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3630" windowWidth="25320" windowHeight="7830" tabRatio="919"/>
  </bookViews>
  <sheets>
    <sheet name="Table of Contents" sheetId="43" r:id="rId1"/>
    <sheet name="2013 Election Stats" sheetId="14" r:id="rId2"/>
    <sheet name="2013 Summary charts" sheetId="11" r:id="rId3"/>
    <sheet name="Mayors 2013" sheetId="23" r:id="rId4"/>
    <sheet name="Councils by ward 2013" sheetId="26" r:id="rId5"/>
    <sheet name="Council totals 2013" sheetId="42" r:id="rId6"/>
    <sheet name="City Councils 2013" sheetId="38" r:id="rId7"/>
    <sheet name="District Councils 2013" sheetId="37" r:id="rId8"/>
    <sheet name="Regional Councils 2013" sheetId="34" r:id="rId9"/>
    <sheet name="Metro areas 2013" sheetId="39" r:id="rId10"/>
    <sheet name="Provincial areas 2013" sheetId="40" r:id="rId11"/>
    <sheet name="Rural areas 2013" sheetId="41" r:id="rId12"/>
    <sheet name="Community Boards 2013" sheetId="31" r:id="rId13"/>
    <sheet name="Trusts 2013" sheetId="33" r:id="rId14"/>
    <sheet name="2013 DHBs" sheetId="48" r:id="rId15"/>
    <sheet name="2010 Election Stats" sheetId="45" r:id="rId16"/>
    <sheet name="2010 Council Totals &amp; Mayors" sheetId="51" r:id="rId17"/>
    <sheet name="2007 Election Stats" sheetId="46" r:id="rId18"/>
    <sheet name="2007 Council Totals &amp; Mayors" sheetId="50" r:id="rId19"/>
    <sheet name="Glossary" sheetId="44" r:id="rId20"/>
  </sheets>
  <calcPr calcId="145621"/>
</workbook>
</file>

<file path=xl/calcChain.xml><?xml version="1.0" encoding="utf-8"?>
<calcChain xmlns="http://schemas.openxmlformats.org/spreadsheetml/2006/main">
  <c r="AF24" i="48" l="1"/>
  <c r="AD24" i="48"/>
  <c r="AE24" i="48"/>
  <c r="AC24" i="48"/>
  <c r="H24" i="48"/>
  <c r="J24" i="48"/>
  <c r="BF52" i="33"/>
  <c r="BD52" i="33"/>
  <c r="BE52" i="33"/>
  <c r="BC52" i="33"/>
  <c r="N52" i="33"/>
  <c r="L52" i="33"/>
  <c r="BJ245" i="26" l="1"/>
  <c r="BJ242" i="26"/>
  <c r="BJ241" i="26"/>
  <c r="BJ240" i="26"/>
  <c r="BH246" i="26"/>
  <c r="BH245" i="26"/>
  <c r="BH243" i="26"/>
  <c r="BH242" i="26"/>
  <c r="BH241" i="26"/>
  <c r="BH240" i="26"/>
  <c r="AU63" i="42" l="1"/>
  <c r="BF48" i="34"/>
  <c r="AZ48" i="34"/>
  <c r="AT48" i="34"/>
  <c r="AS48" i="34"/>
  <c r="AQ48" i="34"/>
  <c r="AN48" i="34"/>
  <c r="AU48" i="34" s="1"/>
  <c r="AM48" i="34"/>
  <c r="AK48" i="34"/>
  <c r="AH48" i="34"/>
  <c r="BA48" i="34" s="1"/>
  <c r="AG48" i="34"/>
  <c r="AA48" i="34"/>
  <c r="AE48" i="34" s="1"/>
  <c r="X48" i="34"/>
  <c r="W48" i="34"/>
  <c r="T48" i="34"/>
  <c r="R48" i="34"/>
  <c r="P48" i="34"/>
  <c r="O48" i="34"/>
  <c r="N48" i="34"/>
  <c r="BF47" i="34"/>
  <c r="BC47" i="34"/>
  <c r="AZ47" i="34"/>
  <c r="AT47" i="34"/>
  <c r="AS47" i="34"/>
  <c r="AQ47" i="34"/>
  <c r="AN47" i="34"/>
  <c r="AU47" i="34" s="1"/>
  <c r="AM47" i="34"/>
  <c r="AK47" i="34"/>
  <c r="AH47" i="34"/>
  <c r="BA47" i="34" s="1"/>
  <c r="AB47" i="34"/>
  <c r="AG47" i="34" s="1"/>
  <c r="AA47" i="34"/>
  <c r="AE47" i="34" s="1"/>
  <c r="X47" i="34"/>
  <c r="W47" i="34"/>
  <c r="R47" i="34"/>
  <c r="P47" i="34"/>
  <c r="O47" i="34"/>
  <c r="N47" i="34"/>
  <c r="BF46" i="34"/>
  <c r="BE46" i="34"/>
  <c r="BC46" i="34"/>
  <c r="AZ46" i="34"/>
  <c r="AT46" i="34"/>
  <c r="AS46" i="34"/>
  <c r="AQ46" i="34"/>
  <c r="AN46" i="34"/>
  <c r="AU46" i="34" s="1"/>
  <c r="AM46" i="34"/>
  <c r="AK46" i="34"/>
  <c r="AH46" i="34"/>
  <c r="BA46" i="34" s="1"/>
  <c r="AB46" i="34"/>
  <c r="AG46" i="34" s="1"/>
  <c r="AA46" i="34"/>
  <c r="AE46" i="34" s="1"/>
  <c r="X46" i="34"/>
  <c r="W46" i="34"/>
  <c r="P46" i="34"/>
  <c r="O46" i="34"/>
  <c r="N46" i="34"/>
  <c r="BF45" i="34"/>
  <c r="AZ45" i="34"/>
  <c r="AT45" i="34"/>
  <c r="AS45" i="34"/>
  <c r="AQ45" i="34"/>
  <c r="AN45" i="34"/>
  <c r="AU45" i="34" s="1"/>
  <c r="AM45" i="34"/>
  <c r="AK45" i="34"/>
  <c r="AH45" i="34"/>
  <c r="BA45" i="34" s="1"/>
  <c r="AB45" i="34"/>
  <c r="AG45" i="34" s="1"/>
  <c r="AA45" i="34"/>
  <c r="AE45" i="34" s="1"/>
  <c r="X45" i="34"/>
  <c r="W45" i="34"/>
  <c r="R45" i="34"/>
  <c r="P45" i="34"/>
  <c r="O45" i="34"/>
  <c r="N45" i="34"/>
  <c r="BF44" i="34"/>
  <c r="BC44" i="34"/>
  <c r="AZ44" i="34"/>
  <c r="AT44" i="34"/>
  <c r="AS44" i="34"/>
  <c r="AQ44" i="34"/>
  <c r="AN44" i="34"/>
  <c r="AU44" i="34" s="1"/>
  <c r="AM44" i="34"/>
  <c r="AK44" i="34"/>
  <c r="AH44" i="34"/>
  <c r="BA44" i="34" s="1"/>
  <c r="AB44" i="34"/>
  <c r="AG44" i="34" s="1"/>
  <c r="AA44" i="34"/>
  <c r="AE44" i="34" s="1"/>
  <c r="X44" i="34"/>
  <c r="W44" i="34"/>
  <c r="P44" i="34"/>
  <c r="O44" i="34"/>
  <c r="N44" i="34"/>
  <c r="BF43" i="34"/>
  <c r="BE43" i="34"/>
  <c r="BC43" i="34"/>
  <c r="AZ43" i="34"/>
  <c r="AT43" i="34"/>
  <c r="AS43" i="34"/>
  <c r="AQ43" i="34"/>
  <c r="AN43" i="34"/>
  <c r="AU43" i="34" s="1"/>
  <c r="AK43" i="34"/>
  <c r="AH43" i="34"/>
  <c r="BA43" i="34" s="1"/>
  <c r="AG43" i="34"/>
  <c r="AA43" i="34"/>
  <c r="AE43" i="34" s="1"/>
  <c r="X43" i="34"/>
  <c r="P43" i="34"/>
  <c r="O43" i="34"/>
  <c r="N43" i="34"/>
  <c r="BF42" i="34"/>
  <c r="BE42" i="34"/>
  <c r="BC42" i="34"/>
  <c r="AZ42" i="34"/>
  <c r="AT42" i="34"/>
  <c r="AS42" i="34"/>
  <c r="AQ42" i="34"/>
  <c r="AN42" i="34"/>
  <c r="AU42" i="34" s="1"/>
  <c r="AM42" i="34"/>
  <c r="AK42" i="34"/>
  <c r="AH42" i="34"/>
  <c r="BA42" i="34" s="1"/>
  <c r="AB42" i="34"/>
  <c r="AG42" i="34" s="1"/>
  <c r="AA42" i="34"/>
  <c r="AE42" i="34" s="1"/>
  <c r="X42" i="34"/>
  <c r="W42" i="34"/>
  <c r="T42" i="34"/>
  <c r="R42" i="34"/>
  <c r="P42" i="34"/>
  <c r="O42" i="34"/>
  <c r="N42" i="34"/>
  <c r="BF41" i="34"/>
  <c r="BE41" i="34"/>
  <c r="BC41" i="34"/>
  <c r="AZ41" i="34"/>
  <c r="AT41" i="34"/>
  <c r="AS41" i="34"/>
  <c r="AQ41" i="34"/>
  <c r="AN41" i="34"/>
  <c r="AU41" i="34" s="1"/>
  <c r="AK41" i="34"/>
  <c r="AH41" i="34"/>
  <c r="BA41" i="34" s="1"/>
  <c r="AB41" i="34"/>
  <c r="AM41" i="34" s="1"/>
  <c r="AA41" i="34"/>
  <c r="AE41" i="34" s="1"/>
  <c r="X41" i="34"/>
  <c r="W41" i="34"/>
  <c r="T41" i="34"/>
  <c r="R41" i="34"/>
  <c r="P41" i="34"/>
  <c r="O41" i="34"/>
  <c r="N41" i="34"/>
  <c r="AZ499" i="14"/>
  <c r="BE499" i="14"/>
  <c r="AC41" i="34" l="1"/>
  <c r="AG41" i="34"/>
  <c r="AI41" i="34"/>
  <c r="AO41" i="34"/>
  <c r="AW41" i="34"/>
  <c r="AY41" i="34"/>
  <c r="AC42" i="34"/>
  <c r="AI42" i="34"/>
  <c r="AO42" i="34"/>
  <c r="AW42" i="34"/>
  <c r="AY42" i="34"/>
  <c r="AC43" i="34"/>
  <c r="AI43" i="34"/>
  <c r="AO43" i="34"/>
  <c r="AW43" i="34"/>
  <c r="AY43" i="34"/>
  <c r="AC44" i="34"/>
  <c r="AI44" i="34"/>
  <c r="AO44" i="34"/>
  <c r="AW44" i="34"/>
  <c r="AY44" i="34"/>
  <c r="AC45" i="34"/>
  <c r="AI45" i="34"/>
  <c r="AO45" i="34"/>
  <c r="AW45" i="34"/>
  <c r="AY45" i="34"/>
  <c r="AC46" i="34"/>
  <c r="AI46" i="34"/>
  <c r="AO46" i="34"/>
  <c r="AW46" i="34"/>
  <c r="AY46" i="34"/>
  <c r="AC47" i="34"/>
  <c r="AI47" i="34"/>
  <c r="AO47" i="34"/>
  <c r="AW47" i="34"/>
  <c r="AY47" i="34"/>
  <c r="AC48" i="34"/>
  <c r="AI48" i="34"/>
  <c r="AO48" i="34"/>
  <c r="AW48" i="34"/>
  <c r="AY48" i="34"/>
  <c r="BE247" i="26"/>
  <c r="AY247" i="26"/>
  <c r="AX247" i="26"/>
  <c r="AV247" i="26"/>
  <c r="AS247" i="26"/>
  <c r="AZ247" i="26" s="1"/>
  <c r="AR247" i="26"/>
  <c r="AP247" i="26"/>
  <c r="AM247" i="26"/>
  <c r="BF247" i="26" s="1"/>
  <c r="AL247" i="26"/>
  <c r="AF247" i="26"/>
  <c r="AJ247" i="26" s="1"/>
  <c r="AC247" i="26"/>
  <c r="AB247" i="26"/>
  <c r="BE246" i="26"/>
  <c r="AY246" i="26"/>
  <c r="AX246" i="26"/>
  <c r="AV246" i="26"/>
  <c r="AS246" i="26"/>
  <c r="AZ246" i="26" s="1"/>
  <c r="AR246" i="26"/>
  <c r="AP246" i="26"/>
  <c r="AM246" i="26"/>
  <c r="BF246" i="26" s="1"/>
  <c r="AG246" i="26"/>
  <c r="AL246" i="26" s="1"/>
  <c r="AF246" i="26"/>
  <c r="AJ246" i="26" s="1"/>
  <c r="AC246" i="26"/>
  <c r="AB246" i="26"/>
  <c r="BE245" i="26"/>
  <c r="AY245" i="26"/>
  <c r="AX245" i="26"/>
  <c r="AV245" i="26"/>
  <c r="AS245" i="26"/>
  <c r="AZ245" i="26" s="1"/>
  <c r="AR245" i="26"/>
  <c r="AP245" i="26"/>
  <c r="AM245" i="26"/>
  <c r="BF245" i="26" s="1"/>
  <c r="AG245" i="26"/>
  <c r="AL245" i="26" s="1"/>
  <c r="AF245" i="26"/>
  <c r="AJ245" i="26" s="1"/>
  <c r="AC245" i="26"/>
  <c r="AB245" i="26"/>
  <c r="BE244" i="26"/>
  <c r="AY244" i="26"/>
  <c r="AX244" i="26"/>
  <c r="AV244" i="26"/>
  <c r="AS244" i="26"/>
  <c r="AZ244" i="26" s="1"/>
  <c r="AR244" i="26"/>
  <c r="AP244" i="26"/>
  <c r="AM244" i="26"/>
  <c r="BF244" i="26" s="1"/>
  <c r="AG244" i="26"/>
  <c r="AL244" i="26" s="1"/>
  <c r="AF244" i="26"/>
  <c r="AJ244" i="26" s="1"/>
  <c r="AC244" i="26"/>
  <c r="AB244" i="26"/>
  <c r="BE243" i="26"/>
  <c r="AY243" i="26"/>
  <c r="AX243" i="26"/>
  <c r="AV243" i="26"/>
  <c r="AS243" i="26"/>
  <c r="AZ243" i="26" s="1"/>
  <c r="AR243" i="26"/>
  <c r="AP243" i="26"/>
  <c r="AM243" i="26"/>
  <c r="BF243" i="26" s="1"/>
  <c r="AG243" i="26"/>
  <c r="AL243" i="26" s="1"/>
  <c r="AF243" i="26"/>
  <c r="AJ243" i="26" s="1"/>
  <c r="AC243" i="26"/>
  <c r="AB243" i="26"/>
  <c r="BE242" i="26"/>
  <c r="AY242" i="26"/>
  <c r="AX242" i="26"/>
  <c r="AV242" i="26"/>
  <c r="AS242" i="26"/>
  <c r="AZ242" i="26" s="1"/>
  <c r="AP242" i="26"/>
  <c r="AM242" i="26"/>
  <c r="BF242" i="26" s="1"/>
  <c r="AL242" i="26"/>
  <c r="AF242" i="26"/>
  <c r="AJ242" i="26" s="1"/>
  <c r="AC242" i="26"/>
  <c r="BE241" i="26"/>
  <c r="AY241" i="26"/>
  <c r="AX241" i="26"/>
  <c r="AV241" i="26"/>
  <c r="AS241" i="26"/>
  <c r="AZ241" i="26" s="1"/>
  <c r="AR241" i="26"/>
  <c r="AP241" i="26"/>
  <c r="AM241" i="26"/>
  <c r="BF241" i="26" s="1"/>
  <c r="AG241" i="26"/>
  <c r="AL241" i="26" s="1"/>
  <c r="AF241" i="26"/>
  <c r="AJ241" i="26" s="1"/>
  <c r="AC241" i="26"/>
  <c r="AB241" i="26"/>
  <c r="BE240" i="26"/>
  <c r="AY240" i="26"/>
  <c r="AX240" i="26"/>
  <c r="AV240" i="26"/>
  <c r="AS240" i="26"/>
  <c r="AZ240" i="26" s="1"/>
  <c r="AR240" i="26"/>
  <c r="AP240" i="26"/>
  <c r="AM240" i="26"/>
  <c r="BF240" i="26" s="1"/>
  <c r="AG240" i="26"/>
  <c r="AL240" i="26" s="1"/>
  <c r="AF240" i="26"/>
  <c r="AJ240" i="26" s="1"/>
  <c r="AC240" i="26"/>
  <c r="AB240" i="26"/>
  <c r="AH240" i="26" l="1"/>
  <c r="AN240" i="26"/>
  <c r="AT240" i="26"/>
  <c r="BB240" i="26"/>
  <c r="BD240" i="26"/>
  <c r="AH241" i="26"/>
  <c r="AN241" i="26"/>
  <c r="AT241" i="26"/>
  <c r="BB241" i="26"/>
  <c r="BD241" i="26"/>
  <c r="AH242" i="26"/>
  <c r="AN242" i="26"/>
  <c r="AT242" i="26"/>
  <c r="BB242" i="26"/>
  <c r="BD242" i="26"/>
  <c r="AH243" i="26"/>
  <c r="AN243" i="26"/>
  <c r="AT243" i="26"/>
  <c r="BB243" i="26"/>
  <c r="BD243" i="26"/>
  <c r="AH244" i="26"/>
  <c r="AN244" i="26"/>
  <c r="AT244" i="26"/>
  <c r="BB244" i="26"/>
  <c r="BD244" i="26"/>
  <c r="AH245" i="26"/>
  <c r="AN245" i="26"/>
  <c r="AT245" i="26"/>
  <c r="BB245" i="26"/>
  <c r="BD245" i="26"/>
  <c r="AH246" i="26"/>
  <c r="AN246" i="26"/>
  <c r="AT246" i="26"/>
  <c r="BB246" i="26"/>
  <c r="BD246" i="26"/>
  <c r="AH247" i="26"/>
  <c r="AN247" i="26"/>
  <c r="AT247" i="26"/>
  <c r="BB247" i="26"/>
  <c r="BD247" i="26"/>
  <c r="AR63" i="42"/>
  <c r="BW364" i="14" l="1"/>
  <c r="AW26" i="42" l="1"/>
  <c r="AY26" i="42"/>
  <c r="BA26" i="42"/>
  <c r="AO26" i="42"/>
  <c r="AM302" i="26" l="1"/>
  <c r="AK302" i="26"/>
  <c r="AI302" i="26"/>
  <c r="AH302" i="26"/>
  <c r="AG302" i="26"/>
  <c r="AF302" i="26"/>
  <c r="AA302" i="26"/>
  <c r="Z302" i="26"/>
  <c r="AN302" i="26" l="1"/>
  <c r="AB129" i="51"/>
  <c r="AB127" i="51"/>
  <c r="AB125" i="51"/>
  <c r="AB116" i="51"/>
  <c r="AB110" i="51"/>
  <c r="AB108" i="51"/>
  <c r="AB106" i="51"/>
  <c r="AB104" i="51"/>
  <c r="AB101" i="51"/>
  <c r="AB98" i="51"/>
  <c r="AB94" i="51"/>
  <c r="AB92" i="51"/>
  <c r="AB90" i="51"/>
  <c r="AB86" i="51"/>
  <c r="AB78" i="51"/>
  <c r="AB73" i="51"/>
  <c r="AB70" i="51"/>
  <c r="AB66" i="51"/>
  <c r="AB64" i="51"/>
  <c r="AB62" i="51"/>
  <c r="AB60" i="51"/>
  <c r="AB57" i="51"/>
  <c r="AB49" i="51"/>
  <c r="AB45" i="51"/>
  <c r="AB43" i="51"/>
  <c r="AB41" i="51"/>
  <c r="AB39" i="51"/>
  <c r="AB36" i="51"/>
  <c r="AB34" i="51"/>
  <c r="AB26" i="51"/>
  <c r="AB3" i="51"/>
  <c r="R4" i="51"/>
  <c r="AE145" i="51"/>
  <c r="AD145" i="51"/>
  <c r="AC145" i="51"/>
  <c r="AB145" i="51"/>
  <c r="E145" i="51"/>
  <c r="AE143" i="51"/>
  <c r="AD143" i="51"/>
  <c r="AC143" i="51"/>
  <c r="AB143" i="51"/>
  <c r="E143" i="51"/>
  <c r="AE141" i="51"/>
  <c r="AD141" i="51"/>
  <c r="AC141" i="51"/>
  <c r="AB141" i="51"/>
  <c r="E141" i="51"/>
  <c r="AE139" i="51"/>
  <c r="AD139" i="51"/>
  <c r="AC139" i="51"/>
  <c r="AB139" i="51"/>
  <c r="E139" i="51"/>
  <c r="AE133" i="51"/>
  <c r="AD133" i="51"/>
  <c r="AC133" i="51"/>
  <c r="AB133" i="51"/>
  <c r="E133" i="51"/>
  <c r="AE131" i="51"/>
  <c r="AD131" i="51"/>
  <c r="AC131" i="51"/>
  <c r="AB131" i="51"/>
  <c r="E131" i="51"/>
  <c r="AE129" i="51"/>
  <c r="AD129" i="51"/>
  <c r="AC129" i="51"/>
  <c r="E129" i="51"/>
  <c r="AE127" i="51"/>
  <c r="AD127" i="51"/>
  <c r="AC127" i="51"/>
  <c r="E127" i="51"/>
  <c r="AE125" i="51"/>
  <c r="AD125" i="51"/>
  <c r="AC125" i="51"/>
  <c r="E125" i="51"/>
  <c r="AE123" i="51"/>
  <c r="AD123" i="51"/>
  <c r="AC123" i="51"/>
  <c r="AB123" i="51"/>
  <c r="E123" i="51"/>
  <c r="AE121" i="51"/>
  <c r="AD121" i="51"/>
  <c r="AC121" i="51"/>
  <c r="AB121" i="51"/>
  <c r="E121" i="51"/>
  <c r="AE118" i="51"/>
  <c r="AD118" i="51"/>
  <c r="AC118" i="51"/>
  <c r="AB118" i="51"/>
  <c r="E118" i="51"/>
  <c r="AE114" i="51"/>
  <c r="AD114" i="51"/>
  <c r="AC114" i="51"/>
  <c r="AB114" i="51"/>
  <c r="E114" i="51"/>
  <c r="AE112" i="51"/>
  <c r="AD112" i="51"/>
  <c r="AC112" i="51"/>
  <c r="AB112" i="51"/>
  <c r="E112" i="51"/>
  <c r="AE108" i="51"/>
  <c r="AD108" i="51"/>
  <c r="AC108" i="51"/>
  <c r="E108" i="51"/>
  <c r="AE106" i="51"/>
  <c r="AD106" i="51"/>
  <c r="AC106" i="51"/>
  <c r="E106" i="51"/>
  <c r="AE104" i="51"/>
  <c r="AD104" i="51"/>
  <c r="AC104" i="51"/>
  <c r="AA104" i="51"/>
  <c r="E104" i="51"/>
  <c r="AE101" i="51"/>
  <c r="AD101" i="51"/>
  <c r="AC101" i="51"/>
  <c r="AA101" i="51"/>
  <c r="E101" i="51"/>
  <c r="AE98" i="51"/>
  <c r="AD98" i="51"/>
  <c r="AC98" i="51"/>
  <c r="E98" i="51"/>
  <c r="AE96" i="51"/>
  <c r="AD96" i="51"/>
  <c r="AC96" i="51"/>
  <c r="AB96" i="51"/>
  <c r="E96" i="51"/>
  <c r="AE94" i="51"/>
  <c r="AD94" i="51"/>
  <c r="AC94" i="51"/>
  <c r="E94" i="51"/>
  <c r="AE92" i="51"/>
  <c r="AD92" i="51"/>
  <c r="AC92" i="51"/>
  <c r="E92" i="51"/>
  <c r="AE90" i="51"/>
  <c r="AD90" i="51"/>
  <c r="AC90" i="51"/>
  <c r="E90" i="51"/>
  <c r="AE88" i="51"/>
  <c r="AD88" i="51"/>
  <c r="AC88" i="51"/>
  <c r="AB88" i="51"/>
  <c r="E88" i="51"/>
  <c r="AE86" i="51"/>
  <c r="AD86" i="51"/>
  <c r="AC86" i="51"/>
  <c r="E86" i="51"/>
  <c r="AE84" i="51"/>
  <c r="AD84" i="51"/>
  <c r="AC84" i="51"/>
  <c r="AB84" i="51"/>
  <c r="E84" i="51"/>
  <c r="AE82" i="51"/>
  <c r="AD82" i="51"/>
  <c r="AC82" i="51"/>
  <c r="AB82" i="51"/>
  <c r="E82" i="51"/>
  <c r="AE76" i="51"/>
  <c r="AD76" i="51"/>
  <c r="AC76" i="51"/>
  <c r="AB76" i="51"/>
  <c r="E76" i="51"/>
  <c r="AE73" i="51"/>
  <c r="AD73" i="51"/>
  <c r="AC73" i="51"/>
  <c r="E73" i="51"/>
  <c r="AE70" i="51"/>
  <c r="AD70" i="51"/>
  <c r="AC70" i="51"/>
  <c r="E70" i="51"/>
  <c r="AE64" i="51"/>
  <c r="AD64" i="51"/>
  <c r="AC64" i="51"/>
  <c r="E64" i="51"/>
  <c r="AE62" i="51"/>
  <c r="AD62" i="51"/>
  <c r="AC62" i="51"/>
  <c r="E62" i="51"/>
  <c r="AE60" i="51"/>
  <c r="AD60" i="51"/>
  <c r="AC60" i="51"/>
  <c r="E60" i="51"/>
  <c r="AE57" i="51"/>
  <c r="AD57" i="51"/>
  <c r="AC57" i="51"/>
  <c r="E57" i="51"/>
  <c r="AE55" i="51"/>
  <c r="AD55" i="51"/>
  <c r="AC55" i="51"/>
  <c r="AB55" i="51"/>
  <c r="E55" i="51"/>
  <c r="AE53" i="51"/>
  <c r="AD53" i="51"/>
  <c r="AC53" i="51"/>
  <c r="AB53" i="51"/>
  <c r="AA53" i="51"/>
  <c r="E53" i="51"/>
  <c r="AE51" i="51"/>
  <c r="AD51" i="51"/>
  <c r="AC51" i="51"/>
  <c r="AB51" i="51"/>
  <c r="E51" i="51"/>
  <c r="AE49" i="51"/>
  <c r="AD49" i="51"/>
  <c r="AC49" i="51"/>
  <c r="E49" i="51"/>
  <c r="AE47" i="51"/>
  <c r="AD47" i="51"/>
  <c r="AC47" i="51"/>
  <c r="AB47" i="51"/>
  <c r="E47" i="51"/>
  <c r="AE41" i="51"/>
  <c r="AD41" i="51"/>
  <c r="AC41" i="51"/>
  <c r="E41" i="51"/>
  <c r="AE39" i="51"/>
  <c r="AD39" i="51"/>
  <c r="AC39" i="51"/>
  <c r="E39" i="51"/>
  <c r="AE36" i="51"/>
  <c r="AD36" i="51"/>
  <c r="AC36" i="51"/>
  <c r="E36" i="51"/>
  <c r="AE34" i="51"/>
  <c r="AD34" i="51"/>
  <c r="AC34" i="51"/>
  <c r="E34" i="51"/>
  <c r="AE30" i="51"/>
  <c r="AD30" i="51"/>
  <c r="AC30" i="51"/>
  <c r="AB30" i="51"/>
  <c r="E30" i="51"/>
  <c r="AE28" i="51"/>
  <c r="AD28" i="51"/>
  <c r="AC28" i="51"/>
  <c r="AB28" i="51"/>
  <c r="E28" i="51"/>
  <c r="AE26" i="51"/>
  <c r="AD26" i="51"/>
  <c r="AC26" i="51"/>
  <c r="E26" i="51"/>
  <c r="AE24" i="51"/>
  <c r="AD24" i="51"/>
  <c r="AC24" i="51"/>
  <c r="AB24" i="51"/>
  <c r="E24" i="51"/>
  <c r="AE20" i="51"/>
  <c r="AD20" i="51"/>
  <c r="AC20" i="51"/>
  <c r="AB20" i="51"/>
  <c r="E20" i="51"/>
  <c r="AE16" i="51"/>
  <c r="AD16" i="51"/>
  <c r="AC16" i="51"/>
  <c r="AB16" i="51"/>
  <c r="E16" i="51"/>
  <c r="AE14" i="51"/>
  <c r="AD14" i="51"/>
  <c r="AC14" i="51"/>
  <c r="AB14" i="51"/>
  <c r="E14" i="51"/>
  <c r="AE12" i="51"/>
  <c r="AD12" i="51"/>
  <c r="AC12" i="51"/>
  <c r="AB12" i="51"/>
  <c r="E12" i="51"/>
  <c r="AE10" i="51"/>
  <c r="AD10" i="51"/>
  <c r="AC10" i="51"/>
  <c r="AB10" i="51"/>
  <c r="E10" i="51"/>
  <c r="AE8" i="51"/>
  <c r="AD8" i="51"/>
  <c r="AC8" i="51"/>
  <c r="AB8" i="51"/>
  <c r="E8" i="51"/>
  <c r="AE3" i="51"/>
  <c r="AD3" i="51"/>
  <c r="AC3" i="51"/>
  <c r="AB5" i="51"/>
  <c r="E3" i="51"/>
  <c r="AE135" i="51"/>
  <c r="AD135" i="51"/>
  <c r="AC135" i="51"/>
  <c r="AB135" i="51"/>
  <c r="E135" i="51"/>
  <c r="AE116" i="51"/>
  <c r="AD116" i="51"/>
  <c r="AC116" i="51"/>
  <c r="E116" i="51"/>
  <c r="AE110" i="51"/>
  <c r="AD110" i="51"/>
  <c r="AC110" i="51"/>
  <c r="E110" i="51"/>
  <c r="AE80" i="51"/>
  <c r="AD80" i="51"/>
  <c r="AC80" i="51"/>
  <c r="AB80" i="51"/>
  <c r="E80" i="51"/>
  <c r="AE78" i="51"/>
  <c r="AD78" i="51"/>
  <c r="AC78" i="51"/>
  <c r="E78" i="51"/>
  <c r="AE68" i="51"/>
  <c r="AD68" i="51"/>
  <c r="AC68" i="51"/>
  <c r="AB68" i="51"/>
  <c r="E68" i="51"/>
  <c r="AE66" i="51"/>
  <c r="AD66" i="51"/>
  <c r="AC66" i="51"/>
  <c r="E66" i="51"/>
  <c r="AE45" i="51"/>
  <c r="AD45" i="51"/>
  <c r="AC45" i="51"/>
  <c r="E45" i="51"/>
  <c r="AE43" i="51"/>
  <c r="AD43" i="51"/>
  <c r="AC43" i="51"/>
  <c r="E43" i="51"/>
  <c r="AE32" i="51"/>
  <c r="AD32" i="51"/>
  <c r="AC32" i="51"/>
  <c r="AB32" i="51"/>
  <c r="E32" i="51"/>
  <c r="AE22" i="51"/>
  <c r="AD22" i="51"/>
  <c r="AC22" i="51"/>
  <c r="AB22" i="51"/>
  <c r="E22" i="51"/>
  <c r="AE18" i="51"/>
  <c r="AD18" i="51"/>
  <c r="AC18" i="51"/>
  <c r="AB18" i="51"/>
  <c r="E18" i="51"/>
  <c r="H134" i="51"/>
  <c r="G134" i="51"/>
  <c r="E134" i="51"/>
  <c r="H115" i="51"/>
  <c r="G115" i="51"/>
  <c r="E115" i="51"/>
  <c r="H109" i="51"/>
  <c r="G109" i="51"/>
  <c r="E109" i="51"/>
  <c r="H79" i="51"/>
  <c r="G79" i="51"/>
  <c r="E79" i="51"/>
  <c r="H77" i="51"/>
  <c r="G77" i="51"/>
  <c r="E77" i="51"/>
  <c r="H67" i="51"/>
  <c r="G67" i="51"/>
  <c r="E67" i="51"/>
  <c r="H65" i="51"/>
  <c r="G65" i="51"/>
  <c r="E65" i="51"/>
  <c r="H44" i="51"/>
  <c r="G44" i="51"/>
  <c r="E44" i="51"/>
  <c r="H42" i="51"/>
  <c r="G42" i="51"/>
  <c r="E42" i="51"/>
  <c r="H31" i="51"/>
  <c r="G31" i="51"/>
  <c r="E31" i="51"/>
  <c r="H21" i="51"/>
  <c r="G21" i="51"/>
  <c r="E21" i="51"/>
  <c r="H17" i="51"/>
  <c r="G17" i="51"/>
  <c r="E17" i="51"/>
  <c r="H137" i="51"/>
  <c r="G137" i="51"/>
  <c r="E137" i="51"/>
  <c r="H136" i="51"/>
  <c r="G136" i="51"/>
  <c r="E136" i="51"/>
  <c r="H119" i="51"/>
  <c r="G119" i="51"/>
  <c r="E119" i="51"/>
  <c r="H102" i="51"/>
  <c r="G102" i="51"/>
  <c r="E102" i="51"/>
  <c r="H99" i="51"/>
  <c r="G99" i="51"/>
  <c r="E99" i="51"/>
  <c r="H74" i="51"/>
  <c r="G74" i="51"/>
  <c r="E74" i="51"/>
  <c r="H71" i="51"/>
  <c r="G71" i="51"/>
  <c r="E71" i="51"/>
  <c r="H58" i="51"/>
  <c r="G58" i="51"/>
  <c r="E58" i="51"/>
  <c r="H37" i="51"/>
  <c r="G37" i="51"/>
  <c r="E37" i="51"/>
  <c r="H6" i="51"/>
  <c r="G6" i="51"/>
  <c r="E6" i="51"/>
  <c r="H144" i="51"/>
  <c r="G144" i="51"/>
  <c r="E144" i="51"/>
  <c r="H142" i="51"/>
  <c r="G142" i="51"/>
  <c r="E142" i="51"/>
  <c r="H140" i="51"/>
  <c r="G140" i="51"/>
  <c r="E140" i="51"/>
  <c r="H138" i="51"/>
  <c r="G138" i="51"/>
  <c r="E138" i="51"/>
  <c r="H132" i="51"/>
  <c r="G132" i="51"/>
  <c r="E132" i="51"/>
  <c r="H130" i="51"/>
  <c r="G130" i="51"/>
  <c r="E130" i="51"/>
  <c r="H128" i="51"/>
  <c r="G128" i="51"/>
  <c r="E128" i="51"/>
  <c r="H126" i="51"/>
  <c r="G126" i="51"/>
  <c r="E126" i="51"/>
  <c r="H124" i="51"/>
  <c r="G124" i="51"/>
  <c r="E124" i="51"/>
  <c r="H122" i="51"/>
  <c r="G122" i="51"/>
  <c r="E122" i="51"/>
  <c r="H120" i="51"/>
  <c r="G120" i="51"/>
  <c r="E120" i="51"/>
  <c r="H117" i="51"/>
  <c r="G117" i="51"/>
  <c r="E117" i="51"/>
  <c r="H113" i="51"/>
  <c r="G113" i="51"/>
  <c r="E113" i="51"/>
  <c r="H111" i="51"/>
  <c r="G111" i="51"/>
  <c r="E111" i="51"/>
  <c r="H107" i="51"/>
  <c r="G107" i="51"/>
  <c r="E107" i="51"/>
  <c r="H105" i="51"/>
  <c r="G105" i="51"/>
  <c r="E105" i="51"/>
  <c r="H103" i="51"/>
  <c r="G103" i="51"/>
  <c r="E103" i="51"/>
  <c r="H100" i="51"/>
  <c r="G100" i="51"/>
  <c r="E100" i="51"/>
  <c r="H97" i="51"/>
  <c r="G97" i="51"/>
  <c r="E97" i="51"/>
  <c r="H95" i="51"/>
  <c r="G95" i="51"/>
  <c r="E95" i="51"/>
  <c r="H93" i="51"/>
  <c r="G93" i="51"/>
  <c r="E93" i="51"/>
  <c r="H91" i="51"/>
  <c r="G91" i="51"/>
  <c r="E91" i="51"/>
  <c r="H89" i="51"/>
  <c r="G89" i="51"/>
  <c r="E89" i="51"/>
  <c r="H87" i="51"/>
  <c r="G87" i="51"/>
  <c r="E87" i="51"/>
  <c r="H85" i="51"/>
  <c r="G85" i="51"/>
  <c r="E85" i="51"/>
  <c r="H83" i="51"/>
  <c r="G83" i="51"/>
  <c r="E83" i="51"/>
  <c r="H81" i="51"/>
  <c r="G81" i="51"/>
  <c r="E81" i="51"/>
  <c r="H75" i="51"/>
  <c r="G75" i="51"/>
  <c r="E75" i="51"/>
  <c r="H72" i="51"/>
  <c r="G72" i="51"/>
  <c r="E72" i="51"/>
  <c r="H69" i="51"/>
  <c r="G69" i="51"/>
  <c r="E69" i="51"/>
  <c r="H63" i="51"/>
  <c r="G63" i="51"/>
  <c r="E63" i="51"/>
  <c r="H61" i="51"/>
  <c r="G61" i="51"/>
  <c r="E61" i="51"/>
  <c r="H59" i="51"/>
  <c r="G59" i="51"/>
  <c r="E59" i="51"/>
  <c r="H56" i="51"/>
  <c r="G56" i="51"/>
  <c r="E56" i="51"/>
  <c r="H54" i="51"/>
  <c r="G54" i="51"/>
  <c r="E54" i="51"/>
  <c r="H52" i="51"/>
  <c r="G52" i="51"/>
  <c r="E52" i="51"/>
  <c r="H50" i="51"/>
  <c r="G50" i="51"/>
  <c r="E50" i="51"/>
  <c r="H48" i="51"/>
  <c r="G48" i="51"/>
  <c r="E48" i="51"/>
  <c r="H46" i="51"/>
  <c r="G46" i="51"/>
  <c r="E46" i="51"/>
  <c r="H40" i="51"/>
  <c r="G40" i="51"/>
  <c r="E40" i="51"/>
  <c r="H38" i="51"/>
  <c r="G38" i="51"/>
  <c r="E38" i="51"/>
  <c r="H35" i="51"/>
  <c r="G35" i="51"/>
  <c r="E35" i="51"/>
  <c r="H33" i="51"/>
  <c r="G33" i="51"/>
  <c r="E33" i="51"/>
  <c r="H29" i="51"/>
  <c r="G29" i="51"/>
  <c r="E29" i="51"/>
  <c r="H27" i="51"/>
  <c r="G27" i="51"/>
  <c r="E27" i="51"/>
  <c r="H25" i="51"/>
  <c r="G25" i="51"/>
  <c r="E25" i="51"/>
  <c r="H23" i="51"/>
  <c r="G23" i="51"/>
  <c r="E23" i="51"/>
  <c r="H19" i="51"/>
  <c r="G19" i="51"/>
  <c r="E19" i="51"/>
  <c r="H15" i="51"/>
  <c r="G15" i="51"/>
  <c r="E15" i="51"/>
  <c r="H13" i="51"/>
  <c r="G13" i="51"/>
  <c r="E13" i="51"/>
  <c r="H11" i="51"/>
  <c r="G11" i="51"/>
  <c r="E11" i="51"/>
  <c r="H9" i="51"/>
  <c r="G9" i="51"/>
  <c r="E9" i="51"/>
  <c r="H7" i="51"/>
  <c r="G7" i="51"/>
  <c r="E7" i="51"/>
  <c r="H2" i="51"/>
  <c r="G2" i="51"/>
  <c r="E2" i="51"/>
  <c r="BB53" i="38" l="1"/>
  <c r="AX53" i="38"/>
  <c r="BO71" i="42" l="1"/>
  <c r="BO72" i="42"/>
  <c r="BS71" i="42"/>
  <c r="BQ71" i="42"/>
  <c r="BQ72" i="42"/>
  <c r="BS72" i="42"/>
  <c r="BG72" i="42"/>
  <c r="BF71" i="42"/>
  <c r="BF273" i="26"/>
  <c r="AN273" i="26"/>
  <c r="BE558" i="14"/>
  <c r="AP83" i="14"/>
  <c r="R11" i="48" l="1"/>
  <c r="P11" i="48"/>
  <c r="AR531" i="14" l="1"/>
  <c r="AR532" i="14"/>
  <c r="AE261" i="26"/>
  <c r="AR67" i="42"/>
  <c r="BG67" i="42"/>
  <c r="BE67" i="42"/>
  <c r="BC67" i="42"/>
  <c r="BA67" i="42"/>
  <c r="AY67" i="42"/>
  <c r="AW67" i="42"/>
  <c r="AT261" i="26"/>
  <c r="AR261" i="26"/>
  <c r="AP261" i="26"/>
  <c r="AN261" i="26"/>
  <c r="AL261" i="26"/>
  <c r="AJ261" i="26"/>
  <c r="AC59" i="23"/>
  <c r="AR59" i="23"/>
  <c r="AP59" i="23"/>
  <c r="AN59" i="23"/>
  <c r="AL59" i="23"/>
  <c r="AJ59" i="23"/>
  <c r="AH59" i="23"/>
  <c r="BA532" i="14"/>
  <c r="AP65" i="14" l="1"/>
  <c r="AO65" i="14" s="1"/>
  <c r="AS65" i="14"/>
  <c r="AT65" i="14"/>
  <c r="AY65" i="14" s="1"/>
  <c r="AZ65" i="14"/>
  <c r="AP40" i="14"/>
  <c r="AO40" i="14" s="1"/>
  <c r="AS40" i="14"/>
  <c r="AW40" i="14" s="1"/>
  <c r="AT40" i="14"/>
  <c r="AY40" i="14" s="1"/>
  <c r="AZ40" i="14"/>
  <c r="AP41" i="14"/>
  <c r="AR41" i="14" s="1"/>
  <c r="AS41" i="14"/>
  <c r="AW41" i="14" s="1"/>
  <c r="AT41" i="14"/>
  <c r="AY41" i="14" s="1"/>
  <c r="AU41" i="14"/>
  <c r="AZ41" i="14"/>
  <c r="AP42" i="14"/>
  <c r="AR42" i="14" s="1"/>
  <c r="AS42" i="14"/>
  <c r="AT42" i="14"/>
  <c r="AY42" i="14" s="1"/>
  <c r="AZ42" i="14"/>
  <c r="AP43" i="14"/>
  <c r="AR43" i="14" s="1"/>
  <c r="AS43" i="14"/>
  <c r="AU43" i="14" s="1"/>
  <c r="AT43" i="14"/>
  <c r="AY43" i="14"/>
  <c r="AZ43" i="14"/>
  <c r="AP44" i="14"/>
  <c r="AO44" i="14" s="1"/>
  <c r="AS44" i="14"/>
  <c r="AT44" i="14"/>
  <c r="AY44" i="14"/>
  <c r="AZ44" i="14"/>
  <c r="AP45" i="14"/>
  <c r="AR45" i="14" s="1"/>
  <c r="AS45" i="14"/>
  <c r="AT45" i="14"/>
  <c r="AY45" i="14" s="1"/>
  <c r="AZ45" i="14"/>
  <c r="AP46" i="14"/>
  <c r="AR46" i="14" s="1"/>
  <c r="AS46" i="14"/>
  <c r="AT46" i="14"/>
  <c r="AY46" i="14" s="1"/>
  <c r="AZ46" i="14"/>
  <c r="AP47" i="14"/>
  <c r="AO47" i="14" s="1"/>
  <c r="AR47" i="14"/>
  <c r="AS47" i="14"/>
  <c r="AW47" i="14" s="1"/>
  <c r="AT47" i="14"/>
  <c r="AY47" i="14"/>
  <c r="AZ47" i="14"/>
  <c r="AP48" i="14"/>
  <c r="AO48" i="14" s="1"/>
  <c r="AS48" i="14"/>
  <c r="AW48" i="14" s="1"/>
  <c r="AT48" i="14"/>
  <c r="AY48" i="14" s="1"/>
  <c r="AU48" i="14"/>
  <c r="AZ48" i="14"/>
  <c r="AP49" i="14"/>
  <c r="AR49" i="14" s="1"/>
  <c r="AS49" i="14"/>
  <c r="AT49" i="14"/>
  <c r="AY49" i="14" s="1"/>
  <c r="AZ49" i="14"/>
  <c r="AP50" i="14"/>
  <c r="AR50" i="14" s="1"/>
  <c r="AS50" i="14"/>
  <c r="AT50" i="14"/>
  <c r="AY50" i="14" s="1"/>
  <c r="AZ50" i="14"/>
  <c r="AP51" i="14"/>
  <c r="AR51" i="14" s="1"/>
  <c r="AS51" i="14"/>
  <c r="AW51" i="14" s="1"/>
  <c r="AT51" i="14"/>
  <c r="AY51" i="14"/>
  <c r="AZ51" i="14"/>
  <c r="AP52" i="14"/>
  <c r="AO52" i="14" s="1"/>
  <c r="AR52" i="14"/>
  <c r="AS52" i="14"/>
  <c r="AT52" i="14"/>
  <c r="AY52" i="14" s="1"/>
  <c r="AZ52" i="14"/>
  <c r="AU49" i="14" l="1"/>
  <c r="AU42" i="14"/>
  <c r="AU65" i="14"/>
  <c r="AU45" i="14"/>
  <c r="AW49" i="14"/>
  <c r="AO46" i="14"/>
  <c r="AU44" i="14"/>
  <c r="AU50" i="14"/>
  <c r="AR44" i="14"/>
  <c r="AU52" i="14"/>
  <c r="AU40" i="14"/>
  <c r="AR65" i="14"/>
  <c r="AW52" i="14"/>
  <c r="AO51" i="14"/>
  <c r="AW44" i="14"/>
  <c r="AO43" i="14"/>
  <c r="AO50" i="14"/>
  <c r="AU46" i="14"/>
  <c r="AW45" i="14"/>
  <c r="AO42" i="14"/>
  <c r="AR48" i="14"/>
  <c r="AR40" i="14"/>
  <c r="AO49" i="14"/>
  <c r="AO45" i="14"/>
  <c r="AW43" i="14"/>
  <c r="AO41" i="14"/>
  <c r="AW65" i="14"/>
  <c r="AU51" i="14"/>
  <c r="AW50" i="14"/>
  <c r="AU47" i="14"/>
  <c r="AW46" i="14"/>
  <c r="AW42" i="14"/>
  <c r="BX623" i="45" l="1"/>
  <c r="BW623" i="45"/>
  <c r="BU623" i="45"/>
  <c r="BR623" i="45"/>
  <c r="BL623" i="45"/>
  <c r="BK623" i="45"/>
  <c r="BI623" i="45"/>
  <c r="BF623" i="45"/>
  <c r="BE623" i="45"/>
  <c r="BC623" i="45"/>
  <c r="AZ623" i="45"/>
  <c r="BQ623" i="45" s="1"/>
  <c r="AT623" i="45"/>
  <c r="AY623" i="45" s="1"/>
  <c r="AS623" i="45"/>
  <c r="AW623" i="45" s="1"/>
  <c r="AP623" i="45"/>
  <c r="AO623" i="45" s="1"/>
  <c r="AF623" i="45"/>
  <c r="AB623" i="45"/>
  <c r="X623" i="45"/>
  <c r="BX622" i="45"/>
  <c r="BW622" i="45"/>
  <c r="BU622" i="45"/>
  <c r="BR622" i="45"/>
  <c r="BL622" i="45"/>
  <c r="BK622" i="45"/>
  <c r="BI622" i="45"/>
  <c r="BF622" i="45"/>
  <c r="BM622" i="45" s="1"/>
  <c r="BE622" i="45"/>
  <c r="BC622" i="45"/>
  <c r="AZ622" i="45"/>
  <c r="BQ622" i="45" s="1"/>
  <c r="AT622" i="45"/>
  <c r="AY622" i="45" s="1"/>
  <c r="AS622" i="45"/>
  <c r="AW622" i="45" s="1"/>
  <c r="AP622" i="45"/>
  <c r="AO622" i="45" s="1"/>
  <c r="AG622" i="45"/>
  <c r="AF622" i="45"/>
  <c r="AB622" i="45"/>
  <c r="Z622" i="45"/>
  <c r="X622" i="45"/>
  <c r="BX621" i="45"/>
  <c r="BW621" i="45"/>
  <c r="BU621" i="45"/>
  <c r="BR621" i="45"/>
  <c r="BL621" i="45"/>
  <c r="BK621" i="45"/>
  <c r="BI621" i="45"/>
  <c r="BF621" i="45"/>
  <c r="BE621" i="45"/>
  <c r="BC621" i="45"/>
  <c r="AZ621" i="45"/>
  <c r="AT621" i="45"/>
  <c r="AS621" i="45"/>
  <c r="AW621" i="45" s="1"/>
  <c r="AP621" i="45"/>
  <c r="Y621" i="45" s="1"/>
  <c r="AG621" i="45"/>
  <c r="AF621" i="45"/>
  <c r="AB621" i="45"/>
  <c r="X621" i="45"/>
  <c r="BX620" i="45"/>
  <c r="BW620" i="45"/>
  <c r="BU620" i="45"/>
  <c r="BR620" i="45"/>
  <c r="BL620" i="45"/>
  <c r="BK620" i="45"/>
  <c r="BI620" i="45"/>
  <c r="BF620" i="45"/>
  <c r="BM620" i="45" s="1"/>
  <c r="BE620" i="45"/>
  <c r="BC620" i="45"/>
  <c r="AZ620" i="45"/>
  <c r="BS620" i="45" s="1"/>
  <c r="AT620" i="45"/>
  <c r="AY620" i="45" s="1"/>
  <c r="AS620" i="45"/>
  <c r="AU620" i="45" s="1"/>
  <c r="AP620" i="45"/>
  <c r="AG620" i="45"/>
  <c r="AF620" i="45"/>
  <c r="AB620" i="45"/>
  <c r="Z620" i="45"/>
  <c r="X620" i="45"/>
  <c r="BX619" i="45"/>
  <c r="BW619" i="45"/>
  <c r="BU619" i="45"/>
  <c r="BR619" i="45"/>
  <c r="BL619" i="45"/>
  <c r="BK619" i="45"/>
  <c r="BI619" i="45"/>
  <c r="BF619" i="45"/>
  <c r="BE619" i="45"/>
  <c r="BC619" i="45"/>
  <c r="AZ619" i="45"/>
  <c r="BO619" i="45" s="1"/>
  <c r="AT619" i="45"/>
  <c r="AY619" i="45" s="1"/>
  <c r="AS619" i="45"/>
  <c r="AW619" i="45" s="1"/>
  <c r="AP619" i="45"/>
  <c r="AO619" i="45" s="1"/>
  <c r="AG619" i="45"/>
  <c r="AF619" i="45"/>
  <c r="AB619" i="45"/>
  <c r="Y619" i="45"/>
  <c r="X619" i="45"/>
  <c r="BX618" i="45"/>
  <c r="BW618" i="45"/>
  <c r="BU618" i="45"/>
  <c r="BR618" i="45"/>
  <c r="BL618" i="45"/>
  <c r="BK618" i="45"/>
  <c r="BI618" i="45"/>
  <c r="BF618" i="45"/>
  <c r="BE618" i="45"/>
  <c r="BC618" i="45"/>
  <c r="AZ618" i="45"/>
  <c r="BQ618" i="45" s="1"/>
  <c r="AT618" i="45"/>
  <c r="AY618" i="45" s="1"/>
  <c r="AS618" i="45"/>
  <c r="AW618" i="45" s="1"/>
  <c r="AP618" i="45"/>
  <c r="Y618" i="45" s="1"/>
  <c r="AG618" i="45"/>
  <c r="AF618" i="45"/>
  <c r="AB618" i="45"/>
  <c r="X618" i="45"/>
  <c r="BX617" i="45"/>
  <c r="BW617" i="45"/>
  <c r="BU617" i="45"/>
  <c r="BR617" i="45"/>
  <c r="BL617" i="45"/>
  <c r="BK617" i="45"/>
  <c r="BI617" i="45"/>
  <c r="BF617" i="45"/>
  <c r="BE617" i="45"/>
  <c r="BC617" i="45"/>
  <c r="AZ617" i="45"/>
  <c r="BO617" i="45" s="1"/>
  <c r="AT617" i="45"/>
  <c r="AY617" i="45" s="1"/>
  <c r="AS617" i="45"/>
  <c r="AW617" i="45" s="1"/>
  <c r="AP617" i="45"/>
  <c r="AG617" i="45"/>
  <c r="AF617" i="45"/>
  <c r="AB617" i="45"/>
  <c r="X617" i="45"/>
  <c r="BX616" i="45"/>
  <c r="BW616" i="45"/>
  <c r="BU616" i="45"/>
  <c r="BR616" i="45"/>
  <c r="BL616" i="45"/>
  <c r="BK616" i="45"/>
  <c r="BI616" i="45"/>
  <c r="BF616" i="45"/>
  <c r="BC616" i="45"/>
  <c r="AZ616" i="45"/>
  <c r="Z616" i="45" s="1"/>
  <c r="AS616" i="45"/>
  <c r="AU616" i="45" s="1"/>
  <c r="AP616" i="45"/>
  <c r="AL616" i="45"/>
  <c r="AJ616" i="45"/>
  <c r="X616" i="45"/>
  <c r="BX615" i="45"/>
  <c r="BW615" i="45"/>
  <c r="BU615" i="45"/>
  <c r="BR615" i="45"/>
  <c r="BL615" i="45"/>
  <c r="BK615" i="45"/>
  <c r="BI615" i="45"/>
  <c r="BF615" i="45"/>
  <c r="BE615" i="45"/>
  <c r="BC615" i="45"/>
  <c r="AZ615" i="45"/>
  <c r="BO615" i="45" s="1"/>
  <c r="AT615" i="45"/>
  <c r="AY615" i="45" s="1"/>
  <c r="AS615" i="45"/>
  <c r="AW615" i="45" s="1"/>
  <c r="AP615" i="45"/>
  <c r="AO615" i="45" s="1"/>
  <c r="AF615" i="45"/>
  <c r="AB615" i="45"/>
  <c r="X615" i="45"/>
  <c r="BX614" i="45"/>
  <c r="BW614" i="45"/>
  <c r="BU614" i="45"/>
  <c r="BR614" i="45"/>
  <c r="BL614" i="45"/>
  <c r="BK614" i="45"/>
  <c r="BI614" i="45"/>
  <c r="BF614" i="45"/>
  <c r="BE614" i="45"/>
  <c r="BC614" i="45"/>
  <c r="AZ614" i="45"/>
  <c r="BO614" i="45" s="1"/>
  <c r="AT614" i="45"/>
  <c r="AS614" i="45"/>
  <c r="AW614" i="45" s="1"/>
  <c r="AP614" i="45"/>
  <c r="AL614" i="45"/>
  <c r="AJ614" i="45"/>
  <c r="AG614" i="45"/>
  <c r="AF614" i="45"/>
  <c r="AB614" i="45"/>
  <c r="X614" i="45"/>
  <c r="BX613" i="45"/>
  <c r="BW613" i="45"/>
  <c r="BU613" i="45"/>
  <c r="BR613" i="45"/>
  <c r="BL613" i="45"/>
  <c r="BK613" i="45"/>
  <c r="BI613" i="45"/>
  <c r="BF613" i="45"/>
  <c r="BE613" i="45"/>
  <c r="BC613" i="45"/>
  <c r="AZ613" i="45"/>
  <c r="BQ613" i="45" s="1"/>
  <c r="AT613" i="45"/>
  <c r="AY613" i="45" s="1"/>
  <c r="AS613" i="45"/>
  <c r="AW613" i="45" s="1"/>
  <c r="AP613" i="45"/>
  <c r="AL613" i="45"/>
  <c r="AJ613" i="45"/>
  <c r="AG613" i="45"/>
  <c r="AF613" i="45"/>
  <c r="AB613" i="45"/>
  <c r="X613" i="45"/>
  <c r="BX612" i="45"/>
  <c r="BW612" i="45"/>
  <c r="BU612" i="45"/>
  <c r="BR612" i="45"/>
  <c r="BL612" i="45"/>
  <c r="BK612" i="45"/>
  <c r="BI612" i="45"/>
  <c r="BF612" i="45"/>
  <c r="BE612" i="45"/>
  <c r="BC612" i="45"/>
  <c r="AZ612" i="45"/>
  <c r="BO612" i="45" s="1"/>
  <c r="AT612" i="45"/>
  <c r="AY612" i="45" s="1"/>
  <c r="AS612" i="45"/>
  <c r="AW612" i="45" s="1"/>
  <c r="AP612" i="45"/>
  <c r="AO612" i="45" s="1"/>
  <c r="AL612" i="45"/>
  <c r="AJ612" i="45"/>
  <c r="AG612" i="45"/>
  <c r="AF612" i="45"/>
  <c r="AB612" i="45"/>
  <c r="X612" i="45"/>
  <c r="BX611" i="45"/>
  <c r="BW611" i="45"/>
  <c r="BU611" i="45"/>
  <c r="BR611" i="45"/>
  <c r="BL611" i="45"/>
  <c r="BK611" i="45"/>
  <c r="BI611" i="45"/>
  <c r="BF611" i="45"/>
  <c r="BE611" i="45"/>
  <c r="BC611" i="45"/>
  <c r="AZ611" i="45"/>
  <c r="AT611" i="45"/>
  <c r="AY611" i="45" s="1"/>
  <c r="AS611" i="45"/>
  <c r="AP611" i="45"/>
  <c r="AL611" i="45"/>
  <c r="AJ611" i="45"/>
  <c r="AG611" i="45"/>
  <c r="AF611" i="45"/>
  <c r="AB611" i="45"/>
  <c r="X611" i="45"/>
  <c r="BX610" i="45"/>
  <c r="BW610" i="45"/>
  <c r="BU610" i="45"/>
  <c r="BR610" i="45"/>
  <c r="BL610" i="45"/>
  <c r="BK610" i="45"/>
  <c r="BI610" i="45"/>
  <c r="BF610" i="45"/>
  <c r="BE610" i="45"/>
  <c r="BC610" i="45"/>
  <c r="AZ610" i="45"/>
  <c r="AT610" i="45"/>
  <c r="AY610" i="45" s="1"/>
  <c r="AS610" i="45"/>
  <c r="AW610" i="45" s="1"/>
  <c r="AP610" i="45"/>
  <c r="AL610" i="45"/>
  <c r="AJ610" i="45"/>
  <c r="X610" i="45"/>
  <c r="BX609" i="45"/>
  <c r="BW609" i="45"/>
  <c r="BU609" i="45"/>
  <c r="BR609" i="45"/>
  <c r="BL609" i="45"/>
  <c r="BK609" i="45"/>
  <c r="BI609" i="45"/>
  <c r="BF609" i="45"/>
  <c r="BE609" i="45"/>
  <c r="BC609" i="45"/>
  <c r="AZ609" i="45"/>
  <c r="BO609" i="45" s="1"/>
  <c r="AT609" i="45"/>
  <c r="AY609" i="45" s="1"/>
  <c r="AS609" i="45"/>
  <c r="AP609" i="45"/>
  <c r="AO609" i="45" s="1"/>
  <c r="AL609" i="45"/>
  <c r="AJ609" i="45"/>
  <c r="X609" i="45"/>
  <c r="BX608" i="45"/>
  <c r="BW608" i="45"/>
  <c r="BU608" i="45"/>
  <c r="BR608" i="45"/>
  <c r="BL608" i="45"/>
  <c r="BK608" i="45"/>
  <c r="BI608" i="45"/>
  <c r="BF608" i="45"/>
  <c r="BM608" i="45" s="1"/>
  <c r="BE608" i="45"/>
  <c r="BC608" i="45"/>
  <c r="AZ608" i="45"/>
  <c r="BQ608" i="45" s="1"/>
  <c r="AT608" i="45"/>
  <c r="AY608" i="45" s="1"/>
  <c r="AS608" i="45"/>
  <c r="AW608" i="45" s="1"/>
  <c r="AP608" i="45"/>
  <c r="AL608" i="45"/>
  <c r="AJ608" i="45"/>
  <c r="Z608" i="45"/>
  <c r="X608" i="45"/>
  <c r="BX607" i="45"/>
  <c r="BW607" i="45"/>
  <c r="BU607" i="45"/>
  <c r="BR607" i="45"/>
  <c r="BL607" i="45"/>
  <c r="BK607" i="45"/>
  <c r="BI607" i="45"/>
  <c r="BF607" i="45"/>
  <c r="BE607" i="45"/>
  <c r="BC607" i="45"/>
  <c r="AZ607" i="45"/>
  <c r="BO607" i="45" s="1"/>
  <c r="AT607" i="45"/>
  <c r="AY607" i="45" s="1"/>
  <c r="AS607" i="45"/>
  <c r="AP607" i="45"/>
  <c r="AL607" i="45"/>
  <c r="AJ607" i="45"/>
  <c r="X607" i="45"/>
  <c r="BX606" i="45"/>
  <c r="BW606" i="45"/>
  <c r="BU606" i="45"/>
  <c r="BR606" i="45"/>
  <c r="BL606" i="45"/>
  <c r="BK606" i="45"/>
  <c r="BI606" i="45"/>
  <c r="BF606" i="45"/>
  <c r="BM606" i="45" s="1"/>
  <c r="BE606" i="45"/>
  <c r="BC606" i="45"/>
  <c r="AZ606" i="45"/>
  <c r="BQ606" i="45" s="1"/>
  <c r="AT606" i="45"/>
  <c r="AY606" i="45" s="1"/>
  <c r="AS606" i="45"/>
  <c r="AW606" i="45" s="1"/>
  <c r="AP606" i="45"/>
  <c r="AL606" i="45"/>
  <c r="AJ606" i="45"/>
  <c r="Z606" i="45"/>
  <c r="X606" i="45"/>
  <c r="BX605" i="45"/>
  <c r="BW605" i="45"/>
  <c r="BU605" i="45"/>
  <c r="BR605" i="45"/>
  <c r="BL605" i="45"/>
  <c r="BK605" i="45"/>
  <c r="BI605" i="45"/>
  <c r="BF605" i="45"/>
  <c r="BM605" i="45" s="1"/>
  <c r="BE605" i="45"/>
  <c r="BC605" i="45"/>
  <c r="AZ605" i="45"/>
  <c r="BO605" i="45" s="1"/>
  <c r="AT605" i="45"/>
  <c r="AY605" i="45" s="1"/>
  <c r="AS605" i="45"/>
  <c r="AU605" i="45" s="1"/>
  <c r="AP605" i="45"/>
  <c r="AL605" i="45"/>
  <c r="AJ605" i="45"/>
  <c r="Z605" i="45"/>
  <c r="X605" i="45"/>
  <c r="BX604" i="45"/>
  <c r="BW604" i="45"/>
  <c r="BU604" i="45"/>
  <c r="BR604" i="45"/>
  <c r="BL604" i="45"/>
  <c r="BK604" i="45"/>
  <c r="BI604" i="45"/>
  <c r="BF604" i="45"/>
  <c r="BM604" i="45" s="1"/>
  <c r="BE604" i="45"/>
  <c r="BC604" i="45"/>
  <c r="AZ604" i="45"/>
  <c r="BQ604" i="45" s="1"/>
  <c r="AT604" i="45"/>
  <c r="AY604" i="45" s="1"/>
  <c r="AS604" i="45"/>
  <c r="AU604" i="45" s="1"/>
  <c r="AP604" i="45"/>
  <c r="AO604" i="45" s="1"/>
  <c r="AL604" i="45"/>
  <c r="AJ604" i="45"/>
  <c r="Z604" i="45"/>
  <c r="X604" i="45"/>
  <c r="BX603" i="45"/>
  <c r="BW603" i="45"/>
  <c r="BU603" i="45"/>
  <c r="BR603" i="45"/>
  <c r="BL603" i="45"/>
  <c r="BK603" i="45"/>
  <c r="BI603" i="45"/>
  <c r="BF603" i="45"/>
  <c r="BE603" i="45"/>
  <c r="BC603" i="45"/>
  <c r="AZ603" i="45"/>
  <c r="BO603" i="45" s="1"/>
  <c r="AT603" i="45"/>
  <c r="AY603" i="45" s="1"/>
  <c r="AS603" i="45"/>
  <c r="AP603" i="45"/>
  <c r="AO603" i="45" s="1"/>
  <c r="AL603" i="45"/>
  <c r="AJ603" i="45"/>
  <c r="X603" i="45"/>
  <c r="BX602" i="45"/>
  <c r="BW602" i="45"/>
  <c r="BU602" i="45"/>
  <c r="BR602" i="45"/>
  <c r="BL602" i="45"/>
  <c r="BK602" i="45"/>
  <c r="BI602" i="45"/>
  <c r="BF602" i="45"/>
  <c r="BE602" i="45"/>
  <c r="BC602" i="45"/>
  <c r="AZ602" i="45"/>
  <c r="BO602" i="45" s="1"/>
  <c r="AT602" i="45"/>
  <c r="AY602" i="45" s="1"/>
  <c r="AS602" i="45"/>
  <c r="AW602" i="45" s="1"/>
  <c r="AP602" i="45"/>
  <c r="AO602" i="45" s="1"/>
  <c r="AF602" i="45"/>
  <c r="AB602" i="45"/>
  <c r="X602" i="45"/>
  <c r="BX601" i="45"/>
  <c r="BW601" i="45"/>
  <c r="BU601" i="45"/>
  <c r="BR601" i="45"/>
  <c r="BL601" i="45"/>
  <c r="BK601" i="45"/>
  <c r="BI601" i="45"/>
  <c r="BF601" i="45"/>
  <c r="BM601" i="45" s="1"/>
  <c r="BE601" i="45"/>
  <c r="BC601" i="45"/>
  <c r="AZ601" i="45"/>
  <c r="BQ601" i="45" s="1"/>
  <c r="AT601" i="45"/>
  <c r="AY601" i="45" s="1"/>
  <c r="AS601" i="45"/>
  <c r="AW601" i="45" s="1"/>
  <c r="AP601" i="45"/>
  <c r="Y601" i="45" s="1"/>
  <c r="AG601" i="45"/>
  <c r="AF601" i="45"/>
  <c r="AB601" i="45"/>
  <c r="Z601" i="45"/>
  <c r="X601" i="45"/>
  <c r="BX600" i="45"/>
  <c r="BW600" i="45"/>
  <c r="BU600" i="45"/>
  <c r="BR600" i="45"/>
  <c r="BL600" i="45"/>
  <c r="BK600" i="45"/>
  <c r="BI600" i="45"/>
  <c r="BF600" i="45"/>
  <c r="BE600" i="45"/>
  <c r="BC600" i="45"/>
  <c r="AZ600" i="45"/>
  <c r="BO600" i="45" s="1"/>
  <c r="AT600" i="45"/>
  <c r="AY600" i="45" s="1"/>
  <c r="AS600" i="45"/>
  <c r="AW600" i="45" s="1"/>
  <c r="AP600" i="45"/>
  <c r="AG600" i="45"/>
  <c r="AF600" i="45"/>
  <c r="AB600" i="45"/>
  <c r="X600" i="45"/>
  <c r="BX599" i="45"/>
  <c r="BW599" i="45"/>
  <c r="BU599" i="45"/>
  <c r="BR599" i="45"/>
  <c r="BL599" i="45"/>
  <c r="BK599" i="45"/>
  <c r="BI599" i="45"/>
  <c r="BF599" i="45"/>
  <c r="BE599" i="45"/>
  <c r="BC599" i="45"/>
  <c r="AZ599" i="45"/>
  <c r="BO599" i="45" s="1"/>
  <c r="AT599" i="45"/>
  <c r="AY599" i="45" s="1"/>
  <c r="AS599" i="45"/>
  <c r="AW599" i="45" s="1"/>
  <c r="AP599" i="45"/>
  <c r="AO599" i="45" s="1"/>
  <c r="AG599" i="45"/>
  <c r="AF599" i="45"/>
  <c r="AB599" i="45"/>
  <c r="X599" i="45"/>
  <c r="BX598" i="45"/>
  <c r="BW598" i="45"/>
  <c r="BU598" i="45"/>
  <c r="BR598" i="45"/>
  <c r="BL598" i="45"/>
  <c r="BK598" i="45"/>
  <c r="BI598" i="45"/>
  <c r="BF598" i="45"/>
  <c r="BM598" i="45" s="1"/>
  <c r="BE598" i="45"/>
  <c r="BC598" i="45"/>
  <c r="AZ598" i="45"/>
  <c r="BQ598" i="45" s="1"/>
  <c r="AT598" i="45"/>
  <c r="AY598" i="45" s="1"/>
  <c r="AS598" i="45"/>
  <c r="AU598" i="45" s="1"/>
  <c r="AP598" i="45"/>
  <c r="AO598" i="45" s="1"/>
  <c r="AF598" i="45"/>
  <c r="AB598" i="45"/>
  <c r="Z598" i="45"/>
  <c r="X598" i="45"/>
  <c r="BX597" i="45"/>
  <c r="BW597" i="45"/>
  <c r="BU597" i="45"/>
  <c r="BR597" i="45"/>
  <c r="BL597" i="45"/>
  <c r="BK597" i="45"/>
  <c r="BI597" i="45"/>
  <c r="BF597" i="45"/>
  <c r="BE597" i="45"/>
  <c r="BC597" i="45"/>
  <c r="AZ597" i="45"/>
  <c r="BQ597" i="45" s="1"/>
  <c r="AT597" i="45"/>
  <c r="AY597" i="45" s="1"/>
  <c r="AS597" i="45"/>
  <c r="AW597" i="45" s="1"/>
  <c r="AP597" i="45"/>
  <c r="AL597" i="45"/>
  <c r="AJ597" i="45"/>
  <c r="AG597" i="45"/>
  <c r="AF597" i="45"/>
  <c r="AB597" i="45"/>
  <c r="X597" i="45"/>
  <c r="BX596" i="45"/>
  <c r="BW596" i="45"/>
  <c r="BU596" i="45"/>
  <c r="BR596" i="45"/>
  <c r="BL596" i="45"/>
  <c r="BK596" i="45"/>
  <c r="BI596" i="45"/>
  <c r="BF596" i="45"/>
  <c r="BM596" i="45" s="1"/>
  <c r="BE596" i="45"/>
  <c r="BC596" i="45"/>
  <c r="AZ596" i="45"/>
  <c r="BQ596" i="45" s="1"/>
  <c r="AT596" i="45"/>
  <c r="AY596" i="45" s="1"/>
  <c r="AS596" i="45"/>
  <c r="AW596" i="45" s="1"/>
  <c r="AP596" i="45"/>
  <c r="AO596" i="45" s="1"/>
  <c r="AL596" i="45"/>
  <c r="AJ596" i="45"/>
  <c r="AG596" i="45"/>
  <c r="AF596" i="45"/>
  <c r="AB596" i="45"/>
  <c r="Z596" i="45"/>
  <c r="X596" i="45"/>
  <c r="BX595" i="45"/>
  <c r="BW595" i="45"/>
  <c r="BU595" i="45"/>
  <c r="BR595" i="45"/>
  <c r="BL595" i="45"/>
  <c r="BK595" i="45"/>
  <c r="BI595" i="45"/>
  <c r="BF595" i="45"/>
  <c r="BE595" i="45"/>
  <c r="BC595" i="45"/>
  <c r="AZ595" i="45"/>
  <c r="BO595" i="45" s="1"/>
  <c r="AT595" i="45"/>
  <c r="AY595" i="45" s="1"/>
  <c r="AS595" i="45"/>
  <c r="AW595" i="45" s="1"/>
  <c r="AP595" i="45"/>
  <c r="AL595" i="45"/>
  <c r="AJ595" i="45"/>
  <c r="AG595" i="45"/>
  <c r="AF595" i="45"/>
  <c r="AB595" i="45"/>
  <c r="X595" i="45"/>
  <c r="BX594" i="45"/>
  <c r="BW594" i="45"/>
  <c r="BU594" i="45"/>
  <c r="BR594" i="45"/>
  <c r="BL594" i="45"/>
  <c r="BK594" i="45"/>
  <c r="BI594" i="45"/>
  <c r="BF594" i="45"/>
  <c r="BE594" i="45"/>
  <c r="BC594" i="45"/>
  <c r="AZ594" i="45"/>
  <c r="BO594" i="45" s="1"/>
  <c r="AT594" i="45"/>
  <c r="AS594" i="45"/>
  <c r="AW594" i="45" s="1"/>
  <c r="AP594" i="45"/>
  <c r="AO594" i="45" s="1"/>
  <c r="AL594" i="45"/>
  <c r="AJ594" i="45"/>
  <c r="AG594" i="45"/>
  <c r="AF594" i="45"/>
  <c r="AB594" i="45"/>
  <c r="X594" i="45"/>
  <c r="BX593" i="45"/>
  <c r="BW593" i="45"/>
  <c r="BU593" i="45"/>
  <c r="BR593" i="45"/>
  <c r="BL593" i="45"/>
  <c r="BK593" i="45"/>
  <c r="BI593" i="45"/>
  <c r="BF593" i="45"/>
  <c r="BE593" i="45"/>
  <c r="BC593" i="45"/>
  <c r="AZ593" i="45"/>
  <c r="BQ593" i="45" s="1"/>
  <c r="AT593" i="45"/>
  <c r="AY593" i="45" s="1"/>
  <c r="AS593" i="45"/>
  <c r="AW593" i="45" s="1"/>
  <c r="AP593" i="45"/>
  <c r="AL593" i="45"/>
  <c r="AJ593" i="45"/>
  <c r="AG593" i="45"/>
  <c r="AF593" i="45"/>
  <c r="AB593" i="45"/>
  <c r="X593" i="45"/>
  <c r="BX592" i="45"/>
  <c r="BW592" i="45"/>
  <c r="BU592" i="45"/>
  <c r="BR592" i="45"/>
  <c r="BL592" i="45"/>
  <c r="BK592" i="45"/>
  <c r="BI592" i="45"/>
  <c r="BF592" i="45"/>
  <c r="BE592" i="45"/>
  <c r="BC592" i="45"/>
  <c r="AZ592" i="45"/>
  <c r="BQ592" i="45" s="1"/>
  <c r="AT592" i="45"/>
  <c r="AY592" i="45" s="1"/>
  <c r="AS592" i="45"/>
  <c r="AP592" i="45"/>
  <c r="AL592" i="45"/>
  <c r="AJ592" i="45"/>
  <c r="X592" i="45"/>
  <c r="BX591" i="45"/>
  <c r="BW591" i="45"/>
  <c r="BU591" i="45"/>
  <c r="BR591" i="45"/>
  <c r="BL591" i="45"/>
  <c r="BK591" i="45"/>
  <c r="BI591" i="45"/>
  <c r="BF591" i="45"/>
  <c r="BE591" i="45"/>
  <c r="BC591" i="45"/>
  <c r="AZ591" i="45"/>
  <c r="BO591" i="45" s="1"/>
  <c r="AT591" i="45"/>
  <c r="AS591" i="45"/>
  <c r="AW591" i="45" s="1"/>
  <c r="AP591" i="45"/>
  <c r="AL591" i="45"/>
  <c r="AJ591" i="45"/>
  <c r="X591" i="45"/>
  <c r="BX590" i="45"/>
  <c r="BW590" i="45"/>
  <c r="BU590" i="45"/>
  <c r="BR590" i="45"/>
  <c r="BL590" i="45"/>
  <c r="BK590" i="45"/>
  <c r="BI590" i="45"/>
  <c r="BF590" i="45"/>
  <c r="BM590" i="45" s="1"/>
  <c r="BE590" i="45"/>
  <c r="BC590" i="45"/>
  <c r="AZ590" i="45"/>
  <c r="BQ590" i="45" s="1"/>
  <c r="AT590" i="45"/>
  <c r="AY590" i="45" s="1"/>
  <c r="AS590" i="45"/>
  <c r="AU590" i="45" s="1"/>
  <c r="AP590" i="45"/>
  <c r="AO590" i="45" s="1"/>
  <c r="AL590" i="45"/>
  <c r="AJ590" i="45"/>
  <c r="Z590" i="45"/>
  <c r="X590" i="45"/>
  <c r="BX589" i="45"/>
  <c r="BW589" i="45"/>
  <c r="BU589" i="45"/>
  <c r="BR589" i="45"/>
  <c r="BL589" i="45"/>
  <c r="BK589" i="45"/>
  <c r="BI589" i="45"/>
  <c r="BF589" i="45"/>
  <c r="BM589" i="45" s="1"/>
  <c r="BE589" i="45"/>
  <c r="BC589" i="45"/>
  <c r="AZ589" i="45"/>
  <c r="BO589" i="45" s="1"/>
  <c r="AT589" i="45"/>
  <c r="AY589" i="45" s="1"/>
  <c r="AS589" i="45"/>
  <c r="AW589" i="45" s="1"/>
  <c r="AP589" i="45"/>
  <c r="AO589" i="45" s="1"/>
  <c r="AL589" i="45"/>
  <c r="AJ589" i="45"/>
  <c r="X589" i="45"/>
  <c r="BX588" i="45"/>
  <c r="BW588" i="45"/>
  <c r="BU588" i="45"/>
  <c r="BR588" i="45"/>
  <c r="BL588" i="45"/>
  <c r="BK588" i="45"/>
  <c r="BI588" i="45"/>
  <c r="BF588" i="45"/>
  <c r="BE588" i="45"/>
  <c r="BC588" i="45"/>
  <c r="AZ588" i="45"/>
  <c r="BQ588" i="45" s="1"/>
  <c r="AT588" i="45"/>
  <c r="AY588" i="45" s="1"/>
  <c r="AS588" i="45"/>
  <c r="AP588" i="45"/>
  <c r="AO588" i="45" s="1"/>
  <c r="AL588" i="45"/>
  <c r="AJ588" i="45"/>
  <c r="X588" i="45"/>
  <c r="BX587" i="45"/>
  <c r="BW587" i="45"/>
  <c r="BU587" i="45"/>
  <c r="BR587" i="45"/>
  <c r="BL587" i="45"/>
  <c r="BK587" i="45"/>
  <c r="BI587" i="45"/>
  <c r="BF587" i="45"/>
  <c r="BE587" i="45"/>
  <c r="BC587" i="45"/>
  <c r="AZ587" i="45"/>
  <c r="BO587" i="45" s="1"/>
  <c r="AT587" i="45"/>
  <c r="AS587" i="45"/>
  <c r="AW587" i="45" s="1"/>
  <c r="AP587" i="45"/>
  <c r="AF587" i="45"/>
  <c r="AB587" i="45"/>
  <c r="X587" i="45"/>
  <c r="BX586" i="45"/>
  <c r="BW586" i="45"/>
  <c r="BU586" i="45"/>
  <c r="BR586" i="45"/>
  <c r="BL586" i="45"/>
  <c r="BK586" i="45"/>
  <c r="BI586" i="45"/>
  <c r="BF586" i="45"/>
  <c r="BE586" i="45"/>
  <c r="BC586" i="45"/>
  <c r="AZ586" i="45"/>
  <c r="BQ586" i="45" s="1"/>
  <c r="AT586" i="45"/>
  <c r="AY586" i="45" s="1"/>
  <c r="AS586" i="45"/>
  <c r="AP586" i="45"/>
  <c r="AO586" i="45" s="1"/>
  <c r="AF586" i="45"/>
  <c r="AB586" i="45"/>
  <c r="X586" i="45"/>
  <c r="BX585" i="45"/>
  <c r="BW585" i="45"/>
  <c r="BU585" i="45"/>
  <c r="BR585" i="45"/>
  <c r="BL585" i="45"/>
  <c r="BK585" i="45"/>
  <c r="BI585" i="45"/>
  <c r="BF585" i="45"/>
  <c r="BE585" i="45"/>
  <c r="BC585" i="45"/>
  <c r="AZ585" i="45"/>
  <c r="BO585" i="45" s="1"/>
  <c r="AT585" i="45"/>
  <c r="AS585" i="45"/>
  <c r="AW585" i="45" s="1"/>
  <c r="AP585" i="45"/>
  <c r="AF585" i="45"/>
  <c r="AB585" i="45"/>
  <c r="X585" i="45"/>
  <c r="BX584" i="45"/>
  <c r="BW584" i="45"/>
  <c r="BU584" i="45"/>
  <c r="BR584" i="45"/>
  <c r="BL584" i="45"/>
  <c r="BK584" i="45"/>
  <c r="BI584" i="45"/>
  <c r="BF584" i="45"/>
  <c r="BC584" i="45"/>
  <c r="AZ584" i="45"/>
  <c r="AS584" i="45"/>
  <c r="AW584" i="45" s="1"/>
  <c r="AP584" i="45"/>
  <c r="AL584" i="45"/>
  <c r="AJ584" i="45"/>
  <c r="X584" i="45"/>
  <c r="BX583" i="45"/>
  <c r="BW583" i="45"/>
  <c r="BU583" i="45"/>
  <c r="BR583" i="45"/>
  <c r="BL583" i="45"/>
  <c r="BK583" i="45"/>
  <c r="BI583" i="45"/>
  <c r="BF583" i="45"/>
  <c r="BE583" i="45"/>
  <c r="BC583" i="45"/>
  <c r="AZ583" i="45"/>
  <c r="BO583" i="45" s="1"/>
  <c r="AT583" i="45"/>
  <c r="AS583" i="45"/>
  <c r="AW583" i="45" s="1"/>
  <c r="AP583" i="45"/>
  <c r="AF583" i="45"/>
  <c r="AB583" i="45"/>
  <c r="X583" i="45"/>
  <c r="BX582" i="45"/>
  <c r="BW582" i="45"/>
  <c r="BU582" i="45"/>
  <c r="BR582" i="45"/>
  <c r="BL582" i="45"/>
  <c r="BK582" i="45"/>
  <c r="BI582" i="45"/>
  <c r="BF582" i="45"/>
  <c r="BE582" i="45"/>
  <c r="BC582" i="45"/>
  <c r="AZ582" i="45"/>
  <c r="BQ582" i="45" s="1"/>
  <c r="AT582" i="45"/>
  <c r="AY582" i="45" s="1"/>
  <c r="AS582" i="45"/>
  <c r="AW582" i="45" s="1"/>
  <c r="AP582" i="45"/>
  <c r="AO582" i="45" s="1"/>
  <c r="AF582" i="45"/>
  <c r="AB582" i="45"/>
  <c r="X582" i="45"/>
  <c r="BX581" i="45"/>
  <c r="BW581" i="45"/>
  <c r="BU581" i="45"/>
  <c r="BR581" i="45"/>
  <c r="BL581" i="45"/>
  <c r="BK581" i="45"/>
  <c r="BI581" i="45"/>
  <c r="BF581" i="45"/>
  <c r="BE581" i="45"/>
  <c r="BC581" i="45"/>
  <c r="AZ581" i="45"/>
  <c r="AT581" i="45"/>
  <c r="AS581" i="45"/>
  <c r="AW581" i="45" s="1"/>
  <c r="AP581" i="45"/>
  <c r="AO581" i="45" s="1"/>
  <c r="AF581" i="45"/>
  <c r="AB581" i="45"/>
  <c r="X581" i="45"/>
  <c r="BX580" i="45"/>
  <c r="BW580" i="45"/>
  <c r="BU580" i="45"/>
  <c r="BR580" i="45"/>
  <c r="BL580" i="45"/>
  <c r="BK580" i="45"/>
  <c r="BI580" i="45"/>
  <c r="BF580" i="45"/>
  <c r="BE580" i="45"/>
  <c r="BC580" i="45"/>
  <c r="AZ580" i="45"/>
  <c r="BQ580" i="45" s="1"/>
  <c r="AT580" i="45"/>
  <c r="AY580" i="45" s="1"/>
  <c r="AS580" i="45"/>
  <c r="AW580" i="45" s="1"/>
  <c r="AP580" i="45"/>
  <c r="AF580" i="45"/>
  <c r="AB580" i="45"/>
  <c r="X580" i="45"/>
  <c r="BX579" i="45"/>
  <c r="BW579" i="45"/>
  <c r="BU579" i="45"/>
  <c r="BR579" i="45"/>
  <c r="BL579" i="45"/>
  <c r="BK579" i="45"/>
  <c r="BI579" i="45"/>
  <c r="BF579" i="45"/>
  <c r="BE579" i="45"/>
  <c r="BC579" i="45"/>
  <c r="AZ579" i="45"/>
  <c r="AT579" i="45"/>
  <c r="AS579" i="45"/>
  <c r="AW579" i="45" s="1"/>
  <c r="AP579" i="45"/>
  <c r="AO579" i="45" s="1"/>
  <c r="AF579" i="45"/>
  <c r="AB579" i="45"/>
  <c r="X579" i="45"/>
  <c r="BX578" i="45"/>
  <c r="BW578" i="45"/>
  <c r="BU578" i="45"/>
  <c r="BR578" i="45"/>
  <c r="BL578" i="45"/>
  <c r="BK578" i="45"/>
  <c r="BI578" i="45"/>
  <c r="BF578" i="45"/>
  <c r="BE578" i="45"/>
  <c r="BC578" i="45"/>
  <c r="AZ578" i="45"/>
  <c r="BO578" i="45" s="1"/>
  <c r="AT578" i="45"/>
  <c r="AY578" i="45" s="1"/>
  <c r="AS578" i="45"/>
  <c r="AW578" i="45" s="1"/>
  <c r="AP578" i="45"/>
  <c r="AF578" i="45"/>
  <c r="AB578" i="45"/>
  <c r="X578" i="45"/>
  <c r="BX577" i="45"/>
  <c r="BW577" i="45"/>
  <c r="BU577" i="45"/>
  <c r="BR577" i="45"/>
  <c r="BL577" i="45"/>
  <c r="BK577" i="45"/>
  <c r="BI577" i="45"/>
  <c r="BF577" i="45"/>
  <c r="BE577" i="45"/>
  <c r="BC577" i="45"/>
  <c r="AZ577" i="45"/>
  <c r="BO577" i="45" s="1"/>
  <c r="AT577" i="45"/>
  <c r="AS577" i="45"/>
  <c r="AW577" i="45" s="1"/>
  <c r="AP577" i="45"/>
  <c r="AF577" i="45"/>
  <c r="AB577" i="45"/>
  <c r="X577" i="45"/>
  <c r="BX576" i="45"/>
  <c r="BW576" i="45"/>
  <c r="BU576" i="45"/>
  <c r="BR576" i="45"/>
  <c r="BL576" i="45"/>
  <c r="BK576" i="45"/>
  <c r="BI576" i="45"/>
  <c r="BF576" i="45"/>
  <c r="BE576" i="45"/>
  <c r="BC576" i="45"/>
  <c r="AZ576" i="45"/>
  <c r="AT576" i="45"/>
  <c r="AY576" i="45" s="1"/>
  <c r="AS576" i="45"/>
  <c r="AW576" i="45" s="1"/>
  <c r="AP576" i="45"/>
  <c r="AL576" i="45"/>
  <c r="AJ576" i="45"/>
  <c r="AG576" i="45"/>
  <c r="AF576" i="45"/>
  <c r="AB576" i="45"/>
  <c r="X576" i="45"/>
  <c r="BX575" i="45"/>
  <c r="BW575" i="45"/>
  <c r="BU575" i="45"/>
  <c r="BR575" i="45"/>
  <c r="BL575" i="45"/>
  <c r="BK575" i="45"/>
  <c r="BI575" i="45"/>
  <c r="BF575" i="45"/>
  <c r="BE575" i="45"/>
  <c r="BC575" i="45"/>
  <c r="AZ575" i="45"/>
  <c r="BQ575" i="45" s="1"/>
  <c r="AT575" i="45"/>
  <c r="AY575" i="45" s="1"/>
  <c r="AS575" i="45"/>
  <c r="AW575" i="45" s="1"/>
  <c r="AP575" i="45"/>
  <c r="AL575" i="45"/>
  <c r="AJ575" i="45"/>
  <c r="AG575" i="45"/>
  <c r="AF575" i="45"/>
  <c r="AB575" i="45"/>
  <c r="X575" i="45"/>
  <c r="BX574" i="45"/>
  <c r="BW574" i="45"/>
  <c r="BU574" i="45"/>
  <c r="BR574" i="45"/>
  <c r="BL574" i="45"/>
  <c r="BK574" i="45"/>
  <c r="BI574" i="45"/>
  <c r="BF574" i="45"/>
  <c r="BE574" i="45"/>
  <c r="BC574" i="45"/>
  <c r="AZ574" i="45"/>
  <c r="BO574" i="45" s="1"/>
  <c r="AT574" i="45"/>
  <c r="AY574" i="45" s="1"/>
  <c r="AS574" i="45"/>
  <c r="AW574" i="45" s="1"/>
  <c r="AP574" i="45"/>
  <c r="AO574" i="45" s="1"/>
  <c r="AL574" i="45"/>
  <c r="AJ574" i="45"/>
  <c r="AG574" i="45"/>
  <c r="AF574" i="45"/>
  <c r="AB574" i="45"/>
  <c r="X574" i="45"/>
  <c r="BX573" i="45"/>
  <c r="BW573" i="45"/>
  <c r="BU573" i="45"/>
  <c r="BR573" i="45"/>
  <c r="BL573" i="45"/>
  <c r="BK573" i="45"/>
  <c r="BI573" i="45"/>
  <c r="BF573" i="45"/>
  <c r="BE573" i="45"/>
  <c r="BC573" i="45"/>
  <c r="AZ573" i="45"/>
  <c r="BO573" i="45" s="1"/>
  <c r="AT573" i="45"/>
  <c r="AY573" i="45" s="1"/>
  <c r="AS573" i="45"/>
  <c r="AP573" i="45"/>
  <c r="AO573" i="45" s="1"/>
  <c r="AL573" i="45"/>
  <c r="AJ573" i="45"/>
  <c r="AG573" i="45"/>
  <c r="AF573" i="45"/>
  <c r="AB573" i="45"/>
  <c r="X573" i="45"/>
  <c r="BX572" i="45"/>
  <c r="BW572" i="45"/>
  <c r="BU572" i="45"/>
  <c r="BR572" i="45"/>
  <c r="BL572" i="45"/>
  <c r="BK572" i="45"/>
  <c r="BI572" i="45"/>
  <c r="BF572" i="45"/>
  <c r="BE572" i="45"/>
  <c r="BC572" i="45"/>
  <c r="AZ572" i="45"/>
  <c r="AT572" i="45"/>
  <c r="AY572" i="45" s="1"/>
  <c r="AS572" i="45"/>
  <c r="AW572" i="45" s="1"/>
  <c r="AP572" i="45"/>
  <c r="AL572" i="45"/>
  <c r="AJ572" i="45"/>
  <c r="AG572" i="45"/>
  <c r="AF572" i="45"/>
  <c r="AB572" i="45"/>
  <c r="X572" i="45"/>
  <c r="BX571" i="45"/>
  <c r="BW571" i="45"/>
  <c r="BU571" i="45"/>
  <c r="BR571" i="45"/>
  <c r="BL571" i="45"/>
  <c r="BK571" i="45"/>
  <c r="BI571" i="45"/>
  <c r="BF571" i="45"/>
  <c r="BE571" i="45"/>
  <c r="BC571" i="45"/>
  <c r="AZ571" i="45"/>
  <c r="BQ571" i="45" s="1"/>
  <c r="AT571" i="45"/>
  <c r="AY571" i="45" s="1"/>
  <c r="AS571" i="45"/>
  <c r="AW571" i="45" s="1"/>
  <c r="AP571" i="45"/>
  <c r="AO571" i="45" s="1"/>
  <c r="AL571" i="45"/>
  <c r="AJ571" i="45"/>
  <c r="X571" i="45"/>
  <c r="BX570" i="45"/>
  <c r="BW570" i="45"/>
  <c r="BU570" i="45"/>
  <c r="BR570" i="45"/>
  <c r="BL570" i="45"/>
  <c r="BK570" i="45"/>
  <c r="BI570" i="45"/>
  <c r="BF570" i="45"/>
  <c r="BM570" i="45" s="1"/>
  <c r="BE570" i="45"/>
  <c r="BC570" i="45"/>
  <c r="AZ570" i="45"/>
  <c r="BO570" i="45" s="1"/>
  <c r="AT570" i="45"/>
  <c r="AY570" i="45" s="1"/>
  <c r="AS570" i="45"/>
  <c r="AU570" i="45" s="1"/>
  <c r="AP570" i="45"/>
  <c r="AL570" i="45"/>
  <c r="AJ570" i="45"/>
  <c r="Z570" i="45"/>
  <c r="X570" i="45"/>
  <c r="BX569" i="45"/>
  <c r="BW569" i="45"/>
  <c r="BU569" i="45"/>
  <c r="BR569" i="45"/>
  <c r="BL569" i="45"/>
  <c r="BK569" i="45"/>
  <c r="BI569" i="45"/>
  <c r="BF569" i="45"/>
  <c r="BE569" i="45"/>
  <c r="BC569" i="45"/>
  <c r="AZ569" i="45"/>
  <c r="BQ569" i="45" s="1"/>
  <c r="AT569" i="45"/>
  <c r="AY569" i="45" s="1"/>
  <c r="AS569" i="45"/>
  <c r="AW569" i="45" s="1"/>
  <c r="AP569" i="45"/>
  <c r="AO569" i="45" s="1"/>
  <c r="AF569" i="45"/>
  <c r="AB569" i="45"/>
  <c r="X569" i="45"/>
  <c r="BX568" i="45"/>
  <c r="BW568" i="45"/>
  <c r="BU568" i="45"/>
  <c r="BR568" i="45"/>
  <c r="BL568" i="45"/>
  <c r="BK568" i="45"/>
  <c r="BI568" i="45"/>
  <c r="BF568" i="45"/>
  <c r="BE568" i="45"/>
  <c r="BC568" i="45"/>
  <c r="AZ568" i="45"/>
  <c r="BO568" i="45" s="1"/>
  <c r="AN568" i="45"/>
  <c r="AT568" i="45" s="1"/>
  <c r="AY568" i="45" s="1"/>
  <c r="AM568" i="45"/>
  <c r="AL568" i="45"/>
  <c r="AJ568" i="45"/>
  <c r="AF568" i="45"/>
  <c r="AB568" i="45"/>
  <c r="X568" i="45"/>
  <c r="BX567" i="45"/>
  <c r="BW567" i="45"/>
  <c r="BU567" i="45"/>
  <c r="BR567" i="45"/>
  <c r="BL567" i="45"/>
  <c r="BK567" i="45"/>
  <c r="BI567" i="45"/>
  <c r="BF567" i="45"/>
  <c r="BM567" i="45" s="1"/>
  <c r="BE567" i="45"/>
  <c r="BC567" i="45"/>
  <c r="AZ567" i="45"/>
  <c r="BO567" i="45" s="1"/>
  <c r="AT567" i="45"/>
  <c r="AY567" i="45" s="1"/>
  <c r="AS567" i="45"/>
  <c r="AW567" i="45" s="1"/>
  <c r="AP567" i="45"/>
  <c r="AL567" i="45"/>
  <c r="AJ567" i="45"/>
  <c r="Z567" i="45"/>
  <c r="X567" i="45"/>
  <c r="BX566" i="45"/>
  <c r="BW566" i="45"/>
  <c r="BU566" i="45"/>
  <c r="BR566" i="45"/>
  <c r="BL566" i="45"/>
  <c r="BK566" i="45"/>
  <c r="BI566" i="45"/>
  <c r="BF566" i="45"/>
  <c r="BE566" i="45"/>
  <c r="BC566" i="45"/>
  <c r="AZ566" i="45"/>
  <c r="AT566" i="45"/>
  <c r="AY566" i="45" s="1"/>
  <c r="AS566" i="45"/>
  <c r="AW566" i="45" s="1"/>
  <c r="AP566" i="45"/>
  <c r="AL566" i="45"/>
  <c r="AJ566" i="45"/>
  <c r="X566" i="45"/>
  <c r="BX565" i="45"/>
  <c r="BW565" i="45"/>
  <c r="BU565" i="45"/>
  <c r="BR565" i="45"/>
  <c r="BL565" i="45"/>
  <c r="BK565" i="45"/>
  <c r="BI565" i="45"/>
  <c r="BF565" i="45"/>
  <c r="BM565" i="45" s="1"/>
  <c r="BE565" i="45"/>
  <c r="BC565" i="45"/>
  <c r="AZ565" i="45"/>
  <c r="BO565" i="45" s="1"/>
  <c r="AT565" i="45"/>
  <c r="AY565" i="45" s="1"/>
  <c r="AS565" i="45"/>
  <c r="AW565" i="45" s="1"/>
  <c r="AP565" i="45"/>
  <c r="AL565" i="45"/>
  <c r="AJ565" i="45"/>
  <c r="Z565" i="45"/>
  <c r="X565" i="45"/>
  <c r="BX564" i="45"/>
  <c r="BW564" i="45"/>
  <c r="BU564" i="45"/>
  <c r="BR564" i="45"/>
  <c r="BL564" i="45"/>
  <c r="BK564" i="45"/>
  <c r="BI564" i="45"/>
  <c r="BF564" i="45"/>
  <c r="BE564" i="45"/>
  <c r="BC564" i="45"/>
  <c r="AZ564" i="45"/>
  <c r="BQ564" i="45" s="1"/>
  <c r="AT564" i="45"/>
  <c r="AY564" i="45" s="1"/>
  <c r="AS564" i="45"/>
  <c r="AW564" i="45" s="1"/>
  <c r="AP564" i="45"/>
  <c r="AF564" i="45"/>
  <c r="AB564" i="45"/>
  <c r="X564" i="45"/>
  <c r="BX563" i="45"/>
  <c r="BW563" i="45"/>
  <c r="BU563" i="45"/>
  <c r="BR563" i="45"/>
  <c r="BL563" i="45"/>
  <c r="BK563" i="45"/>
  <c r="BI563" i="45"/>
  <c r="BF563" i="45"/>
  <c r="BE563" i="45"/>
  <c r="BC563" i="45"/>
  <c r="AZ563" i="45"/>
  <c r="BQ563" i="45" s="1"/>
  <c r="AT563" i="45"/>
  <c r="AY563" i="45" s="1"/>
  <c r="AS563" i="45"/>
  <c r="AW563" i="45" s="1"/>
  <c r="AP563" i="45"/>
  <c r="Y563" i="45" s="1"/>
  <c r="AG563" i="45"/>
  <c r="AG568" i="45" s="1"/>
  <c r="AH568" i="45" s="1"/>
  <c r="AF563" i="45"/>
  <c r="AB563" i="45"/>
  <c r="X563" i="45"/>
  <c r="BX562" i="45"/>
  <c r="BW562" i="45"/>
  <c r="BU562" i="45"/>
  <c r="BR562" i="45"/>
  <c r="BL562" i="45"/>
  <c r="BK562" i="45"/>
  <c r="BI562" i="45"/>
  <c r="BF562" i="45"/>
  <c r="BE562" i="45"/>
  <c r="BC562" i="45"/>
  <c r="AZ562" i="45"/>
  <c r="BO562" i="45" s="1"/>
  <c r="AT562" i="45"/>
  <c r="AY562" i="45" s="1"/>
  <c r="AS562" i="45"/>
  <c r="AW562" i="45" s="1"/>
  <c r="AP562" i="45"/>
  <c r="AG562" i="45"/>
  <c r="AF562" i="45"/>
  <c r="AB562" i="45"/>
  <c r="Y562" i="45"/>
  <c r="X562" i="45"/>
  <c r="BX561" i="45"/>
  <c r="BW561" i="45"/>
  <c r="BU561" i="45"/>
  <c r="BR561" i="45"/>
  <c r="BL561" i="45"/>
  <c r="BK561" i="45"/>
  <c r="BI561" i="45"/>
  <c r="BF561" i="45"/>
  <c r="BC561" i="45"/>
  <c r="AZ561" i="45"/>
  <c r="BQ561" i="45" s="1"/>
  <c r="AS561" i="45"/>
  <c r="AU561" i="45" s="1"/>
  <c r="AP561" i="45"/>
  <c r="AL561" i="45"/>
  <c r="AJ561" i="45"/>
  <c r="X561" i="45"/>
  <c r="BX560" i="45"/>
  <c r="BW560" i="45"/>
  <c r="BU560" i="45"/>
  <c r="BR560" i="45"/>
  <c r="BL560" i="45"/>
  <c r="BK560" i="45"/>
  <c r="BI560" i="45"/>
  <c r="BF560" i="45"/>
  <c r="BE560" i="45"/>
  <c r="BC560" i="45"/>
  <c r="AZ560" i="45"/>
  <c r="Z560" i="45" s="1"/>
  <c r="AT560" i="45"/>
  <c r="AY560" i="45" s="1"/>
  <c r="AS560" i="45"/>
  <c r="AP560" i="45"/>
  <c r="AF560" i="45"/>
  <c r="AB560" i="45"/>
  <c r="X560" i="45"/>
  <c r="BX559" i="45"/>
  <c r="BW559" i="45"/>
  <c r="BU559" i="45"/>
  <c r="BR559" i="45"/>
  <c r="BL559" i="45"/>
  <c r="BK559" i="45"/>
  <c r="BI559" i="45"/>
  <c r="BF559" i="45"/>
  <c r="BM559" i="45" s="1"/>
  <c r="BC559" i="45"/>
  <c r="AZ559" i="45"/>
  <c r="BS559" i="45" s="1"/>
  <c r="AY559" i="45"/>
  <c r="AS559" i="45"/>
  <c r="AU559" i="45" s="1"/>
  <c r="AP559" i="45"/>
  <c r="AL559" i="45"/>
  <c r="AJ559" i="45"/>
  <c r="Z559" i="45"/>
  <c r="Y559" i="45"/>
  <c r="X559" i="45"/>
  <c r="BX558" i="45"/>
  <c r="BW558" i="45"/>
  <c r="BU558" i="45"/>
  <c r="BR558" i="45"/>
  <c r="BL558" i="45"/>
  <c r="BK558" i="45"/>
  <c r="BI558" i="45"/>
  <c r="BF558" i="45"/>
  <c r="BC558" i="45"/>
  <c r="AZ558" i="45"/>
  <c r="BO558" i="45" s="1"/>
  <c r="AY558" i="45"/>
  <c r="AS558" i="45"/>
  <c r="AU558" i="45" s="1"/>
  <c r="AP558" i="45"/>
  <c r="Y558" i="45" s="1"/>
  <c r="AL558" i="45"/>
  <c r="AJ558" i="45"/>
  <c r="X558" i="45"/>
  <c r="BX557" i="45"/>
  <c r="BW557" i="45"/>
  <c r="BU557" i="45"/>
  <c r="BR557" i="45"/>
  <c r="BL557" i="45"/>
  <c r="BK557" i="45"/>
  <c r="BI557" i="45"/>
  <c r="BF557" i="45"/>
  <c r="BC557" i="45"/>
  <c r="AZ557" i="45"/>
  <c r="AY557" i="45"/>
  <c r="AS557" i="45"/>
  <c r="AU557" i="45" s="1"/>
  <c r="AP557" i="45"/>
  <c r="Y557" i="45" s="1"/>
  <c r="AL557" i="45"/>
  <c r="AJ557" i="45"/>
  <c r="X557" i="45"/>
  <c r="BX556" i="45"/>
  <c r="BW556" i="45"/>
  <c r="BU556" i="45"/>
  <c r="BR556" i="45"/>
  <c r="BL556" i="45"/>
  <c r="BK556" i="45"/>
  <c r="BI556" i="45"/>
  <c r="BF556" i="45"/>
  <c r="BM556" i="45" s="1"/>
  <c r="BE556" i="45"/>
  <c r="BC556" i="45"/>
  <c r="AZ556" i="45"/>
  <c r="BS556" i="45" s="1"/>
  <c r="AT556" i="45"/>
  <c r="AY556" i="45" s="1"/>
  <c r="AS556" i="45"/>
  <c r="AU556" i="45" s="1"/>
  <c r="AP556" i="45"/>
  <c r="AO556" i="45" s="1"/>
  <c r="AL556" i="45"/>
  <c r="AJ556" i="45"/>
  <c r="AG556" i="45"/>
  <c r="AF556" i="45"/>
  <c r="AB556" i="45"/>
  <c r="Z556" i="45"/>
  <c r="X556" i="45"/>
  <c r="BX555" i="45"/>
  <c r="BW555" i="45"/>
  <c r="BU555" i="45"/>
  <c r="BR555" i="45"/>
  <c r="BL555" i="45"/>
  <c r="BK555" i="45"/>
  <c r="BI555" i="45"/>
  <c r="BF555" i="45"/>
  <c r="BE555" i="45"/>
  <c r="BC555" i="45"/>
  <c r="AZ555" i="45"/>
  <c r="BO555" i="45" s="1"/>
  <c r="AT555" i="45"/>
  <c r="AY555" i="45" s="1"/>
  <c r="AS555" i="45"/>
  <c r="AW555" i="45" s="1"/>
  <c r="AP555" i="45"/>
  <c r="AL555" i="45"/>
  <c r="AJ555" i="45"/>
  <c r="AG555" i="45"/>
  <c r="AF555" i="45"/>
  <c r="AB555" i="45"/>
  <c r="X555" i="45"/>
  <c r="BX554" i="45"/>
  <c r="BW554" i="45"/>
  <c r="BU554" i="45"/>
  <c r="BR554" i="45"/>
  <c r="BL554" i="45"/>
  <c r="BK554" i="45"/>
  <c r="BI554" i="45"/>
  <c r="BF554" i="45"/>
  <c r="BE554" i="45"/>
  <c r="BC554" i="45"/>
  <c r="AZ554" i="45"/>
  <c r="AT554" i="45"/>
  <c r="AS554" i="45"/>
  <c r="AW554" i="45" s="1"/>
  <c r="AP554" i="45"/>
  <c r="AL554" i="45"/>
  <c r="AJ554" i="45"/>
  <c r="AG554" i="45"/>
  <c r="AF554" i="45"/>
  <c r="AB554" i="45"/>
  <c r="X554" i="45"/>
  <c r="BX553" i="45"/>
  <c r="BW553" i="45"/>
  <c r="BU553" i="45"/>
  <c r="BR553" i="45"/>
  <c r="BL553" i="45"/>
  <c r="BK553" i="45"/>
  <c r="BI553" i="45"/>
  <c r="BF553" i="45"/>
  <c r="BM553" i="45" s="1"/>
  <c r="BE553" i="45"/>
  <c r="BC553" i="45"/>
  <c r="AZ553" i="45"/>
  <c r="BQ553" i="45" s="1"/>
  <c r="AT553" i="45"/>
  <c r="AY553" i="45" s="1"/>
  <c r="AS553" i="45"/>
  <c r="AU553" i="45" s="1"/>
  <c r="AP553" i="45"/>
  <c r="AL553" i="45"/>
  <c r="AJ553" i="45"/>
  <c r="AG553" i="45"/>
  <c r="AF553" i="45"/>
  <c r="AB553" i="45"/>
  <c r="Z553" i="45"/>
  <c r="X553" i="45"/>
  <c r="BX552" i="45"/>
  <c r="BW552" i="45"/>
  <c r="BU552" i="45"/>
  <c r="BR552" i="45"/>
  <c r="BL552" i="45"/>
  <c r="BK552" i="45"/>
  <c r="BI552" i="45"/>
  <c r="BF552" i="45"/>
  <c r="BM552" i="45" s="1"/>
  <c r="BE552" i="45"/>
  <c r="BC552" i="45"/>
  <c r="AZ552" i="45"/>
  <c r="BS552" i="45" s="1"/>
  <c r="AT552" i="45"/>
  <c r="AY552" i="45" s="1"/>
  <c r="AS552" i="45"/>
  <c r="AU552" i="45" s="1"/>
  <c r="AP552" i="45"/>
  <c r="AO552" i="45" s="1"/>
  <c r="AL552" i="45"/>
  <c r="AJ552" i="45"/>
  <c r="X552" i="45"/>
  <c r="BX551" i="45"/>
  <c r="BW551" i="45"/>
  <c r="BU551" i="45"/>
  <c r="BR551" i="45"/>
  <c r="BL551" i="45"/>
  <c r="BK551" i="45"/>
  <c r="BI551" i="45"/>
  <c r="BF551" i="45"/>
  <c r="BE551" i="45"/>
  <c r="BC551" i="45"/>
  <c r="AZ551" i="45"/>
  <c r="BO551" i="45" s="1"/>
  <c r="AT551" i="45"/>
  <c r="AY551" i="45" s="1"/>
  <c r="AS551" i="45"/>
  <c r="AW551" i="45" s="1"/>
  <c r="AP551" i="45"/>
  <c r="AL551" i="45"/>
  <c r="AJ551" i="45"/>
  <c r="X551" i="45"/>
  <c r="BX550" i="45"/>
  <c r="BW550" i="45"/>
  <c r="BU550" i="45"/>
  <c r="BR550" i="45"/>
  <c r="BL550" i="45"/>
  <c r="BK550" i="45"/>
  <c r="BI550" i="45"/>
  <c r="BF550" i="45"/>
  <c r="BE550" i="45"/>
  <c r="BC550" i="45"/>
  <c r="AZ550" i="45"/>
  <c r="BQ550" i="45" s="1"/>
  <c r="AT550" i="45"/>
  <c r="AY550" i="45" s="1"/>
  <c r="AS550" i="45"/>
  <c r="AP550" i="45"/>
  <c r="AF550" i="45"/>
  <c r="AB550" i="45"/>
  <c r="X550" i="45"/>
  <c r="BX549" i="45"/>
  <c r="BW549" i="45"/>
  <c r="BU549" i="45"/>
  <c r="BR549" i="45"/>
  <c r="BL549" i="45"/>
  <c r="BK549" i="45"/>
  <c r="BI549" i="45"/>
  <c r="BF549" i="45"/>
  <c r="BE549" i="45"/>
  <c r="BC549" i="45"/>
  <c r="AZ549" i="45"/>
  <c r="BO549" i="45" s="1"/>
  <c r="AN549" i="45"/>
  <c r="AT549" i="45" s="1"/>
  <c r="AY549" i="45" s="1"/>
  <c r="AM549" i="45"/>
  <c r="AS549" i="45" s="1"/>
  <c r="AW549" i="45" s="1"/>
  <c r="AF549" i="45"/>
  <c r="AB549" i="45"/>
  <c r="X549" i="45"/>
  <c r="BX548" i="45"/>
  <c r="BW548" i="45"/>
  <c r="BU548" i="45"/>
  <c r="BR548" i="45"/>
  <c r="BL548" i="45"/>
  <c r="BK548" i="45"/>
  <c r="BI548" i="45"/>
  <c r="BF548" i="45"/>
  <c r="BC548" i="45"/>
  <c r="AZ548" i="45"/>
  <c r="BO548" i="45" s="1"/>
  <c r="AS548" i="45"/>
  <c r="AU548" i="45" s="1"/>
  <c r="AP548" i="45"/>
  <c r="AL548" i="45"/>
  <c r="AJ548" i="45"/>
  <c r="X548" i="45"/>
  <c r="BX547" i="45"/>
  <c r="BW547" i="45"/>
  <c r="BU547" i="45"/>
  <c r="BR547" i="45"/>
  <c r="BL547" i="45"/>
  <c r="BK547" i="45"/>
  <c r="BI547" i="45"/>
  <c r="BF547" i="45"/>
  <c r="BE547" i="45"/>
  <c r="BC547" i="45"/>
  <c r="AZ547" i="45"/>
  <c r="Z547" i="45" s="1"/>
  <c r="AT547" i="45"/>
  <c r="AS547" i="45"/>
  <c r="AW547" i="45" s="1"/>
  <c r="AP547" i="45"/>
  <c r="AO547" i="45" s="1"/>
  <c r="AF547" i="45"/>
  <c r="AB547" i="45"/>
  <c r="X547" i="45"/>
  <c r="BX546" i="45"/>
  <c r="BW546" i="45"/>
  <c r="BU546" i="45"/>
  <c r="BR546" i="45"/>
  <c r="BL546" i="45"/>
  <c r="BK546" i="45"/>
  <c r="BI546" i="45"/>
  <c r="BF546" i="45"/>
  <c r="BE546" i="45"/>
  <c r="BC546" i="45"/>
  <c r="AZ546" i="45"/>
  <c r="BO546" i="45" s="1"/>
  <c r="AT546" i="45"/>
  <c r="AY546" i="45" s="1"/>
  <c r="AS546" i="45"/>
  <c r="AW546" i="45" s="1"/>
  <c r="AP546" i="45"/>
  <c r="AL546" i="45"/>
  <c r="AJ546" i="45"/>
  <c r="AG546" i="45"/>
  <c r="AG549" i="45" s="1"/>
  <c r="AH549" i="45" s="1"/>
  <c r="AF546" i="45"/>
  <c r="AB546" i="45"/>
  <c r="X546" i="45"/>
  <c r="BX545" i="45"/>
  <c r="BW545" i="45"/>
  <c r="BU545" i="45"/>
  <c r="BR545" i="45"/>
  <c r="BL545" i="45"/>
  <c r="BK545" i="45"/>
  <c r="BI545" i="45"/>
  <c r="BF545" i="45"/>
  <c r="BE545" i="45"/>
  <c r="BC545" i="45"/>
  <c r="AZ545" i="45"/>
  <c r="AT545" i="45"/>
  <c r="AS545" i="45"/>
  <c r="AW545" i="45" s="1"/>
  <c r="AP545" i="45"/>
  <c r="AL545" i="45"/>
  <c r="AJ545" i="45"/>
  <c r="AG545" i="45"/>
  <c r="AF545" i="45"/>
  <c r="AB545" i="45"/>
  <c r="X545" i="45"/>
  <c r="BX544" i="45"/>
  <c r="BW544" i="45"/>
  <c r="BU544" i="45"/>
  <c r="BR544" i="45"/>
  <c r="BL544" i="45"/>
  <c r="BK544" i="45"/>
  <c r="BI544" i="45"/>
  <c r="BF544" i="45"/>
  <c r="BM544" i="45" s="1"/>
  <c r="BE544" i="45"/>
  <c r="BC544" i="45"/>
  <c r="AZ544" i="45"/>
  <c r="BQ544" i="45" s="1"/>
  <c r="AT544" i="45"/>
  <c r="AY544" i="45" s="1"/>
  <c r="AS544" i="45"/>
  <c r="AU544" i="45" s="1"/>
  <c r="AP544" i="45"/>
  <c r="AL544" i="45"/>
  <c r="AJ544" i="45"/>
  <c r="AG544" i="45"/>
  <c r="AF544" i="45"/>
  <c r="AB544" i="45"/>
  <c r="Z544" i="45"/>
  <c r="X544" i="45"/>
  <c r="BX543" i="45"/>
  <c r="BW543" i="45"/>
  <c r="BU543" i="45"/>
  <c r="BR543" i="45"/>
  <c r="BL543" i="45"/>
  <c r="BK543" i="45"/>
  <c r="BI543" i="45"/>
  <c r="BF543" i="45"/>
  <c r="BM543" i="45" s="1"/>
  <c r="BE543" i="45"/>
  <c r="BC543" i="45"/>
  <c r="AZ543" i="45"/>
  <c r="BS543" i="45" s="1"/>
  <c r="AT543" i="45"/>
  <c r="AY543" i="45" s="1"/>
  <c r="AS543" i="45"/>
  <c r="AU543" i="45" s="1"/>
  <c r="AP543" i="45"/>
  <c r="AO543" i="45" s="1"/>
  <c r="AL543" i="45"/>
  <c r="AJ543" i="45"/>
  <c r="AG543" i="45"/>
  <c r="AF543" i="45"/>
  <c r="AB543" i="45"/>
  <c r="Z543" i="45"/>
  <c r="X543" i="45"/>
  <c r="BX542" i="45"/>
  <c r="BW542" i="45"/>
  <c r="BU542" i="45"/>
  <c r="BR542" i="45"/>
  <c r="BL542" i="45"/>
  <c r="BK542" i="45"/>
  <c r="BI542" i="45"/>
  <c r="BF542" i="45"/>
  <c r="BE542" i="45"/>
  <c r="BC542" i="45"/>
  <c r="AZ542" i="45"/>
  <c r="BO542" i="45" s="1"/>
  <c r="AT542" i="45"/>
  <c r="AY542" i="45" s="1"/>
  <c r="AS542" i="45"/>
  <c r="AW542" i="45" s="1"/>
  <c r="AP542" i="45"/>
  <c r="AO542" i="45" s="1"/>
  <c r="AL542" i="45"/>
  <c r="AJ542" i="45"/>
  <c r="AG542" i="45"/>
  <c r="AF542" i="45"/>
  <c r="AB542" i="45"/>
  <c r="X542" i="45"/>
  <c r="BX541" i="45"/>
  <c r="BW541" i="45"/>
  <c r="BU541" i="45"/>
  <c r="BR541" i="45"/>
  <c r="BL541" i="45"/>
  <c r="BK541" i="45"/>
  <c r="BI541" i="45"/>
  <c r="BF541" i="45"/>
  <c r="BE541" i="45"/>
  <c r="BC541" i="45"/>
  <c r="AZ541" i="45"/>
  <c r="AT541" i="45"/>
  <c r="AS541" i="45"/>
  <c r="AW541" i="45" s="1"/>
  <c r="AP541" i="45"/>
  <c r="AL541" i="45"/>
  <c r="AJ541" i="45"/>
  <c r="X541" i="45"/>
  <c r="BX540" i="45"/>
  <c r="BW540" i="45"/>
  <c r="BU540" i="45"/>
  <c r="BR540" i="45"/>
  <c r="BL540" i="45"/>
  <c r="BK540" i="45"/>
  <c r="BI540" i="45"/>
  <c r="BF540" i="45"/>
  <c r="BM540" i="45" s="1"/>
  <c r="BE540" i="45"/>
  <c r="BC540" i="45"/>
  <c r="AZ540" i="45"/>
  <c r="BQ540" i="45" s="1"/>
  <c r="AT540" i="45"/>
  <c r="AY540" i="45" s="1"/>
  <c r="AS540" i="45"/>
  <c r="AU540" i="45" s="1"/>
  <c r="AP540" i="45"/>
  <c r="AO540" i="45" s="1"/>
  <c r="AL540" i="45"/>
  <c r="AJ540" i="45"/>
  <c r="Z540" i="45"/>
  <c r="X540" i="45"/>
  <c r="BX539" i="45"/>
  <c r="BW539" i="45"/>
  <c r="BU539" i="45"/>
  <c r="BR539" i="45"/>
  <c r="BL539" i="45"/>
  <c r="BK539" i="45"/>
  <c r="BI539" i="45"/>
  <c r="BF539" i="45"/>
  <c r="BM539" i="45" s="1"/>
  <c r="BE539" i="45"/>
  <c r="BC539" i="45"/>
  <c r="AZ539" i="45"/>
  <c r="BS539" i="45" s="1"/>
  <c r="AT539" i="45"/>
  <c r="AY539" i="45" s="1"/>
  <c r="AS539" i="45"/>
  <c r="AW539" i="45" s="1"/>
  <c r="AP539" i="45"/>
  <c r="AL539" i="45"/>
  <c r="AJ539" i="45"/>
  <c r="Z539" i="45"/>
  <c r="X539" i="45"/>
  <c r="BX538" i="45"/>
  <c r="BW538" i="45"/>
  <c r="BU538" i="45"/>
  <c r="BR538" i="45"/>
  <c r="BL538" i="45"/>
  <c r="BK538" i="45"/>
  <c r="BI538" i="45"/>
  <c r="BF538" i="45"/>
  <c r="BE538" i="45"/>
  <c r="BC538" i="45"/>
  <c r="AZ538" i="45"/>
  <c r="BQ538" i="45" s="1"/>
  <c r="AT538" i="45"/>
  <c r="AY538" i="45" s="1"/>
  <c r="AS538" i="45"/>
  <c r="AP538" i="45"/>
  <c r="AO538" i="45" s="1"/>
  <c r="AL538" i="45"/>
  <c r="AJ538" i="45"/>
  <c r="X538" i="45"/>
  <c r="BX537" i="45"/>
  <c r="BW537" i="45"/>
  <c r="BU537" i="45"/>
  <c r="BR537" i="45"/>
  <c r="BL537" i="45"/>
  <c r="BK537" i="45"/>
  <c r="BI537" i="45"/>
  <c r="BF537" i="45"/>
  <c r="BM537" i="45" s="1"/>
  <c r="BE537" i="45"/>
  <c r="BC537" i="45"/>
  <c r="AZ537" i="45"/>
  <c r="BS537" i="45" s="1"/>
  <c r="AT537" i="45"/>
  <c r="AY537" i="45" s="1"/>
  <c r="AS537" i="45"/>
  <c r="AW537" i="45" s="1"/>
  <c r="AP537" i="45"/>
  <c r="AO537" i="45" s="1"/>
  <c r="AF537" i="45"/>
  <c r="AB537" i="45"/>
  <c r="Z537" i="45"/>
  <c r="X537" i="45"/>
  <c r="BX536" i="45"/>
  <c r="BW536" i="45"/>
  <c r="BU536" i="45"/>
  <c r="BR536" i="45"/>
  <c r="BL536" i="45"/>
  <c r="BK536" i="45"/>
  <c r="BI536" i="45"/>
  <c r="BF536" i="45"/>
  <c r="BE536" i="45"/>
  <c r="BC536" i="45"/>
  <c r="AZ536" i="45"/>
  <c r="BO536" i="45" s="1"/>
  <c r="AT536" i="45"/>
  <c r="AY536" i="45" s="1"/>
  <c r="AS536" i="45"/>
  <c r="AW536" i="45" s="1"/>
  <c r="AP536" i="45"/>
  <c r="AG536" i="45"/>
  <c r="AF536" i="45"/>
  <c r="AB536" i="45"/>
  <c r="X536" i="45"/>
  <c r="BX535" i="45"/>
  <c r="BW535" i="45"/>
  <c r="BU535" i="45"/>
  <c r="BR535" i="45"/>
  <c r="BL535" i="45"/>
  <c r="BK535" i="45"/>
  <c r="BI535" i="45"/>
  <c r="BF535" i="45"/>
  <c r="BM535" i="45" s="1"/>
  <c r="BE535" i="45"/>
  <c r="BC535" i="45"/>
  <c r="AZ535" i="45"/>
  <c r="AT535" i="45"/>
  <c r="AY535" i="45" s="1"/>
  <c r="AS535" i="45"/>
  <c r="AP535" i="45"/>
  <c r="AO535" i="45" s="1"/>
  <c r="AG535" i="45"/>
  <c r="AF535" i="45"/>
  <c r="AB535" i="45"/>
  <c r="X535" i="45"/>
  <c r="BX534" i="45"/>
  <c r="BW534" i="45"/>
  <c r="BU534" i="45"/>
  <c r="BR534" i="45"/>
  <c r="BL534" i="45"/>
  <c r="BK534" i="45"/>
  <c r="BI534" i="45"/>
  <c r="BF534" i="45"/>
  <c r="BM534" i="45" s="1"/>
  <c r="BE534" i="45"/>
  <c r="BC534" i="45"/>
  <c r="AZ534" i="45"/>
  <c r="BQ534" i="45" s="1"/>
  <c r="AT534" i="45"/>
  <c r="AY534" i="45" s="1"/>
  <c r="AS534" i="45"/>
  <c r="AW534" i="45" s="1"/>
  <c r="AP534" i="45"/>
  <c r="AG534" i="45"/>
  <c r="AF534" i="45"/>
  <c r="AB534" i="45"/>
  <c r="X534" i="45"/>
  <c r="BX533" i="45"/>
  <c r="BW533" i="45"/>
  <c r="BU533" i="45"/>
  <c r="BR533" i="45"/>
  <c r="BL533" i="45"/>
  <c r="BK533" i="45"/>
  <c r="BI533" i="45"/>
  <c r="BF533" i="45"/>
  <c r="BM533" i="45" s="1"/>
  <c r="BE533" i="45"/>
  <c r="BC533" i="45"/>
  <c r="AZ533" i="45"/>
  <c r="AT533" i="45"/>
  <c r="AY533" i="45" s="1"/>
  <c r="AS533" i="45"/>
  <c r="AW533" i="45" s="1"/>
  <c r="AP533" i="45"/>
  <c r="Y533" i="45" s="1"/>
  <c r="AG533" i="45"/>
  <c r="AF533" i="45"/>
  <c r="AB533" i="45"/>
  <c r="Z533" i="45"/>
  <c r="X533" i="45"/>
  <c r="BX532" i="45"/>
  <c r="BW532" i="45"/>
  <c r="BU532" i="45"/>
  <c r="BR532" i="45"/>
  <c r="BL532" i="45"/>
  <c r="BK532" i="45"/>
  <c r="BI532" i="45"/>
  <c r="BF532" i="45"/>
  <c r="BE532" i="45"/>
  <c r="BC532" i="45"/>
  <c r="AZ532" i="45"/>
  <c r="BO532" i="45" s="1"/>
  <c r="AT532" i="45"/>
  <c r="AY532" i="45" s="1"/>
  <c r="AS532" i="45"/>
  <c r="AP532" i="45"/>
  <c r="AO532" i="45" s="1"/>
  <c r="AF532" i="45"/>
  <c r="AB532" i="45"/>
  <c r="X532" i="45"/>
  <c r="BX531" i="45"/>
  <c r="BW531" i="45"/>
  <c r="BU531" i="45"/>
  <c r="BR531" i="45"/>
  <c r="BL531" i="45"/>
  <c r="BK531" i="45"/>
  <c r="BI531" i="45"/>
  <c r="BF531" i="45"/>
  <c r="BE531" i="45"/>
  <c r="BC531" i="45"/>
  <c r="AZ531" i="45"/>
  <c r="BO531" i="45" s="1"/>
  <c r="AT531" i="45"/>
  <c r="AY531" i="45" s="1"/>
  <c r="AS531" i="45"/>
  <c r="AP531" i="45"/>
  <c r="AO531" i="45" s="1"/>
  <c r="AL531" i="45"/>
  <c r="AJ531" i="45"/>
  <c r="AG531" i="45"/>
  <c r="AF531" i="45"/>
  <c r="AB531" i="45"/>
  <c r="X531" i="45"/>
  <c r="BX530" i="45"/>
  <c r="BW530" i="45"/>
  <c r="BU530" i="45"/>
  <c r="BR530" i="45"/>
  <c r="BL530" i="45"/>
  <c r="BK530" i="45"/>
  <c r="BI530" i="45"/>
  <c r="BF530" i="45"/>
  <c r="BE530" i="45"/>
  <c r="BC530" i="45"/>
  <c r="AZ530" i="45"/>
  <c r="BO530" i="45" s="1"/>
  <c r="AT530" i="45"/>
  <c r="AY530" i="45" s="1"/>
  <c r="AS530" i="45"/>
  <c r="AP530" i="45"/>
  <c r="AL530" i="45"/>
  <c r="AJ530" i="45"/>
  <c r="AG530" i="45"/>
  <c r="AF530" i="45"/>
  <c r="AB530" i="45"/>
  <c r="X530" i="45"/>
  <c r="BX529" i="45"/>
  <c r="BW529" i="45"/>
  <c r="BU529" i="45"/>
  <c r="BR529" i="45"/>
  <c r="BL529" i="45"/>
  <c r="BK529" i="45"/>
  <c r="BI529" i="45"/>
  <c r="BF529" i="45"/>
  <c r="BE529" i="45"/>
  <c r="BC529" i="45"/>
  <c r="AZ529" i="45"/>
  <c r="AT529" i="45"/>
  <c r="AS529" i="45"/>
  <c r="AW529" i="45" s="1"/>
  <c r="AP529" i="45"/>
  <c r="AL529" i="45"/>
  <c r="AJ529" i="45"/>
  <c r="AG529" i="45"/>
  <c r="AF529" i="45"/>
  <c r="AB529" i="45"/>
  <c r="X529" i="45"/>
  <c r="BX528" i="45"/>
  <c r="BW528" i="45"/>
  <c r="BU528" i="45"/>
  <c r="BR528" i="45"/>
  <c r="BL528" i="45"/>
  <c r="BK528" i="45"/>
  <c r="BI528" i="45"/>
  <c r="BF528" i="45"/>
  <c r="BE528" i="45"/>
  <c r="BC528" i="45"/>
  <c r="AZ528" i="45"/>
  <c r="BQ528" i="45" s="1"/>
  <c r="AT528" i="45"/>
  <c r="AY528" i="45" s="1"/>
  <c r="AS528" i="45"/>
  <c r="AW528" i="45" s="1"/>
  <c r="AP528" i="45"/>
  <c r="AO528" i="45" s="1"/>
  <c r="AL528" i="45"/>
  <c r="AJ528" i="45"/>
  <c r="AG528" i="45"/>
  <c r="AF528" i="45"/>
  <c r="AB528" i="45"/>
  <c r="X528" i="45"/>
  <c r="BX527" i="45"/>
  <c r="BW527" i="45"/>
  <c r="BU527" i="45"/>
  <c r="BR527" i="45"/>
  <c r="BL527" i="45"/>
  <c r="BK527" i="45"/>
  <c r="BI527" i="45"/>
  <c r="BF527" i="45"/>
  <c r="BE527" i="45"/>
  <c r="BC527" i="45"/>
  <c r="AZ527" i="45"/>
  <c r="BO527" i="45" s="1"/>
  <c r="AT527" i="45"/>
  <c r="AY527" i="45" s="1"/>
  <c r="AS527" i="45"/>
  <c r="AP527" i="45"/>
  <c r="AL527" i="45"/>
  <c r="AJ527" i="45"/>
  <c r="X527" i="45"/>
  <c r="BX526" i="45"/>
  <c r="BW526" i="45"/>
  <c r="BU526" i="45"/>
  <c r="BR526" i="45"/>
  <c r="BL526" i="45"/>
  <c r="BK526" i="45"/>
  <c r="BI526" i="45"/>
  <c r="BF526" i="45"/>
  <c r="BE526" i="45"/>
  <c r="BC526" i="45"/>
  <c r="AZ526" i="45"/>
  <c r="BO526" i="45" s="1"/>
  <c r="AT526" i="45"/>
  <c r="AY526" i="45" s="1"/>
  <c r="AS526" i="45"/>
  <c r="AW526" i="45" s="1"/>
  <c r="AP526" i="45"/>
  <c r="AL526" i="45"/>
  <c r="AJ526" i="45"/>
  <c r="X526" i="45"/>
  <c r="BX525" i="45"/>
  <c r="BW525" i="45"/>
  <c r="BU525" i="45"/>
  <c r="BR525" i="45"/>
  <c r="BL525" i="45"/>
  <c r="BK525" i="45"/>
  <c r="BI525" i="45"/>
  <c r="BF525" i="45"/>
  <c r="BE525" i="45"/>
  <c r="BC525" i="45"/>
  <c r="AZ525" i="45"/>
  <c r="BO525" i="45" s="1"/>
  <c r="AT525" i="45"/>
  <c r="AY525" i="45" s="1"/>
  <c r="AS525" i="45"/>
  <c r="AW525" i="45" s="1"/>
  <c r="AP525" i="45"/>
  <c r="AL525" i="45"/>
  <c r="AJ525" i="45"/>
  <c r="X525" i="45"/>
  <c r="BX524" i="45"/>
  <c r="BW524" i="45"/>
  <c r="BU524" i="45"/>
  <c r="BR524" i="45"/>
  <c r="BL524" i="45"/>
  <c r="BK524" i="45"/>
  <c r="BI524" i="45"/>
  <c r="BF524" i="45"/>
  <c r="BE524" i="45"/>
  <c r="BC524" i="45"/>
  <c r="AZ524" i="45"/>
  <c r="AY524" i="45"/>
  <c r="AS524" i="45"/>
  <c r="AW524" i="45" s="1"/>
  <c r="AP524" i="45"/>
  <c r="AF524" i="45"/>
  <c r="AB524" i="45"/>
  <c r="X524" i="45"/>
  <c r="BX523" i="45"/>
  <c r="BW523" i="45"/>
  <c r="BU523" i="45"/>
  <c r="BR523" i="45"/>
  <c r="BL523" i="45"/>
  <c r="BK523" i="45"/>
  <c r="BI523" i="45"/>
  <c r="BF523" i="45"/>
  <c r="BE523" i="45"/>
  <c r="BC523" i="45"/>
  <c r="AZ523" i="45"/>
  <c r="BQ523" i="45" s="1"/>
  <c r="AT523" i="45"/>
  <c r="AY523" i="45" s="1"/>
  <c r="AS523" i="45"/>
  <c r="AW523" i="45" s="1"/>
  <c r="AP523" i="45"/>
  <c r="AO523" i="45" s="1"/>
  <c r="AF523" i="45"/>
  <c r="AB523" i="45"/>
  <c r="X523" i="45"/>
  <c r="BX522" i="45"/>
  <c r="BW522" i="45"/>
  <c r="BU522" i="45"/>
  <c r="BR522" i="45"/>
  <c r="BL522" i="45"/>
  <c r="BK522" i="45"/>
  <c r="BI522" i="45"/>
  <c r="BF522" i="45"/>
  <c r="BE522" i="45"/>
  <c r="BC522" i="45"/>
  <c r="AZ522" i="45"/>
  <c r="BO522" i="45" s="1"/>
  <c r="AT522" i="45"/>
  <c r="AY522" i="45" s="1"/>
  <c r="AS522" i="45"/>
  <c r="AP522" i="45"/>
  <c r="AO522" i="45" s="1"/>
  <c r="AF522" i="45"/>
  <c r="AB522" i="45"/>
  <c r="X522" i="45"/>
  <c r="BX521" i="45"/>
  <c r="BW521" i="45"/>
  <c r="BU521" i="45"/>
  <c r="BR521" i="45"/>
  <c r="BL521" i="45"/>
  <c r="BK521" i="45"/>
  <c r="BI521" i="45"/>
  <c r="BF521" i="45"/>
  <c r="BE521" i="45"/>
  <c r="BC521" i="45"/>
  <c r="AZ521" i="45"/>
  <c r="BQ521" i="45" s="1"/>
  <c r="AT521" i="45"/>
  <c r="AY521" i="45" s="1"/>
  <c r="AS521" i="45"/>
  <c r="AW521" i="45" s="1"/>
  <c r="AP521" i="45"/>
  <c r="AF521" i="45"/>
  <c r="AB521" i="45"/>
  <c r="X521" i="45"/>
  <c r="BX520" i="45"/>
  <c r="BW520" i="45"/>
  <c r="BU520" i="45"/>
  <c r="BR520" i="45"/>
  <c r="BL520" i="45"/>
  <c r="BK520" i="45"/>
  <c r="BI520" i="45"/>
  <c r="BF520" i="45"/>
  <c r="BM520" i="45" s="1"/>
  <c r="BE520" i="45"/>
  <c r="BC520" i="45"/>
  <c r="AZ520" i="45"/>
  <c r="BO520" i="45" s="1"/>
  <c r="AT520" i="45"/>
  <c r="AY520" i="45" s="1"/>
  <c r="AS520" i="45"/>
  <c r="AU520" i="45" s="1"/>
  <c r="AP520" i="45"/>
  <c r="AF520" i="45"/>
  <c r="AB520" i="45"/>
  <c r="Z520" i="45"/>
  <c r="X520" i="45"/>
  <c r="BX519" i="45"/>
  <c r="BW519" i="45"/>
  <c r="BU519" i="45"/>
  <c r="BR519" i="45"/>
  <c r="BL519" i="45"/>
  <c r="BK519" i="45"/>
  <c r="BI519" i="45"/>
  <c r="BF519" i="45"/>
  <c r="BE519" i="45"/>
  <c r="BC519" i="45"/>
  <c r="AZ519" i="45"/>
  <c r="BQ519" i="45" s="1"/>
  <c r="AT519" i="45"/>
  <c r="AY519" i="45" s="1"/>
  <c r="AS519" i="45"/>
  <c r="AW519" i="45" s="1"/>
  <c r="AP519" i="45"/>
  <c r="AF519" i="45"/>
  <c r="AB519" i="45"/>
  <c r="X519" i="45"/>
  <c r="BX518" i="45"/>
  <c r="BW518" i="45"/>
  <c r="BU518" i="45"/>
  <c r="BR518" i="45"/>
  <c r="BL518" i="45"/>
  <c r="BK518" i="45"/>
  <c r="BI518" i="45"/>
  <c r="BF518" i="45"/>
  <c r="BE518" i="45"/>
  <c r="BC518" i="45"/>
  <c r="AZ518" i="45"/>
  <c r="BO518" i="45" s="1"/>
  <c r="AT518" i="45"/>
  <c r="AY518" i="45" s="1"/>
  <c r="AS518" i="45"/>
  <c r="AW518" i="45" s="1"/>
  <c r="AP518" i="45"/>
  <c r="AF518" i="45"/>
  <c r="AB518" i="45"/>
  <c r="X518" i="45"/>
  <c r="BX517" i="45"/>
  <c r="BW517" i="45"/>
  <c r="BU517" i="45"/>
  <c r="BR517" i="45"/>
  <c r="BL517" i="45"/>
  <c r="BK517" i="45"/>
  <c r="BI517" i="45"/>
  <c r="BF517" i="45"/>
  <c r="BE517" i="45"/>
  <c r="BC517" i="45"/>
  <c r="AZ517" i="45"/>
  <c r="BQ517" i="45" s="1"/>
  <c r="AT517" i="45"/>
  <c r="AY517" i="45" s="1"/>
  <c r="AS517" i="45"/>
  <c r="AW517" i="45" s="1"/>
  <c r="AP517" i="45"/>
  <c r="AF517" i="45"/>
  <c r="AB517" i="45"/>
  <c r="X517" i="45"/>
  <c r="BX516" i="45"/>
  <c r="BW516" i="45"/>
  <c r="BU516" i="45"/>
  <c r="BR516" i="45"/>
  <c r="BL516" i="45"/>
  <c r="BK516" i="45"/>
  <c r="BI516" i="45"/>
  <c r="BF516" i="45"/>
  <c r="BE516" i="45"/>
  <c r="BC516" i="45"/>
  <c r="AZ516" i="45"/>
  <c r="Z516" i="45" s="1"/>
  <c r="AT516" i="45"/>
  <c r="AY516" i="45" s="1"/>
  <c r="AS516" i="45"/>
  <c r="AW516" i="45" s="1"/>
  <c r="AP516" i="45"/>
  <c r="AF516" i="45"/>
  <c r="AB516" i="45"/>
  <c r="X516" i="45"/>
  <c r="BX515" i="45"/>
  <c r="BW515" i="45"/>
  <c r="BU515" i="45"/>
  <c r="BR515" i="45"/>
  <c r="BL515" i="45"/>
  <c r="BK515" i="45"/>
  <c r="BI515" i="45"/>
  <c r="BF515" i="45"/>
  <c r="BM515" i="45" s="1"/>
  <c r="BC515" i="45"/>
  <c r="AZ515" i="45"/>
  <c r="BS515" i="45" s="1"/>
  <c r="AS515" i="45"/>
  <c r="AW515" i="45" s="1"/>
  <c r="AP515" i="45"/>
  <c r="AL515" i="45"/>
  <c r="AJ515" i="45"/>
  <c r="Z515" i="45"/>
  <c r="Y515" i="45"/>
  <c r="X515" i="45"/>
  <c r="BX514" i="45"/>
  <c r="BW514" i="45"/>
  <c r="BU514" i="45"/>
  <c r="BR514" i="45"/>
  <c r="BL514" i="45"/>
  <c r="BK514" i="45"/>
  <c r="BI514" i="45"/>
  <c r="BF514" i="45"/>
  <c r="BE514" i="45"/>
  <c r="BC514" i="45"/>
  <c r="AZ514" i="45"/>
  <c r="BO514" i="45" s="1"/>
  <c r="AT514" i="45"/>
  <c r="AY514" i="45" s="1"/>
  <c r="AS514" i="45"/>
  <c r="AP514" i="45"/>
  <c r="AL514" i="45"/>
  <c r="AJ514" i="45"/>
  <c r="AG514" i="45"/>
  <c r="AF514" i="45"/>
  <c r="AB514" i="45"/>
  <c r="X514" i="45"/>
  <c r="BX513" i="45"/>
  <c r="BW513" i="45"/>
  <c r="BU513" i="45"/>
  <c r="BR513" i="45"/>
  <c r="BL513" i="45"/>
  <c r="BK513" i="45"/>
  <c r="BI513" i="45"/>
  <c r="BF513" i="45"/>
  <c r="BE513" i="45"/>
  <c r="BC513" i="45"/>
  <c r="AZ513" i="45"/>
  <c r="BQ513" i="45" s="1"/>
  <c r="AT513" i="45"/>
  <c r="AY513" i="45" s="1"/>
  <c r="AS513" i="45"/>
  <c r="AW513" i="45" s="1"/>
  <c r="AP513" i="45"/>
  <c r="AL513" i="45"/>
  <c r="AJ513" i="45"/>
  <c r="AG513" i="45"/>
  <c r="AF513" i="45"/>
  <c r="AB513" i="45"/>
  <c r="X513" i="45"/>
  <c r="BX512" i="45"/>
  <c r="BW512" i="45"/>
  <c r="BU512" i="45"/>
  <c r="BR512" i="45"/>
  <c r="BL512" i="45"/>
  <c r="BK512" i="45"/>
  <c r="BI512" i="45"/>
  <c r="BF512" i="45"/>
  <c r="BM512" i="45" s="1"/>
  <c r="BE512" i="45"/>
  <c r="BC512" i="45"/>
  <c r="AZ512" i="45"/>
  <c r="BQ512" i="45" s="1"/>
  <c r="AT512" i="45"/>
  <c r="AY512" i="45" s="1"/>
  <c r="AS512" i="45"/>
  <c r="AU512" i="45" s="1"/>
  <c r="AP512" i="45"/>
  <c r="AL512" i="45"/>
  <c r="AJ512" i="45"/>
  <c r="AG512" i="45"/>
  <c r="AF512" i="45"/>
  <c r="AB512" i="45"/>
  <c r="Z512" i="45"/>
  <c r="X512" i="45"/>
  <c r="BX511" i="45"/>
  <c r="BW511" i="45"/>
  <c r="BU511" i="45"/>
  <c r="BR511" i="45"/>
  <c r="BL511" i="45"/>
  <c r="BK511" i="45"/>
  <c r="BI511" i="45"/>
  <c r="BF511" i="45"/>
  <c r="BE511" i="45"/>
  <c r="BC511" i="45"/>
  <c r="AZ511" i="45"/>
  <c r="BO511" i="45" s="1"/>
  <c r="AT511" i="45"/>
  <c r="AY511" i="45" s="1"/>
  <c r="AS511" i="45"/>
  <c r="AP511" i="45"/>
  <c r="AO511" i="45" s="1"/>
  <c r="AL511" i="45"/>
  <c r="AJ511" i="45"/>
  <c r="AG511" i="45"/>
  <c r="AF511" i="45"/>
  <c r="AB511" i="45"/>
  <c r="X511" i="45"/>
  <c r="BX510" i="45"/>
  <c r="BW510" i="45"/>
  <c r="BU510" i="45"/>
  <c r="BR510" i="45"/>
  <c r="BL510" i="45"/>
  <c r="BK510" i="45"/>
  <c r="BI510" i="45"/>
  <c r="BF510" i="45"/>
  <c r="BM510" i="45" s="1"/>
  <c r="BE510" i="45"/>
  <c r="BC510" i="45"/>
  <c r="AZ510" i="45"/>
  <c r="BO510" i="45" s="1"/>
  <c r="AT510" i="45"/>
  <c r="AY510" i="45" s="1"/>
  <c r="AS510" i="45"/>
  <c r="AU510" i="45" s="1"/>
  <c r="AP510" i="45"/>
  <c r="Y510" i="45" s="1"/>
  <c r="AL510" i="45"/>
  <c r="AJ510" i="45"/>
  <c r="AG510" i="45"/>
  <c r="AF510" i="45"/>
  <c r="AB510" i="45"/>
  <c r="Z510" i="45"/>
  <c r="X510" i="45"/>
  <c r="BX509" i="45"/>
  <c r="BW509" i="45"/>
  <c r="BU509" i="45"/>
  <c r="BR509" i="45"/>
  <c r="BL509" i="45"/>
  <c r="BK509" i="45"/>
  <c r="BI509" i="45"/>
  <c r="BF509" i="45"/>
  <c r="BE509" i="45"/>
  <c r="BC509" i="45"/>
  <c r="AZ509" i="45"/>
  <c r="AT509" i="45"/>
  <c r="AY509" i="45" s="1"/>
  <c r="AS509" i="45"/>
  <c r="AW509" i="45" s="1"/>
  <c r="AP509" i="45"/>
  <c r="AL509" i="45"/>
  <c r="AJ509" i="45"/>
  <c r="AG509" i="45"/>
  <c r="AF509" i="45"/>
  <c r="AB509" i="45"/>
  <c r="X509" i="45"/>
  <c r="BX508" i="45"/>
  <c r="BW508" i="45"/>
  <c r="BU508" i="45"/>
  <c r="BR508" i="45"/>
  <c r="BL508" i="45"/>
  <c r="BK508" i="45"/>
  <c r="BI508" i="45"/>
  <c r="BF508" i="45"/>
  <c r="BM508" i="45" s="1"/>
  <c r="BE508" i="45"/>
  <c r="BC508" i="45"/>
  <c r="AZ508" i="45"/>
  <c r="BQ508" i="45" s="1"/>
  <c r="AT508" i="45"/>
  <c r="AY508" i="45" s="1"/>
  <c r="AS508" i="45"/>
  <c r="AP508" i="45"/>
  <c r="AO508" i="45" s="1"/>
  <c r="AL508" i="45"/>
  <c r="AJ508" i="45"/>
  <c r="AG508" i="45"/>
  <c r="AF508" i="45"/>
  <c r="AB508" i="45"/>
  <c r="Z508" i="45"/>
  <c r="X508" i="45"/>
  <c r="BX507" i="45"/>
  <c r="BW507" i="45"/>
  <c r="BU507" i="45"/>
  <c r="BR507" i="45"/>
  <c r="BL507" i="45"/>
  <c r="BK507" i="45"/>
  <c r="BI507" i="45"/>
  <c r="BF507" i="45"/>
  <c r="BE507" i="45"/>
  <c r="BC507" i="45"/>
  <c r="AZ507" i="45"/>
  <c r="AT507" i="45"/>
  <c r="AY507" i="45" s="1"/>
  <c r="AS507" i="45"/>
  <c r="AP507" i="45"/>
  <c r="AO507" i="45" s="1"/>
  <c r="AL507" i="45"/>
  <c r="AJ507" i="45"/>
  <c r="AG507" i="45"/>
  <c r="AF507" i="45"/>
  <c r="AB507" i="45"/>
  <c r="X507" i="45"/>
  <c r="BX506" i="45"/>
  <c r="BW506" i="45"/>
  <c r="BU506" i="45"/>
  <c r="BR506" i="45"/>
  <c r="BL506" i="45"/>
  <c r="BK506" i="45"/>
  <c r="BI506" i="45"/>
  <c r="BF506" i="45"/>
  <c r="BE506" i="45"/>
  <c r="BC506" i="45"/>
  <c r="AZ506" i="45"/>
  <c r="BO506" i="45" s="1"/>
  <c r="AT506" i="45"/>
  <c r="AY506" i="45" s="1"/>
  <c r="AS506" i="45"/>
  <c r="AP506" i="45"/>
  <c r="AL506" i="45"/>
  <c r="AJ506" i="45"/>
  <c r="AG506" i="45"/>
  <c r="AF506" i="45"/>
  <c r="AB506" i="45"/>
  <c r="X506" i="45"/>
  <c r="BX505" i="45"/>
  <c r="BW505" i="45"/>
  <c r="BU505" i="45"/>
  <c r="BR505" i="45"/>
  <c r="BL505" i="45"/>
  <c r="BK505" i="45"/>
  <c r="BI505" i="45"/>
  <c r="BF505" i="45"/>
  <c r="BM505" i="45" s="1"/>
  <c r="BE505" i="45"/>
  <c r="BC505" i="45"/>
  <c r="AZ505" i="45"/>
  <c r="BO505" i="45" s="1"/>
  <c r="AT505" i="45"/>
  <c r="AY505" i="45" s="1"/>
  <c r="AS505" i="45"/>
  <c r="AP505" i="45"/>
  <c r="AL505" i="45"/>
  <c r="AJ505" i="45"/>
  <c r="AG505" i="45"/>
  <c r="AF505" i="45"/>
  <c r="AB505" i="45"/>
  <c r="Z505" i="45"/>
  <c r="X505" i="45"/>
  <c r="BX504" i="45"/>
  <c r="BW504" i="45"/>
  <c r="BU504" i="45"/>
  <c r="BR504" i="45"/>
  <c r="BL504" i="45"/>
  <c r="BK504" i="45"/>
  <c r="BI504" i="45"/>
  <c r="BF504" i="45"/>
  <c r="BE504" i="45"/>
  <c r="BC504" i="45"/>
  <c r="AZ504" i="45"/>
  <c r="BQ504" i="45" s="1"/>
  <c r="AT504" i="45"/>
  <c r="AY504" i="45" s="1"/>
  <c r="AS504" i="45"/>
  <c r="AW504" i="45" s="1"/>
  <c r="AP504" i="45"/>
  <c r="Y504" i="45" s="1"/>
  <c r="AL504" i="45"/>
  <c r="AJ504" i="45"/>
  <c r="AG504" i="45"/>
  <c r="AF504" i="45"/>
  <c r="AB504" i="45"/>
  <c r="X504" i="45"/>
  <c r="BX503" i="45"/>
  <c r="BW503" i="45"/>
  <c r="BU503" i="45"/>
  <c r="BR503" i="45"/>
  <c r="BL503" i="45"/>
  <c r="BK503" i="45"/>
  <c r="BI503" i="45"/>
  <c r="BF503" i="45"/>
  <c r="BM503" i="45" s="1"/>
  <c r="BE503" i="45"/>
  <c r="BC503" i="45"/>
  <c r="AZ503" i="45"/>
  <c r="BS503" i="45" s="1"/>
  <c r="AT503" i="45"/>
  <c r="AY503" i="45" s="1"/>
  <c r="AS503" i="45"/>
  <c r="AW503" i="45" s="1"/>
  <c r="AP503" i="45"/>
  <c r="AL503" i="45"/>
  <c r="AJ503" i="45"/>
  <c r="X503" i="45"/>
  <c r="BX502" i="45"/>
  <c r="BW502" i="45"/>
  <c r="BU502" i="45"/>
  <c r="BR502" i="45"/>
  <c r="BL502" i="45"/>
  <c r="BK502" i="45"/>
  <c r="BI502" i="45"/>
  <c r="BF502" i="45"/>
  <c r="BE502" i="45"/>
  <c r="BC502" i="45"/>
  <c r="AZ502" i="45"/>
  <c r="AT502" i="45"/>
  <c r="AY502" i="45" s="1"/>
  <c r="AS502" i="45"/>
  <c r="AW502" i="45" s="1"/>
  <c r="AP502" i="45"/>
  <c r="AL502" i="45"/>
  <c r="AJ502" i="45"/>
  <c r="X502" i="45"/>
  <c r="BX501" i="45"/>
  <c r="BW501" i="45"/>
  <c r="BU501" i="45"/>
  <c r="BR501" i="45"/>
  <c r="BL501" i="45"/>
  <c r="BK501" i="45"/>
  <c r="BI501" i="45"/>
  <c r="BF501" i="45"/>
  <c r="BE501" i="45"/>
  <c r="BC501" i="45"/>
  <c r="AZ501" i="45"/>
  <c r="BQ501" i="45" s="1"/>
  <c r="AT501" i="45"/>
  <c r="AY501" i="45" s="1"/>
  <c r="AS501" i="45"/>
  <c r="AP501" i="45"/>
  <c r="AL501" i="45"/>
  <c r="AJ501" i="45"/>
  <c r="X501" i="45"/>
  <c r="BX500" i="45"/>
  <c r="BW500" i="45"/>
  <c r="BU500" i="45"/>
  <c r="BR500" i="45"/>
  <c r="BL500" i="45"/>
  <c r="BK500" i="45"/>
  <c r="BI500" i="45"/>
  <c r="BF500" i="45"/>
  <c r="BE500" i="45"/>
  <c r="BC500" i="45"/>
  <c r="AZ500" i="45"/>
  <c r="BO500" i="45" s="1"/>
  <c r="AT500" i="45"/>
  <c r="AY500" i="45" s="1"/>
  <c r="AS500" i="45"/>
  <c r="AW500" i="45" s="1"/>
  <c r="AP500" i="45"/>
  <c r="AL500" i="45"/>
  <c r="AJ500" i="45"/>
  <c r="X500" i="45"/>
  <c r="BX499" i="45"/>
  <c r="BW499" i="45"/>
  <c r="BU499" i="45"/>
  <c r="BR499" i="45"/>
  <c r="BL499" i="45"/>
  <c r="BK499" i="45"/>
  <c r="BI499" i="45"/>
  <c r="BF499" i="45"/>
  <c r="BE499" i="45"/>
  <c r="BC499" i="45"/>
  <c r="AZ499" i="45"/>
  <c r="AT499" i="45"/>
  <c r="AY499" i="45" s="1"/>
  <c r="AS499" i="45"/>
  <c r="AW499" i="45" s="1"/>
  <c r="AP499" i="45"/>
  <c r="AL499" i="45"/>
  <c r="AJ499" i="45"/>
  <c r="X499" i="45"/>
  <c r="BX498" i="45"/>
  <c r="BW498" i="45"/>
  <c r="BU498" i="45"/>
  <c r="BR498" i="45"/>
  <c r="BL498" i="45"/>
  <c r="BK498" i="45"/>
  <c r="BI498" i="45"/>
  <c r="BF498" i="45"/>
  <c r="BC498" i="45"/>
  <c r="AZ498" i="45"/>
  <c r="BO498" i="45" s="1"/>
  <c r="AY498" i="45"/>
  <c r="AS498" i="45"/>
  <c r="AU498" i="45" s="1"/>
  <c r="AP498" i="45"/>
  <c r="AL498" i="45"/>
  <c r="AJ498" i="45"/>
  <c r="X498" i="45"/>
  <c r="BX497" i="45"/>
  <c r="BW497" i="45"/>
  <c r="BU497" i="45"/>
  <c r="BR497" i="45"/>
  <c r="BL497" i="45"/>
  <c r="BK497" i="45"/>
  <c r="BI497" i="45"/>
  <c r="BF497" i="45"/>
  <c r="BE497" i="45"/>
  <c r="BC497" i="45"/>
  <c r="AZ497" i="45"/>
  <c r="AT497" i="45"/>
  <c r="AY497" i="45" s="1"/>
  <c r="AS497" i="45"/>
  <c r="AP497" i="45"/>
  <c r="AF497" i="45"/>
  <c r="AB497" i="45"/>
  <c r="X497" i="45"/>
  <c r="BX496" i="45"/>
  <c r="BW496" i="45"/>
  <c r="BU496" i="45"/>
  <c r="BR496" i="45"/>
  <c r="BL496" i="45"/>
  <c r="BK496" i="45"/>
  <c r="BI496" i="45"/>
  <c r="BF496" i="45"/>
  <c r="BC496" i="45"/>
  <c r="AZ496" i="45"/>
  <c r="BQ496" i="45" s="1"/>
  <c r="AS496" i="45"/>
  <c r="AU496" i="45" s="1"/>
  <c r="AP496" i="45"/>
  <c r="Y496" i="45" s="1"/>
  <c r="AL496" i="45"/>
  <c r="AJ496" i="45"/>
  <c r="X496" i="45"/>
  <c r="BX495" i="45"/>
  <c r="BW495" i="45"/>
  <c r="BU495" i="45"/>
  <c r="BR495" i="45"/>
  <c r="BL495" i="45"/>
  <c r="BK495" i="45"/>
  <c r="BI495" i="45"/>
  <c r="BF495" i="45"/>
  <c r="BE495" i="45"/>
  <c r="BC495" i="45"/>
  <c r="AZ495" i="45"/>
  <c r="AN495" i="45"/>
  <c r="AT495" i="45" s="1"/>
  <c r="AY495" i="45" s="1"/>
  <c r="AM495" i="45"/>
  <c r="AS495" i="45" s="1"/>
  <c r="AF495" i="45"/>
  <c r="AB495" i="45"/>
  <c r="X495" i="45"/>
  <c r="BX494" i="45"/>
  <c r="BW494" i="45"/>
  <c r="BU494" i="45"/>
  <c r="BR494" i="45"/>
  <c r="BL494" i="45"/>
  <c r="BK494" i="45"/>
  <c r="BI494" i="45"/>
  <c r="BF494" i="45"/>
  <c r="BE494" i="45"/>
  <c r="BC494" i="45"/>
  <c r="AZ494" i="45"/>
  <c r="BO494" i="45" s="1"/>
  <c r="AT494" i="45"/>
  <c r="AY494" i="45" s="1"/>
  <c r="AS494" i="45"/>
  <c r="AP494" i="45"/>
  <c r="AO494" i="45" s="1"/>
  <c r="AF494" i="45"/>
  <c r="AB494" i="45"/>
  <c r="X494" i="45"/>
  <c r="BX493" i="45"/>
  <c r="BW493" i="45"/>
  <c r="BU493" i="45"/>
  <c r="BR493" i="45"/>
  <c r="BL493" i="45"/>
  <c r="BK493" i="45"/>
  <c r="BI493" i="45"/>
  <c r="BF493" i="45"/>
  <c r="BE493" i="45"/>
  <c r="BC493" i="45"/>
  <c r="AZ493" i="45"/>
  <c r="BO493" i="45" s="1"/>
  <c r="AY493" i="45"/>
  <c r="AS493" i="45"/>
  <c r="AW493" i="45" s="1"/>
  <c r="AP493" i="45"/>
  <c r="Y493" i="45" s="1"/>
  <c r="AL493" i="45"/>
  <c r="AJ493" i="45"/>
  <c r="X493" i="45"/>
  <c r="BX492" i="45"/>
  <c r="BW492" i="45"/>
  <c r="BU492" i="45"/>
  <c r="BR492" i="45"/>
  <c r="BL492" i="45"/>
  <c r="BK492" i="45"/>
  <c r="BI492" i="45"/>
  <c r="BF492" i="45"/>
  <c r="BE492" i="45"/>
  <c r="BC492" i="45"/>
  <c r="AZ492" i="45"/>
  <c r="AT492" i="45"/>
  <c r="AY492" i="45" s="1"/>
  <c r="AS492" i="45"/>
  <c r="AP492" i="45"/>
  <c r="AL492" i="45"/>
  <c r="AJ492" i="45"/>
  <c r="AG492" i="45"/>
  <c r="AF492" i="45"/>
  <c r="AB492" i="45"/>
  <c r="X492" i="45"/>
  <c r="BX491" i="45"/>
  <c r="BW491" i="45"/>
  <c r="BU491" i="45"/>
  <c r="BR491" i="45"/>
  <c r="BL491" i="45"/>
  <c r="BK491" i="45"/>
  <c r="BI491" i="45"/>
  <c r="BF491" i="45"/>
  <c r="BM491" i="45" s="1"/>
  <c r="BE491" i="45"/>
  <c r="BC491" i="45"/>
  <c r="AZ491" i="45"/>
  <c r="BO491" i="45" s="1"/>
  <c r="AT491" i="45"/>
  <c r="AY491" i="45" s="1"/>
  <c r="AS491" i="45"/>
  <c r="AW491" i="45" s="1"/>
  <c r="AP491" i="45"/>
  <c r="AL491" i="45"/>
  <c r="AJ491" i="45"/>
  <c r="AG491" i="45"/>
  <c r="AF491" i="45"/>
  <c r="AB491" i="45"/>
  <c r="Z491" i="45"/>
  <c r="X491" i="45"/>
  <c r="BX490" i="45"/>
  <c r="BW490" i="45"/>
  <c r="BU490" i="45"/>
  <c r="BR490" i="45"/>
  <c r="BL490" i="45"/>
  <c r="BK490" i="45"/>
  <c r="BI490" i="45"/>
  <c r="BF490" i="45"/>
  <c r="BM490" i="45" s="1"/>
  <c r="BE490" i="45"/>
  <c r="BC490" i="45"/>
  <c r="AZ490" i="45"/>
  <c r="BO490" i="45" s="1"/>
  <c r="AT490" i="45"/>
  <c r="AY490" i="45" s="1"/>
  <c r="AS490" i="45"/>
  <c r="AU490" i="45" s="1"/>
  <c r="AP490" i="45"/>
  <c r="AL490" i="45"/>
  <c r="AJ490" i="45"/>
  <c r="AG490" i="45"/>
  <c r="AF490" i="45"/>
  <c r="AB490" i="45"/>
  <c r="Z490" i="45"/>
  <c r="X490" i="45"/>
  <c r="BX489" i="45"/>
  <c r="BW489" i="45"/>
  <c r="BU489" i="45"/>
  <c r="BR489" i="45"/>
  <c r="BL489" i="45"/>
  <c r="BK489" i="45"/>
  <c r="BI489" i="45"/>
  <c r="BF489" i="45"/>
  <c r="BM489" i="45" s="1"/>
  <c r="BE489" i="45"/>
  <c r="BC489" i="45"/>
  <c r="AZ489" i="45"/>
  <c r="BS489" i="45" s="1"/>
  <c r="AT489" i="45"/>
  <c r="AY489" i="45" s="1"/>
  <c r="AS489" i="45"/>
  <c r="AU489" i="45" s="1"/>
  <c r="AP489" i="45"/>
  <c r="AO489" i="45" s="1"/>
  <c r="AL489" i="45"/>
  <c r="AJ489" i="45"/>
  <c r="Z489" i="45"/>
  <c r="X489" i="45"/>
  <c r="BX488" i="45"/>
  <c r="BW488" i="45"/>
  <c r="BU488" i="45"/>
  <c r="BR488" i="45"/>
  <c r="BL488" i="45"/>
  <c r="BK488" i="45"/>
  <c r="BI488" i="45"/>
  <c r="BF488" i="45"/>
  <c r="BE488" i="45"/>
  <c r="BC488" i="45"/>
  <c r="AZ488" i="45"/>
  <c r="BO488" i="45" s="1"/>
  <c r="AT488" i="45"/>
  <c r="AS488" i="45"/>
  <c r="AW488" i="45" s="1"/>
  <c r="AP488" i="45"/>
  <c r="AL488" i="45"/>
  <c r="AJ488" i="45"/>
  <c r="X488" i="45"/>
  <c r="BX487" i="45"/>
  <c r="BW487" i="45"/>
  <c r="BU487" i="45"/>
  <c r="BR487" i="45"/>
  <c r="BL487" i="45"/>
  <c r="BK487" i="45"/>
  <c r="BI487" i="45"/>
  <c r="BF487" i="45"/>
  <c r="BM487" i="45" s="1"/>
  <c r="BE487" i="45"/>
  <c r="BC487" i="45"/>
  <c r="AZ487" i="45"/>
  <c r="BS487" i="45" s="1"/>
  <c r="AT487" i="45"/>
  <c r="AY487" i="45" s="1"/>
  <c r="AS487" i="45"/>
  <c r="AU487" i="45" s="1"/>
  <c r="AP487" i="45"/>
  <c r="AL487" i="45"/>
  <c r="AJ487" i="45"/>
  <c r="Z487" i="45"/>
  <c r="X487" i="45"/>
  <c r="BX486" i="45"/>
  <c r="BW486" i="45"/>
  <c r="BU486" i="45"/>
  <c r="BR486" i="45"/>
  <c r="BL486" i="45"/>
  <c r="BK486" i="45"/>
  <c r="BI486" i="45"/>
  <c r="BF486" i="45"/>
  <c r="BE486" i="45"/>
  <c r="BC486" i="45"/>
  <c r="AZ486" i="45"/>
  <c r="Z486" i="45" s="1"/>
  <c r="AT486" i="45"/>
  <c r="AY486" i="45" s="1"/>
  <c r="AS486" i="45"/>
  <c r="AW486" i="45" s="1"/>
  <c r="AP486" i="45"/>
  <c r="AF486" i="45"/>
  <c r="AB486" i="45"/>
  <c r="X486" i="45"/>
  <c r="BX485" i="45"/>
  <c r="BW485" i="45"/>
  <c r="BU485" i="45"/>
  <c r="BR485" i="45"/>
  <c r="BL485" i="45"/>
  <c r="BK485" i="45"/>
  <c r="BI485" i="45"/>
  <c r="BF485" i="45"/>
  <c r="BE485" i="45"/>
  <c r="BC485" i="45"/>
  <c r="AZ485" i="45"/>
  <c r="BQ485" i="45" s="1"/>
  <c r="AT485" i="45"/>
  <c r="AY485" i="45" s="1"/>
  <c r="AS485" i="45"/>
  <c r="AP485" i="45"/>
  <c r="AL485" i="45"/>
  <c r="AJ485" i="45"/>
  <c r="AG485" i="45"/>
  <c r="AF485" i="45"/>
  <c r="AB485" i="45"/>
  <c r="X485" i="45"/>
  <c r="BX484" i="45"/>
  <c r="BW484" i="45"/>
  <c r="BU484" i="45"/>
  <c r="BR484" i="45"/>
  <c r="BL484" i="45"/>
  <c r="BK484" i="45"/>
  <c r="BI484" i="45"/>
  <c r="BF484" i="45"/>
  <c r="BE484" i="45"/>
  <c r="BC484" i="45"/>
  <c r="AZ484" i="45"/>
  <c r="Z484" i="45" s="1"/>
  <c r="AT484" i="45"/>
  <c r="AY484" i="45" s="1"/>
  <c r="AS484" i="45"/>
  <c r="AW484" i="45" s="1"/>
  <c r="AP484" i="45"/>
  <c r="AL484" i="45"/>
  <c r="AJ484" i="45"/>
  <c r="AG484" i="45"/>
  <c r="AF484" i="45"/>
  <c r="AB484" i="45"/>
  <c r="X484" i="45"/>
  <c r="BX483" i="45"/>
  <c r="BW483" i="45"/>
  <c r="BU483" i="45"/>
  <c r="BR483" i="45"/>
  <c r="BL483" i="45"/>
  <c r="BK483" i="45"/>
  <c r="BI483" i="45"/>
  <c r="BF483" i="45"/>
  <c r="BE483" i="45"/>
  <c r="BC483" i="45"/>
  <c r="AZ483" i="45"/>
  <c r="BQ483" i="45" s="1"/>
  <c r="AT483" i="45"/>
  <c r="AY483" i="45" s="1"/>
  <c r="AS483" i="45"/>
  <c r="AP483" i="45"/>
  <c r="AO483" i="45" s="1"/>
  <c r="AL483" i="45"/>
  <c r="AJ483" i="45"/>
  <c r="AG483" i="45"/>
  <c r="AF483" i="45"/>
  <c r="AB483" i="45"/>
  <c r="X483" i="45"/>
  <c r="BX482" i="45"/>
  <c r="BW482" i="45"/>
  <c r="BU482" i="45"/>
  <c r="BR482" i="45"/>
  <c r="BL482" i="45"/>
  <c r="BK482" i="45"/>
  <c r="BI482" i="45"/>
  <c r="BF482" i="45"/>
  <c r="BE482" i="45"/>
  <c r="BC482" i="45"/>
  <c r="AZ482" i="45"/>
  <c r="BO482" i="45" s="1"/>
  <c r="AT482" i="45"/>
  <c r="AY482" i="45" s="1"/>
  <c r="AS482" i="45"/>
  <c r="AW482" i="45" s="1"/>
  <c r="AP482" i="45"/>
  <c r="AL482" i="45"/>
  <c r="AJ482" i="45"/>
  <c r="AG482" i="45"/>
  <c r="AF482" i="45"/>
  <c r="AB482" i="45"/>
  <c r="X482" i="45"/>
  <c r="BX481" i="45"/>
  <c r="BW481" i="45"/>
  <c r="BU481" i="45"/>
  <c r="BR481" i="45"/>
  <c r="BL481" i="45"/>
  <c r="BK481" i="45"/>
  <c r="BI481" i="45"/>
  <c r="BF481" i="45"/>
  <c r="BE481" i="45"/>
  <c r="BC481" i="45"/>
  <c r="AZ481" i="45"/>
  <c r="BO481" i="45" s="1"/>
  <c r="AT481" i="45"/>
  <c r="AY481" i="45" s="1"/>
  <c r="AS481" i="45"/>
  <c r="AW481" i="45" s="1"/>
  <c r="AP481" i="45"/>
  <c r="AL481" i="45"/>
  <c r="AJ481" i="45"/>
  <c r="X481" i="45"/>
  <c r="BX480" i="45"/>
  <c r="BW480" i="45"/>
  <c r="BU480" i="45"/>
  <c r="BR480" i="45"/>
  <c r="BL480" i="45"/>
  <c r="BK480" i="45"/>
  <c r="BI480" i="45"/>
  <c r="BF480" i="45"/>
  <c r="BE480" i="45"/>
  <c r="BC480" i="45"/>
  <c r="AZ480" i="45"/>
  <c r="BO480" i="45" s="1"/>
  <c r="AT480" i="45"/>
  <c r="AY480" i="45" s="1"/>
  <c r="AS480" i="45"/>
  <c r="AW480" i="45" s="1"/>
  <c r="AP480" i="45"/>
  <c r="AL480" i="45"/>
  <c r="AJ480" i="45"/>
  <c r="X480" i="45"/>
  <c r="BX479" i="45"/>
  <c r="BW479" i="45"/>
  <c r="BU479" i="45"/>
  <c r="BR479" i="45"/>
  <c r="BL479" i="45"/>
  <c r="BK479" i="45"/>
  <c r="BI479" i="45"/>
  <c r="BF479" i="45"/>
  <c r="BE479" i="45"/>
  <c r="BC479" i="45"/>
  <c r="AZ479" i="45"/>
  <c r="BO479" i="45" s="1"/>
  <c r="AT479" i="45"/>
  <c r="AY479" i="45" s="1"/>
  <c r="AS479" i="45"/>
  <c r="AW479" i="45" s="1"/>
  <c r="AP479" i="45"/>
  <c r="AL479" i="45"/>
  <c r="AJ479" i="45"/>
  <c r="X479" i="45"/>
  <c r="BX478" i="45"/>
  <c r="BW478" i="45"/>
  <c r="BU478" i="45"/>
  <c r="BR478" i="45"/>
  <c r="BL478" i="45"/>
  <c r="BK478" i="45"/>
  <c r="BI478" i="45"/>
  <c r="BF478" i="45"/>
  <c r="BM478" i="45" s="1"/>
  <c r="BE478" i="45"/>
  <c r="BC478" i="45"/>
  <c r="AZ478" i="45"/>
  <c r="BO478" i="45" s="1"/>
  <c r="AT478" i="45"/>
  <c r="AY478" i="45" s="1"/>
  <c r="AS478" i="45"/>
  <c r="AW478" i="45" s="1"/>
  <c r="AP478" i="45"/>
  <c r="AL478" i="45"/>
  <c r="AJ478" i="45"/>
  <c r="Z478" i="45"/>
  <c r="X478" i="45"/>
  <c r="BX477" i="45"/>
  <c r="BW477" i="45"/>
  <c r="BU477" i="45"/>
  <c r="BR477" i="45"/>
  <c r="BL477" i="45"/>
  <c r="BK477" i="45"/>
  <c r="BI477" i="45"/>
  <c r="BF477" i="45"/>
  <c r="BE477" i="45"/>
  <c r="BC477" i="45"/>
  <c r="AZ477" i="45"/>
  <c r="BO477" i="45" s="1"/>
  <c r="AT477" i="45"/>
  <c r="AY477" i="45" s="1"/>
  <c r="AS477" i="45"/>
  <c r="AW477" i="45" s="1"/>
  <c r="AP477" i="45"/>
  <c r="AL477" i="45"/>
  <c r="AJ477" i="45"/>
  <c r="X477" i="45"/>
  <c r="BX476" i="45"/>
  <c r="BW476" i="45"/>
  <c r="BU476" i="45"/>
  <c r="BR476" i="45"/>
  <c r="BL476" i="45"/>
  <c r="BK476" i="45"/>
  <c r="BI476" i="45"/>
  <c r="BF476" i="45"/>
  <c r="BE476" i="45"/>
  <c r="BC476" i="45"/>
  <c r="AZ476" i="45"/>
  <c r="BO476" i="45" s="1"/>
  <c r="AT476" i="45"/>
  <c r="AY476" i="45" s="1"/>
  <c r="AS476" i="45"/>
  <c r="AP476" i="45"/>
  <c r="AO476" i="45" s="1"/>
  <c r="AF476" i="45"/>
  <c r="AB476" i="45"/>
  <c r="X476" i="45"/>
  <c r="BX475" i="45"/>
  <c r="BW475" i="45"/>
  <c r="BU475" i="45"/>
  <c r="BR475" i="45"/>
  <c r="BL475" i="45"/>
  <c r="BK475" i="45"/>
  <c r="BI475" i="45"/>
  <c r="BF475" i="45"/>
  <c r="BE475" i="45"/>
  <c r="BC475" i="45"/>
  <c r="AZ475" i="45"/>
  <c r="BQ475" i="45" s="1"/>
  <c r="AT475" i="45"/>
  <c r="AY475" i="45" s="1"/>
  <c r="AS475" i="45"/>
  <c r="AP475" i="45"/>
  <c r="Y475" i="45" s="1"/>
  <c r="AG475" i="45"/>
  <c r="AG495" i="45" s="1"/>
  <c r="AH495" i="45" s="1"/>
  <c r="AF475" i="45"/>
  <c r="AB475" i="45"/>
  <c r="X475" i="45"/>
  <c r="BX474" i="45"/>
  <c r="BW474" i="45"/>
  <c r="BU474" i="45"/>
  <c r="BR474" i="45"/>
  <c r="BL474" i="45"/>
  <c r="BK474" i="45"/>
  <c r="BI474" i="45"/>
  <c r="BF474" i="45"/>
  <c r="BE474" i="45"/>
  <c r="BC474" i="45"/>
  <c r="AZ474" i="45"/>
  <c r="BO474" i="45" s="1"/>
  <c r="AT474" i="45"/>
  <c r="AY474" i="45" s="1"/>
  <c r="AS474" i="45"/>
  <c r="AW474" i="45" s="1"/>
  <c r="AP474" i="45"/>
  <c r="AO474" i="45" s="1"/>
  <c r="AG474" i="45"/>
  <c r="AF474" i="45"/>
  <c r="AB474" i="45"/>
  <c r="X474" i="45"/>
  <c r="BX473" i="45"/>
  <c r="BW473" i="45"/>
  <c r="BU473" i="45"/>
  <c r="BR473" i="45"/>
  <c r="BL473" i="45"/>
  <c r="BK473" i="45"/>
  <c r="BI473" i="45"/>
  <c r="BF473" i="45"/>
  <c r="BE473" i="45"/>
  <c r="BC473" i="45"/>
  <c r="AZ473" i="45"/>
  <c r="BO473" i="45" s="1"/>
  <c r="AT473" i="45"/>
  <c r="AY473" i="45" s="1"/>
  <c r="AS473" i="45"/>
  <c r="AW473" i="45" s="1"/>
  <c r="AP473" i="45"/>
  <c r="AG473" i="45"/>
  <c r="AF473" i="45"/>
  <c r="AB473" i="45"/>
  <c r="X473" i="45"/>
  <c r="BX472" i="45"/>
  <c r="BW472" i="45"/>
  <c r="BU472" i="45"/>
  <c r="BR472" i="45"/>
  <c r="BL472" i="45"/>
  <c r="BK472" i="45"/>
  <c r="BI472" i="45"/>
  <c r="BF472" i="45"/>
  <c r="BE472" i="45"/>
  <c r="BC472" i="45"/>
  <c r="AZ472" i="45"/>
  <c r="BO472" i="45" s="1"/>
  <c r="AT472" i="45"/>
  <c r="AY472" i="45" s="1"/>
  <c r="AS472" i="45"/>
  <c r="AP472" i="45"/>
  <c r="AG472" i="45"/>
  <c r="AF472" i="45"/>
  <c r="AB472" i="45"/>
  <c r="X472" i="45"/>
  <c r="BX471" i="45"/>
  <c r="BW471" i="45"/>
  <c r="BU471" i="45"/>
  <c r="BR471" i="45"/>
  <c r="BL471" i="45"/>
  <c r="BK471" i="45"/>
  <c r="BI471" i="45"/>
  <c r="BF471" i="45"/>
  <c r="BE471" i="45"/>
  <c r="BC471" i="45"/>
  <c r="AZ471" i="45"/>
  <c r="AT471" i="45"/>
  <c r="AY471" i="45" s="1"/>
  <c r="AS471" i="45"/>
  <c r="AW471" i="45" s="1"/>
  <c r="AP471" i="45"/>
  <c r="AF471" i="45"/>
  <c r="AB471" i="45"/>
  <c r="X471" i="45"/>
  <c r="BX470" i="45"/>
  <c r="BW470" i="45"/>
  <c r="BU470" i="45"/>
  <c r="BR470" i="45"/>
  <c r="BL470" i="45"/>
  <c r="BK470" i="45"/>
  <c r="BI470" i="45"/>
  <c r="BF470" i="45"/>
  <c r="BE470" i="45"/>
  <c r="BC470" i="45"/>
  <c r="AZ470" i="45"/>
  <c r="BQ470" i="45" s="1"/>
  <c r="AT470" i="45"/>
  <c r="AY470" i="45" s="1"/>
  <c r="AS470" i="45"/>
  <c r="AW470" i="45" s="1"/>
  <c r="AP470" i="45"/>
  <c r="AL470" i="45"/>
  <c r="AJ470" i="45"/>
  <c r="AG470" i="45"/>
  <c r="AF470" i="45"/>
  <c r="AB470" i="45"/>
  <c r="X470" i="45"/>
  <c r="BX469" i="45"/>
  <c r="BW469" i="45"/>
  <c r="BU469" i="45"/>
  <c r="BR469" i="45"/>
  <c r="BL469" i="45"/>
  <c r="BK469" i="45"/>
  <c r="BI469" i="45"/>
  <c r="BF469" i="45"/>
  <c r="BE469" i="45"/>
  <c r="BC469" i="45"/>
  <c r="AZ469" i="45"/>
  <c r="AT469" i="45"/>
  <c r="AY469" i="45" s="1"/>
  <c r="AS469" i="45"/>
  <c r="AW469" i="45" s="1"/>
  <c r="AP469" i="45"/>
  <c r="AO469" i="45" s="1"/>
  <c r="AL469" i="45"/>
  <c r="AJ469" i="45"/>
  <c r="AG469" i="45"/>
  <c r="AF469" i="45"/>
  <c r="AB469" i="45"/>
  <c r="X469" i="45"/>
  <c r="BX468" i="45"/>
  <c r="BW468" i="45"/>
  <c r="BU468" i="45"/>
  <c r="BR468" i="45"/>
  <c r="BL468" i="45"/>
  <c r="BK468" i="45"/>
  <c r="BI468" i="45"/>
  <c r="BF468" i="45"/>
  <c r="BE468" i="45"/>
  <c r="BC468" i="45"/>
  <c r="AZ468" i="45"/>
  <c r="BO468" i="45" s="1"/>
  <c r="AT468" i="45"/>
  <c r="AY468" i="45" s="1"/>
  <c r="AS468" i="45"/>
  <c r="AP468" i="45"/>
  <c r="AO468" i="45" s="1"/>
  <c r="AL468" i="45"/>
  <c r="AJ468" i="45"/>
  <c r="AG468" i="45"/>
  <c r="AF468" i="45"/>
  <c r="AB468" i="45"/>
  <c r="X468" i="45"/>
  <c r="BX467" i="45"/>
  <c r="BW467" i="45"/>
  <c r="BU467" i="45"/>
  <c r="BR467" i="45"/>
  <c r="BL467" i="45"/>
  <c r="BK467" i="45"/>
  <c r="BI467" i="45"/>
  <c r="BF467" i="45"/>
  <c r="BE467" i="45"/>
  <c r="BC467" i="45"/>
  <c r="AZ467" i="45"/>
  <c r="BO467" i="45" s="1"/>
  <c r="AT467" i="45"/>
  <c r="AY467" i="45" s="1"/>
  <c r="AS467" i="45"/>
  <c r="AW467" i="45" s="1"/>
  <c r="AP467" i="45"/>
  <c r="AO467" i="45" s="1"/>
  <c r="AL467" i="45"/>
  <c r="AJ467" i="45"/>
  <c r="X467" i="45"/>
  <c r="BX466" i="45"/>
  <c r="BW466" i="45"/>
  <c r="BU466" i="45"/>
  <c r="BR466" i="45"/>
  <c r="BL466" i="45"/>
  <c r="BK466" i="45"/>
  <c r="BI466" i="45"/>
  <c r="BF466" i="45"/>
  <c r="BE466" i="45"/>
  <c r="BC466" i="45"/>
  <c r="AZ466" i="45"/>
  <c r="BO466" i="45" s="1"/>
  <c r="AT466" i="45"/>
  <c r="AY466" i="45" s="1"/>
  <c r="AS466" i="45"/>
  <c r="AP466" i="45"/>
  <c r="AO466" i="45" s="1"/>
  <c r="AF466" i="45"/>
  <c r="AB466" i="45"/>
  <c r="X466" i="45"/>
  <c r="BX465" i="45"/>
  <c r="BW465" i="45"/>
  <c r="BU465" i="45"/>
  <c r="BR465" i="45"/>
  <c r="BL465" i="45"/>
  <c r="BK465" i="45"/>
  <c r="BI465" i="45"/>
  <c r="BF465" i="45"/>
  <c r="BE465" i="45"/>
  <c r="BC465" i="45"/>
  <c r="AZ465" i="45"/>
  <c r="BQ465" i="45" s="1"/>
  <c r="AT465" i="45"/>
  <c r="AY465" i="45" s="1"/>
  <c r="AS465" i="45"/>
  <c r="AP465" i="45"/>
  <c r="AO465" i="45" s="1"/>
  <c r="AL465" i="45"/>
  <c r="AJ465" i="45"/>
  <c r="AG465" i="45"/>
  <c r="AF465" i="45"/>
  <c r="AB465" i="45"/>
  <c r="X465" i="45"/>
  <c r="BX464" i="45"/>
  <c r="BW464" i="45"/>
  <c r="BU464" i="45"/>
  <c r="BR464" i="45"/>
  <c r="BL464" i="45"/>
  <c r="BK464" i="45"/>
  <c r="BI464" i="45"/>
  <c r="BF464" i="45"/>
  <c r="BE464" i="45"/>
  <c r="BC464" i="45"/>
  <c r="AZ464" i="45"/>
  <c r="BO464" i="45" s="1"/>
  <c r="AT464" i="45"/>
  <c r="AY464" i="45" s="1"/>
  <c r="AS464" i="45"/>
  <c r="AW464" i="45" s="1"/>
  <c r="AP464" i="45"/>
  <c r="AL464" i="45"/>
  <c r="AJ464" i="45"/>
  <c r="AG464" i="45"/>
  <c r="AF464" i="45"/>
  <c r="AB464" i="45"/>
  <c r="X464" i="45"/>
  <c r="BX463" i="45"/>
  <c r="BW463" i="45"/>
  <c r="BU463" i="45"/>
  <c r="BR463" i="45"/>
  <c r="BL463" i="45"/>
  <c r="BK463" i="45"/>
  <c r="BI463" i="45"/>
  <c r="BF463" i="45"/>
  <c r="BE463" i="45"/>
  <c r="BC463" i="45"/>
  <c r="AZ463" i="45"/>
  <c r="BQ463" i="45" s="1"/>
  <c r="AT463" i="45"/>
  <c r="AS463" i="45"/>
  <c r="AW463" i="45" s="1"/>
  <c r="AP463" i="45"/>
  <c r="AL463" i="45"/>
  <c r="AJ463" i="45"/>
  <c r="AG463" i="45"/>
  <c r="AF463" i="45"/>
  <c r="AB463" i="45"/>
  <c r="X463" i="45"/>
  <c r="BX462" i="45"/>
  <c r="BW462" i="45"/>
  <c r="BU462" i="45"/>
  <c r="BR462" i="45"/>
  <c r="BL462" i="45"/>
  <c r="BK462" i="45"/>
  <c r="BI462" i="45"/>
  <c r="BF462" i="45"/>
  <c r="BM462" i="45" s="1"/>
  <c r="BE462" i="45"/>
  <c r="BC462" i="45"/>
  <c r="AZ462" i="45"/>
  <c r="BQ462" i="45" s="1"/>
  <c r="AT462" i="45"/>
  <c r="AY462" i="45" s="1"/>
  <c r="AS462" i="45"/>
  <c r="AW462" i="45" s="1"/>
  <c r="AP462" i="45"/>
  <c r="AL462" i="45"/>
  <c r="AJ462" i="45"/>
  <c r="AG462" i="45"/>
  <c r="AF462" i="45"/>
  <c r="AB462" i="45"/>
  <c r="Z462" i="45"/>
  <c r="X462" i="45"/>
  <c r="BX461" i="45"/>
  <c r="BW461" i="45"/>
  <c r="BU461" i="45"/>
  <c r="BR461" i="45"/>
  <c r="BL461" i="45"/>
  <c r="BK461" i="45"/>
  <c r="BI461" i="45"/>
  <c r="BF461" i="45"/>
  <c r="BE461" i="45"/>
  <c r="BC461" i="45"/>
  <c r="AZ461" i="45"/>
  <c r="AT461" i="45"/>
  <c r="AY461" i="45" s="1"/>
  <c r="AS461" i="45"/>
  <c r="AP461" i="45"/>
  <c r="AO461" i="45" s="1"/>
  <c r="AL461" i="45"/>
  <c r="AJ461" i="45"/>
  <c r="AG461" i="45"/>
  <c r="AF461" i="45"/>
  <c r="AB461" i="45"/>
  <c r="X461" i="45"/>
  <c r="BX460" i="45"/>
  <c r="BW460" i="45"/>
  <c r="BU460" i="45"/>
  <c r="BR460" i="45"/>
  <c r="BL460" i="45"/>
  <c r="BK460" i="45"/>
  <c r="BI460" i="45"/>
  <c r="BF460" i="45"/>
  <c r="BE460" i="45"/>
  <c r="BC460" i="45"/>
  <c r="AZ460" i="45"/>
  <c r="Z460" i="45" s="1"/>
  <c r="AT460" i="45"/>
  <c r="AY460" i="45" s="1"/>
  <c r="AS460" i="45"/>
  <c r="AW460" i="45" s="1"/>
  <c r="AP460" i="45"/>
  <c r="AO460" i="45" s="1"/>
  <c r="AL460" i="45"/>
  <c r="AJ460" i="45"/>
  <c r="X460" i="45"/>
  <c r="BX459" i="45"/>
  <c r="BW459" i="45"/>
  <c r="BU459" i="45"/>
  <c r="BR459" i="45"/>
  <c r="BL459" i="45"/>
  <c r="BK459" i="45"/>
  <c r="BI459" i="45"/>
  <c r="BF459" i="45"/>
  <c r="BM459" i="45" s="1"/>
  <c r="BE459" i="45"/>
  <c r="BC459" i="45"/>
  <c r="AZ459" i="45"/>
  <c r="BO459" i="45" s="1"/>
  <c r="AT459" i="45"/>
  <c r="AY459" i="45" s="1"/>
  <c r="AS459" i="45"/>
  <c r="AW459" i="45" s="1"/>
  <c r="AP459" i="45"/>
  <c r="AO459" i="45" s="1"/>
  <c r="AL459" i="45"/>
  <c r="AJ459" i="45"/>
  <c r="Z459" i="45"/>
  <c r="X459" i="45"/>
  <c r="BX458" i="45"/>
  <c r="BW458" i="45"/>
  <c r="BU458" i="45"/>
  <c r="BR458" i="45"/>
  <c r="BL458" i="45"/>
  <c r="BK458" i="45"/>
  <c r="BI458" i="45"/>
  <c r="BF458" i="45"/>
  <c r="BE458" i="45"/>
  <c r="BC458" i="45"/>
  <c r="AZ458" i="45"/>
  <c r="BQ458" i="45" s="1"/>
  <c r="AT458" i="45"/>
  <c r="AY458" i="45" s="1"/>
  <c r="AS458" i="45"/>
  <c r="AW458" i="45" s="1"/>
  <c r="AP458" i="45"/>
  <c r="AF458" i="45"/>
  <c r="AB458" i="45"/>
  <c r="X458" i="45"/>
  <c r="BX457" i="45"/>
  <c r="BW457" i="45"/>
  <c r="BU457" i="45"/>
  <c r="BR457" i="45"/>
  <c r="BL457" i="45"/>
  <c r="BK457" i="45"/>
  <c r="BI457" i="45"/>
  <c r="BF457" i="45"/>
  <c r="BE457" i="45"/>
  <c r="BC457" i="45"/>
  <c r="AZ457" i="45"/>
  <c r="BQ457" i="45" s="1"/>
  <c r="AT457" i="45"/>
  <c r="AY457" i="45" s="1"/>
  <c r="AS457" i="45"/>
  <c r="AW457" i="45" s="1"/>
  <c r="AP457" i="45"/>
  <c r="AL457" i="45"/>
  <c r="AJ457" i="45"/>
  <c r="AG457" i="45"/>
  <c r="AF457" i="45"/>
  <c r="AB457" i="45"/>
  <c r="X457" i="45"/>
  <c r="BX456" i="45"/>
  <c r="BW456" i="45"/>
  <c r="BU456" i="45"/>
  <c r="BR456" i="45"/>
  <c r="BL456" i="45"/>
  <c r="BK456" i="45"/>
  <c r="BI456" i="45"/>
  <c r="BF456" i="45"/>
  <c r="BE456" i="45"/>
  <c r="BC456" i="45"/>
  <c r="AZ456" i="45"/>
  <c r="BQ456" i="45" s="1"/>
  <c r="AT456" i="45"/>
  <c r="AY456" i="45" s="1"/>
  <c r="AS456" i="45"/>
  <c r="AW456" i="45" s="1"/>
  <c r="AP456" i="45"/>
  <c r="AL456" i="45"/>
  <c r="AJ456" i="45"/>
  <c r="AG456" i="45"/>
  <c r="AF456" i="45"/>
  <c r="AB456" i="45"/>
  <c r="X456" i="45"/>
  <c r="BX455" i="45"/>
  <c r="BW455" i="45"/>
  <c r="BU455" i="45"/>
  <c r="BR455" i="45"/>
  <c r="BL455" i="45"/>
  <c r="BK455" i="45"/>
  <c r="BI455" i="45"/>
  <c r="BF455" i="45"/>
  <c r="BM455" i="45" s="1"/>
  <c r="BE455" i="45"/>
  <c r="BC455" i="45"/>
  <c r="AZ455" i="45"/>
  <c r="BQ455" i="45" s="1"/>
  <c r="AT455" i="45"/>
  <c r="AY455" i="45" s="1"/>
  <c r="AS455" i="45"/>
  <c r="AW455" i="45" s="1"/>
  <c r="AP455" i="45"/>
  <c r="AO455" i="45" s="1"/>
  <c r="AL455" i="45"/>
  <c r="AJ455" i="45"/>
  <c r="Z455" i="45"/>
  <c r="X455" i="45"/>
  <c r="BX454" i="45"/>
  <c r="BW454" i="45"/>
  <c r="BU454" i="45"/>
  <c r="BR454" i="45"/>
  <c r="BL454" i="45"/>
  <c r="BK454" i="45"/>
  <c r="BI454" i="45"/>
  <c r="BF454" i="45"/>
  <c r="BM454" i="45" s="1"/>
  <c r="BE454" i="45"/>
  <c r="BC454" i="45"/>
  <c r="AZ454" i="45"/>
  <c r="BO454" i="45" s="1"/>
  <c r="AT454" i="45"/>
  <c r="AY454" i="45" s="1"/>
  <c r="AS454" i="45"/>
  <c r="AW454" i="45" s="1"/>
  <c r="AP454" i="45"/>
  <c r="AO454" i="45" s="1"/>
  <c r="AL454" i="45"/>
  <c r="AJ454" i="45"/>
  <c r="Z454" i="45"/>
  <c r="X454" i="45"/>
  <c r="BX453" i="45"/>
  <c r="BW453" i="45"/>
  <c r="BU453" i="45"/>
  <c r="BR453" i="45"/>
  <c r="BL453" i="45"/>
  <c r="BK453" i="45"/>
  <c r="BI453" i="45"/>
  <c r="BF453" i="45"/>
  <c r="BM453" i="45" s="1"/>
  <c r="BE453" i="45"/>
  <c r="BC453" i="45"/>
  <c r="AZ453" i="45"/>
  <c r="BQ453" i="45" s="1"/>
  <c r="AT453" i="45"/>
  <c r="AY453" i="45" s="1"/>
  <c r="AS453" i="45"/>
  <c r="AW453" i="45" s="1"/>
  <c r="AP453" i="45"/>
  <c r="AO453" i="45" s="1"/>
  <c r="AF453" i="45"/>
  <c r="AB453" i="45"/>
  <c r="Z453" i="45"/>
  <c r="X453" i="45"/>
  <c r="BX452" i="45"/>
  <c r="BW452" i="45"/>
  <c r="BU452" i="45"/>
  <c r="BR452" i="45"/>
  <c r="BL452" i="45"/>
  <c r="BK452" i="45"/>
  <c r="BI452" i="45"/>
  <c r="BF452" i="45"/>
  <c r="BM452" i="45" s="1"/>
  <c r="BE452" i="45"/>
  <c r="BC452" i="45"/>
  <c r="AZ452" i="45"/>
  <c r="BS452" i="45" s="1"/>
  <c r="AT452" i="45"/>
  <c r="AY452" i="45" s="1"/>
  <c r="AS452" i="45"/>
  <c r="AW452" i="45" s="1"/>
  <c r="AP452" i="45"/>
  <c r="AO452" i="45" s="1"/>
  <c r="AF452" i="45"/>
  <c r="AB452" i="45"/>
  <c r="Z452" i="45"/>
  <c r="X452" i="45"/>
  <c r="BX451" i="45"/>
  <c r="BW451" i="45"/>
  <c r="BU451" i="45"/>
  <c r="BR451" i="45"/>
  <c r="BL451" i="45"/>
  <c r="BK451" i="45"/>
  <c r="BI451" i="45"/>
  <c r="BF451" i="45"/>
  <c r="BE451" i="45"/>
  <c r="BC451" i="45"/>
  <c r="AZ451" i="45"/>
  <c r="BQ451" i="45" s="1"/>
  <c r="AT451" i="45"/>
  <c r="AY451" i="45" s="1"/>
  <c r="AS451" i="45"/>
  <c r="AW451" i="45" s="1"/>
  <c r="AP451" i="45"/>
  <c r="AO451" i="45" s="1"/>
  <c r="AF451" i="45"/>
  <c r="AB451" i="45"/>
  <c r="X451" i="45"/>
  <c r="BX450" i="45"/>
  <c r="BW450" i="45"/>
  <c r="BU450" i="45"/>
  <c r="BR450" i="45"/>
  <c r="BL450" i="45"/>
  <c r="BK450" i="45"/>
  <c r="BI450" i="45"/>
  <c r="BF450" i="45"/>
  <c r="BE450" i="45"/>
  <c r="BC450" i="45"/>
  <c r="AZ450" i="45"/>
  <c r="BQ450" i="45" s="1"/>
  <c r="AT450" i="45"/>
  <c r="AY450" i="45" s="1"/>
  <c r="AS450" i="45"/>
  <c r="AW450" i="45" s="1"/>
  <c r="AP450" i="45"/>
  <c r="AO450" i="45" s="1"/>
  <c r="AF450" i="45"/>
  <c r="AB450" i="45"/>
  <c r="X450" i="45"/>
  <c r="BX449" i="45"/>
  <c r="BW449" i="45"/>
  <c r="BU449" i="45"/>
  <c r="BR449" i="45"/>
  <c r="BL449" i="45"/>
  <c r="BK449" i="45"/>
  <c r="BI449" i="45"/>
  <c r="BF449" i="45"/>
  <c r="BC449" i="45"/>
  <c r="AZ449" i="45"/>
  <c r="AY449" i="45"/>
  <c r="AS449" i="45"/>
  <c r="AW449" i="45" s="1"/>
  <c r="AP449" i="45"/>
  <c r="AL449" i="45"/>
  <c r="AJ449" i="45"/>
  <c r="X449" i="45"/>
  <c r="BX448" i="45"/>
  <c r="BW448" i="45"/>
  <c r="BU448" i="45"/>
  <c r="BR448" i="45"/>
  <c r="BL448" i="45"/>
  <c r="BK448" i="45"/>
  <c r="BI448" i="45"/>
  <c r="BF448" i="45"/>
  <c r="BC448" i="45"/>
  <c r="AZ448" i="45"/>
  <c r="AY448" i="45"/>
  <c r="AS448" i="45"/>
  <c r="AW448" i="45" s="1"/>
  <c r="AP448" i="45"/>
  <c r="AL448" i="45"/>
  <c r="AJ448" i="45"/>
  <c r="X448" i="45"/>
  <c r="BX447" i="45"/>
  <c r="BW447" i="45"/>
  <c r="BU447" i="45"/>
  <c r="BR447" i="45"/>
  <c r="BL447" i="45"/>
  <c r="BK447" i="45"/>
  <c r="BI447" i="45"/>
  <c r="BF447" i="45"/>
  <c r="BM447" i="45" s="1"/>
  <c r="BE447" i="45"/>
  <c r="BC447" i="45"/>
  <c r="AZ447" i="45"/>
  <c r="BO447" i="45" s="1"/>
  <c r="AT447" i="45"/>
  <c r="AY447" i="45" s="1"/>
  <c r="AS447" i="45"/>
  <c r="AW447" i="45" s="1"/>
  <c r="AP447" i="45"/>
  <c r="AF447" i="45"/>
  <c r="AB447" i="45"/>
  <c r="Z447" i="45"/>
  <c r="X447" i="45"/>
  <c r="BX446" i="45"/>
  <c r="BW446" i="45"/>
  <c r="BU446" i="45"/>
  <c r="BR446" i="45"/>
  <c r="BL446" i="45"/>
  <c r="BK446" i="45"/>
  <c r="BI446" i="45"/>
  <c r="BF446" i="45"/>
  <c r="BE446" i="45"/>
  <c r="BC446" i="45"/>
  <c r="AZ446" i="45"/>
  <c r="BQ446" i="45" s="1"/>
  <c r="AT446" i="45"/>
  <c r="AY446" i="45" s="1"/>
  <c r="AS446" i="45"/>
  <c r="AW446" i="45" s="1"/>
  <c r="AP446" i="45"/>
  <c r="AO446" i="45" s="1"/>
  <c r="AG446" i="45"/>
  <c r="AF446" i="45"/>
  <c r="AB446" i="45"/>
  <c r="X446" i="45"/>
  <c r="BX445" i="45"/>
  <c r="BW445" i="45"/>
  <c r="BU445" i="45"/>
  <c r="BR445" i="45"/>
  <c r="BL445" i="45"/>
  <c r="BK445" i="45"/>
  <c r="BI445" i="45"/>
  <c r="BF445" i="45"/>
  <c r="BE445" i="45"/>
  <c r="BC445" i="45"/>
  <c r="AZ445" i="45"/>
  <c r="BQ445" i="45" s="1"/>
  <c r="AT445" i="45"/>
  <c r="AY445" i="45" s="1"/>
  <c r="AS445" i="45"/>
  <c r="AW445" i="45" s="1"/>
  <c r="AP445" i="45"/>
  <c r="AO445" i="45" s="1"/>
  <c r="AG445" i="45"/>
  <c r="AF445" i="45"/>
  <c r="AB445" i="45"/>
  <c r="X445" i="45"/>
  <c r="BX444" i="45"/>
  <c r="BW444" i="45"/>
  <c r="BU444" i="45"/>
  <c r="BR444" i="45"/>
  <c r="BL444" i="45"/>
  <c r="BK444" i="45"/>
  <c r="BI444" i="45"/>
  <c r="BF444" i="45"/>
  <c r="BM444" i="45" s="1"/>
  <c r="BE444" i="45"/>
  <c r="BC444" i="45"/>
  <c r="AZ444" i="45"/>
  <c r="BQ444" i="45" s="1"/>
  <c r="AT444" i="45"/>
  <c r="AY444" i="45" s="1"/>
  <c r="AS444" i="45"/>
  <c r="AW444" i="45" s="1"/>
  <c r="AP444" i="45"/>
  <c r="AF444" i="45"/>
  <c r="AB444" i="45"/>
  <c r="Z444" i="45"/>
  <c r="X444" i="45"/>
  <c r="BX443" i="45"/>
  <c r="BW443" i="45"/>
  <c r="BU443" i="45"/>
  <c r="BR443" i="45"/>
  <c r="BL443" i="45"/>
  <c r="BK443" i="45"/>
  <c r="BI443" i="45"/>
  <c r="BF443" i="45"/>
  <c r="BM443" i="45" s="1"/>
  <c r="BE443" i="45"/>
  <c r="BC443" i="45"/>
  <c r="AZ443" i="45"/>
  <c r="BS443" i="45" s="1"/>
  <c r="AT443" i="45"/>
  <c r="AY443" i="45" s="1"/>
  <c r="AS443" i="45"/>
  <c r="AU443" i="45" s="1"/>
  <c r="AP443" i="45"/>
  <c r="AO443" i="45" s="1"/>
  <c r="AF443" i="45"/>
  <c r="AB443" i="45"/>
  <c r="Z443" i="45"/>
  <c r="X443" i="45"/>
  <c r="BX442" i="45"/>
  <c r="BW442" i="45"/>
  <c r="BU442" i="45"/>
  <c r="BR442" i="45"/>
  <c r="BL442" i="45"/>
  <c r="BK442" i="45"/>
  <c r="BI442" i="45"/>
  <c r="BF442" i="45"/>
  <c r="BE442" i="45"/>
  <c r="BC442" i="45"/>
  <c r="AZ442" i="45"/>
  <c r="BQ442" i="45" s="1"/>
  <c r="AT442" i="45"/>
  <c r="AY442" i="45" s="1"/>
  <c r="AS442" i="45"/>
  <c r="AW442" i="45" s="1"/>
  <c r="AP442" i="45"/>
  <c r="AF442" i="45"/>
  <c r="AB442" i="45"/>
  <c r="X442" i="45"/>
  <c r="BX441" i="45"/>
  <c r="BW441" i="45"/>
  <c r="BU441" i="45"/>
  <c r="BR441" i="45"/>
  <c r="BL441" i="45"/>
  <c r="BK441" i="45"/>
  <c r="BI441" i="45"/>
  <c r="BF441" i="45"/>
  <c r="BE441" i="45"/>
  <c r="BC441" i="45"/>
  <c r="AZ441" i="45"/>
  <c r="BQ441" i="45" s="1"/>
  <c r="AT441" i="45"/>
  <c r="AY441" i="45" s="1"/>
  <c r="AS441" i="45"/>
  <c r="AP441" i="45"/>
  <c r="AO441" i="45" s="1"/>
  <c r="AF441" i="45"/>
  <c r="AB441" i="45"/>
  <c r="X441" i="45"/>
  <c r="BX440" i="45"/>
  <c r="BW440" i="45"/>
  <c r="BU440" i="45"/>
  <c r="BR440" i="45"/>
  <c r="BL440" i="45"/>
  <c r="BK440" i="45"/>
  <c r="BI440" i="45"/>
  <c r="BF440" i="45"/>
  <c r="BM440" i="45" s="1"/>
  <c r="BE440" i="45"/>
  <c r="BC440" i="45"/>
  <c r="AZ440" i="45"/>
  <c r="BQ440" i="45" s="1"/>
  <c r="AT440" i="45"/>
  <c r="AY440" i="45" s="1"/>
  <c r="AS440" i="45"/>
  <c r="AW440" i="45" s="1"/>
  <c r="AP440" i="45"/>
  <c r="AF440" i="45"/>
  <c r="AB440" i="45"/>
  <c r="Z440" i="45"/>
  <c r="X440" i="45"/>
  <c r="BX439" i="45"/>
  <c r="BW439" i="45"/>
  <c r="BU439" i="45"/>
  <c r="BR439" i="45"/>
  <c r="BL439" i="45"/>
  <c r="BK439" i="45"/>
  <c r="BI439" i="45"/>
  <c r="BF439" i="45"/>
  <c r="BE439" i="45"/>
  <c r="BC439" i="45"/>
  <c r="AZ439" i="45"/>
  <c r="BQ439" i="45" s="1"/>
  <c r="AT439" i="45"/>
  <c r="AY439" i="45" s="1"/>
  <c r="AS439" i="45"/>
  <c r="AP439" i="45"/>
  <c r="AO439" i="45" s="1"/>
  <c r="AF439" i="45"/>
  <c r="AB439" i="45"/>
  <c r="X439" i="45"/>
  <c r="BX438" i="45"/>
  <c r="BW438" i="45"/>
  <c r="BU438" i="45"/>
  <c r="BR438" i="45"/>
  <c r="BL438" i="45"/>
  <c r="BK438" i="45"/>
  <c r="BI438" i="45"/>
  <c r="BF438" i="45"/>
  <c r="BE438" i="45"/>
  <c r="BC438" i="45"/>
  <c r="AZ438" i="45"/>
  <c r="BQ438" i="45" s="1"/>
  <c r="AT438" i="45"/>
  <c r="AY438" i="45" s="1"/>
  <c r="AS438" i="45"/>
  <c r="AW438" i="45" s="1"/>
  <c r="AP438" i="45"/>
  <c r="AO438" i="45" s="1"/>
  <c r="AF438" i="45"/>
  <c r="AB438" i="45"/>
  <c r="X438" i="45"/>
  <c r="BX437" i="45"/>
  <c r="BW437" i="45"/>
  <c r="BU437" i="45"/>
  <c r="BR437" i="45"/>
  <c r="BL437" i="45"/>
  <c r="BK437" i="45"/>
  <c r="BI437" i="45"/>
  <c r="BF437" i="45"/>
  <c r="BM437" i="45" s="1"/>
  <c r="BE437" i="45"/>
  <c r="BC437" i="45"/>
  <c r="AZ437" i="45"/>
  <c r="BS437" i="45" s="1"/>
  <c r="AT437" i="45"/>
  <c r="AY437" i="45" s="1"/>
  <c r="AS437" i="45"/>
  <c r="AW437" i="45" s="1"/>
  <c r="AP437" i="45"/>
  <c r="AO437" i="45" s="1"/>
  <c r="AL437" i="45"/>
  <c r="AJ437" i="45"/>
  <c r="AG437" i="45"/>
  <c r="AF437" i="45"/>
  <c r="AB437" i="45"/>
  <c r="Z437" i="45"/>
  <c r="X437" i="45"/>
  <c r="BX436" i="45"/>
  <c r="BW436" i="45"/>
  <c r="BU436" i="45"/>
  <c r="BR436" i="45"/>
  <c r="BL436" i="45"/>
  <c r="BK436" i="45"/>
  <c r="BI436" i="45"/>
  <c r="BF436" i="45"/>
  <c r="BM436" i="45" s="1"/>
  <c r="BE436" i="45"/>
  <c r="BC436" i="45"/>
  <c r="AZ436" i="45"/>
  <c r="BQ436" i="45" s="1"/>
  <c r="AT436" i="45"/>
  <c r="AY436" i="45" s="1"/>
  <c r="AS436" i="45"/>
  <c r="AW436" i="45" s="1"/>
  <c r="AP436" i="45"/>
  <c r="AO436" i="45" s="1"/>
  <c r="AL436" i="45"/>
  <c r="AJ436" i="45"/>
  <c r="AG436" i="45"/>
  <c r="AF436" i="45"/>
  <c r="AB436" i="45"/>
  <c r="Z436" i="45"/>
  <c r="X436" i="45"/>
  <c r="BX435" i="45"/>
  <c r="BW435" i="45"/>
  <c r="BU435" i="45"/>
  <c r="BR435" i="45"/>
  <c r="BL435" i="45"/>
  <c r="BK435" i="45"/>
  <c r="BI435" i="45"/>
  <c r="BF435" i="45"/>
  <c r="BM435" i="45" s="1"/>
  <c r="BE435" i="45"/>
  <c r="BC435" i="45"/>
  <c r="AZ435" i="45"/>
  <c r="BQ435" i="45" s="1"/>
  <c r="AT435" i="45"/>
  <c r="AY435" i="45" s="1"/>
  <c r="AS435" i="45"/>
  <c r="AW435" i="45" s="1"/>
  <c r="AP435" i="45"/>
  <c r="AO435" i="45" s="1"/>
  <c r="AL435" i="45"/>
  <c r="AJ435" i="45"/>
  <c r="AG435" i="45"/>
  <c r="AF435" i="45"/>
  <c r="AB435" i="45"/>
  <c r="X435" i="45"/>
  <c r="BX434" i="45"/>
  <c r="BW434" i="45"/>
  <c r="BU434" i="45"/>
  <c r="BR434" i="45"/>
  <c r="BL434" i="45"/>
  <c r="BK434" i="45"/>
  <c r="BI434" i="45"/>
  <c r="BF434" i="45"/>
  <c r="BM434" i="45" s="1"/>
  <c r="BE434" i="45"/>
  <c r="BC434" i="45"/>
  <c r="AZ434" i="45"/>
  <c r="BQ434" i="45" s="1"/>
  <c r="AT434" i="45"/>
  <c r="AY434" i="45" s="1"/>
  <c r="AS434" i="45"/>
  <c r="AU434" i="45" s="1"/>
  <c r="AP434" i="45"/>
  <c r="AO434" i="45" s="1"/>
  <c r="AL434" i="45"/>
  <c r="AJ434" i="45"/>
  <c r="AG434" i="45"/>
  <c r="AF434" i="45"/>
  <c r="AB434" i="45"/>
  <c r="Z434" i="45"/>
  <c r="X434" i="45"/>
  <c r="BX433" i="45"/>
  <c r="BW433" i="45"/>
  <c r="BU433" i="45"/>
  <c r="BR433" i="45"/>
  <c r="BL433" i="45"/>
  <c r="BK433" i="45"/>
  <c r="BI433" i="45"/>
  <c r="BF433" i="45"/>
  <c r="BM433" i="45" s="1"/>
  <c r="BE433" i="45"/>
  <c r="BC433" i="45"/>
  <c r="AZ433" i="45"/>
  <c r="BS433" i="45" s="1"/>
  <c r="AT433" i="45"/>
  <c r="AY433" i="45" s="1"/>
  <c r="AS433" i="45"/>
  <c r="AW433" i="45" s="1"/>
  <c r="AP433" i="45"/>
  <c r="AO433" i="45" s="1"/>
  <c r="AL433" i="45"/>
  <c r="AJ433" i="45"/>
  <c r="AG433" i="45"/>
  <c r="AF433" i="45"/>
  <c r="AB433" i="45"/>
  <c r="Z433" i="45"/>
  <c r="X433" i="45"/>
  <c r="BX432" i="45"/>
  <c r="BW432" i="45"/>
  <c r="BU432" i="45"/>
  <c r="BR432" i="45"/>
  <c r="BL432" i="45"/>
  <c r="BK432" i="45"/>
  <c r="BI432" i="45"/>
  <c r="BF432" i="45"/>
  <c r="BM432" i="45" s="1"/>
  <c r="BE432" i="45"/>
  <c r="BC432" i="45"/>
  <c r="AZ432" i="45"/>
  <c r="BQ432" i="45" s="1"/>
  <c r="AT432" i="45"/>
  <c r="AY432" i="45" s="1"/>
  <c r="AS432" i="45"/>
  <c r="AW432" i="45" s="1"/>
  <c r="AP432" i="45"/>
  <c r="AL432" i="45"/>
  <c r="AJ432" i="45"/>
  <c r="AG432" i="45"/>
  <c r="AF432" i="45"/>
  <c r="AB432" i="45"/>
  <c r="Z432" i="45"/>
  <c r="X432" i="45"/>
  <c r="BX431" i="45"/>
  <c r="BW431" i="45"/>
  <c r="BU431" i="45"/>
  <c r="BR431" i="45"/>
  <c r="BL431" i="45"/>
  <c r="BK431" i="45"/>
  <c r="BI431" i="45"/>
  <c r="BF431" i="45"/>
  <c r="BM431" i="45" s="1"/>
  <c r="BE431" i="45"/>
  <c r="BC431" i="45"/>
  <c r="AZ431" i="45"/>
  <c r="BQ431" i="45" s="1"/>
  <c r="AT431" i="45"/>
  <c r="AY431" i="45" s="1"/>
  <c r="AS431" i="45"/>
  <c r="AW431" i="45" s="1"/>
  <c r="AP431" i="45"/>
  <c r="AO431" i="45" s="1"/>
  <c r="AL431" i="45"/>
  <c r="AJ431" i="45"/>
  <c r="AG431" i="45"/>
  <c r="AF431" i="45"/>
  <c r="AB431" i="45"/>
  <c r="Z431" i="45"/>
  <c r="X431" i="45"/>
  <c r="BX430" i="45"/>
  <c r="BW430" i="45"/>
  <c r="BU430" i="45"/>
  <c r="BR430" i="45"/>
  <c r="BL430" i="45"/>
  <c r="BK430" i="45"/>
  <c r="BI430" i="45"/>
  <c r="BF430" i="45"/>
  <c r="BM430" i="45" s="1"/>
  <c r="BE430" i="45"/>
  <c r="BC430" i="45"/>
  <c r="AZ430" i="45"/>
  <c r="BQ430" i="45" s="1"/>
  <c r="AT430" i="45"/>
  <c r="AY430" i="45" s="1"/>
  <c r="AS430" i="45"/>
  <c r="AU430" i="45" s="1"/>
  <c r="AP430" i="45"/>
  <c r="AO430" i="45" s="1"/>
  <c r="AL430" i="45"/>
  <c r="AJ430" i="45"/>
  <c r="AG430" i="45"/>
  <c r="AF430" i="45"/>
  <c r="AB430" i="45"/>
  <c r="Z430" i="45"/>
  <c r="X430" i="45"/>
  <c r="BX429" i="45"/>
  <c r="BW429" i="45"/>
  <c r="BU429" i="45"/>
  <c r="BR429" i="45"/>
  <c r="BL429" i="45"/>
  <c r="BK429" i="45"/>
  <c r="BI429" i="45"/>
  <c r="BF429" i="45"/>
  <c r="BM429" i="45" s="1"/>
  <c r="BE429" i="45"/>
  <c r="BC429" i="45"/>
  <c r="AZ429" i="45"/>
  <c r="BS429" i="45" s="1"/>
  <c r="AT429" i="45"/>
  <c r="AY429" i="45" s="1"/>
  <c r="AS429" i="45"/>
  <c r="AW429" i="45" s="1"/>
  <c r="AP429" i="45"/>
  <c r="AO429" i="45" s="1"/>
  <c r="AL429" i="45"/>
  <c r="AJ429" i="45"/>
  <c r="AG429" i="45"/>
  <c r="AF429" i="45"/>
  <c r="AB429" i="45"/>
  <c r="Z429" i="45"/>
  <c r="X429" i="45"/>
  <c r="BX428" i="45"/>
  <c r="BW428" i="45"/>
  <c r="BU428" i="45"/>
  <c r="BR428" i="45"/>
  <c r="BL428" i="45"/>
  <c r="BK428" i="45"/>
  <c r="BI428" i="45"/>
  <c r="BF428" i="45"/>
  <c r="BM428" i="45" s="1"/>
  <c r="BE428" i="45"/>
  <c r="BC428" i="45"/>
  <c r="AZ428" i="45"/>
  <c r="BQ428" i="45" s="1"/>
  <c r="AT428" i="45"/>
  <c r="AY428" i="45" s="1"/>
  <c r="AS428" i="45"/>
  <c r="AW428" i="45" s="1"/>
  <c r="AP428" i="45"/>
  <c r="AL428" i="45"/>
  <c r="AJ428" i="45"/>
  <c r="AG428" i="45"/>
  <c r="AF428" i="45"/>
  <c r="AB428" i="45"/>
  <c r="Z428" i="45"/>
  <c r="X428" i="45"/>
  <c r="BX427" i="45"/>
  <c r="BW427" i="45"/>
  <c r="BU427" i="45"/>
  <c r="BR427" i="45"/>
  <c r="BL427" i="45"/>
  <c r="BK427" i="45"/>
  <c r="BI427" i="45"/>
  <c r="BF427" i="45"/>
  <c r="BM427" i="45" s="1"/>
  <c r="BE427" i="45"/>
  <c r="BC427" i="45"/>
  <c r="AZ427" i="45"/>
  <c r="BQ427" i="45" s="1"/>
  <c r="AT427" i="45"/>
  <c r="AY427" i="45" s="1"/>
  <c r="AS427" i="45"/>
  <c r="AW427" i="45" s="1"/>
  <c r="AP427" i="45"/>
  <c r="AO427" i="45" s="1"/>
  <c r="AL427" i="45"/>
  <c r="AJ427" i="45"/>
  <c r="AG427" i="45"/>
  <c r="AF427" i="45"/>
  <c r="AB427" i="45"/>
  <c r="Z427" i="45"/>
  <c r="X427" i="45"/>
  <c r="BX426" i="45"/>
  <c r="BW426" i="45"/>
  <c r="BU426" i="45"/>
  <c r="BR426" i="45"/>
  <c r="BL426" i="45"/>
  <c r="BK426" i="45"/>
  <c r="BI426" i="45"/>
  <c r="BF426" i="45"/>
  <c r="BM426" i="45" s="1"/>
  <c r="BE426" i="45"/>
  <c r="BC426" i="45"/>
  <c r="AZ426" i="45"/>
  <c r="BQ426" i="45" s="1"/>
  <c r="AT426" i="45"/>
  <c r="AY426" i="45" s="1"/>
  <c r="AS426" i="45"/>
  <c r="AW426" i="45" s="1"/>
  <c r="AP426" i="45"/>
  <c r="AL426" i="45"/>
  <c r="AJ426" i="45"/>
  <c r="AG426" i="45"/>
  <c r="AF426" i="45"/>
  <c r="AB426" i="45"/>
  <c r="Z426" i="45"/>
  <c r="X426" i="45"/>
  <c r="BX425" i="45"/>
  <c r="BW425" i="45"/>
  <c r="BU425" i="45"/>
  <c r="BR425" i="45"/>
  <c r="BL425" i="45"/>
  <c r="BK425" i="45"/>
  <c r="BI425" i="45"/>
  <c r="BF425" i="45"/>
  <c r="BM425" i="45" s="1"/>
  <c r="BE425" i="45"/>
  <c r="BC425" i="45"/>
  <c r="AZ425" i="45"/>
  <c r="BS425" i="45" s="1"/>
  <c r="AT425" i="45"/>
  <c r="AY425" i="45" s="1"/>
  <c r="AS425" i="45"/>
  <c r="AW425" i="45" s="1"/>
  <c r="AP425" i="45"/>
  <c r="AO425" i="45" s="1"/>
  <c r="AL425" i="45"/>
  <c r="AJ425" i="45"/>
  <c r="X425" i="45"/>
  <c r="BX424" i="45"/>
  <c r="BW424" i="45"/>
  <c r="BU424" i="45"/>
  <c r="BR424" i="45"/>
  <c r="BL424" i="45"/>
  <c r="BK424" i="45"/>
  <c r="BI424" i="45"/>
  <c r="BF424" i="45"/>
  <c r="BM424" i="45" s="1"/>
  <c r="BE424" i="45"/>
  <c r="BC424" i="45"/>
  <c r="AZ424" i="45"/>
  <c r="AT424" i="45"/>
  <c r="AY424" i="45" s="1"/>
  <c r="AS424" i="45"/>
  <c r="AW424" i="45" s="1"/>
  <c r="AP424" i="45"/>
  <c r="AO424" i="45" s="1"/>
  <c r="AL424" i="45"/>
  <c r="AJ424" i="45"/>
  <c r="X424" i="45"/>
  <c r="BX423" i="45"/>
  <c r="BW423" i="45"/>
  <c r="BU423" i="45"/>
  <c r="BR423" i="45"/>
  <c r="BL423" i="45"/>
  <c r="BK423" i="45"/>
  <c r="BI423" i="45"/>
  <c r="BF423" i="45"/>
  <c r="BM423" i="45" s="1"/>
  <c r="BE423" i="45"/>
  <c r="BC423" i="45"/>
  <c r="AZ423" i="45"/>
  <c r="BQ423" i="45" s="1"/>
  <c r="AT423" i="45"/>
  <c r="AY423" i="45" s="1"/>
  <c r="AS423" i="45"/>
  <c r="AW423" i="45" s="1"/>
  <c r="AP423" i="45"/>
  <c r="AO423" i="45" s="1"/>
  <c r="AL423" i="45"/>
  <c r="AJ423" i="45"/>
  <c r="X423" i="45"/>
  <c r="BX422" i="45"/>
  <c r="BW422" i="45"/>
  <c r="BU422" i="45"/>
  <c r="BR422" i="45"/>
  <c r="BL422" i="45"/>
  <c r="BK422" i="45"/>
  <c r="BI422" i="45"/>
  <c r="BF422" i="45"/>
  <c r="BM422" i="45" s="1"/>
  <c r="BE422" i="45"/>
  <c r="BC422" i="45"/>
  <c r="AZ422" i="45"/>
  <c r="BQ422" i="45" s="1"/>
  <c r="AT422" i="45"/>
  <c r="AY422" i="45" s="1"/>
  <c r="AS422" i="45"/>
  <c r="AP422" i="45"/>
  <c r="AO422" i="45" s="1"/>
  <c r="AL422" i="45"/>
  <c r="AJ422" i="45"/>
  <c r="Z422" i="45"/>
  <c r="X422" i="45"/>
  <c r="BX421" i="45"/>
  <c r="BW421" i="45"/>
  <c r="BU421" i="45"/>
  <c r="BR421" i="45"/>
  <c r="BL421" i="45"/>
  <c r="BK421" i="45"/>
  <c r="BI421" i="45"/>
  <c r="BF421" i="45"/>
  <c r="BE421" i="45"/>
  <c r="BC421" i="45"/>
  <c r="AZ421" i="45"/>
  <c r="AT421" i="45"/>
  <c r="AY421" i="45" s="1"/>
  <c r="AS421" i="45"/>
  <c r="AW421" i="45" s="1"/>
  <c r="AP421" i="45"/>
  <c r="AO421" i="45" s="1"/>
  <c r="AL421" i="45"/>
  <c r="AJ421" i="45"/>
  <c r="X421" i="45"/>
  <c r="BX420" i="45"/>
  <c r="BW420" i="45"/>
  <c r="BU420" i="45"/>
  <c r="BR420" i="45"/>
  <c r="BL420" i="45"/>
  <c r="BK420" i="45"/>
  <c r="BI420" i="45"/>
  <c r="BF420" i="45"/>
  <c r="BE420" i="45"/>
  <c r="BC420" i="45"/>
  <c r="AZ420" i="45"/>
  <c r="AT420" i="45"/>
  <c r="AY420" i="45" s="1"/>
  <c r="AS420" i="45"/>
  <c r="AW420" i="45" s="1"/>
  <c r="AP420" i="45"/>
  <c r="AO420" i="45" s="1"/>
  <c r="AL420" i="45"/>
  <c r="AJ420" i="45"/>
  <c r="X420" i="45"/>
  <c r="BX419" i="45"/>
  <c r="BW419" i="45"/>
  <c r="BU419" i="45"/>
  <c r="BR419" i="45"/>
  <c r="BL419" i="45"/>
  <c r="BK419" i="45"/>
  <c r="BI419" i="45"/>
  <c r="BF419" i="45"/>
  <c r="BE419" i="45"/>
  <c r="BC419" i="45"/>
  <c r="AZ419" i="45"/>
  <c r="AT419" i="45"/>
  <c r="AY419" i="45" s="1"/>
  <c r="AS419" i="45"/>
  <c r="AW419" i="45" s="1"/>
  <c r="AP419" i="45"/>
  <c r="AO419" i="45" s="1"/>
  <c r="AL419" i="45"/>
  <c r="AJ419" i="45"/>
  <c r="X419" i="45"/>
  <c r="BX418" i="45"/>
  <c r="BW418" i="45"/>
  <c r="BU418" i="45"/>
  <c r="BR418" i="45"/>
  <c r="BL418" i="45"/>
  <c r="BK418" i="45"/>
  <c r="BI418" i="45"/>
  <c r="BF418" i="45"/>
  <c r="BE418" i="45"/>
  <c r="BC418" i="45"/>
  <c r="AZ418" i="45"/>
  <c r="AT418" i="45"/>
  <c r="AY418" i="45" s="1"/>
  <c r="AS418" i="45"/>
  <c r="AW418" i="45" s="1"/>
  <c r="AP418" i="45"/>
  <c r="AO418" i="45" s="1"/>
  <c r="AL418" i="45"/>
  <c r="AJ418" i="45"/>
  <c r="X418" i="45"/>
  <c r="BX417" i="45"/>
  <c r="BW417" i="45"/>
  <c r="BU417" i="45"/>
  <c r="BR417" i="45"/>
  <c r="BL417" i="45"/>
  <c r="BK417" i="45"/>
  <c r="BI417" i="45"/>
  <c r="BF417" i="45"/>
  <c r="BM417" i="45" s="1"/>
  <c r="BE417" i="45"/>
  <c r="BC417" i="45"/>
  <c r="AZ417" i="45"/>
  <c r="BS417" i="45" s="1"/>
  <c r="AT417" i="45"/>
  <c r="AY417" i="45" s="1"/>
  <c r="AS417" i="45"/>
  <c r="AW417" i="45" s="1"/>
  <c r="AP417" i="45"/>
  <c r="AO417" i="45" s="1"/>
  <c r="AL417" i="45"/>
  <c r="AJ417" i="45"/>
  <c r="Z417" i="45"/>
  <c r="X417" i="45"/>
  <c r="BX416" i="45"/>
  <c r="BW416" i="45"/>
  <c r="BU416" i="45"/>
  <c r="BR416" i="45"/>
  <c r="BL416" i="45"/>
  <c r="BK416" i="45"/>
  <c r="BI416" i="45"/>
  <c r="BF416" i="45"/>
  <c r="BE416" i="45"/>
  <c r="BC416" i="45"/>
  <c r="AZ416" i="45"/>
  <c r="Z416" i="45" s="1"/>
  <c r="AT416" i="45"/>
  <c r="AY416" i="45" s="1"/>
  <c r="AS416" i="45"/>
  <c r="AW416" i="45" s="1"/>
  <c r="AP416" i="45"/>
  <c r="AO416" i="45" s="1"/>
  <c r="AL416" i="45"/>
  <c r="AJ416" i="45"/>
  <c r="X416" i="45"/>
  <c r="BX415" i="45"/>
  <c r="BW415" i="45"/>
  <c r="BU415" i="45"/>
  <c r="BR415" i="45"/>
  <c r="BL415" i="45"/>
  <c r="BK415" i="45"/>
  <c r="BI415" i="45"/>
  <c r="BF415" i="45"/>
  <c r="BM415" i="45" s="1"/>
  <c r="BE415" i="45"/>
  <c r="BC415" i="45"/>
  <c r="AZ415" i="45"/>
  <c r="BQ415" i="45" s="1"/>
  <c r="AT415" i="45"/>
  <c r="AY415" i="45" s="1"/>
  <c r="AS415" i="45"/>
  <c r="AW415" i="45" s="1"/>
  <c r="AP415" i="45"/>
  <c r="AO415" i="45" s="1"/>
  <c r="AL415" i="45"/>
  <c r="AJ415" i="45"/>
  <c r="X415" i="45"/>
  <c r="BX414" i="45"/>
  <c r="BW414" i="45"/>
  <c r="BU414" i="45"/>
  <c r="BR414" i="45"/>
  <c r="BL414" i="45"/>
  <c r="BK414" i="45"/>
  <c r="BI414" i="45"/>
  <c r="BF414" i="45"/>
  <c r="BM414" i="45" s="1"/>
  <c r="BE414" i="45"/>
  <c r="BC414" i="45"/>
  <c r="AZ414" i="45"/>
  <c r="BG414" i="45" s="1"/>
  <c r="AT414" i="45"/>
  <c r="AY414" i="45" s="1"/>
  <c r="AS414" i="45"/>
  <c r="AP414" i="45"/>
  <c r="AL414" i="45"/>
  <c r="AJ414" i="45"/>
  <c r="Z414" i="45"/>
  <c r="X414" i="45"/>
  <c r="BX413" i="45"/>
  <c r="BW413" i="45"/>
  <c r="BU413" i="45"/>
  <c r="BR413" i="45"/>
  <c r="BL413" i="45"/>
  <c r="BK413" i="45"/>
  <c r="BI413" i="45"/>
  <c r="BF413" i="45"/>
  <c r="BC413" i="45"/>
  <c r="AZ413" i="45"/>
  <c r="BO413" i="45" s="1"/>
  <c r="AY413" i="45"/>
  <c r="AS413" i="45"/>
  <c r="AU413" i="45" s="1"/>
  <c r="AP413" i="45"/>
  <c r="AL413" i="45"/>
  <c r="AJ413" i="45"/>
  <c r="X413" i="45"/>
  <c r="BX412" i="45"/>
  <c r="BW412" i="45"/>
  <c r="BU412" i="45"/>
  <c r="BR412" i="45"/>
  <c r="BL412" i="45"/>
  <c r="BK412" i="45"/>
  <c r="BI412" i="45"/>
  <c r="BF412" i="45"/>
  <c r="BC412" i="45"/>
  <c r="AZ412" i="45"/>
  <c r="BO412" i="45" s="1"/>
  <c r="AY412" i="45"/>
  <c r="AS412" i="45"/>
  <c r="AW412" i="45" s="1"/>
  <c r="AP412" i="45"/>
  <c r="AL412" i="45"/>
  <c r="AJ412" i="45"/>
  <c r="X412" i="45"/>
  <c r="BX411" i="45"/>
  <c r="BW411" i="45"/>
  <c r="BU411" i="45"/>
  <c r="BR411" i="45"/>
  <c r="BL411" i="45"/>
  <c r="BK411" i="45"/>
  <c r="BI411" i="45"/>
  <c r="BF411" i="45"/>
  <c r="BM411" i="45" s="1"/>
  <c r="BC411" i="45"/>
  <c r="AZ411" i="45"/>
  <c r="BG411" i="45" s="1"/>
  <c r="AS411" i="45"/>
  <c r="AW411" i="45" s="1"/>
  <c r="AP411" i="45"/>
  <c r="AL411" i="45"/>
  <c r="AJ411" i="45"/>
  <c r="Z411" i="45"/>
  <c r="Y411" i="45"/>
  <c r="X411" i="45"/>
  <c r="BX410" i="45"/>
  <c r="BW410" i="45"/>
  <c r="BU410" i="45"/>
  <c r="BR410" i="45"/>
  <c r="BL410" i="45"/>
  <c r="BK410" i="45"/>
  <c r="BI410" i="45"/>
  <c r="BF410" i="45"/>
  <c r="BE410" i="45"/>
  <c r="BC410" i="45"/>
  <c r="AZ410" i="45"/>
  <c r="Z410" i="45" s="1"/>
  <c r="AT410" i="45"/>
  <c r="AY410" i="45" s="1"/>
  <c r="AS410" i="45"/>
  <c r="AW410" i="45" s="1"/>
  <c r="AP410" i="45"/>
  <c r="AF410" i="45"/>
  <c r="AB410" i="45"/>
  <c r="X410" i="45"/>
  <c r="BX409" i="45"/>
  <c r="BW409" i="45"/>
  <c r="BU409" i="45"/>
  <c r="BR409" i="45"/>
  <c r="BL409" i="45"/>
  <c r="BK409" i="45"/>
  <c r="BI409" i="45"/>
  <c r="BF409" i="45"/>
  <c r="BE409" i="45"/>
  <c r="BC409" i="45"/>
  <c r="AZ409" i="45"/>
  <c r="BQ409" i="45" s="1"/>
  <c r="AT409" i="45"/>
  <c r="AY409" i="45" s="1"/>
  <c r="AS409" i="45"/>
  <c r="AW409" i="45" s="1"/>
  <c r="AP409" i="45"/>
  <c r="Y409" i="45" s="1"/>
  <c r="AL409" i="45"/>
  <c r="AJ409" i="45"/>
  <c r="AG409" i="45"/>
  <c r="AF409" i="45"/>
  <c r="AB409" i="45"/>
  <c r="X409" i="45"/>
  <c r="BX408" i="45"/>
  <c r="BW408" i="45"/>
  <c r="BU408" i="45"/>
  <c r="BR408" i="45"/>
  <c r="BL408" i="45"/>
  <c r="BK408" i="45"/>
  <c r="BI408" i="45"/>
  <c r="BF408" i="45"/>
  <c r="BM408" i="45" s="1"/>
  <c r="BE408" i="45"/>
  <c r="BC408" i="45"/>
  <c r="AZ408" i="45"/>
  <c r="BS408" i="45" s="1"/>
  <c r="AT408" i="45"/>
  <c r="AY408" i="45" s="1"/>
  <c r="AS408" i="45"/>
  <c r="AU408" i="45" s="1"/>
  <c r="AP408" i="45"/>
  <c r="AO408" i="45" s="1"/>
  <c r="AL408" i="45"/>
  <c r="AJ408" i="45"/>
  <c r="AG408" i="45"/>
  <c r="AF408" i="45"/>
  <c r="AB408" i="45"/>
  <c r="Z408" i="45"/>
  <c r="X408" i="45"/>
  <c r="BX407" i="45"/>
  <c r="BW407" i="45"/>
  <c r="BU407" i="45"/>
  <c r="BR407" i="45"/>
  <c r="BL407" i="45"/>
  <c r="BK407" i="45"/>
  <c r="BI407" i="45"/>
  <c r="BF407" i="45"/>
  <c r="BE407" i="45"/>
  <c r="BC407" i="45"/>
  <c r="AZ407" i="45"/>
  <c r="AT407" i="45"/>
  <c r="AY407" i="45" s="1"/>
  <c r="AS407" i="45"/>
  <c r="AW407" i="45" s="1"/>
  <c r="AP407" i="45"/>
  <c r="AO407" i="45" s="1"/>
  <c r="AL407" i="45"/>
  <c r="AJ407" i="45"/>
  <c r="AG407" i="45"/>
  <c r="AF407" i="45"/>
  <c r="AB407" i="45"/>
  <c r="X407" i="45"/>
  <c r="BX406" i="45"/>
  <c r="BW406" i="45"/>
  <c r="BU406" i="45"/>
  <c r="BR406" i="45"/>
  <c r="BL406" i="45"/>
  <c r="BK406" i="45"/>
  <c r="BI406" i="45"/>
  <c r="BF406" i="45"/>
  <c r="BM406" i="45" s="1"/>
  <c r="BE406" i="45"/>
  <c r="BC406" i="45"/>
  <c r="AZ406" i="45"/>
  <c r="BO406" i="45" s="1"/>
  <c r="AT406" i="45"/>
  <c r="AY406" i="45" s="1"/>
  <c r="AS406" i="45"/>
  <c r="AU406" i="45" s="1"/>
  <c r="AP406" i="45"/>
  <c r="AO406" i="45" s="1"/>
  <c r="AL406" i="45"/>
  <c r="AJ406" i="45"/>
  <c r="X406" i="45"/>
  <c r="BX405" i="45"/>
  <c r="BW405" i="45"/>
  <c r="BU405" i="45"/>
  <c r="BR405" i="45"/>
  <c r="BL405" i="45"/>
  <c r="BK405" i="45"/>
  <c r="BI405" i="45"/>
  <c r="BF405" i="45"/>
  <c r="BE405" i="45"/>
  <c r="BC405" i="45"/>
  <c r="AZ405" i="45"/>
  <c r="BQ405" i="45" s="1"/>
  <c r="AT405" i="45"/>
  <c r="AY405" i="45" s="1"/>
  <c r="AS405" i="45"/>
  <c r="AW405" i="45" s="1"/>
  <c r="AP405" i="45"/>
  <c r="AO405" i="45" s="1"/>
  <c r="AL405" i="45"/>
  <c r="AJ405" i="45"/>
  <c r="X405" i="45"/>
  <c r="BX404" i="45"/>
  <c r="BW404" i="45"/>
  <c r="BU404" i="45"/>
  <c r="BR404" i="45"/>
  <c r="BL404" i="45"/>
  <c r="BK404" i="45"/>
  <c r="BI404" i="45"/>
  <c r="BF404" i="45"/>
  <c r="BM404" i="45" s="1"/>
  <c r="BE404" i="45"/>
  <c r="BC404" i="45"/>
  <c r="AZ404" i="45"/>
  <c r="BO404" i="45" s="1"/>
  <c r="AT404" i="45"/>
  <c r="AY404" i="45" s="1"/>
  <c r="AS404" i="45"/>
  <c r="AU404" i="45" s="1"/>
  <c r="AP404" i="45"/>
  <c r="AL404" i="45"/>
  <c r="AJ404" i="45"/>
  <c r="Z404" i="45"/>
  <c r="X404" i="45"/>
  <c r="BX403" i="45"/>
  <c r="BW403" i="45"/>
  <c r="BU403" i="45"/>
  <c r="BR403" i="45"/>
  <c r="BL403" i="45"/>
  <c r="BK403" i="45"/>
  <c r="BI403" i="45"/>
  <c r="BF403" i="45"/>
  <c r="BE403" i="45"/>
  <c r="BC403" i="45"/>
  <c r="AZ403" i="45"/>
  <c r="BQ403" i="45" s="1"/>
  <c r="AT403" i="45"/>
  <c r="AY403" i="45" s="1"/>
  <c r="AS403" i="45"/>
  <c r="AW403" i="45" s="1"/>
  <c r="AP403" i="45"/>
  <c r="AF403" i="45"/>
  <c r="AB403" i="45"/>
  <c r="X403" i="45"/>
  <c r="BX402" i="45"/>
  <c r="BW402" i="45"/>
  <c r="BU402" i="45"/>
  <c r="BR402" i="45"/>
  <c r="BL402" i="45"/>
  <c r="BK402" i="45"/>
  <c r="BI402" i="45"/>
  <c r="BF402" i="45"/>
  <c r="BE402" i="45"/>
  <c r="BC402" i="45"/>
  <c r="AZ402" i="45"/>
  <c r="AT402" i="45"/>
  <c r="AY402" i="45" s="1"/>
  <c r="AS402" i="45"/>
  <c r="AW402" i="45" s="1"/>
  <c r="AP402" i="45"/>
  <c r="AO402" i="45" s="1"/>
  <c r="AL402" i="45"/>
  <c r="AJ402" i="45"/>
  <c r="AG402" i="45"/>
  <c r="AF402" i="45"/>
  <c r="AB402" i="45"/>
  <c r="X402" i="45"/>
  <c r="BX401" i="45"/>
  <c r="BW401" i="45"/>
  <c r="BU401" i="45"/>
  <c r="BR401" i="45"/>
  <c r="BL401" i="45"/>
  <c r="BK401" i="45"/>
  <c r="BI401" i="45"/>
  <c r="BF401" i="45"/>
  <c r="BE401" i="45"/>
  <c r="BC401" i="45"/>
  <c r="AZ401" i="45"/>
  <c r="BQ401" i="45" s="1"/>
  <c r="AT401" i="45"/>
  <c r="AY401" i="45" s="1"/>
  <c r="AS401" i="45"/>
  <c r="AW401" i="45" s="1"/>
  <c r="AP401" i="45"/>
  <c r="AL401" i="45"/>
  <c r="AJ401" i="45"/>
  <c r="AG401" i="45"/>
  <c r="AF401" i="45"/>
  <c r="AB401" i="45"/>
  <c r="X401" i="45"/>
  <c r="BX400" i="45"/>
  <c r="BW400" i="45"/>
  <c r="BU400" i="45"/>
  <c r="BR400" i="45"/>
  <c r="BL400" i="45"/>
  <c r="BK400" i="45"/>
  <c r="BI400" i="45"/>
  <c r="BF400" i="45"/>
  <c r="BE400" i="45"/>
  <c r="BC400" i="45"/>
  <c r="AZ400" i="45"/>
  <c r="BO400" i="45" s="1"/>
  <c r="AT400" i="45"/>
  <c r="AY400" i="45" s="1"/>
  <c r="AS400" i="45"/>
  <c r="AW400" i="45" s="1"/>
  <c r="AP400" i="45"/>
  <c r="AO400" i="45" s="1"/>
  <c r="AL400" i="45"/>
  <c r="AJ400" i="45"/>
  <c r="AG400" i="45"/>
  <c r="AF400" i="45"/>
  <c r="AB400" i="45"/>
  <c r="X400" i="45"/>
  <c r="BX399" i="45"/>
  <c r="BW399" i="45"/>
  <c r="BU399" i="45"/>
  <c r="BR399" i="45"/>
  <c r="BL399" i="45"/>
  <c r="BK399" i="45"/>
  <c r="BI399" i="45"/>
  <c r="BF399" i="45"/>
  <c r="BM399" i="45" s="1"/>
  <c r="BE399" i="45"/>
  <c r="BC399" i="45"/>
  <c r="AZ399" i="45"/>
  <c r="BO399" i="45" s="1"/>
  <c r="AT399" i="45"/>
  <c r="AY399" i="45" s="1"/>
  <c r="AS399" i="45"/>
  <c r="AU399" i="45" s="1"/>
  <c r="AP399" i="45"/>
  <c r="AL399" i="45"/>
  <c r="AJ399" i="45"/>
  <c r="Z399" i="45"/>
  <c r="X399" i="45"/>
  <c r="BX398" i="45"/>
  <c r="BW398" i="45"/>
  <c r="BU398" i="45"/>
  <c r="BR398" i="45"/>
  <c r="BL398" i="45"/>
  <c r="BK398" i="45"/>
  <c r="BI398" i="45"/>
  <c r="BF398" i="45"/>
  <c r="BE398" i="45"/>
  <c r="BC398" i="45"/>
  <c r="AZ398" i="45"/>
  <c r="AT398" i="45"/>
  <c r="AY398" i="45" s="1"/>
  <c r="AS398" i="45"/>
  <c r="AP398" i="45"/>
  <c r="AO398" i="45" s="1"/>
  <c r="AF398" i="45"/>
  <c r="AB398" i="45"/>
  <c r="X398" i="45"/>
  <c r="BX397" i="45"/>
  <c r="BW397" i="45"/>
  <c r="BU397" i="45"/>
  <c r="BR397" i="45"/>
  <c r="BL397" i="45"/>
  <c r="BK397" i="45"/>
  <c r="BI397" i="45"/>
  <c r="BF397" i="45"/>
  <c r="BM397" i="45" s="1"/>
  <c r="BE397" i="45"/>
  <c r="BC397" i="45"/>
  <c r="AZ397" i="45"/>
  <c r="BQ397" i="45" s="1"/>
  <c r="AT397" i="45"/>
  <c r="AY397" i="45" s="1"/>
  <c r="AS397" i="45"/>
  <c r="AU397" i="45" s="1"/>
  <c r="AP397" i="45"/>
  <c r="AO397" i="45" s="1"/>
  <c r="AL397" i="45"/>
  <c r="AJ397" i="45"/>
  <c r="AG397" i="45"/>
  <c r="AF397" i="45"/>
  <c r="AB397" i="45"/>
  <c r="Z397" i="45"/>
  <c r="X397" i="45"/>
  <c r="BX396" i="45"/>
  <c r="BW396" i="45"/>
  <c r="BU396" i="45"/>
  <c r="BR396" i="45"/>
  <c r="BL396" i="45"/>
  <c r="BK396" i="45"/>
  <c r="BI396" i="45"/>
  <c r="BF396" i="45"/>
  <c r="BE396" i="45"/>
  <c r="BC396" i="45"/>
  <c r="AZ396" i="45"/>
  <c r="AT396" i="45"/>
  <c r="AY396" i="45" s="1"/>
  <c r="AS396" i="45"/>
  <c r="AW396" i="45" s="1"/>
  <c r="AP396" i="45"/>
  <c r="AO396" i="45" s="1"/>
  <c r="AL396" i="45"/>
  <c r="AJ396" i="45"/>
  <c r="AG396" i="45"/>
  <c r="AF396" i="45"/>
  <c r="AB396" i="45"/>
  <c r="X396" i="45"/>
  <c r="BX395" i="45"/>
  <c r="BW395" i="45"/>
  <c r="BU395" i="45"/>
  <c r="BR395" i="45"/>
  <c r="BL395" i="45"/>
  <c r="BK395" i="45"/>
  <c r="BI395" i="45"/>
  <c r="BF395" i="45"/>
  <c r="BE395" i="45"/>
  <c r="BC395" i="45"/>
  <c r="AZ395" i="45"/>
  <c r="Z395" i="45" s="1"/>
  <c r="AT395" i="45"/>
  <c r="AY395" i="45" s="1"/>
  <c r="AS395" i="45"/>
  <c r="AW395" i="45" s="1"/>
  <c r="AP395" i="45"/>
  <c r="AL395" i="45"/>
  <c r="AJ395" i="45"/>
  <c r="AG395" i="45"/>
  <c r="AF395" i="45"/>
  <c r="AB395" i="45"/>
  <c r="X395" i="45"/>
  <c r="BX394" i="45"/>
  <c r="BW394" i="45"/>
  <c r="BU394" i="45"/>
  <c r="BR394" i="45"/>
  <c r="BL394" i="45"/>
  <c r="BK394" i="45"/>
  <c r="BI394" i="45"/>
  <c r="BF394" i="45"/>
  <c r="BM394" i="45" s="1"/>
  <c r="BE394" i="45"/>
  <c r="BC394" i="45"/>
  <c r="AZ394" i="45"/>
  <c r="BO394" i="45" s="1"/>
  <c r="AT394" i="45"/>
  <c r="AY394" i="45" s="1"/>
  <c r="AS394" i="45"/>
  <c r="AW394" i="45" s="1"/>
  <c r="AP394" i="45"/>
  <c r="AL394" i="45"/>
  <c r="AJ394" i="45"/>
  <c r="AG394" i="45"/>
  <c r="AF394" i="45"/>
  <c r="AB394" i="45"/>
  <c r="Z394" i="45"/>
  <c r="X394" i="45"/>
  <c r="BX393" i="45"/>
  <c r="BW393" i="45"/>
  <c r="BU393" i="45"/>
  <c r="BR393" i="45"/>
  <c r="BL393" i="45"/>
  <c r="BK393" i="45"/>
  <c r="BI393" i="45"/>
  <c r="BF393" i="45"/>
  <c r="BM393" i="45" s="1"/>
  <c r="BE393" i="45"/>
  <c r="BC393" i="45"/>
  <c r="AZ393" i="45"/>
  <c r="BQ393" i="45" s="1"/>
  <c r="AT393" i="45"/>
  <c r="AY393" i="45" s="1"/>
  <c r="AS393" i="45"/>
  <c r="AU393" i="45" s="1"/>
  <c r="AP393" i="45"/>
  <c r="AL393" i="45"/>
  <c r="AJ393" i="45"/>
  <c r="AG393" i="45"/>
  <c r="AF393" i="45"/>
  <c r="AB393" i="45"/>
  <c r="Z393" i="45"/>
  <c r="X393" i="45"/>
  <c r="BX392" i="45"/>
  <c r="BW392" i="45"/>
  <c r="BU392" i="45"/>
  <c r="BR392" i="45"/>
  <c r="BL392" i="45"/>
  <c r="BK392" i="45"/>
  <c r="BI392" i="45"/>
  <c r="BF392" i="45"/>
  <c r="BE392" i="45"/>
  <c r="BC392" i="45"/>
  <c r="AZ392" i="45"/>
  <c r="Z392" i="45" s="1"/>
  <c r="AT392" i="45"/>
  <c r="AY392" i="45" s="1"/>
  <c r="AS392" i="45"/>
  <c r="AW392" i="45" s="1"/>
  <c r="AP392" i="45"/>
  <c r="AL392" i="45"/>
  <c r="AJ392" i="45"/>
  <c r="X392" i="45"/>
  <c r="BX391" i="45"/>
  <c r="BW391" i="45"/>
  <c r="BU391" i="45"/>
  <c r="BR391" i="45"/>
  <c r="BL391" i="45"/>
  <c r="BK391" i="45"/>
  <c r="BI391" i="45"/>
  <c r="BF391" i="45"/>
  <c r="BM391" i="45" s="1"/>
  <c r="BE391" i="45"/>
  <c r="BC391" i="45"/>
  <c r="AZ391" i="45"/>
  <c r="BQ391" i="45" s="1"/>
  <c r="AT391" i="45"/>
  <c r="AY391" i="45" s="1"/>
  <c r="AS391" i="45"/>
  <c r="AW391" i="45" s="1"/>
  <c r="AP391" i="45"/>
  <c r="AL391" i="45"/>
  <c r="AJ391" i="45"/>
  <c r="Z391" i="45"/>
  <c r="X391" i="45"/>
  <c r="BX390" i="45"/>
  <c r="BW390" i="45"/>
  <c r="BU390" i="45"/>
  <c r="BR390" i="45"/>
  <c r="BL390" i="45"/>
  <c r="BK390" i="45"/>
  <c r="BI390" i="45"/>
  <c r="BF390" i="45"/>
  <c r="BM390" i="45" s="1"/>
  <c r="BE390" i="45"/>
  <c r="BC390" i="45"/>
  <c r="AZ390" i="45"/>
  <c r="BO390" i="45" s="1"/>
  <c r="AT390" i="45"/>
  <c r="AY390" i="45" s="1"/>
  <c r="AS390" i="45"/>
  <c r="AW390" i="45" s="1"/>
  <c r="AP390" i="45"/>
  <c r="AO390" i="45" s="1"/>
  <c r="AL390" i="45"/>
  <c r="AJ390" i="45"/>
  <c r="Z390" i="45"/>
  <c r="X390" i="45"/>
  <c r="BX389" i="45"/>
  <c r="BW389" i="45"/>
  <c r="BU389" i="45"/>
  <c r="BR389" i="45"/>
  <c r="BL389" i="45"/>
  <c r="BK389" i="45"/>
  <c r="BI389" i="45"/>
  <c r="BF389" i="45"/>
  <c r="BM389" i="45" s="1"/>
  <c r="BE389" i="45"/>
  <c r="BC389" i="45"/>
  <c r="AZ389" i="45"/>
  <c r="BO389" i="45" s="1"/>
  <c r="AT389" i="45"/>
  <c r="AY389" i="45" s="1"/>
  <c r="AS389" i="45"/>
  <c r="AU389" i="45" s="1"/>
  <c r="AP389" i="45"/>
  <c r="AO389" i="45" s="1"/>
  <c r="AL389" i="45"/>
  <c r="AJ389" i="45"/>
  <c r="Z389" i="45"/>
  <c r="Y389" i="45"/>
  <c r="X389" i="45"/>
  <c r="BX388" i="45"/>
  <c r="BW388" i="45"/>
  <c r="BU388" i="45"/>
  <c r="BR388" i="45"/>
  <c r="BL388" i="45"/>
  <c r="BK388" i="45"/>
  <c r="BI388" i="45"/>
  <c r="BF388" i="45"/>
  <c r="BE388" i="45"/>
  <c r="BC388" i="45"/>
  <c r="AZ388" i="45"/>
  <c r="Z388" i="45" s="1"/>
  <c r="AT388" i="45"/>
  <c r="AY388" i="45" s="1"/>
  <c r="AS388" i="45"/>
  <c r="AW388" i="45" s="1"/>
  <c r="AP388" i="45"/>
  <c r="AL388" i="45"/>
  <c r="AJ388" i="45"/>
  <c r="X388" i="45"/>
  <c r="BX387" i="45"/>
  <c r="BW387" i="45"/>
  <c r="BU387" i="45"/>
  <c r="BR387" i="45"/>
  <c r="BL387" i="45"/>
  <c r="BK387" i="45"/>
  <c r="BI387" i="45"/>
  <c r="BF387" i="45"/>
  <c r="BC387" i="45"/>
  <c r="AZ387" i="45"/>
  <c r="BQ387" i="45" s="1"/>
  <c r="AY387" i="45"/>
  <c r="AS387" i="45"/>
  <c r="AW387" i="45" s="1"/>
  <c r="AP387" i="45"/>
  <c r="AL387" i="45"/>
  <c r="AJ387" i="45"/>
  <c r="X387" i="45"/>
  <c r="BX386" i="45"/>
  <c r="BW386" i="45"/>
  <c r="BU386" i="45"/>
  <c r="BR386" i="45"/>
  <c r="BL386" i="45"/>
  <c r="BK386" i="45"/>
  <c r="BI386" i="45"/>
  <c r="BF386" i="45"/>
  <c r="BE386" i="45"/>
  <c r="BC386" i="45"/>
  <c r="AZ386" i="45"/>
  <c r="BO386" i="45" s="1"/>
  <c r="AT386" i="45"/>
  <c r="AY386" i="45" s="1"/>
  <c r="AS386" i="45"/>
  <c r="AW386" i="45" s="1"/>
  <c r="AP386" i="45"/>
  <c r="AO386" i="45" s="1"/>
  <c r="AF386" i="45"/>
  <c r="AB386" i="45"/>
  <c r="X386" i="45"/>
  <c r="BX385" i="45"/>
  <c r="BW385" i="45"/>
  <c r="BU385" i="45"/>
  <c r="BR385" i="45"/>
  <c r="BL385" i="45"/>
  <c r="BK385" i="45"/>
  <c r="BI385" i="45"/>
  <c r="BF385" i="45"/>
  <c r="BM385" i="45" s="1"/>
  <c r="BE385" i="45"/>
  <c r="BC385" i="45"/>
  <c r="AZ385" i="45"/>
  <c r="BO385" i="45" s="1"/>
  <c r="AT385" i="45"/>
  <c r="AY385" i="45" s="1"/>
  <c r="AS385" i="45"/>
  <c r="AU385" i="45" s="1"/>
  <c r="AP385" i="45"/>
  <c r="AL385" i="45"/>
  <c r="AJ385" i="45"/>
  <c r="AG385" i="45"/>
  <c r="AF385" i="45"/>
  <c r="AB385" i="45"/>
  <c r="Z385" i="45"/>
  <c r="X385" i="45"/>
  <c r="BX384" i="45"/>
  <c r="BW384" i="45"/>
  <c r="BU384" i="45"/>
  <c r="BR384" i="45"/>
  <c r="BL384" i="45"/>
  <c r="BK384" i="45"/>
  <c r="BI384" i="45"/>
  <c r="BF384" i="45"/>
  <c r="BE384" i="45"/>
  <c r="BC384" i="45"/>
  <c r="AZ384" i="45"/>
  <c r="AT384" i="45"/>
  <c r="AY384" i="45" s="1"/>
  <c r="AS384" i="45"/>
  <c r="AW384" i="45" s="1"/>
  <c r="AP384" i="45"/>
  <c r="AL384" i="45"/>
  <c r="AJ384" i="45"/>
  <c r="AG384" i="45"/>
  <c r="AF384" i="45"/>
  <c r="AB384" i="45"/>
  <c r="X384" i="45"/>
  <c r="BX383" i="45"/>
  <c r="BW383" i="45"/>
  <c r="BU383" i="45"/>
  <c r="BR383" i="45"/>
  <c r="BL383" i="45"/>
  <c r="BK383" i="45"/>
  <c r="BI383" i="45"/>
  <c r="BF383" i="45"/>
  <c r="BE383" i="45"/>
  <c r="BC383" i="45"/>
  <c r="AZ383" i="45"/>
  <c r="BQ383" i="45" s="1"/>
  <c r="AT383" i="45"/>
  <c r="AY383" i="45" s="1"/>
  <c r="AS383" i="45"/>
  <c r="AP383" i="45"/>
  <c r="AL383" i="45"/>
  <c r="AJ383" i="45"/>
  <c r="AG383" i="45"/>
  <c r="AF383" i="45"/>
  <c r="AB383" i="45"/>
  <c r="X383" i="45"/>
  <c r="BX382" i="45"/>
  <c r="BW382" i="45"/>
  <c r="BU382" i="45"/>
  <c r="BR382" i="45"/>
  <c r="BL382" i="45"/>
  <c r="BK382" i="45"/>
  <c r="BI382" i="45"/>
  <c r="BF382" i="45"/>
  <c r="BE382" i="45"/>
  <c r="BC382" i="45"/>
  <c r="AZ382" i="45"/>
  <c r="AT382" i="45"/>
  <c r="AY382" i="45" s="1"/>
  <c r="AS382" i="45"/>
  <c r="AW382" i="45" s="1"/>
  <c r="AP382" i="45"/>
  <c r="AO382" i="45" s="1"/>
  <c r="AL382" i="45"/>
  <c r="AJ382" i="45"/>
  <c r="AG382" i="45"/>
  <c r="AF382" i="45"/>
  <c r="AB382" i="45"/>
  <c r="X382" i="45"/>
  <c r="BX381" i="45"/>
  <c r="BW381" i="45"/>
  <c r="BU381" i="45"/>
  <c r="BR381" i="45"/>
  <c r="BL381" i="45"/>
  <c r="BK381" i="45"/>
  <c r="BI381" i="45"/>
  <c r="BF381" i="45"/>
  <c r="BE381" i="45"/>
  <c r="BC381" i="45"/>
  <c r="AZ381" i="45"/>
  <c r="BO381" i="45" s="1"/>
  <c r="AT381" i="45"/>
  <c r="AY381" i="45" s="1"/>
  <c r="AS381" i="45"/>
  <c r="AP381" i="45"/>
  <c r="AO381" i="45" s="1"/>
  <c r="AL381" i="45"/>
  <c r="AJ381" i="45"/>
  <c r="X381" i="45"/>
  <c r="BX380" i="45"/>
  <c r="BW380" i="45"/>
  <c r="BU380" i="45"/>
  <c r="BR380" i="45"/>
  <c r="BL380" i="45"/>
  <c r="BK380" i="45"/>
  <c r="BI380" i="45"/>
  <c r="BF380" i="45"/>
  <c r="BM380" i="45" s="1"/>
  <c r="BE380" i="45"/>
  <c r="BC380" i="45"/>
  <c r="AZ380" i="45"/>
  <c r="BQ380" i="45" s="1"/>
  <c r="AT380" i="45"/>
  <c r="AY380" i="45" s="1"/>
  <c r="AS380" i="45"/>
  <c r="AW380" i="45" s="1"/>
  <c r="AP380" i="45"/>
  <c r="AL380" i="45"/>
  <c r="AJ380" i="45"/>
  <c r="Z380" i="45"/>
  <c r="Y380" i="45"/>
  <c r="X380" i="45"/>
  <c r="BX379" i="45"/>
  <c r="BW379" i="45"/>
  <c r="BU379" i="45"/>
  <c r="BR379" i="45"/>
  <c r="BL379" i="45"/>
  <c r="BK379" i="45"/>
  <c r="BI379" i="45"/>
  <c r="BF379" i="45"/>
  <c r="BM379" i="45" s="1"/>
  <c r="BE379" i="45"/>
  <c r="BC379" i="45"/>
  <c r="AZ379" i="45"/>
  <c r="BO379" i="45" s="1"/>
  <c r="AT379" i="45"/>
  <c r="AY379" i="45" s="1"/>
  <c r="AS379" i="45"/>
  <c r="AU379" i="45" s="1"/>
  <c r="AP379" i="45"/>
  <c r="AO379" i="45" s="1"/>
  <c r="AL379" i="45"/>
  <c r="AJ379" i="45"/>
  <c r="Z379" i="45"/>
  <c r="X379" i="45"/>
  <c r="BX378" i="45"/>
  <c r="BW378" i="45"/>
  <c r="BU378" i="45"/>
  <c r="BR378" i="45"/>
  <c r="BL378" i="45"/>
  <c r="BK378" i="45"/>
  <c r="BI378" i="45"/>
  <c r="BF378" i="45"/>
  <c r="BM378" i="45" s="1"/>
  <c r="BE378" i="45"/>
  <c r="BC378" i="45"/>
  <c r="AZ378" i="45"/>
  <c r="BQ378" i="45" s="1"/>
  <c r="AT378" i="45"/>
  <c r="AY378" i="45" s="1"/>
  <c r="AS378" i="45"/>
  <c r="AU378" i="45" s="1"/>
  <c r="AP378" i="45"/>
  <c r="AF378" i="45"/>
  <c r="AB378" i="45"/>
  <c r="Z378" i="45"/>
  <c r="X378" i="45"/>
  <c r="BX377" i="45"/>
  <c r="BW377" i="45"/>
  <c r="BU377" i="45"/>
  <c r="BR377" i="45"/>
  <c r="BL377" i="45"/>
  <c r="BK377" i="45"/>
  <c r="BI377" i="45"/>
  <c r="BF377" i="45"/>
  <c r="BE377" i="45"/>
  <c r="BC377" i="45"/>
  <c r="AZ377" i="45"/>
  <c r="BQ377" i="45" s="1"/>
  <c r="AT377" i="45"/>
  <c r="AY377" i="45" s="1"/>
  <c r="AS377" i="45"/>
  <c r="AW377" i="45" s="1"/>
  <c r="AP377" i="45"/>
  <c r="AL377" i="45"/>
  <c r="AJ377" i="45"/>
  <c r="AG377" i="45"/>
  <c r="AF377" i="45"/>
  <c r="AB377" i="45"/>
  <c r="X377" i="45"/>
  <c r="BX376" i="45"/>
  <c r="BW376" i="45"/>
  <c r="BU376" i="45"/>
  <c r="BR376" i="45"/>
  <c r="BL376" i="45"/>
  <c r="BK376" i="45"/>
  <c r="BI376" i="45"/>
  <c r="BF376" i="45"/>
  <c r="BE376" i="45"/>
  <c r="BC376" i="45"/>
  <c r="AZ376" i="45"/>
  <c r="BQ376" i="45" s="1"/>
  <c r="AT376" i="45"/>
  <c r="AY376" i="45" s="1"/>
  <c r="AS376" i="45"/>
  <c r="AW376" i="45" s="1"/>
  <c r="AP376" i="45"/>
  <c r="AL376" i="45"/>
  <c r="AJ376" i="45"/>
  <c r="AG376" i="45"/>
  <c r="AF376" i="45"/>
  <c r="AB376" i="45"/>
  <c r="X376" i="45"/>
  <c r="BX375" i="45"/>
  <c r="BW375" i="45"/>
  <c r="BU375" i="45"/>
  <c r="BR375" i="45"/>
  <c r="BL375" i="45"/>
  <c r="BK375" i="45"/>
  <c r="BI375" i="45"/>
  <c r="BF375" i="45"/>
  <c r="BM375" i="45" s="1"/>
  <c r="BE375" i="45"/>
  <c r="BC375" i="45"/>
  <c r="AZ375" i="45"/>
  <c r="BQ375" i="45" s="1"/>
  <c r="AT375" i="45"/>
  <c r="AY375" i="45" s="1"/>
  <c r="AS375" i="45"/>
  <c r="AU375" i="45" s="1"/>
  <c r="AP375" i="45"/>
  <c r="AO375" i="45" s="1"/>
  <c r="AL375" i="45"/>
  <c r="AJ375" i="45"/>
  <c r="AG375" i="45"/>
  <c r="AF375" i="45"/>
  <c r="AB375" i="45"/>
  <c r="Z375" i="45"/>
  <c r="X375" i="45"/>
  <c r="BX374" i="45"/>
  <c r="BW374" i="45"/>
  <c r="BU374" i="45"/>
  <c r="BR374" i="45"/>
  <c r="BL374" i="45"/>
  <c r="BK374" i="45"/>
  <c r="BI374" i="45"/>
  <c r="BF374" i="45"/>
  <c r="BE374" i="45"/>
  <c r="BC374" i="45"/>
  <c r="AZ374" i="45"/>
  <c r="BO374" i="45" s="1"/>
  <c r="AT374" i="45"/>
  <c r="AY374" i="45" s="1"/>
  <c r="AS374" i="45"/>
  <c r="AP374" i="45"/>
  <c r="AO374" i="45" s="1"/>
  <c r="AL374" i="45"/>
  <c r="AJ374" i="45"/>
  <c r="AG374" i="45"/>
  <c r="AF374" i="45"/>
  <c r="AB374" i="45"/>
  <c r="X374" i="45"/>
  <c r="BX373" i="45"/>
  <c r="BW373" i="45"/>
  <c r="BU373" i="45"/>
  <c r="BR373" i="45"/>
  <c r="BL373" i="45"/>
  <c r="BK373" i="45"/>
  <c r="BI373" i="45"/>
  <c r="BF373" i="45"/>
  <c r="BM373" i="45" s="1"/>
  <c r="BE373" i="45"/>
  <c r="BC373" i="45"/>
  <c r="AZ373" i="45"/>
  <c r="BO373" i="45" s="1"/>
  <c r="AT373" i="45"/>
  <c r="AY373" i="45" s="1"/>
  <c r="AS373" i="45"/>
  <c r="AW373" i="45" s="1"/>
  <c r="AP373" i="45"/>
  <c r="AL373" i="45"/>
  <c r="AJ373" i="45"/>
  <c r="Z373" i="45"/>
  <c r="X373" i="45"/>
  <c r="BX372" i="45"/>
  <c r="BW372" i="45"/>
  <c r="BU372" i="45"/>
  <c r="BR372" i="45"/>
  <c r="BL372" i="45"/>
  <c r="BK372" i="45"/>
  <c r="BI372" i="45"/>
  <c r="BF372" i="45"/>
  <c r="BM372" i="45" s="1"/>
  <c r="BE372" i="45"/>
  <c r="BC372" i="45"/>
  <c r="AZ372" i="45"/>
  <c r="BS372" i="45" s="1"/>
  <c r="AT372" i="45"/>
  <c r="AY372" i="45" s="1"/>
  <c r="AS372" i="45"/>
  <c r="AW372" i="45" s="1"/>
  <c r="AP372" i="45"/>
  <c r="AL372" i="45"/>
  <c r="AJ372" i="45"/>
  <c r="Z372" i="45"/>
  <c r="X372" i="45"/>
  <c r="BX371" i="45"/>
  <c r="BW371" i="45"/>
  <c r="BU371" i="45"/>
  <c r="BR371" i="45"/>
  <c r="BL371" i="45"/>
  <c r="BK371" i="45"/>
  <c r="BI371" i="45"/>
  <c r="BF371" i="45"/>
  <c r="BE371" i="45"/>
  <c r="BC371" i="45"/>
  <c r="AZ371" i="45"/>
  <c r="AT371" i="45"/>
  <c r="AY371" i="45" s="1"/>
  <c r="AS371" i="45"/>
  <c r="AP371" i="45"/>
  <c r="AF371" i="45"/>
  <c r="AB371" i="45"/>
  <c r="X371" i="45"/>
  <c r="BX370" i="45"/>
  <c r="BW370" i="45"/>
  <c r="BU370" i="45"/>
  <c r="BR370" i="45"/>
  <c r="BL370" i="45"/>
  <c r="BK370" i="45"/>
  <c r="BI370" i="45"/>
  <c r="BF370" i="45"/>
  <c r="BE370" i="45"/>
  <c r="BC370" i="45"/>
  <c r="AZ370" i="45"/>
  <c r="BQ370" i="45" s="1"/>
  <c r="AN370" i="45"/>
  <c r="AM370" i="45"/>
  <c r="AS370" i="45" s="1"/>
  <c r="AJ370" i="45"/>
  <c r="AG370" i="45"/>
  <c r="AH370" i="45" s="1"/>
  <c r="AF370" i="45"/>
  <c r="AB370" i="45"/>
  <c r="X370" i="45"/>
  <c r="BX369" i="45"/>
  <c r="BW369" i="45"/>
  <c r="BU369" i="45"/>
  <c r="BR369" i="45"/>
  <c r="BL369" i="45"/>
  <c r="BK369" i="45"/>
  <c r="BI369" i="45"/>
  <c r="BF369" i="45"/>
  <c r="BM369" i="45" s="1"/>
  <c r="BE369" i="45"/>
  <c r="BC369" i="45"/>
  <c r="AZ369" i="45"/>
  <c r="BQ369" i="45" s="1"/>
  <c r="AT369" i="45"/>
  <c r="AY369" i="45" s="1"/>
  <c r="AS369" i="45"/>
  <c r="AW369" i="45" s="1"/>
  <c r="AP369" i="45"/>
  <c r="AL369" i="45"/>
  <c r="AJ369" i="45"/>
  <c r="Z369" i="45"/>
  <c r="X369" i="45"/>
  <c r="BX368" i="45"/>
  <c r="BW368" i="45"/>
  <c r="BU368" i="45"/>
  <c r="BR368" i="45"/>
  <c r="BL368" i="45"/>
  <c r="BK368" i="45"/>
  <c r="BI368" i="45"/>
  <c r="BF368" i="45"/>
  <c r="BM368" i="45" s="1"/>
  <c r="BE368" i="45"/>
  <c r="BC368" i="45"/>
  <c r="AZ368" i="45"/>
  <c r="BS368" i="45" s="1"/>
  <c r="AT368" i="45"/>
  <c r="AY368" i="45" s="1"/>
  <c r="AS368" i="45"/>
  <c r="AU368" i="45" s="1"/>
  <c r="AP368" i="45"/>
  <c r="AF368" i="45"/>
  <c r="AB368" i="45"/>
  <c r="Z368" i="45"/>
  <c r="X368" i="45"/>
  <c r="BX367" i="45"/>
  <c r="BW367" i="45"/>
  <c r="BU367" i="45"/>
  <c r="BR367" i="45"/>
  <c r="BL367" i="45"/>
  <c r="BK367" i="45"/>
  <c r="BI367" i="45"/>
  <c r="BF367" i="45"/>
  <c r="BE367" i="45"/>
  <c r="BC367" i="45"/>
  <c r="AZ367" i="45"/>
  <c r="BO367" i="45" s="1"/>
  <c r="AT367" i="45"/>
  <c r="AY367" i="45" s="1"/>
  <c r="AS367" i="45"/>
  <c r="AW367" i="45" s="1"/>
  <c r="AP367" i="45"/>
  <c r="Y367" i="45" s="1"/>
  <c r="AL367" i="45"/>
  <c r="AJ367" i="45"/>
  <c r="AG367" i="45"/>
  <c r="AF367" i="45"/>
  <c r="AB367" i="45"/>
  <c r="X367" i="45"/>
  <c r="BX366" i="45"/>
  <c r="BW366" i="45"/>
  <c r="BU366" i="45"/>
  <c r="BR366" i="45"/>
  <c r="BL366" i="45"/>
  <c r="BK366" i="45"/>
  <c r="BI366" i="45"/>
  <c r="BF366" i="45"/>
  <c r="BM366" i="45" s="1"/>
  <c r="BE366" i="45"/>
  <c r="BC366" i="45"/>
  <c r="AZ366" i="45"/>
  <c r="BS366" i="45" s="1"/>
  <c r="AT366" i="45"/>
  <c r="AY366" i="45" s="1"/>
  <c r="AS366" i="45"/>
  <c r="AU366" i="45" s="1"/>
  <c r="AP366" i="45"/>
  <c r="AL366" i="45"/>
  <c r="AJ366" i="45"/>
  <c r="AG366" i="45"/>
  <c r="AF366" i="45"/>
  <c r="AB366" i="45"/>
  <c r="Z366" i="45"/>
  <c r="X366" i="45"/>
  <c r="BX365" i="45"/>
  <c r="BW365" i="45"/>
  <c r="BU365" i="45"/>
  <c r="BR365" i="45"/>
  <c r="BL365" i="45"/>
  <c r="BK365" i="45"/>
  <c r="BI365" i="45"/>
  <c r="BF365" i="45"/>
  <c r="BE365" i="45"/>
  <c r="BC365" i="45"/>
  <c r="AZ365" i="45"/>
  <c r="BO365" i="45" s="1"/>
  <c r="AT365" i="45"/>
  <c r="AS365" i="45"/>
  <c r="AW365" i="45" s="1"/>
  <c r="AP365" i="45"/>
  <c r="AL365" i="45"/>
  <c r="AJ365" i="45"/>
  <c r="AG365" i="45"/>
  <c r="AF365" i="45"/>
  <c r="AB365" i="45"/>
  <c r="X365" i="45"/>
  <c r="BX364" i="45"/>
  <c r="BW364" i="45"/>
  <c r="BU364" i="45"/>
  <c r="BR364" i="45"/>
  <c r="BL364" i="45"/>
  <c r="BK364" i="45"/>
  <c r="BI364" i="45"/>
  <c r="BF364" i="45"/>
  <c r="BE364" i="45"/>
  <c r="BC364" i="45"/>
  <c r="AZ364" i="45"/>
  <c r="Z364" i="45" s="1"/>
  <c r="AT364" i="45"/>
  <c r="AY364" i="45" s="1"/>
  <c r="AS364" i="45"/>
  <c r="AP364" i="45"/>
  <c r="AL364" i="45"/>
  <c r="AJ364" i="45"/>
  <c r="AG364" i="45"/>
  <c r="AF364" i="45"/>
  <c r="AB364" i="45"/>
  <c r="X364" i="45"/>
  <c r="BX363" i="45"/>
  <c r="BW363" i="45"/>
  <c r="BU363" i="45"/>
  <c r="BR363" i="45"/>
  <c r="BL363" i="45"/>
  <c r="BK363" i="45"/>
  <c r="BI363" i="45"/>
  <c r="BF363" i="45"/>
  <c r="BM363" i="45" s="1"/>
  <c r="BE363" i="45"/>
  <c r="BC363" i="45"/>
  <c r="AZ363" i="45"/>
  <c r="BO363" i="45" s="1"/>
  <c r="AT363" i="45"/>
  <c r="AY363" i="45" s="1"/>
  <c r="AS363" i="45"/>
  <c r="AW363" i="45" s="1"/>
  <c r="AP363" i="45"/>
  <c r="AL363" i="45"/>
  <c r="AJ363" i="45"/>
  <c r="AG363" i="45"/>
  <c r="AF363" i="45"/>
  <c r="AB363" i="45"/>
  <c r="X363" i="45"/>
  <c r="BX362" i="45"/>
  <c r="BW362" i="45"/>
  <c r="BU362" i="45"/>
  <c r="BR362" i="45"/>
  <c r="BL362" i="45"/>
  <c r="BK362" i="45"/>
  <c r="BI362" i="45"/>
  <c r="BF362" i="45"/>
  <c r="BM362" i="45" s="1"/>
  <c r="BE362" i="45"/>
  <c r="BC362" i="45"/>
  <c r="AZ362" i="45"/>
  <c r="BS362" i="45" s="1"/>
  <c r="AT362" i="45"/>
  <c r="AY362" i="45" s="1"/>
  <c r="AS362" i="45"/>
  <c r="AU362" i="45" s="1"/>
  <c r="AP362" i="45"/>
  <c r="AL362" i="45"/>
  <c r="AJ362" i="45"/>
  <c r="X362" i="45"/>
  <c r="BX361" i="45"/>
  <c r="BW361" i="45"/>
  <c r="BU361" i="45"/>
  <c r="BR361" i="45"/>
  <c r="BL361" i="45"/>
  <c r="BK361" i="45"/>
  <c r="BI361" i="45"/>
  <c r="BF361" i="45"/>
  <c r="BM361" i="45" s="1"/>
  <c r="BE361" i="45"/>
  <c r="BC361" i="45"/>
  <c r="AZ361" i="45"/>
  <c r="AT361" i="45"/>
  <c r="AY361" i="45" s="1"/>
  <c r="AS361" i="45"/>
  <c r="AU361" i="45" s="1"/>
  <c r="AP361" i="45"/>
  <c r="AL361" i="45"/>
  <c r="AJ361" i="45"/>
  <c r="Z361" i="45"/>
  <c r="X361" i="45"/>
  <c r="BX360" i="45"/>
  <c r="BW360" i="45"/>
  <c r="BU360" i="45"/>
  <c r="BR360" i="45"/>
  <c r="BL360" i="45"/>
  <c r="BK360" i="45"/>
  <c r="BI360" i="45"/>
  <c r="BF360" i="45"/>
  <c r="BE360" i="45"/>
  <c r="BC360" i="45"/>
  <c r="AZ360" i="45"/>
  <c r="AT360" i="45"/>
  <c r="AY360" i="45" s="1"/>
  <c r="AS360" i="45"/>
  <c r="AP360" i="45"/>
  <c r="AO360" i="45" s="1"/>
  <c r="AF360" i="45"/>
  <c r="AB360" i="45"/>
  <c r="X360" i="45"/>
  <c r="BX359" i="45"/>
  <c r="BW359" i="45"/>
  <c r="BU359" i="45"/>
  <c r="BR359" i="45"/>
  <c r="BL359" i="45"/>
  <c r="BK359" i="45"/>
  <c r="BI359" i="45"/>
  <c r="BF359" i="45"/>
  <c r="BE359" i="45"/>
  <c r="BC359" i="45"/>
  <c r="AZ359" i="45"/>
  <c r="AT359" i="45"/>
  <c r="AY359" i="45" s="1"/>
  <c r="AS359" i="45"/>
  <c r="AP359" i="45"/>
  <c r="AO359" i="45" s="1"/>
  <c r="AL359" i="45"/>
  <c r="AJ359" i="45"/>
  <c r="AG359" i="45"/>
  <c r="AF359" i="45"/>
  <c r="AB359" i="45"/>
  <c r="X359" i="45"/>
  <c r="BX358" i="45"/>
  <c r="BW358" i="45"/>
  <c r="BU358" i="45"/>
  <c r="BR358" i="45"/>
  <c r="BL358" i="45"/>
  <c r="BK358" i="45"/>
  <c r="BI358" i="45"/>
  <c r="BF358" i="45"/>
  <c r="BE358" i="45"/>
  <c r="BC358" i="45"/>
  <c r="AZ358" i="45"/>
  <c r="AT358" i="45"/>
  <c r="AY358" i="45" s="1"/>
  <c r="AS358" i="45"/>
  <c r="AP358" i="45"/>
  <c r="AL358" i="45"/>
  <c r="AJ358" i="45"/>
  <c r="AG358" i="45"/>
  <c r="AF358" i="45"/>
  <c r="AB358" i="45"/>
  <c r="X358" i="45"/>
  <c r="BX357" i="45"/>
  <c r="BW357" i="45"/>
  <c r="BU357" i="45"/>
  <c r="BR357" i="45"/>
  <c r="BL357" i="45"/>
  <c r="BK357" i="45"/>
  <c r="BI357" i="45"/>
  <c r="BF357" i="45"/>
  <c r="BE357" i="45"/>
  <c r="BC357" i="45"/>
  <c r="AZ357" i="45"/>
  <c r="BO357" i="45" s="1"/>
  <c r="AT357" i="45"/>
  <c r="AS357" i="45"/>
  <c r="AW357" i="45" s="1"/>
  <c r="AP357" i="45"/>
  <c r="AL357" i="45"/>
  <c r="AJ357" i="45"/>
  <c r="AG357" i="45"/>
  <c r="AF357" i="45"/>
  <c r="AB357" i="45"/>
  <c r="X357" i="45"/>
  <c r="BX356" i="45"/>
  <c r="BW356" i="45"/>
  <c r="BU356" i="45"/>
  <c r="BR356" i="45"/>
  <c r="BL356" i="45"/>
  <c r="BK356" i="45"/>
  <c r="BI356" i="45"/>
  <c r="BF356" i="45"/>
  <c r="BE356" i="45"/>
  <c r="BC356" i="45"/>
  <c r="AZ356" i="45"/>
  <c r="AT356" i="45"/>
  <c r="AY356" i="45" s="1"/>
  <c r="AS356" i="45"/>
  <c r="AP356" i="45"/>
  <c r="AO356" i="45" s="1"/>
  <c r="AL356" i="45"/>
  <c r="AJ356" i="45"/>
  <c r="X356" i="45"/>
  <c r="BX355" i="45"/>
  <c r="BW355" i="45"/>
  <c r="BU355" i="45"/>
  <c r="BR355" i="45"/>
  <c r="BL355" i="45"/>
  <c r="BK355" i="45"/>
  <c r="BI355" i="45"/>
  <c r="BF355" i="45"/>
  <c r="BC355" i="45"/>
  <c r="AZ355" i="45"/>
  <c r="AS355" i="45"/>
  <c r="AU355" i="45" s="1"/>
  <c r="AP355" i="45"/>
  <c r="AL355" i="45"/>
  <c r="AJ355" i="45"/>
  <c r="X355" i="45"/>
  <c r="BX354" i="45"/>
  <c r="BW354" i="45"/>
  <c r="BU354" i="45"/>
  <c r="BR354" i="45"/>
  <c r="BL354" i="45"/>
  <c r="BK354" i="45"/>
  <c r="BI354" i="45"/>
  <c r="BF354" i="45"/>
  <c r="BM354" i="45" s="1"/>
  <c r="BC354" i="45"/>
  <c r="AZ354" i="45"/>
  <c r="BS354" i="45" s="1"/>
  <c r="AS354" i="45"/>
  <c r="AW354" i="45" s="1"/>
  <c r="AP354" i="45"/>
  <c r="AL354" i="45"/>
  <c r="AJ354" i="45"/>
  <c r="Z354" i="45"/>
  <c r="Y354" i="45"/>
  <c r="X354" i="45"/>
  <c r="BX353" i="45"/>
  <c r="BW353" i="45"/>
  <c r="BU353" i="45"/>
  <c r="BR353" i="45"/>
  <c r="BL353" i="45"/>
  <c r="BK353" i="45"/>
  <c r="BI353" i="45"/>
  <c r="BF353" i="45"/>
  <c r="BC353" i="45"/>
  <c r="AZ353" i="45"/>
  <c r="BQ353" i="45" s="1"/>
  <c r="AS353" i="45"/>
  <c r="AU353" i="45" s="1"/>
  <c r="AP353" i="45"/>
  <c r="Y353" i="45" s="1"/>
  <c r="AL353" i="45"/>
  <c r="AJ353" i="45"/>
  <c r="X353" i="45"/>
  <c r="BX352" i="45"/>
  <c r="BW352" i="45"/>
  <c r="BU352" i="45"/>
  <c r="BR352" i="45"/>
  <c r="BL352" i="45"/>
  <c r="BK352" i="45"/>
  <c r="BI352" i="45"/>
  <c r="BF352" i="45"/>
  <c r="BC352" i="45"/>
  <c r="AZ352" i="45"/>
  <c r="BO352" i="45" s="1"/>
  <c r="AS352" i="45"/>
  <c r="AP352" i="45"/>
  <c r="Y352" i="45" s="1"/>
  <c r="AL352" i="45"/>
  <c r="AJ352" i="45"/>
  <c r="X352" i="45"/>
  <c r="BX351" i="45"/>
  <c r="BW351" i="45"/>
  <c r="BU351" i="45"/>
  <c r="BR351" i="45"/>
  <c r="BL351" i="45"/>
  <c r="BK351" i="45"/>
  <c r="BI351" i="45"/>
  <c r="BF351" i="45"/>
  <c r="BE351" i="45"/>
  <c r="BC351" i="45"/>
  <c r="AZ351" i="45"/>
  <c r="AT351" i="45"/>
  <c r="AY351" i="45" s="1"/>
  <c r="AS351" i="45"/>
  <c r="AP351" i="45"/>
  <c r="AO351" i="45" s="1"/>
  <c r="AF351" i="45"/>
  <c r="AB351" i="45"/>
  <c r="X351" i="45"/>
  <c r="BX350" i="45"/>
  <c r="BW350" i="45"/>
  <c r="BU350" i="45"/>
  <c r="BR350" i="45"/>
  <c r="BL350" i="45"/>
  <c r="BK350" i="45"/>
  <c r="BI350" i="45"/>
  <c r="BF350" i="45"/>
  <c r="BM350" i="45" s="1"/>
  <c r="BC350" i="45"/>
  <c r="AZ350" i="45"/>
  <c r="BS350" i="45" s="1"/>
  <c r="AS350" i="45"/>
  <c r="AW350" i="45" s="1"/>
  <c r="AP350" i="45"/>
  <c r="AL350" i="45"/>
  <c r="AJ350" i="45"/>
  <c r="Z350" i="45"/>
  <c r="Y350" i="45"/>
  <c r="X350" i="45"/>
  <c r="BX349" i="45"/>
  <c r="BW349" i="45"/>
  <c r="BU349" i="45"/>
  <c r="BR349" i="45"/>
  <c r="BL349" i="45"/>
  <c r="BK349" i="45"/>
  <c r="BI349" i="45"/>
  <c r="BF349" i="45"/>
  <c r="BC349" i="45"/>
  <c r="AZ349" i="45"/>
  <c r="BQ349" i="45" s="1"/>
  <c r="AS349" i="45"/>
  <c r="AW349" i="45" s="1"/>
  <c r="AP349" i="45"/>
  <c r="Y349" i="45" s="1"/>
  <c r="AL349" i="45"/>
  <c r="AJ349" i="45"/>
  <c r="X349" i="45"/>
  <c r="BX348" i="45"/>
  <c r="BW348" i="45"/>
  <c r="BU348" i="45"/>
  <c r="BR348" i="45"/>
  <c r="BL348" i="45"/>
  <c r="BK348" i="45"/>
  <c r="BI348" i="45"/>
  <c r="BF348" i="45"/>
  <c r="BE348" i="45"/>
  <c r="BC348" i="45"/>
  <c r="AZ348" i="45"/>
  <c r="BO348" i="45" s="1"/>
  <c r="AT348" i="45"/>
  <c r="AS348" i="45"/>
  <c r="AW348" i="45" s="1"/>
  <c r="AP348" i="45"/>
  <c r="AG348" i="45"/>
  <c r="AF348" i="45"/>
  <c r="AB348" i="45"/>
  <c r="X348" i="45"/>
  <c r="BX347" i="45"/>
  <c r="BW347" i="45"/>
  <c r="BU347" i="45"/>
  <c r="BR347" i="45"/>
  <c r="BL347" i="45"/>
  <c r="BK347" i="45"/>
  <c r="BI347" i="45"/>
  <c r="BF347" i="45"/>
  <c r="BE347" i="45"/>
  <c r="BC347" i="45"/>
  <c r="AZ347" i="45"/>
  <c r="Z347" i="45" s="1"/>
  <c r="AT347" i="45"/>
  <c r="AY347" i="45" s="1"/>
  <c r="AS347" i="45"/>
  <c r="AP347" i="45"/>
  <c r="AG347" i="45"/>
  <c r="AF347" i="45"/>
  <c r="AB347" i="45"/>
  <c r="X347" i="45"/>
  <c r="BX346" i="45"/>
  <c r="BW346" i="45"/>
  <c r="BU346" i="45"/>
  <c r="BR346" i="45"/>
  <c r="BL346" i="45"/>
  <c r="BK346" i="45"/>
  <c r="BI346" i="45"/>
  <c r="BF346" i="45"/>
  <c r="BE346" i="45"/>
  <c r="BC346" i="45"/>
  <c r="AZ346" i="45"/>
  <c r="BO346" i="45" s="1"/>
  <c r="AT346" i="45"/>
  <c r="AY346" i="45" s="1"/>
  <c r="AS346" i="45"/>
  <c r="AW346" i="45" s="1"/>
  <c r="AP346" i="45"/>
  <c r="AG346" i="45"/>
  <c r="AF346" i="45"/>
  <c r="AB346" i="45"/>
  <c r="X346" i="45"/>
  <c r="BX345" i="45"/>
  <c r="BW345" i="45"/>
  <c r="BU345" i="45"/>
  <c r="BR345" i="45"/>
  <c r="BL345" i="45"/>
  <c r="BK345" i="45"/>
  <c r="BI345" i="45"/>
  <c r="BF345" i="45"/>
  <c r="BE345" i="45"/>
  <c r="BC345" i="45"/>
  <c r="AZ345" i="45"/>
  <c r="AT345" i="45"/>
  <c r="AS345" i="45"/>
  <c r="AW345" i="45" s="1"/>
  <c r="AP345" i="45"/>
  <c r="AO345" i="45" s="1"/>
  <c r="AF345" i="45"/>
  <c r="AB345" i="45"/>
  <c r="X345" i="45"/>
  <c r="BX344" i="45"/>
  <c r="BW344" i="45"/>
  <c r="BU344" i="45"/>
  <c r="BR344" i="45"/>
  <c r="BL344" i="45"/>
  <c r="BK344" i="45"/>
  <c r="BI344" i="45"/>
  <c r="BF344" i="45"/>
  <c r="BE344" i="45"/>
  <c r="BC344" i="45"/>
  <c r="AZ344" i="45"/>
  <c r="AT344" i="45"/>
  <c r="AS344" i="45"/>
  <c r="AW344" i="45" s="1"/>
  <c r="AP344" i="45"/>
  <c r="AG344" i="45"/>
  <c r="AF344" i="45"/>
  <c r="AB344" i="45"/>
  <c r="X344" i="45"/>
  <c r="BX343" i="45"/>
  <c r="BW343" i="45"/>
  <c r="BU343" i="45"/>
  <c r="BR343" i="45"/>
  <c r="BL343" i="45"/>
  <c r="BK343" i="45"/>
  <c r="BI343" i="45"/>
  <c r="BF343" i="45"/>
  <c r="BE343" i="45"/>
  <c r="BC343" i="45"/>
  <c r="AZ343" i="45"/>
  <c r="AT343" i="45"/>
  <c r="AY343" i="45" s="1"/>
  <c r="AS343" i="45"/>
  <c r="AP343" i="45"/>
  <c r="AG343" i="45"/>
  <c r="AF343" i="45"/>
  <c r="AB343" i="45"/>
  <c r="Y343" i="45"/>
  <c r="X343" i="45"/>
  <c r="BX342" i="45"/>
  <c r="BW342" i="45"/>
  <c r="BU342" i="45"/>
  <c r="BR342" i="45"/>
  <c r="BL342" i="45"/>
  <c r="BK342" i="45"/>
  <c r="BI342" i="45"/>
  <c r="BF342" i="45"/>
  <c r="BE342" i="45"/>
  <c r="BC342" i="45"/>
  <c r="AZ342" i="45"/>
  <c r="BQ342" i="45" s="1"/>
  <c r="AT342" i="45"/>
  <c r="AY342" i="45" s="1"/>
  <c r="AS342" i="45"/>
  <c r="AP342" i="45"/>
  <c r="AG342" i="45"/>
  <c r="AF342" i="45"/>
  <c r="AB342" i="45"/>
  <c r="Y342" i="45"/>
  <c r="X342" i="45"/>
  <c r="BX341" i="45"/>
  <c r="BW341" i="45"/>
  <c r="BU341" i="45"/>
  <c r="BR341" i="45"/>
  <c r="BL341" i="45"/>
  <c r="BK341" i="45"/>
  <c r="BI341" i="45"/>
  <c r="BF341" i="45"/>
  <c r="BE341" i="45"/>
  <c r="BC341" i="45"/>
  <c r="AZ341" i="45"/>
  <c r="AT341" i="45"/>
  <c r="AY341" i="45" s="1"/>
  <c r="AS341" i="45"/>
  <c r="AW341" i="45" s="1"/>
  <c r="AP341" i="45"/>
  <c r="Y341" i="45" s="1"/>
  <c r="AG341" i="45"/>
  <c r="AF341" i="45"/>
  <c r="AB341" i="45"/>
  <c r="X341" i="45"/>
  <c r="BX340" i="45"/>
  <c r="BW340" i="45"/>
  <c r="BU340" i="45"/>
  <c r="BR340" i="45"/>
  <c r="BL340" i="45"/>
  <c r="BK340" i="45"/>
  <c r="BI340" i="45"/>
  <c r="BF340" i="45"/>
  <c r="BE340" i="45"/>
  <c r="BC340" i="45"/>
  <c r="AZ340" i="45"/>
  <c r="BO340" i="45" s="1"/>
  <c r="AT340" i="45"/>
  <c r="AS340" i="45"/>
  <c r="AW340" i="45" s="1"/>
  <c r="AP340" i="45"/>
  <c r="AG340" i="45"/>
  <c r="AF340" i="45"/>
  <c r="AB340" i="45"/>
  <c r="X340" i="45"/>
  <c r="BX339" i="45"/>
  <c r="BW339" i="45"/>
  <c r="BU339" i="45"/>
  <c r="BR339" i="45"/>
  <c r="BL339" i="45"/>
  <c r="BK339" i="45"/>
  <c r="BI339" i="45"/>
  <c r="BF339" i="45"/>
  <c r="BM339" i="45" s="1"/>
  <c r="BE339" i="45"/>
  <c r="BC339" i="45"/>
  <c r="AZ339" i="45"/>
  <c r="BS339" i="45" s="1"/>
  <c r="AT339" i="45"/>
  <c r="AY339" i="45" s="1"/>
  <c r="AS339" i="45"/>
  <c r="AU339" i="45" s="1"/>
  <c r="AP339" i="45"/>
  <c r="AF339" i="45"/>
  <c r="AB339" i="45"/>
  <c r="Z339" i="45"/>
  <c r="X339" i="45"/>
  <c r="BX338" i="45"/>
  <c r="BW338" i="45"/>
  <c r="BU338" i="45"/>
  <c r="BR338" i="45"/>
  <c r="BL338" i="45"/>
  <c r="BK338" i="45"/>
  <c r="BI338" i="45"/>
  <c r="BF338" i="45"/>
  <c r="BM338" i="45" s="1"/>
  <c r="BE338" i="45"/>
  <c r="BC338" i="45"/>
  <c r="AZ338" i="45"/>
  <c r="BS338" i="45" s="1"/>
  <c r="AT338" i="45"/>
  <c r="AY338" i="45" s="1"/>
  <c r="AS338" i="45"/>
  <c r="AP338" i="45"/>
  <c r="AL338" i="45"/>
  <c r="AJ338" i="45"/>
  <c r="AG338" i="45"/>
  <c r="AF338" i="45"/>
  <c r="AB338" i="45"/>
  <c r="Z338" i="45"/>
  <c r="X338" i="45"/>
  <c r="BX337" i="45"/>
  <c r="BW337" i="45"/>
  <c r="BU337" i="45"/>
  <c r="BR337" i="45"/>
  <c r="BL337" i="45"/>
  <c r="BK337" i="45"/>
  <c r="BI337" i="45"/>
  <c r="BF337" i="45"/>
  <c r="BM337" i="45" s="1"/>
  <c r="BE337" i="45"/>
  <c r="BC337" i="45"/>
  <c r="AZ337" i="45"/>
  <c r="BS337" i="45" s="1"/>
  <c r="AT337" i="45"/>
  <c r="AY337" i="45" s="1"/>
  <c r="AS337" i="45"/>
  <c r="AU337" i="45" s="1"/>
  <c r="AP337" i="45"/>
  <c r="AL337" i="45"/>
  <c r="AJ337" i="45"/>
  <c r="AG337" i="45"/>
  <c r="AF337" i="45"/>
  <c r="AB337" i="45"/>
  <c r="Z337" i="45"/>
  <c r="X337" i="45"/>
  <c r="BX336" i="45"/>
  <c r="BW336" i="45"/>
  <c r="BU336" i="45"/>
  <c r="BR336" i="45"/>
  <c r="BL336" i="45"/>
  <c r="BK336" i="45"/>
  <c r="BI336" i="45"/>
  <c r="BF336" i="45"/>
  <c r="BE336" i="45"/>
  <c r="BC336" i="45"/>
  <c r="AZ336" i="45"/>
  <c r="BO336" i="45" s="1"/>
  <c r="AT336" i="45"/>
  <c r="AS336" i="45"/>
  <c r="AW336" i="45" s="1"/>
  <c r="AP336" i="45"/>
  <c r="AO336" i="45" s="1"/>
  <c r="AL336" i="45"/>
  <c r="AJ336" i="45"/>
  <c r="AG336" i="45"/>
  <c r="AF336" i="45"/>
  <c r="AB336" i="45"/>
  <c r="X336" i="45"/>
  <c r="BX335" i="45"/>
  <c r="BW335" i="45"/>
  <c r="BU335" i="45"/>
  <c r="BR335" i="45"/>
  <c r="BL335" i="45"/>
  <c r="BK335" i="45"/>
  <c r="BI335" i="45"/>
  <c r="BF335" i="45"/>
  <c r="BM335" i="45" s="1"/>
  <c r="BE335" i="45"/>
  <c r="BC335" i="45"/>
  <c r="AZ335" i="45"/>
  <c r="BO335" i="45" s="1"/>
  <c r="AT335" i="45"/>
  <c r="AY335" i="45" s="1"/>
  <c r="AS335" i="45"/>
  <c r="AW335" i="45" s="1"/>
  <c r="AP335" i="45"/>
  <c r="AL335" i="45"/>
  <c r="AJ335" i="45"/>
  <c r="AG335" i="45"/>
  <c r="AF335" i="45"/>
  <c r="AB335" i="45"/>
  <c r="Z335" i="45"/>
  <c r="X335" i="45"/>
  <c r="BX334" i="45"/>
  <c r="BW334" i="45"/>
  <c r="BU334" i="45"/>
  <c r="BR334" i="45"/>
  <c r="BL334" i="45"/>
  <c r="BK334" i="45"/>
  <c r="BI334" i="45"/>
  <c r="BF334" i="45"/>
  <c r="BM334" i="45" s="1"/>
  <c r="BE334" i="45"/>
  <c r="BC334" i="45"/>
  <c r="AZ334" i="45"/>
  <c r="BS334" i="45" s="1"/>
  <c r="AT334" i="45"/>
  <c r="AY334" i="45" s="1"/>
  <c r="AS334" i="45"/>
  <c r="AU334" i="45" s="1"/>
  <c r="AP334" i="45"/>
  <c r="AO334" i="45" s="1"/>
  <c r="AL334" i="45"/>
  <c r="AJ334" i="45"/>
  <c r="AG334" i="45"/>
  <c r="AF334" i="45"/>
  <c r="AB334" i="45"/>
  <c r="Z334" i="45"/>
  <c r="X334" i="45"/>
  <c r="BX333" i="45"/>
  <c r="BW333" i="45"/>
  <c r="BU333" i="45"/>
  <c r="BR333" i="45"/>
  <c r="BL333" i="45"/>
  <c r="BK333" i="45"/>
  <c r="BI333" i="45"/>
  <c r="BF333" i="45"/>
  <c r="BM333" i="45" s="1"/>
  <c r="BE333" i="45"/>
  <c r="BC333" i="45"/>
  <c r="AZ333" i="45"/>
  <c r="BS333" i="45" s="1"/>
  <c r="AT333" i="45"/>
  <c r="AY333" i="45" s="1"/>
  <c r="AS333" i="45"/>
  <c r="AU333" i="45" s="1"/>
  <c r="AP333" i="45"/>
  <c r="AL333" i="45"/>
  <c r="AJ333" i="45"/>
  <c r="AG333" i="45"/>
  <c r="AF333" i="45"/>
  <c r="AB333" i="45"/>
  <c r="Z333" i="45"/>
  <c r="X333" i="45"/>
  <c r="BX332" i="45"/>
  <c r="BW332" i="45"/>
  <c r="BU332" i="45"/>
  <c r="BR332" i="45"/>
  <c r="BL332" i="45"/>
  <c r="BK332" i="45"/>
  <c r="BI332" i="45"/>
  <c r="BF332" i="45"/>
  <c r="BE332" i="45"/>
  <c r="BC332" i="45"/>
  <c r="AZ332" i="45"/>
  <c r="BO332" i="45" s="1"/>
  <c r="AT332" i="45"/>
  <c r="AS332" i="45"/>
  <c r="AW332" i="45" s="1"/>
  <c r="AP332" i="45"/>
  <c r="AL332" i="45"/>
  <c r="AJ332" i="45"/>
  <c r="X332" i="45"/>
  <c r="BX331" i="45"/>
  <c r="BW331" i="45"/>
  <c r="BU331" i="45"/>
  <c r="BR331" i="45"/>
  <c r="BL331" i="45"/>
  <c r="BK331" i="45"/>
  <c r="BI331" i="45"/>
  <c r="BF331" i="45"/>
  <c r="BM331" i="45" s="1"/>
  <c r="BE331" i="45"/>
  <c r="BC331" i="45"/>
  <c r="AZ331" i="45"/>
  <c r="BS331" i="45" s="1"/>
  <c r="AT331" i="45"/>
  <c r="AY331" i="45" s="1"/>
  <c r="AS331" i="45"/>
  <c r="AP331" i="45"/>
  <c r="AL331" i="45"/>
  <c r="AJ331" i="45"/>
  <c r="Z331" i="45"/>
  <c r="X331" i="45"/>
  <c r="BX330" i="45"/>
  <c r="BW330" i="45"/>
  <c r="BU330" i="45"/>
  <c r="BR330" i="45"/>
  <c r="BL330" i="45"/>
  <c r="BK330" i="45"/>
  <c r="BI330" i="45"/>
  <c r="BF330" i="45"/>
  <c r="BE330" i="45"/>
  <c r="BC330" i="45"/>
  <c r="AZ330" i="45"/>
  <c r="BO330" i="45" s="1"/>
  <c r="AT330" i="45"/>
  <c r="AS330" i="45"/>
  <c r="AW330" i="45" s="1"/>
  <c r="AP330" i="45"/>
  <c r="AO330" i="45" s="1"/>
  <c r="AL330" i="45"/>
  <c r="AJ330" i="45"/>
  <c r="X330" i="45"/>
  <c r="BX329" i="45"/>
  <c r="BW329" i="45"/>
  <c r="BU329" i="45"/>
  <c r="BR329" i="45"/>
  <c r="BL329" i="45"/>
  <c r="BK329" i="45"/>
  <c r="BI329" i="45"/>
  <c r="BF329" i="45"/>
  <c r="BM329" i="45" s="1"/>
  <c r="BE329" i="45"/>
  <c r="BC329" i="45"/>
  <c r="AZ329" i="45"/>
  <c r="BQ329" i="45" s="1"/>
  <c r="AT329" i="45"/>
  <c r="AY329" i="45" s="1"/>
  <c r="AS329" i="45"/>
  <c r="AU329" i="45" s="1"/>
  <c r="AP329" i="45"/>
  <c r="AF329" i="45"/>
  <c r="AB329" i="45"/>
  <c r="Z329" i="45"/>
  <c r="X329" i="45"/>
  <c r="BX328" i="45"/>
  <c r="BW328" i="45"/>
  <c r="BU328" i="45"/>
  <c r="BR328" i="45"/>
  <c r="BL328" i="45"/>
  <c r="BK328" i="45"/>
  <c r="BI328" i="45"/>
  <c r="BF328" i="45"/>
  <c r="BE328" i="45"/>
  <c r="BC328" i="45"/>
  <c r="AZ328" i="45"/>
  <c r="AT328" i="45"/>
  <c r="AY328" i="45" s="1"/>
  <c r="AS328" i="45"/>
  <c r="AP328" i="45"/>
  <c r="AF328" i="45"/>
  <c r="AB328" i="45"/>
  <c r="X328" i="45"/>
  <c r="BX327" i="45"/>
  <c r="BW327" i="45"/>
  <c r="BU327" i="45"/>
  <c r="BR327" i="45"/>
  <c r="BL327" i="45"/>
  <c r="BK327" i="45"/>
  <c r="BI327" i="45"/>
  <c r="BF327" i="45"/>
  <c r="BE327" i="45"/>
  <c r="BC327" i="45"/>
  <c r="AZ327" i="45"/>
  <c r="BQ327" i="45" s="1"/>
  <c r="AT327" i="45"/>
  <c r="AY327" i="45" s="1"/>
  <c r="AS327" i="45"/>
  <c r="AW327" i="45" s="1"/>
  <c r="AP327" i="45"/>
  <c r="AF327" i="45"/>
  <c r="AB327" i="45"/>
  <c r="X327" i="45"/>
  <c r="BX326" i="45"/>
  <c r="BW326" i="45"/>
  <c r="BU326" i="45"/>
  <c r="BR326" i="45"/>
  <c r="BL326" i="45"/>
  <c r="BK326" i="45"/>
  <c r="BI326" i="45"/>
  <c r="BF326" i="45"/>
  <c r="BE326" i="45"/>
  <c r="BC326" i="45"/>
  <c r="AZ326" i="45"/>
  <c r="AT326" i="45"/>
  <c r="AY326" i="45" s="1"/>
  <c r="AS326" i="45"/>
  <c r="AP326" i="45"/>
  <c r="AF326" i="45"/>
  <c r="AB326" i="45"/>
  <c r="X326" i="45"/>
  <c r="BX325" i="45"/>
  <c r="BW325" i="45"/>
  <c r="BU325" i="45"/>
  <c r="BR325" i="45"/>
  <c r="BL325" i="45"/>
  <c r="BK325" i="45"/>
  <c r="BI325" i="45"/>
  <c r="BF325" i="45"/>
  <c r="BE325" i="45"/>
  <c r="BC325" i="45"/>
  <c r="AZ325" i="45"/>
  <c r="AT325" i="45"/>
  <c r="AY325" i="45" s="1"/>
  <c r="AS325" i="45"/>
  <c r="AP325" i="45"/>
  <c r="AO325" i="45" s="1"/>
  <c r="AF325" i="45"/>
  <c r="AB325" i="45"/>
  <c r="X325" i="45"/>
  <c r="BX324" i="45"/>
  <c r="BW324" i="45"/>
  <c r="BU324" i="45"/>
  <c r="BR324" i="45"/>
  <c r="BL324" i="45"/>
  <c r="BK324" i="45"/>
  <c r="BI324" i="45"/>
  <c r="BF324" i="45"/>
  <c r="BE324" i="45"/>
  <c r="BC324" i="45"/>
  <c r="AZ324" i="45"/>
  <c r="BO324" i="45" s="1"/>
  <c r="AT324" i="45"/>
  <c r="AS324" i="45"/>
  <c r="AW324" i="45" s="1"/>
  <c r="AP324" i="45"/>
  <c r="AO324" i="45" s="1"/>
  <c r="AL324" i="45"/>
  <c r="AJ324" i="45"/>
  <c r="AG324" i="45"/>
  <c r="AF324" i="45"/>
  <c r="AB324" i="45"/>
  <c r="X324" i="45"/>
  <c r="BX323" i="45"/>
  <c r="BW323" i="45"/>
  <c r="BU323" i="45"/>
  <c r="BR323" i="45"/>
  <c r="BL323" i="45"/>
  <c r="BK323" i="45"/>
  <c r="BI323" i="45"/>
  <c r="BF323" i="45"/>
  <c r="BE323" i="45"/>
  <c r="BC323" i="45"/>
  <c r="AZ323" i="45"/>
  <c r="BO323" i="45" s="1"/>
  <c r="AT323" i="45"/>
  <c r="AY323" i="45" s="1"/>
  <c r="AS323" i="45"/>
  <c r="AP323" i="45"/>
  <c r="AL323" i="45"/>
  <c r="AJ323" i="45"/>
  <c r="AG323" i="45"/>
  <c r="AF323" i="45"/>
  <c r="AB323" i="45"/>
  <c r="X323" i="45"/>
  <c r="BX322" i="45"/>
  <c r="BW322" i="45"/>
  <c r="BU322" i="45"/>
  <c r="BR322" i="45"/>
  <c r="BL322" i="45"/>
  <c r="BK322" i="45"/>
  <c r="BI322" i="45"/>
  <c r="BF322" i="45"/>
  <c r="BE322" i="45"/>
  <c r="BC322" i="45"/>
  <c r="AZ322" i="45"/>
  <c r="Z322" i="45" s="1"/>
  <c r="AT322" i="45"/>
  <c r="AY322" i="45" s="1"/>
  <c r="AS322" i="45"/>
  <c r="AW322" i="45" s="1"/>
  <c r="AP322" i="45"/>
  <c r="AL322" i="45"/>
  <c r="AJ322" i="45"/>
  <c r="AG322" i="45"/>
  <c r="AF322" i="45"/>
  <c r="AB322" i="45"/>
  <c r="X322" i="45"/>
  <c r="BX321" i="45"/>
  <c r="BW321" i="45"/>
  <c r="BU321" i="45"/>
  <c r="BR321" i="45"/>
  <c r="BL321" i="45"/>
  <c r="BK321" i="45"/>
  <c r="BI321" i="45"/>
  <c r="BF321" i="45"/>
  <c r="BM321" i="45" s="1"/>
  <c r="BE321" i="45"/>
  <c r="BC321" i="45"/>
  <c r="AZ321" i="45"/>
  <c r="AT321" i="45"/>
  <c r="AY321" i="45" s="1"/>
  <c r="AS321" i="45"/>
  <c r="AP321" i="45"/>
  <c r="AO321" i="45" s="1"/>
  <c r="AL321" i="45"/>
  <c r="AJ321" i="45"/>
  <c r="Z321" i="45"/>
  <c r="X321" i="45"/>
  <c r="BX320" i="45"/>
  <c r="BW320" i="45"/>
  <c r="BU320" i="45"/>
  <c r="BR320" i="45"/>
  <c r="BL320" i="45"/>
  <c r="BK320" i="45"/>
  <c r="BI320" i="45"/>
  <c r="BF320" i="45"/>
  <c r="BE320" i="45"/>
  <c r="BC320" i="45"/>
  <c r="AZ320" i="45"/>
  <c r="BQ320" i="45" s="1"/>
  <c r="AT320" i="45"/>
  <c r="AY320" i="45" s="1"/>
  <c r="AS320" i="45"/>
  <c r="AP320" i="45"/>
  <c r="AJ320" i="45"/>
  <c r="AF320" i="45"/>
  <c r="AB320" i="45"/>
  <c r="X320" i="45"/>
  <c r="BX319" i="45"/>
  <c r="BW319" i="45"/>
  <c r="BU319" i="45"/>
  <c r="BR319" i="45"/>
  <c r="BL319" i="45"/>
  <c r="BK319" i="45"/>
  <c r="BI319" i="45"/>
  <c r="BF319" i="45"/>
  <c r="BE319" i="45"/>
  <c r="BC319" i="45"/>
  <c r="AZ319" i="45"/>
  <c r="BQ319" i="45" s="1"/>
  <c r="AT319" i="45"/>
  <c r="AY319" i="45" s="1"/>
  <c r="AS319" i="45"/>
  <c r="AW319" i="45" s="1"/>
  <c r="AP319" i="45"/>
  <c r="AJ319" i="45"/>
  <c r="AF319" i="45"/>
  <c r="AB319" i="45"/>
  <c r="X319" i="45"/>
  <c r="BX318" i="45"/>
  <c r="BW318" i="45"/>
  <c r="BU318" i="45"/>
  <c r="BR318" i="45"/>
  <c r="BL318" i="45"/>
  <c r="BK318" i="45"/>
  <c r="BI318" i="45"/>
  <c r="BF318" i="45"/>
  <c r="BE318" i="45"/>
  <c r="BC318" i="45"/>
  <c r="AZ318" i="45"/>
  <c r="Z318" i="45" s="1"/>
  <c r="AT318" i="45"/>
  <c r="AY318" i="45" s="1"/>
  <c r="AS318" i="45"/>
  <c r="AP318" i="45"/>
  <c r="AO318" i="45" s="1"/>
  <c r="AJ318" i="45"/>
  <c r="AF318" i="45"/>
  <c r="AB318" i="45"/>
  <c r="X318" i="45"/>
  <c r="BX317" i="45"/>
  <c r="BW317" i="45"/>
  <c r="BU317" i="45"/>
  <c r="BR317" i="45"/>
  <c r="BL317" i="45"/>
  <c r="BK317" i="45"/>
  <c r="BI317" i="45"/>
  <c r="BF317" i="45"/>
  <c r="BC317" i="45"/>
  <c r="AZ317" i="45"/>
  <c r="AS317" i="45"/>
  <c r="AW317" i="45" s="1"/>
  <c r="AP317" i="45"/>
  <c r="AL317" i="45"/>
  <c r="AJ317" i="45"/>
  <c r="X317" i="45"/>
  <c r="BX316" i="45"/>
  <c r="BW316" i="45"/>
  <c r="BU316" i="45"/>
  <c r="BR316" i="45"/>
  <c r="BL316" i="45"/>
  <c r="BK316" i="45"/>
  <c r="BI316" i="45"/>
  <c r="BF316" i="45"/>
  <c r="BE316" i="45"/>
  <c r="BC316" i="45"/>
  <c r="AZ316" i="45"/>
  <c r="Z316" i="45" s="1"/>
  <c r="AT316" i="45"/>
  <c r="AY316" i="45" s="1"/>
  <c r="AS316" i="45"/>
  <c r="AP316" i="45"/>
  <c r="AO316" i="45" s="1"/>
  <c r="AF316" i="45"/>
  <c r="AB316" i="45"/>
  <c r="X316" i="45"/>
  <c r="BX315" i="45"/>
  <c r="BW315" i="45"/>
  <c r="BU315" i="45"/>
  <c r="BR315" i="45"/>
  <c r="BL315" i="45"/>
  <c r="BK315" i="45"/>
  <c r="BI315" i="45"/>
  <c r="BF315" i="45"/>
  <c r="BE315" i="45"/>
  <c r="BC315" i="45"/>
  <c r="AZ315" i="45"/>
  <c r="AT315" i="45"/>
  <c r="AY315" i="45" s="1"/>
  <c r="AS315" i="45"/>
  <c r="AW315" i="45" s="1"/>
  <c r="AP315" i="45"/>
  <c r="AL315" i="45"/>
  <c r="AJ315" i="45"/>
  <c r="AG315" i="45"/>
  <c r="AF315" i="45"/>
  <c r="AB315" i="45"/>
  <c r="X315" i="45"/>
  <c r="BX314" i="45"/>
  <c r="BW314" i="45"/>
  <c r="BU314" i="45"/>
  <c r="BR314" i="45"/>
  <c r="BL314" i="45"/>
  <c r="BK314" i="45"/>
  <c r="BI314" i="45"/>
  <c r="BF314" i="45"/>
  <c r="BM314" i="45" s="1"/>
  <c r="BE314" i="45"/>
  <c r="BC314" i="45"/>
  <c r="AZ314" i="45"/>
  <c r="BO314" i="45" s="1"/>
  <c r="AT314" i="45"/>
  <c r="AY314" i="45" s="1"/>
  <c r="AS314" i="45"/>
  <c r="AW314" i="45" s="1"/>
  <c r="AP314" i="45"/>
  <c r="AO314" i="45" s="1"/>
  <c r="AL314" i="45"/>
  <c r="AJ314" i="45"/>
  <c r="AG314" i="45"/>
  <c r="AF314" i="45"/>
  <c r="AB314" i="45"/>
  <c r="Z314" i="45"/>
  <c r="X314" i="45"/>
  <c r="BX313" i="45"/>
  <c r="BW313" i="45"/>
  <c r="BU313" i="45"/>
  <c r="BR313" i="45"/>
  <c r="BL313" i="45"/>
  <c r="BK313" i="45"/>
  <c r="BI313" i="45"/>
  <c r="BF313" i="45"/>
  <c r="BE313" i="45"/>
  <c r="BC313" i="45"/>
  <c r="AZ313" i="45"/>
  <c r="BO313" i="45" s="1"/>
  <c r="AT313" i="45"/>
  <c r="AY313" i="45" s="1"/>
  <c r="AS313" i="45"/>
  <c r="AW313" i="45" s="1"/>
  <c r="AP313" i="45"/>
  <c r="AL313" i="45"/>
  <c r="AJ313" i="45"/>
  <c r="AG313" i="45"/>
  <c r="AF313" i="45"/>
  <c r="AB313" i="45"/>
  <c r="X313" i="45"/>
  <c r="BX312" i="45"/>
  <c r="BW312" i="45"/>
  <c r="BU312" i="45"/>
  <c r="BR312" i="45"/>
  <c r="BL312" i="45"/>
  <c r="BK312" i="45"/>
  <c r="BI312" i="45"/>
  <c r="BF312" i="45"/>
  <c r="BE312" i="45"/>
  <c r="BC312" i="45"/>
  <c r="AZ312" i="45"/>
  <c r="BQ312" i="45" s="1"/>
  <c r="AT312" i="45"/>
  <c r="AY312" i="45" s="1"/>
  <c r="AS312" i="45"/>
  <c r="AP312" i="45"/>
  <c r="AL312" i="45"/>
  <c r="AJ312" i="45"/>
  <c r="X312" i="45"/>
  <c r="BX311" i="45"/>
  <c r="BW311" i="45"/>
  <c r="BU311" i="45"/>
  <c r="BR311" i="45"/>
  <c r="BL311" i="45"/>
  <c r="BK311" i="45"/>
  <c r="BI311" i="45"/>
  <c r="BF311" i="45"/>
  <c r="BE311" i="45"/>
  <c r="BC311" i="45"/>
  <c r="AZ311" i="45"/>
  <c r="BO311" i="45" s="1"/>
  <c r="AT311" i="45"/>
  <c r="AY311" i="45" s="1"/>
  <c r="AS311" i="45"/>
  <c r="AW311" i="45" s="1"/>
  <c r="AP311" i="45"/>
  <c r="AL311" i="45"/>
  <c r="AJ311" i="45"/>
  <c r="X311" i="45"/>
  <c r="BX310" i="45"/>
  <c r="BW310" i="45"/>
  <c r="BU310" i="45"/>
  <c r="BR310" i="45"/>
  <c r="BL310" i="45"/>
  <c r="BK310" i="45"/>
  <c r="BI310" i="45"/>
  <c r="BF310" i="45"/>
  <c r="BE310" i="45"/>
  <c r="BC310" i="45"/>
  <c r="AZ310" i="45"/>
  <c r="BQ310" i="45" s="1"/>
  <c r="AT310" i="45"/>
  <c r="AY310" i="45" s="1"/>
  <c r="AS310" i="45"/>
  <c r="AP310" i="45"/>
  <c r="AL310" i="45"/>
  <c r="AJ310" i="45"/>
  <c r="X310" i="45"/>
  <c r="BX309" i="45"/>
  <c r="BW309" i="45"/>
  <c r="BU309" i="45"/>
  <c r="BR309" i="45"/>
  <c r="BL309" i="45"/>
  <c r="BK309" i="45"/>
  <c r="BI309" i="45"/>
  <c r="BF309" i="45"/>
  <c r="BM309" i="45" s="1"/>
  <c r="BE309" i="45"/>
  <c r="BC309" i="45"/>
  <c r="AZ309" i="45"/>
  <c r="BO309" i="45" s="1"/>
  <c r="AT309" i="45"/>
  <c r="AY309" i="45" s="1"/>
  <c r="AS309" i="45"/>
  <c r="AW309" i="45" s="1"/>
  <c r="AP309" i="45"/>
  <c r="AL309" i="45"/>
  <c r="AJ309" i="45"/>
  <c r="Z309" i="45"/>
  <c r="X309" i="45"/>
  <c r="BX308" i="45"/>
  <c r="BW308" i="45"/>
  <c r="BU308" i="45"/>
  <c r="BR308" i="45"/>
  <c r="BL308" i="45"/>
  <c r="BK308" i="45"/>
  <c r="BI308" i="45"/>
  <c r="BF308" i="45"/>
  <c r="BE308" i="45"/>
  <c r="BC308" i="45"/>
  <c r="AZ308" i="45"/>
  <c r="Z308" i="45" s="1"/>
  <c r="AY308" i="45"/>
  <c r="AS308" i="45"/>
  <c r="AW308" i="45" s="1"/>
  <c r="AP308" i="45"/>
  <c r="AL308" i="45"/>
  <c r="AJ308" i="45"/>
  <c r="X308" i="45"/>
  <c r="BX307" i="45"/>
  <c r="BW307" i="45"/>
  <c r="BU307" i="45"/>
  <c r="BR307" i="45"/>
  <c r="BL307" i="45"/>
  <c r="BK307" i="45"/>
  <c r="BI307" i="45"/>
  <c r="BF307" i="45"/>
  <c r="BE307" i="45"/>
  <c r="BC307" i="45"/>
  <c r="AZ307" i="45"/>
  <c r="BO307" i="45" s="1"/>
  <c r="AT307" i="45"/>
  <c r="AY307" i="45" s="1"/>
  <c r="AS307" i="45"/>
  <c r="AW307" i="45" s="1"/>
  <c r="AP307" i="45"/>
  <c r="AF307" i="45"/>
  <c r="AB307" i="45"/>
  <c r="X307" i="45"/>
  <c r="BX306" i="45"/>
  <c r="BW306" i="45"/>
  <c r="BU306" i="45"/>
  <c r="BR306" i="45"/>
  <c r="BJ306" i="45"/>
  <c r="BH306" i="45"/>
  <c r="BD306" i="45"/>
  <c r="BB306" i="45"/>
  <c r="AX306" i="45"/>
  <c r="AV306" i="45"/>
  <c r="AN306" i="45"/>
  <c r="AT306" i="45" s="1"/>
  <c r="AM306" i="45"/>
  <c r="AS306" i="45" s="1"/>
  <c r="AG306" i="45"/>
  <c r="AH306" i="45" s="1"/>
  <c r="AF306" i="45"/>
  <c r="AB306" i="45"/>
  <c r="X306" i="45"/>
  <c r="BX305" i="45"/>
  <c r="BW305" i="45"/>
  <c r="BU305" i="45"/>
  <c r="BR305" i="45"/>
  <c r="BL305" i="45"/>
  <c r="BK305" i="45"/>
  <c r="BI305" i="45"/>
  <c r="BF305" i="45"/>
  <c r="BE305" i="45"/>
  <c r="BC305" i="45"/>
  <c r="AZ305" i="45"/>
  <c r="BO305" i="45" s="1"/>
  <c r="AT305" i="45"/>
  <c r="AY305" i="45" s="1"/>
  <c r="AS305" i="45"/>
  <c r="AP305" i="45"/>
  <c r="AO305" i="45" s="1"/>
  <c r="AF305" i="45"/>
  <c r="AB305" i="45"/>
  <c r="X305" i="45"/>
  <c r="BX304" i="45"/>
  <c r="BW304" i="45"/>
  <c r="BU304" i="45"/>
  <c r="BR304" i="45"/>
  <c r="BL304" i="45"/>
  <c r="BK304" i="45"/>
  <c r="BI304" i="45"/>
  <c r="BF304" i="45"/>
  <c r="BM304" i="45" s="1"/>
  <c r="BE304" i="45"/>
  <c r="BC304" i="45"/>
  <c r="AZ304" i="45"/>
  <c r="BO304" i="45" s="1"/>
  <c r="AT304" i="45"/>
  <c r="AY304" i="45" s="1"/>
  <c r="AS304" i="45"/>
  <c r="AW304" i="45" s="1"/>
  <c r="AP304" i="45"/>
  <c r="AO304" i="45" s="1"/>
  <c r="AG304" i="45"/>
  <c r="AF304" i="45"/>
  <c r="AB304" i="45"/>
  <c r="Z304" i="45"/>
  <c r="X304" i="45"/>
  <c r="BX303" i="45"/>
  <c r="BW303" i="45"/>
  <c r="BU303" i="45"/>
  <c r="BR303" i="45"/>
  <c r="BL303" i="45"/>
  <c r="BK303" i="45"/>
  <c r="BI303" i="45"/>
  <c r="BF303" i="45"/>
  <c r="BM303" i="45" s="1"/>
  <c r="BE303" i="45"/>
  <c r="BC303" i="45"/>
  <c r="AZ303" i="45"/>
  <c r="BQ303" i="45" s="1"/>
  <c r="AT303" i="45"/>
  <c r="AY303" i="45" s="1"/>
  <c r="AS303" i="45"/>
  <c r="AU303" i="45" s="1"/>
  <c r="AP303" i="45"/>
  <c r="Y303" i="45" s="1"/>
  <c r="AG303" i="45"/>
  <c r="AF303" i="45"/>
  <c r="AB303" i="45"/>
  <c r="Z303" i="45"/>
  <c r="X303" i="45"/>
  <c r="BX302" i="45"/>
  <c r="BW302" i="45"/>
  <c r="BU302" i="45"/>
  <c r="BR302" i="45"/>
  <c r="BL302" i="45"/>
  <c r="BK302" i="45"/>
  <c r="BI302" i="45"/>
  <c r="BF302" i="45"/>
  <c r="BE302" i="45"/>
  <c r="BC302" i="45"/>
  <c r="AZ302" i="45"/>
  <c r="BO302" i="45" s="1"/>
  <c r="AT302" i="45"/>
  <c r="AY302" i="45" s="1"/>
  <c r="AS302" i="45"/>
  <c r="AW302" i="45" s="1"/>
  <c r="AP302" i="45"/>
  <c r="AG302" i="45"/>
  <c r="AF302" i="45"/>
  <c r="AB302" i="45"/>
  <c r="X302" i="45"/>
  <c r="BX301" i="45"/>
  <c r="BW301" i="45"/>
  <c r="BU301" i="45"/>
  <c r="BR301" i="45"/>
  <c r="BL301" i="45"/>
  <c r="BK301" i="45"/>
  <c r="BI301" i="45"/>
  <c r="BF301" i="45"/>
  <c r="BE301" i="45"/>
  <c r="BC301" i="45"/>
  <c r="AZ301" i="45"/>
  <c r="BO301" i="45" s="1"/>
  <c r="AT301" i="45"/>
  <c r="AY301" i="45" s="1"/>
  <c r="AS301" i="45"/>
  <c r="AP301" i="45"/>
  <c r="AO301" i="45" s="1"/>
  <c r="AG301" i="45"/>
  <c r="AF301" i="45"/>
  <c r="AB301" i="45"/>
  <c r="Z301" i="45"/>
  <c r="X301" i="45"/>
  <c r="BX300" i="45"/>
  <c r="BW300" i="45"/>
  <c r="BU300" i="45"/>
  <c r="BR300" i="45"/>
  <c r="BL300" i="45"/>
  <c r="BK300" i="45"/>
  <c r="BI300" i="45"/>
  <c r="BF300" i="45"/>
  <c r="BE300" i="45"/>
  <c r="BC300" i="45"/>
  <c r="AZ300" i="45"/>
  <c r="BO300" i="45" s="1"/>
  <c r="AT300" i="45"/>
  <c r="AY300" i="45" s="1"/>
  <c r="AS300" i="45"/>
  <c r="AP300" i="45"/>
  <c r="AG300" i="45"/>
  <c r="AF300" i="45"/>
  <c r="AB300" i="45"/>
  <c r="X300" i="45"/>
  <c r="BX299" i="45"/>
  <c r="BW299" i="45"/>
  <c r="BU299" i="45"/>
  <c r="BR299" i="45"/>
  <c r="BL299" i="45"/>
  <c r="BK299" i="45"/>
  <c r="BI299" i="45"/>
  <c r="BF299" i="45"/>
  <c r="BC299" i="45"/>
  <c r="AZ299" i="45"/>
  <c r="BQ299" i="45" s="1"/>
  <c r="AS299" i="45"/>
  <c r="AW299" i="45" s="1"/>
  <c r="AP299" i="45"/>
  <c r="AL299" i="45"/>
  <c r="AJ299" i="45"/>
  <c r="X299" i="45"/>
  <c r="BX298" i="45"/>
  <c r="BW298" i="45"/>
  <c r="BU298" i="45"/>
  <c r="BR298" i="45"/>
  <c r="BL298" i="45"/>
  <c r="BK298" i="45"/>
  <c r="BI298" i="45"/>
  <c r="BF298" i="45"/>
  <c r="BE298" i="45"/>
  <c r="BC298" i="45"/>
  <c r="AZ298" i="45"/>
  <c r="BO298" i="45" s="1"/>
  <c r="AT298" i="45"/>
  <c r="AY298" i="45" s="1"/>
  <c r="AS298" i="45"/>
  <c r="AW298" i="45" s="1"/>
  <c r="AP298" i="45"/>
  <c r="AF298" i="45"/>
  <c r="AB298" i="45"/>
  <c r="X298" i="45"/>
  <c r="BX297" i="45"/>
  <c r="BW297" i="45"/>
  <c r="BU297" i="45"/>
  <c r="BR297" i="45"/>
  <c r="BL297" i="45"/>
  <c r="BK297" i="45"/>
  <c r="BI297" i="45"/>
  <c r="BF297" i="45"/>
  <c r="BE297" i="45"/>
  <c r="BC297" i="45"/>
  <c r="AZ297" i="45"/>
  <c r="BO297" i="45" s="1"/>
  <c r="AT297" i="45"/>
  <c r="AY297" i="45" s="1"/>
  <c r="AS297" i="45"/>
  <c r="AW297" i="45" s="1"/>
  <c r="AP297" i="45"/>
  <c r="AL297" i="45"/>
  <c r="AJ297" i="45"/>
  <c r="AG297" i="45"/>
  <c r="AF297" i="45"/>
  <c r="AB297" i="45"/>
  <c r="X297" i="45"/>
  <c r="BX296" i="45"/>
  <c r="BW296" i="45"/>
  <c r="BU296" i="45"/>
  <c r="BR296" i="45"/>
  <c r="BL296" i="45"/>
  <c r="BK296" i="45"/>
  <c r="BI296" i="45"/>
  <c r="BF296" i="45"/>
  <c r="BE296" i="45"/>
  <c r="BC296" i="45"/>
  <c r="AZ296" i="45"/>
  <c r="BQ296" i="45" s="1"/>
  <c r="AT296" i="45"/>
  <c r="AY296" i="45" s="1"/>
  <c r="AS296" i="45"/>
  <c r="AW296" i="45" s="1"/>
  <c r="AP296" i="45"/>
  <c r="AL296" i="45"/>
  <c r="AJ296" i="45"/>
  <c r="AG296" i="45"/>
  <c r="AF296" i="45"/>
  <c r="AB296" i="45"/>
  <c r="X296" i="45"/>
  <c r="BX295" i="45"/>
  <c r="BW295" i="45"/>
  <c r="BU295" i="45"/>
  <c r="BR295" i="45"/>
  <c r="BL295" i="45"/>
  <c r="BK295" i="45"/>
  <c r="BI295" i="45"/>
  <c r="BF295" i="45"/>
  <c r="BE295" i="45"/>
  <c r="BC295" i="45"/>
  <c r="AZ295" i="45"/>
  <c r="BQ295" i="45" s="1"/>
  <c r="AT295" i="45"/>
  <c r="AY295" i="45" s="1"/>
  <c r="AS295" i="45"/>
  <c r="AP295" i="45"/>
  <c r="AO295" i="45" s="1"/>
  <c r="AL295" i="45"/>
  <c r="AJ295" i="45"/>
  <c r="AG295" i="45"/>
  <c r="AF295" i="45"/>
  <c r="AB295" i="45"/>
  <c r="X295" i="45"/>
  <c r="BX294" i="45"/>
  <c r="BW294" i="45"/>
  <c r="BU294" i="45"/>
  <c r="BR294" i="45"/>
  <c r="BL294" i="45"/>
  <c r="BK294" i="45"/>
  <c r="BI294" i="45"/>
  <c r="BF294" i="45"/>
  <c r="BE294" i="45"/>
  <c r="BC294" i="45"/>
  <c r="AZ294" i="45"/>
  <c r="AT294" i="45"/>
  <c r="AY294" i="45" s="1"/>
  <c r="AS294" i="45"/>
  <c r="AW294" i="45" s="1"/>
  <c r="AP294" i="45"/>
  <c r="AL294" i="45"/>
  <c r="AJ294" i="45"/>
  <c r="X294" i="45"/>
  <c r="BX293" i="45"/>
  <c r="BW293" i="45"/>
  <c r="BU293" i="45"/>
  <c r="BR293" i="45"/>
  <c r="BL293" i="45"/>
  <c r="BK293" i="45"/>
  <c r="BI293" i="45"/>
  <c r="BF293" i="45"/>
  <c r="BM293" i="45" s="1"/>
  <c r="BE293" i="45"/>
  <c r="BC293" i="45"/>
  <c r="AZ293" i="45"/>
  <c r="BO293" i="45" s="1"/>
  <c r="AT293" i="45"/>
  <c r="AY293" i="45" s="1"/>
  <c r="AS293" i="45"/>
  <c r="AW293" i="45" s="1"/>
  <c r="AP293" i="45"/>
  <c r="AL293" i="45"/>
  <c r="AJ293" i="45"/>
  <c r="Z293" i="45"/>
  <c r="X293" i="45"/>
  <c r="BX292" i="45"/>
  <c r="BW292" i="45"/>
  <c r="BU292" i="45"/>
  <c r="BR292" i="45"/>
  <c r="BL292" i="45"/>
  <c r="BK292" i="45"/>
  <c r="BI292" i="45"/>
  <c r="BF292" i="45"/>
  <c r="BE292" i="45"/>
  <c r="BC292" i="45"/>
  <c r="AZ292" i="45"/>
  <c r="BQ292" i="45" s="1"/>
  <c r="AT292" i="45"/>
  <c r="AY292" i="45" s="1"/>
  <c r="AS292" i="45"/>
  <c r="AP292" i="45"/>
  <c r="AL292" i="45"/>
  <c r="AJ292" i="45"/>
  <c r="X292" i="45"/>
  <c r="BX291" i="45"/>
  <c r="BW291" i="45"/>
  <c r="BU291" i="45"/>
  <c r="BR291" i="45"/>
  <c r="BL291" i="45"/>
  <c r="BK291" i="45"/>
  <c r="BI291" i="45"/>
  <c r="BF291" i="45"/>
  <c r="BE291" i="45"/>
  <c r="BC291" i="45"/>
  <c r="AZ291" i="45"/>
  <c r="AT291" i="45"/>
  <c r="AY291" i="45" s="1"/>
  <c r="AS291" i="45"/>
  <c r="AW291" i="45" s="1"/>
  <c r="AP291" i="45"/>
  <c r="AO291" i="45" s="1"/>
  <c r="AL291" i="45"/>
  <c r="AJ291" i="45"/>
  <c r="X291" i="45"/>
  <c r="BX290" i="45"/>
  <c r="BW290" i="45"/>
  <c r="BU290" i="45"/>
  <c r="BR290" i="45"/>
  <c r="BL290" i="45"/>
  <c r="BK290" i="45"/>
  <c r="BI290" i="45"/>
  <c r="BF290" i="45"/>
  <c r="BC290" i="45"/>
  <c r="AZ290" i="45"/>
  <c r="BQ290" i="45" s="1"/>
  <c r="AY290" i="45"/>
  <c r="AS290" i="45"/>
  <c r="AW290" i="45" s="1"/>
  <c r="AP290" i="45"/>
  <c r="Y290" i="45" s="1"/>
  <c r="AL290" i="45"/>
  <c r="AJ290" i="45"/>
  <c r="X290" i="45"/>
  <c r="BX289" i="45"/>
  <c r="BW289" i="45"/>
  <c r="BU289" i="45"/>
  <c r="BR289" i="45"/>
  <c r="BL289" i="45"/>
  <c r="BK289" i="45"/>
  <c r="BI289" i="45"/>
  <c r="BF289" i="45"/>
  <c r="BE289" i="45"/>
  <c r="BC289" i="45"/>
  <c r="AZ289" i="45"/>
  <c r="BO289" i="45" s="1"/>
  <c r="AT289" i="45"/>
  <c r="AY289" i="45" s="1"/>
  <c r="AS289" i="45"/>
  <c r="AP289" i="45"/>
  <c r="AO289" i="45" s="1"/>
  <c r="AF289" i="45"/>
  <c r="AB289" i="45"/>
  <c r="X289" i="45"/>
  <c r="BX288" i="45"/>
  <c r="BW288" i="45"/>
  <c r="BU288" i="45"/>
  <c r="BR288" i="45"/>
  <c r="BL288" i="45"/>
  <c r="BK288" i="45"/>
  <c r="BI288" i="45"/>
  <c r="BF288" i="45"/>
  <c r="BC288" i="45"/>
  <c r="AZ288" i="45"/>
  <c r="BQ288" i="45" s="1"/>
  <c r="AY288" i="45"/>
  <c r="AS288" i="45"/>
  <c r="AW288" i="45" s="1"/>
  <c r="AP288" i="45"/>
  <c r="Y288" i="45" s="1"/>
  <c r="AL288" i="45"/>
  <c r="AJ288" i="45"/>
  <c r="X288" i="45"/>
  <c r="BX287" i="45"/>
  <c r="BW287" i="45"/>
  <c r="BU287" i="45"/>
  <c r="BR287" i="45"/>
  <c r="BL287" i="45"/>
  <c r="BK287" i="45"/>
  <c r="BI287" i="45"/>
  <c r="BF287" i="45"/>
  <c r="BE287" i="45"/>
  <c r="BC287" i="45"/>
  <c r="AZ287" i="45"/>
  <c r="BO287" i="45" s="1"/>
  <c r="AT287" i="45"/>
  <c r="AY287" i="45" s="1"/>
  <c r="AS287" i="45"/>
  <c r="AW287" i="45" s="1"/>
  <c r="AP287" i="45"/>
  <c r="AG287" i="45"/>
  <c r="AF287" i="45"/>
  <c r="AB287" i="45"/>
  <c r="X287" i="45"/>
  <c r="BX286" i="45"/>
  <c r="BW286" i="45"/>
  <c r="BU286" i="45"/>
  <c r="BR286" i="45"/>
  <c r="BL286" i="45"/>
  <c r="BK286" i="45"/>
  <c r="BI286" i="45"/>
  <c r="BF286" i="45"/>
  <c r="BE286" i="45"/>
  <c r="BC286" i="45"/>
  <c r="AZ286" i="45"/>
  <c r="BO286" i="45" s="1"/>
  <c r="AT286" i="45"/>
  <c r="AY286" i="45" s="1"/>
  <c r="AS286" i="45"/>
  <c r="AP286" i="45"/>
  <c r="AG286" i="45"/>
  <c r="AF286" i="45"/>
  <c r="AB286" i="45"/>
  <c r="X286" i="45"/>
  <c r="BX285" i="45"/>
  <c r="BW285" i="45"/>
  <c r="BU285" i="45"/>
  <c r="BR285" i="45"/>
  <c r="BL285" i="45"/>
  <c r="BK285" i="45"/>
  <c r="BI285" i="45"/>
  <c r="BF285" i="45"/>
  <c r="BE285" i="45"/>
  <c r="BC285" i="45"/>
  <c r="AZ285" i="45"/>
  <c r="BO285" i="45" s="1"/>
  <c r="AT285" i="45"/>
  <c r="AY285" i="45" s="1"/>
  <c r="AS285" i="45"/>
  <c r="AP285" i="45"/>
  <c r="AO285" i="45" s="1"/>
  <c r="AG285" i="45"/>
  <c r="AF285" i="45"/>
  <c r="AB285" i="45"/>
  <c r="X285" i="45"/>
  <c r="BX284" i="45"/>
  <c r="BW284" i="45"/>
  <c r="BU284" i="45"/>
  <c r="BR284" i="45"/>
  <c r="BL284" i="45"/>
  <c r="BK284" i="45"/>
  <c r="BI284" i="45"/>
  <c r="BF284" i="45"/>
  <c r="BE284" i="45"/>
  <c r="BC284" i="45"/>
  <c r="AZ284" i="45"/>
  <c r="AT284" i="45"/>
  <c r="AY284" i="45" s="1"/>
  <c r="AS284" i="45"/>
  <c r="AW284" i="45" s="1"/>
  <c r="AP284" i="45"/>
  <c r="AF284" i="45"/>
  <c r="AB284" i="45"/>
  <c r="X284" i="45"/>
  <c r="BX283" i="45"/>
  <c r="BW283" i="45"/>
  <c r="BU283" i="45"/>
  <c r="BR283" i="45"/>
  <c r="BL283" i="45"/>
  <c r="BK283" i="45"/>
  <c r="BI283" i="45"/>
  <c r="BF283" i="45"/>
  <c r="BE283" i="45"/>
  <c r="BC283" i="45"/>
  <c r="AZ283" i="45"/>
  <c r="BQ283" i="45" s="1"/>
  <c r="AT283" i="45"/>
  <c r="AY283" i="45" s="1"/>
  <c r="AS283" i="45"/>
  <c r="AW283" i="45" s="1"/>
  <c r="AP283" i="45"/>
  <c r="Y283" i="45" s="1"/>
  <c r="AG283" i="45"/>
  <c r="AF283" i="45"/>
  <c r="AB283" i="45"/>
  <c r="X283" i="45"/>
  <c r="BX282" i="45"/>
  <c r="BW282" i="45"/>
  <c r="BU282" i="45"/>
  <c r="BR282" i="45"/>
  <c r="BL282" i="45"/>
  <c r="BK282" i="45"/>
  <c r="BI282" i="45"/>
  <c r="BF282" i="45"/>
  <c r="BE282" i="45"/>
  <c r="BC282" i="45"/>
  <c r="AZ282" i="45"/>
  <c r="BO282" i="45" s="1"/>
  <c r="AT282" i="45"/>
  <c r="AY282" i="45" s="1"/>
  <c r="AS282" i="45"/>
  <c r="AW282" i="45" s="1"/>
  <c r="AP282" i="45"/>
  <c r="AG282" i="45"/>
  <c r="AF282" i="45"/>
  <c r="AB282" i="45"/>
  <c r="X282" i="45"/>
  <c r="BX281" i="45"/>
  <c r="BW281" i="45"/>
  <c r="BU281" i="45"/>
  <c r="BR281" i="45"/>
  <c r="BL281" i="45"/>
  <c r="BK281" i="45"/>
  <c r="BI281" i="45"/>
  <c r="BF281" i="45"/>
  <c r="BE281" i="45"/>
  <c r="BC281" i="45"/>
  <c r="AZ281" i="45"/>
  <c r="BO281" i="45" s="1"/>
  <c r="AT281" i="45"/>
  <c r="AY281" i="45" s="1"/>
  <c r="AS281" i="45"/>
  <c r="AP281" i="45"/>
  <c r="AG281" i="45"/>
  <c r="AF281" i="45"/>
  <c r="AB281" i="45"/>
  <c r="X281" i="45"/>
  <c r="BX280" i="45"/>
  <c r="BW280" i="45"/>
  <c r="BU280" i="45"/>
  <c r="BR280" i="45"/>
  <c r="BL280" i="45"/>
  <c r="BK280" i="45"/>
  <c r="BI280" i="45"/>
  <c r="BF280" i="45"/>
  <c r="BE280" i="45"/>
  <c r="BC280" i="45"/>
  <c r="AZ280" i="45"/>
  <c r="AT280" i="45"/>
  <c r="AY280" i="45" s="1"/>
  <c r="AS280" i="45"/>
  <c r="AW280" i="45" s="1"/>
  <c r="AP280" i="45"/>
  <c r="AF280" i="45"/>
  <c r="AB280" i="45"/>
  <c r="X280" i="45"/>
  <c r="BX279" i="45"/>
  <c r="BW279" i="45"/>
  <c r="BU279" i="45"/>
  <c r="BR279" i="45"/>
  <c r="BL279" i="45"/>
  <c r="BK279" i="45"/>
  <c r="BI279" i="45"/>
  <c r="BF279" i="45"/>
  <c r="BE279" i="45"/>
  <c r="BC279" i="45"/>
  <c r="AZ279" i="45"/>
  <c r="BO279" i="45" s="1"/>
  <c r="AT279" i="45"/>
  <c r="AY279" i="45" s="1"/>
  <c r="AS279" i="45"/>
  <c r="AW279" i="45" s="1"/>
  <c r="AP279" i="45"/>
  <c r="AF279" i="45"/>
  <c r="AB279" i="45"/>
  <c r="X279" i="45"/>
  <c r="BX278" i="45"/>
  <c r="BW278" i="45"/>
  <c r="BU278" i="45"/>
  <c r="BR278" i="45"/>
  <c r="BL278" i="45"/>
  <c r="BK278" i="45"/>
  <c r="BI278" i="45"/>
  <c r="BF278" i="45"/>
  <c r="BE278" i="45"/>
  <c r="BC278" i="45"/>
  <c r="AZ278" i="45"/>
  <c r="BO278" i="45" s="1"/>
  <c r="AT278" i="45"/>
  <c r="AY278" i="45" s="1"/>
  <c r="AS278" i="45"/>
  <c r="AP278" i="45"/>
  <c r="AO278" i="45" s="1"/>
  <c r="AF278" i="45"/>
  <c r="AB278" i="45"/>
  <c r="X278" i="45"/>
  <c r="BX277" i="45"/>
  <c r="BW277" i="45"/>
  <c r="BU277" i="45"/>
  <c r="BR277" i="45"/>
  <c r="BL277" i="45"/>
  <c r="BK277" i="45"/>
  <c r="BI277" i="45"/>
  <c r="BF277" i="45"/>
  <c r="BE277" i="45"/>
  <c r="BC277" i="45"/>
  <c r="AZ277" i="45"/>
  <c r="AT277" i="45"/>
  <c r="AY277" i="45" s="1"/>
  <c r="AS277" i="45"/>
  <c r="AP277" i="45"/>
  <c r="AF277" i="45"/>
  <c r="AB277" i="45"/>
  <c r="X277" i="45"/>
  <c r="BX276" i="45"/>
  <c r="BW276" i="45"/>
  <c r="BU276" i="45"/>
  <c r="BR276" i="45"/>
  <c r="BL276" i="45"/>
  <c r="BK276" i="45"/>
  <c r="BI276" i="45"/>
  <c r="BF276" i="45"/>
  <c r="BE276" i="45"/>
  <c r="BC276" i="45"/>
  <c r="AZ276" i="45"/>
  <c r="AT276" i="45"/>
  <c r="AS276" i="45"/>
  <c r="AW276" i="45" s="1"/>
  <c r="AP276" i="45"/>
  <c r="AO276" i="45" s="1"/>
  <c r="AF276" i="45"/>
  <c r="AB276" i="45"/>
  <c r="X276" i="45"/>
  <c r="BX275" i="45"/>
  <c r="BW275" i="45"/>
  <c r="BU275" i="45"/>
  <c r="BR275" i="45"/>
  <c r="BL275" i="45"/>
  <c r="BK275" i="45"/>
  <c r="BI275" i="45"/>
  <c r="BF275" i="45"/>
  <c r="BE275" i="45"/>
  <c r="BC275" i="45"/>
  <c r="AZ275" i="45"/>
  <c r="AT275" i="45"/>
  <c r="AY275" i="45" s="1"/>
  <c r="AS275" i="45"/>
  <c r="AP275" i="45"/>
  <c r="AF275" i="45"/>
  <c r="AB275" i="45"/>
  <c r="X275" i="45"/>
  <c r="BX274" i="45"/>
  <c r="BW274" i="45"/>
  <c r="BU274" i="45"/>
  <c r="BR274" i="45"/>
  <c r="BL274" i="45"/>
  <c r="BK274" i="45"/>
  <c r="BI274" i="45"/>
  <c r="BF274" i="45"/>
  <c r="BE274" i="45"/>
  <c r="BC274" i="45"/>
  <c r="AZ274" i="45"/>
  <c r="BO274" i="45" s="1"/>
  <c r="AT274" i="45"/>
  <c r="AY274" i="45" s="1"/>
  <c r="AS274" i="45"/>
  <c r="AP274" i="45"/>
  <c r="AO274" i="45" s="1"/>
  <c r="AF274" i="45"/>
  <c r="AB274" i="45"/>
  <c r="X274" i="45"/>
  <c r="BX273" i="45"/>
  <c r="BW273" i="45"/>
  <c r="BU273" i="45"/>
  <c r="BR273" i="45"/>
  <c r="BL273" i="45"/>
  <c r="BK273" i="45"/>
  <c r="BI273" i="45"/>
  <c r="BF273" i="45"/>
  <c r="BE273" i="45"/>
  <c r="BC273" i="45"/>
  <c r="AZ273" i="45"/>
  <c r="BO273" i="45" s="1"/>
  <c r="AT273" i="45"/>
  <c r="AY273" i="45" s="1"/>
  <c r="AS273" i="45"/>
  <c r="AW273" i="45" s="1"/>
  <c r="AP273" i="45"/>
  <c r="AG273" i="45"/>
  <c r="AF273" i="45"/>
  <c r="AB273" i="45"/>
  <c r="X273" i="45"/>
  <c r="BX272" i="45"/>
  <c r="BW272" i="45"/>
  <c r="BU272" i="45"/>
  <c r="BR272" i="45"/>
  <c r="BL272" i="45"/>
  <c r="BK272" i="45"/>
  <c r="BI272" i="45"/>
  <c r="BF272" i="45"/>
  <c r="BE272" i="45"/>
  <c r="BC272" i="45"/>
  <c r="AZ272" i="45"/>
  <c r="AT272" i="45"/>
  <c r="AY272" i="45" s="1"/>
  <c r="AS272" i="45"/>
  <c r="AP272" i="45"/>
  <c r="AG272" i="45"/>
  <c r="AF272" i="45"/>
  <c r="AB272" i="45"/>
  <c r="X272" i="45"/>
  <c r="BX271" i="45"/>
  <c r="BW271" i="45"/>
  <c r="BU271" i="45"/>
  <c r="BR271" i="45"/>
  <c r="BL271" i="45"/>
  <c r="BK271" i="45"/>
  <c r="BI271" i="45"/>
  <c r="BF271" i="45"/>
  <c r="BE271" i="45"/>
  <c r="BC271" i="45"/>
  <c r="AZ271" i="45"/>
  <c r="AT271" i="45"/>
  <c r="AY271" i="45" s="1"/>
  <c r="AS271" i="45"/>
  <c r="AW271" i="45" s="1"/>
  <c r="AP271" i="45"/>
  <c r="Y271" i="45" s="1"/>
  <c r="AG271" i="45"/>
  <c r="AF271" i="45"/>
  <c r="AB271" i="45"/>
  <c r="X271" i="45"/>
  <c r="BX270" i="45"/>
  <c r="BW270" i="45"/>
  <c r="BU270" i="45"/>
  <c r="BR270" i="45"/>
  <c r="BL270" i="45"/>
  <c r="BK270" i="45"/>
  <c r="BI270" i="45"/>
  <c r="BF270" i="45"/>
  <c r="BE270" i="45"/>
  <c r="BC270" i="45"/>
  <c r="AZ270" i="45"/>
  <c r="BO270" i="45" s="1"/>
  <c r="AT270" i="45"/>
  <c r="AY270" i="45" s="1"/>
  <c r="AS270" i="45"/>
  <c r="AP270" i="45"/>
  <c r="AO270" i="45" s="1"/>
  <c r="AF270" i="45"/>
  <c r="AB270" i="45"/>
  <c r="X270" i="45"/>
  <c r="BX269" i="45"/>
  <c r="BW269" i="45"/>
  <c r="BU269" i="45"/>
  <c r="BR269" i="45"/>
  <c r="BL269" i="45"/>
  <c r="BK269" i="45"/>
  <c r="BI269" i="45"/>
  <c r="BF269" i="45"/>
  <c r="BE269" i="45"/>
  <c r="BC269" i="45"/>
  <c r="AZ269" i="45"/>
  <c r="BO269" i="45" s="1"/>
  <c r="AT269" i="45"/>
  <c r="AY269" i="45" s="1"/>
  <c r="AS269" i="45"/>
  <c r="AW269" i="45" s="1"/>
  <c r="AP269" i="45"/>
  <c r="AL269" i="45"/>
  <c r="AJ269" i="45"/>
  <c r="AG269" i="45"/>
  <c r="AF269" i="45"/>
  <c r="AB269" i="45"/>
  <c r="X269" i="45"/>
  <c r="BX268" i="45"/>
  <c r="BW268" i="45"/>
  <c r="BU268" i="45"/>
  <c r="BR268" i="45"/>
  <c r="BL268" i="45"/>
  <c r="BK268" i="45"/>
  <c r="BI268" i="45"/>
  <c r="BF268" i="45"/>
  <c r="BE268" i="45"/>
  <c r="BC268" i="45"/>
  <c r="AZ268" i="45"/>
  <c r="BO268" i="45" s="1"/>
  <c r="AT268" i="45"/>
  <c r="AY268" i="45" s="1"/>
  <c r="AS268" i="45"/>
  <c r="AP268" i="45"/>
  <c r="AO268" i="45" s="1"/>
  <c r="AL268" i="45"/>
  <c r="AJ268" i="45"/>
  <c r="AG268" i="45"/>
  <c r="AF268" i="45"/>
  <c r="AB268" i="45"/>
  <c r="X268" i="45"/>
  <c r="BX267" i="45"/>
  <c r="BW267" i="45"/>
  <c r="BU267" i="45"/>
  <c r="BR267" i="45"/>
  <c r="BL267" i="45"/>
  <c r="BK267" i="45"/>
  <c r="BI267" i="45"/>
  <c r="BF267" i="45"/>
  <c r="BM267" i="45" s="1"/>
  <c r="BE267" i="45"/>
  <c r="BC267" i="45"/>
  <c r="AZ267" i="45"/>
  <c r="BS267" i="45" s="1"/>
  <c r="AT267" i="45"/>
  <c r="AY267" i="45" s="1"/>
  <c r="AS267" i="45"/>
  <c r="AW267" i="45" s="1"/>
  <c r="AP267" i="45"/>
  <c r="AO267" i="45" s="1"/>
  <c r="AL267" i="45"/>
  <c r="AJ267" i="45"/>
  <c r="X267" i="45"/>
  <c r="BX266" i="45"/>
  <c r="BW266" i="45"/>
  <c r="BU266" i="45"/>
  <c r="BR266" i="45"/>
  <c r="BL266" i="45"/>
  <c r="BK266" i="45"/>
  <c r="BI266" i="45"/>
  <c r="BF266" i="45"/>
  <c r="BE266" i="45"/>
  <c r="BC266" i="45"/>
  <c r="AZ266" i="45"/>
  <c r="AT266" i="45"/>
  <c r="AY266" i="45" s="1"/>
  <c r="AS266" i="45"/>
  <c r="AP266" i="45"/>
  <c r="AL266" i="45"/>
  <c r="AJ266" i="45"/>
  <c r="X266" i="45"/>
  <c r="BX265" i="45"/>
  <c r="BW265" i="45"/>
  <c r="BU265" i="45"/>
  <c r="BR265" i="45"/>
  <c r="BL265" i="45"/>
  <c r="BK265" i="45"/>
  <c r="BI265" i="45"/>
  <c r="BF265" i="45"/>
  <c r="BE265" i="45"/>
  <c r="BC265" i="45"/>
  <c r="AZ265" i="45"/>
  <c r="BQ265" i="45" s="1"/>
  <c r="AT265" i="45"/>
  <c r="AY265" i="45" s="1"/>
  <c r="AS265" i="45"/>
  <c r="AW265" i="45" s="1"/>
  <c r="AP265" i="45"/>
  <c r="AO265" i="45" s="1"/>
  <c r="AL265" i="45"/>
  <c r="AJ265" i="45"/>
  <c r="X265" i="45"/>
  <c r="BX264" i="45"/>
  <c r="BW264" i="45"/>
  <c r="BU264" i="45"/>
  <c r="BR264" i="45"/>
  <c r="BL264" i="45"/>
  <c r="BK264" i="45"/>
  <c r="BI264" i="45"/>
  <c r="BF264" i="45"/>
  <c r="BE264" i="45"/>
  <c r="BC264" i="45"/>
  <c r="AZ264" i="45"/>
  <c r="AY264" i="45"/>
  <c r="AS264" i="45"/>
  <c r="AU264" i="45" s="1"/>
  <c r="AP264" i="45"/>
  <c r="AL264" i="45"/>
  <c r="AJ264" i="45"/>
  <c r="X264" i="45"/>
  <c r="BX263" i="45"/>
  <c r="BW263" i="45"/>
  <c r="BU263" i="45"/>
  <c r="BR263" i="45"/>
  <c r="BL263" i="45"/>
  <c r="BK263" i="45"/>
  <c r="BI263" i="45"/>
  <c r="BF263" i="45"/>
  <c r="BE263" i="45"/>
  <c r="BC263" i="45"/>
  <c r="AZ263" i="45"/>
  <c r="AT263" i="45"/>
  <c r="AY263" i="45" s="1"/>
  <c r="AS263" i="45"/>
  <c r="AP263" i="45"/>
  <c r="AF263" i="45"/>
  <c r="AB263" i="45"/>
  <c r="X263" i="45"/>
  <c r="BX262" i="45"/>
  <c r="BW262" i="45"/>
  <c r="BU262" i="45"/>
  <c r="BR262" i="45"/>
  <c r="BL262" i="45"/>
  <c r="BK262" i="45"/>
  <c r="BI262" i="45"/>
  <c r="BF262" i="45"/>
  <c r="BE262" i="45"/>
  <c r="BC262" i="45"/>
  <c r="AZ262" i="45"/>
  <c r="AN262" i="45"/>
  <c r="AM262" i="45"/>
  <c r="AS262" i="45" s="1"/>
  <c r="AF262" i="45"/>
  <c r="AB262" i="45"/>
  <c r="X262" i="45"/>
  <c r="BX261" i="45"/>
  <c r="BW261" i="45"/>
  <c r="BU261" i="45"/>
  <c r="BR261" i="45"/>
  <c r="BL261" i="45"/>
  <c r="BK261" i="45"/>
  <c r="BI261" i="45"/>
  <c r="BF261" i="45"/>
  <c r="BE261" i="45"/>
  <c r="BC261" i="45"/>
  <c r="AZ261" i="45"/>
  <c r="BO261" i="45" s="1"/>
  <c r="AT261" i="45"/>
  <c r="AY261" i="45" s="1"/>
  <c r="AS261" i="45"/>
  <c r="AP261" i="45"/>
  <c r="AF261" i="45"/>
  <c r="AB261" i="45"/>
  <c r="X261" i="45"/>
  <c r="BX260" i="45"/>
  <c r="BW260" i="45"/>
  <c r="BU260" i="45"/>
  <c r="BR260" i="45"/>
  <c r="BL260" i="45"/>
  <c r="BK260" i="45"/>
  <c r="BI260" i="45"/>
  <c r="BF260" i="45"/>
  <c r="BE260" i="45"/>
  <c r="BC260" i="45"/>
  <c r="AZ260" i="45"/>
  <c r="AT260" i="45"/>
  <c r="AY260" i="45" s="1"/>
  <c r="AS260" i="45"/>
  <c r="AP260" i="45"/>
  <c r="AL260" i="45"/>
  <c r="AJ260" i="45"/>
  <c r="AG260" i="45"/>
  <c r="AG262" i="45" s="1"/>
  <c r="AH262" i="45" s="1"/>
  <c r="AF260" i="45"/>
  <c r="AB260" i="45"/>
  <c r="X260" i="45"/>
  <c r="BX259" i="45"/>
  <c r="BW259" i="45"/>
  <c r="BU259" i="45"/>
  <c r="BR259" i="45"/>
  <c r="BL259" i="45"/>
  <c r="BK259" i="45"/>
  <c r="BI259" i="45"/>
  <c r="BF259" i="45"/>
  <c r="BE259" i="45"/>
  <c r="BC259" i="45"/>
  <c r="AZ259" i="45"/>
  <c r="BO259" i="45" s="1"/>
  <c r="AT259" i="45"/>
  <c r="AY259" i="45" s="1"/>
  <c r="AS259" i="45"/>
  <c r="AP259" i="45"/>
  <c r="AL259" i="45"/>
  <c r="AJ259" i="45"/>
  <c r="AG259" i="45"/>
  <c r="AF259" i="45"/>
  <c r="AB259" i="45"/>
  <c r="X259" i="45"/>
  <c r="BX258" i="45"/>
  <c r="BW258" i="45"/>
  <c r="BU258" i="45"/>
  <c r="BR258" i="45"/>
  <c r="BL258" i="45"/>
  <c r="BK258" i="45"/>
  <c r="BI258" i="45"/>
  <c r="BF258" i="45"/>
  <c r="BE258" i="45"/>
  <c r="BC258" i="45"/>
  <c r="AZ258" i="45"/>
  <c r="BQ258" i="45" s="1"/>
  <c r="AT258" i="45"/>
  <c r="AY258" i="45" s="1"/>
  <c r="AS258" i="45"/>
  <c r="AW258" i="45" s="1"/>
  <c r="AP258" i="45"/>
  <c r="AO258" i="45" s="1"/>
  <c r="AL258" i="45"/>
  <c r="AJ258" i="45"/>
  <c r="AG258" i="45"/>
  <c r="AF258" i="45"/>
  <c r="AB258" i="45"/>
  <c r="X258" i="45"/>
  <c r="BX257" i="45"/>
  <c r="BW257" i="45"/>
  <c r="BU257" i="45"/>
  <c r="BR257" i="45"/>
  <c r="BL257" i="45"/>
  <c r="BK257" i="45"/>
  <c r="BI257" i="45"/>
  <c r="BF257" i="45"/>
  <c r="BE257" i="45"/>
  <c r="BC257" i="45"/>
  <c r="AZ257" i="45"/>
  <c r="BO257" i="45" s="1"/>
  <c r="AT257" i="45"/>
  <c r="AY257" i="45" s="1"/>
  <c r="AS257" i="45"/>
  <c r="AW257" i="45" s="1"/>
  <c r="AP257" i="45"/>
  <c r="AL257" i="45"/>
  <c r="AJ257" i="45"/>
  <c r="AG257" i="45"/>
  <c r="AF257" i="45"/>
  <c r="AB257" i="45"/>
  <c r="X257" i="45"/>
  <c r="BX256" i="45"/>
  <c r="BW256" i="45"/>
  <c r="BU256" i="45"/>
  <c r="BR256" i="45"/>
  <c r="BL256" i="45"/>
  <c r="BK256" i="45"/>
  <c r="BI256" i="45"/>
  <c r="BF256" i="45"/>
  <c r="BE256" i="45"/>
  <c r="BC256" i="45"/>
  <c r="AZ256" i="45"/>
  <c r="AT256" i="45"/>
  <c r="AY256" i="45" s="1"/>
  <c r="AS256" i="45"/>
  <c r="AP256" i="45"/>
  <c r="AO256" i="45" s="1"/>
  <c r="AL256" i="45"/>
  <c r="AJ256" i="45"/>
  <c r="AG256" i="45"/>
  <c r="AF256" i="45"/>
  <c r="AB256" i="45"/>
  <c r="X256" i="45"/>
  <c r="BX255" i="45"/>
  <c r="BW255" i="45"/>
  <c r="BU255" i="45"/>
  <c r="BR255" i="45"/>
  <c r="BL255" i="45"/>
  <c r="BK255" i="45"/>
  <c r="BI255" i="45"/>
  <c r="BF255" i="45"/>
  <c r="BE255" i="45"/>
  <c r="BC255" i="45"/>
  <c r="AZ255" i="45"/>
  <c r="BQ255" i="45" s="1"/>
  <c r="AT255" i="45"/>
  <c r="AY255" i="45" s="1"/>
  <c r="AS255" i="45"/>
  <c r="AP255" i="45"/>
  <c r="AO255" i="45" s="1"/>
  <c r="AL255" i="45"/>
  <c r="AJ255" i="45"/>
  <c r="X255" i="45"/>
  <c r="BX254" i="45"/>
  <c r="BW254" i="45"/>
  <c r="BU254" i="45"/>
  <c r="BR254" i="45"/>
  <c r="BL254" i="45"/>
  <c r="BK254" i="45"/>
  <c r="BI254" i="45"/>
  <c r="BF254" i="45"/>
  <c r="BE254" i="45"/>
  <c r="BC254" i="45"/>
  <c r="AZ254" i="45"/>
  <c r="AT254" i="45"/>
  <c r="AY254" i="45" s="1"/>
  <c r="AS254" i="45"/>
  <c r="AP254" i="45"/>
  <c r="AL254" i="45"/>
  <c r="AJ254" i="45"/>
  <c r="X254" i="45"/>
  <c r="BX253" i="45"/>
  <c r="BW253" i="45"/>
  <c r="BU253" i="45"/>
  <c r="BR253" i="45"/>
  <c r="BL253" i="45"/>
  <c r="BK253" i="45"/>
  <c r="BI253" i="45"/>
  <c r="BF253" i="45"/>
  <c r="BE253" i="45"/>
  <c r="BC253" i="45"/>
  <c r="AZ253" i="45"/>
  <c r="AT253" i="45"/>
  <c r="AY253" i="45" s="1"/>
  <c r="AS253" i="45"/>
  <c r="AW253" i="45" s="1"/>
  <c r="AP253" i="45"/>
  <c r="AO253" i="45" s="1"/>
  <c r="AL253" i="45"/>
  <c r="AJ253" i="45"/>
  <c r="X253" i="45"/>
  <c r="BX252" i="45"/>
  <c r="BW252" i="45"/>
  <c r="BU252" i="45"/>
  <c r="BR252" i="45"/>
  <c r="BL252" i="45"/>
  <c r="BK252" i="45"/>
  <c r="BI252" i="45"/>
  <c r="BF252" i="45"/>
  <c r="BM252" i="45" s="1"/>
  <c r="BE252" i="45"/>
  <c r="BC252" i="45"/>
  <c r="AZ252" i="45"/>
  <c r="BS252" i="45" s="1"/>
  <c r="AT252" i="45"/>
  <c r="AY252" i="45" s="1"/>
  <c r="AS252" i="45"/>
  <c r="AU252" i="45" s="1"/>
  <c r="AP252" i="45"/>
  <c r="AL252" i="45"/>
  <c r="AJ252" i="45"/>
  <c r="Z252" i="45"/>
  <c r="X252" i="45"/>
  <c r="BX251" i="45"/>
  <c r="BW251" i="45"/>
  <c r="BU251" i="45"/>
  <c r="BR251" i="45"/>
  <c r="BL251" i="45"/>
  <c r="BK251" i="45"/>
  <c r="BI251" i="45"/>
  <c r="BF251" i="45"/>
  <c r="BE251" i="45"/>
  <c r="BC251" i="45"/>
  <c r="AZ251" i="45"/>
  <c r="AT251" i="45"/>
  <c r="AY251" i="45" s="1"/>
  <c r="AS251" i="45"/>
  <c r="AP251" i="45"/>
  <c r="AO251" i="45" s="1"/>
  <c r="AF251" i="45"/>
  <c r="AB251" i="45"/>
  <c r="X251" i="45"/>
  <c r="BX250" i="45"/>
  <c r="BW250" i="45"/>
  <c r="BU250" i="45"/>
  <c r="BR250" i="45"/>
  <c r="BL250" i="45"/>
  <c r="BK250" i="45"/>
  <c r="BI250" i="45"/>
  <c r="BF250" i="45"/>
  <c r="BE250" i="45"/>
  <c r="BC250" i="45"/>
  <c r="AZ250" i="45"/>
  <c r="BO250" i="45" s="1"/>
  <c r="AT250" i="45"/>
  <c r="AY250" i="45" s="1"/>
  <c r="AS250" i="45"/>
  <c r="AP250" i="45"/>
  <c r="AG250" i="45"/>
  <c r="AF250" i="45"/>
  <c r="AB250" i="45"/>
  <c r="X250" i="45"/>
  <c r="BX249" i="45"/>
  <c r="BW249" i="45"/>
  <c r="BU249" i="45"/>
  <c r="BR249" i="45"/>
  <c r="BL249" i="45"/>
  <c r="BK249" i="45"/>
  <c r="BI249" i="45"/>
  <c r="BF249" i="45"/>
  <c r="BE249" i="45"/>
  <c r="BC249" i="45"/>
  <c r="AZ249" i="45"/>
  <c r="Z249" i="45" s="1"/>
  <c r="AT249" i="45"/>
  <c r="AY249" i="45" s="1"/>
  <c r="AS249" i="45"/>
  <c r="AP249" i="45"/>
  <c r="AG249" i="45"/>
  <c r="AF249" i="45"/>
  <c r="AB249" i="45"/>
  <c r="X249" i="45"/>
  <c r="BX248" i="45"/>
  <c r="BW248" i="45"/>
  <c r="BU248" i="45"/>
  <c r="BR248" i="45"/>
  <c r="BL248" i="45"/>
  <c r="BK248" i="45"/>
  <c r="BI248" i="45"/>
  <c r="BF248" i="45"/>
  <c r="BE248" i="45"/>
  <c r="BC248" i="45"/>
  <c r="AZ248" i="45"/>
  <c r="BO248" i="45" s="1"/>
  <c r="AT248" i="45"/>
  <c r="AY248" i="45" s="1"/>
  <c r="AS248" i="45"/>
  <c r="AW248" i="45" s="1"/>
  <c r="AP248" i="45"/>
  <c r="AG248" i="45"/>
  <c r="AF248" i="45"/>
  <c r="AB248" i="45"/>
  <c r="X248" i="45"/>
  <c r="BX247" i="45"/>
  <c r="BW247" i="45"/>
  <c r="BU247" i="45"/>
  <c r="BR247" i="45"/>
  <c r="BL247" i="45"/>
  <c r="BK247" i="45"/>
  <c r="BI247" i="45"/>
  <c r="BF247" i="45"/>
  <c r="BE247" i="45"/>
  <c r="BC247" i="45"/>
  <c r="AZ247" i="45"/>
  <c r="AT247" i="45"/>
  <c r="AY247" i="45" s="1"/>
  <c r="AS247" i="45"/>
  <c r="AP247" i="45"/>
  <c r="AO247" i="45" s="1"/>
  <c r="AF247" i="45"/>
  <c r="AB247" i="45"/>
  <c r="X247" i="45"/>
  <c r="BX246" i="45"/>
  <c r="BW246" i="45"/>
  <c r="BU246" i="45"/>
  <c r="BR246" i="45"/>
  <c r="BJ246" i="45"/>
  <c r="BH246" i="45"/>
  <c r="BD246" i="45"/>
  <c r="BB246" i="45"/>
  <c r="AX246" i="45"/>
  <c r="AV246" i="45"/>
  <c r="AN246" i="45"/>
  <c r="AM246" i="45"/>
  <c r="AS246" i="45" s="1"/>
  <c r="AF246" i="45"/>
  <c r="AB246" i="45"/>
  <c r="X246" i="45"/>
  <c r="BX245" i="45"/>
  <c r="BW245" i="45"/>
  <c r="BU245" i="45"/>
  <c r="BR245" i="45"/>
  <c r="BL245" i="45"/>
  <c r="BK245" i="45"/>
  <c r="BI245" i="45"/>
  <c r="BF245" i="45"/>
  <c r="BE245" i="45"/>
  <c r="BC245" i="45"/>
  <c r="AZ245" i="45"/>
  <c r="BO245" i="45" s="1"/>
  <c r="AT245" i="45"/>
  <c r="AY245" i="45" s="1"/>
  <c r="AS245" i="45"/>
  <c r="AW245" i="45" s="1"/>
  <c r="AP245" i="45"/>
  <c r="AF245" i="45"/>
  <c r="AB245" i="45"/>
  <c r="X245" i="45"/>
  <c r="BX244" i="45"/>
  <c r="BW244" i="45"/>
  <c r="BU244" i="45"/>
  <c r="BR244" i="45"/>
  <c r="BL244" i="45"/>
  <c r="BK244" i="45"/>
  <c r="BI244" i="45"/>
  <c r="BF244" i="45"/>
  <c r="BC244" i="45"/>
  <c r="AZ244" i="45"/>
  <c r="AY244" i="45"/>
  <c r="AS244" i="45"/>
  <c r="AW244" i="45" s="1"/>
  <c r="AP244" i="45"/>
  <c r="Y244" i="45" s="1"/>
  <c r="AL244" i="45"/>
  <c r="AJ244" i="45"/>
  <c r="X244" i="45"/>
  <c r="BX243" i="45"/>
  <c r="BW243" i="45"/>
  <c r="BU243" i="45"/>
  <c r="BR243" i="45"/>
  <c r="BL243" i="45"/>
  <c r="BK243" i="45"/>
  <c r="BI243" i="45"/>
  <c r="BF243" i="45"/>
  <c r="BE243" i="45"/>
  <c r="BC243" i="45"/>
  <c r="AZ243" i="45"/>
  <c r="BO243" i="45" s="1"/>
  <c r="AN243" i="45"/>
  <c r="AT243" i="45" s="1"/>
  <c r="AY243" i="45" s="1"/>
  <c r="AM243" i="45"/>
  <c r="AL243" i="45"/>
  <c r="AJ243" i="45"/>
  <c r="AF243" i="45"/>
  <c r="AB243" i="45"/>
  <c r="X243" i="45"/>
  <c r="BX242" i="45"/>
  <c r="BW242" i="45"/>
  <c r="BU242" i="45"/>
  <c r="BR242" i="45"/>
  <c r="BL242" i="45"/>
  <c r="BK242" i="45"/>
  <c r="BI242" i="45"/>
  <c r="BF242" i="45"/>
  <c r="BM242" i="45" s="1"/>
  <c r="BE242" i="45"/>
  <c r="BC242" i="45"/>
  <c r="AZ242" i="45"/>
  <c r="BS242" i="45" s="1"/>
  <c r="AT242" i="45"/>
  <c r="AY242" i="45" s="1"/>
  <c r="AS242" i="45"/>
  <c r="AU242" i="45" s="1"/>
  <c r="AP242" i="45"/>
  <c r="AO242" i="45" s="1"/>
  <c r="AL242" i="45"/>
  <c r="AJ242" i="45"/>
  <c r="Z242" i="45"/>
  <c r="X242" i="45"/>
  <c r="BX241" i="45"/>
  <c r="BW241" i="45"/>
  <c r="BU241" i="45"/>
  <c r="BR241" i="45"/>
  <c r="BL241" i="45"/>
  <c r="BK241" i="45"/>
  <c r="BI241" i="45"/>
  <c r="BF241" i="45"/>
  <c r="BE241" i="45"/>
  <c r="BC241" i="45"/>
  <c r="AZ241" i="45"/>
  <c r="AY241" i="45"/>
  <c r="AS241" i="45"/>
  <c r="AU241" i="45" s="1"/>
  <c r="AP241" i="45"/>
  <c r="AL241" i="45"/>
  <c r="AJ241" i="45"/>
  <c r="X241" i="45"/>
  <c r="BX240" i="45"/>
  <c r="BW240" i="45"/>
  <c r="BU240" i="45"/>
  <c r="BR240" i="45"/>
  <c r="BL240" i="45"/>
  <c r="BK240" i="45"/>
  <c r="BI240" i="45"/>
  <c r="BF240" i="45"/>
  <c r="BE240" i="45"/>
  <c r="BC240" i="45"/>
  <c r="AZ240" i="45"/>
  <c r="Z240" i="45" s="1"/>
  <c r="AT240" i="45"/>
  <c r="AY240" i="45" s="1"/>
  <c r="AS240" i="45"/>
  <c r="AP240" i="45"/>
  <c r="AO240" i="45" s="1"/>
  <c r="AF240" i="45"/>
  <c r="AB240" i="45"/>
  <c r="X240" i="45"/>
  <c r="BX239" i="45"/>
  <c r="BW239" i="45"/>
  <c r="BU239" i="45"/>
  <c r="BR239" i="45"/>
  <c r="BL239" i="45"/>
  <c r="BK239" i="45"/>
  <c r="BI239" i="45"/>
  <c r="BF239" i="45"/>
  <c r="BE239" i="45"/>
  <c r="BC239" i="45"/>
  <c r="AZ239" i="45"/>
  <c r="BO239" i="45" s="1"/>
  <c r="AT239" i="45"/>
  <c r="AY239" i="45" s="1"/>
  <c r="AS239" i="45"/>
  <c r="AP239" i="45"/>
  <c r="AL239" i="45"/>
  <c r="AJ239" i="45"/>
  <c r="AG239" i="45"/>
  <c r="AG243" i="45" s="1"/>
  <c r="AH243" i="45" s="1"/>
  <c r="AF239" i="45"/>
  <c r="AB239" i="45"/>
  <c r="X239" i="45"/>
  <c r="BX238" i="45"/>
  <c r="BW238" i="45"/>
  <c r="BU238" i="45"/>
  <c r="BR238" i="45"/>
  <c r="BL238" i="45"/>
  <c r="BK238" i="45"/>
  <c r="BI238" i="45"/>
  <c r="BF238" i="45"/>
  <c r="BE238" i="45"/>
  <c r="BC238" i="45"/>
  <c r="AZ238" i="45"/>
  <c r="AT238" i="45"/>
  <c r="AY238" i="45" s="1"/>
  <c r="AS238" i="45"/>
  <c r="AP238" i="45"/>
  <c r="AL238" i="45"/>
  <c r="AJ238" i="45"/>
  <c r="AG238" i="45"/>
  <c r="AF238" i="45"/>
  <c r="AB238" i="45"/>
  <c r="X238" i="45"/>
  <c r="BX237" i="45"/>
  <c r="BW237" i="45"/>
  <c r="BU237" i="45"/>
  <c r="BR237" i="45"/>
  <c r="BL237" i="45"/>
  <c r="BK237" i="45"/>
  <c r="BI237" i="45"/>
  <c r="BF237" i="45"/>
  <c r="BE237" i="45"/>
  <c r="BC237" i="45"/>
  <c r="AZ237" i="45"/>
  <c r="AT237" i="45"/>
  <c r="AY237" i="45" s="1"/>
  <c r="AS237" i="45"/>
  <c r="AP237" i="45"/>
  <c r="Y237" i="45" s="1"/>
  <c r="AL237" i="45"/>
  <c r="AJ237" i="45"/>
  <c r="AG237" i="45"/>
  <c r="AF237" i="45"/>
  <c r="AB237" i="45"/>
  <c r="X237" i="45"/>
  <c r="BX236" i="45"/>
  <c r="BW236" i="45"/>
  <c r="BU236" i="45"/>
  <c r="BR236" i="45"/>
  <c r="BL236" i="45"/>
  <c r="BK236" i="45"/>
  <c r="BI236" i="45"/>
  <c r="BF236" i="45"/>
  <c r="BE236" i="45"/>
  <c r="BC236" i="45"/>
  <c r="AZ236" i="45"/>
  <c r="AT236" i="45"/>
  <c r="AY236" i="45" s="1"/>
  <c r="AS236" i="45"/>
  <c r="AP236" i="45"/>
  <c r="AO236" i="45" s="1"/>
  <c r="AL236" i="45"/>
  <c r="AJ236" i="45"/>
  <c r="AG236" i="45"/>
  <c r="AF236" i="45"/>
  <c r="AB236" i="45"/>
  <c r="X236" i="45"/>
  <c r="BX235" i="45"/>
  <c r="BW235" i="45"/>
  <c r="BU235" i="45"/>
  <c r="BR235" i="45"/>
  <c r="BL235" i="45"/>
  <c r="BK235" i="45"/>
  <c r="BI235" i="45"/>
  <c r="BF235" i="45"/>
  <c r="BE235" i="45"/>
  <c r="BC235" i="45"/>
  <c r="AZ235" i="45"/>
  <c r="AT235" i="45"/>
  <c r="AY235" i="45" s="1"/>
  <c r="AS235" i="45"/>
  <c r="AP235" i="45"/>
  <c r="Y235" i="45" s="1"/>
  <c r="AL235" i="45"/>
  <c r="AJ235" i="45"/>
  <c r="AG235" i="45"/>
  <c r="AF235" i="45"/>
  <c r="AB235" i="45"/>
  <c r="X235" i="45"/>
  <c r="BX234" i="45"/>
  <c r="BW234" i="45"/>
  <c r="BU234" i="45"/>
  <c r="BR234" i="45"/>
  <c r="BL234" i="45"/>
  <c r="BK234" i="45"/>
  <c r="BI234" i="45"/>
  <c r="BF234" i="45"/>
  <c r="BE234" i="45"/>
  <c r="BC234" i="45"/>
  <c r="AZ234" i="45"/>
  <c r="AT234" i="45"/>
  <c r="AY234" i="45" s="1"/>
  <c r="AS234" i="45"/>
  <c r="AP234" i="45"/>
  <c r="AL234" i="45"/>
  <c r="AJ234" i="45"/>
  <c r="AG234" i="45"/>
  <c r="AF234" i="45"/>
  <c r="AB234" i="45"/>
  <c r="X234" i="45"/>
  <c r="BX233" i="45"/>
  <c r="BW233" i="45"/>
  <c r="BU233" i="45"/>
  <c r="BR233" i="45"/>
  <c r="BL233" i="45"/>
  <c r="BK233" i="45"/>
  <c r="BI233" i="45"/>
  <c r="BF233" i="45"/>
  <c r="BE233" i="45"/>
  <c r="BC233" i="45"/>
  <c r="AZ233" i="45"/>
  <c r="Z233" i="45" s="1"/>
  <c r="AT233" i="45"/>
  <c r="AY233" i="45" s="1"/>
  <c r="AS233" i="45"/>
  <c r="AW233" i="45" s="1"/>
  <c r="AP233" i="45"/>
  <c r="AL233" i="45"/>
  <c r="AJ233" i="45"/>
  <c r="X233" i="45"/>
  <c r="BX232" i="45"/>
  <c r="BW232" i="45"/>
  <c r="BU232" i="45"/>
  <c r="BR232" i="45"/>
  <c r="BL232" i="45"/>
  <c r="BK232" i="45"/>
  <c r="BI232" i="45"/>
  <c r="BF232" i="45"/>
  <c r="BE232" i="45"/>
  <c r="BC232" i="45"/>
  <c r="AZ232" i="45"/>
  <c r="BO232" i="45" s="1"/>
  <c r="AT232" i="45"/>
  <c r="AY232" i="45" s="1"/>
  <c r="AS232" i="45"/>
  <c r="AW232" i="45" s="1"/>
  <c r="AP232" i="45"/>
  <c r="AL232" i="45"/>
  <c r="AJ232" i="45"/>
  <c r="X232" i="45"/>
  <c r="BX231" i="45"/>
  <c r="BW231" i="45"/>
  <c r="BU231" i="45"/>
  <c r="BR231" i="45"/>
  <c r="BL231" i="45"/>
  <c r="BK231" i="45"/>
  <c r="BI231" i="45"/>
  <c r="BF231" i="45"/>
  <c r="BM231" i="45" s="1"/>
  <c r="BE231" i="45"/>
  <c r="BC231" i="45"/>
  <c r="AZ231" i="45"/>
  <c r="AT231" i="45"/>
  <c r="AY231" i="45" s="1"/>
  <c r="AS231" i="45"/>
  <c r="AU231" i="45" s="1"/>
  <c r="AP231" i="45"/>
  <c r="AL231" i="45"/>
  <c r="AJ231" i="45"/>
  <c r="Z231" i="45"/>
  <c r="X231" i="45"/>
  <c r="BX230" i="45"/>
  <c r="BW230" i="45"/>
  <c r="BU230" i="45"/>
  <c r="BR230" i="45"/>
  <c r="BL230" i="45"/>
  <c r="BK230" i="45"/>
  <c r="BI230" i="45"/>
  <c r="BF230" i="45"/>
  <c r="BE230" i="45"/>
  <c r="BC230" i="45"/>
  <c r="AZ230" i="45"/>
  <c r="BO230" i="45" s="1"/>
  <c r="AT230" i="45"/>
  <c r="AY230" i="45" s="1"/>
  <c r="AS230" i="45"/>
  <c r="AW230" i="45" s="1"/>
  <c r="AP230" i="45"/>
  <c r="AO230" i="45" s="1"/>
  <c r="AF230" i="45"/>
  <c r="AB230" i="45"/>
  <c r="X230" i="45"/>
  <c r="BX229" i="45"/>
  <c r="BW229" i="45"/>
  <c r="BU229" i="45"/>
  <c r="BR229" i="45"/>
  <c r="BL229" i="45"/>
  <c r="BK229" i="45"/>
  <c r="BI229" i="45"/>
  <c r="BF229" i="45"/>
  <c r="BM229" i="45" s="1"/>
  <c r="BE229" i="45"/>
  <c r="BC229" i="45"/>
  <c r="AZ229" i="45"/>
  <c r="AT229" i="45"/>
  <c r="AS229" i="45"/>
  <c r="AP229" i="45"/>
  <c r="AL229" i="45"/>
  <c r="AJ229" i="45"/>
  <c r="Z229" i="45"/>
  <c r="Y229" i="45"/>
  <c r="X229" i="45"/>
  <c r="BX228" i="45"/>
  <c r="BW228" i="45"/>
  <c r="BU228" i="45"/>
  <c r="BR228" i="45"/>
  <c r="BL228" i="45"/>
  <c r="BK228" i="45"/>
  <c r="BI228" i="45"/>
  <c r="BF228" i="45"/>
  <c r="BM228" i="45" s="1"/>
  <c r="BE228" i="45"/>
  <c r="BC228" i="45"/>
  <c r="AZ228" i="45"/>
  <c r="AT228" i="45"/>
  <c r="AS228" i="45"/>
  <c r="AU228" i="45" s="1"/>
  <c r="AP228" i="45"/>
  <c r="AL228" i="45"/>
  <c r="AJ228" i="45"/>
  <c r="Z228" i="45"/>
  <c r="Y228" i="45"/>
  <c r="X228" i="45"/>
  <c r="BX227" i="45"/>
  <c r="BW227" i="45"/>
  <c r="BU227" i="45"/>
  <c r="BR227" i="45"/>
  <c r="BL227" i="45"/>
  <c r="BK227" i="45"/>
  <c r="BI227" i="45"/>
  <c r="BF227" i="45"/>
  <c r="BE227" i="45"/>
  <c r="BC227" i="45"/>
  <c r="AZ227" i="45"/>
  <c r="BO227" i="45" s="1"/>
  <c r="AT227" i="45"/>
  <c r="AY227" i="45" s="1"/>
  <c r="AS227" i="45"/>
  <c r="AP227" i="45"/>
  <c r="AL227" i="45"/>
  <c r="AJ227" i="45"/>
  <c r="AG227" i="45"/>
  <c r="AG246" i="45" s="1"/>
  <c r="AH246" i="45" s="1"/>
  <c r="AF227" i="45"/>
  <c r="AB227" i="45"/>
  <c r="X227" i="45"/>
  <c r="BX226" i="45"/>
  <c r="BW226" i="45"/>
  <c r="BU226" i="45"/>
  <c r="BR226" i="45"/>
  <c r="BL226" i="45"/>
  <c r="BK226" i="45"/>
  <c r="BI226" i="45"/>
  <c r="BF226" i="45"/>
  <c r="BM226" i="45" s="1"/>
  <c r="BE226" i="45"/>
  <c r="BC226" i="45"/>
  <c r="AZ226" i="45"/>
  <c r="BQ226" i="45" s="1"/>
  <c r="AT226" i="45"/>
  <c r="AY226" i="45" s="1"/>
  <c r="AS226" i="45"/>
  <c r="AP226" i="45"/>
  <c r="AL226" i="45"/>
  <c r="AJ226" i="45"/>
  <c r="AG226" i="45"/>
  <c r="AF226" i="45"/>
  <c r="AB226" i="45"/>
  <c r="Z226" i="45"/>
  <c r="X226" i="45"/>
  <c r="BX225" i="45"/>
  <c r="BW225" i="45"/>
  <c r="BU225" i="45"/>
  <c r="BR225" i="45"/>
  <c r="BL225" i="45"/>
  <c r="BK225" i="45"/>
  <c r="BI225" i="45"/>
  <c r="BF225" i="45"/>
  <c r="BM225" i="45" s="1"/>
  <c r="BE225" i="45"/>
  <c r="BC225" i="45"/>
  <c r="AZ225" i="45"/>
  <c r="BG225" i="45" s="1"/>
  <c r="AT225" i="45"/>
  <c r="AY225" i="45" s="1"/>
  <c r="AS225" i="45"/>
  <c r="AW225" i="45" s="1"/>
  <c r="AP225" i="45"/>
  <c r="AL225" i="45"/>
  <c r="AJ225" i="45"/>
  <c r="AG225" i="45"/>
  <c r="AF225" i="45"/>
  <c r="AB225" i="45"/>
  <c r="Z225" i="45"/>
  <c r="X225" i="45"/>
  <c r="BX224" i="45"/>
  <c r="BW224" i="45"/>
  <c r="BU224" i="45"/>
  <c r="BR224" i="45"/>
  <c r="BL224" i="45"/>
  <c r="BK224" i="45"/>
  <c r="BI224" i="45"/>
  <c r="BF224" i="45"/>
  <c r="BE224" i="45"/>
  <c r="BC224" i="45"/>
  <c r="AZ224" i="45"/>
  <c r="BQ224" i="45" s="1"/>
  <c r="AT224" i="45"/>
  <c r="AY224" i="45" s="1"/>
  <c r="AS224" i="45"/>
  <c r="AW224" i="45" s="1"/>
  <c r="AP224" i="45"/>
  <c r="AO224" i="45" s="1"/>
  <c r="AL224" i="45"/>
  <c r="AJ224" i="45"/>
  <c r="AG224" i="45"/>
  <c r="AF224" i="45"/>
  <c r="AB224" i="45"/>
  <c r="X224" i="45"/>
  <c r="BX223" i="45"/>
  <c r="BW223" i="45"/>
  <c r="BU223" i="45"/>
  <c r="BR223" i="45"/>
  <c r="BL223" i="45"/>
  <c r="BK223" i="45"/>
  <c r="BI223" i="45"/>
  <c r="BF223" i="45"/>
  <c r="BE223" i="45"/>
  <c r="BC223" i="45"/>
  <c r="AZ223" i="45"/>
  <c r="BO223" i="45" s="1"/>
  <c r="AT223" i="45"/>
  <c r="AY223" i="45" s="1"/>
  <c r="AS223" i="45"/>
  <c r="AP223" i="45"/>
  <c r="AL223" i="45"/>
  <c r="AJ223" i="45"/>
  <c r="AG223" i="45"/>
  <c r="AF223" i="45"/>
  <c r="AB223" i="45"/>
  <c r="X223" i="45"/>
  <c r="BX222" i="45"/>
  <c r="BW222" i="45"/>
  <c r="BU222" i="45"/>
  <c r="BR222" i="45"/>
  <c r="BL222" i="45"/>
  <c r="BK222" i="45"/>
  <c r="BI222" i="45"/>
  <c r="BF222" i="45"/>
  <c r="BE222" i="45"/>
  <c r="BC222" i="45"/>
  <c r="AZ222" i="45"/>
  <c r="BO222" i="45" s="1"/>
  <c r="AT222" i="45"/>
  <c r="AS222" i="45"/>
  <c r="AW222" i="45" s="1"/>
  <c r="AP222" i="45"/>
  <c r="AL222" i="45"/>
  <c r="AJ222" i="45"/>
  <c r="X222" i="45"/>
  <c r="BX221" i="45"/>
  <c r="BW221" i="45"/>
  <c r="BU221" i="45"/>
  <c r="BR221" i="45"/>
  <c r="BL221" i="45"/>
  <c r="BK221" i="45"/>
  <c r="BI221" i="45"/>
  <c r="BF221" i="45"/>
  <c r="BE221" i="45"/>
  <c r="BC221" i="45"/>
  <c r="AZ221" i="45"/>
  <c r="BO221" i="45" s="1"/>
  <c r="AT221" i="45"/>
  <c r="AY221" i="45" s="1"/>
  <c r="AS221" i="45"/>
  <c r="AP221" i="45"/>
  <c r="AO221" i="45" s="1"/>
  <c r="AF221" i="45"/>
  <c r="AB221" i="45"/>
  <c r="X221" i="45"/>
  <c r="BX220" i="45"/>
  <c r="BW220" i="45"/>
  <c r="BU220" i="45"/>
  <c r="BR220" i="45"/>
  <c r="BL220" i="45"/>
  <c r="BK220" i="45"/>
  <c r="BI220" i="45"/>
  <c r="BF220" i="45"/>
  <c r="BE220" i="45"/>
  <c r="BC220" i="45"/>
  <c r="AZ220" i="45"/>
  <c r="BO220" i="45" s="1"/>
  <c r="AT220" i="45"/>
  <c r="AY220" i="45" s="1"/>
  <c r="AS220" i="45"/>
  <c r="AP220" i="45"/>
  <c r="AO220" i="45" s="1"/>
  <c r="AL220" i="45"/>
  <c r="AJ220" i="45"/>
  <c r="AG220" i="45"/>
  <c r="AF220" i="45"/>
  <c r="AB220" i="45"/>
  <c r="X220" i="45"/>
  <c r="BX219" i="45"/>
  <c r="BW219" i="45"/>
  <c r="BU219" i="45"/>
  <c r="BR219" i="45"/>
  <c r="BL219" i="45"/>
  <c r="BK219" i="45"/>
  <c r="BI219" i="45"/>
  <c r="BF219" i="45"/>
  <c r="BE219" i="45"/>
  <c r="BC219" i="45"/>
  <c r="AZ219" i="45"/>
  <c r="BO219" i="45" s="1"/>
  <c r="AT219" i="45"/>
  <c r="AY219" i="45" s="1"/>
  <c r="AS219" i="45"/>
  <c r="AP219" i="45"/>
  <c r="AO219" i="45" s="1"/>
  <c r="AL219" i="45"/>
  <c r="AJ219" i="45"/>
  <c r="AG219" i="45"/>
  <c r="AF219" i="45"/>
  <c r="AB219" i="45"/>
  <c r="X219" i="45"/>
  <c r="BX218" i="45"/>
  <c r="BW218" i="45"/>
  <c r="BU218" i="45"/>
  <c r="BR218" i="45"/>
  <c r="BL218" i="45"/>
  <c r="BK218" i="45"/>
  <c r="BI218" i="45"/>
  <c r="BF218" i="45"/>
  <c r="BE218" i="45"/>
  <c r="BC218" i="45"/>
  <c r="AZ218" i="45"/>
  <c r="BQ218" i="45" s="1"/>
  <c r="AT218" i="45"/>
  <c r="AY218" i="45" s="1"/>
  <c r="AS218" i="45"/>
  <c r="AW218" i="45" s="1"/>
  <c r="AP218" i="45"/>
  <c r="AL218" i="45"/>
  <c r="AJ218" i="45"/>
  <c r="AG218" i="45"/>
  <c r="AF218" i="45"/>
  <c r="AB218" i="45"/>
  <c r="X218" i="45"/>
  <c r="BX217" i="45"/>
  <c r="BW217" i="45"/>
  <c r="BU217" i="45"/>
  <c r="BR217" i="45"/>
  <c r="BL217" i="45"/>
  <c r="BK217" i="45"/>
  <c r="BI217" i="45"/>
  <c r="BF217" i="45"/>
  <c r="BE217" i="45"/>
  <c r="BC217" i="45"/>
  <c r="AZ217" i="45"/>
  <c r="BQ217" i="45" s="1"/>
  <c r="AT217" i="45"/>
  <c r="AY217" i="45" s="1"/>
  <c r="AS217" i="45"/>
  <c r="AW217" i="45" s="1"/>
  <c r="AP217" i="45"/>
  <c r="AO217" i="45" s="1"/>
  <c r="AL217" i="45"/>
  <c r="AJ217" i="45"/>
  <c r="AG217" i="45"/>
  <c r="AF217" i="45"/>
  <c r="AB217" i="45"/>
  <c r="X217" i="45"/>
  <c r="BX216" i="45"/>
  <c r="BW216" i="45"/>
  <c r="BU216" i="45"/>
  <c r="BR216" i="45"/>
  <c r="BL216" i="45"/>
  <c r="BK216" i="45"/>
  <c r="BI216" i="45"/>
  <c r="BF216" i="45"/>
  <c r="BE216" i="45"/>
  <c r="BC216" i="45"/>
  <c r="AZ216" i="45"/>
  <c r="BO216" i="45" s="1"/>
  <c r="AT216" i="45"/>
  <c r="AY216" i="45" s="1"/>
  <c r="AS216" i="45"/>
  <c r="AW216" i="45" s="1"/>
  <c r="AP216" i="45"/>
  <c r="AL216" i="45"/>
  <c r="AJ216" i="45"/>
  <c r="X216" i="45"/>
  <c r="BX215" i="45"/>
  <c r="BW215" i="45"/>
  <c r="BU215" i="45"/>
  <c r="BR215" i="45"/>
  <c r="BL215" i="45"/>
  <c r="BK215" i="45"/>
  <c r="BI215" i="45"/>
  <c r="BF215" i="45"/>
  <c r="BE215" i="45"/>
  <c r="BC215" i="45"/>
  <c r="AZ215" i="45"/>
  <c r="BO215" i="45" s="1"/>
  <c r="AT215" i="45"/>
  <c r="AY215" i="45" s="1"/>
  <c r="AS215" i="45"/>
  <c r="AW215" i="45" s="1"/>
  <c r="AP215" i="45"/>
  <c r="AF215" i="45"/>
  <c r="AB215" i="45"/>
  <c r="X215" i="45"/>
  <c r="BX214" i="45"/>
  <c r="BW214" i="45"/>
  <c r="BU214" i="45"/>
  <c r="BR214" i="45"/>
  <c r="BL214" i="45"/>
  <c r="BK214" i="45"/>
  <c r="BI214" i="45"/>
  <c r="BF214" i="45"/>
  <c r="BE214" i="45"/>
  <c r="BC214" i="45"/>
  <c r="AZ214" i="45"/>
  <c r="BQ214" i="45" s="1"/>
  <c r="AT214" i="45"/>
  <c r="AY214" i="45" s="1"/>
  <c r="AS214" i="45"/>
  <c r="AW214" i="45" s="1"/>
  <c r="AP214" i="45"/>
  <c r="AF214" i="45"/>
  <c r="AB214" i="45"/>
  <c r="X214" i="45"/>
  <c r="BX213" i="45"/>
  <c r="BW213" i="45"/>
  <c r="BU213" i="45"/>
  <c r="BR213" i="45"/>
  <c r="BL213" i="45"/>
  <c r="BK213" i="45"/>
  <c r="BI213" i="45"/>
  <c r="BF213" i="45"/>
  <c r="BE213" i="45"/>
  <c r="BC213" i="45"/>
  <c r="AZ213" i="45"/>
  <c r="BO213" i="45" s="1"/>
  <c r="AT213" i="45"/>
  <c r="AY213" i="45" s="1"/>
  <c r="AS213" i="45"/>
  <c r="AW213" i="45" s="1"/>
  <c r="AP213" i="45"/>
  <c r="AF213" i="45"/>
  <c r="AB213" i="45"/>
  <c r="X213" i="45"/>
  <c r="BX212" i="45"/>
  <c r="BW212" i="45"/>
  <c r="BU212" i="45"/>
  <c r="BR212" i="45"/>
  <c r="BL212" i="45"/>
  <c r="BK212" i="45"/>
  <c r="BI212" i="45"/>
  <c r="BF212" i="45"/>
  <c r="BE212" i="45"/>
  <c r="BC212" i="45"/>
  <c r="AZ212" i="45"/>
  <c r="BO212" i="45" s="1"/>
  <c r="AT212" i="45"/>
  <c r="AY212" i="45" s="1"/>
  <c r="AS212" i="45"/>
  <c r="AW212" i="45" s="1"/>
  <c r="AP212" i="45"/>
  <c r="AF212" i="45"/>
  <c r="AB212" i="45"/>
  <c r="X212" i="45"/>
  <c r="BX211" i="45"/>
  <c r="BW211" i="45"/>
  <c r="BU211" i="45"/>
  <c r="BR211" i="45"/>
  <c r="BL211" i="45"/>
  <c r="BK211" i="45"/>
  <c r="BI211" i="45"/>
  <c r="BF211" i="45"/>
  <c r="BC211" i="45"/>
  <c r="AZ211" i="45"/>
  <c r="AY211" i="45"/>
  <c r="AS211" i="45"/>
  <c r="AU211" i="45" s="1"/>
  <c r="AP211" i="45"/>
  <c r="AL211" i="45"/>
  <c r="AJ211" i="45"/>
  <c r="X211" i="45"/>
  <c r="BX210" i="45"/>
  <c r="BW210" i="45"/>
  <c r="BU210" i="45"/>
  <c r="BR210" i="45"/>
  <c r="BL210" i="45"/>
  <c r="BK210" i="45"/>
  <c r="BI210" i="45"/>
  <c r="BF210" i="45"/>
  <c r="BM210" i="45" s="1"/>
  <c r="BE210" i="45"/>
  <c r="BC210" i="45"/>
  <c r="AZ210" i="45"/>
  <c r="BO210" i="45" s="1"/>
  <c r="AT210" i="45"/>
  <c r="AY210" i="45" s="1"/>
  <c r="AS210" i="45"/>
  <c r="AU210" i="45" s="1"/>
  <c r="AP210" i="45"/>
  <c r="AO210" i="45" s="1"/>
  <c r="AF210" i="45"/>
  <c r="AB210" i="45"/>
  <c r="Z210" i="45"/>
  <c r="X210" i="45"/>
  <c r="BX209" i="45"/>
  <c r="BW209" i="45"/>
  <c r="BU209" i="45"/>
  <c r="BR209" i="45"/>
  <c r="BL209" i="45"/>
  <c r="BK209" i="45"/>
  <c r="BI209" i="45"/>
  <c r="BF209" i="45"/>
  <c r="BE209" i="45"/>
  <c r="BC209" i="45"/>
  <c r="AZ209" i="45"/>
  <c r="BO209" i="45" s="1"/>
  <c r="AT209" i="45"/>
  <c r="AY209" i="45" s="1"/>
  <c r="AS209" i="45"/>
  <c r="AP209" i="45"/>
  <c r="AO209" i="45" s="1"/>
  <c r="AG209" i="45"/>
  <c r="AF209" i="45"/>
  <c r="AB209" i="45"/>
  <c r="X209" i="45"/>
  <c r="BX208" i="45"/>
  <c r="BW208" i="45"/>
  <c r="BU208" i="45"/>
  <c r="BR208" i="45"/>
  <c r="BL208" i="45"/>
  <c r="BK208" i="45"/>
  <c r="BI208" i="45"/>
  <c r="BF208" i="45"/>
  <c r="BM208" i="45" s="1"/>
  <c r="BE208" i="45"/>
  <c r="BC208" i="45"/>
  <c r="AZ208" i="45"/>
  <c r="BQ208" i="45" s="1"/>
  <c r="AT208" i="45"/>
  <c r="AY208" i="45" s="1"/>
  <c r="AS208" i="45"/>
  <c r="AU208" i="45" s="1"/>
  <c r="AP208" i="45"/>
  <c r="Y208" i="45" s="1"/>
  <c r="AG208" i="45"/>
  <c r="AF208" i="45"/>
  <c r="AB208" i="45"/>
  <c r="Z208" i="45"/>
  <c r="X208" i="45"/>
  <c r="BX207" i="45"/>
  <c r="BW207" i="45"/>
  <c r="BU207" i="45"/>
  <c r="BR207" i="45"/>
  <c r="BL207" i="45"/>
  <c r="BK207" i="45"/>
  <c r="BI207" i="45"/>
  <c r="BF207" i="45"/>
  <c r="BE207" i="45"/>
  <c r="BC207" i="45"/>
  <c r="AZ207" i="45"/>
  <c r="BO207" i="45" s="1"/>
  <c r="AT207" i="45"/>
  <c r="AS207" i="45"/>
  <c r="AW207" i="45" s="1"/>
  <c r="AP207" i="45"/>
  <c r="AG207" i="45"/>
  <c r="AF207" i="45"/>
  <c r="AB207" i="45"/>
  <c r="X207" i="45"/>
  <c r="BX206" i="45"/>
  <c r="BW206" i="45"/>
  <c r="BU206" i="45"/>
  <c r="BR206" i="45"/>
  <c r="BL206" i="45"/>
  <c r="BK206" i="45"/>
  <c r="BI206" i="45"/>
  <c r="BF206" i="45"/>
  <c r="BE206" i="45"/>
  <c r="BC206" i="45"/>
  <c r="AZ206" i="45"/>
  <c r="BO206" i="45" s="1"/>
  <c r="AT206" i="45"/>
  <c r="AY206" i="45" s="1"/>
  <c r="AS206" i="45"/>
  <c r="AP206" i="45"/>
  <c r="AO206" i="45" s="1"/>
  <c r="AF206" i="45"/>
  <c r="AB206" i="45"/>
  <c r="X206" i="45"/>
  <c r="BX205" i="45"/>
  <c r="BW205" i="45"/>
  <c r="BU205" i="45"/>
  <c r="BR205" i="45"/>
  <c r="BL205" i="45"/>
  <c r="BK205" i="45"/>
  <c r="BI205" i="45"/>
  <c r="BF205" i="45"/>
  <c r="BM205" i="45" s="1"/>
  <c r="BE205" i="45"/>
  <c r="BC205" i="45"/>
  <c r="AZ205" i="45"/>
  <c r="BS205" i="45" s="1"/>
  <c r="AT205" i="45"/>
  <c r="AY205" i="45" s="1"/>
  <c r="AS205" i="45"/>
  <c r="AU205" i="45" s="1"/>
  <c r="AL205" i="45"/>
  <c r="AJ205" i="45"/>
  <c r="Z205" i="45"/>
  <c r="Y205" i="45"/>
  <c r="X205" i="45"/>
  <c r="BX204" i="45"/>
  <c r="BW204" i="45"/>
  <c r="BU204" i="45"/>
  <c r="BR204" i="45"/>
  <c r="BL204" i="45"/>
  <c r="BK204" i="45"/>
  <c r="BI204" i="45"/>
  <c r="BF204" i="45"/>
  <c r="BM204" i="45" s="1"/>
  <c r="BE204" i="45"/>
  <c r="BC204" i="45"/>
  <c r="AZ204" i="45"/>
  <c r="BO204" i="45" s="1"/>
  <c r="AT204" i="45"/>
  <c r="AY204" i="45" s="1"/>
  <c r="AS204" i="45"/>
  <c r="AU204" i="45" s="1"/>
  <c r="AP204" i="45"/>
  <c r="AL204" i="45"/>
  <c r="AJ204" i="45"/>
  <c r="AG204" i="45"/>
  <c r="AF204" i="45"/>
  <c r="AB204" i="45"/>
  <c r="Z204" i="45"/>
  <c r="X204" i="45"/>
  <c r="BX203" i="45"/>
  <c r="BW203" i="45"/>
  <c r="BU203" i="45"/>
  <c r="BR203" i="45"/>
  <c r="BL203" i="45"/>
  <c r="BK203" i="45"/>
  <c r="BI203" i="45"/>
  <c r="BF203" i="45"/>
  <c r="BE203" i="45"/>
  <c r="BC203" i="45"/>
  <c r="AZ203" i="45"/>
  <c r="BQ203" i="45" s="1"/>
  <c r="AT203" i="45"/>
  <c r="AY203" i="45" s="1"/>
  <c r="AS203" i="45"/>
  <c r="AW203" i="45" s="1"/>
  <c r="AP203" i="45"/>
  <c r="AL203" i="45"/>
  <c r="AJ203" i="45"/>
  <c r="AG203" i="45"/>
  <c r="AF203" i="45"/>
  <c r="AB203" i="45"/>
  <c r="X203" i="45"/>
  <c r="BX202" i="45"/>
  <c r="BW202" i="45"/>
  <c r="BU202" i="45"/>
  <c r="BR202" i="45"/>
  <c r="BL202" i="45"/>
  <c r="BK202" i="45"/>
  <c r="BI202" i="45"/>
  <c r="BF202" i="45"/>
  <c r="BE202" i="45"/>
  <c r="BC202" i="45"/>
  <c r="AZ202" i="45"/>
  <c r="BQ202" i="45" s="1"/>
  <c r="AT202" i="45"/>
  <c r="AY202" i="45" s="1"/>
  <c r="AS202" i="45"/>
  <c r="AW202" i="45" s="1"/>
  <c r="AP202" i="45"/>
  <c r="AO202" i="45" s="1"/>
  <c r="AL202" i="45"/>
  <c r="AJ202" i="45"/>
  <c r="AG202" i="45"/>
  <c r="AF202" i="45"/>
  <c r="AB202" i="45"/>
  <c r="X202" i="45"/>
  <c r="BX201" i="45"/>
  <c r="BW201" i="45"/>
  <c r="BU201" i="45"/>
  <c r="BR201" i="45"/>
  <c r="BL201" i="45"/>
  <c r="BK201" i="45"/>
  <c r="BI201" i="45"/>
  <c r="BF201" i="45"/>
  <c r="BE201" i="45"/>
  <c r="BC201" i="45"/>
  <c r="AZ201" i="45"/>
  <c r="BO201" i="45" s="1"/>
  <c r="AT201" i="45"/>
  <c r="AY201" i="45" s="1"/>
  <c r="AS201" i="45"/>
  <c r="AP201" i="45"/>
  <c r="AO201" i="45" s="1"/>
  <c r="AL201" i="45"/>
  <c r="AJ201" i="45"/>
  <c r="AG201" i="45"/>
  <c r="AF201" i="45"/>
  <c r="AB201" i="45"/>
  <c r="X201" i="45"/>
  <c r="BX200" i="45"/>
  <c r="BW200" i="45"/>
  <c r="BU200" i="45"/>
  <c r="BR200" i="45"/>
  <c r="BL200" i="45"/>
  <c r="BK200" i="45"/>
  <c r="BI200" i="45"/>
  <c r="BF200" i="45"/>
  <c r="BE200" i="45"/>
  <c r="BC200" i="45"/>
  <c r="AZ200" i="45"/>
  <c r="BO200" i="45" s="1"/>
  <c r="AT200" i="45"/>
  <c r="AY200" i="45" s="1"/>
  <c r="AS200" i="45"/>
  <c r="AW200" i="45" s="1"/>
  <c r="AP200" i="45"/>
  <c r="AL200" i="45"/>
  <c r="AJ200" i="45"/>
  <c r="AG200" i="45"/>
  <c r="AF200" i="45"/>
  <c r="AB200" i="45"/>
  <c r="X200" i="45"/>
  <c r="BX199" i="45"/>
  <c r="BW199" i="45"/>
  <c r="BU199" i="45"/>
  <c r="BR199" i="45"/>
  <c r="BL199" i="45"/>
  <c r="BK199" i="45"/>
  <c r="BI199" i="45"/>
  <c r="BF199" i="45"/>
  <c r="BE199" i="45"/>
  <c r="BC199" i="45"/>
  <c r="AZ199" i="45"/>
  <c r="BQ199" i="45" s="1"/>
  <c r="AT199" i="45"/>
  <c r="AY199" i="45" s="1"/>
  <c r="AS199" i="45"/>
  <c r="AW199" i="45" s="1"/>
  <c r="AP199" i="45"/>
  <c r="AL199" i="45"/>
  <c r="AJ199" i="45"/>
  <c r="AG199" i="45"/>
  <c r="AF199" i="45"/>
  <c r="AB199" i="45"/>
  <c r="X199" i="45"/>
  <c r="BX198" i="45"/>
  <c r="BW198" i="45"/>
  <c r="BU198" i="45"/>
  <c r="BR198" i="45"/>
  <c r="BL198" i="45"/>
  <c r="BK198" i="45"/>
  <c r="BI198" i="45"/>
  <c r="BF198" i="45"/>
  <c r="BE198" i="45"/>
  <c r="BC198" i="45"/>
  <c r="AZ198" i="45"/>
  <c r="BQ198" i="45" s="1"/>
  <c r="AT198" i="45"/>
  <c r="AY198" i="45" s="1"/>
  <c r="AS198" i="45"/>
  <c r="AW198" i="45" s="1"/>
  <c r="AP198" i="45"/>
  <c r="AO198" i="45" s="1"/>
  <c r="AL198" i="45"/>
  <c r="AJ198" i="45"/>
  <c r="X198" i="45"/>
  <c r="BX197" i="45"/>
  <c r="BW197" i="45"/>
  <c r="BU197" i="45"/>
  <c r="BR197" i="45"/>
  <c r="BL197" i="45"/>
  <c r="BK197" i="45"/>
  <c r="BI197" i="45"/>
  <c r="BF197" i="45"/>
  <c r="BM197" i="45" s="1"/>
  <c r="BE197" i="45"/>
  <c r="BC197" i="45"/>
  <c r="AZ197" i="45"/>
  <c r="BO197" i="45" s="1"/>
  <c r="AT197" i="45"/>
  <c r="AY197" i="45" s="1"/>
  <c r="AS197" i="45"/>
  <c r="AU197" i="45" s="1"/>
  <c r="AP197" i="45"/>
  <c r="AL197" i="45"/>
  <c r="AJ197" i="45"/>
  <c r="Z197" i="45"/>
  <c r="X197" i="45"/>
  <c r="BX196" i="45"/>
  <c r="BW196" i="45"/>
  <c r="BU196" i="45"/>
  <c r="BR196" i="45"/>
  <c r="BL196" i="45"/>
  <c r="BK196" i="45"/>
  <c r="BI196" i="45"/>
  <c r="BF196" i="45"/>
  <c r="BM196" i="45" s="1"/>
  <c r="BE196" i="45"/>
  <c r="BC196" i="45"/>
  <c r="AZ196" i="45"/>
  <c r="BQ196" i="45" s="1"/>
  <c r="AT196" i="45"/>
  <c r="AY196" i="45" s="1"/>
  <c r="AS196" i="45"/>
  <c r="AU196" i="45" s="1"/>
  <c r="AP196" i="45"/>
  <c r="AO196" i="45" s="1"/>
  <c r="AL196" i="45"/>
  <c r="AJ196" i="45"/>
  <c r="Z196" i="45"/>
  <c r="X196" i="45"/>
  <c r="BX195" i="45"/>
  <c r="BW195" i="45"/>
  <c r="BU195" i="45"/>
  <c r="BR195" i="45"/>
  <c r="BL195" i="45"/>
  <c r="BK195" i="45"/>
  <c r="BI195" i="45"/>
  <c r="BF195" i="45"/>
  <c r="BM195" i="45" s="1"/>
  <c r="BE195" i="45"/>
  <c r="BC195" i="45"/>
  <c r="AZ195" i="45"/>
  <c r="BO195" i="45" s="1"/>
  <c r="AT195" i="45"/>
  <c r="AY195" i="45" s="1"/>
  <c r="AS195" i="45"/>
  <c r="AU195" i="45" s="1"/>
  <c r="AP195" i="45"/>
  <c r="AL195" i="45"/>
  <c r="AJ195" i="45"/>
  <c r="Z195" i="45"/>
  <c r="X195" i="45"/>
  <c r="BX194" i="45"/>
  <c r="BW194" i="45"/>
  <c r="BU194" i="45"/>
  <c r="BR194" i="45"/>
  <c r="BL194" i="45"/>
  <c r="BK194" i="45"/>
  <c r="BI194" i="45"/>
  <c r="BF194" i="45"/>
  <c r="BE194" i="45"/>
  <c r="BC194" i="45"/>
  <c r="AZ194" i="45"/>
  <c r="BQ194" i="45" s="1"/>
  <c r="AT194" i="45"/>
  <c r="AY194" i="45" s="1"/>
  <c r="AS194" i="45"/>
  <c r="AW194" i="45" s="1"/>
  <c r="AP194" i="45"/>
  <c r="AF194" i="45"/>
  <c r="AB194" i="45"/>
  <c r="X194" i="45"/>
  <c r="BX193" i="45"/>
  <c r="BW193" i="45"/>
  <c r="BU193" i="45"/>
  <c r="BR193" i="45"/>
  <c r="BL193" i="45"/>
  <c r="BK193" i="45"/>
  <c r="BI193" i="45"/>
  <c r="BF193" i="45"/>
  <c r="BE193" i="45"/>
  <c r="BC193" i="45"/>
  <c r="AZ193" i="45"/>
  <c r="BO193" i="45" s="1"/>
  <c r="AT193" i="45"/>
  <c r="AY193" i="45" s="1"/>
  <c r="AS193" i="45"/>
  <c r="AW193" i="45" s="1"/>
  <c r="AP193" i="45"/>
  <c r="AG193" i="45"/>
  <c r="AF193" i="45"/>
  <c r="AB193" i="45"/>
  <c r="X193" i="45"/>
  <c r="BX192" i="45"/>
  <c r="BW192" i="45"/>
  <c r="BU192" i="45"/>
  <c r="BR192" i="45"/>
  <c r="BL192" i="45"/>
  <c r="BK192" i="45"/>
  <c r="BI192" i="45"/>
  <c r="BF192" i="45"/>
  <c r="BE192" i="45"/>
  <c r="BC192" i="45"/>
  <c r="AZ192" i="45"/>
  <c r="BO192" i="45" s="1"/>
  <c r="AT192" i="45"/>
  <c r="AY192" i="45" s="1"/>
  <c r="AS192" i="45"/>
  <c r="AP192" i="45"/>
  <c r="AG192" i="45"/>
  <c r="AF192" i="45"/>
  <c r="AB192" i="45"/>
  <c r="X192" i="45"/>
  <c r="BX191" i="45"/>
  <c r="BW191" i="45"/>
  <c r="BU191" i="45"/>
  <c r="BR191" i="45"/>
  <c r="BL191" i="45"/>
  <c r="BK191" i="45"/>
  <c r="BI191" i="45"/>
  <c r="BF191" i="45"/>
  <c r="BE191" i="45"/>
  <c r="BC191" i="45"/>
  <c r="AZ191" i="45"/>
  <c r="BQ191" i="45" s="1"/>
  <c r="AT191" i="45"/>
  <c r="AY191" i="45" s="1"/>
  <c r="AS191" i="45"/>
  <c r="AP191" i="45"/>
  <c r="AO191" i="45" s="1"/>
  <c r="AL191" i="45"/>
  <c r="AJ191" i="45"/>
  <c r="X191" i="45"/>
  <c r="BX190" i="45"/>
  <c r="BW190" i="45"/>
  <c r="BU190" i="45"/>
  <c r="BR190" i="45"/>
  <c r="BL190" i="45"/>
  <c r="BK190" i="45"/>
  <c r="BI190" i="45"/>
  <c r="BF190" i="45"/>
  <c r="BM190" i="45" s="1"/>
  <c r="BE190" i="45"/>
  <c r="BC190" i="45"/>
  <c r="AZ190" i="45"/>
  <c r="BQ190" i="45" s="1"/>
  <c r="AT190" i="45"/>
  <c r="AY190" i="45" s="1"/>
  <c r="AS190" i="45"/>
  <c r="AU190" i="45" s="1"/>
  <c r="AP190" i="45"/>
  <c r="AF190" i="45"/>
  <c r="AB190" i="45"/>
  <c r="Z190" i="45"/>
  <c r="X190" i="45"/>
  <c r="BX189" i="45"/>
  <c r="BW189" i="45"/>
  <c r="BU189" i="45"/>
  <c r="BR189" i="45"/>
  <c r="BL189" i="45"/>
  <c r="BK189" i="45"/>
  <c r="BI189" i="45"/>
  <c r="BF189" i="45"/>
  <c r="BM189" i="45" s="1"/>
  <c r="BE189" i="45"/>
  <c r="BC189" i="45"/>
  <c r="AZ189" i="45"/>
  <c r="BO189" i="45" s="1"/>
  <c r="AT189" i="45"/>
  <c r="AY189" i="45" s="1"/>
  <c r="AS189" i="45"/>
  <c r="AW189" i="45" s="1"/>
  <c r="AP189" i="45"/>
  <c r="AG189" i="45"/>
  <c r="AF189" i="45"/>
  <c r="AB189" i="45"/>
  <c r="Z189" i="45"/>
  <c r="X189" i="45"/>
  <c r="BX188" i="45"/>
  <c r="BW188" i="45"/>
  <c r="BU188" i="45"/>
  <c r="BR188" i="45"/>
  <c r="BL188" i="45"/>
  <c r="BK188" i="45"/>
  <c r="BI188" i="45"/>
  <c r="BF188" i="45"/>
  <c r="BM188" i="45" s="1"/>
  <c r="BE188" i="45"/>
  <c r="BC188" i="45"/>
  <c r="AZ188" i="45"/>
  <c r="BO188" i="45" s="1"/>
  <c r="AT188" i="45"/>
  <c r="AY188" i="45" s="1"/>
  <c r="AS188" i="45"/>
  <c r="AU188" i="45" s="1"/>
  <c r="AP188" i="45"/>
  <c r="AG188" i="45"/>
  <c r="AF188" i="45"/>
  <c r="AB188" i="45"/>
  <c r="Z188" i="45"/>
  <c r="X188" i="45"/>
  <c r="BX187" i="45"/>
  <c r="BW187" i="45"/>
  <c r="BU187" i="45"/>
  <c r="BR187" i="45"/>
  <c r="BL187" i="45"/>
  <c r="BK187" i="45"/>
  <c r="BI187" i="45"/>
  <c r="BF187" i="45"/>
  <c r="BM187" i="45" s="1"/>
  <c r="BE187" i="45"/>
  <c r="BC187" i="45"/>
  <c r="AZ187" i="45"/>
  <c r="BS187" i="45" s="1"/>
  <c r="AT187" i="45"/>
  <c r="AY187" i="45" s="1"/>
  <c r="AS187" i="45"/>
  <c r="AU187" i="45" s="1"/>
  <c r="AP187" i="45"/>
  <c r="AO187" i="45" s="1"/>
  <c r="AG187" i="45"/>
  <c r="AF187" i="45"/>
  <c r="AB187" i="45"/>
  <c r="Z187" i="45"/>
  <c r="X187" i="45"/>
  <c r="BX186" i="45"/>
  <c r="BW186" i="45"/>
  <c r="BU186" i="45"/>
  <c r="BR186" i="45"/>
  <c r="BL186" i="45"/>
  <c r="BK186" i="45"/>
  <c r="BI186" i="45"/>
  <c r="BF186" i="45"/>
  <c r="BE186" i="45"/>
  <c r="BC186" i="45"/>
  <c r="AZ186" i="45"/>
  <c r="AT186" i="45"/>
  <c r="AY186" i="45" s="1"/>
  <c r="AS186" i="45"/>
  <c r="AW186" i="45" s="1"/>
  <c r="AP186" i="45"/>
  <c r="Y186" i="45" s="1"/>
  <c r="AG186" i="45"/>
  <c r="AF186" i="45"/>
  <c r="AB186" i="45"/>
  <c r="X186" i="45"/>
  <c r="BX185" i="45"/>
  <c r="BW185" i="45"/>
  <c r="BU185" i="45"/>
  <c r="BR185" i="45"/>
  <c r="BL185" i="45"/>
  <c r="BK185" i="45"/>
  <c r="BI185" i="45"/>
  <c r="BF185" i="45"/>
  <c r="BM185" i="45" s="1"/>
  <c r="BE185" i="45"/>
  <c r="BC185" i="45"/>
  <c r="AZ185" i="45"/>
  <c r="BS185" i="45" s="1"/>
  <c r="AT185" i="45"/>
  <c r="AY185" i="45" s="1"/>
  <c r="AS185" i="45"/>
  <c r="AW185" i="45" s="1"/>
  <c r="AP185" i="45"/>
  <c r="AF185" i="45"/>
  <c r="AB185" i="45"/>
  <c r="Z185" i="45"/>
  <c r="X185" i="45"/>
  <c r="BX184" i="45"/>
  <c r="BW184" i="45"/>
  <c r="BU184" i="45"/>
  <c r="BR184" i="45"/>
  <c r="BL184" i="45"/>
  <c r="BK184" i="45"/>
  <c r="BI184" i="45"/>
  <c r="BF184" i="45"/>
  <c r="BM184" i="45" s="1"/>
  <c r="BC184" i="45"/>
  <c r="AZ184" i="45"/>
  <c r="BS184" i="45" s="1"/>
  <c r="AS184" i="45"/>
  <c r="AW184" i="45" s="1"/>
  <c r="AP184" i="45"/>
  <c r="AL184" i="45"/>
  <c r="AJ184" i="45"/>
  <c r="Z184" i="45"/>
  <c r="Y184" i="45"/>
  <c r="X184" i="45"/>
  <c r="BX183" i="45"/>
  <c r="BW183" i="45"/>
  <c r="BU183" i="45"/>
  <c r="BR183" i="45"/>
  <c r="BL183" i="45"/>
  <c r="BK183" i="45"/>
  <c r="BI183" i="45"/>
  <c r="BF183" i="45"/>
  <c r="BM183" i="45" s="1"/>
  <c r="BC183" i="45"/>
  <c r="AZ183" i="45"/>
  <c r="BS183" i="45" s="1"/>
  <c r="AS183" i="45"/>
  <c r="AW183" i="45" s="1"/>
  <c r="AP183" i="45"/>
  <c r="AL183" i="45"/>
  <c r="AJ183" i="45"/>
  <c r="Z183" i="45"/>
  <c r="Y183" i="45"/>
  <c r="X183" i="45"/>
  <c r="BX182" i="45"/>
  <c r="BW182" i="45"/>
  <c r="BU182" i="45"/>
  <c r="BR182" i="45"/>
  <c r="BL182" i="45"/>
  <c r="BK182" i="45"/>
  <c r="BI182" i="45"/>
  <c r="BF182" i="45"/>
  <c r="BM182" i="45" s="1"/>
  <c r="BC182" i="45"/>
  <c r="AZ182" i="45"/>
  <c r="BQ182" i="45" s="1"/>
  <c r="AS182" i="45"/>
  <c r="AU182" i="45" s="1"/>
  <c r="AP182" i="45"/>
  <c r="Y182" i="45" s="1"/>
  <c r="AL182" i="45"/>
  <c r="AJ182" i="45"/>
  <c r="X182" i="45"/>
  <c r="BX181" i="45"/>
  <c r="BW181" i="45"/>
  <c r="BU181" i="45"/>
  <c r="BR181" i="45"/>
  <c r="BL181" i="45"/>
  <c r="BK181" i="45"/>
  <c r="BI181" i="45"/>
  <c r="BF181" i="45"/>
  <c r="BM181" i="45" s="1"/>
  <c r="BC181" i="45"/>
  <c r="AZ181" i="45"/>
  <c r="BS181" i="45" s="1"/>
  <c r="AS181" i="45"/>
  <c r="AW181" i="45" s="1"/>
  <c r="AP181" i="45"/>
  <c r="AL181" i="45"/>
  <c r="AJ181" i="45"/>
  <c r="Z181" i="45"/>
  <c r="Y181" i="45"/>
  <c r="X181" i="45"/>
  <c r="BX180" i="45"/>
  <c r="BW180" i="45"/>
  <c r="BU180" i="45"/>
  <c r="BR180" i="45"/>
  <c r="BL180" i="45"/>
  <c r="BK180" i="45"/>
  <c r="BI180" i="45"/>
  <c r="BF180" i="45"/>
  <c r="BM180" i="45" s="1"/>
  <c r="BC180" i="45"/>
  <c r="AZ180" i="45"/>
  <c r="AS180" i="45"/>
  <c r="AW180" i="45" s="1"/>
  <c r="AP180" i="45"/>
  <c r="Y180" i="45" s="1"/>
  <c r="AL180" i="45"/>
  <c r="AJ180" i="45"/>
  <c r="X180" i="45"/>
  <c r="BX179" i="45"/>
  <c r="BW179" i="45"/>
  <c r="BU179" i="45"/>
  <c r="BR179" i="45"/>
  <c r="BL179" i="45"/>
  <c r="BK179" i="45"/>
  <c r="BI179" i="45"/>
  <c r="BF179" i="45"/>
  <c r="BC179" i="45"/>
  <c r="AZ179" i="45"/>
  <c r="AS179" i="45"/>
  <c r="AW179" i="45" s="1"/>
  <c r="AP179" i="45"/>
  <c r="Y179" i="45" s="1"/>
  <c r="AL179" i="45"/>
  <c r="AJ179" i="45"/>
  <c r="X179" i="45"/>
  <c r="BX178" i="45"/>
  <c r="BW178" i="45"/>
  <c r="BU178" i="45"/>
  <c r="BR178" i="45"/>
  <c r="BL178" i="45"/>
  <c r="BK178" i="45"/>
  <c r="BI178" i="45"/>
  <c r="BF178" i="45"/>
  <c r="BM178" i="45" s="1"/>
  <c r="BE178" i="45"/>
  <c r="BC178" i="45"/>
  <c r="AZ178" i="45"/>
  <c r="BQ178" i="45" s="1"/>
  <c r="AT178" i="45"/>
  <c r="AS178" i="45"/>
  <c r="AW178" i="45" s="1"/>
  <c r="AP178" i="45"/>
  <c r="AL178" i="45"/>
  <c r="AJ178" i="45"/>
  <c r="Z178" i="45"/>
  <c r="Y178" i="45"/>
  <c r="X178" i="45"/>
  <c r="BX177" i="45"/>
  <c r="BW177" i="45"/>
  <c r="BU177" i="45"/>
  <c r="BR177" i="45"/>
  <c r="BL177" i="45"/>
  <c r="BK177" i="45"/>
  <c r="BI177" i="45"/>
  <c r="BF177" i="45"/>
  <c r="BM177" i="45" s="1"/>
  <c r="BE177" i="45"/>
  <c r="BC177" i="45"/>
  <c r="AZ177" i="45"/>
  <c r="BO177" i="45" s="1"/>
  <c r="AT177" i="45"/>
  <c r="AY177" i="45" s="1"/>
  <c r="AS177" i="45"/>
  <c r="AW177" i="45" s="1"/>
  <c r="AP177" i="45"/>
  <c r="AL177" i="45"/>
  <c r="AJ177" i="45"/>
  <c r="AG177" i="45"/>
  <c r="AF177" i="45"/>
  <c r="AB177" i="45"/>
  <c r="Z177" i="45"/>
  <c r="X177" i="45"/>
  <c r="BX176" i="45"/>
  <c r="BW176" i="45"/>
  <c r="BU176" i="45"/>
  <c r="BR176" i="45"/>
  <c r="BL176" i="45"/>
  <c r="BK176" i="45"/>
  <c r="BI176" i="45"/>
  <c r="BF176" i="45"/>
  <c r="BM176" i="45" s="1"/>
  <c r="BE176" i="45"/>
  <c r="BC176" i="45"/>
  <c r="AZ176" i="45"/>
  <c r="BQ176" i="45" s="1"/>
  <c r="AT176" i="45"/>
  <c r="AY176" i="45" s="1"/>
  <c r="AS176" i="45"/>
  <c r="AW176" i="45" s="1"/>
  <c r="AP176" i="45"/>
  <c r="AL176" i="45"/>
  <c r="AJ176" i="45"/>
  <c r="AG176" i="45"/>
  <c r="AF176" i="45"/>
  <c r="AB176" i="45"/>
  <c r="X176" i="45"/>
  <c r="BX175" i="45"/>
  <c r="BW175" i="45"/>
  <c r="BU175" i="45"/>
  <c r="BR175" i="45"/>
  <c r="BL175" i="45"/>
  <c r="BK175" i="45"/>
  <c r="BI175" i="45"/>
  <c r="BF175" i="45"/>
  <c r="BM175" i="45" s="1"/>
  <c r="BE175" i="45"/>
  <c r="BC175" i="45"/>
  <c r="AZ175" i="45"/>
  <c r="BO175" i="45" s="1"/>
  <c r="AT175" i="45"/>
  <c r="AY175" i="45" s="1"/>
  <c r="AS175" i="45"/>
  <c r="AU175" i="45" s="1"/>
  <c r="AP175" i="45"/>
  <c r="AO175" i="45" s="1"/>
  <c r="AL175" i="45"/>
  <c r="AJ175" i="45"/>
  <c r="AG175" i="45"/>
  <c r="AF175" i="45"/>
  <c r="AB175" i="45"/>
  <c r="Z175" i="45"/>
  <c r="X175" i="45"/>
  <c r="BX174" i="45"/>
  <c r="BW174" i="45"/>
  <c r="BU174" i="45"/>
  <c r="BR174" i="45"/>
  <c r="BL174" i="45"/>
  <c r="BK174" i="45"/>
  <c r="BI174" i="45"/>
  <c r="BF174" i="45"/>
  <c r="BE174" i="45"/>
  <c r="BC174" i="45"/>
  <c r="AZ174" i="45"/>
  <c r="BO174" i="45" s="1"/>
  <c r="AT174" i="45"/>
  <c r="AY174" i="45" s="1"/>
  <c r="AS174" i="45"/>
  <c r="AP174" i="45"/>
  <c r="AO174" i="45" s="1"/>
  <c r="AL174" i="45"/>
  <c r="AJ174" i="45"/>
  <c r="AG174" i="45"/>
  <c r="AF174" i="45"/>
  <c r="AB174" i="45"/>
  <c r="X174" i="45"/>
  <c r="BX173" i="45"/>
  <c r="BW173" i="45"/>
  <c r="BU173" i="45"/>
  <c r="BR173" i="45"/>
  <c r="BL173" i="45"/>
  <c r="BK173" i="45"/>
  <c r="BI173" i="45"/>
  <c r="BF173" i="45"/>
  <c r="BE173" i="45"/>
  <c r="BC173" i="45"/>
  <c r="AZ173" i="45"/>
  <c r="BO173" i="45" s="1"/>
  <c r="AT173" i="45"/>
  <c r="AY173" i="45" s="1"/>
  <c r="AS173" i="45"/>
  <c r="AW173" i="45" s="1"/>
  <c r="AP173" i="45"/>
  <c r="AO173" i="45" s="1"/>
  <c r="AL173" i="45"/>
  <c r="AJ173" i="45"/>
  <c r="AG173" i="45"/>
  <c r="AF173" i="45"/>
  <c r="AB173" i="45"/>
  <c r="X173" i="45"/>
  <c r="BX172" i="45"/>
  <c r="BW172" i="45"/>
  <c r="BU172" i="45"/>
  <c r="BR172" i="45"/>
  <c r="BL172" i="45"/>
  <c r="BK172" i="45"/>
  <c r="BI172" i="45"/>
  <c r="BF172" i="45"/>
  <c r="BM172" i="45" s="1"/>
  <c r="BE172" i="45"/>
  <c r="BC172" i="45"/>
  <c r="AZ172" i="45"/>
  <c r="BQ172" i="45" s="1"/>
  <c r="AT172" i="45"/>
  <c r="AY172" i="45" s="1"/>
  <c r="AS172" i="45"/>
  <c r="AP172" i="45"/>
  <c r="AL172" i="45"/>
  <c r="AJ172" i="45"/>
  <c r="X172" i="45"/>
  <c r="BX171" i="45"/>
  <c r="BW171" i="45"/>
  <c r="BU171" i="45"/>
  <c r="BR171" i="45"/>
  <c r="BL171" i="45"/>
  <c r="BK171" i="45"/>
  <c r="BI171" i="45"/>
  <c r="BF171" i="45"/>
  <c r="BE171" i="45"/>
  <c r="BC171" i="45"/>
  <c r="AZ171" i="45"/>
  <c r="BO171" i="45" s="1"/>
  <c r="AT171" i="45"/>
  <c r="AS171" i="45"/>
  <c r="AW171" i="45" s="1"/>
  <c r="AP171" i="45"/>
  <c r="AO171" i="45" s="1"/>
  <c r="AF171" i="45"/>
  <c r="AB171" i="45"/>
  <c r="X171" i="45"/>
  <c r="BX170" i="45"/>
  <c r="BW170" i="45"/>
  <c r="BU170" i="45"/>
  <c r="BR170" i="45"/>
  <c r="BL170" i="45"/>
  <c r="BK170" i="45"/>
  <c r="BI170" i="45"/>
  <c r="BF170" i="45"/>
  <c r="BE170" i="45"/>
  <c r="BC170" i="45"/>
  <c r="AZ170" i="45"/>
  <c r="BO170" i="45" s="1"/>
  <c r="AT170" i="45"/>
  <c r="AY170" i="45" s="1"/>
  <c r="AS170" i="45"/>
  <c r="AP170" i="45"/>
  <c r="AG170" i="45"/>
  <c r="AF170" i="45"/>
  <c r="AB170" i="45"/>
  <c r="X170" i="45"/>
  <c r="BX169" i="45"/>
  <c r="BW169" i="45"/>
  <c r="BU169" i="45"/>
  <c r="BR169" i="45"/>
  <c r="BL169" i="45"/>
  <c r="BK169" i="45"/>
  <c r="BI169" i="45"/>
  <c r="BF169" i="45"/>
  <c r="BE169" i="45"/>
  <c r="BC169" i="45"/>
  <c r="AZ169" i="45"/>
  <c r="BQ169" i="45" s="1"/>
  <c r="AT169" i="45"/>
  <c r="AY169" i="45" s="1"/>
  <c r="AS169" i="45"/>
  <c r="AW169" i="45" s="1"/>
  <c r="AP169" i="45"/>
  <c r="AO169" i="45" s="1"/>
  <c r="AG169" i="45"/>
  <c r="AF169" i="45"/>
  <c r="AB169" i="45"/>
  <c r="X169" i="45"/>
  <c r="BX168" i="45"/>
  <c r="BW168" i="45"/>
  <c r="BU168" i="45"/>
  <c r="BR168" i="45"/>
  <c r="BL168" i="45"/>
  <c r="BK168" i="45"/>
  <c r="BI168" i="45"/>
  <c r="BF168" i="45"/>
  <c r="BM168" i="45" s="1"/>
  <c r="BE168" i="45"/>
  <c r="BC168" i="45"/>
  <c r="AZ168" i="45"/>
  <c r="BQ168" i="45" s="1"/>
  <c r="AT168" i="45"/>
  <c r="AY168" i="45" s="1"/>
  <c r="AS168" i="45"/>
  <c r="AW168" i="45" s="1"/>
  <c r="AP168" i="45"/>
  <c r="Y168" i="45" s="1"/>
  <c r="AG168" i="45"/>
  <c r="AF168" i="45"/>
  <c r="AB168" i="45"/>
  <c r="Z168" i="45"/>
  <c r="X168" i="45"/>
  <c r="BX167" i="45"/>
  <c r="BW167" i="45"/>
  <c r="BU167" i="45"/>
  <c r="BR167" i="45"/>
  <c r="BL167" i="45"/>
  <c r="BK167" i="45"/>
  <c r="BI167" i="45"/>
  <c r="BF167" i="45"/>
  <c r="BE167" i="45"/>
  <c r="BC167" i="45"/>
  <c r="AZ167" i="45"/>
  <c r="BO167" i="45" s="1"/>
  <c r="AT167" i="45"/>
  <c r="AY167" i="45" s="1"/>
  <c r="AS167" i="45"/>
  <c r="AW167" i="45" s="1"/>
  <c r="AP167" i="45"/>
  <c r="AG167" i="45"/>
  <c r="AF167" i="45"/>
  <c r="AB167" i="45"/>
  <c r="X167" i="45"/>
  <c r="BX166" i="45"/>
  <c r="BW166" i="45"/>
  <c r="BU166" i="45"/>
  <c r="BR166" i="45"/>
  <c r="BL166" i="45"/>
  <c r="BK166" i="45"/>
  <c r="BI166" i="45"/>
  <c r="BF166" i="45"/>
  <c r="BE166" i="45"/>
  <c r="BC166" i="45"/>
  <c r="AZ166" i="45"/>
  <c r="BO166" i="45" s="1"/>
  <c r="AT166" i="45"/>
  <c r="AY166" i="45" s="1"/>
  <c r="AS166" i="45"/>
  <c r="AP166" i="45"/>
  <c r="AG166" i="45"/>
  <c r="AF166" i="45"/>
  <c r="AB166" i="45"/>
  <c r="X166" i="45"/>
  <c r="BX165" i="45"/>
  <c r="BW165" i="45"/>
  <c r="BU165" i="45"/>
  <c r="BR165" i="45"/>
  <c r="BL165" i="45"/>
  <c r="BK165" i="45"/>
  <c r="BI165" i="45"/>
  <c r="BF165" i="45"/>
  <c r="BE165" i="45"/>
  <c r="BC165" i="45"/>
  <c r="AZ165" i="45"/>
  <c r="BO165" i="45" s="1"/>
  <c r="AT165" i="45"/>
  <c r="AS165" i="45"/>
  <c r="AW165" i="45" s="1"/>
  <c r="AP165" i="45"/>
  <c r="AO165" i="45" s="1"/>
  <c r="AG165" i="45"/>
  <c r="AF165" i="45"/>
  <c r="AB165" i="45"/>
  <c r="X165" i="45"/>
  <c r="BX164" i="45"/>
  <c r="BW164" i="45"/>
  <c r="BU164" i="45"/>
  <c r="BR164" i="45"/>
  <c r="BL164" i="45"/>
  <c r="BK164" i="45"/>
  <c r="BI164" i="45"/>
  <c r="BF164" i="45"/>
  <c r="BM164" i="45" s="1"/>
  <c r="BE164" i="45"/>
  <c r="BC164" i="45"/>
  <c r="AZ164" i="45"/>
  <c r="BQ164" i="45" s="1"/>
  <c r="AT164" i="45"/>
  <c r="AY164" i="45" s="1"/>
  <c r="AS164" i="45"/>
  <c r="AW164" i="45" s="1"/>
  <c r="AP164" i="45"/>
  <c r="Y164" i="45" s="1"/>
  <c r="AG164" i="45"/>
  <c r="AF164" i="45"/>
  <c r="AB164" i="45"/>
  <c r="Z164" i="45"/>
  <c r="X164" i="45"/>
  <c r="BX163" i="45"/>
  <c r="BW163" i="45"/>
  <c r="BU163" i="45"/>
  <c r="BR163" i="45"/>
  <c r="BL163" i="45"/>
  <c r="BK163" i="45"/>
  <c r="BI163" i="45"/>
  <c r="BF163" i="45"/>
  <c r="BE163" i="45"/>
  <c r="BC163" i="45"/>
  <c r="AZ163" i="45"/>
  <c r="BO163" i="45" s="1"/>
  <c r="AT163" i="45"/>
  <c r="AY163" i="45" s="1"/>
  <c r="AS163" i="45"/>
  <c r="AW163" i="45" s="1"/>
  <c r="AP163" i="45"/>
  <c r="AO163" i="45" s="1"/>
  <c r="AF163" i="45"/>
  <c r="AB163" i="45"/>
  <c r="X163" i="45"/>
  <c r="BX162" i="45"/>
  <c r="BW162" i="45"/>
  <c r="BU162" i="45"/>
  <c r="BR162" i="45"/>
  <c r="BL162" i="45"/>
  <c r="BK162" i="45"/>
  <c r="BI162" i="45"/>
  <c r="BF162" i="45"/>
  <c r="BE162" i="45"/>
  <c r="BC162" i="45"/>
  <c r="AZ162" i="45"/>
  <c r="BO162" i="45" s="1"/>
  <c r="AT162" i="45"/>
  <c r="AY162" i="45" s="1"/>
  <c r="AS162" i="45"/>
  <c r="AP162" i="45"/>
  <c r="AO162" i="45" s="1"/>
  <c r="AL162" i="45"/>
  <c r="AJ162" i="45"/>
  <c r="AG162" i="45"/>
  <c r="AF162" i="45"/>
  <c r="AB162" i="45"/>
  <c r="X162" i="45"/>
  <c r="BX161" i="45"/>
  <c r="BW161" i="45"/>
  <c r="BU161" i="45"/>
  <c r="BR161" i="45"/>
  <c r="BL161" i="45"/>
  <c r="BK161" i="45"/>
  <c r="BI161" i="45"/>
  <c r="BF161" i="45"/>
  <c r="BE161" i="45"/>
  <c r="BC161" i="45"/>
  <c r="AZ161" i="45"/>
  <c r="AT161" i="45"/>
  <c r="AS161" i="45"/>
  <c r="AW161" i="45" s="1"/>
  <c r="AP161" i="45"/>
  <c r="AL161" i="45"/>
  <c r="AJ161" i="45"/>
  <c r="AG161" i="45"/>
  <c r="AF161" i="45"/>
  <c r="AB161" i="45"/>
  <c r="X161" i="45"/>
  <c r="BX160" i="45"/>
  <c r="BW160" i="45"/>
  <c r="BU160" i="45"/>
  <c r="BR160" i="45"/>
  <c r="BL160" i="45"/>
  <c r="BK160" i="45"/>
  <c r="BI160" i="45"/>
  <c r="BF160" i="45"/>
  <c r="BE160" i="45"/>
  <c r="BC160" i="45"/>
  <c r="AZ160" i="45"/>
  <c r="BQ160" i="45" s="1"/>
  <c r="AT160" i="45"/>
  <c r="AY160" i="45" s="1"/>
  <c r="AS160" i="45"/>
  <c r="AW160" i="45" s="1"/>
  <c r="AP160" i="45"/>
  <c r="AL160" i="45"/>
  <c r="AJ160" i="45"/>
  <c r="AG160" i="45"/>
  <c r="AF160" i="45"/>
  <c r="AB160" i="45"/>
  <c r="X160" i="45"/>
  <c r="BX159" i="45"/>
  <c r="BW159" i="45"/>
  <c r="BU159" i="45"/>
  <c r="BR159" i="45"/>
  <c r="BL159" i="45"/>
  <c r="BK159" i="45"/>
  <c r="BI159" i="45"/>
  <c r="BF159" i="45"/>
  <c r="BM159" i="45" s="1"/>
  <c r="BE159" i="45"/>
  <c r="BC159" i="45"/>
  <c r="AZ159" i="45"/>
  <c r="BQ159" i="45" s="1"/>
  <c r="AT159" i="45"/>
  <c r="AY159" i="45" s="1"/>
  <c r="AS159" i="45"/>
  <c r="AU159" i="45" s="1"/>
  <c r="AP159" i="45"/>
  <c r="AL159" i="45"/>
  <c r="AJ159" i="45"/>
  <c r="Z159" i="45"/>
  <c r="X159" i="45"/>
  <c r="BX158" i="45"/>
  <c r="BW158" i="45"/>
  <c r="BU158" i="45"/>
  <c r="BR158" i="45"/>
  <c r="BL158" i="45"/>
  <c r="BK158" i="45"/>
  <c r="BI158" i="45"/>
  <c r="BF158" i="45"/>
  <c r="BE158" i="45"/>
  <c r="BC158" i="45"/>
  <c r="AZ158" i="45"/>
  <c r="BO158" i="45" s="1"/>
  <c r="AT158" i="45"/>
  <c r="AS158" i="45"/>
  <c r="AW158" i="45" s="1"/>
  <c r="AP158" i="45"/>
  <c r="AL158" i="45"/>
  <c r="AJ158" i="45"/>
  <c r="X158" i="45"/>
  <c r="BX157" i="45"/>
  <c r="BW157" i="45"/>
  <c r="BU157" i="45"/>
  <c r="BR157" i="45"/>
  <c r="BL157" i="45"/>
  <c r="BK157" i="45"/>
  <c r="BI157" i="45"/>
  <c r="BF157" i="45"/>
  <c r="BE157" i="45"/>
  <c r="BC157" i="45"/>
  <c r="AZ157" i="45"/>
  <c r="AT157" i="45"/>
  <c r="AY157" i="45" s="1"/>
  <c r="AS157" i="45"/>
  <c r="AW157" i="45" s="1"/>
  <c r="AP157" i="45"/>
  <c r="AL157" i="45"/>
  <c r="AJ157" i="45"/>
  <c r="X157" i="45"/>
  <c r="BX156" i="45"/>
  <c r="BW156" i="45"/>
  <c r="BU156" i="45"/>
  <c r="BR156" i="45"/>
  <c r="BL156" i="45"/>
  <c r="BK156" i="45"/>
  <c r="BI156" i="45"/>
  <c r="BF156" i="45"/>
  <c r="BM156" i="45" s="1"/>
  <c r="BE156" i="45"/>
  <c r="BC156" i="45"/>
  <c r="AZ156" i="45"/>
  <c r="BO156" i="45" s="1"/>
  <c r="AT156" i="45"/>
  <c r="AY156" i="45" s="1"/>
  <c r="AS156" i="45"/>
  <c r="AW156" i="45" s="1"/>
  <c r="AP156" i="45"/>
  <c r="AL156" i="45"/>
  <c r="AJ156" i="45"/>
  <c r="Z156" i="45"/>
  <c r="X156" i="45"/>
  <c r="BX155" i="45"/>
  <c r="BW155" i="45"/>
  <c r="BU155" i="45"/>
  <c r="BR155" i="45"/>
  <c r="BL155" i="45"/>
  <c r="BK155" i="45"/>
  <c r="BI155" i="45"/>
  <c r="BF155" i="45"/>
  <c r="BM155" i="45" s="1"/>
  <c r="BE155" i="45"/>
  <c r="BC155" i="45"/>
  <c r="AZ155" i="45"/>
  <c r="BO155" i="45" s="1"/>
  <c r="AT155" i="45"/>
  <c r="AY155" i="45" s="1"/>
  <c r="AS155" i="45"/>
  <c r="AW155" i="45" s="1"/>
  <c r="AP155" i="45"/>
  <c r="AL155" i="45"/>
  <c r="AJ155" i="45"/>
  <c r="Z155" i="45"/>
  <c r="X155" i="45"/>
  <c r="BX154" i="45"/>
  <c r="BW154" i="45"/>
  <c r="BU154" i="45"/>
  <c r="BR154" i="45"/>
  <c r="BL154" i="45"/>
  <c r="BK154" i="45"/>
  <c r="BI154" i="45"/>
  <c r="BF154" i="45"/>
  <c r="BE154" i="45"/>
  <c r="BC154" i="45"/>
  <c r="AZ154" i="45"/>
  <c r="BO154" i="45" s="1"/>
  <c r="AT154" i="45"/>
  <c r="AY154" i="45" s="1"/>
  <c r="AS154" i="45"/>
  <c r="AW154" i="45" s="1"/>
  <c r="AP154" i="45"/>
  <c r="AL154" i="45"/>
  <c r="AJ154" i="45"/>
  <c r="X154" i="45"/>
  <c r="BX153" i="45"/>
  <c r="BW153" i="45"/>
  <c r="BU153" i="45"/>
  <c r="BR153" i="45"/>
  <c r="BL153" i="45"/>
  <c r="BK153" i="45"/>
  <c r="BI153" i="45"/>
  <c r="BF153" i="45"/>
  <c r="BE153" i="45"/>
  <c r="BC153" i="45"/>
  <c r="AZ153" i="45"/>
  <c r="BQ153" i="45" s="1"/>
  <c r="AT153" i="45"/>
  <c r="AY153" i="45" s="1"/>
  <c r="AS153" i="45"/>
  <c r="AW153" i="45" s="1"/>
  <c r="AP153" i="45"/>
  <c r="AL153" i="45"/>
  <c r="AJ153" i="45"/>
  <c r="X153" i="45"/>
  <c r="BX152" i="45"/>
  <c r="BW152" i="45"/>
  <c r="BU152" i="45"/>
  <c r="BR152" i="45"/>
  <c r="BL152" i="45"/>
  <c r="BK152" i="45"/>
  <c r="BI152" i="45"/>
  <c r="BF152" i="45"/>
  <c r="BM152" i="45" s="1"/>
  <c r="BE152" i="45"/>
  <c r="BC152" i="45"/>
  <c r="AZ152" i="45"/>
  <c r="BO152" i="45" s="1"/>
  <c r="AT152" i="45"/>
  <c r="AY152" i="45" s="1"/>
  <c r="AS152" i="45"/>
  <c r="AW152" i="45" s="1"/>
  <c r="AP152" i="45"/>
  <c r="AL152" i="45"/>
  <c r="AJ152" i="45"/>
  <c r="Z152" i="45"/>
  <c r="X152" i="45"/>
  <c r="BX151" i="45"/>
  <c r="BW151" i="45"/>
  <c r="BU151" i="45"/>
  <c r="BR151" i="45"/>
  <c r="BL151" i="45"/>
  <c r="BK151" i="45"/>
  <c r="BI151" i="45"/>
  <c r="BF151" i="45"/>
  <c r="BE151" i="45"/>
  <c r="BC151" i="45"/>
  <c r="AZ151" i="45"/>
  <c r="AT151" i="45"/>
  <c r="AY151" i="45" s="1"/>
  <c r="AS151" i="45"/>
  <c r="AP151" i="45"/>
  <c r="AL151" i="45"/>
  <c r="AJ151" i="45"/>
  <c r="X151" i="45"/>
  <c r="BX150" i="45"/>
  <c r="BW150" i="45"/>
  <c r="BU150" i="45"/>
  <c r="BR150" i="45"/>
  <c r="BL150" i="45"/>
  <c r="BK150" i="45"/>
  <c r="BI150" i="45"/>
  <c r="BF150" i="45"/>
  <c r="BM150" i="45" s="1"/>
  <c r="BE150" i="45"/>
  <c r="BC150" i="45"/>
  <c r="AZ150" i="45"/>
  <c r="BO150" i="45" s="1"/>
  <c r="AT150" i="45"/>
  <c r="AY150" i="45" s="1"/>
  <c r="AS150" i="45"/>
  <c r="AW150" i="45" s="1"/>
  <c r="AP150" i="45"/>
  <c r="AO150" i="45" s="1"/>
  <c r="AL150" i="45"/>
  <c r="AJ150" i="45"/>
  <c r="Z150" i="45"/>
  <c r="X150" i="45"/>
  <c r="BX149" i="45"/>
  <c r="BW149" i="45"/>
  <c r="BU149" i="45"/>
  <c r="BR149" i="45"/>
  <c r="BL149" i="45"/>
  <c r="BK149" i="45"/>
  <c r="BI149" i="45"/>
  <c r="BF149" i="45"/>
  <c r="BE149" i="45"/>
  <c r="BC149" i="45"/>
  <c r="AZ149" i="45"/>
  <c r="AT149" i="45"/>
  <c r="AY149" i="45" s="1"/>
  <c r="AS149" i="45"/>
  <c r="AP149" i="45"/>
  <c r="AL149" i="45"/>
  <c r="AJ149" i="45"/>
  <c r="X149" i="45"/>
  <c r="BX148" i="45"/>
  <c r="BW148" i="45"/>
  <c r="BU148" i="45"/>
  <c r="BR148" i="45"/>
  <c r="BL148" i="45"/>
  <c r="BK148" i="45"/>
  <c r="BI148" i="45"/>
  <c r="BF148" i="45"/>
  <c r="BM148" i="45" s="1"/>
  <c r="BE148" i="45"/>
  <c r="BC148" i="45"/>
  <c r="AZ148" i="45"/>
  <c r="BS148" i="45" s="1"/>
  <c r="AT148" i="45"/>
  <c r="AY148" i="45" s="1"/>
  <c r="AS148" i="45"/>
  <c r="AU148" i="45" s="1"/>
  <c r="AP148" i="45"/>
  <c r="AO148" i="45" s="1"/>
  <c r="AL148" i="45"/>
  <c r="AJ148" i="45"/>
  <c r="Z148" i="45"/>
  <c r="X148" i="45"/>
  <c r="BX147" i="45"/>
  <c r="BW147" i="45"/>
  <c r="BU147" i="45"/>
  <c r="BR147" i="45"/>
  <c r="BL147" i="45"/>
  <c r="BK147" i="45"/>
  <c r="BI147" i="45"/>
  <c r="BF147" i="45"/>
  <c r="BE147" i="45"/>
  <c r="BC147" i="45"/>
  <c r="AZ147" i="45"/>
  <c r="Z147" i="45" s="1"/>
  <c r="AT147" i="45"/>
  <c r="AY147" i="45" s="1"/>
  <c r="AS147" i="45"/>
  <c r="AP147" i="45"/>
  <c r="AO147" i="45" s="1"/>
  <c r="AF147" i="45"/>
  <c r="AB147" i="45"/>
  <c r="X147" i="45"/>
  <c r="BX146" i="45"/>
  <c r="BW146" i="45"/>
  <c r="BU146" i="45"/>
  <c r="BR146" i="45"/>
  <c r="BL146" i="45"/>
  <c r="BK146" i="45"/>
  <c r="BI146" i="45"/>
  <c r="BF146" i="45"/>
  <c r="BE146" i="45"/>
  <c r="BC146" i="45"/>
  <c r="AZ146" i="45"/>
  <c r="AT146" i="45"/>
  <c r="AY146" i="45" s="1"/>
  <c r="AS146" i="45"/>
  <c r="AW146" i="45" s="1"/>
  <c r="AP146" i="45"/>
  <c r="AL146" i="45"/>
  <c r="AJ146" i="45"/>
  <c r="AG146" i="45"/>
  <c r="AF146" i="45"/>
  <c r="AB146" i="45"/>
  <c r="X146" i="45"/>
  <c r="BX145" i="45"/>
  <c r="BW145" i="45"/>
  <c r="BU145" i="45"/>
  <c r="BR145" i="45"/>
  <c r="BL145" i="45"/>
  <c r="BK145" i="45"/>
  <c r="BI145" i="45"/>
  <c r="BF145" i="45"/>
  <c r="BE145" i="45"/>
  <c r="BC145" i="45"/>
  <c r="AZ145" i="45"/>
  <c r="AT145" i="45"/>
  <c r="AY145" i="45" s="1"/>
  <c r="AS145" i="45"/>
  <c r="AP145" i="45"/>
  <c r="AL145" i="45"/>
  <c r="AJ145" i="45"/>
  <c r="AG145" i="45"/>
  <c r="AF145" i="45"/>
  <c r="AB145" i="45"/>
  <c r="X145" i="45"/>
  <c r="BX144" i="45"/>
  <c r="BW144" i="45"/>
  <c r="BU144" i="45"/>
  <c r="BR144" i="45"/>
  <c r="BL144" i="45"/>
  <c r="BK144" i="45"/>
  <c r="BI144" i="45"/>
  <c r="BF144" i="45"/>
  <c r="BE144" i="45"/>
  <c r="BC144" i="45"/>
  <c r="AZ144" i="45"/>
  <c r="BO144" i="45" s="1"/>
  <c r="AT144" i="45"/>
  <c r="AY144" i="45" s="1"/>
  <c r="AS144" i="45"/>
  <c r="AP144" i="45"/>
  <c r="AL144" i="45"/>
  <c r="AJ144" i="45"/>
  <c r="AG144" i="45"/>
  <c r="AF144" i="45"/>
  <c r="AB144" i="45"/>
  <c r="X144" i="45"/>
  <c r="BX143" i="45"/>
  <c r="BW143" i="45"/>
  <c r="BU143" i="45"/>
  <c r="BR143" i="45"/>
  <c r="BL143" i="45"/>
  <c r="BK143" i="45"/>
  <c r="BI143" i="45"/>
  <c r="BF143" i="45"/>
  <c r="BE143" i="45"/>
  <c r="BC143" i="45"/>
  <c r="AZ143" i="45"/>
  <c r="BQ143" i="45" s="1"/>
  <c r="AT143" i="45"/>
  <c r="AY143" i="45" s="1"/>
  <c r="AS143" i="45"/>
  <c r="AW143" i="45" s="1"/>
  <c r="AP143" i="45"/>
  <c r="AO143" i="45" s="1"/>
  <c r="AL143" i="45"/>
  <c r="AJ143" i="45"/>
  <c r="X143" i="45"/>
  <c r="BX142" i="45"/>
  <c r="BW142" i="45"/>
  <c r="BU142" i="45"/>
  <c r="BR142" i="45"/>
  <c r="BL142" i="45"/>
  <c r="BK142" i="45"/>
  <c r="BI142" i="45"/>
  <c r="BF142" i="45"/>
  <c r="BM142" i="45" s="1"/>
  <c r="BE142" i="45"/>
  <c r="BC142" i="45"/>
  <c r="AZ142" i="45"/>
  <c r="BS142" i="45" s="1"/>
  <c r="AT142" i="45"/>
  <c r="AY142" i="45" s="1"/>
  <c r="AS142" i="45"/>
  <c r="AU142" i="45" s="1"/>
  <c r="AP142" i="45"/>
  <c r="AL142" i="45"/>
  <c r="AJ142" i="45"/>
  <c r="Z142" i="45"/>
  <c r="X142" i="45"/>
  <c r="BX141" i="45"/>
  <c r="BW141" i="45"/>
  <c r="BU141" i="45"/>
  <c r="BR141" i="45"/>
  <c r="BL141" i="45"/>
  <c r="BK141" i="45"/>
  <c r="BI141" i="45"/>
  <c r="BF141" i="45"/>
  <c r="BM141" i="45" s="1"/>
  <c r="BE141" i="45"/>
  <c r="BC141" i="45"/>
  <c r="AZ141" i="45"/>
  <c r="BO141" i="45" s="1"/>
  <c r="AT141" i="45"/>
  <c r="AY141" i="45" s="1"/>
  <c r="AS141" i="45"/>
  <c r="AW141" i="45" s="1"/>
  <c r="AP141" i="45"/>
  <c r="AO141" i="45" s="1"/>
  <c r="AL141" i="45"/>
  <c r="AJ141" i="45"/>
  <c r="Z141" i="45"/>
  <c r="X141" i="45"/>
  <c r="BX140" i="45"/>
  <c r="BW140" i="45"/>
  <c r="BU140" i="45"/>
  <c r="BR140" i="45"/>
  <c r="BL140" i="45"/>
  <c r="BK140" i="45"/>
  <c r="BI140" i="45"/>
  <c r="BF140" i="45"/>
  <c r="BM140" i="45" s="1"/>
  <c r="BE140" i="45"/>
  <c r="BC140" i="45"/>
  <c r="AZ140" i="45"/>
  <c r="BS140" i="45" s="1"/>
  <c r="AT140" i="45"/>
  <c r="AY140" i="45" s="1"/>
  <c r="AS140" i="45"/>
  <c r="AU140" i="45" s="1"/>
  <c r="AP140" i="45"/>
  <c r="AL140" i="45"/>
  <c r="AJ140" i="45"/>
  <c r="Z140" i="45"/>
  <c r="X140" i="45"/>
  <c r="BX139" i="45"/>
  <c r="BW139" i="45"/>
  <c r="BU139" i="45"/>
  <c r="BR139" i="45"/>
  <c r="BL139" i="45"/>
  <c r="BK139" i="45"/>
  <c r="BI139" i="45"/>
  <c r="BF139" i="45"/>
  <c r="BE139" i="45"/>
  <c r="BC139" i="45"/>
  <c r="AZ139" i="45"/>
  <c r="BO139" i="45" s="1"/>
  <c r="AT139" i="45"/>
  <c r="AY139" i="45" s="1"/>
  <c r="AS139" i="45"/>
  <c r="AP139" i="45"/>
  <c r="AO139" i="45" s="1"/>
  <c r="AL139" i="45"/>
  <c r="AJ139" i="45"/>
  <c r="X139" i="45"/>
  <c r="BX138" i="45"/>
  <c r="BW138" i="45"/>
  <c r="BU138" i="45"/>
  <c r="BR138" i="45"/>
  <c r="BL138" i="45"/>
  <c r="BK138" i="45"/>
  <c r="BI138" i="45"/>
  <c r="BF138" i="45"/>
  <c r="BE138" i="45"/>
  <c r="BC138" i="45"/>
  <c r="AZ138" i="45"/>
  <c r="AT138" i="45"/>
  <c r="AY138" i="45" s="1"/>
  <c r="AS138" i="45"/>
  <c r="AP138" i="45"/>
  <c r="AL138" i="45"/>
  <c r="AJ138" i="45"/>
  <c r="X138" i="45"/>
  <c r="BX137" i="45"/>
  <c r="BW137" i="45"/>
  <c r="BU137" i="45"/>
  <c r="BR137" i="45"/>
  <c r="BL137" i="45"/>
  <c r="BK137" i="45"/>
  <c r="BI137" i="45"/>
  <c r="BF137" i="45"/>
  <c r="BE137" i="45"/>
  <c r="BC137" i="45"/>
  <c r="AZ137" i="45"/>
  <c r="AY137" i="45"/>
  <c r="AS137" i="45"/>
  <c r="AU137" i="45" s="1"/>
  <c r="AP137" i="45"/>
  <c r="AL137" i="45"/>
  <c r="AJ137" i="45"/>
  <c r="X137" i="45"/>
  <c r="BX136" i="45"/>
  <c r="BW136" i="45"/>
  <c r="BU136" i="45"/>
  <c r="BR136" i="45"/>
  <c r="BL136" i="45"/>
  <c r="BK136" i="45"/>
  <c r="BI136" i="45"/>
  <c r="BF136" i="45"/>
  <c r="BE136" i="45"/>
  <c r="BC136" i="45"/>
  <c r="AZ136" i="45"/>
  <c r="BO136" i="45" s="1"/>
  <c r="AT136" i="45"/>
  <c r="AY136" i="45" s="1"/>
  <c r="AS136" i="45"/>
  <c r="AP136" i="45"/>
  <c r="AO136" i="45" s="1"/>
  <c r="AF136" i="45"/>
  <c r="AB136" i="45"/>
  <c r="X136" i="45"/>
  <c r="BX135" i="45"/>
  <c r="BW135" i="45"/>
  <c r="BU135" i="45"/>
  <c r="BR135" i="45"/>
  <c r="BL135" i="45"/>
  <c r="BK135" i="45"/>
  <c r="BI135" i="45"/>
  <c r="BF135" i="45"/>
  <c r="BM135" i="45" s="1"/>
  <c r="BE135" i="45"/>
  <c r="BC135" i="45"/>
  <c r="AZ135" i="45"/>
  <c r="BO135" i="45" s="1"/>
  <c r="AY135" i="45"/>
  <c r="AS135" i="45"/>
  <c r="AW135" i="45" s="1"/>
  <c r="AP135" i="45"/>
  <c r="AL135" i="45"/>
  <c r="AJ135" i="45"/>
  <c r="Z135" i="45"/>
  <c r="Y135" i="45"/>
  <c r="X135" i="45"/>
  <c r="BX134" i="45"/>
  <c r="BW134" i="45"/>
  <c r="BU134" i="45"/>
  <c r="BR134" i="45"/>
  <c r="BL134" i="45"/>
  <c r="BK134" i="45"/>
  <c r="BI134" i="45"/>
  <c r="BF134" i="45"/>
  <c r="BM134" i="45" s="1"/>
  <c r="BE134" i="45"/>
  <c r="BC134" i="45"/>
  <c r="AZ134" i="45"/>
  <c r="BS134" i="45" s="1"/>
  <c r="AY134" i="45"/>
  <c r="AS134" i="45"/>
  <c r="AU134" i="45" s="1"/>
  <c r="AP134" i="45"/>
  <c r="AL134" i="45"/>
  <c r="AJ134" i="45"/>
  <c r="Z134" i="45"/>
  <c r="Y134" i="45"/>
  <c r="X134" i="45"/>
  <c r="BX133" i="45"/>
  <c r="BW133" i="45"/>
  <c r="BU133" i="45"/>
  <c r="BR133" i="45"/>
  <c r="BL133" i="45"/>
  <c r="BK133" i="45"/>
  <c r="BI133" i="45"/>
  <c r="BF133" i="45"/>
  <c r="BM133" i="45" s="1"/>
  <c r="BE133" i="45"/>
  <c r="BC133" i="45"/>
  <c r="AZ133" i="45"/>
  <c r="BS133" i="45" s="1"/>
  <c r="AY133" i="45"/>
  <c r="AS133" i="45"/>
  <c r="AU133" i="45" s="1"/>
  <c r="AP133" i="45"/>
  <c r="AL133" i="45"/>
  <c r="AJ133" i="45"/>
  <c r="Z133" i="45"/>
  <c r="Y133" i="45"/>
  <c r="X133" i="45"/>
  <c r="BX132" i="45"/>
  <c r="BW132" i="45"/>
  <c r="BU132" i="45"/>
  <c r="BR132" i="45"/>
  <c r="BL132" i="45"/>
  <c r="BK132" i="45"/>
  <c r="BI132" i="45"/>
  <c r="BF132" i="45"/>
  <c r="BM132" i="45" s="1"/>
  <c r="BE132" i="45"/>
  <c r="BC132" i="45"/>
  <c r="AZ132" i="45"/>
  <c r="BS132" i="45" s="1"/>
  <c r="AY132" i="45"/>
  <c r="AS132" i="45"/>
  <c r="AU132" i="45" s="1"/>
  <c r="AP132" i="45"/>
  <c r="AL132" i="45"/>
  <c r="AJ132" i="45"/>
  <c r="Z132" i="45"/>
  <c r="Y132" i="45"/>
  <c r="X132" i="45"/>
  <c r="BX131" i="45"/>
  <c r="BW131" i="45"/>
  <c r="BU131" i="45"/>
  <c r="BR131" i="45"/>
  <c r="BL131" i="45"/>
  <c r="BK131" i="45"/>
  <c r="BI131" i="45"/>
  <c r="BF131" i="45"/>
  <c r="BM131" i="45" s="1"/>
  <c r="BE131" i="45"/>
  <c r="BC131" i="45"/>
  <c r="AZ131" i="45"/>
  <c r="BO131" i="45" s="1"/>
  <c r="AY131" i="45"/>
  <c r="AS131" i="45"/>
  <c r="AW131" i="45" s="1"/>
  <c r="AP131" i="45"/>
  <c r="Y131" i="45" s="1"/>
  <c r="AL131" i="45"/>
  <c r="AJ131" i="45"/>
  <c r="X131" i="45"/>
  <c r="BX130" i="45"/>
  <c r="BW130" i="45"/>
  <c r="BU130" i="45"/>
  <c r="BR130" i="45"/>
  <c r="BL130" i="45"/>
  <c r="BK130" i="45"/>
  <c r="BI130" i="45"/>
  <c r="BF130" i="45"/>
  <c r="BE130" i="45"/>
  <c r="BC130" i="45"/>
  <c r="AZ130" i="45"/>
  <c r="AY130" i="45"/>
  <c r="AS130" i="45"/>
  <c r="AU130" i="45" s="1"/>
  <c r="AP130" i="45"/>
  <c r="Y130" i="45" s="1"/>
  <c r="AL130" i="45"/>
  <c r="AJ130" i="45"/>
  <c r="X130" i="45"/>
  <c r="BX129" i="45"/>
  <c r="BW129" i="45"/>
  <c r="BU129" i="45"/>
  <c r="BR129" i="45"/>
  <c r="BL129" i="45"/>
  <c r="BK129" i="45"/>
  <c r="BI129" i="45"/>
  <c r="BF129" i="45"/>
  <c r="BM129" i="45" s="1"/>
  <c r="BE129" i="45"/>
  <c r="BC129" i="45"/>
  <c r="AZ129" i="45"/>
  <c r="BS129" i="45" s="1"/>
  <c r="AT129" i="45"/>
  <c r="AY129" i="45" s="1"/>
  <c r="AS129" i="45"/>
  <c r="AW129" i="45" s="1"/>
  <c r="AP129" i="45"/>
  <c r="AL129" i="45"/>
  <c r="AJ129" i="45"/>
  <c r="AG129" i="45"/>
  <c r="AF129" i="45"/>
  <c r="AB129" i="45"/>
  <c r="Z129" i="45"/>
  <c r="X129" i="45"/>
  <c r="BX128" i="45"/>
  <c r="BW128" i="45"/>
  <c r="BU128" i="45"/>
  <c r="BR128" i="45"/>
  <c r="BL128" i="45"/>
  <c r="BK128" i="45"/>
  <c r="BI128" i="45"/>
  <c r="BF128" i="45"/>
  <c r="BM128" i="45" s="1"/>
  <c r="BE128" i="45"/>
  <c r="BC128" i="45"/>
  <c r="AZ128" i="45"/>
  <c r="BS128" i="45" s="1"/>
  <c r="AT128" i="45"/>
  <c r="AY128" i="45" s="1"/>
  <c r="AS128" i="45"/>
  <c r="AU128" i="45" s="1"/>
  <c r="AP128" i="45"/>
  <c r="AL128" i="45"/>
  <c r="AJ128" i="45"/>
  <c r="AG128" i="45"/>
  <c r="AF128" i="45"/>
  <c r="AB128" i="45"/>
  <c r="Z128" i="45"/>
  <c r="X128" i="45"/>
  <c r="BX127" i="45"/>
  <c r="BW127" i="45"/>
  <c r="BU127" i="45"/>
  <c r="BR127" i="45"/>
  <c r="BL127" i="45"/>
  <c r="BK127" i="45"/>
  <c r="BI127" i="45"/>
  <c r="BF127" i="45"/>
  <c r="BM127" i="45" s="1"/>
  <c r="BE127" i="45"/>
  <c r="BC127" i="45"/>
  <c r="AZ127" i="45"/>
  <c r="BO127" i="45" s="1"/>
  <c r="AT127" i="45"/>
  <c r="AY127" i="45" s="1"/>
  <c r="AS127" i="45"/>
  <c r="AW127" i="45" s="1"/>
  <c r="AP127" i="45"/>
  <c r="AL127" i="45"/>
  <c r="AJ127" i="45"/>
  <c r="AG127" i="45"/>
  <c r="AF127" i="45"/>
  <c r="AB127" i="45"/>
  <c r="Z127" i="45"/>
  <c r="X127" i="45"/>
  <c r="BX126" i="45"/>
  <c r="BW126" i="45"/>
  <c r="BU126" i="45"/>
  <c r="BL126" i="45"/>
  <c r="BK126" i="45"/>
  <c r="BI126" i="45"/>
  <c r="BF126" i="45"/>
  <c r="BM126" i="45" s="1"/>
  <c r="BE126" i="45"/>
  <c r="BC126" i="45"/>
  <c r="AZ126" i="45"/>
  <c r="BG126" i="45" s="1"/>
  <c r="AT126" i="45"/>
  <c r="AY126" i="45" s="1"/>
  <c r="AS126" i="45"/>
  <c r="AU126" i="45" s="1"/>
  <c r="AP126" i="45"/>
  <c r="AL126" i="45"/>
  <c r="AJ126" i="45"/>
  <c r="AG126" i="45"/>
  <c r="AF126" i="45"/>
  <c r="AB126" i="45"/>
  <c r="Z126" i="45"/>
  <c r="X126" i="45"/>
  <c r="BX125" i="45"/>
  <c r="BW125" i="45"/>
  <c r="BU125" i="45"/>
  <c r="BR125" i="45"/>
  <c r="BL125" i="45"/>
  <c r="BK125" i="45"/>
  <c r="BI125" i="45"/>
  <c r="BF125" i="45"/>
  <c r="BM125" i="45" s="1"/>
  <c r="BE125" i="45"/>
  <c r="BC125" i="45"/>
  <c r="AZ125" i="45"/>
  <c r="BO125" i="45" s="1"/>
  <c r="AT125" i="45"/>
  <c r="AY125" i="45" s="1"/>
  <c r="AS125" i="45"/>
  <c r="AW125" i="45" s="1"/>
  <c r="AP125" i="45"/>
  <c r="AL125" i="45"/>
  <c r="AJ125" i="45"/>
  <c r="AG125" i="45"/>
  <c r="AF125" i="45"/>
  <c r="AB125" i="45"/>
  <c r="Z125" i="45"/>
  <c r="X125" i="45"/>
  <c r="BX124" i="45"/>
  <c r="BW124" i="45"/>
  <c r="BU124" i="45"/>
  <c r="BR124" i="45"/>
  <c r="BL124" i="45"/>
  <c r="BK124" i="45"/>
  <c r="BI124" i="45"/>
  <c r="BF124" i="45"/>
  <c r="BM124" i="45" s="1"/>
  <c r="BE124" i="45"/>
  <c r="BC124" i="45"/>
  <c r="AZ124" i="45"/>
  <c r="BQ124" i="45" s="1"/>
  <c r="AT124" i="45"/>
  <c r="AY124" i="45" s="1"/>
  <c r="AS124" i="45"/>
  <c r="AW124" i="45" s="1"/>
  <c r="AP124" i="45"/>
  <c r="AO124" i="45" s="1"/>
  <c r="AL124" i="45"/>
  <c r="AJ124" i="45"/>
  <c r="AG124" i="45"/>
  <c r="AF124" i="45"/>
  <c r="AB124" i="45"/>
  <c r="X124" i="45"/>
  <c r="BX123" i="45"/>
  <c r="BW123" i="45"/>
  <c r="BU123" i="45"/>
  <c r="BR123" i="45"/>
  <c r="BL123" i="45"/>
  <c r="BK123" i="45"/>
  <c r="BI123" i="45"/>
  <c r="BF123" i="45"/>
  <c r="BE123" i="45"/>
  <c r="BC123" i="45"/>
  <c r="AZ123" i="45"/>
  <c r="BO123" i="45" s="1"/>
  <c r="AT123" i="45"/>
  <c r="AY123" i="45" s="1"/>
  <c r="AS123" i="45"/>
  <c r="AW123" i="45" s="1"/>
  <c r="AP123" i="45"/>
  <c r="AL123" i="45"/>
  <c r="AJ123" i="45"/>
  <c r="AG123" i="45"/>
  <c r="AF123" i="45"/>
  <c r="AB123" i="45"/>
  <c r="X123" i="45"/>
  <c r="BX122" i="45"/>
  <c r="BW122" i="45"/>
  <c r="BU122" i="45"/>
  <c r="BR122" i="45"/>
  <c r="BL122" i="45"/>
  <c r="BK122" i="45"/>
  <c r="BI122" i="45"/>
  <c r="BF122" i="45"/>
  <c r="BE122" i="45"/>
  <c r="BC122" i="45"/>
  <c r="AZ122" i="45"/>
  <c r="AT122" i="45"/>
  <c r="AY122" i="45" s="1"/>
  <c r="AS122" i="45"/>
  <c r="AP122" i="45"/>
  <c r="AL122" i="45"/>
  <c r="AJ122" i="45"/>
  <c r="AG122" i="45"/>
  <c r="AF122" i="45"/>
  <c r="AB122" i="45"/>
  <c r="X122" i="45"/>
  <c r="BX121" i="45"/>
  <c r="BW121" i="45"/>
  <c r="BU121" i="45"/>
  <c r="BR121" i="45"/>
  <c r="BL121" i="45"/>
  <c r="BK121" i="45"/>
  <c r="BI121" i="45"/>
  <c r="BF121" i="45"/>
  <c r="BE121" i="45"/>
  <c r="BC121" i="45"/>
  <c r="AZ121" i="45"/>
  <c r="BO121" i="45" s="1"/>
  <c r="AT121" i="45"/>
  <c r="AY121" i="45" s="1"/>
  <c r="AS121" i="45"/>
  <c r="AP121" i="45"/>
  <c r="AL121" i="45"/>
  <c r="AJ121" i="45"/>
  <c r="X121" i="45"/>
  <c r="BX120" i="45"/>
  <c r="BW120" i="45"/>
  <c r="BU120" i="45"/>
  <c r="BR120" i="45"/>
  <c r="BL120" i="45"/>
  <c r="BK120" i="45"/>
  <c r="BI120" i="45"/>
  <c r="BF120" i="45"/>
  <c r="BE120" i="45"/>
  <c r="BC120" i="45"/>
  <c r="AZ120" i="45"/>
  <c r="BO120" i="45" s="1"/>
  <c r="AT120" i="45"/>
  <c r="AY120" i="45" s="1"/>
  <c r="AS120" i="45"/>
  <c r="AW120" i="45" s="1"/>
  <c r="AP120" i="45"/>
  <c r="AO120" i="45" s="1"/>
  <c r="AL120" i="45"/>
  <c r="AJ120" i="45"/>
  <c r="X120" i="45"/>
  <c r="BX119" i="45"/>
  <c r="BW119" i="45"/>
  <c r="BU119" i="45"/>
  <c r="BR119" i="45"/>
  <c r="BL119" i="45"/>
  <c r="BK119" i="45"/>
  <c r="BI119" i="45"/>
  <c r="BF119" i="45"/>
  <c r="BE119" i="45"/>
  <c r="BC119" i="45"/>
  <c r="AZ119" i="45"/>
  <c r="BO119" i="45" s="1"/>
  <c r="AT119" i="45"/>
  <c r="AY119" i="45" s="1"/>
  <c r="AS119" i="45"/>
  <c r="AP119" i="45"/>
  <c r="AF119" i="45"/>
  <c r="AB119" i="45"/>
  <c r="X119" i="45"/>
  <c r="BX118" i="45"/>
  <c r="BW118" i="45"/>
  <c r="BU118" i="45"/>
  <c r="BR118" i="45"/>
  <c r="BL118" i="45"/>
  <c r="BK118" i="45"/>
  <c r="BI118" i="45"/>
  <c r="BF118" i="45"/>
  <c r="BE118" i="45"/>
  <c r="BC118" i="45"/>
  <c r="AZ118" i="45"/>
  <c r="AT118" i="45"/>
  <c r="AY118" i="45" s="1"/>
  <c r="AS118" i="45"/>
  <c r="AP118" i="45"/>
  <c r="AL118" i="45"/>
  <c r="AJ118" i="45"/>
  <c r="AG118" i="45"/>
  <c r="AF118" i="45"/>
  <c r="AB118" i="45"/>
  <c r="X118" i="45"/>
  <c r="BX117" i="45"/>
  <c r="BW117" i="45"/>
  <c r="BU117" i="45"/>
  <c r="BR117" i="45"/>
  <c r="BL117" i="45"/>
  <c r="BK117" i="45"/>
  <c r="BI117" i="45"/>
  <c r="BF117" i="45"/>
  <c r="BE117" i="45"/>
  <c r="BC117" i="45"/>
  <c r="AZ117" i="45"/>
  <c r="BO117" i="45" s="1"/>
  <c r="AT117" i="45"/>
  <c r="AY117" i="45" s="1"/>
  <c r="AS117" i="45"/>
  <c r="AP117" i="45"/>
  <c r="AL117" i="45"/>
  <c r="AJ117" i="45"/>
  <c r="AG117" i="45"/>
  <c r="AF117" i="45"/>
  <c r="AB117" i="45"/>
  <c r="X117" i="45"/>
  <c r="BX116" i="45"/>
  <c r="BW116" i="45"/>
  <c r="BU116" i="45"/>
  <c r="BR116" i="45"/>
  <c r="BL116" i="45"/>
  <c r="BK116" i="45"/>
  <c r="BI116" i="45"/>
  <c r="BF116" i="45"/>
  <c r="BE116" i="45"/>
  <c r="BC116" i="45"/>
  <c r="AZ116" i="45"/>
  <c r="AT116" i="45"/>
  <c r="AY116" i="45" s="1"/>
  <c r="AS116" i="45"/>
  <c r="AW116" i="45" s="1"/>
  <c r="AP116" i="45"/>
  <c r="AO116" i="45" s="1"/>
  <c r="AL116" i="45"/>
  <c r="AJ116" i="45"/>
  <c r="AG116" i="45"/>
  <c r="AF116" i="45"/>
  <c r="AB116" i="45"/>
  <c r="X116" i="45"/>
  <c r="BX115" i="45"/>
  <c r="BW115" i="45"/>
  <c r="BU115" i="45"/>
  <c r="BR115" i="45"/>
  <c r="BL115" i="45"/>
  <c r="BK115" i="45"/>
  <c r="BI115" i="45"/>
  <c r="BF115" i="45"/>
  <c r="BE115" i="45"/>
  <c r="BC115" i="45"/>
  <c r="AZ115" i="45"/>
  <c r="AT115" i="45"/>
  <c r="AY115" i="45" s="1"/>
  <c r="AS115" i="45"/>
  <c r="AW115" i="45" s="1"/>
  <c r="AP115" i="45"/>
  <c r="AL115" i="45"/>
  <c r="AJ115" i="45"/>
  <c r="AG115" i="45"/>
  <c r="AF115" i="45"/>
  <c r="AB115" i="45"/>
  <c r="X115" i="45"/>
  <c r="BX114" i="45"/>
  <c r="BW114" i="45"/>
  <c r="BU114" i="45"/>
  <c r="BR114" i="45"/>
  <c r="BL114" i="45"/>
  <c r="BK114" i="45"/>
  <c r="BI114" i="45"/>
  <c r="BF114" i="45"/>
  <c r="BE114" i="45"/>
  <c r="BC114" i="45"/>
  <c r="AZ114" i="45"/>
  <c r="AT114" i="45"/>
  <c r="AY114" i="45" s="1"/>
  <c r="AS114" i="45"/>
  <c r="AP114" i="45"/>
  <c r="AL114" i="45"/>
  <c r="AJ114" i="45"/>
  <c r="AG114" i="45"/>
  <c r="AF114" i="45"/>
  <c r="AB114" i="45"/>
  <c r="X114" i="45"/>
  <c r="BX113" i="45"/>
  <c r="BW113" i="45"/>
  <c r="BU113" i="45"/>
  <c r="BR113" i="45"/>
  <c r="BL113" i="45"/>
  <c r="BK113" i="45"/>
  <c r="BI113" i="45"/>
  <c r="BF113" i="45"/>
  <c r="BE113" i="45"/>
  <c r="BC113" i="45"/>
  <c r="AZ113" i="45"/>
  <c r="BO113" i="45" s="1"/>
  <c r="AT113" i="45"/>
  <c r="AY113" i="45" s="1"/>
  <c r="AS113" i="45"/>
  <c r="AP113" i="45"/>
  <c r="AL113" i="45"/>
  <c r="AJ113" i="45"/>
  <c r="AG113" i="45"/>
  <c r="AF113" i="45"/>
  <c r="AB113" i="45"/>
  <c r="X113" i="45"/>
  <c r="BX112" i="45"/>
  <c r="BW112" i="45"/>
  <c r="BU112" i="45"/>
  <c r="BR112" i="45"/>
  <c r="BL112" i="45"/>
  <c r="BK112" i="45"/>
  <c r="BI112" i="45"/>
  <c r="BF112" i="45"/>
  <c r="BE112" i="45"/>
  <c r="BC112" i="45"/>
  <c r="AZ112" i="45"/>
  <c r="BQ112" i="45" s="1"/>
  <c r="AT112" i="45"/>
  <c r="AY112" i="45" s="1"/>
  <c r="AS112" i="45"/>
  <c r="AP112" i="45"/>
  <c r="AO112" i="45" s="1"/>
  <c r="AL112" i="45"/>
  <c r="AJ112" i="45"/>
  <c r="AG112" i="45"/>
  <c r="AF112" i="45"/>
  <c r="AB112" i="45"/>
  <c r="X112" i="45"/>
  <c r="BX111" i="45"/>
  <c r="BW111" i="45"/>
  <c r="BU111" i="45"/>
  <c r="BR111" i="45"/>
  <c r="BL111" i="45"/>
  <c r="BK111" i="45"/>
  <c r="BI111" i="45"/>
  <c r="BF111" i="45"/>
  <c r="BE111" i="45"/>
  <c r="BC111" i="45"/>
  <c r="AZ111" i="45"/>
  <c r="BO111" i="45" s="1"/>
  <c r="AT111" i="45"/>
  <c r="AY111" i="45" s="1"/>
  <c r="AS111" i="45"/>
  <c r="AW111" i="45" s="1"/>
  <c r="AP111" i="45"/>
  <c r="AL111" i="45"/>
  <c r="AJ111" i="45"/>
  <c r="X111" i="45"/>
  <c r="BX110" i="45"/>
  <c r="BW110" i="45"/>
  <c r="BU110" i="45"/>
  <c r="BR110" i="45"/>
  <c r="BL110" i="45"/>
  <c r="BK110" i="45"/>
  <c r="BI110" i="45"/>
  <c r="BF110" i="45"/>
  <c r="BE110" i="45"/>
  <c r="BC110" i="45"/>
  <c r="AZ110" i="45"/>
  <c r="BO110" i="45" s="1"/>
  <c r="AT110" i="45"/>
  <c r="AY110" i="45" s="1"/>
  <c r="AS110" i="45"/>
  <c r="AP110" i="45"/>
  <c r="AL110" i="45"/>
  <c r="AJ110" i="45"/>
  <c r="X110" i="45"/>
  <c r="BX109" i="45"/>
  <c r="BW109" i="45"/>
  <c r="BU109" i="45"/>
  <c r="BR109" i="45"/>
  <c r="BL109" i="45"/>
  <c r="BK109" i="45"/>
  <c r="BI109" i="45"/>
  <c r="BF109" i="45"/>
  <c r="BE109" i="45"/>
  <c r="BC109" i="45"/>
  <c r="AZ109" i="45"/>
  <c r="AT109" i="45"/>
  <c r="AY109" i="45" s="1"/>
  <c r="AS109" i="45"/>
  <c r="AW109" i="45" s="1"/>
  <c r="AP109" i="45"/>
  <c r="AL109" i="45"/>
  <c r="AJ109" i="45"/>
  <c r="X109" i="45"/>
  <c r="BX108" i="45"/>
  <c r="BW108" i="45"/>
  <c r="BU108" i="45"/>
  <c r="BR108" i="45"/>
  <c r="BL108" i="45"/>
  <c r="BK108" i="45"/>
  <c r="BI108" i="45"/>
  <c r="BF108" i="45"/>
  <c r="BE108" i="45"/>
  <c r="BC108" i="45"/>
  <c r="AZ108" i="45"/>
  <c r="BO108" i="45" s="1"/>
  <c r="AT108" i="45"/>
  <c r="AY108" i="45" s="1"/>
  <c r="AS108" i="45"/>
  <c r="AP108" i="45"/>
  <c r="AL108" i="45"/>
  <c r="AJ108" i="45"/>
  <c r="X108" i="45"/>
  <c r="BX107" i="45"/>
  <c r="BW107" i="45"/>
  <c r="BU107" i="45"/>
  <c r="BR107" i="45"/>
  <c r="BL107" i="45"/>
  <c r="BK107" i="45"/>
  <c r="BI107" i="45"/>
  <c r="BF107" i="45"/>
  <c r="BE107" i="45"/>
  <c r="BC107" i="45"/>
  <c r="AZ107" i="45"/>
  <c r="BO107" i="45" s="1"/>
  <c r="AT107" i="45"/>
  <c r="AY107" i="45" s="1"/>
  <c r="AS107" i="45"/>
  <c r="AW107" i="45" s="1"/>
  <c r="AP107" i="45"/>
  <c r="AO107" i="45" s="1"/>
  <c r="AL107" i="45"/>
  <c r="AJ107" i="45"/>
  <c r="X107" i="45"/>
  <c r="BX106" i="45"/>
  <c r="BW106" i="45"/>
  <c r="BU106" i="45"/>
  <c r="BR106" i="45"/>
  <c r="BL106" i="45"/>
  <c r="BK106" i="45"/>
  <c r="BI106" i="45"/>
  <c r="BF106" i="45"/>
  <c r="BE106" i="45"/>
  <c r="BC106" i="45"/>
  <c r="AZ106" i="45"/>
  <c r="BO106" i="45" s="1"/>
  <c r="AT106" i="45"/>
  <c r="AY106" i="45" s="1"/>
  <c r="AS106" i="45"/>
  <c r="AP106" i="45"/>
  <c r="AL106" i="45"/>
  <c r="AJ106" i="45"/>
  <c r="X106" i="45"/>
  <c r="BX105" i="45"/>
  <c r="BW105" i="45"/>
  <c r="BU105" i="45"/>
  <c r="BR105" i="45"/>
  <c r="BL105" i="45"/>
  <c r="BK105" i="45"/>
  <c r="BI105" i="45"/>
  <c r="BF105" i="45"/>
  <c r="BE105" i="45"/>
  <c r="BC105" i="45"/>
  <c r="AZ105" i="45"/>
  <c r="AT105" i="45"/>
  <c r="AY105" i="45" s="1"/>
  <c r="AS105" i="45"/>
  <c r="AW105" i="45" s="1"/>
  <c r="AP105" i="45"/>
  <c r="AL105" i="45"/>
  <c r="AJ105" i="45"/>
  <c r="X105" i="45"/>
  <c r="BX104" i="45"/>
  <c r="BW104" i="45"/>
  <c r="BU104" i="45"/>
  <c r="BR104" i="45"/>
  <c r="BL104" i="45"/>
  <c r="BK104" i="45"/>
  <c r="BI104" i="45"/>
  <c r="BF104" i="45"/>
  <c r="BE104" i="45"/>
  <c r="BC104" i="45"/>
  <c r="AZ104" i="45"/>
  <c r="BO104" i="45" s="1"/>
  <c r="AT104" i="45"/>
  <c r="AY104" i="45" s="1"/>
  <c r="AS104" i="45"/>
  <c r="AP104" i="45"/>
  <c r="AL104" i="45"/>
  <c r="AJ104" i="45"/>
  <c r="X104" i="45"/>
  <c r="BX103" i="45"/>
  <c r="BW103" i="45"/>
  <c r="BU103" i="45"/>
  <c r="BR103" i="45"/>
  <c r="BL103" i="45"/>
  <c r="BK103" i="45"/>
  <c r="BI103" i="45"/>
  <c r="BF103" i="45"/>
  <c r="BM103" i="45" s="1"/>
  <c r="BE103" i="45"/>
  <c r="BC103" i="45"/>
  <c r="AZ103" i="45"/>
  <c r="BS103" i="45" s="1"/>
  <c r="AT103" i="45"/>
  <c r="AY103" i="45" s="1"/>
  <c r="AS103" i="45"/>
  <c r="AW103" i="45" s="1"/>
  <c r="AP103" i="45"/>
  <c r="AL103" i="45"/>
  <c r="AJ103" i="45"/>
  <c r="X103" i="45"/>
  <c r="BX102" i="45"/>
  <c r="BW102" i="45"/>
  <c r="BU102" i="45"/>
  <c r="BR102" i="45"/>
  <c r="BL102" i="45"/>
  <c r="BK102" i="45"/>
  <c r="BI102" i="45"/>
  <c r="BF102" i="45"/>
  <c r="BE102" i="45"/>
  <c r="BC102" i="45"/>
  <c r="AZ102" i="45"/>
  <c r="BO102" i="45" s="1"/>
  <c r="AT102" i="45"/>
  <c r="AY102" i="45" s="1"/>
  <c r="AS102" i="45"/>
  <c r="AP102" i="45"/>
  <c r="AF102" i="45"/>
  <c r="AB102" i="45"/>
  <c r="X102" i="45"/>
  <c r="BX101" i="45"/>
  <c r="BW101" i="45"/>
  <c r="BU101" i="45"/>
  <c r="BR101" i="45"/>
  <c r="BL101" i="45"/>
  <c r="BK101" i="45"/>
  <c r="BI101" i="45"/>
  <c r="BF101" i="45"/>
  <c r="BE101" i="45"/>
  <c r="BC101" i="45"/>
  <c r="AZ101" i="45"/>
  <c r="AN101" i="45"/>
  <c r="AT101" i="45" s="1"/>
  <c r="AY101" i="45" s="1"/>
  <c r="AM101" i="45"/>
  <c r="AS101" i="45" s="1"/>
  <c r="AW101" i="45" s="1"/>
  <c r="AG101" i="45"/>
  <c r="AH101" i="45" s="1"/>
  <c r="AF101" i="45"/>
  <c r="AB101" i="45"/>
  <c r="X101" i="45"/>
  <c r="BX100" i="45"/>
  <c r="BW100" i="45"/>
  <c r="BU100" i="45"/>
  <c r="BR100" i="45"/>
  <c r="BL100" i="45"/>
  <c r="BK100" i="45"/>
  <c r="BI100" i="45"/>
  <c r="BF100" i="45"/>
  <c r="BE100" i="45"/>
  <c r="BC100" i="45"/>
  <c r="AZ100" i="45"/>
  <c r="AT100" i="45"/>
  <c r="AY100" i="45" s="1"/>
  <c r="AS100" i="45"/>
  <c r="AW100" i="45" s="1"/>
  <c r="AP100" i="45"/>
  <c r="AO100" i="45" s="1"/>
  <c r="AF100" i="45"/>
  <c r="AB100" i="45"/>
  <c r="X100" i="45"/>
  <c r="BX99" i="45"/>
  <c r="BW99" i="45"/>
  <c r="BU99" i="45"/>
  <c r="BR99" i="45"/>
  <c r="BL99" i="45"/>
  <c r="BK99" i="45"/>
  <c r="BI99" i="45"/>
  <c r="BF99" i="45"/>
  <c r="BM99" i="45" s="1"/>
  <c r="BE99" i="45"/>
  <c r="BC99" i="45"/>
  <c r="AZ99" i="45"/>
  <c r="BO99" i="45" s="1"/>
  <c r="AT99" i="45"/>
  <c r="AY99" i="45" s="1"/>
  <c r="AS99" i="45"/>
  <c r="AW99" i="45" s="1"/>
  <c r="AP99" i="45"/>
  <c r="AL99" i="45"/>
  <c r="AJ99" i="45"/>
  <c r="AG99" i="45"/>
  <c r="AF99" i="45"/>
  <c r="AB99" i="45"/>
  <c r="Z99" i="45"/>
  <c r="X99" i="45"/>
  <c r="BX98" i="45"/>
  <c r="BW98" i="45"/>
  <c r="BU98" i="45"/>
  <c r="BR98" i="45"/>
  <c r="BL98" i="45"/>
  <c r="BK98" i="45"/>
  <c r="BI98" i="45"/>
  <c r="BF98" i="45"/>
  <c r="BM98" i="45" s="1"/>
  <c r="BE98" i="45"/>
  <c r="BC98" i="45"/>
  <c r="AZ98" i="45"/>
  <c r="BQ98" i="45" s="1"/>
  <c r="AT98" i="45"/>
  <c r="AY98" i="45" s="1"/>
  <c r="AS98" i="45"/>
  <c r="AW98" i="45" s="1"/>
  <c r="AP98" i="45"/>
  <c r="AO98" i="45" s="1"/>
  <c r="AL98" i="45"/>
  <c r="AJ98" i="45"/>
  <c r="AG98" i="45"/>
  <c r="AF98" i="45"/>
  <c r="AB98" i="45"/>
  <c r="Z98" i="45"/>
  <c r="X98" i="45"/>
  <c r="BX97" i="45"/>
  <c r="BW97" i="45"/>
  <c r="BU97" i="45"/>
  <c r="BR97" i="45"/>
  <c r="BL97" i="45"/>
  <c r="BK97" i="45"/>
  <c r="BI97" i="45"/>
  <c r="BF97" i="45"/>
  <c r="BM97" i="45" s="1"/>
  <c r="BE97" i="45"/>
  <c r="BC97" i="45"/>
  <c r="AZ97" i="45"/>
  <c r="BS97" i="45" s="1"/>
  <c r="AT97" i="45"/>
  <c r="AY97" i="45" s="1"/>
  <c r="AS97" i="45"/>
  <c r="AW97" i="45" s="1"/>
  <c r="AP97" i="45"/>
  <c r="AL97" i="45"/>
  <c r="AJ97" i="45"/>
  <c r="AG97" i="45"/>
  <c r="AF97" i="45"/>
  <c r="AB97" i="45"/>
  <c r="Z97" i="45"/>
  <c r="X97" i="45"/>
  <c r="BX96" i="45"/>
  <c r="BW96" i="45"/>
  <c r="BU96" i="45"/>
  <c r="BR96" i="45"/>
  <c r="BL96" i="45"/>
  <c r="BK96" i="45"/>
  <c r="BI96" i="45"/>
  <c r="BF96" i="45"/>
  <c r="BM96" i="45" s="1"/>
  <c r="BE96" i="45"/>
  <c r="BC96" i="45"/>
  <c r="AZ96" i="45"/>
  <c r="BS96" i="45" s="1"/>
  <c r="AT96" i="45"/>
  <c r="AY96" i="45" s="1"/>
  <c r="AS96" i="45"/>
  <c r="AU96" i="45" s="1"/>
  <c r="AP96" i="45"/>
  <c r="AL96" i="45"/>
  <c r="AJ96" i="45"/>
  <c r="AG96" i="45"/>
  <c r="AF96" i="45"/>
  <c r="AB96" i="45"/>
  <c r="Z96" i="45"/>
  <c r="X96" i="45"/>
  <c r="BX95" i="45"/>
  <c r="BW95" i="45"/>
  <c r="BU95" i="45"/>
  <c r="BR95" i="45"/>
  <c r="BL95" i="45"/>
  <c r="BK95" i="45"/>
  <c r="BI95" i="45"/>
  <c r="BF95" i="45"/>
  <c r="BM95" i="45" s="1"/>
  <c r="BE95" i="45"/>
  <c r="BC95" i="45"/>
  <c r="AZ95" i="45"/>
  <c r="BO95" i="45" s="1"/>
  <c r="AT95" i="45"/>
  <c r="AY95" i="45" s="1"/>
  <c r="AS95" i="45"/>
  <c r="AW95" i="45" s="1"/>
  <c r="AP95" i="45"/>
  <c r="AL95" i="45"/>
  <c r="AJ95" i="45"/>
  <c r="AG95" i="45"/>
  <c r="AF95" i="45"/>
  <c r="AB95" i="45"/>
  <c r="Z95" i="45"/>
  <c r="X95" i="45"/>
  <c r="BX94" i="45"/>
  <c r="BW94" i="45"/>
  <c r="BU94" i="45"/>
  <c r="BR94" i="45"/>
  <c r="BL94" i="45"/>
  <c r="BK94" i="45"/>
  <c r="BI94" i="45"/>
  <c r="BF94" i="45"/>
  <c r="BM94" i="45" s="1"/>
  <c r="BE94" i="45"/>
  <c r="BC94" i="45"/>
  <c r="AZ94" i="45"/>
  <c r="BS94" i="45" s="1"/>
  <c r="AT94" i="45"/>
  <c r="AY94" i="45" s="1"/>
  <c r="AS94" i="45"/>
  <c r="AU94" i="45" s="1"/>
  <c r="AP94" i="45"/>
  <c r="AO94" i="45" s="1"/>
  <c r="AL94" i="45"/>
  <c r="AJ94" i="45"/>
  <c r="X94" i="45"/>
  <c r="BX93" i="45"/>
  <c r="BW93" i="45"/>
  <c r="BU93" i="45"/>
  <c r="BR93" i="45"/>
  <c r="BL93" i="45"/>
  <c r="BK93" i="45"/>
  <c r="BI93" i="45"/>
  <c r="BF93" i="45"/>
  <c r="BM93" i="45" s="1"/>
  <c r="BE93" i="45"/>
  <c r="BC93" i="45"/>
  <c r="AZ93" i="45"/>
  <c r="BS93" i="45" s="1"/>
  <c r="AT93" i="45"/>
  <c r="AY93" i="45" s="1"/>
  <c r="AS93" i="45"/>
  <c r="AU93" i="45" s="1"/>
  <c r="AP93" i="45"/>
  <c r="AO93" i="45" s="1"/>
  <c r="AL93" i="45"/>
  <c r="AJ93" i="45"/>
  <c r="Z93" i="45"/>
  <c r="X93" i="45"/>
  <c r="BX92" i="45"/>
  <c r="BW92" i="45"/>
  <c r="BU92" i="45"/>
  <c r="BR92" i="45"/>
  <c r="BL92" i="45"/>
  <c r="BK92" i="45"/>
  <c r="BI92" i="45"/>
  <c r="BF92" i="45"/>
  <c r="BM92" i="45" s="1"/>
  <c r="BE92" i="45"/>
  <c r="BC92" i="45"/>
  <c r="AZ92" i="45"/>
  <c r="BO92" i="45" s="1"/>
  <c r="AT92" i="45"/>
  <c r="AY92" i="45" s="1"/>
  <c r="AS92" i="45"/>
  <c r="AW92" i="45" s="1"/>
  <c r="AP92" i="45"/>
  <c r="AO92" i="45" s="1"/>
  <c r="AL92" i="45"/>
  <c r="AJ92" i="45"/>
  <c r="Z92" i="45"/>
  <c r="X92" i="45"/>
  <c r="BX91" i="45"/>
  <c r="BW91" i="45"/>
  <c r="BU91" i="45"/>
  <c r="BR91" i="45"/>
  <c r="BL91" i="45"/>
  <c r="BK91" i="45"/>
  <c r="BI91" i="45"/>
  <c r="BF91" i="45"/>
  <c r="BE91" i="45"/>
  <c r="BC91" i="45"/>
  <c r="AZ91" i="45"/>
  <c r="BQ91" i="45" s="1"/>
  <c r="AT91" i="45"/>
  <c r="AY91" i="45" s="1"/>
  <c r="AS91" i="45"/>
  <c r="AW91" i="45" s="1"/>
  <c r="AP91" i="45"/>
  <c r="AL91" i="45"/>
  <c r="AJ91" i="45"/>
  <c r="X91" i="45"/>
  <c r="BX90" i="45"/>
  <c r="BW90" i="45"/>
  <c r="BU90" i="45"/>
  <c r="BR90" i="45"/>
  <c r="BL90" i="45"/>
  <c r="BK90" i="45"/>
  <c r="BI90" i="45"/>
  <c r="BF90" i="45"/>
  <c r="BE90" i="45"/>
  <c r="BC90" i="45"/>
  <c r="AZ90" i="45"/>
  <c r="AT90" i="45"/>
  <c r="AY90" i="45" s="1"/>
  <c r="AS90" i="45"/>
  <c r="AP90" i="45"/>
  <c r="AL90" i="45"/>
  <c r="AJ90" i="45"/>
  <c r="X90" i="45"/>
  <c r="BX89" i="45"/>
  <c r="BW89" i="45"/>
  <c r="BU89" i="45"/>
  <c r="BR89" i="45"/>
  <c r="BL89" i="45"/>
  <c r="BK89" i="45"/>
  <c r="BI89" i="45"/>
  <c r="BF89" i="45"/>
  <c r="BE89" i="45"/>
  <c r="BC89" i="45"/>
  <c r="AZ89" i="45"/>
  <c r="AT89" i="45"/>
  <c r="AY89" i="45" s="1"/>
  <c r="AS89" i="45"/>
  <c r="AP89" i="45"/>
  <c r="AO89" i="45" s="1"/>
  <c r="AF89" i="45"/>
  <c r="AB89" i="45"/>
  <c r="X89" i="45"/>
  <c r="BX88" i="45"/>
  <c r="BW88" i="45"/>
  <c r="BU88" i="45"/>
  <c r="BR88" i="45"/>
  <c r="BL88" i="45"/>
  <c r="BK88" i="45"/>
  <c r="BI88" i="45"/>
  <c r="BF88" i="45"/>
  <c r="BE88" i="45"/>
  <c r="BC88" i="45"/>
  <c r="AZ88" i="45"/>
  <c r="BO88" i="45" s="1"/>
  <c r="AT88" i="45"/>
  <c r="AY88" i="45" s="1"/>
  <c r="AS88" i="45"/>
  <c r="AW88" i="45" s="1"/>
  <c r="AP88" i="45"/>
  <c r="AG88" i="45"/>
  <c r="AF88" i="45"/>
  <c r="AB88" i="45"/>
  <c r="X88" i="45"/>
  <c r="BX87" i="45"/>
  <c r="BW87" i="45"/>
  <c r="BU87" i="45"/>
  <c r="BR87" i="45"/>
  <c r="BL87" i="45"/>
  <c r="BK87" i="45"/>
  <c r="BI87" i="45"/>
  <c r="BF87" i="45"/>
  <c r="BE87" i="45"/>
  <c r="BC87" i="45"/>
  <c r="AZ87" i="45"/>
  <c r="Z87" i="45" s="1"/>
  <c r="AT87" i="45"/>
  <c r="AY87" i="45" s="1"/>
  <c r="AS87" i="45"/>
  <c r="AP87" i="45"/>
  <c r="AG87" i="45"/>
  <c r="AF87" i="45"/>
  <c r="AB87" i="45"/>
  <c r="X87" i="45"/>
  <c r="BX86" i="45"/>
  <c r="BW86" i="45"/>
  <c r="BU86" i="45"/>
  <c r="BR86" i="45"/>
  <c r="BL86" i="45"/>
  <c r="BK86" i="45"/>
  <c r="BI86" i="45"/>
  <c r="BF86" i="45"/>
  <c r="BE86" i="45"/>
  <c r="BC86" i="45"/>
  <c r="AZ86" i="45"/>
  <c r="AT86" i="45"/>
  <c r="AY86" i="45" s="1"/>
  <c r="AS86" i="45"/>
  <c r="AW86" i="45" s="1"/>
  <c r="AP86" i="45"/>
  <c r="AF86" i="45"/>
  <c r="AB86" i="45"/>
  <c r="X86" i="45"/>
  <c r="BX85" i="45"/>
  <c r="BW85" i="45"/>
  <c r="BU85" i="45"/>
  <c r="BR85" i="45"/>
  <c r="BL85" i="45"/>
  <c r="BK85" i="45"/>
  <c r="BI85" i="45"/>
  <c r="BF85" i="45"/>
  <c r="BE85" i="45"/>
  <c r="BC85" i="45"/>
  <c r="AZ85" i="45"/>
  <c r="AT85" i="45"/>
  <c r="AY85" i="45" s="1"/>
  <c r="AS85" i="45"/>
  <c r="AP85" i="45"/>
  <c r="Y85" i="45" s="1"/>
  <c r="AG85" i="45"/>
  <c r="AF85" i="45"/>
  <c r="AB85" i="45"/>
  <c r="X85" i="45"/>
  <c r="BX84" i="45"/>
  <c r="BW84" i="45"/>
  <c r="BU84" i="45"/>
  <c r="BR84" i="45"/>
  <c r="BL84" i="45"/>
  <c r="BK84" i="45"/>
  <c r="BI84" i="45"/>
  <c r="BF84" i="45"/>
  <c r="BE84" i="45"/>
  <c r="BC84" i="45"/>
  <c r="AZ84" i="45"/>
  <c r="BO84" i="45" s="1"/>
  <c r="AT84" i="45"/>
  <c r="AY84" i="45" s="1"/>
  <c r="AS84" i="45"/>
  <c r="AP84" i="45"/>
  <c r="AG84" i="45"/>
  <c r="AF84" i="45"/>
  <c r="AB84" i="45"/>
  <c r="X84" i="45"/>
  <c r="BX83" i="45"/>
  <c r="BW83" i="45"/>
  <c r="BU83" i="45"/>
  <c r="BR83" i="45"/>
  <c r="BL83" i="45"/>
  <c r="BK83" i="45"/>
  <c r="BI83" i="45"/>
  <c r="BF83" i="45"/>
  <c r="BC83" i="45"/>
  <c r="AZ83" i="45"/>
  <c r="BQ83" i="45" s="1"/>
  <c r="AS83" i="45"/>
  <c r="AW83" i="45" s="1"/>
  <c r="AP83" i="45"/>
  <c r="AL83" i="45"/>
  <c r="AJ83" i="45"/>
  <c r="X83" i="45"/>
  <c r="BX82" i="45"/>
  <c r="BW82" i="45"/>
  <c r="BU82" i="45"/>
  <c r="BR82" i="45"/>
  <c r="BL82" i="45"/>
  <c r="BK82" i="45"/>
  <c r="BI82" i="45"/>
  <c r="BF82" i="45"/>
  <c r="BC82" i="45"/>
  <c r="AZ82" i="45"/>
  <c r="BQ82" i="45" s="1"/>
  <c r="AS82" i="45"/>
  <c r="AU82" i="45" s="1"/>
  <c r="AP82" i="45"/>
  <c r="AL82" i="45"/>
  <c r="AJ82" i="45"/>
  <c r="X82" i="45"/>
  <c r="BX81" i="45"/>
  <c r="BW81" i="45"/>
  <c r="BU81" i="45"/>
  <c r="BR81" i="45"/>
  <c r="BL81" i="45"/>
  <c r="BK81" i="45"/>
  <c r="BI81" i="45"/>
  <c r="BF81" i="45"/>
  <c r="BE81" i="45"/>
  <c r="BC81" i="45"/>
  <c r="AZ81" i="45"/>
  <c r="Z81" i="45" s="1"/>
  <c r="AT81" i="45"/>
  <c r="AY81" i="45" s="1"/>
  <c r="AS81" i="45"/>
  <c r="AP81" i="45"/>
  <c r="AO81" i="45" s="1"/>
  <c r="AL81" i="45"/>
  <c r="AJ81" i="45"/>
  <c r="X81" i="45"/>
  <c r="BX80" i="45"/>
  <c r="BW80" i="45"/>
  <c r="BU80" i="45"/>
  <c r="BR80" i="45"/>
  <c r="BL80" i="45"/>
  <c r="BK80" i="45"/>
  <c r="BI80" i="45"/>
  <c r="BF80" i="45"/>
  <c r="BE80" i="45"/>
  <c r="BC80" i="45"/>
  <c r="AZ80" i="45"/>
  <c r="AT80" i="45"/>
  <c r="AY80" i="45" s="1"/>
  <c r="AS80" i="45"/>
  <c r="AW80" i="45" s="1"/>
  <c r="AP80" i="45"/>
  <c r="AF80" i="45"/>
  <c r="AB80" i="45"/>
  <c r="X80" i="45"/>
  <c r="BX79" i="45"/>
  <c r="BW79" i="45"/>
  <c r="BU79" i="45"/>
  <c r="BR79" i="45"/>
  <c r="BL79" i="45"/>
  <c r="BK79" i="45"/>
  <c r="BI79" i="45"/>
  <c r="BF79" i="45"/>
  <c r="BE79" i="45"/>
  <c r="BC79" i="45"/>
  <c r="AZ79" i="45"/>
  <c r="AT79" i="45"/>
  <c r="AY79" i="45" s="1"/>
  <c r="AS79" i="45"/>
  <c r="AP79" i="45"/>
  <c r="AO79" i="45" s="1"/>
  <c r="AL79" i="45"/>
  <c r="AJ79" i="45"/>
  <c r="AG79" i="45"/>
  <c r="AF79" i="45"/>
  <c r="AB79" i="45"/>
  <c r="X79" i="45"/>
  <c r="BX78" i="45"/>
  <c r="BW78" i="45"/>
  <c r="BU78" i="45"/>
  <c r="BR78" i="45"/>
  <c r="BL78" i="45"/>
  <c r="BK78" i="45"/>
  <c r="BI78" i="45"/>
  <c r="BF78" i="45"/>
  <c r="BE78" i="45"/>
  <c r="BC78" i="45"/>
  <c r="AZ78" i="45"/>
  <c r="BO78" i="45" s="1"/>
  <c r="AT78" i="45"/>
  <c r="AY78" i="45" s="1"/>
  <c r="AS78" i="45"/>
  <c r="AW78" i="45" s="1"/>
  <c r="AP78" i="45"/>
  <c r="AL78" i="45"/>
  <c r="AJ78" i="45"/>
  <c r="AG78" i="45"/>
  <c r="AF78" i="45"/>
  <c r="AB78" i="45"/>
  <c r="X78" i="45"/>
  <c r="BX77" i="45"/>
  <c r="BW77" i="45"/>
  <c r="BU77" i="45"/>
  <c r="BR77" i="45"/>
  <c r="BL77" i="45"/>
  <c r="BK77" i="45"/>
  <c r="BI77" i="45"/>
  <c r="BF77" i="45"/>
  <c r="BM77" i="45" s="1"/>
  <c r="BE77" i="45"/>
  <c r="BC77" i="45"/>
  <c r="AZ77" i="45"/>
  <c r="BS77" i="45" s="1"/>
  <c r="AT77" i="45"/>
  <c r="AY77" i="45" s="1"/>
  <c r="AS77" i="45"/>
  <c r="AU77" i="45" s="1"/>
  <c r="AP77" i="45"/>
  <c r="AL77" i="45"/>
  <c r="AJ77" i="45"/>
  <c r="AG77" i="45"/>
  <c r="AF77" i="45"/>
  <c r="AB77" i="45"/>
  <c r="Z77" i="45"/>
  <c r="X77" i="45"/>
  <c r="BX76" i="45"/>
  <c r="BW76" i="45"/>
  <c r="BU76" i="45"/>
  <c r="BR76" i="45"/>
  <c r="BL76" i="45"/>
  <c r="BK76" i="45"/>
  <c r="BI76" i="45"/>
  <c r="BF76" i="45"/>
  <c r="BM76" i="45" s="1"/>
  <c r="BE76" i="45"/>
  <c r="BC76" i="45"/>
  <c r="AZ76" i="45"/>
  <c r="AT76" i="45"/>
  <c r="AY76" i="45" s="1"/>
  <c r="AS76" i="45"/>
  <c r="AW76" i="45" s="1"/>
  <c r="AP76" i="45"/>
  <c r="AL76" i="45"/>
  <c r="AJ76" i="45"/>
  <c r="Z76" i="45"/>
  <c r="X76" i="45"/>
  <c r="BX75" i="45"/>
  <c r="BW75" i="45"/>
  <c r="BU75" i="45"/>
  <c r="BR75" i="45"/>
  <c r="BL75" i="45"/>
  <c r="BK75" i="45"/>
  <c r="BI75" i="45"/>
  <c r="BF75" i="45"/>
  <c r="BE75" i="45"/>
  <c r="BC75" i="45"/>
  <c r="AZ75" i="45"/>
  <c r="BQ75" i="45" s="1"/>
  <c r="AT75" i="45"/>
  <c r="AY75" i="45" s="1"/>
  <c r="AS75" i="45"/>
  <c r="AW75" i="45" s="1"/>
  <c r="AP75" i="45"/>
  <c r="AO75" i="45" s="1"/>
  <c r="AF75" i="45"/>
  <c r="AB75" i="45"/>
  <c r="X75" i="45"/>
  <c r="BX74" i="45"/>
  <c r="BW74" i="45"/>
  <c r="BU74" i="45"/>
  <c r="BR74" i="45"/>
  <c r="BL74" i="45"/>
  <c r="BK74" i="45"/>
  <c r="BI74" i="45"/>
  <c r="BF74" i="45"/>
  <c r="BE74" i="45"/>
  <c r="BC74" i="45"/>
  <c r="AZ74" i="45"/>
  <c r="BO74" i="45" s="1"/>
  <c r="AT74" i="45"/>
  <c r="AY74" i="45" s="1"/>
  <c r="AS74" i="45"/>
  <c r="AW74" i="45" s="1"/>
  <c r="AP74" i="45"/>
  <c r="AF74" i="45"/>
  <c r="AB74" i="45"/>
  <c r="X74" i="45"/>
  <c r="BX73" i="45"/>
  <c r="BW73" i="45"/>
  <c r="BU73" i="45"/>
  <c r="BR73" i="45"/>
  <c r="BL73" i="45"/>
  <c r="BK73" i="45"/>
  <c r="BI73" i="45"/>
  <c r="BF73" i="45"/>
  <c r="BE73" i="45"/>
  <c r="BC73" i="45"/>
  <c r="AZ73" i="45"/>
  <c r="AT73" i="45"/>
  <c r="AY73" i="45" s="1"/>
  <c r="AS73" i="45"/>
  <c r="AW73" i="45" s="1"/>
  <c r="AP73" i="45"/>
  <c r="AF73" i="45"/>
  <c r="AB73" i="45"/>
  <c r="X73" i="45"/>
  <c r="BX72" i="45"/>
  <c r="BW72" i="45"/>
  <c r="BU72" i="45"/>
  <c r="BR72" i="45"/>
  <c r="BL72" i="45"/>
  <c r="BI72" i="45"/>
  <c r="BF72" i="45"/>
  <c r="BC72" i="45"/>
  <c r="AZ72" i="45"/>
  <c r="BO72" i="45" s="1"/>
  <c r="AT72" i="45"/>
  <c r="AS72" i="45"/>
  <c r="AP72" i="45"/>
  <c r="AO72" i="45" s="1"/>
  <c r="AF72" i="45"/>
  <c r="AB72" i="45"/>
  <c r="X72" i="45"/>
  <c r="BX71" i="45"/>
  <c r="BW71" i="45"/>
  <c r="BU71" i="45"/>
  <c r="BR71" i="45"/>
  <c r="BL71" i="45"/>
  <c r="BI71" i="45"/>
  <c r="BF71" i="45"/>
  <c r="BC71" i="45"/>
  <c r="AZ71" i="45"/>
  <c r="BO71" i="45" s="1"/>
  <c r="AT71" i="45"/>
  <c r="AS71" i="45"/>
  <c r="AP71" i="45"/>
  <c r="AO71" i="45" s="1"/>
  <c r="AF71" i="45"/>
  <c r="AB71" i="45"/>
  <c r="X71" i="45"/>
  <c r="BX70" i="45"/>
  <c r="BW70" i="45"/>
  <c r="BU70" i="45"/>
  <c r="BR70" i="45"/>
  <c r="BL70" i="45"/>
  <c r="BI70" i="45"/>
  <c r="BF70" i="45"/>
  <c r="BC70" i="45"/>
  <c r="AZ70" i="45"/>
  <c r="AT70" i="45"/>
  <c r="AS70" i="45"/>
  <c r="AP70" i="45"/>
  <c r="AO70" i="45" s="1"/>
  <c r="AF70" i="45"/>
  <c r="AB70" i="45"/>
  <c r="X70" i="45"/>
  <c r="BX69" i="45"/>
  <c r="BW69" i="45"/>
  <c r="BU69" i="45"/>
  <c r="BR69" i="45"/>
  <c r="BL69" i="45"/>
  <c r="BK69" i="45"/>
  <c r="BI69" i="45"/>
  <c r="BF69" i="45"/>
  <c r="BE69" i="45"/>
  <c r="BC69" i="45"/>
  <c r="AZ69" i="45"/>
  <c r="BO69" i="45" s="1"/>
  <c r="AT69" i="45"/>
  <c r="AY69" i="45" s="1"/>
  <c r="AS69" i="45"/>
  <c r="AW69" i="45" s="1"/>
  <c r="AP69" i="45"/>
  <c r="AF69" i="45"/>
  <c r="AB69" i="45"/>
  <c r="X69" i="45"/>
  <c r="BX68" i="45"/>
  <c r="BW68" i="45"/>
  <c r="BU68" i="45"/>
  <c r="BR68" i="45"/>
  <c r="BL68" i="45"/>
  <c r="BK68" i="45"/>
  <c r="BI68" i="45"/>
  <c r="BF68" i="45"/>
  <c r="BC68" i="45"/>
  <c r="AZ68" i="45"/>
  <c r="AS68" i="45"/>
  <c r="AU68" i="45" s="1"/>
  <c r="AP68" i="45"/>
  <c r="AL68" i="45"/>
  <c r="AJ68" i="45"/>
  <c r="X68" i="45"/>
  <c r="BX67" i="45"/>
  <c r="BW67" i="45"/>
  <c r="BU67" i="45"/>
  <c r="BR67" i="45"/>
  <c r="BL67" i="45"/>
  <c r="BK67" i="45"/>
  <c r="BI67" i="45"/>
  <c r="BF67" i="45"/>
  <c r="BC67" i="45"/>
  <c r="AZ67" i="45"/>
  <c r="BQ67" i="45" s="1"/>
  <c r="AS67" i="45"/>
  <c r="AW67" i="45" s="1"/>
  <c r="AP67" i="45"/>
  <c r="AL67" i="45"/>
  <c r="AJ67" i="45"/>
  <c r="X67" i="45"/>
  <c r="BX66" i="45"/>
  <c r="BW66" i="45"/>
  <c r="BU66" i="45"/>
  <c r="BR66" i="45"/>
  <c r="BL66" i="45"/>
  <c r="BK66" i="45"/>
  <c r="BI66" i="45"/>
  <c r="BF66" i="45"/>
  <c r="BE66" i="45"/>
  <c r="BC66" i="45"/>
  <c r="AZ66" i="45"/>
  <c r="BO66" i="45" s="1"/>
  <c r="AT66" i="45"/>
  <c r="AY66" i="45" s="1"/>
  <c r="AS66" i="45"/>
  <c r="AW66" i="45" s="1"/>
  <c r="AP66" i="45"/>
  <c r="AF66" i="45"/>
  <c r="AB66" i="45"/>
  <c r="X66" i="45"/>
  <c r="BX65" i="45"/>
  <c r="BW65" i="45"/>
  <c r="BU65" i="45"/>
  <c r="BR65" i="45"/>
  <c r="BL65" i="45"/>
  <c r="BK65" i="45"/>
  <c r="BI65" i="45"/>
  <c r="BF65" i="45"/>
  <c r="BC65" i="45"/>
  <c r="AZ65" i="45"/>
  <c r="BQ65" i="45" s="1"/>
  <c r="AS65" i="45"/>
  <c r="AU65" i="45" s="1"/>
  <c r="AP65" i="45"/>
  <c r="Y65" i="45" s="1"/>
  <c r="AL65" i="45"/>
  <c r="AJ65" i="45"/>
  <c r="X65" i="45"/>
  <c r="BX64" i="45"/>
  <c r="BW64" i="45"/>
  <c r="BU64" i="45"/>
  <c r="BR64" i="45"/>
  <c r="BL64" i="45"/>
  <c r="BK64" i="45"/>
  <c r="BI64" i="45"/>
  <c r="BF64" i="45"/>
  <c r="BC64" i="45"/>
  <c r="AZ64" i="45"/>
  <c r="BO64" i="45" s="1"/>
  <c r="AS64" i="45"/>
  <c r="AU64" i="45" s="1"/>
  <c r="AP64" i="45"/>
  <c r="Y64" i="45" s="1"/>
  <c r="AL64" i="45"/>
  <c r="AJ64" i="45"/>
  <c r="X64" i="45"/>
  <c r="BX63" i="45"/>
  <c r="BW63" i="45"/>
  <c r="BU63" i="45"/>
  <c r="BR63" i="45"/>
  <c r="BL63" i="45"/>
  <c r="BK63" i="45"/>
  <c r="BI63" i="45"/>
  <c r="BF63" i="45"/>
  <c r="BC63" i="45"/>
  <c r="AZ63" i="45"/>
  <c r="BQ63" i="45" s="1"/>
  <c r="AS63" i="45"/>
  <c r="AU63" i="45" s="1"/>
  <c r="AP63" i="45"/>
  <c r="Y63" i="45" s="1"/>
  <c r="AL63" i="45"/>
  <c r="AJ63" i="45"/>
  <c r="X63" i="45"/>
  <c r="BX62" i="45"/>
  <c r="BW62" i="45"/>
  <c r="BU62" i="45"/>
  <c r="BR62" i="45"/>
  <c r="BL62" i="45"/>
  <c r="BK62" i="45"/>
  <c r="BI62" i="45"/>
  <c r="BF62" i="45"/>
  <c r="BC62" i="45"/>
  <c r="AZ62" i="45"/>
  <c r="AS62" i="45"/>
  <c r="AW62" i="45" s="1"/>
  <c r="AP62" i="45"/>
  <c r="Y62" i="45" s="1"/>
  <c r="AL62" i="45"/>
  <c r="AJ62" i="45"/>
  <c r="X62" i="45"/>
  <c r="BX61" i="45"/>
  <c r="BW61" i="45"/>
  <c r="BU61" i="45"/>
  <c r="BR61" i="45"/>
  <c r="BL61" i="45"/>
  <c r="BK61" i="45"/>
  <c r="BI61" i="45"/>
  <c r="BF61" i="45"/>
  <c r="BC61" i="45"/>
  <c r="AZ61" i="45"/>
  <c r="AS61" i="45"/>
  <c r="AU61" i="45" s="1"/>
  <c r="AP61" i="45"/>
  <c r="Y61" i="45" s="1"/>
  <c r="AL61" i="45"/>
  <c r="AJ61" i="45"/>
  <c r="X61" i="45"/>
  <c r="BX60" i="45"/>
  <c r="BW60" i="45"/>
  <c r="BU60" i="45"/>
  <c r="BR60" i="45"/>
  <c r="BL60" i="45"/>
  <c r="BK60" i="45"/>
  <c r="BI60" i="45"/>
  <c r="BF60" i="45"/>
  <c r="BM60" i="45" s="1"/>
  <c r="BC60" i="45"/>
  <c r="AZ60" i="45"/>
  <c r="BO60" i="45" s="1"/>
  <c r="AS60" i="45"/>
  <c r="AU60" i="45" s="1"/>
  <c r="AP60" i="45"/>
  <c r="AL60" i="45"/>
  <c r="AJ60" i="45"/>
  <c r="Z60" i="45"/>
  <c r="Y60" i="45"/>
  <c r="X60" i="45"/>
  <c r="BX59" i="45"/>
  <c r="BW59" i="45"/>
  <c r="BU59" i="45"/>
  <c r="BR59" i="45"/>
  <c r="BL59" i="45"/>
  <c r="BK59" i="45"/>
  <c r="BI59" i="45"/>
  <c r="BF59" i="45"/>
  <c r="BC59" i="45"/>
  <c r="AZ59" i="45"/>
  <c r="BQ59" i="45" s="1"/>
  <c r="AS59" i="45"/>
  <c r="AU59" i="45" s="1"/>
  <c r="AP59" i="45"/>
  <c r="Y59" i="45" s="1"/>
  <c r="AL59" i="45"/>
  <c r="AJ59" i="45"/>
  <c r="X59" i="45"/>
  <c r="BX58" i="45"/>
  <c r="BW58" i="45"/>
  <c r="BU58" i="45"/>
  <c r="BR58" i="45"/>
  <c r="BL58" i="45"/>
  <c r="BK58" i="45"/>
  <c r="BI58" i="45"/>
  <c r="BF58" i="45"/>
  <c r="BC58" i="45"/>
  <c r="AZ58" i="45"/>
  <c r="BQ58" i="45" s="1"/>
  <c r="AS58" i="45"/>
  <c r="AW58" i="45" s="1"/>
  <c r="AP58" i="45"/>
  <c r="Y58" i="45" s="1"/>
  <c r="AL58" i="45"/>
  <c r="AJ58" i="45"/>
  <c r="X58" i="45"/>
  <c r="BX57" i="45"/>
  <c r="BW57" i="45"/>
  <c r="BU57" i="45"/>
  <c r="BR57" i="45"/>
  <c r="BL57" i="45"/>
  <c r="BK57" i="45"/>
  <c r="BI57" i="45"/>
  <c r="BF57" i="45"/>
  <c r="BM57" i="45" s="1"/>
  <c r="BC57" i="45"/>
  <c r="AZ57" i="45"/>
  <c r="BS57" i="45" s="1"/>
  <c r="AS57" i="45"/>
  <c r="AW57" i="45" s="1"/>
  <c r="AP57" i="45"/>
  <c r="AL57" i="45"/>
  <c r="AJ57" i="45"/>
  <c r="Z57" i="45"/>
  <c r="Y57" i="45"/>
  <c r="X57" i="45"/>
  <c r="BX56" i="45"/>
  <c r="BW56" i="45"/>
  <c r="BU56" i="45"/>
  <c r="BR56" i="45"/>
  <c r="BL56" i="45"/>
  <c r="BK56" i="45"/>
  <c r="BI56" i="45"/>
  <c r="BF56" i="45"/>
  <c r="BC56" i="45"/>
  <c r="AZ56" i="45"/>
  <c r="BO56" i="45" s="1"/>
  <c r="AS56" i="45"/>
  <c r="AU56" i="45" s="1"/>
  <c r="AP56" i="45"/>
  <c r="Y56" i="45" s="1"/>
  <c r="AL56" i="45"/>
  <c r="AJ56" i="45"/>
  <c r="X56" i="45"/>
  <c r="BX55" i="45"/>
  <c r="BW55" i="45"/>
  <c r="BU55" i="45"/>
  <c r="BR55" i="45"/>
  <c r="BL55" i="45"/>
  <c r="BK55" i="45"/>
  <c r="BI55" i="45"/>
  <c r="BF55" i="45"/>
  <c r="BM55" i="45" s="1"/>
  <c r="BC55" i="45"/>
  <c r="AZ55" i="45"/>
  <c r="BQ55" i="45" s="1"/>
  <c r="AS55" i="45"/>
  <c r="AU55" i="45" s="1"/>
  <c r="AP55" i="45"/>
  <c r="AL55" i="45"/>
  <c r="AJ55" i="45"/>
  <c r="Z55" i="45"/>
  <c r="Y55" i="45"/>
  <c r="X55" i="45"/>
  <c r="BX54" i="45"/>
  <c r="BW54" i="45"/>
  <c r="BU54" i="45"/>
  <c r="BR54" i="45"/>
  <c r="BL54" i="45"/>
  <c r="BK54" i="45"/>
  <c r="BI54" i="45"/>
  <c r="BF54" i="45"/>
  <c r="BC54" i="45"/>
  <c r="AZ54" i="45"/>
  <c r="AS54" i="45"/>
  <c r="AW54" i="45" s="1"/>
  <c r="AP54" i="45"/>
  <c r="Y54" i="45" s="1"/>
  <c r="AL54" i="45"/>
  <c r="AJ54" i="45"/>
  <c r="X54" i="45"/>
  <c r="BX53" i="45"/>
  <c r="BW53" i="45"/>
  <c r="BU53" i="45"/>
  <c r="BR53" i="45"/>
  <c r="BL53" i="45"/>
  <c r="BK53" i="45"/>
  <c r="BI53" i="45"/>
  <c r="BF53" i="45"/>
  <c r="BC53" i="45"/>
  <c r="AZ53" i="45"/>
  <c r="AS53" i="45"/>
  <c r="AU53" i="45" s="1"/>
  <c r="AP53" i="45"/>
  <c r="Y53" i="45" s="1"/>
  <c r="AL53" i="45"/>
  <c r="AJ53" i="45"/>
  <c r="X53" i="45"/>
  <c r="BX52" i="45"/>
  <c r="BW52" i="45"/>
  <c r="BU52" i="45"/>
  <c r="BR52" i="45"/>
  <c r="BL52" i="45"/>
  <c r="BK52" i="45"/>
  <c r="BI52" i="45"/>
  <c r="BF52" i="45"/>
  <c r="BE52" i="45"/>
  <c r="BC52" i="45"/>
  <c r="AZ52" i="45"/>
  <c r="BO52" i="45" s="1"/>
  <c r="AT52" i="45"/>
  <c r="AY52" i="45" s="1"/>
  <c r="AS52" i="45"/>
  <c r="AW52" i="45" s="1"/>
  <c r="AP52" i="45"/>
  <c r="AL52" i="45"/>
  <c r="AJ52" i="45"/>
  <c r="AG52" i="45"/>
  <c r="AF52" i="45"/>
  <c r="AB52" i="45"/>
  <c r="X52" i="45"/>
  <c r="BX51" i="45"/>
  <c r="BW51" i="45"/>
  <c r="BU51" i="45"/>
  <c r="BR51" i="45"/>
  <c r="BL51" i="45"/>
  <c r="BK51" i="45"/>
  <c r="BI51" i="45"/>
  <c r="BF51" i="45"/>
  <c r="BE51" i="45"/>
  <c r="BC51" i="45"/>
  <c r="AZ51" i="45"/>
  <c r="BO51" i="45" s="1"/>
  <c r="AT51" i="45"/>
  <c r="AY51" i="45" s="1"/>
  <c r="AS51" i="45"/>
  <c r="AP51" i="45"/>
  <c r="AO51" i="45" s="1"/>
  <c r="AL51" i="45"/>
  <c r="AJ51" i="45"/>
  <c r="AG51" i="45"/>
  <c r="AF51" i="45"/>
  <c r="AB51" i="45"/>
  <c r="X51" i="45"/>
  <c r="BX50" i="45"/>
  <c r="BW50" i="45"/>
  <c r="BU50" i="45"/>
  <c r="BR50" i="45"/>
  <c r="BL50" i="45"/>
  <c r="BK50" i="45"/>
  <c r="BI50" i="45"/>
  <c r="BF50" i="45"/>
  <c r="BE50" i="45"/>
  <c r="BC50" i="45"/>
  <c r="AZ50" i="45"/>
  <c r="BO50" i="45" s="1"/>
  <c r="AT50" i="45"/>
  <c r="AY50" i="45" s="1"/>
  <c r="AS50" i="45"/>
  <c r="AW50" i="45" s="1"/>
  <c r="AP50" i="45"/>
  <c r="AL50" i="45"/>
  <c r="AJ50" i="45"/>
  <c r="AG50" i="45"/>
  <c r="AF50" i="45"/>
  <c r="AB50" i="45"/>
  <c r="X50" i="45"/>
  <c r="BX49" i="45"/>
  <c r="BW49" i="45"/>
  <c r="BU49" i="45"/>
  <c r="BR49" i="45"/>
  <c r="BL49" i="45"/>
  <c r="BK49" i="45"/>
  <c r="BI49" i="45"/>
  <c r="BF49" i="45"/>
  <c r="BE49" i="45"/>
  <c r="BC49" i="45"/>
  <c r="AZ49" i="45"/>
  <c r="AT49" i="45"/>
  <c r="AY49" i="45" s="1"/>
  <c r="AS49" i="45"/>
  <c r="AP49" i="45"/>
  <c r="AL49" i="45"/>
  <c r="AJ49" i="45"/>
  <c r="AG49" i="45"/>
  <c r="AF49" i="45"/>
  <c r="AB49" i="45"/>
  <c r="X49" i="45"/>
  <c r="BX48" i="45"/>
  <c r="BW48" i="45"/>
  <c r="BU48" i="45"/>
  <c r="BR48" i="45"/>
  <c r="BL48" i="45"/>
  <c r="BK48" i="45"/>
  <c r="BI48" i="45"/>
  <c r="BF48" i="45"/>
  <c r="BE48" i="45"/>
  <c r="BC48" i="45"/>
  <c r="AZ48" i="45"/>
  <c r="BO48" i="45" s="1"/>
  <c r="AT48" i="45"/>
  <c r="AY48" i="45" s="1"/>
  <c r="AS48" i="45"/>
  <c r="AW48" i="45" s="1"/>
  <c r="AP48" i="45"/>
  <c r="AL48" i="45"/>
  <c r="AJ48" i="45"/>
  <c r="AG48" i="45"/>
  <c r="AF48" i="45"/>
  <c r="AB48" i="45"/>
  <c r="X48" i="45"/>
  <c r="BX47" i="45"/>
  <c r="BW47" i="45"/>
  <c r="BU47" i="45"/>
  <c r="BR47" i="45"/>
  <c r="BL47" i="45"/>
  <c r="BK47" i="45"/>
  <c r="BI47" i="45"/>
  <c r="BF47" i="45"/>
  <c r="BE47" i="45"/>
  <c r="BC47" i="45"/>
  <c r="AZ47" i="45"/>
  <c r="BO47" i="45" s="1"/>
  <c r="AT47" i="45"/>
  <c r="AY47" i="45" s="1"/>
  <c r="AS47" i="45"/>
  <c r="AP47" i="45"/>
  <c r="AO47" i="45" s="1"/>
  <c r="AL47" i="45"/>
  <c r="AJ47" i="45"/>
  <c r="AG47" i="45"/>
  <c r="AF47" i="45"/>
  <c r="AB47" i="45"/>
  <c r="X47" i="45"/>
  <c r="BX46" i="45"/>
  <c r="BW46" i="45"/>
  <c r="BU46" i="45"/>
  <c r="BR46" i="45"/>
  <c r="BL46" i="45"/>
  <c r="BK46" i="45"/>
  <c r="BI46" i="45"/>
  <c r="BF46" i="45"/>
  <c r="BE46" i="45"/>
  <c r="BC46" i="45"/>
  <c r="AZ46" i="45"/>
  <c r="Z46" i="45" s="1"/>
  <c r="AT46" i="45"/>
  <c r="AY46" i="45" s="1"/>
  <c r="AS46" i="45"/>
  <c r="AP46" i="45"/>
  <c r="AO46" i="45" s="1"/>
  <c r="AL46" i="45"/>
  <c r="AJ46" i="45"/>
  <c r="AG46" i="45"/>
  <c r="AF46" i="45"/>
  <c r="AB46" i="45"/>
  <c r="X46" i="45"/>
  <c r="BX45" i="45"/>
  <c r="BW45" i="45"/>
  <c r="BU45" i="45"/>
  <c r="BR45" i="45"/>
  <c r="BL45" i="45"/>
  <c r="BK45" i="45"/>
  <c r="BI45" i="45"/>
  <c r="BF45" i="45"/>
  <c r="BE45" i="45"/>
  <c r="BC45" i="45"/>
  <c r="AZ45" i="45"/>
  <c r="AT45" i="45"/>
  <c r="AY45" i="45" s="1"/>
  <c r="AS45" i="45"/>
  <c r="AP45" i="45"/>
  <c r="AL45" i="45"/>
  <c r="AJ45" i="45"/>
  <c r="AG45" i="45"/>
  <c r="AF45" i="45"/>
  <c r="AB45" i="45"/>
  <c r="X45" i="45"/>
  <c r="BX44" i="45"/>
  <c r="BW44" i="45"/>
  <c r="BU44" i="45"/>
  <c r="BR44" i="45"/>
  <c r="BL44" i="45"/>
  <c r="BK44" i="45"/>
  <c r="BI44" i="45"/>
  <c r="BF44" i="45"/>
  <c r="BE44" i="45"/>
  <c r="BC44" i="45"/>
  <c r="AZ44" i="45"/>
  <c r="BO44" i="45" s="1"/>
  <c r="AT44" i="45"/>
  <c r="AY44" i="45" s="1"/>
  <c r="AS44" i="45"/>
  <c r="AW44" i="45" s="1"/>
  <c r="AP44" i="45"/>
  <c r="Y44" i="45" s="1"/>
  <c r="AL44" i="45"/>
  <c r="AJ44" i="45"/>
  <c r="AG44" i="45"/>
  <c r="AF44" i="45"/>
  <c r="AB44" i="45"/>
  <c r="X44" i="45"/>
  <c r="BX43" i="45"/>
  <c r="BW43" i="45"/>
  <c r="BU43" i="45"/>
  <c r="BR43" i="45"/>
  <c r="BL43" i="45"/>
  <c r="BK43" i="45"/>
  <c r="BI43" i="45"/>
  <c r="BF43" i="45"/>
  <c r="BE43" i="45"/>
  <c r="BC43" i="45"/>
  <c r="AZ43" i="45"/>
  <c r="AT43" i="45"/>
  <c r="AY43" i="45" s="1"/>
  <c r="AS43" i="45"/>
  <c r="AW43" i="45" s="1"/>
  <c r="AP43" i="45"/>
  <c r="AO43" i="45" s="1"/>
  <c r="AL43" i="45"/>
  <c r="AJ43" i="45"/>
  <c r="AG43" i="45"/>
  <c r="AF43" i="45"/>
  <c r="AB43" i="45"/>
  <c r="X43" i="45"/>
  <c r="BX42" i="45"/>
  <c r="BW42" i="45"/>
  <c r="BU42" i="45"/>
  <c r="BR42" i="45"/>
  <c r="BL42" i="45"/>
  <c r="BK42" i="45"/>
  <c r="BI42" i="45"/>
  <c r="BF42" i="45"/>
  <c r="BE42" i="45"/>
  <c r="BC42" i="45"/>
  <c r="AZ42" i="45"/>
  <c r="AT42" i="45"/>
  <c r="AY42" i="45" s="1"/>
  <c r="AS42" i="45"/>
  <c r="AP42" i="45"/>
  <c r="AL42" i="45"/>
  <c r="AJ42" i="45"/>
  <c r="AG42" i="45"/>
  <c r="AF42" i="45"/>
  <c r="AB42" i="45"/>
  <c r="X42" i="45"/>
  <c r="BX41" i="45"/>
  <c r="BW41" i="45"/>
  <c r="BU41" i="45"/>
  <c r="BR41" i="45"/>
  <c r="BL41" i="45"/>
  <c r="BK41" i="45"/>
  <c r="BI41" i="45"/>
  <c r="BF41" i="45"/>
  <c r="BE41" i="45"/>
  <c r="BC41" i="45"/>
  <c r="AZ41" i="45"/>
  <c r="AT41" i="45"/>
  <c r="AY41" i="45" s="1"/>
  <c r="AS41" i="45"/>
  <c r="AP41" i="45"/>
  <c r="AL41" i="45"/>
  <c r="AJ41" i="45"/>
  <c r="AG41" i="45"/>
  <c r="AF41" i="45"/>
  <c r="AB41" i="45"/>
  <c r="X41" i="45"/>
  <c r="BX40" i="45"/>
  <c r="BW40" i="45"/>
  <c r="BU40" i="45"/>
  <c r="BR40" i="45"/>
  <c r="BL40" i="45"/>
  <c r="BK40" i="45"/>
  <c r="BI40" i="45"/>
  <c r="BF40" i="45"/>
  <c r="BE40" i="45"/>
  <c r="BC40" i="45"/>
  <c r="AZ40" i="45"/>
  <c r="BO40" i="45" s="1"/>
  <c r="AT40" i="45"/>
  <c r="AY40" i="45" s="1"/>
  <c r="AS40" i="45"/>
  <c r="AP40" i="45"/>
  <c r="Y40" i="45" s="1"/>
  <c r="AL40" i="45"/>
  <c r="AJ40" i="45"/>
  <c r="AG40" i="45"/>
  <c r="AF40" i="45"/>
  <c r="AB40" i="45"/>
  <c r="X40" i="45"/>
  <c r="BX39" i="45"/>
  <c r="BW39" i="45"/>
  <c r="BU39" i="45"/>
  <c r="BR39" i="45"/>
  <c r="BL39" i="45"/>
  <c r="BK39" i="45"/>
  <c r="BI39" i="45"/>
  <c r="BF39" i="45"/>
  <c r="BE39" i="45"/>
  <c r="BC39" i="45"/>
  <c r="AZ39" i="45"/>
  <c r="AT39" i="45"/>
  <c r="AY39" i="45" s="1"/>
  <c r="AS39" i="45"/>
  <c r="AP39" i="45"/>
  <c r="AO39" i="45" s="1"/>
  <c r="AL39" i="45"/>
  <c r="AJ39" i="45"/>
  <c r="X39" i="45"/>
  <c r="BX38" i="45"/>
  <c r="BW38" i="45"/>
  <c r="BU38" i="45"/>
  <c r="BR38" i="45"/>
  <c r="BL38" i="45"/>
  <c r="BK38" i="45"/>
  <c r="BI38" i="45"/>
  <c r="BF38" i="45"/>
  <c r="BE38" i="45"/>
  <c r="BC38" i="45"/>
  <c r="AZ38" i="45"/>
  <c r="AT38" i="45"/>
  <c r="AY38" i="45" s="1"/>
  <c r="AS38" i="45"/>
  <c r="AP38" i="45"/>
  <c r="AL38" i="45"/>
  <c r="AJ38" i="45"/>
  <c r="X38" i="45"/>
  <c r="BX37" i="45"/>
  <c r="BW37" i="45"/>
  <c r="BU37" i="45"/>
  <c r="BR37" i="45"/>
  <c r="BL37" i="45"/>
  <c r="BK37" i="45"/>
  <c r="BI37" i="45"/>
  <c r="BF37" i="45"/>
  <c r="BE37" i="45"/>
  <c r="BC37" i="45"/>
  <c r="AZ37" i="45"/>
  <c r="BO37" i="45" s="1"/>
  <c r="AT37" i="45"/>
  <c r="AY37" i="45" s="1"/>
  <c r="AS37" i="45"/>
  <c r="AP37" i="45"/>
  <c r="AO37" i="45" s="1"/>
  <c r="AL37" i="45"/>
  <c r="AJ37" i="45"/>
  <c r="X37" i="45"/>
  <c r="BX36" i="45"/>
  <c r="BW36" i="45"/>
  <c r="BU36" i="45"/>
  <c r="BR36" i="45"/>
  <c r="BL36" i="45"/>
  <c r="BK36" i="45"/>
  <c r="BI36" i="45"/>
  <c r="BF36" i="45"/>
  <c r="BE36" i="45"/>
  <c r="BC36" i="45"/>
  <c r="AZ36" i="45"/>
  <c r="AT36" i="45"/>
  <c r="AY36" i="45" s="1"/>
  <c r="AS36" i="45"/>
  <c r="AP36" i="45"/>
  <c r="AL36" i="45"/>
  <c r="AJ36" i="45"/>
  <c r="X36" i="45"/>
  <c r="BX35" i="45"/>
  <c r="BW35" i="45"/>
  <c r="BU35" i="45"/>
  <c r="BR35" i="45"/>
  <c r="BL35" i="45"/>
  <c r="BK35" i="45"/>
  <c r="BI35" i="45"/>
  <c r="BF35" i="45"/>
  <c r="BE35" i="45"/>
  <c r="BC35" i="45"/>
  <c r="AZ35" i="45"/>
  <c r="BO35" i="45" s="1"/>
  <c r="AT35" i="45"/>
  <c r="AY35" i="45" s="1"/>
  <c r="AS35" i="45"/>
  <c r="AP35" i="45"/>
  <c r="AO35" i="45" s="1"/>
  <c r="AL35" i="45"/>
  <c r="AJ35" i="45"/>
  <c r="X35" i="45"/>
  <c r="BX34" i="45"/>
  <c r="BW34" i="45"/>
  <c r="BU34" i="45"/>
  <c r="BR34" i="45"/>
  <c r="BL34" i="45"/>
  <c r="BK34" i="45"/>
  <c r="BI34" i="45"/>
  <c r="BF34" i="45"/>
  <c r="BE34" i="45"/>
  <c r="BC34" i="45"/>
  <c r="AZ34" i="45"/>
  <c r="AT34" i="45"/>
  <c r="AY34" i="45" s="1"/>
  <c r="AS34" i="45"/>
  <c r="AP34" i="45"/>
  <c r="AL34" i="45"/>
  <c r="AJ34" i="45"/>
  <c r="X34" i="45"/>
  <c r="BX33" i="45"/>
  <c r="BW33" i="45"/>
  <c r="BU33" i="45"/>
  <c r="BR33" i="45"/>
  <c r="BL33" i="45"/>
  <c r="BK33" i="45"/>
  <c r="BI33" i="45"/>
  <c r="BF33" i="45"/>
  <c r="BE33" i="45"/>
  <c r="BC33" i="45"/>
  <c r="AZ33" i="45"/>
  <c r="BO33" i="45" s="1"/>
  <c r="AT33" i="45"/>
  <c r="AY33" i="45" s="1"/>
  <c r="AS33" i="45"/>
  <c r="AP33" i="45"/>
  <c r="AL33" i="45"/>
  <c r="AJ33" i="45"/>
  <c r="X33" i="45"/>
  <c r="BX32" i="45"/>
  <c r="BW32" i="45"/>
  <c r="BU32" i="45"/>
  <c r="BR32" i="45"/>
  <c r="BL32" i="45"/>
  <c r="BK32" i="45"/>
  <c r="BI32" i="45"/>
  <c r="BF32" i="45"/>
  <c r="BE32" i="45"/>
  <c r="BC32" i="45"/>
  <c r="AZ32" i="45"/>
  <c r="BQ32" i="45" s="1"/>
  <c r="AT32" i="45"/>
  <c r="AY32" i="45" s="1"/>
  <c r="AS32" i="45"/>
  <c r="AP32" i="45"/>
  <c r="AL32" i="45"/>
  <c r="AJ32" i="45"/>
  <c r="X32" i="45"/>
  <c r="BX31" i="45"/>
  <c r="BW31" i="45"/>
  <c r="BU31" i="45"/>
  <c r="BR31" i="45"/>
  <c r="BL31" i="45"/>
  <c r="BK31" i="45"/>
  <c r="BI31" i="45"/>
  <c r="BF31" i="45"/>
  <c r="BE31" i="45"/>
  <c r="BC31" i="45"/>
  <c r="AZ31" i="45"/>
  <c r="Z31" i="45" s="1"/>
  <c r="AT31" i="45"/>
  <c r="AY31" i="45" s="1"/>
  <c r="AS31" i="45"/>
  <c r="AW31" i="45" s="1"/>
  <c r="AP31" i="45"/>
  <c r="AL31" i="45"/>
  <c r="AJ31" i="45"/>
  <c r="X31" i="45"/>
  <c r="BX30" i="45"/>
  <c r="BW30" i="45"/>
  <c r="BU30" i="45"/>
  <c r="BR30" i="45"/>
  <c r="BL30" i="45"/>
  <c r="BK30" i="45"/>
  <c r="BI30" i="45"/>
  <c r="BF30" i="45"/>
  <c r="BE30" i="45"/>
  <c r="BC30" i="45"/>
  <c r="AZ30" i="45"/>
  <c r="BQ30" i="45" s="1"/>
  <c r="AT30" i="45"/>
  <c r="AY30" i="45" s="1"/>
  <c r="AS30" i="45"/>
  <c r="AP30" i="45"/>
  <c r="AL30" i="45"/>
  <c r="AJ30" i="45"/>
  <c r="X30" i="45"/>
  <c r="BX29" i="45"/>
  <c r="BW29" i="45"/>
  <c r="BU29" i="45"/>
  <c r="BR29" i="45"/>
  <c r="BL29" i="45"/>
  <c r="BK29" i="45"/>
  <c r="BI29" i="45"/>
  <c r="BF29" i="45"/>
  <c r="BE29" i="45"/>
  <c r="BC29" i="45"/>
  <c r="AZ29" i="45"/>
  <c r="BQ29" i="45" s="1"/>
  <c r="AT29" i="45"/>
  <c r="AY29" i="45" s="1"/>
  <c r="AS29" i="45"/>
  <c r="AW29" i="45" s="1"/>
  <c r="AP29" i="45"/>
  <c r="AL29" i="45"/>
  <c r="AJ29" i="45"/>
  <c r="X29" i="45"/>
  <c r="BX28" i="45"/>
  <c r="BW28" i="45"/>
  <c r="BU28" i="45"/>
  <c r="BR28" i="45"/>
  <c r="BL28" i="45"/>
  <c r="BK28" i="45"/>
  <c r="BI28" i="45"/>
  <c r="BF28" i="45"/>
  <c r="BE28" i="45"/>
  <c r="BC28" i="45"/>
  <c r="AZ28" i="45"/>
  <c r="BQ28" i="45" s="1"/>
  <c r="AT28" i="45"/>
  <c r="AY28" i="45" s="1"/>
  <c r="AS28" i="45"/>
  <c r="AP28" i="45"/>
  <c r="AL28" i="45"/>
  <c r="AJ28" i="45"/>
  <c r="X28" i="45"/>
  <c r="BX27" i="45"/>
  <c r="BW27" i="45"/>
  <c r="BU27" i="45"/>
  <c r="BR27" i="45"/>
  <c r="BL27" i="45"/>
  <c r="BK27" i="45"/>
  <c r="BI27" i="45"/>
  <c r="BF27" i="45"/>
  <c r="BE27" i="45"/>
  <c r="BC27" i="45"/>
  <c r="AZ27" i="45"/>
  <c r="Z27" i="45" s="1"/>
  <c r="AT27" i="45"/>
  <c r="AY27" i="45" s="1"/>
  <c r="AS27" i="45"/>
  <c r="AW27" i="45" s="1"/>
  <c r="AP27" i="45"/>
  <c r="AL27" i="45"/>
  <c r="AJ27" i="45"/>
  <c r="X27" i="45"/>
  <c r="BX26" i="45"/>
  <c r="BW26" i="45"/>
  <c r="BU26" i="45"/>
  <c r="BR26" i="45"/>
  <c r="BL26" i="45"/>
  <c r="BK26" i="45"/>
  <c r="BI26" i="45"/>
  <c r="BF26" i="45"/>
  <c r="BE26" i="45"/>
  <c r="BC26" i="45"/>
  <c r="AZ26" i="45"/>
  <c r="BQ26" i="45" s="1"/>
  <c r="AT26" i="45"/>
  <c r="AY26" i="45" s="1"/>
  <c r="AS26" i="45"/>
  <c r="AP26" i="45"/>
  <c r="AL26" i="45"/>
  <c r="AJ26" i="45"/>
  <c r="X26" i="45"/>
  <c r="BX25" i="45"/>
  <c r="BW25" i="45"/>
  <c r="BU25" i="45"/>
  <c r="BR25" i="45"/>
  <c r="BL25" i="45"/>
  <c r="BK25" i="45"/>
  <c r="BI25" i="45"/>
  <c r="BF25" i="45"/>
  <c r="BE25" i="45"/>
  <c r="BC25" i="45"/>
  <c r="AZ25" i="45"/>
  <c r="Z25" i="45" s="1"/>
  <c r="AT25" i="45"/>
  <c r="AY25" i="45" s="1"/>
  <c r="AS25" i="45"/>
  <c r="AP25" i="45"/>
  <c r="AL25" i="45"/>
  <c r="AJ25" i="45"/>
  <c r="X25" i="45"/>
  <c r="BX24" i="45"/>
  <c r="BW24" i="45"/>
  <c r="BU24" i="45"/>
  <c r="BR24" i="45"/>
  <c r="BL24" i="45"/>
  <c r="BK24" i="45"/>
  <c r="BI24" i="45"/>
  <c r="BF24" i="45"/>
  <c r="BE24" i="45"/>
  <c r="BC24" i="45"/>
  <c r="AZ24" i="45"/>
  <c r="BQ24" i="45" s="1"/>
  <c r="AT24" i="45"/>
  <c r="AY24" i="45" s="1"/>
  <c r="AS24" i="45"/>
  <c r="AP24" i="45"/>
  <c r="AL24" i="45"/>
  <c r="AJ24" i="45"/>
  <c r="X24" i="45"/>
  <c r="BX23" i="45"/>
  <c r="BW23" i="45"/>
  <c r="BU23" i="45"/>
  <c r="BR23" i="45"/>
  <c r="BL23" i="45"/>
  <c r="BK23" i="45"/>
  <c r="BI23" i="45"/>
  <c r="BF23" i="45"/>
  <c r="BE23" i="45"/>
  <c r="BC23" i="45"/>
  <c r="AZ23" i="45"/>
  <c r="BQ23" i="45" s="1"/>
  <c r="AT23" i="45"/>
  <c r="AY23" i="45" s="1"/>
  <c r="AS23" i="45"/>
  <c r="AW23" i="45" s="1"/>
  <c r="AP23" i="45"/>
  <c r="AL23" i="45"/>
  <c r="AJ23" i="45"/>
  <c r="X23" i="45"/>
  <c r="BX22" i="45"/>
  <c r="BW22" i="45"/>
  <c r="BU22" i="45"/>
  <c r="BR22" i="45"/>
  <c r="BL22" i="45"/>
  <c r="BK22" i="45"/>
  <c r="BI22" i="45"/>
  <c r="BF22" i="45"/>
  <c r="BE22" i="45"/>
  <c r="BC22" i="45"/>
  <c r="AZ22" i="45"/>
  <c r="BQ22" i="45" s="1"/>
  <c r="AT22" i="45"/>
  <c r="AY22" i="45" s="1"/>
  <c r="AS22" i="45"/>
  <c r="AP22" i="45"/>
  <c r="AL22" i="45"/>
  <c r="AJ22" i="45"/>
  <c r="X22" i="45"/>
  <c r="BX21" i="45"/>
  <c r="BW21" i="45"/>
  <c r="BU21" i="45"/>
  <c r="BR21" i="45"/>
  <c r="BL21" i="45"/>
  <c r="BK21" i="45"/>
  <c r="BI21" i="45"/>
  <c r="BF21" i="45"/>
  <c r="BE21" i="45"/>
  <c r="BC21" i="45"/>
  <c r="AZ21" i="45"/>
  <c r="Z21" i="45" s="1"/>
  <c r="AT21" i="45"/>
  <c r="AY21" i="45" s="1"/>
  <c r="AS21" i="45"/>
  <c r="AW21" i="45" s="1"/>
  <c r="AP21" i="45"/>
  <c r="AL21" i="45"/>
  <c r="AJ21" i="45"/>
  <c r="X21" i="45"/>
  <c r="BX20" i="45"/>
  <c r="BW20" i="45"/>
  <c r="BU20" i="45"/>
  <c r="BR20" i="45"/>
  <c r="BL20" i="45"/>
  <c r="BK20" i="45"/>
  <c r="BI20" i="45"/>
  <c r="BF20" i="45"/>
  <c r="BE20" i="45"/>
  <c r="BC20" i="45"/>
  <c r="AZ20" i="45"/>
  <c r="BQ20" i="45" s="1"/>
  <c r="AT20" i="45"/>
  <c r="AY20" i="45" s="1"/>
  <c r="AS20" i="45"/>
  <c r="AP20" i="45"/>
  <c r="AL20" i="45"/>
  <c r="AJ20" i="45"/>
  <c r="X20" i="45"/>
  <c r="BX19" i="45"/>
  <c r="BW19" i="45"/>
  <c r="BU19" i="45"/>
  <c r="BR19" i="45"/>
  <c r="BL19" i="45"/>
  <c r="BK19" i="45"/>
  <c r="BI19" i="45"/>
  <c r="BF19" i="45"/>
  <c r="BE19" i="45"/>
  <c r="BC19" i="45"/>
  <c r="AZ19" i="45"/>
  <c r="BQ19" i="45" s="1"/>
  <c r="AT19" i="45"/>
  <c r="AY19" i="45" s="1"/>
  <c r="AS19" i="45"/>
  <c r="AW19" i="45" s="1"/>
  <c r="AP19" i="45"/>
  <c r="AL19" i="45"/>
  <c r="AJ19" i="45"/>
  <c r="X19" i="45"/>
  <c r="BX18" i="45"/>
  <c r="BW18" i="45"/>
  <c r="BU18" i="45"/>
  <c r="BR18" i="45"/>
  <c r="BL18" i="45"/>
  <c r="BK18" i="45"/>
  <c r="BI18" i="45"/>
  <c r="BF18" i="45"/>
  <c r="BE18" i="45"/>
  <c r="BC18" i="45"/>
  <c r="AZ18" i="45"/>
  <c r="BQ18" i="45" s="1"/>
  <c r="AT18" i="45"/>
  <c r="AY18" i="45" s="1"/>
  <c r="AS18" i="45"/>
  <c r="AP18" i="45"/>
  <c r="AL18" i="45"/>
  <c r="AJ18" i="45"/>
  <c r="X18" i="45"/>
  <c r="BX17" i="45"/>
  <c r="BW17" i="45"/>
  <c r="BU17" i="45"/>
  <c r="BR17" i="45"/>
  <c r="BL17" i="45"/>
  <c r="BK17" i="45"/>
  <c r="BI17" i="45"/>
  <c r="BF17" i="45"/>
  <c r="BE17" i="45"/>
  <c r="BC17" i="45"/>
  <c r="AZ17" i="45"/>
  <c r="BO17" i="45" s="1"/>
  <c r="AT17" i="45"/>
  <c r="AS17" i="45"/>
  <c r="AW17" i="45" s="1"/>
  <c r="AP17" i="45"/>
  <c r="AL17" i="45"/>
  <c r="AJ17" i="45"/>
  <c r="X17" i="45"/>
  <c r="BX16" i="45"/>
  <c r="BW16" i="45"/>
  <c r="BU16" i="45"/>
  <c r="BR16" i="45"/>
  <c r="BL16" i="45"/>
  <c r="BK16" i="45"/>
  <c r="BI16" i="45"/>
  <c r="BF16" i="45"/>
  <c r="BE16" i="45"/>
  <c r="BC16" i="45"/>
  <c r="AZ16" i="45"/>
  <c r="BQ16" i="45" s="1"/>
  <c r="AT16" i="45"/>
  <c r="AY16" i="45" s="1"/>
  <c r="AS16" i="45"/>
  <c r="AP16" i="45"/>
  <c r="AL16" i="45"/>
  <c r="AJ16" i="45"/>
  <c r="X16" i="45"/>
  <c r="BX15" i="45"/>
  <c r="BW15" i="45"/>
  <c r="BU15" i="45"/>
  <c r="BR15" i="45"/>
  <c r="BL15" i="45"/>
  <c r="BK15" i="45"/>
  <c r="BI15" i="45"/>
  <c r="BF15" i="45"/>
  <c r="BE15" i="45"/>
  <c r="BC15" i="45"/>
  <c r="AZ15" i="45"/>
  <c r="Z15" i="45" s="1"/>
  <c r="AT15" i="45"/>
  <c r="AY15" i="45" s="1"/>
  <c r="AS15" i="45"/>
  <c r="AW15" i="45" s="1"/>
  <c r="AP15" i="45"/>
  <c r="AL15" i="45"/>
  <c r="AJ15" i="45"/>
  <c r="X15" i="45"/>
  <c r="BX14" i="45"/>
  <c r="BW14" i="45"/>
  <c r="BU14" i="45"/>
  <c r="BR14" i="45"/>
  <c r="BL14" i="45"/>
  <c r="BK14" i="45"/>
  <c r="BI14" i="45"/>
  <c r="BF14" i="45"/>
  <c r="BE14" i="45"/>
  <c r="BC14" i="45"/>
  <c r="AZ14" i="45"/>
  <c r="BQ14" i="45" s="1"/>
  <c r="AT14" i="45"/>
  <c r="AY14" i="45" s="1"/>
  <c r="AS14" i="45"/>
  <c r="AP14" i="45"/>
  <c r="AL14" i="45"/>
  <c r="AJ14" i="45"/>
  <c r="X14" i="45"/>
  <c r="BX13" i="45"/>
  <c r="BW13" i="45"/>
  <c r="BU13" i="45"/>
  <c r="BR13" i="45"/>
  <c r="BL13" i="45"/>
  <c r="BK13" i="45"/>
  <c r="BI13" i="45"/>
  <c r="BF13" i="45"/>
  <c r="BE13" i="45"/>
  <c r="BC13" i="45"/>
  <c r="AZ13" i="45"/>
  <c r="BQ13" i="45" s="1"/>
  <c r="AT13" i="45"/>
  <c r="AY13" i="45" s="1"/>
  <c r="AS13" i="45"/>
  <c r="AP13" i="45"/>
  <c r="AL13" i="45"/>
  <c r="AJ13" i="45"/>
  <c r="X13" i="45"/>
  <c r="BX12" i="45"/>
  <c r="BW12" i="45"/>
  <c r="BU12" i="45"/>
  <c r="BR12" i="45"/>
  <c r="BL12" i="45"/>
  <c r="BK12" i="45"/>
  <c r="BI12" i="45"/>
  <c r="BF12" i="45"/>
  <c r="BE12" i="45"/>
  <c r="BC12" i="45"/>
  <c r="AZ12" i="45"/>
  <c r="BQ12" i="45" s="1"/>
  <c r="AT12" i="45"/>
  <c r="AY12" i="45" s="1"/>
  <c r="AS12" i="45"/>
  <c r="AP12" i="45"/>
  <c r="AL12" i="45"/>
  <c r="AJ12" i="45"/>
  <c r="X12" i="45"/>
  <c r="BX11" i="45"/>
  <c r="BW11" i="45"/>
  <c r="BU11" i="45"/>
  <c r="BR11" i="45"/>
  <c r="BL11" i="45"/>
  <c r="BK11" i="45"/>
  <c r="BI11" i="45"/>
  <c r="BF11" i="45"/>
  <c r="BE11" i="45"/>
  <c r="BC11" i="45"/>
  <c r="AZ11" i="45"/>
  <c r="AT11" i="45"/>
  <c r="AY11" i="45" s="1"/>
  <c r="AS11" i="45"/>
  <c r="AW11" i="45" s="1"/>
  <c r="AP11" i="45"/>
  <c r="AL11" i="45"/>
  <c r="AJ11" i="45"/>
  <c r="X11" i="45"/>
  <c r="BX10" i="45"/>
  <c r="BW10" i="45"/>
  <c r="BU10" i="45"/>
  <c r="BR10" i="45"/>
  <c r="BL10" i="45"/>
  <c r="BK10" i="45"/>
  <c r="BI10" i="45"/>
  <c r="BF10" i="45"/>
  <c r="BE10" i="45"/>
  <c r="BC10" i="45"/>
  <c r="AZ10" i="45"/>
  <c r="BQ10" i="45" s="1"/>
  <c r="AT10" i="45"/>
  <c r="AY10" i="45" s="1"/>
  <c r="AS10" i="45"/>
  <c r="AP10" i="45"/>
  <c r="AL10" i="45"/>
  <c r="AJ10" i="45"/>
  <c r="X10" i="45"/>
  <c r="BX9" i="45"/>
  <c r="BW9" i="45"/>
  <c r="BU9" i="45"/>
  <c r="BR9" i="45"/>
  <c r="BL9" i="45"/>
  <c r="BK9" i="45"/>
  <c r="BI9" i="45"/>
  <c r="BF9" i="45"/>
  <c r="BE9" i="45"/>
  <c r="BC9" i="45"/>
  <c r="AZ9" i="45"/>
  <c r="Z9" i="45" s="1"/>
  <c r="AT9" i="45"/>
  <c r="AY9" i="45" s="1"/>
  <c r="AS9" i="45"/>
  <c r="AW9" i="45" s="1"/>
  <c r="AP9" i="45"/>
  <c r="AL9" i="45"/>
  <c r="AJ9" i="45"/>
  <c r="X9" i="45"/>
  <c r="BX8" i="45"/>
  <c r="BW8" i="45"/>
  <c r="BU8" i="45"/>
  <c r="BR8" i="45"/>
  <c r="BL8" i="45"/>
  <c r="BK8" i="45"/>
  <c r="BI8" i="45"/>
  <c r="BF8" i="45"/>
  <c r="BE8" i="45"/>
  <c r="BC8" i="45"/>
  <c r="AZ8" i="45"/>
  <c r="BQ8" i="45" s="1"/>
  <c r="AT8" i="45"/>
  <c r="AY8" i="45" s="1"/>
  <c r="AS8" i="45"/>
  <c r="AP8" i="45"/>
  <c r="AL8" i="45"/>
  <c r="AJ8" i="45"/>
  <c r="X8" i="45"/>
  <c r="BX7" i="45"/>
  <c r="BW7" i="45"/>
  <c r="BU7" i="45"/>
  <c r="BR7" i="45"/>
  <c r="BL7" i="45"/>
  <c r="BK7" i="45"/>
  <c r="BI7" i="45"/>
  <c r="BF7" i="45"/>
  <c r="BE7" i="45"/>
  <c r="BC7" i="45"/>
  <c r="AZ7" i="45"/>
  <c r="AT7" i="45"/>
  <c r="AY7" i="45" s="1"/>
  <c r="AS7" i="45"/>
  <c r="AP7" i="45"/>
  <c r="AO7" i="45" s="1"/>
  <c r="AF7" i="45"/>
  <c r="AB7" i="45"/>
  <c r="X7" i="45"/>
  <c r="BX6" i="45"/>
  <c r="BW6" i="45"/>
  <c r="BU6" i="45"/>
  <c r="BR6" i="45"/>
  <c r="BL6" i="45"/>
  <c r="BK6" i="45"/>
  <c r="BI6" i="45"/>
  <c r="BF6" i="45"/>
  <c r="BC6" i="45"/>
  <c r="AZ6" i="45"/>
  <c r="BQ6" i="45" s="1"/>
  <c r="AS6" i="45"/>
  <c r="AU6" i="45" s="1"/>
  <c r="AP6" i="45"/>
  <c r="Y6" i="45" s="1"/>
  <c r="AL6" i="45"/>
  <c r="AJ6" i="45"/>
  <c r="X6" i="45"/>
  <c r="BX5" i="45"/>
  <c r="BW5" i="45"/>
  <c r="BU5" i="45"/>
  <c r="BR5" i="45"/>
  <c r="BL5" i="45"/>
  <c r="BK5" i="45"/>
  <c r="BI5" i="45"/>
  <c r="BF5" i="45"/>
  <c r="BE5" i="45"/>
  <c r="BC5" i="45"/>
  <c r="AZ5" i="45"/>
  <c r="Z5" i="45" s="1"/>
  <c r="AT5" i="45"/>
  <c r="AY5" i="45" s="1"/>
  <c r="AS5" i="45"/>
  <c r="AW5" i="45" s="1"/>
  <c r="AP5" i="45"/>
  <c r="AO5" i="45" s="1"/>
  <c r="AL5" i="45"/>
  <c r="AJ5" i="45"/>
  <c r="AG5" i="45"/>
  <c r="AF5" i="45"/>
  <c r="AB5" i="45"/>
  <c r="X5" i="45"/>
  <c r="BX4" i="45"/>
  <c r="BW4" i="45"/>
  <c r="BU4" i="45"/>
  <c r="BR4" i="45"/>
  <c r="BL4" i="45"/>
  <c r="BK4" i="45"/>
  <c r="BI4" i="45"/>
  <c r="BF4" i="45"/>
  <c r="BE4" i="45"/>
  <c r="BC4" i="45"/>
  <c r="AZ4" i="45"/>
  <c r="Z4" i="45" s="1"/>
  <c r="AT4" i="45"/>
  <c r="AY4" i="45" s="1"/>
  <c r="AS4" i="45"/>
  <c r="AP4" i="45"/>
  <c r="AL4" i="45"/>
  <c r="AJ4" i="45"/>
  <c r="AG4" i="45"/>
  <c r="AF4" i="45"/>
  <c r="AB4" i="45"/>
  <c r="X4" i="45"/>
  <c r="BX3" i="45"/>
  <c r="BW3" i="45"/>
  <c r="BU3" i="45"/>
  <c r="BR3" i="45"/>
  <c r="BL3" i="45"/>
  <c r="BK3" i="45"/>
  <c r="BI3" i="45"/>
  <c r="BF3" i="45"/>
  <c r="BE3" i="45"/>
  <c r="BC3" i="45"/>
  <c r="AZ3" i="45"/>
  <c r="BQ3" i="45" s="1"/>
  <c r="AT3" i="45"/>
  <c r="AY3" i="45" s="1"/>
  <c r="AS3" i="45"/>
  <c r="AW3" i="45" s="1"/>
  <c r="AP3" i="45"/>
  <c r="AL3" i="45"/>
  <c r="AJ3" i="45"/>
  <c r="AG3" i="45"/>
  <c r="AF3" i="45"/>
  <c r="AB3" i="45"/>
  <c r="X3" i="45"/>
  <c r="BX2" i="45"/>
  <c r="BW2" i="45"/>
  <c r="BU2" i="45"/>
  <c r="BR2" i="45"/>
  <c r="BL2" i="45"/>
  <c r="BK2" i="45"/>
  <c r="BI2" i="45"/>
  <c r="BF2" i="45"/>
  <c r="BE2" i="45"/>
  <c r="BC2" i="45"/>
  <c r="AZ2" i="45"/>
  <c r="BQ2" i="45" s="1"/>
  <c r="AT2" i="45"/>
  <c r="AY2" i="45" s="1"/>
  <c r="AS2" i="45"/>
  <c r="AW2" i="45" s="1"/>
  <c r="AP2" i="45"/>
  <c r="AL2" i="45"/>
  <c r="AJ2" i="45"/>
  <c r="X2" i="45"/>
  <c r="U74" i="23"/>
  <c r="AL152" i="41"/>
  <c r="AQ152" i="41"/>
  <c r="AR152" i="41" s="1"/>
  <c r="AH300" i="26"/>
  <c r="AM300" i="26"/>
  <c r="Z370" i="45" l="1"/>
  <c r="AN300" i="26"/>
  <c r="AO401" i="45"/>
  <c r="Z573" i="45"/>
  <c r="Y122" i="45"/>
  <c r="Y213" i="45"/>
  <c r="AU356" i="45"/>
  <c r="BA356" i="45" s="1"/>
  <c r="Z319" i="45"/>
  <c r="Y592" i="45"/>
  <c r="Y223" i="45"/>
  <c r="Y103" i="45"/>
  <c r="AO213" i="45"/>
  <c r="Y326" i="45"/>
  <c r="Z346" i="45"/>
  <c r="Z550" i="45"/>
  <c r="Y548" i="45"/>
  <c r="BM201" i="45"/>
  <c r="BM202" i="45"/>
  <c r="Y552" i="45"/>
  <c r="Z29" i="45"/>
  <c r="AO114" i="45"/>
  <c r="Y115" i="45"/>
  <c r="AU147" i="45"/>
  <c r="AU292" i="45"/>
  <c r="BA292" i="45" s="1"/>
  <c r="BS396" i="45"/>
  <c r="Y479" i="45"/>
  <c r="Y491" i="45"/>
  <c r="BS507" i="45"/>
  <c r="Z63" i="45"/>
  <c r="BA63" i="45"/>
  <c r="BO322" i="45"/>
  <c r="AO346" i="45"/>
  <c r="AU461" i="45"/>
  <c r="Y387" i="45"/>
  <c r="Y394" i="45"/>
  <c r="Y7" i="45"/>
  <c r="BS421" i="45"/>
  <c r="Z458" i="45"/>
  <c r="BM461" i="45"/>
  <c r="BS535" i="45"/>
  <c r="Y4" i="45"/>
  <c r="BS62" i="45"/>
  <c r="AO103" i="45"/>
  <c r="Y118" i="45"/>
  <c r="Y156" i="45"/>
  <c r="AO156" i="45"/>
  <c r="Y442" i="45"/>
  <c r="BM469" i="45"/>
  <c r="Y498" i="45"/>
  <c r="BM498" i="45"/>
  <c r="AO506" i="45"/>
  <c r="Z507" i="45"/>
  <c r="BQ507" i="45"/>
  <c r="Y532" i="45"/>
  <c r="AU13" i="45"/>
  <c r="BA13" i="45" s="1"/>
  <c r="AU106" i="45"/>
  <c r="AZ246" i="45"/>
  <c r="Z387" i="45"/>
  <c r="BS387" i="45"/>
  <c r="Z465" i="45"/>
  <c r="BM348" i="45"/>
  <c r="AU475" i="45"/>
  <c r="AO485" i="45"/>
  <c r="Z615" i="45"/>
  <c r="Y99" i="45"/>
  <c r="BM101" i="45"/>
  <c r="Y107" i="45"/>
  <c r="BM109" i="45"/>
  <c r="BS114" i="45"/>
  <c r="BM116" i="45"/>
  <c r="BM117" i="45"/>
  <c r="Y120" i="45"/>
  <c r="Y259" i="45"/>
  <c r="Y316" i="45"/>
  <c r="Y2" i="45"/>
  <c r="BS180" i="45"/>
  <c r="BS235" i="45"/>
  <c r="BS236" i="45"/>
  <c r="Y239" i="45"/>
  <c r="Z265" i="45"/>
  <c r="AU270" i="45"/>
  <c r="BM271" i="45"/>
  <c r="BM273" i="45"/>
  <c r="AU286" i="45"/>
  <c r="AO326" i="45"/>
  <c r="BS371" i="45"/>
  <c r="Y481" i="45"/>
  <c r="Y506" i="45"/>
  <c r="Y508" i="45"/>
  <c r="Y512" i="45"/>
  <c r="Y520" i="45"/>
  <c r="AO520" i="45"/>
  <c r="Y521" i="45"/>
  <c r="Z239" i="45"/>
  <c r="AU247" i="45"/>
  <c r="BA247" i="45" s="1"/>
  <c r="BM383" i="45"/>
  <c r="AO394" i="45"/>
  <c r="Z396" i="45"/>
  <c r="BO396" i="45"/>
  <c r="Z400" i="45"/>
  <c r="BS441" i="45"/>
  <c r="AO442" i="45"/>
  <c r="Y466" i="45"/>
  <c r="BS541" i="45"/>
  <c r="Y543" i="45"/>
  <c r="BM571" i="45"/>
  <c r="BM572" i="45"/>
  <c r="BM582" i="45"/>
  <c r="AU591" i="45"/>
  <c r="Y32" i="45"/>
  <c r="BS101" i="45"/>
  <c r="BM102" i="45"/>
  <c r="BS109" i="45"/>
  <c r="Z169" i="45"/>
  <c r="Y312" i="45"/>
  <c r="Y428" i="45"/>
  <c r="Z13" i="45"/>
  <c r="Y16" i="45"/>
  <c r="BS43" i="45"/>
  <c r="BM46" i="45"/>
  <c r="BM47" i="45"/>
  <c r="BM48" i="45"/>
  <c r="Y78" i="45"/>
  <c r="BS137" i="45"/>
  <c r="Y138" i="45"/>
  <c r="BG161" i="45"/>
  <c r="Z163" i="45"/>
  <c r="BS211" i="45"/>
  <c r="Z245" i="45"/>
  <c r="BS247" i="45"/>
  <c r="Z248" i="45"/>
  <c r="BS253" i="45"/>
  <c r="AW306" i="45"/>
  <c r="BS358" i="45"/>
  <c r="Y360" i="45"/>
  <c r="BS471" i="45"/>
  <c r="AU488" i="45"/>
  <c r="Z548" i="45"/>
  <c r="BA548" i="45"/>
  <c r="Z555" i="45"/>
  <c r="BM593" i="45"/>
  <c r="Z8" i="45"/>
  <c r="BQ43" i="45"/>
  <c r="Y128" i="45"/>
  <c r="BS130" i="45"/>
  <c r="BS151" i="45"/>
  <c r="BO184" i="45"/>
  <c r="Z212" i="45"/>
  <c r="BM213" i="45"/>
  <c r="BM217" i="45"/>
  <c r="BE246" i="45"/>
  <c r="Z247" i="45"/>
  <c r="BQ253" i="45"/>
  <c r="Y279" i="45"/>
  <c r="Z320" i="45"/>
  <c r="Y325" i="45"/>
  <c r="BM349" i="45"/>
  <c r="Z367" i="45"/>
  <c r="Z386" i="45"/>
  <c r="Y401" i="45"/>
  <c r="AU426" i="45"/>
  <c r="Y432" i="45"/>
  <c r="Y586" i="45"/>
  <c r="AO592" i="45"/>
  <c r="AO16" i="45"/>
  <c r="AU25" i="45"/>
  <c r="BA25" i="45" s="1"/>
  <c r="AO32" i="45"/>
  <c r="AU51" i="45"/>
  <c r="BA51" i="45" s="1"/>
  <c r="Z198" i="45"/>
  <c r="AO428" i="45"/>
  <c r="BS469" i="45"/>
  <c r="BM482" i="45"/>
  <c r="BM483" i="45"/>
  <c r="Y561" i="45"/>
  <c r="Y573" i="45"/>
  <c r="AU573" i="45"/>
  <c r="BM84" i="45"/>
  <c r="Y251" i="45"/>
  <c r="Y254" i="45"/>
  <c r="BM259" i="45"/>
  <c r="BS262" i="45"/>
  <c r="Y263" i="45"/>
  <c r="Y289" i="45"/>
  <c r="Y338" i="45"/>
  <c r="BQ358" i="45"/>
  <c r="Y385" i="45"/>
  <c r="BM465" i="45"/>
  <c r="BM466" i="45"/>
  <c r="BM472" i="45"/>
  <c r="AO479" i="45"/>
  <c r="Z480" i="45"/>
  <c r="BS495" i="45"/>
  <c r="Y497" i="45"/>
  <c r="AU497" i="45"/>
  <c r="AU527" i="45"/>
  <c r="BM7" i="45"/>
  <c r="BS25" i="45"/>
  <c r="AW51" i="45"/>
  <c r="BS73" i="45"/>
  <c r="BM74" i="45"/>
  <c r="Y77" i="45"/>
  <c r="BS86" i="45"/>
  <c r="Y149" i="45"/>
  <c r="BS157" i="45"/>
  <c r="Y204" i="45"/>
  <c r="Z253" i="45"/>
  <c r="BM298" i="45"/>
  <c r="Y313" i="45"/>
  <c r="Z348" i="45"/>
  <c r="AO363" i="45"/>
  <c r="Y374" i="45"/>
  <c r="AU468" i="45"/>
  <c r="Y472" i="45"/>
  <c r="AO472" i="45"/>
  <c r="BO516" i="45"/>
  <c r="AU560" i="45"/>
  <c r="BA560" i="45" s="1"/>
  <c r="BS566" i="45"/>
  <c r="BG576" i="45"/>
  <c r="Z577" i="45"/>
  <c r="AW25" i="45"/>
  <c r="Y137" i="45"/>
  <c r="Y144" i="45"/>
  <c r="BM144" i="45"/>
  <c r="BO159" i="45"/>
  <c r="BM215" i="45"/>
  <c r="Z224" i="45"/>
  <c r="BO224" i="45"/>
  <c r="Y232" i="45"/>
  <c r="BM233" i="45"/>
  <c r="BM243" i="45"/>
  <c r="BM268" i="45"/>
  <c r="BM269" i="45"/>
  <c r="BS272" i="45"/>
  <c r="Y275" i="45"/>
  <c r="BS284" i="45"/>
  <c r="BM292" i="45"/>
  <c r="BM308" i="45"/>
  <c r="BM327" i="45"/>
  <c r="BQ333" i="45"/>
  <c r="Y337" i="45"/>
  <c r="BS341" i="45"/>
  <c r="Y345" i="45"/>
  <c r="Z401" i="45"/>
  <c r="BA413" i="45"/>
  <c r="AU439" i="45"/>
  <c r="BA439" i="45" s="1"/>
  <c r="Z441" i="45"/>
  <c r="AU494" i="45"/>
  <c r="AO512" i="45"/>
  <c r="BM517" i="45"/>
  <c r="BM525" i="45"/>
  <c r="AO530" i="45"/>
  <c r="BM538" i="45"/>
  <c r="BG554" i="45"/>
  <c r="Y555" i="45"/>
  <c r="BM564" i="45"/>
  <c r="BM576" i="45"/>
  <c r="Y578" i="45"/>
  <c r="BM580" i="45"/>
  <c r="AU585" i="45"/>
  <c r="AU587" i="45"/>
  <c r="Y607" i="45"/>
  <c r="Y609" i="45"/>
  <c r="Z613" i="45"/>
  <c r="BO25" i="45"/>
  <c r="BS39" i="45"/>
  <c r="Y49" i="45"/>
  <c r="BM63" i="45"/>
  <c r="BO63" i="45"/>
  <c r="BS89" i="45"/>
  <c r="Y90" i="45"/>
  <c r="BO101" i="45"/>
  <c r="Y109" i="45"/>
  <c r="BM110" i="45"/>
  <c r="Y129" i="45"/>
  <c r="BO151" i="45"/>
  <c r="Y371" i="45"/>
  <c r="BM384" i="45"/>
  <c r="AO385" i="45"/>
  <c r="Z423" i="45"/>
  <c r="AU427" i="45"/>
  <c r="BO429" i="45"/>
  <c r="AO470" i="45"/>
  <c r="Y477" i="45"/>
  <c r="AO481" i="45"/>
  <c r="AU495" i="45"/>
  <c r="AW540" i="45"/>
  <c r="AU586" i="45"/>
  <c r="AW6" i="45"/>
  <c r="BS6" i="45"/>
  <c r="BO9" i="45"/>
  <c r="Y100" i="45"/>
  <c r="BM113" i="45"/>
  <c r="AU266" i="45"/>
  <c r="AU272" i="45"/>
  <c r="AU274" i="45"/>
  <c r="BA274" i="45" s="1"/>
  <c r="AU277" i="45"/>
  <c r="Y291" i="45"/>
  <c r="Y299" i="45"/>
  <c r="BM299" i="45"/>
  <c r="BQ339" i="45"/>
  <c r="BO423" i="45"/>
  <c r="BM445" i="45"/>
  <c r="Y476" i="45"/>
  <c r="BM548" i="45"/>
  <c r="AO2" i="45"/>
  <c r="AO41" i="45"/>
  <c r="AO77" i="45"/>
  <c r="BS85" i="45"/>
  <c r="Z86" i="45"/>
  <c r="BM91" i="45"/>
  <c r="BA92" i="45"/>
  <c r="BG92" i="45"/>
  <c r="BO109" i="45"/>
  <c r="Y226" i="45"/>
  <c r="BM255" i="45"/>
  <c r="BM386" i="45"/>
  <c r="BS398" i="45"/>
  <c r="BO452" i="45"/>
  <c r="BM493" i="45"/>
  <c r="AO563" i="45"/>
  <c r="BM573" i="45"/>
  <c r="Y583" i="45"/>
  <c r="Y587" i="45"/>
  <c r="BM591" i="45"/>
  <c r="Z6" i="45"/>
  <c r="BM6" i="45"/>
  <c r="AU7" i="45"/>
  <c r="BA7" i="45" s="1"/>
  <c r="Y10" i="45"/>
  <c r="AW13" i="45"/>
  <c r="Z19" i="45"/>
  <c r="AU33" i="45"/>
  <c r="BA33" i="45" s="1"/>
  <c r="AU40" i="45"/>
  <c r="BA40" i="45" s="1"/>
  <c r="AO50" i="45"/>
  <c r="Z62" i="45"/>
  <c r="BQ62" i="45"/>
  <c r="AU67" i="45"/>
  <c r="Z78" i="45"/>
  <c r="BS80" i="45"/>
  <c r="Z89" i="45"/>
  <c r="BA95" i="45"/>
  <c r="BG95" i="45"/>
  <c r="Y97" i="45"/>
  <c r="AU104" i="45"/>
  <c r="BA104" i="45" s="1"/>
  <c r="BM114" i="45"/>
  <c r="BM119" i="45"/>
  <c r="BM121" i="45"/>
  <c r="BM137" i="45"/>
  <c r="BS146" i="45"/>
  <c r="AO149" i="45"/>
  <c r="BM165" i="45"/>
  <c r="AU168" i="45"/>
  <c r="BM169" i="45"/>
  <c r="Y174" i="45"/>
  <c r="BM191" i="45"/>
  <c r="AU198" i="45"/>
  <c r="BA198" i="45" s="1"/>
  <c r="Y206" i="45"/>
  <c r="BM220" i="45"/>
  <c r="BM222" i="45"/>
  <c r="Y227" i="45"/>
  <c r="Z236" i="45"/>
  <c r="BS251" i="45"/>
  <c r="BM258" i="45"/>
  <c r="Z262" i="45"/>
  <c r="BS276" i="45"/>
  <c r="Z284" i="45"/>
  <c r="AU285" i="45"/>
  <c r="BA285" i="45" s="1"/>
  <c r="AU289" i="45"/>
  <c r="AU293" i="45"/>
  <c r="AU295" i="45"/>
  <c r="AU72" i="45"/>
  <c r="BQ150" i="45"/>
  <c r="AU166" i="45"/>
  <c r="Z172" i="45"/>
  <c r="BS179" i="45"/>
  <c r="BM186" i="45"/>
  <c r="AW187" i="45"/>
  <c r="BM198" i="45"/>
  <c r="AU209" i="45"/>
  <c r="BA209" i="45" s="1"/>
  <c r="Z227" i="45"/>
  <c r="AU251" i="45"/>
  <c r="BA251" i="45" s="1"/>
  <c r="AO279" i="45"/>
  <c r="AW292" i="45"/>
  <c r="Z299" i="45"/>
  <c r="BO299" i="45"/>
  <c r="BK306" i="45"/>
  <c r="Y310" i="45"/>
  <c r="BS7" i="45"/>
  <c r="Y20" i="45"/>
  <c r="BS21" i="45"/>
  <c r="Y22" i="45"/>
  <c r="BM24" i="45"/>
  <c r="BM25" i="45"/>
  <c r="Y28" i="45"/>
  <c r="AU29" i="45"/>
  <c r="BA29" i="45" s="1"/>
  <c r="Y38" i="45"/>
  <c r="Y82" i="45"/>
  <c r="AU83" i="45"/>
  <c r="BM86" i="45"/>
  <c r="Y96" i="45"/>
  <c r="Y98" i="45"/>
  <c r="BS100" i="45"/>
  <c r="Y105" i="45"/>
  <c r="Y111" i="45"/>
  <c r="AU112" i="45"/>
  <c r="BA112" i="45" s="1"/>
  <c r="BS115" i="45"/>
  <c r="BS116" i="45"/>
  <c r="Y125" i="45"/>
  <c r="AO129" i="45"/>
  <c r="BM136" i="45"/>
  <c r="BM143" i="45"/>
  <c r="Z223" i="45"/>
  <c r="AU255" i="45"/>
  <c r="Y308" i="45"/>
  <c r="Y12" i="45"/>
  <c r="BM42" i="45"/>
  <c r="BA55" i="45"/>
  <c r="AW60" i="45"/>
  <c r="BM62" i="45"/>
  <c r="BO62" i="45"/>
  <c r="Y75" i="45"/>
  <c r="Z108" i="45"/>
  <c r="Z207" i="45"/>
  <c r="BM230" i="45"/>
  <c r="Y236" i="45"/>
  <c r="BM265" i="45"/>
  <c r="BM270" i="45"/>
  <c r="BS271" i="45"/>
  <c r="BS326" i="45"/>
  <c r="BQ326" i="45"/>
  <c r="BM300" i="45"/>
  <c r="BM315" i="45"/>
  <c r="AU318" i="45"/>
  <c r="AW329" i="45"/>
  <c r="BO329" i="45"/>
  <c r="Y333" i="45"/>
  <c r="AU344" i="45"/>
  <c r="BM345" i="45"/>
  <c r="AO348" i="45"/>
  <c r="AU349" i="45"/>
  <c r="AO358" i="45"/>
  <c r="BM370" i="45"/>
  <c r="AO371" i="45"/>
  <c r="BM371" i="45"/>
  <c r="BQ371" i="45"/>
  <c r="Y376" i="45"/>
  <c r="BM377" i="45"/>
  <c r="BO388" i="45"/>
  <c r="AU391" i="45"/>
  <c r="BS392" i="45"/>
  <c r="Y393" i="45"/>
  <c r="Y398" i="45"/>
  <c r="BS407" i="45"/>
  <c r="Y412" i="45"/>
  <c r="BO415" i="45"/>
  <c r="BA423" i="45"/>
  <c r="BG423" i="45"/>
  <c r="BS423" i="45"/>
  <c r="Z438" i="45"/>
  <c r="Z464" i="45"/>
  <c r="Y468" i="45"/>
  <c r="AW475" i="45"/>
  <c r="BM475" i="45"/>
  <c r="AO477" i="45"/>
  <c r="Z481" i="45"/>
  <c r="Z482" i="45"/>
  <c r="AU483" i="45"/>
  <c r="Y487" i="45"/>
  <c r="AO487" i="45"/>
  <c r="Y488" i="45"/>
  <c r="Y494" i="45"/>
  <c r="BM496" i="45"/>
  <c r="Y499" i="45"/>
  <c r="BG509" i="45"/>
  <c r="BM519" i="45"/>
  <c r="Y523" i="45"/>
  <c r="BM527" i="45"/>
  <c r="BM528" i="45"/>
  <c r="Y574" i="45"/>
  <c r="BM574" i="45"/>
  <c r="BM577" i="45"/>
  <c r="AO578" i="45"/>
  <c r="BM579" i="45"/>
  <c r="Y582" i="45"/>
  <c r="Y584" i="45"/>
  <c r="Y585" i="45"/>
  <c r="BM586" i="45"/>
  <c r="Y589" i="45"/>
  <c r="Y597" i="45"/>
  <c r="BM597" i="45"/>
  <c r="BM602" i="45"/>
  <c r="AU608" i="45"/>
  <c r="BM609" i="45"/>
  <c r="Y616" i="45"/>
  <c r="BS621" i="45"/>
  <c r="BM623" i="45"/>
  <c r="Z536" i="45"/>
  <c r="Y541" i="45"/>
  <c r="Y544" i="45"/>
  <c r="Y551" i="45"/>
  <c r="BM560" i="45"/>
  <c r="Z564" i="45"/>
  <c r="AU606" i="45"/>
  <c r="Z313" i="45"/>
  <c r="Y320" i="45"/>
  <c r="Y330" i="45"/>
  <c r="AU342" i="45"/>
  <c r="AU371" i="45"/>
  <c r="BS382" i="45"/>
  <c r="BM398" i="45"/>
  <c r="BM400" i="45"/>
  <c r="BQ400" i="45"/>
  <c r="Y404" i="45"/>
  <c r="AO404" i="45"/>
  <c r="BM421" i="45"/>
  <c r="BQ425" i="45"/>
  <c r="BO426" i="45"/>
  <c r="BO437" i="45"/>
  <c r="AU463" i="45"/>
  <c r="BA463" i="45" s="1"/>
  <c r="Z471" i="45"/>
  <c r="BM480" i="45"/>
  <c r="Y484" i="45"/>
  <c r="BM497" i="45"/>
  <c r="Y500" i="45"/>
  <c r="Y518" i="45"/>
  <c r="BM523" i="45"/>
  <c r="BM549" i="45"/>
  <c r="Y553" i="45"/>
  <c r="Y556" i="45"/>
  <c r="BM566" i="45"/>
  <c r="BM569" i="45"/>
  <c r="AO607" i="45"/>
  <c r="AU609" i="45"/>
  <c r="AU615" i="45"/>
  <c r="BA615" i="45" s="1"/>
  <c r="AU418" i="45"/>
  <c r="BM451" i="45"/>
  <c r="BM458" i="45"/>
  <c r="BA461" i="45"/>
  <c r="Y464" i="45"/>
  <c r="Y482" i="45"/>
  <c r="Z495" i="45"/>
  <c r="Y524" i="45"/>
  <c r="BM536" i="45"/>
  <c r="AU550" i="45"/>
  <c r="BA550" i="45" s="1"/>
  <c r="Z561" i="45"/>
  <c r="BA561" i="45"/>
  <c r="BM584" i="45"/>
  <c r="AW7" i="45"/>
  <c r="AO12" i="45"/>
  <c r="Y14" i="45"/>
  <c r="Y18" i="45"/>
  <c r="AU19" i="45"/>
  <c r="BA19" i="45" s="1"/>
  <c r="BM19" i="45"/>
  <c r="AO22" i="45"/>
  <c r="BM23" i="45"/>
  <c r="Y26" i="45"/>
  <c r="AO28" i="45"/>
  <c r="Y30" i="45"/>
  <c r="Y34" i="45"/>
  <c r="BM37" i="45"/>
  <c r="AO38" i="45"/>
  <c r="Z39" i="45"/>
  <c r="BM39" i="45"/>
  <c r="BO39" i="45"/>
  <c r="AW40" i="45"/>
  <c r="BM40" i="45"/>
  <c r="BS40" i="45"/>
  <c r="BM44" i="45"/>
  <c r="AO49" i="45"/>
  <c r="Y50" i="45"/>
  <c r="BQ57" i="45"/>
  <c r="AU58" i="45"/>
  <c r="BA58" i="45" s="1"/>
  <c r="Y67" i="45"/>
  <c r="AU70" i="45"/>
  <c r="Y79" i="45"/>
  <c r="BO7" i="45"/>
  <c r="AU39" i="45"/>
  <c r="BA39" i="45" s="1"/>
  <c r="BA67" i="45"/>
  <c r="BO80" i="45"/>
  <c r="Y87" i="45"/>
  <c r="Y83" i="45"/>
  <c r="BM13" i="45"/>
  <c r="BM15" i="45"/>
  <c r="BM17" i="45"/>
  <c r="BM29" i="45"/>
  <c r="BM31" i="45"/>
  <c r="BM33" i="45"/>
  <c r="AW39" i="45"/>
  <c r="BS42" i="45"/>
  <c r="BM43" i="45"/>
  <c r="BM49" i="45"/>
  <c r="BM52" i="45"/>
  <c r="Z58" i="45"/>
  <c r="BM58" i="45"/>
  <c r="BM59" i="45"/>
  <c r="BS61" i="45"/>
  <c r="BM66" i="45"/>
  <c r="BM68" i="45"/>
  <c r="BM71" i="45"/>
  <c r="Z72" i="45"/>
  <c r="Y73" i="45"/>
  <c r="BS79" i="45"/>
  <c r="Z79" i="45"/>
  <c r="Z80" i="45"/>
  <c r="Z82" i="45"/>
  <c r="BM82" i="45"/>
  <c r="AU79" i="45"/>
  <c r="BA79" i="45" s="1"/>
  <c r="AU81" i="45"/>
  <c r="BA82" i="45"/>
  <c r="Y89" i="45"/>
  <c r="AU91" i="45"/>
  <c r="BA91" i="45" s="1"/>
  <c r="AU92" i="45"/>
  <c r="BO97" i="45"/>
  <c r="AU102" i="45"/>
  <c r="BM105" i="45"/>
  <c r="AU110" i="45"/>
  <c r="BA110" i="45" s="1"/>
  <c r="BM112" i="45"/>
  <c r="AU113" i="45"/>
  <c r="BA113" i="45" s="1"/>
  <c r="Z115" i="45"/>
  <c r="BM115" i="45"/>
  <c r="AU119" i="45"/>
  <c r="BA119" i="45" s="1"/>
  <c r="Y123" i="45"/>
  <c r="Y126" i="45"/>
  <c r="BA127" i="45"/>
  <c r="BG127" i="45"/>
  <c r="AW133" i="45"/>
  <c r="BA141" i="45"/>
  <c r="BG141" i="45"/>
  <c r="Z143" i="45"/>
  <c r="BM145" i="45"/>
  <c r="BM153" i="45"/>
  <c r="AU155" i="45"/>
  <c r="AU162" i="45"/>
  <c r="BQ163" i="45"/>
  <c r="Y170" i="45"/>
  <c r="AO170" i="45"/>
  <c r="Y173" i="45"/>
  <c r="AW175" i="45"/>
  <c r="AU177" i="45"/>
  <c r="BQ177" i="45"/>
  <c r="AU180" i="45"/>
  <c r="BA180" i="45" s="1"/>
  <c r="BO180" i="45"/>
  <c r="BO182" i="45"/>
  <c r="AU183" i="45"/>
  <c r="AU184" i="45"/>
  <c r="AU185" i="45"/>
  <c r="Z191" i="45"/>
  <c r="BM192" i="45"/>
  <c r="Y200" i="45"/>
  <c r="AU202" i="45"/>
  <c r="BA202" i="45" s="1"/>
  <c r="AW204" i="45"/>
  <c r="BM207" i="45"/>
  <c r="AW208" i="45"/>
  <c r="AW209" i="45"/>
  <c r="BM214" i="45"/>
  <c r="AU219" i="45"/>
  <c r="AU220" i="45"/>
  <c r="BA220" i="45" s="1"/>
  <c r="Y225" i="45"/>
  <c r="AO232" i="45"/>
  <c r="Z235" i="45"/>
  <c r="BO235" i="45"/>
  <c r="BM237" i="45"/>
  <c r="BS244" i="45"/>
  <c r="BM245" i="45"/>
  <c r="Y248" i="45"/>
  <c r="Z251" i="45"/>
  <c r="AO254" i="45"/>
  <c r="AO260" i="45"/>
  <c r="BS260" i="45"/>
  <c r="Z261" i="45"/>
  <c r="BO262" i="45"/>
  <c r="AU268" i="45"/>
  <c r="BA268" i="45" s="1"/>
  <c r="BM274" i="45"/>
  <c r="AO275" i="45"/>
  <c r="AU276" i="45"/>
  <c r="BA276" i="45" s="1"/>
  <c r="BS92" i="45"/>
  <c r="Z104" i="45"/>
  <c r="Z106" i="45"/>
  <c r="BA106" i="45"/>
  <c r="AO111" i="45"/>
  <c r="Y113" i="45"/>
  <c r="Y116" i="45"/>
  <c r="AU117" i="45"/>
  <c r="BA117" i="45" s="1"/>
  <c r="Z121" i="45"/>
  <c r="AU121" i="45"/>
  <c r="BA121" i="45" s="1"/>
  <c r="AU124" i="45"/>
  <c r="BA124" i="45" s="1"/>
  <c r="AO128" i="45"/>
  <c r="BA131" i="45"/>
  <c r="BG131" i="45"/>
  <c r="BO133" i="45"/>
  <c r="Z136" i="45"/>
  <c r="Z137" i="45"/>
  <c r="BA137" i="45"/>
  <c r="BM139" i="45"/>
  <c r="AO145" i="45"/>
  <c r="BS145" i="45"/>
  <c r="Y146" i="45"/>
  <c r="BM154" i="45"/>
  <c r="Y162" i="45"/>
  <c r="BS175" i="45"/>
  <c r="BQ180" i="45"/>
  <c r="Z182" i="45"/>
  <c r="BA182" i="45"/>
  <c r="BS182" i="45"/>
  <c r="BG183" i="45"/>
  <c r="Y188" i="45"/>
  <c r="Z200" i="45"/>
  <c r="AO207" i="45"/>
  <c r="Y210" i="45"/>
  <c r="AO226" i="45"/>
  <c r="AU240" i="45"/>
  <c r="AW247" i="45"/>
  <c r="AO248" i="45"/>
  <c r="AU250" i="45"/>
  <c r="BA250" i="45" s="1"/>
  <c r="AW251" i="45"/>
  <c r="AW255" i="45"/>
  <c r="AO257" i="45"/>
  <c r="AU259" i="45"/>
  <c r="BA259" i="45" s="1"/>
  <c r="AU261" i="45"/>
  <c r="BA261" i="45" s="1"/>
  <c r="BS280" i="45"/>
  <c r="BQ280" i="45"/>
  <c r="BM104" i="45"/>
  <c r="BM106" i="45"/>
  <c r="AU118" i="45"/>
  <c r="AU127" i="45"/>
  <c r="AU136" i="45"/>
  <c r="BA136" i="45" s="1"/>
  <c r="AU141" i="45"/>
  <c r="AU143" i="45"/>
  <c r="BA143" i="45" s="1"/>
  <c r="Z146" i="45"/>
  <c r="Z151" i="45"/>
  <c r="AU153" i="45"/>
  <c r="BA153" i="45" s="1"/>
  <c r="BS155" i="45"/>
  <c r="BQ156" i="45"/>
  <c r="AU172" i="45"/>
  <c r="BA172" i="45" s="1"/>
  <c r="BO187" i="45"/>
  <c r="AO188" i="45"/>
  <c r="AU201" i="45"/>
  <c r="BA201" i="45" s="1"/>
  <c r="BO247" i="45"/>
  <c r="BO251" i="45"/>
  <c r="AU263" i="45"/>
  <c r="BQ279" i="45"/>
  <c r="BQ187" i="45"/>
  <c r="Z216" i="45"/>
  <c r="Y221" i="45"/>
  <c r="Z222" i="45"/>
  <c r="Y230" i="45"/>
  <c r="BA255" i="45"/>
  <c r="Y257" i="45"/>
  <c r="BM278" i="45"/>
  <c r="BC306" i="45"/>
  <c r="AO313" i="45"/>
  <c r="BS317" i="45"/>
  <c r="AO320" i="45"/>
  <c r="Y321" i="45"/>
  <c r="BM324" i="45"/>
  <c r="BS325" i="45"/>
  <c r="Y334" i="45"/>
  <c r="AU336" i="45"/>
  <c r="AO338" i="45"/>
  <c r="Z340" i="45"/>
  <c r="BO341" i="45"/>
  <c r="AU347" i="45"/>
  <c r="BS356" i="45"/>
  <c r="Y358" i="45"/>
  <c r="AU358" i="45"/>
  <c r="BO372" i="45"/>
  <c r="BQ373" i="45"/>
  <c r="BO376" i="45"/>
  <c r="Z382" i="45"/>
  <c r="BO382" i="45"/>
  <c r="AU383" i="45"/>
  <c r="Y397" i="45"/>
  <c r="AW406" i="45"/>
  <c r="BM407" i="45"/>
  <c r="BS419" i="45"/>
  <c r="BM420" i="45"/>
  <c r="Y430" i="45"/>
  <c r="AU431" i="45"/>
  <c r="AO432" i="45"/>
  <c r="BM439" i="45"/>
  <c r="AU465" i="45"/>
  <c r="BA465" i="45" s="1"/>
  <c r="AO500" i="45"/>
  <c r="BM502" i="45"/>
  <c r="BQ515" i="45"/>
  <c r="BG524" i="45"/>
  <c r="Z525" i="45"/>
  <c r="BM558" i="45"/>
  <c r="Y595" i="45"/>
  <c r="AU611" i="45"/>
  <c r="Y620" i="45"/>
  <c r="BQ284" i="45"/>
  <c r="BM285" i="45"/>
  <c r="BS294" i="45"/>
  <c r="Z295" i="45"/>
  <c r="AO297" i="45"/>
  <c r="Z305" i="45"/>
  <c r="BM311" i="45"/>
  <c r="AO312" i="45"/>
  <c r="AU316" i="45"/>
  <c r="BA316" i="45" s="1"/>
  <c r="BO319" i="45"/>
  <c r="AO337" i="45"/>
  <c r="BQ372" i="45"/>
  <c r="BS409" i="45"/>
  <c r="BO421" i="45"/>
  <c r="BS422" i="45"/>
  <c r="BS435" i="45"/>
  <c r="Y440" i="45"/>
  <c r="AO440" i="45"/>
  <c r="AU441" i="45"/>
  <c r="BA441" i="45" s="1"/>
  <c r="BS461" i="45"/>
  <c r="AO499" i="45"/>
  <c r="AO509" i="45"/>
  <c r="AO518" i="45"/>
  <c r="AO521" i="45"/>
  <c r="BS548" i="45"/>
  <c r="Z549" i="45"/>
  <c r="BM550" i="45"/>
  <c r="Z552" i="45"/>
  <c r="BG557" i="45"/>
  <c r="BS598" i="45"/>
  <c r="BO621" i="45"/>
  <c r="AW355" i="45"/>
  <c r="BM364" i="45"/>
  <c r="AU365" i="45"/>
  <c r="BM367" i="45"/>
  <c r="BQ368" i="45"/>
  <c r="AU369" i="45"/>
  <c r="BO369" i="45"/>
  <c r="Y381" i="45"/>
  <c r="AU381" i="45"/>
  <c r="Y545" i="45"/>
  <c r="Y554" i="45"/>
  <c r="AO555" i="45"/>
  <c r="AU594" i="45"/>
  <c r="BM600" i="45"/>
  <c r="AU601" i="45"/>
  <c r="Y612" i="45"/>
  <c r="AU613" i="45"/>
  <c r="BA613" i="45" s="1"/>
  <c r="BM615" i="45"/>
  <c r="BM291" i="45"/>
  <c r="Y293" i="45"/>
  <c r="AO293" i="45"/>
  <c r="Y297" i="45"/>
  <c r="AU317" i="45"/>
  <c r="BM323" i="45"/>
  <c r="BM325" i="45"/>
  <c r="BM328" i="45"/>
  <c r="Y332" i="45"/>
  <c r="BS345" i="45"/>
  <c r="BS351" i="45"/>
  <c r="BM356" i="45"/>
  <c r="Y359" i="45"/>
  <c r="Y363" i="45"/>
  <c r="AU372" i="45"/>
  <c r="BO392" i="45"/>
  <c r="BM401" i="45"/>
  <c r="BM402" i="45"/>
  <c r="BM410" i="45"/>
  <c r="AW413" i="45"/>
  <c r="BM413" i="45"/>
  <c r="BM419" i="45"/>
  <c r="AW441" i="45"/>
  <c r="BM441" i="45"/>
  <c r="BM450" i="45"/>
  <c r="BQ452" i="45"/>
  <c r="BM457" i="45"/>
  <c r="AO463" i="45"/>
  <c r="BM477" i="45"/>
  <c r="BQ481" i="45"/>
  <c r="BM486" i="45"/>
  <c r="AO488" i="45"/>
  <c r="BM494" i="45"/>
  <c r="BM511" i="45"/>
  <c r="Y514" i="45"/>
  <c r="BM531" i="45"/>
  <c r="Y588" i="45"/>
  <c r="Y591" i="45"/>
  <c r="BM594" i="45"/>
  <c r="BA596" i="45"/>
  <c r="BG596" i="45"/>
  <c r="BA598" i="45"/>
  <c r="BG598" i="45"/>
  <c r="Y604" i="45"/>
  <c r="Z612" i="45"/>
  <c r="BM613" i="45"/>
  <c r="BM619" i="45"/>
  <c r="Y622" i="45"/>
  <c r="BM3" i="45"/>
  <c r="AU4" i="45"/>
  <c r="BS5" i="45"/>
  <c r="Z7" i="45"/>
  <c r="AU9" i="45"/>
  <c r="BA9" i="45" s="1"/>
  <c r="BS9" i="45"/>
  <c r="BQ9" i="45"/>
  <c r="BS11" i="45"/>
  <c r="AO18" i="45"/>
  <c r="BO19" i="45"/>
  <c r="AU23" i="45"/>
  <c r="BA23" i="45" s="1"/>
  <c r="Y24" i="45"/>
  <c r="BS27" i="45"/>
  <c r="AO34" i="45"/>
  <c r="Z35" i="45"/>
  <c r="BM35" i="45"/>
  <c r="AU37" i="45"/>
  <c r="BA37" i="45" s="1"/>
  <c r="BG40" i="45"/>
  <c r="Z42" i="45"/>
  <c r="Z43" i="45"/>
  <c r="AU44" i="45"/>
  <c r="BA44" i="45" s="1"/>
  <c r="Z50" i="45"/>
  <c r="Z51" i="45"/>
  <c r="BM51" i="45"/>
  <c r="AU52" i="45"/>
  <c r="BA52" i="45" s="1"/>
  <c r="BS53" i="45"/>
  <c r="BS54" i="45"/>
  <c r="BM56" i="45"/>
  <c r="BQ61" i="45"/>
  <c r="BS65" i="45"/>
  <c r="Z67" i="45"/>
  <c r="BM69" i="45"/>
  <c r="BQ71" i="45"/>
  <c r="BM78" i="45"/>
  <c r="Z83" i="45"/>
  <c r="BM83" i="45"/>
  <c r="BM85" i="45"/>
  <c r="BQ85" i="45"/>
  <c r="AO87" i="45"/>
  <c r="BS87" i="45"/>
  <c r="Z88" i="45"/>
  <c r="BM88" i="45"/>
  <c r="BM89" i="45"/>
  <c r="BQ89" i="45"/>
  <c r="BM90" i="45"/>
  <c r="BO91" i="45"/>
  <c r="AU95" i="45"/>
  <c r="AO97" i="45"/>
  <c r="AU98" i="45"/>
  <c r="BA98" i="45"/>
  <c r="BG98" i="45"/>
  <c r="BS98" i="45"/>
  <c r="Z100" i="45"/>
  <c r="BM100" i="45"/>
  <c r="BQ100" i="45"/>
  <c r="BS105" i="45"/>
  <c r="BO105" i="45"/>
  <c r="AO4" i="45"/>
  <c r="AU35" i="45"/>
  <c r="BA35" i="45" s="1"/>
  <c r="BS35" i="45"/>
  <c r="BQ35" i="45"/>
  <c r="BO42" i="45"/>
  <c r="AU47" i="45"/>
  <c r="BA47" i="45" s="1"/>
  <c r="BS51" i="45"/>
  <c r="BQ51" i="45"/>
  <c r="AO73" i="45"/>
  <c r="AW79" i="45"/>
  <c r="BO82" i="45"/>
  <c r="BO86" i="45"/>
  <c r="BS88" i="45"/>
  <c r="AO90" i="45"/>
  <c r="BS95" i="45"/>
  <c r="AO96" i="45"/>
  <c r="BO98" i="45"/>
  <c r="Z102" i="45"/>
  <c r="BA102" i="45"/>
  <c r="AW104" i="45"/>
  <c r="BO23" i="45"/>
  <c r="BS44" i="45"/>
  <c r="BS52" i="45"/>
  <c r="BM64" i="45"/>
  <c r="AW68" i="45"/>
  <c r="Y69" i="45"/>
  <c r="BQ79" i="45"/>
  <c r="Y92" i="45"/>
  <c r="AU3" i="45"/>
  <c r="BM5" i="45"/>
  <c r="BQ7" i="45"/>
  <c r="BM8" i="45"/>
  <c r="BM9" i="45"/>
  <c r="BM11" i="45"/>
  <c r="BO13" i="45"/>
  <c r="BM14" i="45"/>
  <c r="BS15" i="45"/>
  <c r="AU17" i="45"/>
  <c r="BA17" i="45" s="1"/>
  <c r="BM21" i="45"/>
  <c r="BQ25" i="45"/>
  <c r="BM27" i="45"/>
  <c r="BO29" i="45"/>
  <c r="BM30" i="45"/>
  <c r="BS31" i="45"/>
  <c r="AW35" i="45"/>
  <c r="Y36" i="45"/>
  <c r="BQ39" i="45"/>
  <c r="Y42" i="45"/>
  <c r="Y43" i="45"/>
  <c r="Y46" i="45"/>
  <c r="BS46" i="45"/>
  <c r="Y51" i="45"/>
  <c r="Y52" i="45"/>
  <c r="AW53" i="45"/>
  <c r="AU57" i="45"/>
  <c r="BS58" i="45"/>
  <c r="AW64" i="45"/>
  <c r="AW70" i="45"/>
  <c r="AU74" i="45"/>
  <c r="BA74" i="45" s="1"/>
  <c r="BM80" i="45"/>
  <c r="BM87" i="45"/>
  <c r="AU88" i="45"/>
  <c r="BA88" i="45" s="1"/>
  <c r="Z110" i="45"/>
  <c r="AW112" i="45"/>
  <c r="BO115" i="45"/>
  <c r="AW117" i="45"/>
  <c r="AW121" i="45"/>
  <c r="AU122" i="45"/>
  <c r="BO124" i="45"/>
  <c r="Z130" i="45"/>
  <c r="AW137" i="45"/>
  <c r="AU138" i="45"/>
  <c r="Y140" i="45"/>
  <c r="AO140" i="45"/>
  <c r="Y142" i="45"/>
  <c r="AO142" i="45"/>
  <c r="BO143" i="45"/>
  <c r="BM149" i="45"/>
  <c r="Y154" i="45"/>
  <c r="BA155" i="45"/>
  <c r="BG155" i="45"/>
  <c r="BA156" i="45"/>
  <c r="BG156" i="45"/>
  <c r="BM157" i="45"/>
  <c r="BO157" i="45"/>
  <c r="AU158" i="45"/>
  <c r="BA159" i="45"/>
  <c r="BG159" i="45"/>
  <c r="BM160" i="45"/>
  <c r="AU161" i="45"/>
  <c r="Y166" i="45"/>
  <c r="AO166" i="45"/>
  <c r="BS169" i="45"/>
  <c r="BO169" i="45"/>
  <c r="AU171" i="45"/>
  <c r="BM173" i="45"/>
  <c r="BO178" i="45"/>
  <c r="AW196" i="45"/>
  <c r="Z201" i="45"/>
  <c r="BM209" i="45"/>
  <c r="Y211" i="45"/>
  <c r="BM211" i="45"/>
  <c r="BM216" i="45"/>
  <c r="BQ216" i="45"/>
  <c r="AW220" i="45"/>
  <c r="BQ222" i="45"/>
  <c r="Y224" i="45"/>
  <c r="Y231" i="45"/>
  <c r="AO231" i="45"/>
  <c r="BM234" i="45"/>
  <c r="BQ236" i="45"/>
  <c r="AO239" i="45"/>
  <c r="BS240" i="45"/>
  <c r="Y241" i="45"/>
  <c r="AU244" i="45"/>
  <c r="BA244" i="45" s="1"/>
  <c r="AO249" i="45"/>
  <c r="Z250" i="45"/>
  <c r="AW250" i="45"/>
  <c r="BM250" i="45"/>
  <c r="Y256" i="45"/>
  <c r="AU256" i="45"/>
  <c r="BO258" i="45"/>
  <c r="BM260" i="45"/>
  <c r="AW261" i="45"/>
  <c r="BM261" i="45"/>
  <c r="BO265" i="45"/>
  <c r="BS266" i="45"/>
  <c r="Y267" i="45"/>
  <c r="Z274" i="45"/>
  <c r="AY276" i="45"/>
  <c r="BM276" i="45"/>
  <c r="BO276" i="45"/>
  <c r="AU278" i="45"/>
  <c r="BA278" i="45" s="1"/>
  <c r="Z279" i="45"/>
  <c r="Z280" i="45"/>
  <c r="Y284" i="45"/>
  <c r="AO284" i="45"/>
  <c r="Y286" i="45"/>
  <c r="AO286" i="45"/>
  <c r="AU288" i="45"/>
  <c r="BA288" i="45" s="1"/>
  <c r="BM288" i="45"/>
  <c r="BO288" i="45"/>
  <c r="BM294" i="45"/>
  <c r="BQ294" i="45"/>
  <c r="AO296" i="45"/>
  <c r="BG296" i="45"/>
  <c r="Z298" i="45"/>
  <c r="BM302" i="45"/>
  <c r="BQ304" i="45"/>
  <c r="AP306" i="45"/>
  <c r="AO310" i="45"/>
  <c r="AW316" i="45"/>
  <c r="Y317" i="45"/>
  <c r="AW318" i="45"/>
  <c r="BM318" i="45"/>
  <c r="AU319" i="45"/>
  <c r="BA319" i="45" s="1"/>
  <c r="Y322" i="45"/>
  <c r="Y323" i="45"/>
  <c r="AU324" i="45"/>
  <c r="Z327" i="45"/>
  <c r="Y328" i="45"/>
  <c r="Y331" i="45"/>
  <c r="AO331" i="45"/>
  <c r="AU332" i="45"/>
  <c r="AO333" i="45"/>
  <c r="BO334" i="45"/>
  <c r="AU335" i="45"/>
  <c r="AO340" i="45"/>
  <c r="BS343" i="45"/>
  <c r="Y346" i="45"/>
  <c r="AO347" i="45"/>
  <c r="Y351" i="45"/>
  <c r="Z352" i="45"/>
  <c r="Y356" i="45"/>
  <c r="BQ356" i="45"/>
  <c r="BQ361" i="45"/>
  <c r="BO361" i="45"/>
  <c r="AU364" i="45"/>
  <c r="BA364" i="45" s="1"/>
  <c r="AW364" i="45"/>
  <c r="AU108" i="45"/>
  <c r="BA108" i="45" s="1"/>
  <c r="BO112" i="45"/>
  <c r="BQ116" i="45"/>
  <c r="AO123" i="45"/>
  <c r="BO129" i="45"/>
  <c r="BO137" i="45"/>
  <c r="AU139" i="45"/>
  <c r="BA139" i="45" s="1"/>
  <c r="AU144" i="45"/>
  <c r="BA144" i="45" s="1"/>
  <c r="BQ157" i="45"/>
  <c r="Y192" i="45"/>
  <c r="AO192" i="45"/>
  <c r="Y197" i="45"/>
  <c r="AO197" i="45"/>
  <c r="AU206" i="45"/>
  <c r="BS209" i="45"/>
  <c r="BQ209" i="45"/>
  <c r="BS216" i="45"/>
  <c r="AU221" i="45"/>
  <c r="AO223" i="45"/>
  <c r="AO234" i="45"/>
  <c r="AO238" i="45"/>
  <c r="BS250" i="45"/>
  <c r="BQ276" i="45"/>
  <c r="AO303" i="45"/>
  <c r="BO316" i="45"/>
  <c r="Z323" i="45"/>
  <c r="AU326" i="45"/>
  <c r="AO332" i="45"/>
  <c r="BQ337" i="45"/>
  <c r="BS347" i="45"/>
  <c r="BQ347" i="45"/>
  <c r="AU352" i="45"/>
  <c r="AW352" i="45"/>
  <c r="BO355" i="45"/>
  <c r="Z355" i="45"/>
  <c r="BQ137" i="45"/>
  <c r="BM151" i="45"/>
  <c r="BO153" i="45"/>
  <c r="AU165" i="45"/>
  <c r="BA165" i="45" s="1"/>
  <c r="BM167" i="45"/>
  <c r="AU169" i="45"/>
  <c r="BA169" i="45" s="1"/>
  <c r="AU179" i="45"/>
  <c r="BM179" i="45"/>
  <c r="BM247" i="45"/>
  <c r="BM251" i="45"/>
  <c r="BM253" i="45"/>
  <c r="BM254" i="45"/>
  <c r="BO255" i="45"/>
  <c r="AU258" i="45"/>
  <c r="BA258" i="45" s="1"/>
  <c r="BM262" i="45"/>
  <c r="AU265" i="45"/>
  <c r="BA265" i="45" s="1"/>
  <c r="Y266" i="45"/>
  <c r="Z270" i="45"/>
  <c r="Z272" i="45"/>
  <c r="BM275" i="45"/>
  <c r="BM279" i="45"/>
  <c r="BM280" i="45"/>
  <c r="BM284" i="45"/>
  <c r="BM287" i="45"/>
  <c r="Z294" i="45"/>
  <c r="BQ316" i="45"/>
  <c r="BQ323" i="45"/>
  <c r="BQ325" i="45"/>
  <c r="AU330" i="45"/>
  <c r="Y335" i="45"/>
  <c r="BA335" i="45"/>
  <c r="BG335" i="45"/>
  <c r="BM336" i="45"/>
  <c r="BM346" i="45"/>
  <c r="Y362" i="45"/>
  <c r="Z363" i="45"/>
  <c r="AW108" i="45"/>
  <c r="BM108" i="45"/>
  <c r="Z116" i="45"/>
  <c r="Z123" i="45"/>
  <c r="BS127" i="45"/>
  <c r="Z131" i="45"/>
  <c r="BA135" i="45"/>
  <c r="BG135" i="45"/>
  <c r="BS141" i="45"/>
  <c r="BM146" i="45"/>
  <c r="BO146" i="45"/>
  <c r="AU150" i="45"/>
  <c r="BQ151" i="45"/>
  <c r="Z157" i="45"/>
  <c r="Z158" i="45"/>
  <c r="BS159" i="45"/>
  <c r="BM162" i="45"/>
  <c r="BM163" i="45"/>
  <c r="BS172" i="45"/>
  <c r="BO172" i="45"/>
  <c r="BA175" i="45"/>
  <c r="BG175" i="45"/>
  <c r="BA178" i="45"/>
  <c r="BG178" i="45"/>
  <c r="BA184" i="45"/>
  <c r="BA187" i="45"/>
  <c r="BG187" i="45"/>
  <c r="BO191" i="45"/>
  <c r="BM193" i="45"/>
  <c r="Y199" i="45"/>
  <c r="BM199" i="45"/>
  <c r="Y203" i="45"/>
  <c r="BM203" i="45"/>
  <c r="AW206" i="45"/>
  <c r="Z209" i="45"/>
  <c r="BM212" i="45"/>
  <c r="Z214" i="45"/>
  <c r="Z215" i="45"/>
  <c r="BM218" i="45"/>
  <c r="BM224" i="45"/>
  <c r="BM235" i="45"/>
  <c r="Y238" i="45"/>
  <c r="Z244" i="45"/>
  <c r="BQ247" i="45"/>
  <c r="Y249" i="45"/>
  <c r="BM249" i="45"/>
  <c r="BQ251" i="45"/>
  <c r="Z257" i="45"/>
  <c r="BQ262" i="45"/>
  <c r="BM264" i="45"/>
  <c r="BA270" i="45"/>
  <c r="BS275" i="45"/>
  <c r="Z276" i="45"/>
  <c r="Y277" i="45"/>
  <c r="BM283" i="45"/>
  <c r="BM289" i="45"/>
  <c r="BG291" i="45"/>
  <c r="BO292" i="45"/>
  <c r="BM296" i="45"/>
  <c r="BE306" i="45"/>
  <c r="Z307" i="45"/>
  <c r="BA309" i="45"/>
  <c r="BG309" i="45"/>
  <c r="BM312" i="45"/>
  <c r="BA314" i="45"/>
  <c r="BG314" i="45"/>
  <c r="BS328" i="45"/>
  <c r="BQ335" i="45"/>
  <c r="BM340" i="45"/>
  <c r="AW342" i="45"/>
  <c r="Y355" i="45"/>
  <c r="AW356" i="45"/>
  <c r="AO367" i="45"/>
  <c r="BM347" i="45"/>
  <c r="BS349" i="45"/>
  <c r="BM353" i="45"/>
  <c r="AU359" i="45"/>
  <c r="AW361" i="45"/>
  <c r="BS364" i="45"/>
  <c r="BQ364" i="45"/>
  <c r="BA372" i="45"/>
  <c r="BG372" i="45"/>
  <c r="AU374" i="45"/>
  <c r="BO375" i="45"/>
  <c r="AW383" i="45"/>
  <c r="BO383" i="45"/>
  <c r="BS388" i="45"/>
  <c r="BQ388" i="45"/>
  <c r="BA390" i="45"/>
  <c r="BG390" i="45"/>
  <c r="BM395" i="45"/>
  <c r="BO395" i="45"/>
  <c r="BO401" i="45"/>
  <c r="BM403" i="45"/>
  <c r="BO403" i="45"/>
  <c r="AU405" i="45"/>
  <c r="Z415" i="45"/>
  <c r="BA415" i="45"/>
  <c r="BG415" i="45"/>
  <c r="BM416" i="45"/>
  <c r="Z421" i="45"/>
  <c r="Z425" i="45"/>
  <c r="BO425" i="45"/>
  <c r="AW430" i="45"/>
  <c r="BQ433" i="45"/>
  <c r="Y436" i="45"/>
  <c r="AW443" i="45"/>
  <c r="AU446" i="45"/>
  <c r="BA446" i="45" s="1"/>
  <c r="Y447" i="45"/>
  <c r="AO447" i="45"/>
  <c r="BS448" i="45"/>
  <c r="BS449" i="45"/>
  <c r="BA452" i="45"/>
  <c r="BG452" i="45"/>
  <c r="AU455" i="45"/>
  <c r="AU456" i="45"/>
  <c r="Y459" i="45"/>
  <c r="AW461" i="45"/>
  <c r="AU462" i="45"/>
  <c r="BO462" i="45"/>
  <c r="BS455" i="45"/>
  <c r="BQ461" i="45"/>
  <c r="BS359" i="45"/>
  <c r="BS360" i="45"/>
  <c r="BM382" i="45"/>
  <c r="BG384" i="45"/>
  <c r="BM392" i="45"/>
  <c r="Y395" i="45"/>
  <c r="Z403" i="45"/>
  <c r="Z405" i="45"/>
  <c r="BA414" i="45"/>
  <c r="Z419" i="45"/>
  <c r="BQ421" i="45"/>
  <c r="BS427" i="45"/>
  <c r="BA443" i="45"/>
  <c r="BG443" i="45"/>
  <c r="BM446" i="45"/>
  <c r="Y448" i="45"/>
  <c r="BM449" i="45"/>
  <c r="BM456" i="45"/>
  <c r="BM463" i="45"/>
  <c r="AU357" i="45"/>
  <c r="BM358" i="45"/>
  <c r="Y366" i="45"/>
  <c r="AU373" i="45"/>
  <c r="AW375" i="45"/>
  <c r="BM376" i="45"/>
  <c r="AO380" i="45"/>
  <c r="AU380" i="45"/>
  <c r="BO380" i="45"/>
  <c r="Y382" i="45"/>
  <c r="AW385" i="45"/>
  <c r="BM388" i="45"/>
  <c r="BQ392" i="45"/>
  <c r="BM396" i="45"/>
  <c r="BQ398" i="45"/>
  <c r="BS400" i="45"/>
  <c r="AW404" i="45"/>
  <c r="AW408" i="45"/>
  <c r="BM409" i="45"/>
  <c r="AU412" i="45"/>
  <c r="BM412" i="45"/>
  <c r="BA422" i="45"/>
  <c r="BG422" i="45"/>
  <c r="BA425" i="45"/>
  <c r="BG425" i="45"/>
  <c r="BQ429" i="45"/>
  <c r="BS431" i="45"/>
  <c r="Y435" i="45"/>
  <c r="BQ437" i="45"/>
  <c r="BO443" i="45"/>
  <c r="Z445" i="45"/>
  <c r="BS446" i="45"/>
  <c r="Z450" i="45"/>
  <c r="Z461" i="45"/>
  <c r="BA462" i="45"/>
  <c r="BG462" i="45"/>
  <c r="AU469" i="45"/>
  <c r="BA469" i="45" s="1"/>
  <c r="BQ471" i="45"/>
  <c r="AO484" i="45"/>
  <c r="AU484" i="45"/>
  <c r="BO489" i="45"/>
  <c r="AW490" i="45"/>
  <c r="AO491" i="45"/>
  <c r="AU491" i="45"/>
  <c r="BO495" i="45"/>
  <c r="BS501" i="45"/>
  <c r="BO503" i="45"/>
  <c r="Z506" i="45"/>
  <c r="AU506" i="45"/>
  <c r="AU511" i="45"/>
  <c r="BM513" i="45"/>
  <c r="AU514" i="45"/>
  <c r="Y517" i="45"/>
  <c r="BM524" i="45"/>
  <c r="Y529" i="45"/>
  <c r="Z531" i="45"/>
  <c r="AU531" i="45"/>
  <c r="BA531" i="45" s="1"/>
  <c r="AO533" i="45"/>
  <c r="AU533" i="45"/>
  <c r="AU534" i="45"/>
  <c r="BA534" i="45" s="1"/>
  <c r="BQ535" i="45"/>
  <c r="Y539" i="45"/>
  <c r="AO539" i="45"/>
  <c r="AU539" i="45"/>
  <c r="Y542" i="45"/>
  <c r="BQ546" i="45"/>
  <c r="AW550" i="45"/>
  <c r="BS550" i="45"/>
  <c r="AO551" i="45"/>
  <c r="AW552" i="45"/>
  <c r="AO554" i="45"/>
  <c r="BM557" i="45"/>
  <c r="AW560" i="45"/>
  <c r="AU565" i="45"/>
  <c r="BQ565" i="45"/>
  <c r="BO566" i="45"/>
  <c r="AP568" i="45"/>
  <c r="Y568" i="45" s="1"/>
  <c r="BQ576" i="45"/>
  <c r="BO580" i="45"/>
  <c r="AO583" i="45"/>
  <c r="AO585" i="45"/>
  <c r="BO593" i="45"/>
  <c r="BS596" i="45"/>
  <c r="BO622" i="45"/>
  <c r="BQ469" i="45"/>
  <c r="AU476" i="45"/>
  <c r="BA476" i="45" s="1"/>
  <c r="AO497" i="45"/>
  <c r="BQ503" i="45"/>
  <c r="AO514" i="45"/>
  <c r="BQ530" i="45"/>
  <c r="Z534" i="45"/>
  <c r="BO534" i="45"/>
  <c r="AU535" i="45"/>
  <c r="BA535" i="45" s="1"/>
  <c r="BQ536" i="45"/>
  <c r="BA540" i="45"/>
  <c r="BG540" i="45"/>
  <c r="BS540" i="45"/>
  <c r="AW543" i="45"/>
  <c r="AO546" i="45"/>
  <c r="BO552" i="45"/>
  <c r="BO561" i="45"/>
  <c r="BQ566" i="45"/>
  <c r="BS534" i="45"/>
  <c r="BO540" i="45"/>
  <c r="BO543" i="45"/>
  <c r="BQ552" i="45"/>
  <c r="Z566" i="45"/>
  <c r="BG572" i="45"/>
  <c r="BQ572" i="45"/>
  <c r="Y579" i="45"/>
  <c r="Y580" i="45"/>
  <c r="Y581" i="45"/>
  <c r="BS584" i="45"/>
  <c r="BM587" i="45"/>
  <c r="AU589" i="45"/>
  <c r="Y593" i="45"/>
  <c r="Y594" i="45"/>
  <c r="Z595" i="45"/>
  <c r="AU596" i="45"/>
  <c r="BO596" i="45"/>
  <c r="BO598" i="45"/>
  <c r="Y599" i="45"/>
  <c r="BM610" i="45"/>
  <c r="Y614" i="45"/>
  <c r="AU614" i="45"/>
  <c r="BQ615" i="45"/>
  <c r="BS616" i="45"/>
  <c r="AU618" i="45"/>
  <c r="BA618" i="45" s="1"/>
  <c r="BM621" i="45"/>
  <c r="Z623" i="45"/>
  <c r="BM471" i="45"/>
  <c r="BO471" i="45"/>
  <c r="BM476" i="45"/>
  <c r="BM479" i="45"/>
  <c r="Y489" i="45"/>
  <c r="AO492" i="45"/>
  <c r="BA494" i="45"/>
  <c r="BS499" i="45"/>
  <c r="BM501" i="45"/>
  <c r="Z503" i="45"/>
  <c r="BA503" i="45"/>
  <c r="BG503" i="45"/>
  <c r="BM507" i="45"/>
  <c r="AU513" i="45"/>
  <c r="Z514" i="45"/>
  <c r="Y519" i="45"/>
  <c r="Y522" i="45"/>
  <c r="AU524" i="45"/>
  <c r="BA524" i="45" s="1"/>
  <c r="BM526" i="45"/>
  <c r="Y531" i="45"/>
  <c r="Z535" i="45"/>
  <c r="AW535" i="45"/>
  <c r="BQ543" i="45"/>
  <c r="AP549" i="45"/>
  <c r="BQ551" i="45"/>
  <c r="BM554" i="45"/>
  <c r="BS564" i="45"/>
  <c r="BO564" i="45"/>
  <c r="BA565" i="45"/>
  <c r="BG565" i="45"/>
  <c r="Y569" i="45"/>
  <c r="BM575" i="45"/>
  <c r="AU576" i="45"/>
  <c r="BA576" i="45" s="1"/>
  <c r="Z593" i="45"/>
  <c r="Z599" i="45"/>
  <c r="BS610" i="45"/>
  <c r="Y611" i="45"/>
  <c r="BM612" i="45"/>
  <c r="BS613" i="45"/>
  <c r="BO613" i="45"/>
  <c r="BM614" i="45"/>
  <c r="Z618" i="45"/>
  <c r="BM618" i="45"/>
  <c r="BO618" i="45"/>
  <c r="BM2" i="45"/>
  <c r="BG3" i="45"/>
  <c r="BM4" i="45"/>
  <c r="BO5" i="45"/>
  <c r="BG7" i="45"/>
  <c r="BG9" i="45"/>
  <c r="AO10" i="45"/>
  <c r="AU11" i="45"/>
  <c r="BA11" i="45" s="1"/>
  <c r="BO11" i="45"/>
  <c r="AU15" i="45"/>
  <c r="BA15" i="45" s="1"/>
  <c r="BO15" i="45"/>
  <c r="BQ17" i="45"/>
  <c r="AU21" i="45"/>
  <c r="BA21" i="45" s="1"/>
  <c r="BO21" i="45"/>
  <c r="Z23" i="45"/>
  <c r="BG25" i="45"/>
  <c r="AO26" i="45"/>
  <c r="AU27" i="45"/>
  <c r="BA27" i="45" s="1"/>
  <c r="BO27" i="45"/>
  <c r="AU31" i="45"/>
  <c r="BA31" i="45" s="1"/>
  <c r="BO31" i="45"/>
  <c r="AW33" i="45"/>
  <c r="BQ33" i="45"/>
  <c r="BG35" i="45"/>
  <c r="AO36" i="45"/>
  <c r="Z37" i="45"/>
  <c r="AW37" i="45"/>
  <c r="BQ37" i="45"/>
  <c r="AU38" i="45"/>
  <c r="BA38" i="45" s="1"/>
  <c r="BG39" i="45"/>
  <c r="Y41" i="45"/>
  <c r="AU41" i="45"/>
  <c r="BA41" i="45" s="1"/>
  <c r="AU43" i="45"/>
  <c r="BA43" i="45" s="1"/>
  <c r="BO43" i="45"/>
  <c r="BG44" i="45"/>
  <c r="BM45" i="45"/>
  <c r="Y47" i="45"/>
  <c r="AW47" i="45"/>
  <c r="BQ47" i="45"/>
  <c r="AU48" i="45"/>
  <c r="BA48" i="45" s="1"/>
  <c r="BS48" i="45"/>
  <c r="BS50" i="45"/>
  <c r="BQ50" i="45"/>
  <c r="BG51" i="45"/>
  <c r="BG52" i="45"/>
  <c r="BM53" i="45"/>
  <c r="BQ53" i="45"/>
  <c r="AU54" i="45"/>
  <c r="BA54" i="45" s="1"/>
  <c r="BQ54" i="45"/>
  <c r="BO55" i="45"/>
  <c r="AW61" i="45"/>
  <c r="AW65" i="45"/>
  <c r="AU66" i="45"/>
  <c r="BA66" i="45" s="1"/>
  <c r="BS66" i="45"/>
  <c r="BS67" i="45"/>
  <c r="BO67" i="45"/>
  <c r="Y68" i="45"/>
  <c r="Y71" i="45"/>
  <c r="AU71" i="45"/>
  <c r="BA71" i="45" s="1"/>
  <c r="AW72" i="45"/>
  <c r="BM73" i="45"/>
  <c r="BO73" i="45"/>
  <c r="BS74" i="45"/>
  <c r="AU76" i="45"/>
  <c r="BM79" i="45"/>
  <c r="AU84" i="45"/>
  <c r="BA84" i="45" s="1"/>
  <c r="AW85" i="45"/>
  <c r="AU85" i="45"/>
  <c r="BA85" i="45" s="1"/>
  <c r="AW89" i="45"/>
  <c r="AU89" i="45"/>
  <c r="BA89" i="45" s="1"/>
  <c r="AO3" i="45"/>
  <c r="BQ5" i="45"/>
  <c r="Y8" i="45"/>
  <c r="AO8" i="45"/>
  <c r="Z11" i="45"/>
  <c r="BQ11" i="45"/>
  <c r="BG13" i="45"/>
  <c r="BS13" i="45"/>
  <c r="AO14" i="45"/>
  <c r="BQ15" i="45"/>
  <c r="Z17" i="45"/>
  <c r="AY17" i="45"/>
  <c r="BG19" i="45"/>
  <c r="BS19" i="45"/>
  <c r="AO20" i="45"/>
  <c r="BQ21" i="45"/>
  <c r="BG23" i="45"/>
  <c r="BS23" i="45"/>
  <c r="AO24" i="45"/>
  <c r="BQ27" i="45"/>
  <c r="BG29" i="45"/>
  <c r="BS29" i="45"/>
  <c r="AO30" i="45"/>
  <c r="BQ31" i="45"/>
  <c r="Z33" i="45"/>
  <c r="AO42" i="45"/>
  <c r="AO45" i="45"/>
  <c r="BO46" i="45"/>
  <c r="Z47" i="45"/>
  <c r="AU49" i="45"/>
  <c r="BO58" i="45"/>
  <c r="Z59" i="45"/>
  <c r="BA59" i="45"/>
  <c r="BO59" i="45"/>
  <c r="Z66" i="45"/>
  <c r="AO69" i="45"/>
  <c r="BQ73" i="45"/>
  <c r="BS75" i="45"/>
  <c r="BO75" i="45"/>
  <c r="AO78" i="45"/>
  <c r="AO91" i="45"/>
  <c r="BG17" i="45"/>
  <c r="BS17" i="45"/>
  <c r="BG33" i="45"/>
  <c r="BS33" i="45"/>
  <c r="BG37" i="45"/>
  <c r="BS37" i="45"/>
  <c r="BQ46" i="45"/>
  <c r="BG47" i="45"/>
  <c r="BS47" i="45"/>
  <c r="BG48" i="45"/>
  <c r="BG66" i="45"/>
  <c r="BO68" i="45"/>
  <c r="Z68" i="45"/>
  <c r="BO70" i="45"/>
  <c r="BS70" i="45"/>
  <c r="BG74" i="45"/>
  <c r="BO76" i="45"/>
  <c r="BG76" i="45"/>
  <c r="BA76" i="45"/>
  <c r="BS76" i="45"/>
  <c r="BG5" i="45"/>
  <c r="BG11" i="45"/>
  <c r="BG15" i="45"/>
  <c r="BM16" i="45"/>
  <c r="BG21" i="45"/>
  <c r="BM22" i="45"/>
  <c r="BG27" i="45"/>
  <c r="BG31" i="45"/>
  <c r="BM32" i="45"/>
  <c r="BM36" i="45"/>
  <c r="BQ42" i="45"/>
  <c r="BG43" i="45"/>
  <c r="Y45" i="45"/>
  <c r="Y48" i="45"/>
  <c r="BS49" i="45"/>
  <c r="BM50" i="45"/>
  <c r="Z54" i="45"/>
  <c r="BM54" i="45"/>
  <c r="BO54" i="45"/>
  <c r="AW56" i="45"/>
  <c r="BM61" i="45"/>
  <c r="AU62" i="45"/>
  <c r="BA62" i="45" s="1"/>
  <c r="BM65" i="45"/>
  <c r="Z70" i="45"/>
  <c r="BM72" i="45"/>
  <c r="BS72" i="45"/>
  <c r="Z74" i="45"/>
  <c r="BS78" i="45"/>
  <c r="BQ78" i="45"/>
  <c r="BM67" i="45"/>
  <c r="BS69" i="45"/>
  <c r="BQ69" i="45"/>
  <c r="BM70" i="45"/>
  <c r="BM75" i="45"/>
  <c r="BO79" i="45"/>
  <c r="Y80" i="45"/>
  <c r="AO80" i="45"/>
  <c r="BS81" i="45"/>
  <c r="BS83" i="45"/>
  <c r="Z84" i="45"/>
  <c r="AW84" i="45"/>
  <c r="Z85" i="45"/>
  <c r="BO85" i="45"/>
  <c r="Y86" i="45"/>
  <c r="AO86" i="45"/>
  <c r="AU87" i="45"/>
  <c r="BO89" i="45"/>
  <c r="Y93" i="45"/>
  <c r="Z94" i="45"/>
  <c r="AW94" i="45"/>
  <c r="BO94" i="45"/>
  <c r="Y95" i="45"/>
  <c r="BQ97" i="45"/>
  <c r="AU99" i="45"/>
  <c r="AU100" i="45"/>
  <c r="BA100" i="45" s="1"/>
  <c r="BO100" i="45"/>
  <c r="Z101" i="45"/>
  <c r="AW102" i="45"/>
  <c r="BO103" i="45"/>
  <c r="AW106" i="45"/>
  <c r="BM107" i="45"/>
  <c r="AW110" i="45"/>
  <c r="BM111" i="45"/>
  <c r="Z112" i="45"/>
  <c r="AW113" i="45"/>
  <c r="Y114" i="45"/>
  <c r="AU114" i="45"/>
  <c r="AU116" i="45"/>
  <c r="BA116" i="45" s="1"/>
  <c r="BO116" i="45"/>
  <c r="Y117" i="45"/>
  <c r="AO118" i="45"/>
  <c r="BS118" i="45"/>
  <c r="Z119" i="45"/>
  <c r="AW119" i="45"/>
  <c r="BM120" i="45"/>
  <c r="AO122" i="45"/>
  <c r="BS122" i="45"/>
  <c r="BM123" i="45"/>
  <c r="Z124" i="45"/>
  <c r="AU125" i="45"/>
  <c r="Y127" i="45"/>
  <c r="BQ129" i="45"/>
  <c r="BM130" i="45"/>
  <c r="BS131" i="45"/>
  <c r="AW132" i="45"/>
  <c r="BO132" i="45"/>
  <c r="BQ133" i="45"/>
  <c r="BS135" i="45"/>
  <c r="AW136" i="45"/>
  <c r="BQ136" i="45"/>
  <c r="BG137" i="45"/>
  <c r="AO138" i="45"/>
  <c r="BS138" i="45"/>
  <c r="Z139" i="45"/>
  <c r="AW139" i="45"/>
  <c r="BQ139" i="45"/>
  <c r="BQ141" i="45"/>
  <c r="AW144" i="45"/>
  <c r="Y145" i="45"/>
  <c r="AU145" i="45"/>
  <c r="BS147" i="45"/>
  <c r="AW148" i="45"/>
  <c r="BO148" i="45"/>
  <c r="BG151" i="45"/>
  <c r="Z153" i="45"/>
  <c r="BQ155" i="45"/>
  <c r="BG157" i="45"/>
  <c r="AY158" i="45"/>
  <c r="BM158" i="45"/>
  <c r="BQ158" i="45"/>
  <c r="AY161" i="45"/>
  <c r="BM161" i="45"/>
  <c r="BQ161" i="45"/>
  <c r="AU164" i="45"/>
  <c r="BQ165" i="45"/>
  <c r="BM166" i="45"/>
  <c r="AU167" i="45"/>
  <c r="BA167" i="45" s="1"/>
  <c r="BO168" i="45"/>
  <c r="Z171" i="45"/>
  <c r="AY171" i="45"/>
  <c r="BM171" i="45"/>
  <c r="BQ171" i="45"/>
  <c r="BQ175" i="45"/>
  <c r="Y177" i="45"/>
  <c r="Z180" i="45"/>
  <c r="BQ184" i="45"/>
  <c r="AU186" i="45"/>
  <c r="AW190" i="45"/>
  <c r="BM194" i="45"/>
  <c r="AW197" i="45"/>
  <c r="BO198" i="45"/>
  <c r="AO199" i="45"/>
  <c r="BG199" i="45"/>
  <c r="Y201" i="45"/>
  <c r="AW201" i="45"/>
  <c r="BQ201" i="45"/>
  <c r="Z202" i="45"/>
  <c r="BO202" i="45"/>
  <c r="AO203" i="45"/>
  <c r="BG203" i="45"/>
  <c r="AW205" i="45"/>
  <c r="BO205" i="45"/>
  <c r="Y207" i="45"/>
  <c r="AU207" i="45"/>
  <c r="BA207" i="45" s="1"/>
  <c r="AO208" i="45"/>
  <c r="BO208" i="45"/>
  <c r="BG209" i="45"/>
  <c r="BG211" i="45"/>
  <c r="BQ212" i="45"/>
  <c r="Z213" i="45"/>
  <c r="BQ213" i="45"/>
  <c r="BS214" i="45"/>
  <c r="AU216" i="45"/>
  <c r="BA216" i="45" s="1"/>
  <c r="BG216" i="45"/>
  <c r="Z220" i="45"/>
  <c r="BQ220" i="45"/>
  <c r="AW221" i="45"/>
  <c r="BS224" i="45"/>
  <c r="AU225" i="45"/>
  <c r="AU227" i="45"/>
  <c r="Z230" i="45"/>
  <c r="AU230" i="45"/>
  <c r="BA230" i="45" s="1"/>
  <c r="BQ230" i="45"/>
  <c r="AO235" i="45"/>
  <c r="BM236" i="45"/>
  <c r="AW237" i="45"/>
  <c r="AU237" i="45"/>
  <c r="BA237" i="45" s="1"/>
  <c r="BG84" i="45"/>
  <c r="AU90" i="45"/>
  <c r="BG91" i="45"/>
  <c r="BS91" i="45"/>
  <c r="BQ94" i="45"/>
  <c r="BS99" i="45"/>
  <c r="BG102" i="45"/>
  <c r="BQ103" i="45"/>
  <c r="BS104" i="45"/>
  <c r="AO105" i="45"/>
  <c r="BG106" i="45"/>
  <c r="BS107" i="45"/>
  <c r="BQ107" i="45"/>
  <c r="BS108" i="45"/>
  <c r="AO109" i="45"/>
  <c r="BG110" i="45"/>
  <c r="BS111" i="45"/>
  <c r="BQ111" i="45"/>
  <c r="BG112" i="45"/>
  <c r="BS112" i="45"/>
  <c r="BG113" i="45"/>
  <c r="AO115" i="45"/>
  <c r="BS117" i="45"/>
  <c r="BG119" i="45"/>
  <c r="BS120" i="45"/>
  <c r="BQ120" i="45"/>
  <c r="BS121" i="45"/>
  <c r="BS123" i="45"/>
  <c r="BQ123" i="45"/>
  <c r="BG124" i="45"/>
  <c r="BS124" i="45"/>
  <c r="BS125" i="45"/>
  <c r="AO126" i="45"/>
  <c r="BQ132" i="45"/>
  <c r="Y136" i="45"/>
  <c r="BG143" i="45"/>
  <c r="BS143" i="45"/>
  <c r="BG144" i="45"/>
  <c r="AO146" i="45"/>
  <c r="BQ148" i="45"/>
  <c r="AU149" i="45"/>
  <c r="AU151" i="45"/>
  <c r="BA151" i="45" s="1"/>
  <c r="BG153" i="45"/>
  <c r="BS153" i="45"/>
  <c r="AO154" i="45"/>
  <c r="BG154" i="45"/>
  <c r="AO160" i="45"/>
  <c r="AU163" i="45"/>
  <c r="BA163" i="45" s="1"/>
  <c r="BO164" i="45"/>
  <c r="AY165" i="45"/>
  <c r="Z167" i="45"/>
  <c r="BQ167" i="45"/>
  <c r="BG169" i="45"/>
  <c r="AU170" i="45"/>
  <c r="BG172" i="45"/>
  <c r="AO176" i="45"/>
  <c r="Y191" i="45"/>
  <c r="AU191" i="45"/>
  <c r="BA191" i="45" s="1"/>
  <c r="BG191" i="45"/>
  <c r="BS191" i="45"/>
  <c r="AU192" i="45"/>
  <c r="Y195" i="45"/>
  <c r="AO195" i="45"/>
  <c r="AO200" i="45"/>
  <c r="AO204" i="45"/>
  <c r="BQ205" i="45"/>
  <c r="BG207" i="45"/>
  <c r="BG214" i="45"/>
  <c r="Y219" i="45"/>
  <c r="BS225" i="45"/>
  <c r="BG136" i="45"/>
  <c r="BS136" i="45"/>
  <c r="BG139" i="45"/>
  <c r="BS139" i="45"/>
  <c r="BG165" i="45"/>
  <c r="BS165" i="45"/>
  <c r="BG176" i="45"/>
  <c r="BO181" i="45"/>
  <c r="BG201" i="45"/>
  <c r="BS201" i="45"/>
  <c r="BM206" i="45"/>
  <c r="BQ207" i="45"/>
  <c r="BG212" i="45"/>
  <c r="BS212" i="45"/>
  <c r="BO214" i="45"/>
  <c r="Y217" i="45"/>
  <c r="BS220" i="45"/>
  <c r="AO222" i="45"/>
  <c r="Y222" i="45"/>
  <c r="BG222" i="45"/>
  <c r="AO227" i="45"/>
  <c r="BM227" i="45"/>
  <c r="BG230" i="45"/>
  <c r="BS230" i="45"/>
  <c r="AW236" i="45"/>
  <c r="AU236" i="45"/>
  <c r="BA236" i="45" s="1"/>
  <c r="BO237" i="45"/>
  <c r="BS237" i="45"/>
  <c r="BG237" i="45"/>
  <c r="BG79" i="45"/>
  <c r="BQ80" i="45"/>
  <c r="BM81" i="45"/>
  <c r="BS84" i="45"/>
  <c r="BG85" i="45"/>
  <c r="BQ86" i="45"/>
  <c r="BG88" i="45"/>
  <c r="BG89" i="45"/>
  <c r="BS90" i="45"/>
  <c r="Z91" i="45"/>
  <c r="BA94" i="45"/>
  <c r="BG94" i="45"/>
  <c r="BA99" i="45"/>
  <c r="BG99" i="45"/>
  <c r="BG100" i="45"/>
  <c r="BQ101" i="45"/>
  <c r="BS102" i="45"/>
  <c r="BG104" i="45"/>
  <c r="BQ105" i="45"/>
  <c r="BS106" i="45"/>
  <c r="BG108" i="45"/>
  <c r="BQ109" i="45"/>
  <c r="BS110" i="45"/>
  <c r="Y112" i="45"/>
  <c r="BS113" i="45"/>
  <c r="BQ115" i="45"/>
  <c r="BG116" i="45"/>
  <c r="BG117" i="45"/>
  <c r="BM118" i="45"/>
  <c r="BS119" i="45"/>
  <c r="BG121" i="45"/>
  <c r="BM122" i="45"/>
  <c r="Y124" i="45"/>
  <c r="BA125" i="45"/>
  <c r="BG125" i="45"/>
  <c r="AU131" i="45"/>
  <c r="BA132" i="45"/>
  <c r="BG132" i="45"/>
  <c r="AU135" i="45"/>
  <c r="BM138" i="45"/>
  <c r="BS144" i="45"/>
  <c r="BQ146" i="45"/>
  <c r="BM147" i="45"/>
  <c r="BA148" i="45"/>
  <c r="BG148" i="45"/>
  <c r="BS149" i="45"/>
  <c r="AU156" i="45"/>
  <c r="Y160" i="45"/>
  <c r="Z165" i="45"/>
  <c r="BM170" i="45"/>
  <c r="Y176" i="45"/>
  <c r="BA181" i="45"/>
  <c r="BQ181" i="45"/>
  <c r="BA185" i="45"/>
  <c r="BG185" i="45"/>
  <c r="AW191" i="45"/>
  <c r="BG198" i="45"/>
  <c r="Y202" i="45"/>
  <c r="BG202" i="45"/>
  <c r="BA205" i="45"/>
  <c r="BG205" i="45"/>
  <c r="BA208" i="45"/>
  <c r="BG208" i="45"/>
  <c r="AW210" i="45"/>
  <c r="Z211" i="45"/>
  <c r="AU213" i="45"/>
  <c r="BG220" i="45"/>
  <c r="AU223" i="45"/>
  <c r="BA223" i="45" s="1"/>
  <c r="AW223" i="45"/>
  <c r="AW228" i="45"/>
  <c r="BG231" i="45"/>
  <c r="BA231" i="45"/>
  <c r="BS231" i="45"/>
  <c r="BS233" i="45"/>
  <c r="BG233" i="45"/>
  <c r="AU222" i="45"/>
  <c r="BA222" i="45" s="1"/>
  <c r="AU224" i="45"/>
  <c r="BA224" i="45" s="1"/>
  <c r="BG224" i="45"/>
  <c r="BS227" i="45"/>
  <c r="BQ227" i="45"/>
  <c r="AU232" i="45"/>
  <c r="BS232" i="45"/>
  <c r="BQ232" i="45"/>
  <c r="Y234" i="45"/>
  <c r="BO236" i="45"/>
  <c r="BS239" i="45"/>
  <c r="BQ239" i="45"/>
  <c r="BM240" i="45"/>
  <c r="BS241" i="45"/>
  <c r="AW242" i="45"/>
  <c r="BO242" i="45"/>
  <c r="BQ244" i="45"/>
  <c r="AU245" i="45"/>
  <c r="BA245" i="45" s="1"/>
  <c r="BS245" i="45"/>
  <c r="BG247" i="45"/>
  <c r="BS248" i="45"/>
  <c r="BQ248" i="45"/>
  <c r="BG250" i="45"/>
  <c r="BG251" i="45"/>
  <c r="AU253" i="45"/>
  <c r="BA253" i="45" s="1"/>
  <c r="BO253" i="45"/>
  <c r="BS256" i="45"/>
  <c r="BM257" i="45"/>
  <c r="Z258" i="45"/>
  <c r="AW259" i="45"/>
  <c r="Y260" i="45"/>
  <c r="AU260" i="45"/>
  <c r="BG262" i="45"/>
  <c r="AO263" i="45"/>
  <c r="BS263" i="45"/>
  <c r="Y264" i="45"/>
  <c r="BM266" i="45"/>
  <c r="Y268" i="45"/>
  <c r="AW268" i="45"/>
  <c r="BQ268" i="45"/>
  <c r="AU269" i="45"/>
  <c r="BA269" i="45" s="1"/>
  <c r="BS269" i="45"/>
  <c r="AW270" i="45"/>
  <c r="BQ270" i="45"/>
  <c r="Z271" i="45"/>
  <c r="AO271" i="45"/>
  <c r="Y272" i="45"/>
  <c r="BM272" i="45"/>
  <c r="AU273" i="45"/>
  <c r="BA273" i="45" s="1"/>
  <c r="BS273" i="45"/>
  <c r="AW274" i="45"/>
  <c r="BQ274" i="45"/>
  <c r="AU275" i="45"/>
  <c r="BG276" i="45"/>
  <c r="AO277" i="45"/>
  <c r="BS277" i="45"/>
  <c r="Z278" i="45"/>
  <c r="AW278" i="45"/>
  <c r="BQ278" i="45"/>
  <c r="BG279" i="45"/>
  <c r="BO280" i="45"/>
  <c r="Y281" i="45"/>
  <c r="BM282" i="45"/>
  <c r="AO283" i="45"/>
  <c r="AU284" i="45"/>
  <c r="BA284" i="45" s="1"/>
  <c r="BO284" i="45"/>
  <c r="Y285" i="45"/>
  <c r="AW285" i="45"/>
  <c r="BQ285" i="45"/>
  <c r="BM286" i="45"/>
  <c r="AU287" i="45"/>
  <c r="Z288" i="45"/>
  <c r="AU290" i="45"/>
  <c r="BA290" i="45" s="1"/>
  <c r="BM290" i="45"/>
  <c r="BO290" i="45"/>
  <c r="BA293" i="45"/>
  <c r="BG293" i="45"/>
  <c r="BO294" i="45"/>
  <c r="Y295" i="45"/>
  <c r="AW295" i="45"/>
  <c r="BM295" i="45"/>
  <c r="BO295" i="45"/>
  <c r="Z297" i="45"/>
  <c r="BM297" i="45"/>
  <c r="AU300" i="45"/>
  <c r="AW303" i="45"/>
  <c r="BA304" i="45"/>
  <c r="BG304" i="45"/>
  <c r="BS304" i="45"/>
  <c r="AZ306" i="45"/>
  <c r="BQ306" i="45" s="1"/>
  <c r="BM307" i="45"/>
  <c r="BQ307" i="45"/>
  <c r="AU311" i="45"/>
  <c r="BA311" i="45" s="1"/>
  <c r="BQ311" i="45"/>
  <c r="BM313" i="45"/>
  <c r="AU315" i="45"/>
  <c r="BM316" i="45"/>
  <c r="Z317" i="45"/>
  <c r="BQ317" i="45"/>
  <c r="BS319" i="45"/>
  <c r="BS320" i="45"/>
  <c r="BO320" i="45"/>
  <c r="BS323" i="45"/>
  <c r="BM326" i="45"/>
  <c r="AU327" i="45"/>
  <c r="BA327" i="45" s="1"/>
  <c r="BA329" i="45"/>
  <c r="BG329" i="45"/>
  <c r="AW334" i="45"/>
  <c r="BS335" i="45"/>
  <c r="BO338" i="45"/>
  <c r="BM341" i="45"/>
  <c r="AU345" i="45"/>
  <c r="BA345" i="45" s="1"/>
  <c r="AY345" i="45"/>
  <c r="AU238" i="45"/>
  <c r="BA238" i="45" s="1"/>
  <c r="BQ242" i="45"/>
  <c r="AP243" i="45"/>
  <c r="BG243" i="45"/>
  <c r="BF246" i="45"/>
  <c r="BG246" i="45" s="1"/>
  <c r="AU249" i="45"/>
  <c r="Y252" i="45"/>
  <c r="AO252" i="45"/>
  <c r="AU254" i="45"/>
  <c r="BG255" i="45"/>
  <c r="BS255" i="45"/>
  <c r="BS257" i="45"/>
  <c r="BQ257" i="45"/>
  <c r="BG258" i="45"/>
  <c r="BS258" i="45"/>
  <c r="BG259" i="45"/>
  <c r="BS261" i="45"/>
  <c r="BG265" i="45"/>
  <c r="BS265" i="45"/>
  <c r="AO266" i="45"/>
  <c r="BO267" i="45"/>
  <c r="Z268" i="45"/>
  <c r="Y270" i="45"/>
  <c r="BO271" i="45"/>
  <c r="AO272" i="45"/>
  <c r="Z273" i="45"/>
  <c r="Y274" i="45"/>
  <c r="Z281" i="45"/>
  <c r="AO281" i="45"/>
  <c r="Z285" i="45"/>
  <c r="Z287" i="45"/>
  <c r="BQ287" i="45"/>
  <c r="BS290" i="45"/>
  <c r="BG292" i="45"/>
  <c r="BS292" i="45"/>
  <c r="BQ293" i="45"/>
  <c r="AU297" i="45"/>
  <c r="BA297" i="45" s="1"/>
  <c r="AU298" i="45"/>
  <c r="BA298" i="45" s="1"/>
  <c r="Y300" i="45"/>
  <c r="AO300" i="45"/>
  <c r="Y304" i="45"/>
  <c r="BS309" i="45"/>
  <c r="Z311" i="45"/>
  <c r="BS314" i="45"/>
  <c r="BS316" i="45"/>
  <c r="AU320" i="45"/>
  <c r="AO322" i="45"/>
  <c r="AU323" i="45"/>
  <c r="BA323" i="45" s="1"/>
  <c r="BG323" i="45"/>
  <c r="AU325" i="45"/>
  <c r="BA325" i="45" s="1"/>
  <c r="BO325" i="45"/>
  <c r="Z325" i="45"/>
  <c r="BG325" i="45"/>
  <c r="BS327" i="45"/>
  <c r="AO328" i="45"/>
  <c r="BQ328" i="45"/>
  <c r="BO331" i="45"/>
  <c r="BQ338" i="45"/>
  <c r="BO344" i="45"/>
  <c r="Z344" i="45"/>
  <c r="BG245" i="45"/>
  <c r="BQ267" i="45"/>
  <c r="BG268" i="45"/>
  <c r="BS268" i="45"/>
  <c r="BG269" i="45"/>
  <c r="BG270" i="45"/>
  <c r="BS270" i="45"/>
  <c r="BQ271" i="45"/>
  <c r="BG273" i="45"/>
  <c r="BG274" i="45"/>
  <c r="BS274" i="45"/>
  <c r="BG278" i="45"/>
  <c r="BS278" i="45"/>
  <c r="BG285" i="45"/>
  <c r="BS285" i="45"/>
  <c r="BG298" i="45"/>
  <c r="BG308" i="45"/>
  <c r="BG311" i="45"/>
  <c r="BS311" i="45"/>
  <c r="BS321" i="45"/>
  <c r="BQ321" i="45"/>
  <c r="BG327" i="45"/>
  <c r="BQ331" i="45"/>
  <c r="BQ334" i="45"/>
  <c r="AU338" i="45"/>
  <c r="AW338" i="45"/>
  <c r="AO339" i="45"/>
  <c r="Y339" i="45"/>
  <c r="AO342" i="45"/>
  <c r="AO344" i="45"/>
  <c r="BQ345" i="45"/>
  <c r="BO345" i="45"/>
  <c r="Z345" i="45"/>
  <c r="BG345" i="45"/>
  <c r="BM232" i="45"/>
  <c r="BQ235" i="45"/>
  <c r="BG236" i="45"/>
  <c r="BM239" i="45"/>
  <c r="BM241" i="45"/>
  <c r="BA242" i="45"/>
  <c r="BG242" i="45"/>
  <c r="BS243" i="45"/>
  <c r="BM244" i="45"/>
  <c r="BO244" i="45"/>
  <c r="BI246" i="45"/>
  <c r="BM248" i="45"/>
  <c r="BS249" i="45"/>
  <c r="BG253" i="45"/>
  <c r="BS254" i="45"/>
  <c r="Z255" i="45"/>
  <c r="BM256" i="45"/>
  <c r="Y258" i="45"/>
  <c r="BS259" i="45"/>
  <c r="BG261" i="45"/>
  <c r="BM263" i="45"/>
  <c r="BS264" i="45"/>
  <c r="Y269" i="45"/>
  <c r="BM277" i="45"/>
  <c r="AU279" i="45"/>
  <c r="BA279" i="45" s="1"/>
  <c r="BG280" i="45"/>
  <c r="BG284" i="45"/>
  <c r="Z290" i="45"/>
  <c r="Z292" i="45"/>
  <c r="BG294" i="45"/>
  <c r="AU296" i="45"/>
  <c r="BA296" i="45" s="1"/>
  <c r="BQ298" i="45"/>
  <c r="AY306" i="45"/>
  <c r="AU307" i="45"/>
  <c r="BA307" i="45" s="1"/>
  <c r="AU309" i="45"/>
  <c r="BQ309" i="45"/>
  <c r="AU314" i="45"/>
  <c r="BQ314" i="45"/>
  <c r="BG315" i="45"/>
  <c r="BS315" i="45"/>
  <c r="BM319" i="45"/>
  <c r="AW320" i="45"/>
  <c r="BM322" i="45"/>
  <c r="AW323" i="45"/>
  <c r="Y324" i="45"/>
  <c r="AW325" i="45"/>
  <c r="BO327" i="45"/>
  <c r="BS329" i="45"/>
  <c r="BM330" i="45"/>
  <c r="AU331" i="45"/>
  <c r="AW331" i="45"/>
  <c r="BM332" i="45"/>
  <c r="Y336" i="45"/>
  <c r="AU341" i="45"/>
  <c r="BA341" i="45" s="1"/>
  <c r="BS342" i="45"/>
  <c r="BO342" i="45"/>
  <c r="Z342" i="45"/>
  <c r="AU313" i="45"/>
  <c r="BA313" i="45" s="1"/>
  <c r="BS313" i="45"/>
  <c r="BQ313" i="45"/>
  <c r="BG316" i="45"/>
  <c r="BG319" i="45"/>
  <c r="BM320" i="45"/>
  <c r="AU322" i="45"/>
  <c r="BS322" i="45"/>
  <c r="BQ322" i="45"/>
  <c r="AU328" i="45"/>
  <c r="Z341" i="45"/>
  <c r="BQ341" i="45"/>
  <c r="AU343" i="45"/>
  <c r="BA343" i="45" s="1"/>
  <c r="BM344" i="45"/>
  <c r="Y347" i="45"/>
  <c r="BO350" i="45"/>
  <c r="Z351" i="45"/>
  <c r="BM351" i="45"/>
  <c r="BQ351" i="45"/>
  <c r="BM352" i="45"/>
  <c r="BA354" i="45"/>
  <c r="Z356" i="45"/>
  <c r="BO356" i="45"/>
  <c r="Y357" i="45"/>
  <c r="Z359" i="45"/>
  <c r="BM359" i="45"/>
  <c r="BO359" i="45"/>
  <c r="Z360" i="45"/>
  <c r="BM360" i="45"/>
  <c r="BQ360" i="45"/>
  <c r="BA361" i="45"/>
  <c r="BG361" i="45"/>
  <c r="BS361" i="45"/>
  <c r="AO362" i="45"/>
  <c r="BQ362" i="45"/>
  <c r="AU363" i="45"/>
  <c r="BA363" i="45" s="1"/>
  <c r="BS363" i="45"/>
  <c r="BQ363" i="45"/>
  <c r="BO364" i="45"/>
  <c r="Y365" i="45"/>
  <c r="Y368" i="45"/>
  <c r="AO368" i="45"/>
  <c r="BA369" i="45"/>
  <c r="BG369" i="45"/>
  <c r="BS369" i="45"/>
  <c r="BA373" i="45"/>
  <c r="BG373" i="45"/>
  <c r="Z374" i="45"/>
  <c r="BA375" i="45"/>
  <c r="BG375" i="45"/>
  <c r="BS375" i="45"/>
  <c r="AW378" i="45"/>
  <c r="BO378" i="45"/>
  <c r="BA380" i="45"/>
  <c r="BG380" i="45"/>
  <c r="BQ382" i="45"/>
  <c r="BQ384" i="45"/>
  <c r="Y386" i="45"/>
  <c r="Y388" i="45"/>
  <c r="AO388" i="45"/>
  <c r="AU388" i="45"/>
  <c r="BA388" i="45" s="1"/>
  <c r="BG388" i="45"/>
  <c r="Y392" i="45"/>
  <c r="AO392" i="45"/>
  <c r="AU392" i="45"/>
  <c r="BA392" i="45" s="1"/>
  <c r="BG392" i="45"/>
  <c r="AW393" i="45"/>
  <c r="BO393" i="45"/>
  <c r="AO395" i="45"/>
  <c r="AU396" i="45"/>
  <c r="BA396" i="45" s="1"/>
  <c r="BQ396" i="45"/>
  <c r="AW397" i="45"/>
  <c r="AU398" i="45"/>
  <c r="BA398" i="45" s="1"/>
  <c r="BO398" i="45"/>
  <c r="BG400" i="45"/>
  <c r="BG401" i="45"/>
  <c r="BG403" i="45"/>
  <c r="BA408" i="45"/>
  <c r="BG408" i="45"/>
  <c r="AO410" i="45"/>
  <c r="AU410" i="45"/>
  <c r="BA410" i="45" s="1"/>
  <c r="AW414" i="45"/>
  <c r="AU414" i="45"/>
  <c r="BS415" i="45"/>
  <c r="BQ416" i="45"/>
  <c r="BS416" i="45"/>
  <c r="BG416" i="45"/>
  <c r="AW422" i="45"/>
  <c r="AU422" i="45"/>
  <c r="BQ350" i="45"/>
  <c r="BQ359" i="45"/>
  <c r="BG370" i="45"/>
  <c r="BS370" i="45"/>
  <c r="BG377" i="45"/>
  <c r="BG386" i="45"/>
  <c r="Y402" i="45"/>
  <c r="BQ407" i="45"/>
  <c r="Z407" i="45"/>
  <c r="BG407" i="45"/>
  <c r="BQ410" i="45"/>
  <c r="BS410" i="45"/>
  <c r="BG410" i="45"/>
  <c r="BO417" i="45"/>
  <c r="BQ417" i="45"/>
  <c r="AU340" i="45"/>
  <c r="BA340" i="45" s="1"/>
  <c r="BG341" i="45"/>
  <c r="BM342" i="45"/>
  <c r="Z343" i="45"/>
  <c r="AO343" i="45"/>
  <c r="BM343" i="45"/>
  <c r="BQ343" i="45"/>
  <c r="AU346" i="45"/>
  <c r="BA346" i="45" s="1"/>
  <c r="BS346" i="45"/>
  <c r="BQ346" i="45"/>
  <c r="AU348" i="45"/>
  <c r="BA348" i="45" s="1"/>
  <c r="BA350" i="45"/>
  <c r="AU351" i="45"/>
  <c r="BA351" i="45" s="1"/>
  <c r="BO354" i="45"/>
  <c r="BM355" i="45"/>
  <c r="AO357" i="45"/>
  <c r="BM357" i="45"/>
  <c r="AU360" i="45"/>
  <c r="BA360" i="45" s="1"/>
  <c r="Y364" i="45"/>
  <c r="AO365" i="45"/>
  <c r="BM365" i="45"/>
  <c r="AO366" i="45"/>
  <c r="BQ366" i="45"/>
  <c r="AU367" i="45"/>
  <c r="BA367" i="45" s="1"/>
  <c r="BS367" i="45"/>
  <c r="BQ367" i="45"/>
  <c r="BO370" i="45"/>
  <c r="Y373" i="45"/>
  <c r="AO373" i="45"/>
  <c r="Y375" i="45"/>
  <c r="AU376" i="45"/>
  <c r="BA376" i="45" s="1"/>
  <c r="Y379" i="45"/>
  <c r="AU382" i="45"/>
  <c r="BA382" i="45" s="1"/>
  <c r="BG382" i="45"/>
  <c r="BQ386" i="45"/>
  <c r="BM387" i="45"/>
  <c r="Y390" i="45"/>
  <c r="BG396" i="45"/>
  <c r="BA397" i="45"/>
  <c r="BG397" i="45"/>
  <c r="Z398" i="45"/>
  <c r="AU400" i="45"/>
  <c r="BA400" i="45" s="1"/>
  <c r="Y406" i="45"/>
  <c r="BO407" i="45"/>
  <c r="BO410" i="45"/>
  <c r="AU411" i="45"/>
  <c r="BS411" i="45"/>
  <c r="BQ414" i="45"/>
  <c r="BS414" i="45"/>
  <c r="BA417" i="45"/>
  <c r="BG417" i="45"/>
  <c r="BA418" i="45"/>
  <c r="BM418" i="45"/>
  <c r="BQ419" i="45"/>
  <c r="BO419" i="45"/>
  <c r="BG419" i="45"/>
  <c r="BQ420" i="45"/>
  <c r="BS420" i="45"/>
  <c r="Z420" i="45"/>
  <c r="BG420" i="45"/>
  <c r="BQ354" i="45"/>
  <c r="BG356" i="45"/>
  <c r="AW359" i="45"/>
  <c r="BG364" i="45"/>
  <c r="AW374" i="45"/>
  <c r="AW379" i="45"/>
  <c r="AW381" i="45"/>
  <c r="Y383" i="45"/>
  <c r="BO397" i="45"/>
  <c r="BG398" i="45"/>
  <c r="AW399" i="45"/>
  <c r="BQ408" i="45"/>
  <c r="BO408" i="45"/>
  <c r="AU409" i="45"/>
  <c r="BA409" i="45" s="1"/>
  <c r="BS412" i="45"/>
  <c r="BA412" i="45"/>
  <c r="AU416" i="45"/>
  <c r="BA416" i="45" s="1"/>
  <c r="BQ418" i="45"/>
  <c r="Z418" i="45"/>
  <c r="BG418" i="45"/>
  <c r="BS418" i="45"/>
  <c r="BQ424" i="45"/>
  <c r="BS424" i="45"/>
  <c r="Z424" i="45"/>
  <c r="BG424" i="45"/>
  <c r="AO426" i="45"/>
  <c r="Y426" i="45"/>
  <c r="BM405" i="45"/>
  <c r="BG409" i="45"/>
  <c r="BS413" i="45"/>
  <c r="BQ413" i="45"/>
  <c r="AU420" i="45"/>
  <c r="BA420" i="45" s="1"/>
  <c r="BG421" i="45"/>
  <c r="AU424" i="45"/>
  <c r="BA424" i="45" s="1"/>
  <c r="BA426" i="45"/>
  <c r="BG426" i="45"/>
  <c r="Y427" i="45"/>
  <c r="BA427" i="45"/>
  <c r="BG427" i="45"/>
  <c r="BA429" i="45"/>
  <c r="BG429" i="45"/>
  <c r="BO430" i="45"/>
  <c r="BO433" i="45"/>
  <c r="Y434" i="45"/>
  <c r="AW434" i="45"/>
  <c r="BG435" i="45"/>
  <c r="BA437" i="45"/>
  <c r="BG437" i="45"/>
  <c r="Z439" i="45"/>
  <c r="AW439" i="45"/>
  <c r="BS439" i="45"/>
  <c r="BO441" i="45"/>
  <c r="Y444" i="45"/>
  <c r="AO444" i="45"/>
  <c r="AU445" i="45"/>
  <c r="BA445" i="45" s="1"/>
  <c r="Z446" i="45"/>
  <c r="BQ447" i="45"/>
  <c r="Z448" i="45"/>
  <c r="BQ448" i="45"/>
  <c r="AU451" i="45"/>
  <c r="BA451" i="45" s="1"/>
  <c r="AU453" i="45"/>
  <c r="BS453" i="45"/>
  <c r="BQ454" i="45"/>
  <c r="AO456" i="45"/>
  <c r="BO458" i="45"/>
  <c r="BQ459" i="45"/>
  <c r="BO460" i="45"/>
  <c r="BO461" i="45"/>
  <c r="Y462" i="45"/>
  <c r="Y463" i="45"/>
  <c r="AO464" i="45"/>
  <c r="Y465" i="45"/>
  <c r="AU466" i="45"/>
  <c r="BM467" i="45"/>
  <c r="Z469" i="45"/>
  <c r="BO469" i="45"/>
  <c r="Y470" i="45"/>
  <c r="Y471" i="45"/>
  <c r="AO471" i="45"/>
  <c r="AU471" i="45"/>
  <c r="BA471" i="45" s="1"/>
  <c r="BG471" i="45"/>
  <c r="AU472" i="45"/>
  <c r="BA472" i="45" s="1"/>
  <c r="BM473" i="45"/>
  <c r="BM474" i="45"/>
  <c r="AW476" i="45"/>
  <c r="BQ476" i="45"/>
  <c r="BQ478" i="45"/>
  <c r="Z479" i="45"/>
  <c r="BQ479" i="45"/>
  <c r="BQ480" i="45"/>
  <c r="AO482" i="45"/>
  <c r="BO487" i="45"/>
  <c r="AW489" i="45"/>
  <c r="Y490" i="45"/>
  <c r="BQ490" i="45"/>
  <c r="Y492" i="45"/>
  <c r="AU492" i="45"/>
  <c r="BA492" i="45" s="1"/>
  <c r="Z493" i="45"/>
  <c r="AW494" i="45"/>
  <c r="BQ494" i="45"/>
  <c r="BM499" i="45"/>
  <c r="BO499" i="45"/>
  <c r="Z500" i="45"/>
  <c r="BM500" i="45"/>
  <c r="BQ500" i="45"/>
  <c r="BO501" i="45"/>
  <c r="Z501" i="45"/>
  <c r="BG501" i="45"/>
  <c r="AU503" i="45"/>
  <c r="BQ505" i="45"/>
  <c r="BS434" i="45"/>
  <c r="BG439" i="45"/>
  <c r="BG445" i="45"/>
  <c r="BG450" i="45"/>
  <c r="BS450" i="45"/>
  <c r="BG451" i="45"/>
  <c r="BG457" i="45"/>
  <c r="BS457" i="45"/>
  <c r="BG465" i="45"/>
  <c r="BS465" i="45"/>
  <c r="BG483" i="45"/>
  <c r="BS483" i="45"/>
  <c r="BQ487" i="45"/>
  <c r="BQ499" i="45"/>
  <c r="AO505" i="45"/>
  <c r="AO510" i="45"/>
  <c r="BS430" i="45"/>
  <c r="Y433" i="45"/>
  <c r="BA434" i="45"/>
  <c r="BG434" i="45"/>
  <c r="BO439" i="45"/>
  <c r="BM442" i="45"/>
  <c r="BG446" i="45"/>
  <c r="BA447" i="45"/>
  <c r="BG447" i="45"/>
  <c r="BS447" i="45"/>
  <c r="AU448" i="45"/>
  <c r="BA448" i="45" s="1"/>
  <c r="Y449" i="45"/>
  <c r="BO450" i="45"/>
  <c r="Z451" i="45"/>
  <c r="BA453" i="45"/>
  <c r="BG453" i="45"/>
  <c r="BA454" i="45"/>
  <c r="BG454" i="45"/>
  <c r="BS454" i="45"/>
  <c r="Y456" i="45"/>
  <c r="Y457" i="45"/>
  <c r="BO457" i="45"/>
  <c r="BA459" i="45"/>
  <c r="BG459" i="45"/>
  <c r="BS459" i="45"/>
  <c r="Y461" i="45"/>
  <c r="BG463" i="45"/>
  <c r="BO465" i="45"/>
  <c r="BG476" i="45"/>
  <c r="BS476" i="45"/>
  <c r="BA478" i="45"/>
  <c r="BG478" i="45"/>
  <c r="BS478" i="45"/>
  <c r="BG480" i="45"/>
  <c r="BS480" i="45"/>
  <c r="BA483" i="45"/>
  <c r="BO483" i="45"/>
  <c r="BM484" i="45"/>
  <c r="BM488" i="45"/>
  <c r="BQ489" i="45"/>
  <c r="BA490" i="45"/>
  <c r="BG490" i="45"/>
  <c r="BS490" i="45"/>
  <c r="BM492" i="45"/>
  <c r="BG494" i="45"/>
  <c r="BS494" i="45"/>
  <c r="AW495" i="45"/>
  <c r="BM495" i="45"/>
  <c r="BS497" i="45"/>
  <c r="BO502" i="45"/>
  <c r="Z502" i="45"/>
  <c r="Y505" i="45"/>
  <c r="AW505" i="45"/>
  <c r="AU505" i="45"/>
  <c r="BS426" i="45"/>
  <c r="Y429" i="45"/>
  <c r="BA430" i="45"/>
  <c r="BG430" i="45"/>
  <c r="Y431" i="45"/>
  <c r="BA431" i="45"/>
  <c r="BG431" i="45"/>
  <c r="BA433" i="45"/>
  <c r="BG433" i="45"/>
  <c r="BO434" i="45"/>
  <c r="AU435" i="45"/>
  <c r="BA435" i="45" s="1"/>
  <c r="Y437" i="45"/>
  <c r="BM438" i="45"/>
  <c r="BG441" i="45"/>
  <c r="BS445" i="45"/>
  <c r="BO446" i="45"/>
  <c r="BM448" i="45"/>
  <c r="BO448" i="45"/>
  <c r="BS451" i="45"/>
  <c r="BA455" i="45"/>
  <c r="BG455" i="45"/>
  <c r="Z457" i="45"/>
  <c r="BG458" i="45"/>
  <c r="AU459" i="45"/>
  <c r="BG461" i="45"/>
  <c r="AW465" i="45"/>
  <c r="BM468" i="45"/>
  <c r="BG469" i="45"/>
  <c r="BM470" i="45"/>
  <c r="Z476" i="45"/>
  <c r="BG479" i="45"/>
  <c r="BM481" i="45"/>
  <c r="Z483" i="45"/>
  <c r="BS484" i="45"/>
  <c r="Y485" i="45"/>
  <c r="AW487" i="45"/>
  <c r="BS492" i="45"/>
  <c r="Z494" i="45"/>
  <c r="BQ495" i="45"/>
  <c r="Z498" i="45"/>
  <c r="AU500" i="45"/>
  <c r="BA500" i="45" s="1"/>
  <c r="AO504" i="45"/>
  <c r="AW508" i="45"/>
  <c r="AU508" i="45"/>
  <c r="AU501" i="45"/>
  <c r="BA501" i="45" s="1"/>
  <c r="BM504" i="45"/>
  <c r="AU507" i="45"/>
  <c r="BA507" i="45" s="1"/>
  <c r="BO507" i="45"/>
  <c r="BM509" i="45"/>
  <c r="BQ509" i="45"/>
  <c r="Z511" i="45"/>
  <c r="BQ511" i="45"/>
  <c r="AW512" i="45"/>
  <c r="BM514" i="45"/>
  <c r="AO517" i="45"/>
  <c r="AO519" i="45"/>
  <c r="BM521" i="45"/>
  <c r="BQ524" i="45"/>
  <c r="BQ525" i="45"/>
  <c r="BQ527" i="45"/>
  <c r="AU528" i="45"/>
  <c r="BA528" i="45" s="1"/>
  <c r="AO529" i="45"/>
  <c r="Y530" i="45"/>
  <c r="AW531" i="45"/>
  <c r="BQ531" i="45"/>
  <c r="Z532" i="45"/>
  <c r="BM532" i="45"/>
  <c r="BQ532" i="45"/>
  <c r="BG534" i="45"/>
  <c r="Y535" i="45"/>
  <c r="BO535" i="45"/>
  <c r="Y536" i="45"/>
  <c r="Z538" i="45"/>
  <c r="AU541" i="45"/>
  <c r="BA541" i="45" s="1"/>
  <c r="BM541" i="45"/>
  <c r="BM542" i="45"/>
  <c r="BQ542" i="45"/>
  <c r="BA543" i="45"/>
  <c r="BG543" i="45"/>
  <c r="AW544" i="45"/>
  <c r="AO545" i="45"/>
  <c r="BS545" i="45"/>
  <c r="Y546" i="45"/>
  <c r="BS547" i="45"/>
  <c r="AO549" i="45"/>
  <c r="BO550" i="45"/>
  <c r="BA552" i="45"/>
  <c r="BG552" i="45"/>
  <c r="AW553" i="45"/>
  <c r="BQ554" i="45"/>
  <c r="AW556" i="45"/>
  <c r="BO556" i="45"/>
  <c r="BG559" i="45"/>
  <c r="BG517" i="45"/>
  <c r="BG519" i="45"/>
  <c r="AO524" i="45"/>
  <c r="BQ526" i="45"/>
  <c r="BS528" i="45"/>
  <c r="AO536" i="45"/>
  <c r="AU538" i="45"/>
  <c r="BA538" i="45" s="1"/>
  <c r="BG538" i="45"/>
  <c r="BS538" i="45"/>
  <c r="AO541" i="45"/>
  <c r="BS544" i="45"/>
  <c r="BQ549" i="45"/>
  <c r="BQ556" i="45"/>
  <c r="AO565" i="45"/>
  <c r="Y565" i="45"/>
  <c r="BG511" i="45"/>
  <c r="BS511" i="45"/>
  <c r="BG525" i="45"/>
  <c r="BS525" i="45"/>
  <c r="BG527" i="45"/>
  <c r="BS527" i="45"/>
  <c r="BG528" i="45"/>
  <c r="BG531" i="45"/>
  <c r="BS531" i="45"/>
  <c r="BO538" i="45"/>
  <c r="BA544" i="45"/>
  <c r="BG544" i="45"/>
  <c r="BA553" i="45"/>
  <c r="BG553" i="45"/>
  <c r="AU554" i="45"/>
  <c r="BA554" i="45" s="1"/>
  <c r="BM562" i="45"/>
  <c r="AO564" i="45"/>
  <c r="Y564" i="45"/>
  <c r="BM506" i="45"/>
  <c r="BG507" i="45"/>
  <c r="AU509" i="45"/>
  <c r="BA509" i="45" s="1"/>
  <c r="BA511" i="45"/>
  <c r="BG513" i="45"/>
  <c r="Z526" i="45"/>
  <c r="Z527" i="45"/>
  <c r="BA527" i="45"/>
  <c r="Z528" i="45"/>
  <c r="BO528" i="45"/>
  <c r="BM529" i="45"/>
  <c r="BM530" i="45"/>
  <c r="BG535" i="45"/>
  <c r="AU537" i="45"/>
  <c r="AW538" i="45"/>
  <c r="BO544" i="45"/>
  <c r="AU545" i="45"/>
  <c r="BM545" i="45"/>
  <c r="BM546" i="45"/>
  <c r="AU547" i="45"/>
  <c r="BM547" i="45"/>
  <c r="BQ548" i="45"/>
  <c r="BG550" i="45"/>
  <c r="BM551" i="45"/>
  <c r="BO553" i="45"/>
  <c r="BA556" i="45"/>
  <c r="BG556" i="45"/>
  <c r="Z558" i="45"/>
  <c r="AW559" i="45"/>
  <c r="BQ560" i="45"/>
  <c r="BO560" i="45"/>
  <c r="BG560" i="45"/>
  <c r="AU564" i="45"/>
  <c r="BA564" i="45" s="1"/>
  <c r="BG564" i="45"/>
  <c r="AU571" i="45"/>
  <c r="BQ574" i="45"/>
  <c r="AU575" i="45"/>
  <c r="AU580" i="45"/>
  <c r="BA580" i="45" s="1"/>
  <c r="BO584" i="45"/>
  <c r="AW586" i="45"/>
  <c r="BO586" i="45"/>
  <c r="AW590" i="45"/>
  <c r="BO590" i="45"/>
  <c r="Z602" i="45"/>
  <c r="BQ602" i="45"/>
  <c r="AW604" i="45"/>
  <c r="AO611" i="45"/>
  <c r="BG613" i="45"/>
  <c r="BG615" i="45"/>
  <c r="BS615" i="45"/>
  <c r="AW616" i="45"/>
  <c r="AU617" i="45"/>
  <c r="BA617" i="45" s="1"/>
  <c r="BQ619" i="45"/>
  <c r="AS568" i="45"/>
  <c r="AW568" i="45" s="1"/>
  <c r="Y570" i="45"/>
  <c r="AO570" i="45"/>
  <c r="AO580" i="45"/>
  <c r="BO582" i="45"/>
  <c r="Z584" i="45"/>
  <c r="BQ584" i="45"/>
  <c r="AO587" i="45"/>
  <c r="AU588" i="45"/>
  <c r="AO591" i="45"/>
  <c r="AU592" i="45"/>
  <c r="BG593" i="45"/>
  <c r="BS593" i="45"/>
  <c r="AO595" i="45"/>
  <c r="AO597" i="45"/>
  <c r="Y598" i="45"/>
  <c r="Y600" i="45"/>
  <c r="AO600" i="45"/>
  <c r="AO601" i="45"/>
  <c r="Y605" i="45"/>
  <c r="AO605" i="45"/>
  <c r="AU607" i="45"/>
  <c r="BA607" i="45" s="1"/>
  <c r="BS609" i="45"/>
  <c r="BQ609" i="45"/>
  <c r="BS612" i="45"/>
  <c r="BQ612" i="45"/>
  <c r="Z617" i="45"/>
  <c r="BM617" i="45"/>
  <c r="BG618" i="45"/>
  <c r="BS618" i="45"/>
  <c r="BA622" i="45"/>
  <c r="BG622" i="45"/>
  <c r="BS622" i="45"/>
  <c r="BG574" i="45"/>
  <c r="BS574" i="45"/>
  <c r="BG597" i="45"/>
  <c r="BG602" i="45"/>
  <c r="BS602" i="45"/>
  <c r="BM563" i="45"/>
  <c r="BG566" i="45"/>
  <c r="AO572" i="45"/>
  <c r="AU572" i="45"/>
  <c r="BA572" i="45" s="1"/>
  <c r="Z574" i="45"/>
  <c r="Y575" i="45"/>
  <c r="BM578" i="45"/>
  <c r="AU582" i="45"/>
  <c r="BA582" i="45" s="1"/>
  <c r="BM583" i="45"/>
  <c r="BM585" i="45"/>
  <c r="AW588" i="45"/>
  <c r="BM588" i="45"/>
  <c r="BO588" i="45"/>
  <c r="Y590" i="45"/>
  <c r="AW592" i="45"/>
  <c r="BM592" i="45"/>
  <c r="BO592" i="45"/>
  <c r="AU593" i="45"/>
  <c r="BA593" i="45" s="1"/>
  <c r="Z597" i="45"/>
  <c r="BO597" i="45"/>
  <c r="Y602" i="45"/>
  <c r="Z603" i="45"/>
  <c r="BM607" i="45"/>
  <c r="Z610" i="45"/>
  <c r="BM611" i="45"/>
  <c r="Y613" i="45"/>
  <c r="Y615" i="45"/>
  <c r="BM616" i="45"/>
  <c r="BQ616" i="45"/>
  <c r="Z619" i="45"/>
  <c r="AO620" i="45"/>
  <c r="Z621" i="45"/>
  <c r="AO621" i="45"/>
  <c r="AU621" i="45"/>
  <c r="BS2" i="45"/>
  <c r="BS4" i="45"/>
  <c r="BG4" i="45"/>
  <c r="BA4" i="45"/>
  <c r="BQ4" i="45"/>
  <c r="BG2" i="45"/>
  <c r="BS3" i="45"/>
  <c r="AU5" i="45"/>
  <c r="BA5" i="45" s="1"/>
  <c r="BG6" i="45"/>
  <c r="BS8" i="45"/>
  <c r="BO8" i="45"/>
  <c r="BG8" i="45"/>
  <c r="BM10" i="45"/>
  <c r="AU14" i="45"/>
  <c r="BA14" i="45" s="1"/>
  <c r="AW14" i="45"/>
  <c r="BS16" i="45"/>
  <c r="BG16" i="45"/>
  <c r="BO16" i="45"/>
  <c r="Z16" i="45"/>
  <c r="AO17" i="45"/>
  <c r="Y17" i="45"/>
  <c r="BM18" i="45"/>
  <c r="AU22" i="45"/>
  <c r="BA22" i="45" s="1"/>
  <c r="AW22" i="45"/>
  <c r="BS24" i="45"/>
  <c r="BG24" i="45"/>
  <c r="Z24" i="45"/>
  <c r="BO24" i="45"/>
  <c r="AO25" i="45"/>
  <c r="Y25" i="45"/>
  <c r="BM26" i="45"/>
  <c r="AO33" i="45"/>
  <c r="Y33" i="45"/>
  <c r="BM34" i="45"/>
  <c r="BM38" i="45"/>
  <c r="Z2" i="45"/>
  <c r="AU2" i="45"/>
  <c r="BA2" i="45" s="1"/>
  <c r="BO2" i="45"/>
  <c r="BA3" i="45"/>
  <c r="AW4" i="45"/>
  <c r="Y5" i="45"/>
  <c r="BA6" i="45"/>
  <c r="BO6" i="45"/>
  <c r="AW8" i="45"/>
  <c r="AU8" i="45"/>
  <c r="BA8" i="45" s="1"/>
  <c r="Z10" i="45"/>
  <c r="BO10" i="45"/>
  <c r="BS10" i="45"/>
  <c r="BG10" i="45"/>
  <c r="AO11" i="45"/>
  <c r="Y11" i="45"/>
  <c r="BM12" i="45"/>
  <c r="AW16" i="45"/>
  <c r="AU16" i="45"/>
  <c r="BA16" i="45" s="1"/>
  <c r="BS18" i="45"/>
  <c r="BG18" i="45"/>
  <c r="Z18" i="45"/>
  <c r="BO18" i="45"/>
  <c r="AO19" i="45"/>
  <c r="Y19" i="45"/>
  <c r="BM20" i="45"/>
  <c r="AU24" i="45"/>
  <c r="BA24" i="45" s="1"/>
  <c r="AW24" i="45"/>
  <c r="BS26" i="45"/>
  <c r="BG26" i="45"/>
  <c r="Z26" i="45"/>
  <c r="BO26" i="45"/>
  <c r="AO27" i="45"/>
  <c r="Y27" i="45"/>
  <c r="BM28" i="45"/>
  <c r="AU32" i="45"/>
  <c r="BA32" i="45" s="1"/>
  <c r="AW32" i="45"/>
  <c r="BS34" i="45"/>
  <c r="BG34" i="45"/>
  <c r="Z34" i="45"/>
  <c r="BQ34" i="45"/>
  <c r="BO34" i="45"/>
  <c r="AU36" i="45"/>
  <c r="BA36" i="45" s="1"/>
  <c r="BS38" i="45"/>
  <c r="BG38" i="45"/>
  <c r="Z38" i="45"/>
  <c r="BQ38" i="45"/>
  <c r="BO38" i="45"/>
  <c r="BS41" i="45"/>
  <c r="BG41" i="45"/>
  <c r="BQ41" i="45"/>
  <c r="BO41" i="45"/>
  <c r="Z41" i="45"/>
  <c r="AO44" i="45"/>
  <c r="BO4" i="45"/>
  <c r="AW10" i="45"/>
  <c r="AU10" i="45"/>
  <c r="BA10" i="45" s="1"/>
  <c r="BO12" i="45"/>
  <c r="BS12" i="45"/>
  <c r="BG12" i="45"/>
  <c r="Z12" i="45"/>
  <c r="AO13" i="45"/>
  <c r="Y13" i="45"/>
  <c r="AU18" i="45"/>
  <c r="BA18" i="45" s="1"/>
  <c r="AW18" i="45"/>
  <c r="BS20" i="45"/>
  <c r="BG20" i="45"/>
  <c r="Z20" i="45"/>
  <c r="BO20" i="45"/>
  <c r="AO21" i="45"/>
  <c r="Y21" i="45"/>
  <c r="AU26" i="45"/>
  <c r="BA26" i="45" s="1"/>
  <c r="AW26" i="45"/>
  <c r="BS28" i="45"/>
  <c r="BG28" i="45"/>
  <c r="Z28" i="45"/>
  <c r="BO28" i="45"/>
  <c r="AO29" i="45"/>
  <c r="Y29" i="45"/>
  <c r="AU34" i="45"/>
  <c r="BA34" i="45" s="1"/>
  <c r="AW34" i="45"/>
  <c r="AO40" i="45"/>
  <c r="AU45" i="45"/>
  <c r="BA45" i="45" s="1"/>
  <c r="AW46" i="45"/>
  <c r="AU46" i="45"/>
  <c r="BA46" i="45" s="1"/>
  <c r="AW12" i="45"/>
  <c r="AU12" i="45"/>
  <c r="BA12" i="45" s="1"/>
  <c r="BS14" i="45"/>
  <c r="BG14" i="45"/>
  <c r="Z14" i="45"/>
  <c r="BO14" i="45"/>
  <c r="AO15" i="45"/>
  <c r="Y15" i="45"/>
  <c r="AU20" i="45"/>
  <c r="BA20" i="45" s="1"/>
  <c r="AW20" i="45"/>
  <c r="BS22" i="45"/>
  <c r="BG22" i="45"/>
  <c r="Z22" i="45"/>
  <c r="BO22" i="45"/>
  <c r="AO23" i="45"/>
  <c r="Y23" i="45"/>
  <c r="AU28" i="45"/>
  <c r="BA28" i="45" s="1"/>
  <c r="AW28" i="45"/>
  <c r="BS30" i="45"/>
  <c r="BG30" i="45"/>
  <c r="Z30" i="45"/>
  <c r="BO30" i="45"/>
  <c r="AO31" i="45"/>
  <c r="Y31" i="45"/>
  <c r="BS36" i="45"/>
  <c r="BG36" i="45"/>
  <c r="Z36" i="45"/>
  <c r="BQ36" i="45"/>
  <c r="BO36" i="45"/>
  <c r="AW42" i="45"/>
  <c r="AU42" i="45"/>
  <c r="BA42" i="45" s="1"/>
  <c r="Y3" i="45"/>
  <c r="BO3" i="45"/>
  <c r="Z3" i="45"/>
  <c r="AO9" i="45"/>
  <c r="Y9" i="45"/>
  <c r="AU30" i="45"/>
  <c r="BA30" i="45" s="1"/>
  <c r="AW30" i="45"/>
  <c r="BS32" i="45"/>
  <c r="BG32" i="45"/>
  <c r="Z32" i="45"/>
  <c r="BO32" i="45"/>
  <c r="BM41" i="45"/>
  <c r="BS45" i="45"/>
  <c r="BG45" i="45"/>
  <c r="BQ45" i="45"/>
  <c r="BO45" i="45"/>
  <c r="Z45" i="45"/>
  <c r="Y35" i="45"/>
  <c r="AW36" i="45"/>
  <c r="Y37" i="45"/>
  <c r="AW38" i="45"/>
  <c r="Y39" i="45"/>
  <c r="BQ40" i="45"/>
  <c r="AW41" i="45"/>
  <c r="BG42" i="45"/>
  <c r="BQ44" i="45"/>
  <c r="AW45" i="45"/>
  <c r="BG46" i="45"/>
  <c r="BQ48" i="45"/>
  <c r="Z49" i="45"/>
  <c r="AW49" i="45"/>
  <c r="BO49" i="45"/>
  <c r="AU50" i="45"/>
  <c r="BA50" i="45" s="1"/>
  <c r="BG50" i="45"/>
  <c r="BQ52" i="45"/>
  <c r="Z53" i="45"/>
  <c r="BA53" i="45"/>
  <c r="BO53" i="45"/>
  <c r="BG54" i="45"/>
  <c r="AW55" i="45"/>
  <c r="BQ56" i="45"/>
  <c r="BA57" i="45"/>
  <c r="BO57" i="45"/>
  <c r="BG58" i="45"/>
  <c r="AW59" i="45"/>
  <c r="BQ60" i="45"/>
  <c r="Z61" i="45"/>
  <c r="BA61" i="45"/>
  <c r="BO61" i="45"/>
  <c r="BG62" i="45"/>
  <c r="AW63" i="45"/>
  <c r="BQ64" i="45"/>
  <c r="Z65" i="45"/>
  <c r="BA65" i="45"/>
  <c r="BO65" i="45"/>
  <c r="Y66" i="45"/>
  <c r="AO66" i="45"/>
  <c r="BQ66" i="45"/>
  <c r="BG67" i="45"/>
  <c r="BQ68" i="45"/>
  <c r="Z69" i="45"/>
  <c r="AU69" i="45"/>
  <c r="BA69" i="45" s="1"/>
  <c r="BG69" i="45"/>
  <c r="BA70" i="45"/>
  <c r="BQ70" i="45"/>
  <c r="Z71" i="45"/>
  <c r="AW71" i="45"/>
  <c r="BS71" i="45"/>
  <c r="BA72" i="45"/>
  <c r="BQ72" i="45"/>
  <c r="Z73" i="45"/>
  <c r="AU73" i="45"/>
  <c r="BA73" i="45" s="1"/>
  <c r="BG73" i="45"/>
  <c r="BQ74" i="45"/>
  <c r="Z75" i="45"/>
  <c r="AU75" i="45"/>
  <c r="BA75" i="45" s="1"/>
  <c r="BG75" i="45"/>
  <c r="BQ76" i="45"/>
  <c r="AW77" i="45"/>
  <c r="BO77" i="45"/>
  <c r="AU78" i="45"/>
  <c r="BA78" i="45" s="1"/>
  <c r="BG78" i="45"/>
  <c r="AU80" i="45"/>
  <c r="BA80" i="45" s="1"/>
  <c r="BG80" i="45"/>
  <c r="AW81" i="45"/>
  <c r="BO81" i="45"/>
  <c r="AW82" i="45"/>
  <c r="BA83" i="45"/>
  <c r="BO83" i="45"/>
  <c r="Y84" i="45"/>
  <c r="BQ84" i="45"/>
  <c r="AO85" i="45"/>
  <c r="AU86" i="45"/>
  <c r="BA86" i="45" s="1"/>
  <c r="BG86" i="45"/>
  <c r="AW87" i="45"/>
  <c r="BO87" i="45"/>
  <c r="Y88" i="45"/>
  <c r="BQ88" i="45"/>
  <c r="AW90" i="45"/>
  <c r="BO90" i="45"/>
  <c r="Y91" i="45"/>
  <c r="BQ92" i="45"/>
  <c r="AW93" i="45"/>
  <c r="BO93" i="45"/>
  <c r="Y94" i="45"/>
  <c r="BQ95" i="45"/>
  <c r="AW96" i="45"/>
  <c r="BO96" i="45"/>
  <c r="AU97" i="45"/>
  <c r="BA97" i="45"/>
  <c r="BG97" i="45"/>
  <c r="BQ99" i="45"/>
  <c r="AU101" i="45"/>
  <c r="BA101" i="45" s="1"/>
  <c r="BG101" i="45"/>
  <c r="BQ102" i="45"/>
  <c r="Z103" i="45"/>
  <c r="AU103" i="45"/>
  <c r="BA103" i="45"/>
  <c r="BG103" i="45"/>
  <c r="BQ104" i="45"/>
  <c r="Z105" i="45"/>
  <c r="AU105" i="45"/>
  <c r="BA105" i="45" s="1"/>
  <c r="BG105" i="45"/>
  <c r="BQ106" i="45"/>
  <c r="Z107" i="45"/>
  <c r="AU107" i="45"/>
  <c r="BA107" i="45" s="1"/>
  <c r="BG107" i="45"/>
  <c r="BQ108" i="45"/>
  <c r="Z109" i="45"/>
  <c r="AU109" i="45"/>
  <c r="BA109" i="45" s="1"/>
  <c r="BG109" i="45"/>
  <c r="BQ110" i="45"/>
  <c r="Z111" i="45"/>
  <c r="AU111" i="45"/>
  <c r="BA111" i="45" s="1"/>
  <c r="BG111" i="45"/>
  <c r="BQ113" i="45"/>
  <c r="Z114" i="45"/>
  <c r="AW114" i="45"/>
  <c r="BO114" i="45"/>
  <c r="AU115" i="45"/>
  <c r="BA115" i="45" s="1"/>
  <c r="BG115" i="45"/>
  <c r="BQ117" i="45"/>
  <c r="Z118" i="45"/>
  <c r="AW118" i="45"/>
  <c r="BO118" i="45"/>
  <c r="Y119" i="45"/>
  <c r="AO119" i="45"/>
  <c r="BQ119" i="45"/>
  <c r="Z120" i="45"/>
  <c r="AU120" i="45"/>
  <c r="BA120" i="45" s="1"/>
  <c r="BG120" i="45"/>
  <c r="BQ121" i="45"/>
  <c r="Z122" i="45"/>
  <c r="AW122" i="45"/>
  <c r="BO122" i="45"/>
  <c r="AU123" i="45"/>
  <c r="BA123" i="45" s="1"/>
  <c r="BG123" i="45"/>
  <c r="BQ125" i="45"/>
  <c r="AW126" i="45"/>
  <c r="BO126" i="45"/>
  <c r="BQ127" i="45"/>
  <c r="AW128" i="45"/>
  <c r="BO128" i="45"/>
  <c r="AU129" i="45"/>
  <c r="BA129" i="45"/>
  <c r="BG129" i="45"/>
  <c r="AW130" i="45"/>
  <c r="BO130" i="45"/>
  <c r="BQ131" i="45"/>
  <c r="BA133" i="45"/>
  <c r="BG133" i="45"/>
  <c r="AW134" i="45"/>
  <c r="BO134" i="45"/>
  <c r="BQ135" i="45"/>
  <c r="AW138" i="45"/>
  <c r="BO138" i="45"/>
  <c r="Y139" i="45"/>
  <c r="AW140" i="45"/>
  <c r="BO140" i="45"/>
  <c r="Y141" i="45"/>
  <c r="AW142" i="45"/>
  <c r="BO142" i="45"/>
  <c r="Y143" i="45"/>
  <c r="BQ144" i="45"/>
  <c r="Z145" i="45"/>
  <c r="AW145" i="45"/>
  <c r="BO145" i="45"/>
  <c r="AU146" i="45"/>
  <c r="BA146" i="45" s="1"/>
  <c r="BG146" i="45"/>
  <c r="AW147" i="45"/>
  <c r="BO147" i="45"/>
  <c r="Y148" i="45"/>
  <c r="AW149" i="45"/>
  <c r="BO149" i="45"/>
  <c r="Y150" i="45"/>
  <c r="BA150" i="45"/>
  <c r="BG150" i="45"/>
  <c r="AW151" i="45"/>
  <c r="Y152" i="45"/>
  <c r="AO152" i="45"/>
  <c r="AU152" i="45"/>
  <c r="BQ152" i="45"/>
  <c r="Z154" i="45"/>
  <c r="BS156" i="45"/>
  <c r="AO157" i="45"/>
  <c r="Y157" i="45"/>
  <c r="AU157" i="45"/>
  <c r="BA157" i="45" s="1"/>
  <c r="BA158" i="45"/>
  <c r="BG158" i="45"/>
  <c r="AW159" i="45"/>
  <c r="AU160" i="45"/>
  <c r="BA160" i="45" s="1"/>
  <c r="BO160" i="45"/>
  <c r="BA161" i="45"/>
  <c r="AW162" i="45"/>
  <c r="Y163" i="45"/>
  <c r="BG163" i="45"/>
  <c r="AO164" i="45"/>
  <c r="BA164" i="45"/>
  <c r="BG164" i="45"/>
  <c r="Y165" i="45"/>
  <c r="AW166" i="45"/>
  <c r="Y167" i="45"/>
  <c r="BG167" i="45"/>
  <c r="AO168" i="45"/>
  <c r="BA168" i="45"/>
  <c r="BG168" i="45"/>
  <c r="Y169" i="45"/>
  <c r="AW170" i="45"/>
  <c r="Y171" i="45"/>
  <c r="BA171" i="45"/>
  <c r="BG171" i="45"/>
  <c r="AW172" i="45"/>
  <c r="AU173" i="45"/>
  <c r="BA173" i="45" s="1"/>
  <c r="BQ173" i="45"/>
  <c r="Z174" i="45"/>
  <c r="BM174" i="45"/>
  <c r="Z176" i="45"/>
  <c r="BA177" i="45"/>
  <c r="BG177" i="45"/>
  <c r="BS178" i="45"/>
  <c r="BO179" i="45"/>
  <c r="BA179" i="45"/>
  <c r="Z179" i="45"/>
  <c r="BQ179" i="45"/>
  <c r="BG181" i="45"/>
  <c r="BG182" i="45"/>
  <c r="BO183" i="45"/>
  <c r="BA183" i="45"/>
  <c r="BQ183" i="45"/>
  <c r="AO185" i="45"/>
  <c r="Y185" i="45"/>
  <c r="AO48" i="45"/>
  <c r="BQ49" i="45"/>
  <c r="AO52" i="45"/>
  <c r="BG55" i="45"/>
  <c r="BS55" i="45"/>
  <c r="BG59" i="45"/>
  <c r="BS59" i="45"/>
  <c r="BG63" i="45"/>
  <c r="BS63" i="45"/>
  <c r="Y70" i="45"/>
  <c r="BG71" i="45"/>
  <c r="Y72" i="45"/>
  <c r="Y74" i="45"/>
  <c r="AO74" i="45"/>
  <c r="Y76" i="45"/>
  <c r="AO76" i="45"/>
  <c r="BQ77" i="45"/>
  <c r="Y81" i="45"/>
  <c r="BQ81" i="45"/>
  <c r="BG82" i="45"/>
  <c r="BS82" i="45"/>
  <c r="AO84" i="45"/>
  <c r="BQ87" i="45"/>
  <c r="AO88" i="45"/>
  <c r="BQ90" i="45"/>
  <c r="BQ93" i="45"/>
  <c r="AO95" i="45"/>
  <c r="BQ96" i="45"/>
  <c r="AO99" i="45"/>
  <c r="Y102" i="45"/>
  <c r="AO102" i="45"/>
  <c r="Y104" i="45"/>
  <c r="AO104" i="45"/>
  <c r="Y106" i="45"/>
  <c r="AO106" i="45"/>
  <c r="Y108" i="45"/>
  <c r="AO108" i="45"/>
  <c r="Y110" i="45"/>
  <c r="AO110" i="45"/>
  <c r="AO113" i="45"/>
  <c r="BQ114" i="45"/>
  <c r="AO117" i="45"/>
  <c r="BQ118" i="45"/>
  <c r="Y121" i="45"/>
  <c r="AO121" i="45"/>
  <c r="BQ122" i="45"/>
  <c r="AO125" i="45"/>
  <c r="BS126" i="45"/>
  <c r="AO127" i="45"/>
  <c r="BQ128" i="45"/>
  <c r="BQ130" i="45"/>
  <c r="BQ134" i="45"/>
  <c r="BQ138" i="45"/>
  <c r="BQ140" i="45"/>
  <c r="BQ142" i="45"/>
  <c r="AO144" i="45"/>
  <c r="BQ145" i="45"/>
  <c r="Y147" i="45"/>
  <c r="BQ147" i="45"/>
  <c r="BQ149" i="45"/>
  <c r="BS154" i="45"/>
  <c r="AO155" i="45"/>
  <c r="Y155" i="45"/>
  <c r="Y158" i="45"/>
  <c r="AO158" i="45"/>
  <c r="Z160" i="45"/>
  <c r="AO161" i="45"/>
  <c r="Z162" i="45"/>
  <c r="AO167" i="45"/>
  <c r="Z173" i="45"/>
  <c r="AU174" i="45"/>
  <c r="BA174" i="45" s="1"/>
  <c r="BS174" i="45"/>
  <c r="BG174" i="45"/>
  <c r="BQ174" i="45"/>
  <c r="BS176" i="45"/>
  <c r="AO177" i="45"/>
  <c r="BQ185" i="45"/>
  <c r="BO185" i="45"/>
  <c r="BG56" i="45"/>
  <c r="BS56" i="45"/>
  <c r="BG60" i="45"/>
  <c r="BS60" i="45"/>
  <c r="BG64" i="45"/>
  <c r="BS64" i="45"/>
  <c r="BG68" i="45"/>
  <c r="BS68" i="45"/>
  <c r="BS152" i="45"/>
  <c r="AO153" i="45"/>
  <c r="Y153" i="45"/>
  <c r="BS160" i="45"/>
  <c r="BS162" i="45"/>
  <c r="BG162" i="45"/>
  <c r="BA162" i="45"/>
  <c r="BQ162" i="45"/>
  <c r="BS166" i="45"/>
  <c r="BG166" i="45"/>
  <c r="BA166" i="45"/>
  <c r="BQ166" i="45"/>
  <c r="BS170" i="45"/>
  <c r="BG170" i="45"/>
  <c r="BA170" i="45"/>
  <c r="BQ170" i="45"/>
  <c r="BS173" i="45"/>
  <c r="BQ186" i="45"/>
  <c r="BO186" i="45"/>
  <c r="BG186" i="45"/>
  <c r="BA186" i="45"/>
  <c r="Z186" i="45"/>
  <c r="BS186" i="45"/>
  <c r="Z40" i="45"/>
  <c r="Z44" i="45"/>
  <c r="Z48" i="45"/>
  <c r="BA49" i="45"/>
  <c r="BG49" i="45"/>
  <c r="Z52" i="45"/>
  <c r="BG53" i="45"/>
  <c r="Z56" i="45"/>
  <c r="BA56" i="45"/>
  <c r="BG57" i="45"/>
  <c r="BA60" i="45"/>
  <c r="BG61" i="45"/>
  <c r="Z64" i="45"/>
  <c r="BA64" i="45"/>
  <c r="BG65" i="45"/>
  <c r="BA68" i="45"/>
  <c r="BG70" i="45"/>
  <c r="BG72" i="45"/>
  <c r="BA77" i="45"/>
  <c r="BG77" i="45"/>
  <c r="BA81" i="45"/>
  <c r="BG81" i="45"/>
  <c r="BG83" i="45"/>
  <c r="BA87" i="45"/>
  <c r="BG87" i="45"/>
  <c r="Z90" i="45"/>
  <c r="BA90" i="45"/>
  <c r="BG90" i="45"/>
  <c r="BA93" i="45"/>
  <c r="BG93" i="45"/>
  <c r="BA96" i="45"/>
  <c r="BG96" i="45"/>
  <c r="AP101" i="45"/>
  <c r="Z113" i="45"/>
  <c r="BA114" i="45"/>
  <c r="BG114" i="45"/>
  <c r="Z117" i="45"/>
  <c r="BA118" i="45"/>
  <c r="BG118" i="45"/>
  <c r="BA122" i="45"/>
  <c r="BG122" i="45"/>
  <c r="BA126" i="45"/>
  <c r="BA128" i="45"/>
  <c r="BG128" i="45"/>
  <c r="BA130" i="45"/>
  <c r="BG130" i="45"/>
  <c r="BA134" i="45"/>
  <c r="BG134" i="45"/>
  <c r="Z138" i="45"/>
  <c r="BA138" i="45"/>
  <c r="BG138" i="45"/>
  <c r="BA140" i="45"/>
  <c r="BG140" i="45"/>
  <c r="BA142" i="45"/>
  <c r="BG142" i="45"/>
  <c r="Z144" i="45"/>
  <c r="BA145" i="45"/>
  <c r="BG145" i="45"/>
  <c r="BA147" i="45"/>
  <c r="BG147" i="45"/>
  <c r="Z149" i="45"/>
  <c r="BA149" i="45"/>
  <c r="BG149" i="45"/>
  <c r="BS150" i="45"/>
  <c r="AO151" i="45"/>
  <c r="Y151" i="45"/>
  <c r="BA152" i="45"/>
  <c r="BG152" i="45"/>
  <c r="AU154" i="45"/>
  <c r="BA154" i="45" s="1"/>
  <c r="BQ154" i="45"/>
  <c r="BS158" i="45"/>
  <c r="AO159" i="45"/>
  <c r="Y159" i="45"/>
  <c r="BG160" i="45"/>
  <c r="Y161" i="45"/>
  <c r="BO161" i="45"/>
  <c r="Z161" i="45"/>
  <c r="BS161" i="45"/>
  <c r="BS163" i="45"/>
  <c r="BS164" i="45"/>
  <c r="Z166" i="45"/>
  <c r="BS167" i="45"/>
  <c r="BS168" i="45"/>
  <c r="Z170" i="45"/>
  <c r="BS171" i="45"/>
  <c r="AO172" i="45"/>
  <c r="Y172" i="45"/>
  <c r="BG173" i="45"/>
  <c r="AW174" i="45"/>
  <c r="Y175" i="45"/>
  <c r="AU176" i="45"/>
  <c r="BA176" i="45" s="1"/>
  <c r="BO176" i="45"/>
  <c r="BS177" i="45"/>
  <c r="AU178" i="45"/>
  <c r="BG179" i="45"/>
  <c r="AU181" i="45"/>
  <c r="AW182" i="45"/>
  <c r="BS189" i="45"/>
  <c r="AO190" i="45"/>
  <c r="Y190" i="45"/>
  <c r="BA190" i="45"/>
  <c r="BG190" i="45"/>
  <c r="Z192" i="45"/>
  <c r="BS193" i="45"/>
  <c r="AO194" i="45"/>
  <c r="Y194" i="45"/>
  <c r="BG194" i="45"/>
  <c r="BS196" i="45"/>
  <c r="BS197" i="45"/>
  <c r="BG197" i="45"/>
  <c r="BA197" i="45"/>
  <c r="BQ197" i="45"/>
  <c r="AU199" i="45"/>
  <c r="BA199" i="45" s="1"/>
  <c r="BM200" i="45"/>
  <c r="AU203" i="45"/>
  <c r="BA203" i="45" s="1"/>
  <c r="BS206" i="45"/>
  <c r="BG206" i="45"/>
  <c r="BA206" i="45"/>
  <c r="BQ206" i="45"/>
  <c r="AY207" i="45"/>
  <c r="BS210" i="45"/>
  <c r="BG210" i="45"/>
  <c r="BA210" i="45"/>
  <c r="BQ210" i="45"/>
  <c r="BS213" i="45"/>
  <c r="AO214" i="45"/>
  <c r="Y214" i="45"/>
  <c r="AU214" i="45"/>
  <c r="BA214" i="45" s="1"/>
  <c r="BG215" i="45"/>
  <c r="AU217" i="45"/>
  <c r="BA217" i="45" s="1"/>
  <c r="BO217" i="45"/>
  <c r="BG218" i="45"/>
  <c r="AW219" i="45"/>
  <c r="Y220" i="45"/>
  <c r="BS221" i="45"/>
  <c r="BG221" i="45"/>
  <c r="BA221" i="45"/>
  <c r="BQ221" i="45"/>
  <c r="AY222" i="45"/>
  <c r="BS223" i="45"/>
  <c r="BG223" i="45"/>
  <c r="BQ223" i="45"/>
  <c r="BA225" i="45"/>
  <c r="AU226" i="45"/>
  <c r="AW226" i="45"/>
  <c r="AW227" i="45"/>
  <c r="BS228" i="45"/>
  <c r="BG228" i="45"/>
  <c r="BA228" i="45"/>
  <c r="BO228" i="45"/>
  <c r="BO229" i="45"/>
  <c r="BQ229" i="45"/>
  <c r="AW239" i="45"/>
  <c r="AU239" i="45"/>
  <c r="BA239" i="45" s="1"/>
  <c r="Y243" i="45"/>
  <c r="BG180" i="45"/>
  <c r="BG184" i="45"/>
  <c r="AO186" i="45"/>
  <c r="Y187" i="45"/>
  <c r="AW188" i="45"/>
  <c r="Y189" i="45"/>
  <c r="BA189" i="45"/>
  <c r="BG189" i="45"/>
  <c r="BO190" i="45"/>
  <c r="AW192" i="45"/>
  <c r="Y193" i="45"/>
  <c r="BG193" i="45"/>
  <c r="Z194" i="45"/>
  <c r="AU194" i="45"/>
  <c r="BA194" i="45" s="1"/>
  <c r="BO194" i="45"/>
  <c r="AW195" i="45"/>
  <c r="Y196" i="45"/>
  <c r="BA196" i="45"/>
  <c r="BG196" i="45"/>
  <c r="BS198" i="45"/>
  <c r="AU200" i="45"/>
  <c r="BA200" i="45" s="1"/>
  <c r="BS200" i="45"/>
  <c r="BG200" i="45"/>
  <c r="BQ200" i="45"/>
  <c r="BS202" i="45"/>
  <c r="BS204" i="45"/>
  <c r="BG204" i="45"/>
  <c r="BA204" i="45"/>
  <c r="BQ204" i="45"/>
  <c r="Z206" i="45"/>
  <c r="BS207" i="45"/>
  <c r="BS208" i="45"/>
  <c r="AW211" i="45"/>
  <c r="AO212" i="45"/>
  <c r="Y212" i="45"/>
  <c r="AU212" i="45"/>
  <c r="BA212" i="45" s="1"/>
  <c r="BA213" i="45"/>
  <c r="BG213" i="45"/>
  <c r="Y215" i="45"/>
  <c r="AO215" i="45"/>
  <c r="AU215" i="45"/>
  <c r="BA215" i="45" s="1"/>
  <c r="BQ215" i="45"/>
  <c r="Z217" i="45"/>
  <c r="AO218" i="45"/>
  <c r="AU218" i="45"/>
  <c r="BA218" i="45" s="1"/>
  <c r="Z219" i="45"/>
  <c r="BM219" i="45"/>
  <c r="Z221" i="45"/>
  <c r="BS222" i="45"/>
  <c r="AO225" i="45"/>
  <c r="BA229" i="45"/>
  <c r="BG229" i="45"/>
  <c r="BO233" i="45"/>
  <c r="BQ233" i="45"/>
  <c r="AU234" i="45"/>
  <c r="BA234" i="45" s="1"/>
  <c r="AW235" i="45"/>
  <c r="AU235" i="45"/>
  <c r="BA235" i="45" s="1"/>
  <c r="BM238" i="45"/>
  <c r="AO243" i="45"/>
  <c r="AW262" i="45"/>
  <c r="AO189" i="45"/>
  <c r="AU189" i="45"/>
  <c r="BQ189" i="45"/>
  <c r="Z193" i="45"/>
  <c r="AO193" i="45"/>
  <c r="AU193" i="45"/>
  <c r="BA193" i="45" s="1"/>
  <c r="BQ193" i="45"/>
  <c r="BO196" i="45"/>
  <c r="Y198" i="45"/>
  <c r="BO199" i="45"/>
  <c r="Z199" i="45"/>
  <c r="BS199" i="45"/>
  <c r="BO203" i="45"/>
  <c r="Z203" i="45"/>
  <c r="BS203" i="45"/>
  <c r="Y209" i="45"/>
  <c r="BS217" i="45"/>
  <c r="BS219" i="45"/>
  <c r="BG219" i="45"/>
  <c r="BA219" i="45"/>
  <c r="BQ219" i="45"/>
  <c r="AU229" i="45"/>
  <c r="AW229" i="45"/>
  <c r="BS238" i="45"/>
  <c r="BG238" i="45"/>
  <c r="BQ238" i="45"/>
  <c r="BO238" i="45"/>
  <c r="Z238" i="45"/>
  <c r="BS246" i="45"/>
  <c r="BQ246" i="45"/>
  <c r="BO246" i="45"/>
  <c r="Z246" i="45"/>
  <c r="AO306" i="45"/>
  <c r="Y306" i="45"/>
  <c r="BS188" i="45"/>
  <c r="BG188" i="45"/>
  <c r="BA188" i="45"/>
  <c r="BQ188" i="45"/>
  <c r="BS190" i="45"/>
  <c r="BS192" i="45"/>
  <c r="BG192" i="45"/>
  <c r="BA192" i="45"/>
  <c r="BQ192" i="45"/>
  <c r="BS194" i="45"/>
  <c r="BS195" i="45"/>
  <c r="BG195" i="45"/>
  <c r="BA195" i="45"/>
  <c r="BQ195" i="45"/>
  <c r="BO211" i="45"/>
  <c r="BA211" i="45"/>
  <c r="BQ211" i="45"/>
  <c r="BS215" i="45"/>
  <c r="AO216" i="45"/>
  <c r="Y216" i="45"/>
  <c r="BG217" i="45"/>
  <c r="Y218" i="45"/>
  <c r="BO218" i="45"/>
  <c r="Z218" i="45"/>
  <c r="BS218" i="45"/>
  <c r="BM221" i="45"/>
  <c r="BM223" i="45"/>
  <c r="BO225" i="45"/>
  <c r="BQ225" i="45"/>
  <c r="BS226" i="45"/>
  <c r="BG226" i="45"/>
  <c r="BA226" i="45"/>
  <c r="BO226" i="45"/>
  <c r="BQ228" i="45"/>
  <c r="BS229" i="45"/>
  <c r="BO231" i="45"/>
  <c r="BQ231" i="45"/>
  <c r="Y233" i="45"/>
  <c r="AO233" i="45"/>
  <c r="AU233" i="45"/>
  <c r="BA233" i="45" s="1"/>
  <c r="BS234" i="45"/>
  <c r="BG234" i="45"/>
  <c r="BQ234" i="45"/>
  <c r="BO234" i="45"/>
  <c r="Z234" i="45"/>
  <c r="AO237" i="45"/>
  <c r="AW246" i="45"/>
  <c r="BA227" i="45"/>
  <c r="BG227" i="45"/>
  <c r="Z232" i="45"/>
  <c r="BA232" i="45"/>
  <c r="BG232" i="45"/>
  <c r="AW234" i="45"/>
  <c r="BG235" i="45"/>
  <c r="BQ237" i="45"/>
  <c r="AW238" i="45"/>
  <c r="BG239" i="45"/>
  <c r="AW240" i="45"/>
  <c r="BO240" i="45"/>
  <c r="AW241" i="45"/>
  <c r="BO241" i="45"/>
  <c r="Y242" i="45"/>
  <c r="AS243" i="45"/>
  <c r="BQ243" i="45"/>
  <c r="BG244" i="45"/>
  <c r="BQ245" i="45"/>
  <c r="AP246" i="45"/>
  <c r="AO246" i="45" s="1"/>
  <c r="AT246" i="45"/>
  <c r="AY246" i="45" s="1"/>
  <c r="Y247" i="45"/>
  <c r="AU248" i="45"/>
  <c r="BA248" i="45" s="1"/>
  <c r="BG248" i="45"/>
  <c r="AW249" i="45"/>
  <c r="BO249" i="45"/>
  <c r="Y250" i="45"/>
  <c r="BQ250" i="45"/>
  <c r="AW252" i="45"/>
  <c r="BO252" i="45"/>
  <c r="Y253" i="45"/>
  <c r="AW254" i="45"/>
  <c r="BO254" i="45"/>
  <c r="Y255" i="45"/>
  <c r="AW256" i="45"/>
  <c r="BO256" i="45"/>
  <c r="AU257" i="45"/>
  <c r="BA257" i="45" s="1"/>
  <c r="BG257" i="45"/>
  <c r="BQ259" i="45"/>
  <c r="Z260" i="45"/>
  <c r="AW260" i="45"/>
  <c r="BO260" i="45"/>
  <c r="Y261" i="45"/>
  <c r="AO261" i="45"/>
  <c r="BQ261" i="45"/>
  <c r="AP262" i="45"/>
  <c r="AO262" i="45" s="1"/>
  <c r="AT262" i="45"/>
  <c r="AY262" i="45" s="1"/>
  <c r="AW263" i="45"/>
  <c r="BO263" i="45"/>
  <c r="AW264" i="45"/>
  <c r="BO264" i="45"/>
  <c r="Y265" i="45"/>
  <c r="AW266" i="45"/>
  <c r="BO266" i="45"/>
  <c r="AU267" i="45"/>
  <c r="BA267" i="45"/>
  <c r="BG267" i="45"/>
  <c r="BQ269" i="45"/>
  <c r="AU271" i="45"/>
  <c r="BA271" i="45" s="1"/>
  <c r="BG271" i="45"/>
  <c r="AW272" i="45"/>
  <c r="BO272" i="45"/>
  <c r="Y273" i="45"/>
  <c r="BQ273" i="45"/>
  <c r="AW275" i="45"/>
  <c r="BO275" i="45"/>
  <c r="Y276" i="45"/>
  <c r="AW277" i="45"/>
  <c r="BO277" i="45"/>
  <c r="Y278" i="45"/>
  <c r="BS279" i="45"/>
  <c r="AO280" i="45"/>
  <c r="Y280" i="45"/>
  <c r="AU280" i="45"/>
  <c r="BA280" i="45" s="1"/>
  <c r="BM281" i="45"/>
  <c r="Z282" i="45"/>
  <c r="AO282" i="45"/>
  <c r="AU282" i="45"/>
  <c r="BA282" i="45" s="1"/>
  <c r="BQ282" i="45"/>
  <c r="AU283" i="45"/>
  <c r="BA283" i="45" s="1"/>
  <c r="BO283" i="45"/>
  <c r="AW286" i="45"/>
  <c r="Y287" i="45"/>
  <c r="BA287" i="45"/>
  <c r="BG287" i="45"/>
  <c r="AW289" i="45"/>
  <c r="BG290" i="45"/>
  <c r="BS293" i="45"/>
  <c r="AO294" i="45"/>
  <c r="Y294" i="45"/>
  <c r="AU294" i="45"/>
  <c r="BA294" i="45" s="1"/>
  <c r="BA295" i="45"/>
  <c r="BG295" i="45"/>
  <c r="Y296" i="45"/>
  <c r="BO296" i="45"/>
  <c r="Z296" i="45"/>
  <c r="BS296" i="45"/>
  <c r="BS298" i="45"/>
  <c r="AU299" i="45"/>
  <c r="BA299" i="45" s="1"/>
  <c r="AW300" i="45"/>
  <c r="Y301" i="45"/>
  <c r="BM301" i="45"/>
  <c r="Z302" i="45"/>
  <c r="AO302" i="45"/>
  <c r="AU302" i="45"/>
  <c r="BA302" i="45" s="1"/>
  <c r="BQ302" i="45"/>
  <c r="BO303" i="45"/>
  <c r="AU304" i="45"/>
  <c r="BM305" i="45"/>
  <c r="AU306" i="45"/>
  <c r="BA306" i="45" s="1"/>
  <c r="BL306" i="45"/>
  <c r="BS306" i="45"/>
  <c r="BG307" i="45"/>
  <c r="AO309" i="45"/>
  <c r="Y309" i="45"/>
  <c r="BM310" i="45"/>
  <c r="BA315" i="45"/>
  <c r="BM317" i="45"/>
  <c r="BO318" i="45"/>
  <c r="BS318" i="45"/>
  <c r="BG318" i="45"/>
  <c r="BA318" i="45"/>
  <c r="BQ318" i="45"/>
  <c r="Y319" i="45"/>
  <c r="AO319" i="45"/>
  <c r="Y240" i="45"/>
  <c r="BQ240" i="45"/>
  <c r="Z241" i="45"/>
  <c r="BQ241" i="45"/>
  <c r="Y245" i="45"/>
  <c r="AO245" i="45"/>
  <c r="BC246" i="45"/>
  <c r="BK246" i="45"/>
  <c r="BQ249" i="45"/>
  <c r="AO250" i="45"/>
  <c r="BQ252" i="45"/>
  <c r="BQ254" i="45"/>
  <c r="BQ256" i="45"/>
  <c r="AO259" i="45"/>
  <c r="BQ260" i="45"/>
  <c r="BQ263" i="45"/>
  <c r="Z264" i="45"/>
  <c r="BQ264" i="45"/>
  <c r="BQ266" i="45"/>
  <c r="AO269" i="45"/>
  <c r="BQ272" i="45"/>
  <c r="AO273" i="45"/>
  <c r="BQ275" i="45"/>
  <c r="BQ277" i="45"/>
  <c r="AU281" i="45"/>
  <c r="BA281" i="45" s="1"/>
  <c r="BS281" i="45"/>
  <c r="BG281" i="45"/>
  <c r="BQ281" i="45"/>
  <c r="AO287" i="45"/>
  <c r="BG288" i="45"/>
  <c r="BS288" i="45"/>
  <c r="BO291" i="45"/>
  <c r="Z291" i="45"/>
  <c r="BS291" i="45"/>
  <c r="AO292" i="45"/>
  <c r="Y292" i="45"/>
  <c r="Y298" i="45"/>
  <c r="AO298" i="45"/>
  <c r="BG299" i="45"/>
  <c r="BS299" i="45"/>
  <c r="AU301" i="45"/>
  <c r="BA301" i="45" s="1"/>
  <c r="BS301" i="45"/>
  <c r="BG301" i="45"/>
  <c r="BQ301" i="45"/>
  <c r="Y305" i="45"/>
  <c r="AU305" i="45"/>
  <c r="BA305" i="45" s="1"/>
  <c r="BS305" i="45"/>
  <c r="BG305" i="45"/>
  <c r="BQ305" i="45"/>
  <c r="BI306" i="45"/>
  <c r="BO306" i="45"/>
  <c r="Y307" i="45"/>
  <c r="AO307" i="45"/>
  <c r="BS308" i="45"/>
  <c r="BO308" i="45"/>
  <c r="BS310" i="45"/>
  <c r="BG310" i="45"/>
  <c r="Z310" i="45"/>
  <c r="BO310" i="45"/>
  <c r="AO311" i="45"/>
  <c r="Y311" i="45"/>
  <c r="AO315" i="45"/>
  <c r="AU321" i="45"/>
  <c r="AW321" i="45"/>
  <c r="AW370" i="45"/>
  <c r="BL246" i="45"/>
  <c r="BS282" i="45"/>
  <c r="BS283" i="45"/>
  <c r="BS286" i="45"/>
  <c r="BG286" i="45"/>
  <c r="BA286" i="45"/>
  <c r="BQ286" i="45"/>
  <c r="BS289" i="45"/>
  <c r="BG289" i="45"/>
  <c r="BA289" i="45"/>
  <c r="BQ289" i="45"/>
  <c r="BS300" i="45"/>
  <c r="BG300" i="45"/>
  <c r="BA300" i="45"/>
  <c r="BQ300" i="45"/>
  <c r="BS302" i="45"/>
  <c r="BS303" i="45"/>
  <c r="BF306" i="45"/>
  <c r="BG306" i="45" s="1"/>
  <c r="AU310" i="45"/>
  <c r="BA310" i="45" s="1"/>
  <c r="AW310" i="45"/>
  <c r="BS312" i="45"/>
  <c r="BG312" i="45"/>
  <c r="Z312" i="45"/>
  <c r="BO312" i="45"/>
  <c r="Z237" i="45"/>
  <c r="BA240" i="45"/>
  <c r="BG240" i="45"/>
  <c r="BA241" i="45"/>
  <c r="BG241" i="45"/>
  <c r="Z243" i="45"/>
  <c r="BA249" i="45"/>
  <c r="BG249" i="45"/>
  <c r="BA252" i="45"/>
  <c r="BG252" i="45"/>
  <c r="Z254" i="45"/>
  <c r="BA254" i="45"/>
  <c r="BG254" i="45"/>
  <c r="Z256" i="45"/>
  <c r="BA256" i="45"/>
  <c r="BG256" i="45"/>
  <c r="Z259" i="45"/>
  <c r="BA260" i="45"/>
  <c r="BG260" i="45"/>
  <c r="Z263" i="45"/>
  <c r="BA263" i="45"/>
  <c r="BG263" i="45"/>
  <c r="BA264" i="45"/>
  <c r="BG264" i="45"/>
  <c r="Z266" i="45"/>
  <c r="BA266" i="45"/>
  <c r="BG266" i="45"/>
  <c r="Z269" i="45"/>
  <c r="BA272" i="45"/>
  <c r="BG272" i="45"/>
  <c r="Z275" i="45"/>
  <c r="BA275" i="45"/>
  <c r="BG275" i="45"/>
  <c r="Z277" i="45"/>
  <c r="BA277" i="45"/>
  <c r="BG277" i="45"/>
  <c r="AW281" i="45"/>
  <c r="Y282" i="45"/>
  <c r="BG282" i="45"/>
  <c r="Z283" i="45"/>
  <c r="BG283" i="45"/>
  <c r="Z286" i="45"/>
  <c r="BS287" i="45"/>
  <c r="Z289" i="45"/>
  <c r="AU291" i="45"/>
  <c r="BA291" i="45" s="1"/>
  <c r="BQ291" i="45"/>
  <c r="BS295" i="45"/>
  <c r="BS297" i="45"/>
  <c r="BG297" i="45"/>
  <c r="BQ297" i="45"/>
  <c r="Z300" i="45"/>
  <c r="AW301" i="45"/>
  <c r="Y302" i="45"/>
  <c r="BG302" i="45"/>
  <c r="BA303" i="45"/>
  <c r="BG303" i="45"/>
  <c r="AW305" i="45"/>
  <c r="BS307" i="45"/>
  <c r="AU308" i="45"/>
  <c r="BA308" i="45" s="1"/>
  <c r="BQ308" i="45"/>
  <c r="AU312" i="45"/>
  <c r="BA312" i="45" s="1"/>
  <c r="AW312" i="45"/>
  <c r="Y314" i="45"/>
  <c r="Y315" i="45"/>
  <c r="BO315" i="45"/>
  <c r="Z315" i="45"/>
  <c r="BQ315" i="45"/>
  <c r="Y318" i="45"/>
  <c r="BG313" i="45"/>
  <c r="BA317" i="45"/>
  <c r="BO317" i="45"/>
  <c r="BA320" i="45"/>
  <c r="BG320" i="45"/>
  <c r="BO321" i="45"/>
  <c r="BA322" i="45"/>
  <c r="BG322" i="45"/>
  <c r="AO323" i="45"/>
  <c r="AY324" i="45"/>
  <c r="BQ324" i="45"/>
  <c r="AW326" i="45"/>
  <c r="BO326" i="45"/>
  <c r="Y327" i="45"/>
  <c r="AO327" i="45"/>
  <c r="AW328" i="45"/>
  <c r="BO328" i="45"/>
  <c r="Y329" i="45"/>
  <c r="AO329" i="45"/>
  <c r="AY330" i="45"/>
  <c r="BQ330" i="45"/>
  <c r="BA331" i="45"/>
  <c r="BG331" i="45"/>
  <c r="AY332" i="45"/>
  <c r="BQ332" i="45"/>
  <c r="AW333" i="45"/>
  <c r="BO333" i="45"/>
  <c r="BA334" i="45"/>
  <c r="BG334" i="45"/>
  <c r="AO335" i="45"/>
  <c r="AY336" i="45"/>
  <c r="BQ336" i="45"/>
  <c r="AW337" i="45"/>
  <c r="BO337" i="45"/>
  <c r="BA338" i="45"/>
  <c r="BG338" i="45"/>
  <c r="AW339" i="45"/>
  <c r="BO339" i="45"/>
  <c r="Y340" i="45"/>
  <c r="AY340" i="45"/>
  <c r="BQ340" i="45"/>
  <c r="AO341" i="45"/>
  <c r="BA342" i="45"/>
  <c r="BG342" i="45"/>
  <c r="AW343" i="45"/>
  <c r="BO343" i="45"/>
  <c r="Y344" i="45"/>
  <c r="AY344" i="45"/>
  <c r="BQ344" i="45"/>
  <c r="BG346" i="45"/>
  <c r="AW347" i="45"/>
  <c r="BO347" i="45"/>
  <c r="Y348" i="45"/>
  <c r="AY348" i="45"/>
  <c r="BQ348" i="45"/>
  <c r="Z349" i="45"/>
  <c r="BA349" i="45"/>
  <c r="BO349" i="45"/>
  <c r="BG350" i="45"/>
  <c r="AW351" i="45"/>
  <c r="BO351" i="45"/>
  <c r="BQ352" i="45"/>
  <c r="Z353" i="45"/>
  <c r="AW353" i="45"/>
  <c r="BG354" i="45"/>
  <c r="BQ355" i="45"/>
  <c r="AY357" i="45"/>
  <c r="BQ357" i="45"/>
  <c r="Z358" i="45"/>
  <c r="AW358" i="45"/>
  <c r="BO358" i="45"/>
  <c r="BA359" i="45"/>
  <c r="BG359" i="45"/>
  <c r="AW360" i="45"/>
  <c r="BO360" i="45"/>
  <c r="Y361" i="45"/>
  <c r="AO361" i="45"/>
  <c r="AW362" i="45"/>
  <c r="BO362" i="45"/>
  <c r="BG363" i="45"/>
  <c r="AO364" i="45"/>
  <c r="AY365" i="45"/>
  <c r="BQ365" i="45"/>
  <c r="AW366" i="45"/>
  <c r="BO366" i="45"/>
  <c r="BG367" i="45"/>
  <c r="AW368" i="45"/>
  <c r="BO368" i="45"/>
  <c r="Y369" i="45"/>
  <c r="AO369" i="45"/>
  <c r="AP370" i="45"/>
  <c r="AO370" i="45" s="1"/>
  <c r="AT370" i="45"/>
  <c r="AY370" i="45" s="1"/>
  <c r="AW371" i="45"/>
  <c r="BO371" i="45"/>
  <c r="Y372" i="45"/>
  <c r="AO372" i="45"/>
  <c r="BS373" i="45"/>
  <c r="AO376" i="45"/>
  <c r="BG376" i="45"/>
  <c r="Y377" i="45"/>
  <c r="BO377" i="45"/>
  <c r="Z377" i="45"/>
  <c r="BS377" i="45"/>
  <c r="AO378" i="45"/>
  <c r="Y378" i="45"/>
  <c r="BA378" i="45"/>
  <c r="BG378" i="45"/>
  <c r="BS380" i="45"/>
  <c r="AO383" i="45"/>
  <c r="BA383" i="45"/>
  <c r="BG383" i="45"/>
  <c r="Y384" i="45"/>
  <c r="BO384" i="45"/>
  <c r="Z384" i="45"/>
  <c r="BS384" i="45"/>
  <c r="BS386" i="45"/>
  <c r="AU387" i="45"/>
  <c r="BA387" i="45" s="1"/>
  <c r="AU390" i="45"/>
  <c r="BQ390" i="45"/>
  <c r="AO393" i="45"/>
  <c r="BA393" i="45"/>
  <c r="BG393" i="45"/>
  <c r="AU395" i="45"/>
  <c r="BA395" i="45" s="1"/>
  <c r="BS395" i="45"/>
  <c r="BG395" i="45"/>
  <c r="BQ395" i="45"/>
  <c r="BS397" i="45"/>
  <c r="AW398" i="45"/>
  <c r="Y399" i="45"/>
  <c r="AO399" i="45"/>
  <c r="BS399" i="45"/>
  <c r="BG399" i="45"/>
  <c r="BA399" i="45"/>
  <c r="BQ399" i="45"/>
  <c r="BS401" i="45"/>
  <c r="BS403" i="45"/>
  <c r="BS404" i="45"/>
  <c r="BG404" i="45"/>
  <c r="BA404" i="45"/>
  <c r="BQ404" i="45"/>
  <c r="BS406" i="45"/>
  <c r="BG406" i="45"/>
  <c r="BA406" i="45"/>
  <c r="Z406" i="45"/>
  <c r="BQ406" i="45"/>
  <c r="BQ411" i="45"/>
  <c r="BO411" i="45"/>
  <c r="BA411" i="45"/>
  <c r="Y413" i="45"/>
  <c r="BG353" i="45"/>
  <c r="BS353" i="45"/>
  <c r="BS389" i="45"/>
  <c r="BG389" i="45"/>
  <c r="BA389" i="45"/>
  <c r="BQ389" i="45"/>
  <c r="BS391" i="45"/>
  <c r="BS394" i="45"/>
  <c r="BO402" i="45"/>
  <c r="Z402" i="45"/>
  <c r="BS402" i="45"/>
  <c r="AO403" i="45"/>
  <c r="Y403" i="45"/>
  <c r="BS405" i="45"/>
  <c r="AU407" i="45"/>
  <c r="BA407" i="45" s="1"/>
  <c r="AO414" i="45"/>
  <c r="Y414" i="45"/>
  <c r="BA324" i="45"/>
  <c r="BG324" i="45"/>
  <c r="BS324" i="45"/>
  <c r="BA330" i="45"/>
  <c r="BG330" i="45"/>
  <c r="BS330" i="45"/>
  <c r="Z332" i="45"/>
  <c r="BA332" i="45"/>
  <c r="BG332" i="45"/>
  <c r="BS332" i="45"/>
  <c r="BA336" i="45"/>
  <c r="BG336" i="45"/>
  <c r="BS336" i="45"/>
  <c r="BG340" i="45"/>
  <c r="BS340" i="45"/>
  <c r="BA344" i="45"/>
  <c r="BG344" i="45"/>
  <c r="BS344" i="45"/>
  <c r="BG348" i="45"/>
  <c r="BS348" i="45"/>
  <c r="AU350" i="45"/>
  <c r="BG352" i="45"/>
  <c r="BS352" i="45"/>
  <c r="BA353" i="45"/>
  <c r="BO353" i="45"/>
  <c r="AU354" i="45"/>
  <c r="BG355" i="45"/>
  <c r="BS355" i="45"/>
  <c r="BA357" i="45"/>
  <c r="BG357" i="45"/>
  <c r="BS357" i="45"/>
  <c r="BA365" i="45"/>
  <c r="BG365" i="45"/>
  <c r="BS365" i="45"/>
  <c r="BM374" i="45"/>
  <c r="Z376" i="45"/>
  <c r="AO377" i="45"/>
  <c r="AU377" i="45"/>
  <c r="BA377" i="45" s="1"/>
  <c r="BM381" i="45"/>
  <c r="Z383" i="45"/>
  <c r="AO384" i="45"/>
  <c r="AU384" i="45"/>
  <c r="BA384" i="45" s="1"/>
  <c r="AU386" i="45"/>
  <c r="BA386" i="45" s="1"/>
  <c r="BG387" i="45"/>
  <c r="BS390" i="45"/>
  <c r="AO391" i="45"/>
  <c r="Y391" i="45"/>
  <c r="BA391" i="45"/>
  <c r="BG391" i="45"/>
  <c r="BA394" i="45"/>
  <c r="BG394" i="45"/>
  <c r="Y396" i="45"/>
  <c r="Y400" i="45"/>
  <c r="AU401" i="45"/>
  <c r="BA401" i="45" s="1"/>
  <c r="BG402" i="45"/>
  <c r="AU403" i="45"/>
  <c r="BA403" i="45" s="1"/>
  <c r="Y405" i="45"/>
  <c r="BA405" i="45"/>
  <c r="BG405" i="45"/>
  <c r="Y407" i="45"/>
  <c r="Y408" i="45"/>
  <c r="AO409" i="45"/>
  <c r="BG317" i="45"/>
  <c r="BA321" i="45"/>
  <c r="BG321" i="45"/>
  <c r="Z324" i="45"/>
  <c r="Z326" i="45"/>
  <c r="BA326" i="45"/>
  <c r="BG326" i="45"/>
  <c r="Z328" i="45"/>
  <c r="BA328" i="45"/>
  <c r="BG328" i="45"/>
  <c r="Z330" i="45"/>
  <c r="BA333" i="45"/>
  <c r="BG333" i="45"/>
  <c r="Z336" i="45"/>
  <c r="BA337" i="45"/>
  <c r="BG337" i="45"/>
  <c r="BA339" i="45"/>
  <c r="BG339" i="45"/>
  <c r="BG343" i="45"/>
  <c r="BA347" i="45"/>
  <c r="BG347" i="45"/>
  <c r="BG349" i="45"/>
  <c r="BG351" i="45"/>
  <c r="BA352" i="45"/>
  <c r="BA355" i="45"/>
  <c r="Z357" i="45"/>
  <c r="BA358" i="45"/>
  <c r="BG358" i="45"/>
  <c r="BG360" i="45"/>
  <c r="Z362" i="45"/>
  <c r="BA362" i="45"/>
  <c r="BG362" i="45"/>
  <c r="Z365" i="45"/>
  <c r="BA366" i="45"/>
  <c r="BG366" i="45"/>
  <c r="BA368" i="45"/>
  <c r="BG368" i="45"/>
  <c r="Z371" i="45"/>
  <c r="BA371" i="45"/>
  <c r="BG371" i="45"/>
  <c r="BS374" i="45"/>
  <c r="BG374" i="45"/>
  <c r="BA374" i="45"/>
  <c r="BQ374" i="45"/>
  <c r="BS376" i="45"/>
  <c r="BS378" i="45"/>
  <c r="BS379" i="45"/>
  <c r="BG379" i="45"/>
  <c r="BA379" i="45"/>
  <c r="BQ379" i="45"/>
  <c r="BS381" i="45"/>
  <c r="BG381" i="45"/>
  <c r="BA381" i="45"/>
  <c r="Z381" i="45"/>
  <c r="BQ381" i="45"/>
  <c r="BS383" i="45"/>
  <c r="BS385" i="45"/>
  <c r="BG385" i="45"/>
  <c r="BA385" i="45"/>
  <c r="BQ385" i="45"/>
  <c r="BO387" i="45"/>
  <c r="AW389" i="45"/>
  <c r="BO391" i="45"/>
  <c r="BS393" i="45"/>
  <c r="AU394" i="45"/>
  <c r="BQ394" i="45"/>
  <c r="AU402" i="45"/>
  <c r="BA402" i="45" s="1"/>
  <c r="BQ402" i="45"/>
  <c r="BO405" i="45"/>
  <c r="Z409" i="45"/>
  <c r="BO409" i="45"/>
  <c r="Y410" i="45"/>
  <c r="BQ412" i="45"/>
  <c r="Z413" i="45"/>
  <c r="BO414" i="45"/>
  <c r="Y415" i="45"/>
  <c r="BO416" i="45"/>
  <c r="Y417" i="45"/>
  <c r="BO418" i="45"/>
  <c r="Y419" i="45"/>
  <c r="BO420" i="45"/>
  <c r="Y421" i="45"/>
  <c r="BO422" i="45"/>
  <c r="Y423" i="45"/>
  <c r="BO424" i="45"/>
  <c r="Y425" i="45"/>
  <c r="BO427" i="45"/>
  <c r="AU428" i="45"/>
  <c r="BA428" i="45"/>
  <c r="BG428" i="45"/>
  <c r="BS428" i="45"/>
  <c r="BO431" i="45"/>
  <c r="AU432" i="45"/>
  <c r="BA432" i="45"/>
  <c r="BG432" i="45"/>
  <c r="BS432" i="45"/>
  <c r="Z435" i="45"/>
  <c r="BO435" i="45"/>
  <c r="AU436" i="45"/>
  <c r="BA436" i="45"/>
  <c r="BG436" i="45"/>
  <c r="BS436" i="45"/>
  <c r="AU438" i="45"/>
  <c r="BA438" i="45" s="1"/>
  <c r="BG438" i="45"/>
  <c r="BS438" i="45"/>
  <c r="AU440" i="45"/>
  <c r="BA440" i="45"/>
  <c r="BG440" i="45"/>
  <c r="BS440" i="45"/>
  <c r="Z442" i="45"/>
  <c r="AU442" i="45"/>
  <c r="BA442" i="45" s="1"/>
  <c r="BG442" i="45"/>
  <c r="BS442" i="45"/>
  <c r="BQ443" i="45"/>
  <c r="AU444" i="45"/>
  <c r="BA444" i="45"/>
  <c r="BG444" i="45"/>
  <c r="BS444" i="45"/>
  <c r="BO445" i="45"/>
  <c r="Y446" i="45"/>
  <c r="BG448" i="45"/>
  <c r="AU449" i="45"/>
  <c r="BA449" i="45" s="1"/>
  <c r="BO449" i="45"/>
  <c r="Y450" i="45"/>
  <c r="BO451" i="45"/>
  <c r="Y452" i="45"/>
  <c r="BO453" i="45"/>
  <c r="Y454" i="45"/>
  <c r="BO455" i="45"/>
  <c r="BA456" i="45"/>
  <c r="BG456" i="45"/>
  <c r="BS456" i="45"/>
  <c r="AO457" i="45"/>
  <c r="BS458" i="45"/>
  <c r="Y460" i="45"/>
  <c r="AU460" i="45"/>
  <c r="BA460" i="45" s="1"/>
  <c r="BS460" i="45"/>
  <c r="BG460" i="45"/>
  <c r="BQ460" i="45"/>
  <c r="BS462" i="45"/>
  <c r="AY463" i="45"/>
  <c r="AU464" i="45"/>
  <c r="BA464" i="45" s="1"/>
  <c r="BS464" i="45"/>
  <c r="BG464" i="45"/>
  <c r="BQ464" i="45"/>
  <c r="AW466" i="45"/>
  <c r="Y467" i="45"/>
  <c r="BG467" i="45"/>
  <c r="AW468" i="45"/>
  <c r="Y469" i="45"/>
  <c r="AU470" i="45"/>
  <c r="BA470" i="45" s="1"/>
  <c r="BO470" i="45"/>
  <c r="AW472" i="45"/>
  <c r="Y473" i="45"/>
  <c r="BG473" i="45"/>
  <c r="Z474" i="45"/>
  <c r="BG474" i="45"/>
  <c r="Z475" i="45"/>
  <c r="AO475" i="45"/>
  <c r="BA475" i="45"/>
  <c r="BG475" i="45"/>
  <c r="Z477" i="45"/>
  <c r="BS479" i="45"/>
  <c r="AO480" i="45"/>
  <c r="Y480" i="45"/>
  <c r="AU480" i="45"/>
  <c r="BA480" i="45" s="1"/>
  <c r="BG481" i="45"/>
  <c r="Y483" i="45"/>
  <c r="AW483" i="45"/>
  <c r="BS485" i="45"/>
  <c r="BG485" i="45"/>
  <c r="BO485" i="45"/>
  <c r="Z485" i="45"/>
  <c r="AO486" i="45"/>
  <c r="Y486" i="45"/>
  <c r="AU486" i="45"/>
  <c r="BA486" i="45" s="1"/>
  <c r="Z412" i="45"/>
  <c r="BG413" i="45"/>
  <c r="AU415" i="45"/>
  <c r="AU417" i="45"/>
  <c r="AU419" i="45"/>
  <c r="BA419" i="45" s="1"/>
  <c r="AU421" i="45"/>
  <c r="BA421" i="45" s="1"/>
  <c r="AU423" i="45"/>
  <c r="AU425" i="45"/>
  <c r="BO428" i="45"/>
  <c r="AU429" i="45"/>
  <c r="BO432" i="45"/>
  <c r="AU433" i="45"/>
  <c r="BO436" i="45"/>
  <c r="AU437" i="45"/>
  <c r="BO438" i="45"/>
  <c r="Y439" i="45"/>
  <c r="BO440" i="45"/>
  <c r="Y441" i="45"/>
  <c r="BO442" i="45"/>
  <c r="Y443" i="45"/>
  <c r="BO444" i="45"/>
  <c r="Y445" i="45"/>
  <c r="AU447" i="45"/>
  <c r="BQ449" i="45"/>
  <c r="AU450" i="45"/>
  <c r="BA450" i="45" s="1"/>
  <c r="AU452" i="45"/>
  <c r="AU454" i="45"/>
  <c r="Z456" i="45"/>
  <c r="BO456" i="45"/>
  <c r="AU457" i="45"/>
  <c r="BA457" i="45" s="1"/>
  <c r="AO458" i="45"/>
  <c r="Y458" i="45"/>
  <c r="AO462" i="45"/>
  <c r="BO463" i="45"/>
  <c r="Z463" i="45"/>
  <c r="BS463" i="45"/>
  <c r="Z467" i="45"/>
  <c r="AU467" i="45"/>
  <c r="BA467" i="45" s="1"/>
  <c r="BQ467" i="45"/>
  <c r="Z468" i="45"/>
  <c r="Z470" i="45"/>
  <c r="Z473" i="45"/>
  <c r="AO473" i="45"/>
  <c r="AU473" i="45"/>
  <c r="BA473" i="45" s="1"/>
  <c r="BQ473" i="45"/>
  <c r="Y474" i="45"/>
  <c r="AU474" i="45"/>
  <c r="BA474" i="45" s="1"/>
  <c r="BQ474" i="45"/>
  <c r="BO475" i="45"/>
  <c r="BS477" i="45"/>
  <c r="AO478" i="45"/>
  <c r="Y478" i="45"/>
  <c r="AU478" i="45"/>
  <c r="AU481" i="45"/>
  <c r="BA481" i="45" s="1"/>
  <c r="BO484" i="45"/>
  <c r="BQ484" i="45"/>
  <c r="AU485" i="45"/>
  <c r="BA485" i="45" s="1"/>
  <c r="AW485" i="45"/>
  <c r="BG412" i="45"/>
  <c r="Y416" i="45"/>
  <c r="Y418" i="45"/>
  <c r="Y420" i="45"/>
  <c r="Y422" i="45"/>
  <c r="Y424" i="45"/>
  <c r="Y438" i="45"/>
  <c r="Z449" i="45"/>
  <c r="Y451" i="45"/>
  <c r="Y453" i="45"/>
  <c r="Y455" i="45"/>
  <c r="AU458" i="45"/>
  <c r="BA458" i="45" s="1"/>
  <c r="BS466" i="45"/>
  <c r="BG466" i="45"/>
  <c r="BA466" i="45"/>
  <c r="BQ466" i="45"/>
  <c r="BS468" i="45"/>
  <c r="BG468" i="45"/>
  <c r="BA468" i="45"/>
  <c r="BQ468" i="45"/>
  <c r="BS470" i="45"/>
  <c r="BS472" i="45"/>
  <c r="BG472" i="45"/>
  <c r="BQ472" i="45"/>
  <c r="BG477" i="45"/>
  <c r="AU479" i="45"/>
  <c r="BA479" i="45" s="1"/>
  <c r="AU482" i="45"/>
  <c r="BA482" i="45" s="1"/>
  <c r="BS482" i="45"/>
  <c r="BG482" i="45"/>
  <c r="BQ482" i="45"/>
  <c r="BA484" i="45"/>
  <c r="BG484" i="45"/>
  <c r="BO486" i="45"/>
  <c r="BS486" i="45"/>
  <c r="BG486" i="45"/>
  <c r="BQ486" i="45"/>
  <c r="BG449" i="45"/>
  <c r="BM460" i="45"/>
  <c r="BM464" i="45"/>
  <c r="Z466" i="45"/>
  <c r="BS467" i="45"/>
  <c r="BG470" i="45"/>
  <c r="Z472" i="45"/>
  <c r="BS473" i="45"/>
  <c r="BS474" i="45"/>
  <c r="BS475" i="45"/>
  <c r="AU477" i="45"/>
  <c r="BA477" i="45" s="1"/>
  <c r="BQ477" i="45"/>
  <c r="BS481" i="45"/>
  <c r="BM485" i="45"/>
  <c r="BA487" i="45"/>
  <c r="BG487" i="45"/>
  <c r="AY488" i="45"/>
  <c r="BQ488" i="45"/>
  <c r="BA489" i="45"/>
  <c r="BG489" i="45"/>
  <c r="AO490" i="45"/>
  <c r="BQ491" i="45"/>
  <c r="Z492" i="45"/>
  <c r="AW492" i="45"/>
  <c r="BO492" i="45"/>
  <c r="BQ493" i="45"/>
  <c r="BA495" i="45"/>
  <c r="BG495" i="45"/>
  <c r="AW496" i="45"/>
  <c r="AW497" i="45"/>
  <c r="BO497" i="45"/>
  <c r="AW498" i="45"/>
  <c r="BQ498" i="45"/>
  <c r="Z499" i="45"/>
  <c r="AU499" i="45"/>
  <c r="BA499" i="45" s="1"/>
  <c r="BG499" i="45"/>
  <c r="BG500" i="45"/>
  <c r="AW501" i="45"/>
  <c r="Y502" i="45"/>
  <c r="AO502" i="45"/>
  <c r="AU502" i="45"/>
  <c r="BA502" i="45" s="1"/>
  <c r="BQ502" i="45"/>
  <c r="Z504" i="45"/>
  <c r="BA505" i="45"/>
  <c r="BG505" i="45"/>
  <c r="AW506" i="45"/>
  <c r="Y507" i="45"/>
  <c r="AW507" i="45"/>
  <c r="BO508" i="45"/>
  <c r="AW510" i="45"/>
  <c r="Y511" i="45"/>
  <c r="AW511" i="45"/>
  <c r="BO512" i="45"/>
  <c r="BA513" i="45"/>
  <c r="AW514" i="45"/>
  <c r="BA515" i="45"/>
  <c r="BO515" i="45"/>
  <c r="Y516" i="45"/>
  <c r="AO516" i="45"/>
  <c r="AU516" i="45"/>
  <c r="BA516" i="45" s="1"/>
  <c r="BS516" i="45"/>
  <c r="BG516" i="45"/>
  <c r="BQ516" i="45"/>
  <c r="AU518" i="45"/>
  <c r="BA518" i="45" s="1"/>
  <c r="BS518" i="45"/>
  <c r="BG518" i="45"/>
  <c r="Z518" i="45"/>
  <c r="BQ518" i="45"/>
  <c r="Z521" i="45"/>
  <c r="AU521" i="45"/>
  <c r="BA521" i="45" s="1"/>
  <c r="BO521" i="45"/>
  <c r="BM522" i="45"/>
  <c r="Z523" i="45"/>
  <c r="AU523" i="45"/>
  <c r="BA523" i="45" s="1"/>
  <c r="BO523" i="45"/>
  <c r="BO524" i="45"/>
  <c r="Z524" i="45"/>
  <c r="BS524" i="45"/>
  <c r="AO525" i="45"/>
  <c r="Y525" i="45"/>
  <c r="AU525" i="45"/>
  <c r="BA525" i="45" s="1"/>
  <c r="BG526" i="45"/>
  <c r="AW527" i="45"/>
  <c r="AW530" i="45"/>
  <c r="AU530" i="45"/>
  <c r="BA530" i="45" s="1"/>
  <c r="BQ492" i="45"/>
  <c r="BG496" i="45"/>
  <c r="BS496" i="45"/>
  <c r="BQ497" i="45"/>
  <c r="BS504" i="45"/>
  <c r="AO513" i="45"/>
  <c r="BS517" i="45"/>
  <c r="BS519" i="45"/>
  <c r="BS520" i="45"/>
  <c r="BG520" i="45"/>
  <c r="BA520" i="45"/>
  <c r="BQ520" i="45"/>
  <c r="AU522" i="45"/>
  <c r="BA522" i="45" s="1"/>
  <c r="BS522" i="45"/>
  <c r="BG522" i="45"/>
  <c r="Z522" i="45"/>
  <c r="BQ522" i="45"/>
  <c r="Y526" i="45"/>
  <c r="AO526" i="45"/>
  <c r="AU526" i="45"/>
  <c r="BA526" i="45" s="1"/>
  <c r="AW532" i="45"/>
  <c r="AU532" i="45"/>
  <c r="BA532" i="45" s="1"/>
  <c r="Z488" i="45"/>
  <c r="BA488" i="45"/>
  <c r="BG488" i="45"/>
  <c r="BS488" i="45"/>
  <c r="BA491" i="45"/>
  <c r="BG491" i="45"/>
  <c r="BS491" i="45"/>
  <c r="AU493" i="45"/>
  <c r="BA493" i="45" s="1"/>
  <c r="BG493" i="45"/>
  <c r="BS493" i="45"/>
  <c r="Z496" i="45"/>
  <c r="BA496" i="45"/>
  <c r="BO496" i="45"/>
  <c r="BG498" i="45"/>
  <c r="BS498" i="45"/>
  <c r="BS502" i="45"/>
  <c r="AO503" i="45"/>
  <c r="Y503" i="45"/>
  <c r="BG504" i="45"/>
  <c r="BS506" i="45"/>
  <c r="BG506" i="45"/>
  <c r="BA506" i="45"/>
  <c r="BQ506" i="45"/>
  <c r="BS508" i="45"/>
  <c r="BS510" i="45"/>
  <c r="BG510" i="45"/>
  <c r="BA510" i="45"/>
  <c r="BQ510" i="45"/>
  <c r="BS512" i="45"/>
  <c r="BS514" i="45"/>
  <c r="BG514" i="45"/>
  <c r="BA514" i="45"/>
  <c r="BQ514" i="45"/>
  <c r="AU515" i="45"/>
  <c r="BS521" i="45"/>
  <c r="BS523" i="45"/>
  <c r="AU529" i="45"/>
  <c r="BA529" i="45" s="1"/>
  <c r="AY529" i="45"/>
  <c r="BS533" i="45"/>
  <c r="BG533" i="45"/>
  <c r="BA533" i="45"/>
  <c r="BQ533" i="45"/>
  <c r="BO533" i="45"/>
  <c r="BG492" i="45"/>
  <c r="AP495" i="45"/>
  <c r="Z497" i="45"/>
  <c r="BA497" i="45"/>
  <c r="BG497" i="45"/>
  <c r="BA498" i="45"/>
  <c r="BS500" i="45"/>
  <c r="AO501" i="45"/>
  <c r="Y501" i="45"/>
  <c r="BG502" i="45"/>
  <c r="AU504" i="45"/>
  <c r="BA504" i="45" s="1"/>
  <c r="BO504" i="45"/>
  <c r="BS505" i="45"/>
  <c r="BA508" i="45"/>
  <c r="BG508" i="45"/>
  <c r="Y509" i="45"/>
  <c r="BO509" i="45"/>
  <c r="Z509" i="45"/>
  <c r="BS509" i="45"/>
  <c r="BA512" i="45"/>
  <c r="BG512" i="45"/>
  <c r="Y513" i="45"/>
  <c r="BO513" i="45"/>
  <c r="Z513" i="45"/>
  <c r="BS513" i="45"/>
  <c r="BG515" i="45"/>
  <c r="BM516" i="45"/>
  <c r="Z517" i="45"/>
  <c r="AU517" i="45"/>
  <c r="BA517" i="45" s="1"/>
  <c r="BO517" i="45"/>
  <c r="BM518" i="45"/>
  <c r="Z519" i="45"/>
  <c r="AU519" i="45"/>
  <c r="BA519" i="45" s="1"/>
  <c r="BO519" i="45"/>
  <c r="AW520" i="45"/>
  <c r="BG521" i="45"/>
  <c r="AW522" i="45"/>
  <c r="BG523" i="45"/>
  <c r="BS526" i="45"/>
  <c r="AO527" i="45"/>
  <c r="Y527" i="45"/>
  <c r="Y528" i="45"/>
  <c r="BS529" i="45"/>
  <c r="BG529" i="45"/>
  <c r="BQ529" i="45"/>
  <c r="BO529" i="45"/>
  <c r="Z529" i="45"/>
  <c r="BG530" i="45"/>
  <c r="BS530" i="45"/>
  <c r="BG532" i="45"/>
  <c r="BS532" i="45"/>
  <c r="Y534" i="45"/>
  <c r="AU536" i="45"/>
  <c r="BA536" i="45" s="1"/>
  <c r="BG536" i="45"/>
  <c r="BS536" i="45"/>
  <c r="BO537" i="45"/>
  <c r="Y538" i="45"/>
  <c r="BO539" i="45"/>
  <c r="Y540" i="45"/>
  <c r="BO541" i="45"/>
  <c r="AU542" i="45"/>
  <c r="BA542" i="45" s="1"/>
  <c r="BG542" i="45"/>
  <c r="BS542" i="45"/>
  <c r="Z545" i="45"/>
  <c r="BO545" i="45"/>
  <c r="AU546" i="45"/>
  <c r="BA546" i="45" s="1"/>
  <c r="BG546" i="45"/>
  <c r="BS546" i="45"/>
  <c r="BO547" i="45"/>
  <c r="AW548" i="45"/>
  <c r="AU549" i="45"/>
  <c r="BA549" i="45" s="1"/>
  <c r="BG549" i="45"/>
  <c r="BS549" i="45"/>
  <c r="Z551" i="45"/>
  <c r="AU551" i="45"/>
  <c r="BA551" i="45" s="1"/>
  <c r="BG551" i="45"/>
  <c r="BS551" i="45"/>
  <c r="BS553" i="45"/>
  <c r="AY554" i="45"/>
  <c r="AU555" i="45"/>
  <c r="BA555" i="45" s="1"/>
  <c r="BS555" i="45"/>
  <c r="BG555" i="45"/>
  <c r="BQ555" i="45"/>
  <c r="AW557" i="45"/>
  <c r="BS557" i="45"/>
  <c r="AW558" i="45"/>
  <c r="BQ558" i="45"/>
  <c r="BS560" i="45"/>
  <c r="AW561" i="45"/>
  <c r="BM561" i="45"/>
  <c r="Z562" i="45"/>
  <c r="AO562" i="45"/>
  <c r="AU562" i="45"/>
  <c r="BA562" i="45" s="1"/>
  <c r="BQ562" i="45"/>
  <c r="AU563" i="45"/>
  <c r="BA563" i="45" s="1"/>
  <c r="BO563" i="45"/>
  <c r="BS565" i="45"/>
  <c r="AO566" i="45"/>
  <c r="Y566" i="45"/>
  <c r="AU566" i="45"/>
  <c r="BA566" i="45" s="1"/>
  <c r="BA567" i="45"/>
  <c r="BG567" i="45"/>
  <c r="Z568" i="45"/>
  <c r="BM568" i="45"/>
  <c r="Z569" i="45"/>
  <c r="AU569" i="45"/>
  <c r="BA569" i="45" s="1"/>
  <c r="BO569" i="45"/>
  <c r="AW570" i="45"/>
  <c r="Y571" i="45"/>
  <c r="BA571" i="45"/>
  <c r="BG571" i="45"/>
  <c r="Y572" i="45"/>
  <c r="BO572" i="45"/>
  <c r="Z572" i="45"/>
  <c r="BS572" i="45"/>
  <c r="AU574" i="45"/>
  <c r="BA574" i="45" s="1"/>
  <c r="AO575" i="45"/>
  <c r="BA575" i="45"/>
  <c r="BG575" i="45"/>
  <c r="Y576" i="45"/>
  <c r="BO576" i="45"/>
  <c r="Z576" i="45"/>
  <c r="BS576" i="45"/>
  <c r="AO577" i="45"/>
  <c r="Y577" i="45"/>
  <c r="AU577" i="45"/>
  <c r="BA577" i="45" s="1"/>
  <c r="AY577" i="45"/>
  <c r="BQ578" i="45"/>
  <c r="BS578" i="45"/>
  <c r="BG578" i="45"/>
  <c r="Z578" i="45"/>
  <c r="AU579" i="45"/>
  <c r="BA579" i="45" s="1"/>
  <c r="AY579" i="45"/>
  <c r="BM581" i="45"/>
  <c r="Z530" i="45"/>
  <c r="AO534" i="45"/>
  <c r="Y537" i="45"/>
  <c r="BQ537" i="45"/>
  <c r="BQ539" i="45"/>
  <c r="AY541" i="45"/>
  <c r="BQ541" i="45"/>
  <c r="Z542" i="45"/>
  <c r="AO544" i="45"/>
  <c r="AY545" i="45"/>
  <c r="BQ545" i="45"/>
  <c r="Z546" i="45"/>
  <c r="Y547" i="45"/>
  <c r="AY547" i="45"/>
  <c r="BQ547" i="45"/>
  <c r="BG548" i="45"/>
  <c r="Y550" i="45"/>
  <c r="AO550" i="45"/>
  <c r="AO553" i="45"/>
  <c r="BO554" i="45"/>
  <c r="Z554" i="45"/>
  <c r="BS554" i="45"/>
  <c r="AO560" i="45"/>
  <c r="Y560" i="45"/>
  <c r="BS561" i="45"/>
  <c r="Y567" i="45"/>
  <c r="AO567" i="45"/>
  <c r="AU567" i="45"/>
  <c r="BQ567" i="45"/>
  <c r="AO568" i="45"/>
  <c r="BS568" i="45"/>
  <c r="BG568" i="45"/>
  <c r="BQ568" i="45"/>
  <c r="Z571" i="45"/>
  <c r="BO571" i="45"/>
  <c r="AW573" i="45"/>
  <c r="BO575" i="45"/>
  <c r="AU578" i="45"/>
  <c r="BA578" i="45" s="1"/>
  <c r="BO581" i="45"/>
  <c r="BS581" i="45"/>
  <c r="BG581" i="45"/>
  <c r="Z581" i="45"/>
  <c r="BQ581" i="45"/>
  <c r="BO557" i="45"/>
  <c r="BA557" i="45"/>
  <c r="BQ557" i="45"/>
  <c r="BG558" i="45"/>
  <c r="BS558" i="45"/>
  <c r="BS562" i="45"/>
  <c r="BS563" i="45"/>
  <c r="BS569" i="45"/>
  <c r="BS570" i="45"/>
  <c r="BG570" i="45"/>
  <c r="BA570" i="45"/>
  <c r="BQ570" i="45"/>
  <c r="Z575" i="45"/>
  <c r="AO576" i="45"/>
  <c r="BS577" i="45"/>
  <c r="BG577" i="45"/>
  <c r="BQ577" i="45"/>
  <c r="BO579" i="45"/>
  <c r="BS579" i="45"/>
  <c r="BG579" i="45"/>
  <c r="Z579" i="45"/>
  <c r="BQ579" i="45"/>
  <c r="AU583" i="45"/>
  <c r="BA583" i="45" s="1"/>
  <c r="AY583" i="45"/>
  <c r="BA537" i="45"/>
  <c r="BG537" i="45"/>
  <c r="BA539" i="45"/>
  <c r="BG539" i="45"/>
  <c r="Z541" i="45"/>
  <c r="BG541" i="45"/>
  <c r="BA545" i="45"/>
  <c r="BG545" i="45"/>
  <c r="BA547" i="45"/>
  <c r="BG547" i="45"/>
  <c r="BM555" i="45"/>
  <c r="Z557" i="45"/>
  <c r="BA558" i="45"/>
  <c r="BO559" i="45"/>
  <c r="BA559" i="45"/>
  <c r="BQ559" i="45"/>
  <c r="BG562" i="45"/>
  <c r="Z563" i="45"/>
  <c r="BG563" i="45"/>
  <c r="BS567" i="45"/>
  <c r="BG569" i="45"/>
  <c r="BS571" i="45"/>
  <c r="BS573" i="45"/>
  <c r="BG573" i="45"/>
  <c r="BA573" i="45"/>
  <c r="BQ573" i="45"/>
  <c r="BS575" i="45"/>
  <c r="AU581" i="45"/>
  <c r="BA581" i="45" s="1"/>
  <c r="AY581" i="45"/>
  <c r="BG561" i="45"/>
  <c r="Z580" i="45"/>
  <c r="BG580" i="45"/>
  <c r="BS580" i="45"/>
  <c r="Z582" i="45"/>
  <c r="BG582" i="45"/>
  <c r="BS582" i="45"/>
  <c r="BQ583" i="45"/>
  <c r="BG584" i="45"/>
  <c r="AY585" i="45"/>
  <c r="BQ585" i="45"/>
  <c r="Z586" i="45"/>
  <c r="BA586" i="45"/>
  <c r="BG586" i="45"/>
  <c r="BS586" i="45"/>
  <c r="AY587" i="45"/>
  <c r="BQ587" i="45"/>
  <c r="Z588" i="45"/>
  <c r="BA588" i="45"/>
  <c r="BG588" i="45"/>
  <c r="BS588" i="45"/>
  <c r="BQ589" i="45"/>
  <c r="BA590" i="45"/>
  <c r="BG590" i="45"/>
  <c r="BS590" i="45"/>
  <c r="AY591" i="45"/>
  <c r="BQ591" i="45"/>
  <c r="Z592" i="45"/>
  <c r="BA592" i="45"/>
  <c r="BG592" i="45"/>
  <c r="BS592" i="45"/>
  <c r="AO593" i="45"/>
  <c r="AY594" i="45"/>
  <c r="AU595" i="45"/>
  <c r="BA595" i="45" s="1"/>
  <c r="BS595" i="45"/>
  <c r="BG595" i="45"/>
  <c r="BQ595" i="45"/>
  <c r="BS597" i="45"/>
  <c r="AW598" i="45"/>
  <c r="AU599" i="45"/>
  <c r="BA599" i="45" s="1"/>
  <c r="BS599" i="45"/>
  <c r="BG599" i="45"/>
  <c r="BQ599" i="45"/>
  <c r="AU602" i="45"/>
  <c r="BA602" i="45" s="1"/>
  <c r="BM603" i="45"/>
  <c r="BO604" i="45"/>
  <c r="AW605" i="45"/>
  <c r="Y606" i="45"/>
  <c r="AO606" i="45"/>
  <c r="BA606" i="45"/>
  <c r="BG606" i="45"/>
  <c r="AW607" i="45"/>
  <c r="Y608" i="45"/>
  <c r="AO608" i="45"/>
  <c r="BA608" i="45"/>
  <c r="BG608" i="45"/>
  <c r="AW609" i="45"/>
  <c r="Y610" i="45"/>
  <c r="AO610" i="45"/>
  <c r="AU610" i="45"/>
  <c r="BA610" i="45" s="1"/>
  <c r="BS611" i="45"/>
  <c r="BG611" i="45"/>
  <c r="BA611" i="45"/>
  <c r="BQ611" i="45"/>
  <c r="BO611" i="45"/>
  <c r="Z611" i="45"/>
  <c r="BS594" i="45"/>
  <c r="BS600" i="45"/>
  <c r="BS601" i="45"/>
  <c r="Y603" i="45"/>
  <c r="AU603" i="45"/>
  <c r="BA603" i="45" s="1"/>
  <c r="BS603" i="45"/>
  <c r="BG603" i="45"/>
  <c r="BQ603" i="45"/>
  <c r="BO606" i="45"/>
  <c r="BO608" i="45"/>
  <c r="Z583" i="45"/>
  <c r="BG583" i="45"/>
  <c r="BS583" i="45"/>
  <c r="AU584" i="45"/>
  <c r="BA584" i="45" s="1"/>
  <c r="Z585" i="45"/>
  <c r="BA585" i="45"/>
  <c r="BG585" i="45"/>
  <c r="BS585" i="45"/>
  <c r="Z587" i="45"/>
  <c r="BA587" i="45"/>
  <c r="BG587" i="45"/>
  <c r="BS587" i="45"/>
  <c r="Z589" i="45"/>
  <c r="BA589" i="45"/>
  <c r="BG589" i="45"/>
  <c r="BS589" i="45"/>
  <c r="Z591" i="45"/>
  <c r="BA591" i="45"/>
  <c r="BG591" i="45"/>
  <c r="BS591" i="45"/>
  <c r="BA594" i="45"/>
  <c r="BG594" i="45"/>
  <c r="Y596" i="45"/>
  <c r="AU597" i="45"/>
  <c r="BA597" i="45" s="1"/>
  <c r="BG600" i="45"/>
  <c r="BA601" i="45"/>
  <c r="BG601" i="45"/>
  <c r="BS604" i="45"/>
  <c r="BS605" i="45"/>
  <c r="BG605" i="45"/>
  <c r="BA605" i="45"/>
  <c r="BQ605" i="45"/>
  <c r="BS607" i="45"/>
  <c r="BG607" i="45"/>
  <c r="Z607" i="45"/>
  <c r="BQ607" i="45"/>
  <c r="BO610" i="45"/>
  <c r="BQ610" i="45"/>
  <c r="Z594" i="45"/>
  <c r="BQ594" i="45"/>
  <c r="BM595" i="45"/>
  <c r="BM599" i="45"/>
  <c r="Z600" i="45"/>
  <c r="AU600" i="45"/>
  <c r="BA600" i="45" s="1"/>
  <c r="BQ600" i="45"/>
  <c r="BO601" i="45"/>
  <c r="AW603" i="45"/>
  <c r="BA604" i="45"/>
  <c r="BG604" i="45"/>
  <c r="BS606" i="45"/>
  <c r="BS608" i="45"/>
  <c r="BG610" i="45"/>
  <c r="Z609" i="45"/>
  <c r="BA609" i="45"/>
  <c r="BG609" i="45"/>
  <c r="AW611" i="45"/>
  <c r="AU612" i="45"/>
  <c r="BA612" i="45" s="1"/>
  <c r="BG612" i="45"/>
  <c r="AO613" i="45"/>
  <c r="AY614" i="45"/>
  <c r="BQ614" i="45"/>
  <c r="BA616" i="45"/>
  <c r="BO616" i="45"/>
  <c r="Y617" i="45"/>
  <c r="BQ617" i="45"/>
  <c r="AO618" i="45"/>
  <c r="AU619" i="45"/>
  <c r="BA619" i="45" s="1"/>
  <c r="BG619" i="45"/>
  <c r="BS619" i="45"/>
  <c r="AW620" i="45"/>
  <c r="BO620" i="45"/>
  <c r="AY621" i="45"/>
  <c r="BQ621" i="45"/>
  <c r="AU623" i="45"/>
  <c r="BA623" i="45" s="1"/>
  <c r="BG623" i="45"/>
  <c r="BS623" i="45"/>
  <c r="AO614" i="45"/>
  <c r="AO617" i="45"/>
  <c r="BQ620" i="45"/>
  <c r="AU622" i="45"/>
  <c r="BO623" i="45"/>
  <c r="BA614" i="45"/>
  <c r="BG614" i="45"/>
  <c r="BS614" i="45"/>
  <c r="BG617" i="45"/>
  <c r="BS617" i="45"/>
  <c r="BA621" i="45"/>
  <c r="BG621" i="45"/>
  <c r="Y623" i="45"/>
  <c r="Z614" i="45"/>
  <c r="BG616" i="45"/>
  <c r="BA620" i="45"/>
  <c r="BG620" i="45"/>
  <c r="AZ75" i="42"/>
  <c r="BA75" i="42" s="1"/>
  <c r="AY75" i="42"/>
  <c r="AW75" i="42"/>
  <c r="BM246" i="45" l="1"/>
  <c r="Z306" i="45"/>
  <c r="AU568" i="45"/>
  <c r="BA568" i="45" s="1"/>
  <c r="Y549" i="45"/>
  <c r="BM306" i="45"/>
  <c r="Y495" i="45"/>
  <c r="AO101" i="45"/>
  <c r="Y101" i="45"/>
  <c r="AO495" i="45"/>
  <c r="AU370" i="45"/>
  <c r="BA370" i="45" s="1"/>
  <c r="Y262" i="45"/>
  <c r="Y370" i="45"/>
  <c r="Y246" i="45"/>
  <c r="AW243" i="45"/>
  <c r="AU243" i="45"/>
  <c r="BA243" i="45" s="1"/>
  <c r="AU246" i="45"/>
  <c r="BA246" i="45" s="1"/>
  <c r="AU262" i="45"/>
  <c r="BA262" i="45" s="1"/>
  <c r="BX67" i="42"/>
  <c r="BW67" i="42"/>
  <c r="BU67" i="42"/>
  <c r="BR67" i="42"/>
  <c r="BL67" i="42"/>
  <c r="BK67" i="42"/>
  <c r="BI67" i="42"/>
  <c r="BS67" i="42"/>
  <c r="AG67" i="42"/>
  <c r="AH67" i="42" s="1"/>
  <c r="AF67" i="42"/>
  <c r="AB67" i="42"/>
  <c r="X67" i="42"/>
  <c r="Z67" i="42" l="1"/>
  <c r="BO67" i="42"/>
  <c r="BQ67" i="42"/>
  <c r="BX602" i="14" l="1"/>
  <c r="BU602" i="14"/>
  <c r="BR602" i="14"/>
  <c r="BL602" i="14"/>
  <c r="BK602" i="14"/>
  <c r="BI602" i="14"/>
  <c r="BF602" i="14"/>
  <c r="BE602" i="14"/>
  <c r="BC602" i="14"/>
  <c r="AZ602" i="14"/>
  <c r="BO602" i="14" s="1"/>
  <c r="AT602" i="14"/>
  <c r="AY602" i="14" s="1"/>
  <c r="AS602" i="14"/>
  <c r="AW602" i="14" s="1"/>
  <c r="AP602" i="14"/>
  <c r="AO602" i="14" s="1"/>
  <c r="X602" i="14"/>
  <c r="BX601" i="14"/>
  <c r="BW601" i="14"/>
  <c r="BU601" i="14"/>
  <c r="BR601" i="14"/>
  <c r="BL601" i="14"/>
  <c r="BK601" i="14"/>
  <c r="BI601" i="14"/>
  <c r="BF601" i="14"/>
  <c r="BC601" i="14"/>
  <c r="AZ601" i="14"/>
  <c r="BQ601" i="14" s="1"/>
  <c r="AT601" i="14"/>
  <c r="AY601" i="14" s="1"/>
  <c r="AS601" i="14"/>
  <c r="AW601" i="14" s="1"/>
  <c r="AP601" i="14"/>
  <c r="Y601" i="14" s="1"/>
  <c r="AG601" i="14"/>
  <c r="AF601" i="14"/>
  <c r="AB601" i="14"/>
  <c r="X601" i="14"/>
  <c r="BX600" i="14"/>
  <c r="BW600" i="14"/>
  <c r="BU600" i="14"/>
  <c r="BR600" i="14"/>
  <c r="BL600" i="14"/>
  <c r="BK600" i="14"/>
  <c r="BI600" i="14"/>
  <c r="BF600" i="14"/>
  <c r="BM600" i="14" s="1"/>
  <c r="BC600" i="14"/>
  <c r="AZ600" i="14"/>
  <c r="BO600" i="14" s="1"/>
  <c r="AT600" i="14"/>
  <c r="AY600" i="14" s="1"/>
  <c r="AS600" i="14"/>
  <c r="AU600" i="14" s="1"/>
  <c r="AP600" i="14"/>
  <c r="AO600" i="14" s="1"/>
  <c r="AG600" i="14"/>
  <c r="AF600" i="14"/>
  <c r="AB600" i="14"/>
  <c r="Z600" i="14"/>
  <c r="X600" i="14"/>
  <c r="BX599" i="14"/>
  <c r="BW599" i="14"/>
  <c r="BU599" i="14"/>
  <c r="BR599" i="14"/>
  <c r="BL599" i="14"/>
  <c r="BK599" i="14"/>
  <c r="BI599" i="14"/>
  <c r="BF599" i="14"/>
  <c r="BC599" i="14"/>
  <c r="AZ599" i="14"/>
  <c r="BQ599" i="14" s="1"/>
  <c r="AT599" i="14"/>
  <c r="AY599" i="14" s="1"/>
  <c r="AS599" i="14"/>
  <c r="AW599" i="14" s="1"/>
  <c r="AP599" i="14"/>
  <c r="Y599" i="14" s="1"/>
  <c r="AG599" i="14"/>
  <c r="AF599" i="14"/>
  <c r="AB599" i="14"/>
  <c r="X599" i="14"/>
  <c r="BX598" i="14"/>
  <c r="BW598" i="14"/>
  <c r="BU598" i="14"/>
  <c r="BR598" i="14"/>
  <c r="BL598" i="14"/>
  <c r="BK598" i="14"/>
  <c r="BI598" i="14"/>
  <c r="BF598" i="14"/>
  <c r="BE598" i="14"/>
  <c r="BC598" i="14"/>
  <c r="AZ598" i="14"/>
  <c r="BO598" i="14" s="1"/>
  <c r="AT598" i="14"/>
  <c r="AY598" i="14" s="1"/>
  <c r="AS598" i="14"/>
  <c r="AW598" i="14" s="1"/>
  <c r="AP598" i="14"/>
  <c r="AR598" i="14" s="1"/>
  <c r="AG598" i="14"/>
  <c r="AF598" i="14"/>
  <c r="AB598" i="14"/>
  <c r="X598" i="14"/>
  <c r="BX597" i="14"/>
  <c r="BW597" i="14"/>
  <c r="BU597" i="14"/>
  <c r="BR597" i="14"/>
  <c r="BL597" i="14"/>
  <c r="BK597" i="14"/>
  <c r="BI597" i="14"/>
  <c r="BF597" i="14"/>
  <c r="BE597" i="14"/>
  <c r="BC597" i="14"/>
  <c r="AZ597" i="14"/>
  <c r="Z597" i="14" s="1"/>
  <c r="AT597" i="14"/>
  <c r="AS597" i="14"/>
  <c r="AP597" i="14"/>
  <c r="AO597" i="14" s="1"/>
  <c r="AG597" i="14"/>
  <c r="AF597" i="14"/>
  <c r="AB597" i="14"/>
  <c r="X597" i="14"/>
  <c r="BX603" i="14"/>
  <c r="BW603" i="14"/>
  <c r="BU603" i="14"/>
  <c r="BR603" i="14"/>
  <c r="BL603" i="14"/>
  <c r="BK603" i="14"/>
  <c r="BI603" i="14"/>
  <c r="BF603" i="14"/>
  <c r="BE603" i="14"/>
  <c r="BC603" i="14"/>
  <c r="AZ603" i="14"/>
  <c r="BQ603" i="14" s="1"/>
  <c r="AT603" i="14"/>
  <c r="AY603" i="14" s="1"/>
  <c r="AS603" i="14"/>
  <c r="AW603" i="14" s="1"/>
  <c r="AP603" i="14"/>
  <c r="AR603" i="14" s="1"/>
  <c r="AF603" i="14"/>
  <c r="AB603" i="14"/>
  <c r="X603" i="14"/>
  <c r="BX596" i="14"/>
  <c r="BW596" i="14"/>
  <c r="BU596" i="14"/>
  <c r="BR596" i="14"/>
  <c r="BL596" i="14"/>
  <c r="BK596" i="14"/>
  <c r="BI596" i="14"/>
  <c r="BF596" i="14"/>
  <c r="BC596" i="14"/>
  <c r="AZ596" i="14"/>
  <c r="AS596" i="14"/>
  <c r="AW596" i="14" s="1"/>
  <c r="AR596" i="14"/>
  <c r="AL596" i="14"/>
  <c r="AJ596" i="14"/>
  <c r="X596" i="14"/>
  <c r="BX594" i="14"/>
  <c r="BW594" i="14"/>
  <c r="BU594" i="14"/>
  <c r="BR594" i="14"/>
  <c r="BL594" i="14"/>
  <c r="BK594" i="14"/>
  <c r="BI594" i="14"/>
  <c r="BF594" i="14"/>
  <c r="BE594" i="14"/>
  <c r="BC594" i="14"/>
  <c r="AZ594" i="14"/>
  <c r="BO594" i="14" s="1"/>
  <c r="AT594" i="14"/>
  <c r="AY594" i="14" s="1"/>
  <c r="AS594" i="14"/>
  <c r="AW594" i="14" s="1"/>
  <c r="AP594" i="14"/>
  <c r="AR594" i="14" s="1"/>
  <c r="AJ594" i="14"/>
  <c r="AG594" i="14"/>
  <c r="AF594" i="14"/>
  <c r="AB594" i="14"/>
  <c r="X594" i="14"/>
  <c r="BX593" i="14"/>
  <c r="BR593" i="14"/>
  <c r="BL593" i="14"/>
  <c r="BI593" i="14"/>
  <c r="BF593" i="14"/>
  <c r="BC593" i="14"/>
  <c r="AZ593" i="14"/>
  <c r="BO593" i="14" s="1"/>
  <c r="AT593" i="14"/>
  <c r="AY593" i="14" s="1"/>
  <c r="AS593" i="14"/>
  <c r="AW593" i="14" s="1"/>
  <c r="AP593" i="14"/>
  <c r="AR593" i="14" s="1"/>
  <c r="AG593" i="14"/>
  <c r="AF593" i="14"/>
  <c r="AB593" i="14"/>
  <c r="X593" i="14"/>
  <c r="BX592" i="14"/>
  <c r="BR592" i="14"/>
  <c r="BL592" i="14"/>
  <c r="BI592" i="14"/>
  <c r="BF592" i="14"/>
  <c r="BC592" i="14"/>
  <c r="AZ592" i="14"/>
  <c r="BQ592" i="14" s="1"/>
  <c r="AT592" i="14"/>
  <c r="AY592" i="14" s="1"/>
  <c r="AS592" i="14"/>
  <c r="AW592" i="14" s="1"/>
  <c r="AP592" i="14"/>
  <c r="AO592" i="14" s="1"/>
  <c r="AG592" i="14"/>
  <c r="AF592" i="14"/>
  <c r="AB592" i="14"/>
  <c r="X592" i="14"/>
  <c r="BX591" i="14"/>
  <c r="BW591" i="14"/>
  <c r="BU591" i="14"/>
  <c r="BR591" i="14"/>
  <c r="BL591" i="14"/>
  <c r="BI591" i="14"/>
  <c r="BF591" i="14"/>
  <c r="BE591" i="14"/>
  <c r="BC591" i="14"/>
  <c r="AZ591" i="14"/>
  <c r="BQ591" i="14" s="1"/>
  <c r="AT591" i="14"/>
  <c r="AS591" i="14"/>
  <c r="AP591" i="14"/>
  <c r="AR591" i="14" s="1"/>
  <c r="Z591" i="14"/>
  <c r="X591" i="14"/>
  <c r="BX595" i="14"/>
  <c r="BW595" i="14"/>
  <c r="BU595" i="14"/>
  <c r="BR595" i="14"/>
  <c r="BL595" i="14"/>
  <c r="BK595" i="14"/>
  <c r="BI595" i="14"/>
  <c r="BF595" i="14"/>
  <c r="BE595" i="14"/>
  <c r="BC595" i="14"/>
  <c r="AZ595" i="14"/>
  <c r="BO595" i="14" s="1"/>
  <c r="AT595" i="14"/>
  <c r="AY595" i="14" s="1"/>
  <c r="AS595" i="14"/>
  <c r="AP595" i="14"/>
  <c r="AR595" i="14" s="1"/>
  <c r="AF595" i="14"/>
  <c r="AB595" i="14"/>
  <c r="X595" i="14"/>
  <c r="BX590" i="14"/>
  <c r="BW590" i="14"/>
  <c r="BU590" i="14"/>
  <c r="BR590" i="14"/>
  <c r="BL590" i="14"/>
  <c r="BK590" i="14"/>
  <c r="BI590" i="14"/>
  <c r="BF590" i="14"/>
  <c r="BM590" i="14" s="1"/>
  <c r="BE590" i="14"/>
  <c r="BC590" i="14"/>
  <c r="AZ590" i="14"/>
  <c r="BS590" i="14" s="1"/>
  <c r="AT590" i="14"/>
  <c r="AS590" i="14"/>
  <c r="AP590" i="14"/>
  <c r="AL590" i="14"/>
  <c r="AJ590" i="14"/>
  <c r="X590" i="14"/>
  <c r="BX589" i="14"/>
  <c r="BW589" i="14"/>
  <c r="BU589" i="14"/>
  <c r="BR589" i="14"/>
  <c r="BL589" i="14"/>
  <c r="BK589" i="14"/>
  <c r="BI589" i="14"/>
  <c r="BF589" i="14"/>
  <c r="BC589" i="14"/>
  <c r="AZ589" i="14"/>
  <c r="AT589" i="14"/>
  <c r="AY589" i="14" s="1"/>
  <c r="AS589" i="14"/>
  <c r="AW589" i="14" s="1"/>
  <c r="AP589" i="14"/>
  <c r="AO589" i="14" s="1"/>
  <c r="AL589" i="14"/>
  <c r="AJ589" i="14"/>
  <c r="X589" i="14"/>
  <c r="BX588" i="14"/>
  <c r="BW588" i="14"/>
  <c r="BU588" i="14"/>
  <c r="BR588" i="14"/>
  <c r="BL588" i="14"/>
  <c r="BK588" i="14"/>
  <c r="BI588" i="14"/>
  <c r="BF588" i="14"/>
  <c r="BC588" i="14"/>
  <c r="AZ588" i="14"/>
  <c r="AT588" i="14"/>
  <c r="AY588" i="14" s="1"/>
  <c r="AS588" i="14"/>
  <c r="AQ588" i="14"/>
  <c r="AP588" i="14"/>
  <c r="AO588" i="14" s="1"/>
  <c r="AL588" i="14"/>
  <c r="AJ588" i="14"/>
  <c r="X588" i="14"/>
  <c r="BX587" i="14"/>
  <c r="BR587" i="14"/>
  <c r="BL587" i="14"/>
  <c r="BK587" i="14"/>
  <c r="BI587" i="14"/>
  <c r="BF587" i="14"/>
  <c r="BM587" i="14" s="1"/>
  <c r="BC587" i="14"/>
  <c r="AZ587" i="14"/>
  <c r="Z587" i="14" s="1"/>
  <c r="AT587" i="14"/>
  <c r="AY587" i="14" s="1"/>
  <c r="AS587" i="14"/>
  <c r="AW587" i="14" s="1"/>
  <c r="AP587" i="14"/>
  <c r="AO587" i="14" s="1"/>
  <c r="AL587" i="14"/>
  <c r="AJ587" i="14"/>
  <c r="X587" i="14"/>
  <c r="BX586" i="14"/>
  <c r="BW586" i="14"/>
  <c r="BU586" i="14"/>
  <c r="BR586" i="14"/>
  <c r="BL586" i="14"/>
  <c r="BK586" i="14"/>
  <c r="BI586" i="14"/>
  <c r="BF586" i="14"/>
  <c r="BM586" i="14" s="1"/>
  <c r="BC586" i="14"/>
  <c r="AZ586" i="14"/>
  <c r="BG586" i="14" s="1"/>
  <c r="AT586" i="14"/>
  <c r="AY586" i="14" s="1"/>
  <c r="AS586" i="14"/>
  <c r="AU586" i="14" s="1"/>
  <c r="AP586" i="14"/>
  <c r="Y586" i="14" s="1"/>
  <c r="Z586" i="14"/>
  <c r="X586" i="14"/>
  <c r="BX585" i="14"/>
  <c r="BW585" i="14"/>
  <c r="BU585" i="14"/>
  <c r="BR585" i="14"/>
  <c r="BL585" i="14"/>
  <c r="BK585" i="14"/>
  <c r="BI585" i="14"/>
  <c r="BF585" i="14"/>
  <c r="BM585" i="14" s="1"/>
  <c r="BC585" i="14"/>
  <c r="AZ585" i="14"/>
  <c r="Z585" i="14" s="1"/>
  <c r="AT585" i="14"/>
  <c r="AY585" i="14" s="1"/>
  <c r="AS585" i="14"/>
  <c r="AW585" i="14" s="1"/>
  <c r="AP585" i="14"/>
  <c r="AO585" i="14" s="1"/>
  <c r="X585" i="14"/>
  <c r="BX584" i="14"/>
  <c r="BU584" i="14"/>
  <c r="BR584" i="14"/>
  <c r="BL584" i="14"/>
  <c r="BK584" i="14"/>
  <c r="BI584" i="14"/>
  <c r="BF584" i="14"/>
  <c r="BC584" i="14"/>
  <c r="AZ584" i="14"/>
  <c r="Z584" i="14" s="1"/>
  <c r="AT584" i="14"/>
  <c r="AS584" i="14"/>
  <c r="AP584" i="14"/>
  <c r="AO584" i="14" s="1"/>
  <c r="AL584" i="14"/>
  <c r="AJ584" i="14"/>
  <c r="X584" i="14"/>
  <c r="BX581" i="14"/>
  <c r="BW581" i="14"/>
  <c r="BU581" i="14"/>
  <c r="BR581" i="14"/>
  <c r="BL581" i="14"/>
  <c r="BK581" i="14"/>
  <c r="BI581" i="14"/>
  <c r="BF581" i="14"/>
  <c r="BE581" i="14"/>
  <c r="BC581" i="14"/>
  <c r="AZ581" i="14"/>
  <c r="BQ581" i="14" s="1"/>
  <c r="AT581" i="14"/>
  <c r="AY581" i="14" s="1"/>
  <c r="AS581" i="14"/>
  <c r="AW581" i="14" s="1"/>
  <c r="AP581" i="14"/>
  <c r="AO581" i="14" s="1"/>
  <c r="X581" i="14"/>
  <c r="BX580" i="14"/>
  <c r="BW580" i="14"/>
  <c r="BU580" i="14"/>
  <c r="BR580" i="14"/>
  <c r="BL580" i="14"/>
  <c r="BK580" i="14"/>
  <c r="BI580" i="14"/>
  <c r="BF580" i="14"/>
  <c r="BE580" i="14"/>
  <c r="BC580" i="14"/>
  <c r="AZ580" i="14"/>
  <c r="AT580" i="14"/>
  <c r="AY580" i="14" s="1"/>
  <c r="AS580" i="14"/>
  <c r="AW580" i="14" s="1"/>
  <c r="AP580" i="14"/>
  <c r="Y580" i="14" s="1"/>
  <c r="AG580" i="14"/>
  <c r="AF580" i="14"/>
  <c r="AB580" i="14"/>
  <c r="X580" i="14"/>
  <c r="BX579" i="14"/>
  <c r="BU579" i="14"/>
  <c r="BR579" i="14"/>
  <c r="BL579" i="14"/>
  <c r="BK579" i="14"/>
  <c r="BI579" i="14"/>
  <c r="BF579" i="14"/>
  <c r="BE579" i="14"/>
  <c r="BC579" i="14"/>
  <c r="AZ579" i="14"/>
  <c r="BO579" i="14" s="1"/>
  <c r="AT579" i="14"/>
  <c r="AS579" i="14"/>
  <c r="AP579" i="14"/>
  <c r="AO579" i="14" s="1"/>
  <c r="AG579" i="14"/>
  <c r="AF579" i="14"/>
  <c r="AB579" i="14"/>
  <c r="X579" i="14"/>
  <c r="BX582" i="14"/>
  <c r="BU582" i="14"/>
  <c r="BR582" i="14"/>
  <c r="BL582" i="14"/>
  <c r="BK582" i="14"/>
  <c r="BI582" i="14"/>
  <c r="BF582" i="14"/>
  <c r="BE582" i="14"/>
  <c r="BC582" i="14"/>
  <c r="AZ582" i="14"/>
  <c r="BQ582" i="14" s="1"/>
  <c r="AT582" i="14"/>
  <c r="AY582" i="14" s="1"/>
  <c r="AS582" i="14"/>
  <c r="AW582" i="14" s="1"/>
  <c r="AP582" i="14"/>
  <c r="AO582" i="14" s="1"/>
  <c r="AB582" i="14"/>
  <c r="X582" i="14"/>
  <c r="BX583" i="14"/>
  <c r="BR583" i="14"/>
  <c r="BL583" i="14"/>
  <c r="BK583" i="14"/>
  <c r="BI583" i="14"/>
  <c r="BF583" i="14"/>
  <c r="BE583" i="14"/>
  <c r="BC583" i="14"/>
  <c r="AZ583" i="14"/>
  <c r="BQ583" i="14" s="1"/>
  <c r="AY583" i="14"/>
  <c r="AS583" i="14"/>
  <c r="AU583" i="14" s="1"/>
  <c r="AP583" i="14"/>
  <c r="AR583" i="14" s="1"/>
  <c r="X583" i="14"/>
  <c r="BX577" i="14"/>
  <c r="BW577" i="14"/>
  <c r="BU577" i="14"/>
  <c r="BR577" i="14"/>
  <c r="BL577" i="14"/>
  <c r="BI577" i="14"/>
  <c r="BF577" i="14"/>
  <c r="BE577" i="14"/>
  <c r="BC577" i="14"/>
  <c r="AZ577" i="14"/>
  <c r="AT577" i="14"/>
  <c r="AY577" i="14" s="1"/>
  <c r="AS577" i="14"/>
  <c r="AW577" i="14" s="1"/>
  <c r="AP577" i="14"/>
  <c r="AR577" i="14" s="1"/>
  <c r="AL577" i="14"/>
  <c r="AJ577" i="14"/>
  <c r="AG577" i="14"/>
  <c r="AF577" i="14"/>
  <c r="AB577" i="14"/>
  <c r="X577" i="14"/>
  <c r="BX576" i="14"/>
  <c r="BU576" i="14"/>
  <c r="BR576" i="14"/>
  <c r="BL576" i="14"/>
  <c r="BK576" i="14"/>
  <c r="BI576" i="14"/>
  <c r="BF576" i="14"/>
  <c r="BE576" i="14"/>
  <c r="BC576" i="14"/>
  <c r="AZ576" i="14"/>
  <c r="BO576" i="14" s="1"/>
  <c r="AT576" i="14"/>
  <c r="AY576" i="14" s="1"/>
  <c r="AS576" i="14"/>
  <c r="AW576" i="14" s="1"/>
  <c r="AP576" i="14"/>
  <c r="AR576" i="14" s="1"/>
  <c r="AG576" i="14"/>
  <c r="AF576" i="14"/>
  <c r="AB576" i="14"/>
  <c r="X576" i="14"/>
  <c r="BX575" i="14"/>
  <c r="BW575" i="14"/>
  <c r="BU575" i="14"/>
  <c r="BR575" i="14"/>
  <c r="BL575" i="14"/>
  <c r="BK575" i="14"/>
  <c r="BI575" i="14"/>
  <c r="BF575" i="14"/>
  <c r="BC575" i="14"/>
  <c r="AZ575" i="14"/>
  <c r="BO575" i="14" s="1"/>
  <c r="AT575" i="14"/>
  <c r="AY575" i="14" s="1"/>
  <c r="AS575" i="14"/>
  <c r="AW575" i="14" s="1"/>
  <c r="AP575" i="14"/>
  <c r="AO575" i="14" s="1"/>
  <c r="AG575" i="14"/>
  <c r="AF575" i="14"/>
  <c r="AB575" i="14"/>
  <c r="X575" i="14"/>
  <c r="BX578" i="14"/>
  <c r="BR578" i="14"/>
  <c r="BL578" i="14"/>
  <c r="BK578" i="14"/>
  <c r="BI578" i="14"/>
  <c r="BF578" i="14"/>
  <c r="BE578" i="14"/>
  <c r="BC578" i="14"/>
  <c r="AZ578" i="14"/>
  <c r="BO578" i="14" s="1"/>
  <c r="AT578" i="14"/>
  <c r="AY578" i="14" s="1"/>
  <c r="AS578" i="14"/>
  <c r="AW578" i="14" s="1"/>
  <c r="AP578" i="14"/>
  <c r="AR578" i="14" s="1"/>
  <c r="AF578" i="14"/>
  <c r="AB578" i="14"/>
  <c r="X578" i="14"/>
  <c r="BX574" i="14"/>
  <c r="BW574" i="14"/>
  <c r="BU574" i="14"/>
  <c r="BR574" i="14"/>
  <c r="BL574" i="14"/>
  <c r="BK574" i="14"/>
  <c r="BI574" i="14"/>
  <c r="BF574" i="14"/>
  <c r="BM574" i="14" s="1"/>
  <c r="BE574" i="14"/>
  <c r="BC574" i="14"/>
  <c r="AZ574" i="14"/>
  <c r="AT574" i="14"/>
  <c r="AY574" i="14" s="1"/>
  <c r="AS574" i="14"/>
  <c r="AU574" i="14" s="1"/>
  <c r="AP574" i="14"/>
  <c r="AO574" i="14" s="1"/>
  <c r="X574" i="14"/>
  <c r="BX573" i="14"/>
  <c r="BR573" i="14"/>
  <c r="BL573" i="14"/>
  <c r="BK573" i="14"/>
  <c r="BI573" i="14"/>
  <c r="BF573" i="14"/>
  <c r="BM573" i="14" s="1"/>
  <c r="BE573" i="14"/>
  <c r="BC573" i="14"/>
  <c r="AZ573" i="14"/>
  <c r="BO573" i="14" s="1"/>
  <c r="AT573" i="14"/>
  <c r="AY573" i="14" s="1"/>
  <c r="AS573" i="14"/>
  <c r="AU573" i="14" s="1"/>
  <c r="AP573" i="14"/>
  <c r="AR573" i="14" s="1"/>
  <c r="AL573" i="14"/>
  <c r="AJ573" i="14"/>
  <c r="Z573" i="14"/>
  <c r="X573" i="14"/>
  <c r="BX572" i="14"/>
  <c r="BR572" i="14"/>
  <c r="BL572" i="14"/>
  <c r="BK572" i="14"/>
  <c r="BI572" i="14"/>
  <c r="BF572" i="14"/>
  <c r="BM572" i="14" s="1"/>
  <c r="BE572" i="14"/>
  <c r="BC572" i="14"/>
  <c r="AZ572" i="14"/>
  <c r="BO572" i="14" s="1"/>
  <c r="AT572" i="14"/>
  <c r="AY572" i="14" s="1"/>
  <c r="AS572" i="14"/>
  <c r="AU572" i="14" s="1"/>
  <c r="AP572" i="14"/>
  <c r="AO572" i="14" s="1"/>
  <c r="AL572" i="14"/>
  <c r="AJ572" i="14"/>
  <c r="Z572" i="14"/>
  <c r="X572" i="14"/>
  <c r="BX571" i="14"/>
  <c r="BW571" i="14"/>
  <c r="BU571" i="14"/>
  <c r="BR571" i="14"/>
  <c r="BL571" i="14"/>
  <c r="BK571" i="14"/>
  <c r="BI571" i="14"/>
  <c r="BF571" i="14"/>
  <c r="BM571" i="14" s="1"/>
  <c r="BE571" i="14"/>
  <c r="BC571" i="14"/>
  <c r="AZ571" i="14"/>
  <c r="BQ571" i="14" s="1"/>
  <c r="AT571" i="14"/>
  <c r="AY571" i="14" s="1"/>
  <c r="AS571" i="14"/>
  <c r="AW571" i="14" s="1"/>
  <c r="AP571" i="14"/>
  <c r="AR571" i="14" s="1"/>
  <c r="AL571" i="14"/>
  <c r="AJ571" i="14"/>
  <c r="Z571" i="14"/>
  <c r="Y571" i="14"/>
  <c r="X571" i="14"/>
  <c r="BX570" i="14"/>
  <c r="BW570" i="14"/>
  <c r="BU570" i="14"/>
  <c r="BR570" i="14"/>
  <c r="BL570" i="14"/>
  <c r="BK570" i="14"/>
  <c r="BI570" i="14"/>
  <c r="BF570" i="14"/>
  <c r="BC570" i="14"/>
  <c r="AZ570" i="14"/>
  <c r="AT570" i="14"/>
  <c r="AY570" i="14" s="1"/>
  <c r="AS570" i="14"/>
  <c r="AW570" i="14" s="1"/>
  <c r="AP570" i="14"/>
  <c r="AR570" i="14" s="1"/>
  <c r="AL570" i="14"/>
  <c r="AJ570" i="14"/>
  <c r="X570" i="14"/>
  <c r="BX569" i="14"/>
  <c r="BR569" i="14"/>
  <c r="BL569" i="14"/>
  <c r="BK569" i="14"/>
  <c r="BI569" i="14"/>
  <c r="BF569" i="14"/>
  <c r="BE569" i="14"/>
  <c r="BC569" i="14"/>
  <c r="AZ569" i="14"/>
  <c r="Z569" i="14" s="1"/>
  <c r="AT569" i="14"/>
  <c r="AY569" i="14" s="1"/>
  <c r="AS569" i="14"/>
  <c r="AW569" i="14" s="1"/>
  <c r="AP569" i="14"/>
  <c r="AR569" i="14" s="1"/>
  <c r="AB569" i="14"/>
  <c r="X569" i="14"/>
  <c r="BX568" i="14"/>
  <c r="BR568" i="14"/>
  <c r="BL568" i="14"/>
  <c r="BK568" i="14"/>
  <c r="BI568" i="14"/>
  <c r="BF568" i="14"/>
  <c r="BE568" i="14"/>
  <c r="BC568" i="14"/>
  <c r="AZ568" i="14"/>
  <c r="AT568" i="14"/>
  <c r="AS568" i="14"/>
  <c r="AW568" i="14" s="1"/>
  <c r="AP568" i="14"/>
  <c r="AO568" i="14" s="1"/>
  <c r="AF568" i="14"/>
  <c r="AB568" i="14"/>
  <c r="X568" i="14"/>
  <c r="BX567" i="14"/>
  <c r="BU567" i="14"/>
  <c r="BR567" i="14"/>
  <c r="BL567" i="14"/>
  <c r="BK567" i="14"/>
  <c r="BI567" i="14"/>
  <c r="BF567" i="14"/>
  <c r="BE567" i="14"/>
  <c r="BC567" i="14"/>
  <c r="AZ567" i="14"/>
  <c r="Z567" i="14" s="1"/>
  <c r="AT567" i="14"/>
  <c r="AY567" i="14" s="1"/>
  <c r="AS567" i="14"/>
  <c r="AP567" i="14"/>
  <c r="AR567" i="14" s="1"/>
  <c r="AF567" i="14"/>
  <c r="AB567" i="14"/>
  <c r="X567" i="14"/>
  <c r="BX566" i="14"/>
  <c r="BW566" i="14"/>
  <c r="BU566" i="14"/>
  <c r="BR566" i="14"/>
  <c r="BL566" i="14"/>
  <c r="BK566" i="14"/>
  <c r="BI566" i="14"/>
  <c r="BF566" i="14"/>
  <c r="BC566" i="14"/>
  <c r="AS566" i="14"/>
  <c r="AW566" i="14" s="1"/>
  <c r="AP566" i="14"/>
  <c r="AR566" i="14" s="1"/>
  <c r="AL566" i="14"/>
  <c r="AJ566" i="14"/>
  <c r="X566" i="14"/>
  <c r="BX565" i="14"/>
  <c r="BW565" i="14"/>
  <c r="BU565" i="14"/>
  <c r="BR565" i="14"/>
  <c r="BL565" i="14"/>
  <c r="BK565" i="14"/>
  <c r="BI565" i="14"/>
  <c r="BF565" i="14"/>
  <c r="BE565" i="14"/>
  <c r="BC565" i="14"/>
  <c r="AZ565" i="14"/>
  <c r="BO565" i="14" s="1"/>
  <c r="AT565" i="14"/>
  <c r="AY565" i="14" s="1"/>
  <c r="AS565" i="14"/>
  <c r="AW565" i="14" s="1"/>
  <c r="AP565" i="14"/>
  <c r="AF565" i="14"/>
  <c r="AB565" i="14"/>
  <c r="X565" i="14"/>
  <c r="BX564" i="14"/>
  <c r="BR564" i="14"/>
  <c r="BL564" i="14"/>
  <c r="BK564" i="14"/>
  <c r="BI564" i="14"/>
  <c r="BF564" i="14"/>
  <c r="BE564" i="14"/>
  <c r="BC564" i="14"/>
  <c r="AZ564" i="14"/>
  <c r="BO564" i="14" s="1"/>
  <c r="AT564" i="14"/>
  <c r="AY564" i="14" s="1"/>
  <c r="AS564" i="14"/>
  <c r="AW564" i="14" s="1"/>
  <c r="AP564" i="14"/>
  <c r="AF564" i="14"/>
  <c r="AB564" i="14"/>
  <c r="X564" i="14"/>
  <c r="BX563" i="14"/>
  <c r="BR563" i="14"/>
  <c r="BL563" i="14"/>
  <c r="BK563" i="14"/>
  <c r="BI563" i="14"/>
  <c r="BF563" i="14"/>
  <c r="BM563" i="14" s="1"/>
  <c r="BE563" i="14"/>
  <c r="BC563" i="14"/>
  <c r="AZ563" i="14"/>
  <c r="BO563" i="14" s="1"/>
  <c r="AT563" i="14"/>
  <c r="AY563" i="14" s="1"/>
  <c r="AS563" i="14"/>
  <c r="AW563" i="14" s="1"/>
  <c r="AP563" i="14"/>
  <c r="AF563" i="14"/>
  <c r="AB563" i="14"/>
  <c r="Z563" i="14"/>
  <c r="X563" i="14"/>
  <c r="BX562" i="14"/>
  <c r="BW562" i="14"/>
  <c r="BU562" i="14"/>
  <c r="BR562" i="14"/>
  <c r="BL562" i="14"/>
  <c r="BK562" i="14"/>
  <c r="BI562" i="14"/>
  <c r="BF562" i="14"/>
  <c r="BM562" i="14" s="1"/>
  <c r="BE562" i="14"/>
  <c r="BC562" i="14"/>
  <c r="AZ562" i="14"/>
  <c r="BQ562" i="14" s="1"/>
  <c r="AT562" i="14"/>
  <c r="AY562" i="14" s="1"/>
  <c r="AS562" i="14"/>
  <c r="AW562" i="14" s="1"/>
  <c r="AP562" i="14"/>
  <c r="AF562" i="14"/>
  <c r="AB562" i="14"/>
  <c r="Z562" i="14"/>
  <c r="X562" i="14"/>
  <c r="BX561" i="14"/>
  <c r="BW561" i="14"/>
  <c r="BU561" i="14"/>
  <c r="BR561" i="14"/>
  <c r="BL561" i="14"/>
  <c r="BK561" i="14"/>
  <c r="BI561" i="14"/>
  <c r="BF561" i="14"/>
  <c r="BC561" i="14"/>
  <c r="AZ561" i="14"/>
  <c r="AT561" i="14"/>
  <c r="AY561" i="14" s="1"/>
  <c r="AS561" i="14"/>
  <c r="AW561" i="14" s="1"/>
  <c r="AP561" i="14"/>
  <c r="AR561" i="14" s="1"/>
  <c r="AF561" i="14"/>
  <c r="AB561" i="14"/>
  <c r="X561" i="14"/>
  <c r="BX560" i="14"/>
  <c r="BR560" i="14"/>
  <c r="BL560" i="14"/>
  <c r="BK560" i="14"/>
  <c r="BI560" i="14"/>
  <c r="BF560" i="14"/>
  <c r="BE560" i="14"/>
  <c r="BC560" i="14"/>
  <c r="AZ560" i="14"/>
  <c r="BO560" i="14" s="1"/>
  <c r="AT560" i="14"/>
  <c r="AS560" i="14"/>
  <c r="AP560" i="14"/>
  <c r="AO560" i="14" s="1"/>
  <c r="AF560" i="14"/>
  <c r="AB560" i="14"/>
  <c r="X560" i="14"/>
  <c r="BX558" i="14"/>
  <c r="BU558" i="14"/>
  <c r="BR558" i="14"/>
  <c r="BL558" i="14"/>
  <c r="BK558" i="14"/>
  <c r="BI558" i="14"/>
  <c r="BF558" i="14"/>
  <c r="BC558" i="14"/>
  <c r="AZ558" i="14"/>
  <c r="BQ558" i="14" s="1"/>
  <c r="AT558" i="14"/>
  <c r="AY558" i="14" s="1"/>
  <c r="AS558" i="14"/>
  <c r="AW558" i="14" s="1"/>
  <c r="AP558" i="14"/>
  <c r="AR558" i="14" s="1"/>
  <c r="AG558" i="14"/>
  <c r="AF558" i="14"/>
  <c r="AB558" i="14"/>
  <c r="X558" i="14"/>
  <c r="BX557" i="14"/>
  <c r="BW557" i="14"/>
  <c r="BU557" i="14"/>
  <c r="BR557" i="14"/>
  <c r="BL557" i="14"/>
  <c r="BK557" i="14"/>
  <c r="BI557" i="14"/>
  <c r="BF557" i="14"/>
  <c r="BE557" i="14"/>
  <c r="BC557" i="14"/>
  <c r="AZ557" i="14"/>
  <c r="BO557" i="14" s="1"/>
  <c r="AT557" i="14"/>
  <c r="AY557" i="14" s="1"/>
  <c r="AS557" i="14"/>
  <c r="AW557" i="14" s="1"/>
  <c r="AP557" i="14"/>
  <c r="Y557" i="14" s="1"/>
  <c r="AG557" i="14"/>
  <c r="AF557" i="14"/>
  <c r="AB557" i="14"/>
  <c r="X557" i="14"/>
  <c r="BX556" i="14"/>
  <c r="BW556" i="14"/>
  <c r="BU556" i="14"/>
  <c r="BR556" i="14"/>
  <c r="BL556" i="14"/>
  <c r="BK556" i="14"/>
  <c r="BI556" i="14"/>
  <c r="BF556" i="14"/>
  <c r="BE556" i="14"/>
  <c r="BC556" i="14"/>
  <c r="AZ556" i="14"/>
  <c r="BO556" i="14" s="1"/>
  <c r="AT556" i="14"/>
  <c r="AY556" i="14" s="1"/>
  <c r="AS556" i="14"/>
  <c r="AW556" i="14" s="1"/>
  <c r="AP556" i="14"/>
  <c r="AO556" i="14" s="1"/>
  <c r="AL556" i="14"/>
  <c r="AJ556" i="14"/>
  <c r="AG556" i="14"/>
  <c r="AF556" i="14"/>
  <c r="AB556" i="14"/>
  <c r="X556" i="14"/>
  <c r="BX555" i="14"/>
  <c r="BW555" i="14"/>
  <c r="BU555" i="14"/>
  <c r="BR555" i="14"/>
  <c r="BL555" i="14"/>
  <c r="BK555" i="14"/>
  <c r="BI555" i="14"/>
  <c r="BF555" i="14"/>
  <c r="BE555" i="14"/>
  <c r="BC555" i="14"/>
  <c r="AZ555" i="14"/>
  <c r="BO555" i="14" s="1"/>
  <c r="AT555" i="14"/>
  <c r="AY555" i="14" s="1"/>
  <c r="AS555" i="14"/>
  <c r="AW555" i="14" s="1"/>
  <c r="AP555" i="14"/>
  <c r="AO555" i="14" s="1"/>
  <c r="AG555" i="14"/>
  <c r="AF555" i="14"/>
  <c r="AB555" i="14"/>
  <c r="X555" i="14"/>
  <c r="BX554" i="14"/>
  <c r="BW554" i="14"/>
  <c r="BU554" i="14"/>
  <c r="BR554" i="14"/>
  <c r="BL554" i="14"/>
  <c r="BK554" i="14"/>
  <c r="BI554" i="14"/>
  <c r="BF554" i="14"/>
  <c r="BE554" i="14"/>
  <c r="BC554" i="14"/>
  <c r="AZ554" i="14"/>
  <c r="BO554" i="14" s="1"/>
  <c r="AT554" i="14"/>
  <c r="AY554" i="14" s="1"/>
  <c r="AS554" i="14"/>
  <c r="AP554" i="14"/>
  <c r="AO554" i="14" s="1"/>
  <c r="AG554" i="14"/>
  <c r="AF554" i="14"/>
  <c r="AB554" i="14"/>
  <c r="X554" i="14"/>
  <c r="BX559" i="14"/>
  <c r="BW559" i="14"/>
  <c r="BU559" i="14"/>
  <c r="BR559" i="14"/>
  <c r="BL559" i="14"/>
  <c r="BK559" i="14"/>
  <c r="BI559" i="14"/>
  <c r="BF559" i="14"/>
  <c r="BE559" i="14"/>
  <c r="BC559" i="14"/>
  <c r="AZ559" i="14"/>
  <c r="BQ559" i="14" s="1"/>
  <c r="AT559" i="14"/>
  <c r="AY559" i="14" s="1"/>
  <c r="AS559" i="14"/>
  <c r="AW559" i="14" s="1"/>
  <c r="AP559" i="14"/>
  <c r="AO559" i="14" s="1"/>
  <c r="AF559" i="14"/>
  <c r="AB559" i="14"/>
  <c r="X559" i="14"/>
  <c r="BX553" i="14"/>
  <c r="BW553" i="14"/>
  <c r="BU553" i="14"/>
  <c r="BR553" i="14"/>
  <c r="BL553" i="14"/>
  <c r="BK553" i="14"/>
  <c r="BI553" i="14"/>
  <c r="BF553" i="14"/>
  <c r="BC553" i="14"/>
  <c r="AZ553" i="14"/>
  <c r="BO553" i="14" s="1"/>
  <c r="AT553" i="14"/>
  <c r="AY553" i="14" s="1"/>
  <c r="AS553" i="14"/>
  <c r="AW553" i="14" s="1"/>
  <c r="AP553" i="14"/>
  <c r="AL553" i="14"/>
  <c r="AJ553" i="14"/>
  <c r="X553" i="14"/>
  <c r="BX552" i="14"/>
  <c r="BW552" i="14"/>
  <c r="BU552" i="14"/>
  <c r="BR552" i="14"/>
  <c r="BL552" i="14"/>
  <c r="BK552" i="14"/>
  <c r="BI552" i="14"/>
  <c r="BF552" i="14"/>
  <c r="BM552" i="14" s="1"/>
  <c r="BE552" i="14"/>
  <c r="BC552" i="14"/>
  <c r="AZ552" i="14"/>
  <c r="BO552" i="14" s="1"/>
  <c r="AT552" i="14"/>
  <c r="AY552" i="14" s="1"/>
  <c r="AS552" i="14"/>
  <c r="AW552" i="14" s="1"/>
  <c r="AP552" i="14"/>
  <c r="AR552" i="14" s="1"/>
  <c r="AL552" i="14"/>
  <c r="AJ552" i="14"/>
  <c r="Z552" i="14"/>
  <c r="X552" i="14"/>
  <c r="BX550" i="14"/>
  <c r="BW550" i="14"/>
  <c r="BU550" i="14"/>
  <c r="BR550" i="14"/>
  <c r="BL550" i="14"/>
  <c r="BK550" i="14"/>
  <c r="BI550" i="14"/>
  <c r="BF550" i="14"/>
  <c r="BE550" i="14"/>
  <c r="BC550" i="14"/>
  <c r="AZ550" i="14"/>
  <c r="BQ550" i="14" s="1"/>
  <c r="AT550" i="14"/>
  <c r="AY550" i="14" s="1"/>
  <c r="AM550" i="14"/>
  <c r="AS550" i="14" s="1"/>
  <c r="AW550" i="14" s="1"/>
  <c r="AF550" i="14"/>
  <c r="AB550" i="14"/>
  <c r="X550" i="14"/>
  <c r="BX551" i="14"/>
  <c r="BW551" i="14"/>
  <c r="BU551" i="14"/>
  <c r="BR551" i="14"/>
  <c r="BL551" i="14"/>
  <c r="BK551" i="14"/>
  <c r="BI551" i="14"/>
  <c r="BF551" i="14"/>
  <c r="BE551" i="14"/>
  <c r="BC551" i="14"/>
  <c r="AZ551" i="14"/>
  <c r="BQ551" i="14" s="1"/>
  <c r="AT551" i="14"/>
  <c r="AY551" i="14" s="1"/>
  <c r="AS551" i="14"/>
  <c r="AW551" i="14" s="1"/>
  <c r="AP551" i="14"/>
  <c r="AR551" i="14" s="1"/>
  <c r="AF551" i="14"/>
  <c r="AB551" i="14"/>
  <c r="X551" i="14"/>
  <c r="BX549" i="14"/>
  <c r="BR549" i="14"/>
  <c r="BL549" i="14"/>
  <c r="BK549" i="14"/>
  <c r="BI549" i="14"/>
  <c r="BF549" i="14"/>
  <c r="BM549" i="14" s="1"/>
  <c r="BE549" i="14"/>
  <c r="BC549" i="14"/>
  <c r="AZ549" i="14"/>
  <c r="BQ549" i="14" s="1"/>
  <c r="AT549" i="14"/>
  <c r="AY549" i="14" s="1"/>
  <c r="AS549" i="14"/>
  <c r="AW549" i="14" s="1"/>
  <c r="AP549" i="14"/>
  <c r="AL549" i="14"/>
  <c r="AJ549" i="14"/>
  <c r="Z549" i="14"/>
  <c r="Y549" i="14"/>
  <c r="X549" i="14"/>
  <c r="BX548" i="14"/>
  <c r="BR548" i="14"/>
  <c r="BL548" i="14"/>
  <c r="BK548" i="14"/>
  <c r="BI548" i="14"/>
  <c r="BF548" i="14"/>
  <c r="BM548" i="14" s="1"/>
  <c r="BE548" i="14"/>
  <c r="BC548" i="14"/>
  <c r="AZ548" i="14"/>
  <c r="BO548" i="14" s="1"/>
  <c r="AT548" i="14"/>
  <c r="AY548" i="14" s="1"/>
  <c r="AS548" i="14"/>
  <c r="AW548" i="14" s="1"/>
  <c r="AP548" i="14"/>
  <c r="AL548" i="14"/>
  <c r="AJ548" i="14"/>
  <c r="Z548" i="14"/>
  <c r="Y548" i="14"/>
  <c r="X548" i="14"/>
  <c r="BX547" i="14"/>
  <c r="BW547" i="14"/>
  <c r="BU547" i="14"/>
  <c r="BR547" i="14"/>
  <c r="BL547" i="14"/>
  <c r="BK547" i="14"/>
  <c r="BI547" i="14"/>
  <c r="BF547" i="14"/>
  <c r="BM547" i="14" s="1"/>
  <c r="BE547" i="14"/>
  <c r="BC547" i="14"/>
  <c r="AZ547" i="14"/>
  <c r="BQ547" i="14" s="1"/>
  <c r="AT547" i="14"/>
  <c r="AY547" i="14" s="1"/>
  <c r="AS547" i="14"/>
  <c r="AW547" i="14" s="1"/>
  <c r="AP547" i="14"/>
  <c r="AL547" i="14"/>
  <c r="AJ547" i="14"/>
  <c r="Z547" i="14"/>
  <c r="X547" i="14"/>
  <c r="BX545" i="14"/>
  <c r="BW545" i="14"/>
  <c r="BU545" i="14"/>
  <c r="BR545" i="14"/>
  <c r="BL545" i="14"/>
  <c r="BI545" i="14"/>
  <c r="BF545" i="14"/>
  <c r="BE545" i="14"/>
  <c r="BC545" i="14"/>
  <c r="AZ545" i="14"/>
  <c r="Z545" i="14" s="1"/>
  <c r="AT545" i="14"/>
  <c r="AY545" i="14" s="1"/>
  <c r="AS545" i="14"/>
  <c r="AW545" i="14" s="1"/>
  <c r="AP545" i="14"/>
  <c r="Y545" i="14" s="1"/>
  <c r="AG545" i="14"/>
  <c r="AG550" i="14" s="1"/>
  <c r="AH550" i="14" s="1"/>
  <c r="AF545" i="14"/>
  <c r="AB545" i="14"/>
  <c r="X545" i="14"/>
  <c r="BX544" i="14"/>
  <c r="BW544" i="14"/>
  <c r="BU544" i="14"/>
  <c r="BR544" i="14"/>
  <c r="BL544" i="14"/>
  <c r="BI544" i="14"/>
  <c r="BF544" i="14"/>
  <c r="BE544" i="14"/>
  <c r="BC544" i="14"/>
  <c r="AZ544" i="14"/>
  <c r="Z544" i="14" s="1"/>
  <c r="AT544" i="14"/>
  <c r="AS544" i="14"/>
  <c r="AP544" i="14"/>
  <c r="AO544" i="14" s="1"/>
  <c r="AG544" i="14"/>
  <c r="AF544" i="14"/>
  <c r="AB544" i="14"/>
  <c r="X544" i="14"/>
  <c r="BX546" i="14"/>
  <c r="BR546" i="14"/>
  <c r="BL546" i="14"/>
  <c r="BI546" i="14"/>
  <c r="BF546" i="14"/>
  <c r="BE546" i="14"/>
  <c r="BC546" i="14"/>
  <c r="AZ546" i="14"/>
  <c r="AT546" i="14"/>
  <c r="AY546" i="14" s="1"/>
  <c r="AS546" i="14"/>
  <c r="AP546" i="14"/>
  <c r="AO546" i="14" s="1"/>
  <c r="AF546" i="14"/>
  <c r="X546" i="14"/>
  <c r="BX543" i="14"/>
  <c r="BW543" i="14"/>
  <c r="BU543" i="14"/>
  <c r="BR543" i="14"/>
  <c r="BL543" i="14"/>
  <c r="BK543" i="14"/>
  <c r="BI543" i="14"/>
  <c r="BF543" i="14"/>
  <c r="BC543" i="14"/>
  <c r="AZ543" i="14"/>
  <c r="Z543" i="14" s="1"/>
  <c r="AS543" i="14"/>
  <c r="AU543" i="14" s="1"/>
  <c r="AP543" i="14"/>
  <c r="AR543" i="14" s="1"/>
  <c r="AL543" i="14"/>
  <c r="AJ543" i="14"/>
  <c r="X543" i="14"/>
  <c r="BX538" i="14"/>
  <c r="BW538" i="14"/>
  <c r="BU538" i="14"/>
  <c r="BR538" i="14"/>
  <c r="BM538" i="14"/>
  <c r="BL538" i="14"/>
  <c r="BK538" i="14"/>
  <c r="BI538" i="14"/>
  <c r="BE538" i="14"/>
  <c r="AZ538" i="14"/>
  <c r="BQ538" i="14" s="1"/>
  <c r="AT538" i="14"/>
  <c r="AY538" i="14" s="1"/>
  <c r="AS538" i="14"/>
  <c r="AW538" i="14" s="1"/>
  <c r="AP538" i="14"/>
  <c r="AR538" i="14" s="1"/>
  <c r="AG538" i="14"/>
  <c r="AF538" i="14"/>
  <c r="AB538" i="14"/>
  <c r="X538" i="14"/>
  <c r="BX537" i="14"/>
  <c r="BW537" i="14"/>
  <c r="BU537" i="14"/>
  <c r="BR537" i="14"/>
  <c r="BL537" i="14"/>
  <c r="BK537" i="14"/>
  <c r="BI537" i="14"/>
  <c r="BF537" i="14"/>
  <c r="BE537" i="14"/>
  <c r="BC537" i="14"/>
  <c r="AZ537" i="14"/>
  <c r="Z537" i="14" s="1"/>
  <c r="AT537" i="14"/>
  <c r="AY537" i="14" s="1"/>
  <c r="AS537" i="14"/>
  <c r="AW537" i="14" s="1"/>
  <c r="AP537" i="14"/>
  <c r="Y537" i="14" s="1"/>
  <c r="AG537" i="14"/>
  <c r="AF537" i="14"/>
  <c r="AB537" i="14"/>
  <c r="X537" i="14"/>
  <c r="BX536" i="14"/>
  <c r="BW536" i="14"/>
  <c r="BU536" i="14"/>
  <c r="BR536" i="14"/>
  <c r="BL536" i="14"/>
  <c r="BK536" i="14"/>
  <c r="BI536" i="14"/>
  <c r="BF536" i="14"/>
  <c r="BE536" i="14"/>
  <c r="BC536" i="14"/>
  <c r="AZ536" i="14"/>
  <c r="BO536" i="14" s="1"/>
  <c r="AT536" i="14"/>
  <c r="AS536" i="14"/>
  <c r="AP536" i="14"/>
  <c r="Y536" i="14" s="1"/>
  <c r="X536" i="14"/>
  <c r="Y535" i="14"/>
  <c r="X535" i="14"/>
  <c r="BX542" i="14"/>
  <c r="BU542" i="14"/>
  <c r="BR542" i="14"/>
  <c r="BL542" i="14"/>
  <c r="BK542" i="14"/>
  <c r="BI542" i="14"/>
  <c r="BF542" i="14"/>
  <c r="BE542" i="14"/>
  <c r="BC542" i="14"/>
  <c r="AZ542" i="14"/>
  <c r="BQ542" i="14" s="1"/>
  <c r="AT542" i="14"/>
  <c r="AY542" i="14" s="1"/>
  <c r="AS542" i="14"/>
  <c r="AW542" i="14" s="1"/>
  <c r="AP542" i="14"/>
  <c r="AR542" i="14" s="1"/>
  <c r="AB542" i="14"/>
  <c r="X542" i="14"/>
  <c r="BX541" i="14"/>
  <c r="BR541" i="14"/>
  <c r="BL541" i="14"/>
  <c r="BK541" i="14"/>
  <c r="BI541" i="14"/>
  <c r="BF541" i="14"/>
  <c r="BM541" i="14" s="1"/>
  <c r="BC541" i="14"/>
  <c r="AZ541" i="14"/>
  <c r="BS541" i="14" s="1"/>
  <c r="AY541" i="14"/>
  <c r="AS541" i="14"/>
  <c r="AU541" i="14" s="1"/>
  <c r="AP541" i="14"/>
  <c r="AL541" i="14"/>
  <c r="AJ541" i="14"/>
  <c r="Z541" i="14"/>
  <c r="Y541" i="14"/>
  <c r="X541" i="14"/>
  <c r="BX540" i="14"/>
  <c r="BW540" i="14"/>
  <c r="BU540" i="14"/>
  <c r="BR540" i="14"/>
  <c r="BL540" i="14"/>
  <c r="BK540" i="14"/>
  <c r="BI540" i="14"/>
  <c r="BF540" i="14"/>
  <c r="BC540" i="14"/>
  <c r="AZ540" i="14"/>
  <c r="BQ540" i="14" s="1"/>
  <c r="AY540" i="14"/>
  <c r="AS540" i="14"/>
  <c r="AW540" i="14" s="1"/>
  <c r="AP540" i="14"/>
  <c r="Y540" i="14" s="1"/>
  <c r="X540" i="14"/>
  <c r="BX539" i="14"/>
  <c r="BW539" i="14"/>
  <c r="BU539" i="14"/>
  <c r="BR539" i="14"/>
  <c r="BL539" i="14"/>
  <c r="BK539" i="14"/>
  <c r="BI539" i="14"/>
  <c r="BF539" i="14"/>
  <c r="BM539" i="14" s="1"/>
  <c r="BC539" i="14"/>
  <c r="AZ539" i="14"/>
  <c r="BQ539" i="14" s="1"/>
  <c r="AY539" i="14"/>
  <c r="AS539" i="14"/>
  <c r="AW539" i="14" s="1"/>
  <c r="AP539" i="14"/>
  <c r="Y539" i="14" s="1"/>
  <c r="AL539" i="14"/>
  <c r="AJ539" i="14"/>
  <c r="X539" i="14"/>
  <c r="BX534" i="14"/>
  <c r="BW534" i="14"/>
  <c r="BU534" i="14"/>
  <c r="BR534" i="14"/>
  <c r="BK534" i="14"/>
  <c r="BI534" i="14"/>
  <c r="BF534" i="14"/>
  <c r="BE534" i="14"/>
  <c r="AZ534" i="14"/>
  <c r="BO534" i="14" s="1"/>
  <c r="AT534" i="14"/>
  <c r="AY534" i="14" s="1"/>
  <c r="AS534" i="14"/>
  <c r="AQ534" i="14"/>
  <c r="AP534" i="14"/>
  <c r="AL534" i="14"/>
  <c r="AJ534" i="14"/>
  <c r="X534" i="14"/>
  <c r="BX533" i="14"/>
  <c r="BR533" i="14"/>
  <c r="BL533" i="14"/>
  <c r="BK533" i="14"/>
  <c r="BI533" i="14"/>
  <c r="BF533" i="14"/>
  <c r="BM533" i="14" s="1"/>
  <c r="BE533" i="14"/>
  <c r="BC533" i="14"/>
  <c r="AZ533" i="14"/>
  <c r="BO533" i="14" s="1"/>
  <c r="AT533" i="14"/>
  <c r="AY533" i="14" s="1"/>
  <c r="AS533" i="14"/>
  <c r="AU533" i="14" s="1"/>
  <c r="AP533" i="14"/>
  <c r="AL533" i="14"/>
  <c r="AJ533" i="14"/>
  <c r="X533" i="14"/>
  <c r="BX531" i="14"/>
  <c r="BW531" i="14"/>
  <c r="BU531" i="14"/>
  <c r="BR531" i="14"/>
  <c r="BL531" i="14"/>
  <c r="BM531" i="14" s="1"/>
  <c r="BK531" i="14"/>
  <c r="BI531" i="14"/>
  <c r="BE531" i="14"/>
  <c r="BC531" i="14"/>
  <c r="BO531" i="14"/>
  <c r="AY531" i="14"/>
  <c r="AW531" i="14"/>
  <c r="AF531" i="14"/>
  <c r="AB531" i="14"/>
  <c r="X531" i="14"/>
  <c r="BX532" i="14"/>
  <c r="BR532" i="14"/>
  <c r="BL532" i="14"/>
  <c r="BM532" i="14" s="1"/>
  <c r="BK532" i="14"/>
  <c r="BI532" i="14"/>
  <c r="BE532" i="14"/>
  <c r="BC532" i="14"/>
  <c r="BO532" i="14"/>
  <c r="AY532" i="14"/>
  <c r="AW532" i="14"/>
  <c r="AF532" i="14"/>
  <c r="AB532" i="14"/>
  <c r="X532" i="14"/>
  <c r="BX530" i="14"/>
  <c r="BW530" i="14"/>
  <c r="BU530" i="14"/>
  <c r="BR530" i="14"/>
  <c r="BL530" i="14"/>
  <c r="BK530" i="14"/>
  <c r="BI530" i="14"/>
  <c r="BF530" i="14"/>
  <c r="BC530" i="14"/>
  <c r="AZ530" i="14"/>
  <c r="AS530" i="14"/>
  <c r="AU530" i="14" s="1"/>
  <c r="AP530" i="14"/>
  <c r="AR530" i="14" s="1"/>
  <c r="AL530" i="14"/>
  <c r="AJ530" i="14"/>
  <c r="X530" i="14"/>
  <c r="BX528" i="14"/>
  <c r="BW528" i="14"/>
  <c r="BU528" i="14"/>
  <c r="BR528" i="14"/>
  <c r="BL528" i="14"/>
  <c r="BK528" i="14"/>
  <c r="BI528" i="14"/>
  <c r="BF528" i="14"/>
  <c r="BE528" i="14"/>
  <c r="BC528" i="14"/>
  <c r="AZ528" i="14"/>
  <c r="Z528" i="14" s="1"/>
  <c r="AT528" i="14"/>
  <c r="AY528" i="14" s="1"/>
  <c r="AS528" i="14"/>
  <c r="AP528" i="14"/>
  <c r="AR528" i="14" s="1"/>
  <c r="AG528" i="14"/>
  <c r="AG531" i="14" s="1"/>
  <c r="AH531" i="14" s="1"/>
  <c r="AF528" i="14"/>
  <c r="AB528" i="14"/>
  <c r="X528" i="14"/>
  <c r="BX527" i="14"/>
  <c r="BW527" i="14"/>
  <c r="BU527" i="14"/>
  <c r="BR527" i="14"/>
  <c r="BL527" i="14"/>
  <c r="BK527" i="14"/>
  <c r="BI527" i="14"/>
  <c r="BF527" i="14"/>
  <c r="BM527" i="14" s="1"/>
  <c r="BE527" i="14"/>
  <c r="BC527" i="14"/>
  <c r="AZ527" i="14"/>
  <c r="BO527" i="14" s="1"/>
  <c r="AT527" i="14"/>
  <c r="AY527" i="14" s="1"/>
  <c r="AS527" i="14"/>
  <c r="AW527" i="14" s="1"/>
  <c r="AP527" i="14"/>
  <c r="AG527" i="14"/>
  <c r="AF527" i="14"/>
  <c r="AB527" i="14"/>
  <c r="X527" i="14"/>
  <c r="BX526" i="14"/>
  <c r="BR526" i="14"/>
  <c r="BL526" i="14"/>
  <c r="BI526" i="14"/>
  <c r="BF526" i="14"/>
  <c r="BE526" i="14"/>
  <c r="BC526" i="14"/>
  <c r="AZ526" i="14"/>
  <c r="AT526" i="14"/>
  <c r="AY526" i="14" s="1"/>
  <c r="AS526" i="14"/>
  <c r="AW526" i="14" s="1"/>
  <c r="AP526" i="14"/>
  <c r="AG526" i="14"/>
  <c r="AF526" i="14"/>
  <c r="AB526" i="14"/>
  <c r="Y526" i="14"/>
  <c r="X526" i="14"/>
  <c r="BX525" i="14"/>
  <c r="BR525" i="14"/>
  <c r="BL525" i="14"/>
  <c r="BK525" i="14"/>
  <c r="BI525" i="14"/>
  <c r="BF525" i="14"/>
  <c r="BM525" i="14" s="1"/>
  <c r="BE525" i="14"/>
  <c r="BC525" i="14"/>
  <c r="AZ525" i="14"/>
  <c r="BO525" i="14" s="1"/>
  <c r="AT525" i="14"/>
  <c r="AY525" i="14" s="1"/>
  <c r="AS525" i="14"/>
  <c r="AU525" i="14" s="1"/>
  <c r="AP525" i="14"/>
  <c r="AR525" i="14" s="1"/>
  <c r="AG525" i="14"/>
  <c r="AF525" i="14"/>
  <c r="AB525" i="14"/>
  <c r="X525" i="14"/>
  <c r="BX524" i="14"/>
  <c r="BW524" i="14"/>
  <c r="BU524" i="14"/>
  <c r="BR524" i="14"/>
  <c r="BL524" i="14"/>
  <c r="BK524" i="14"/>
  <c r="BI524" i="14"/>
  <c r="BF524" i="14"/>
  <c r="BE524" i="14"/>
  <c r="BC524" i="14"/>
  <c r="AZ524" i="14"/>
  <c r="BO524" i="14" s="1"/>
  <c r="AT524" i="14"/>
  <c r="AS524" i="14"/>
  <c r="AW524" i="14" s="1"/>
  <c r="AP524" i="14"/>
  <c r="AO524" i="14" s="1"/>
  <c r="AG524" i="14"/>
  <c r="AF524" i="14"/>
  <c r="AB524" i="14"/>
  <c r="X524" i="14"/>
  <c r="BX529" i="14"/>
  <c r="BR529" i="14"/>
  <c r="BL529" i="14"/>
  <c r="BK529" i="14"/>
  <c r="BI529" i="14"/>
  <c r="BF529" i="14"/>
  <c r="BE529" i="14"/>
  <c r="BC529" i="14"/>
  <c r="AZ529" i="14"/>
  <c r="BO529" i="14" s="1"/>
  <c r="AT529" i="14"/>
  <c r="AY529" i="14" s="1"/>
  <c r="AS529" i="14"/>
  <c r="AW529" i="14" s="1"/>
  <c r="AP529" i="14"/>
  <c r="Y529" i="14" s="1"/>
  <c r="AB529" i="14"/>
  <c r="X529" i="14"/>
  <c r="BX523" i="14"/>
  <c r="BW523" i="14"/>
  <c r="BU523" i="14"/>
  <c r="BR523" i="14"/>
  <c r="BL523" i="14"/>
  <c r="BK523" i="14"/>
  <c r="BI523" i="14"/>
  <c r="BF523" i="14"/>
  <c r="BE523" i="14"/>
  <c r="BC523" i="14"/>
  <c r="AZ523" i="14"/>
  <c r="BO523" i="14" s="1"/>
  <c r="AT523" i="14"/>
  <c r="AY523" i="14" s="1"/>
  <c r="AS523" i="14"/>
  <c r="AW523" i="14" s="1"/>
  <c r="AQ523" i="14"/>
  <c r="AP523" i="14"/>
  <c r="AL523" i="14"/>
  <c r="AJ523" i="14"/>
  <c r="X523" i="14"/>
  <c r="BX522" i="14"/>
  <c r="BR522" i="14"/>
  <c r="BL522" i="14"/>
  <c r="BK522" i="14"/>
  <c r="BI522" i="14"/>
  <c r="BF522" i="14"/>
  <c r="BM522" i="14" s="1"/>
  <c r="BE522" i="14"/>
  <c r="BC522" i="14"/>
  <c r="AZ522" i="14"/>
  <c r="BQ522" i="14" s="1"/>
  <c r="AT522" i="14"/>
  <c r="AS522" i="14"/>
  <c r="AU522" i="14" s="1"/>
  <c r="AQ522" i="14"/>
  <c r="AP522" i="14"/>
  <c r="AO522" i="14" s="1"/>
  <c r="AL522" i="14"/>
  <c r="AJ522" i="14"/>
  <c r="X522" i="14"/>
  <c r="BX521" i="14"/>
  <c r="BW521" i="14"/>
  <c r="BU521" i="14"/>
  <c r="BR521" i="14"/>
  <c r="BL521" i="14"/>
  <c r="BK521" i="14"/>
  <c r="BI521" i="14"/>
  <c r="BF521" i="14"/>
  <c r="BM521" i="14" s="1"/>
  <c r="BE521" i="14"/>
  <c r="BC521" i="14"/>
  <c r="AZ521" i="14"/>
  <c r="AT521" i="14"/>
  <c r="AY521" i="14" s="1"/>
  <c r="AS521" i="14"/>
  <c r="AW521" i="14" s="1"/>
  <c r="AQ521" i="14"/>
  <c r="AP521" i="14"/>
  <c r="AO521" i="14" s="1"/>
  <c r="AL521" i="14"/>
  <c r="AJ521" i="14"/>
  <c r="X521" i="14"/>
  <c r="BX520" i="14"/>
  <c r="BU520" i="14"/>
  <c r="BR520" i="14"/>
  <c r="BL520" i="14"/>
  <c r="BK520" i="14"/>
  <c r="BI520" i="14"/>
  <c r="BF520" i="14"/>
  <c r="BE520" i="14"/>
  <c r="BC520" i="14"/>
  <c r="AZ520" i="14"/>
  <c r="Z520" i="14" s="1"/>
  <c r="AT520" i="14"/>
  <c r="AY520" i="14" s="1"/>
  <c r="AS520" i="14"/>
  <c r="AQ520" i="14"/>
  <c r="AP520" i="14"/>
  <c r="AO520" i="14" s="1"/>
  <c r="AL520" i="14"/>
  <c r="AJ520" i="14"/>
  <c r="X520" i="14"/>
  <c r="BX518" i="14"/>
  <c r="BW518" i="14"/>
  <c r="BU518" i="14"/>
  <c r="BR518" i="14"/>
  <c r="BL518" i="14"/>
  <c r="BK518" i="14"/>
  <c r="BI518" i="14"/>
  <c r="BF518" i="14"/>
  <c r="BE518" i="14"/>
  <c r="BC518" i="14"/>
  <c r="AZ518" i="14"/>
  <c r="BO518" i="14" s="1"/>
  <c r="AT518" i="14"/>
  <c r="AY518" i="14" s="1"/>
  <c r="AS518" i="14"/>
  <c r="AW518" i="14" s="1"/>
  <c r="AP518" i="14"/>
  <c r="Y518" i="14" s="1"/>
  <c r="AG518" i="14"/>
  <c r="AF518" i="14"/>
  <c r="AB518" i="14"/>
  <c r="X518" i="14"/>
  <c r="BX517" i="14"/>
  <c r="BR517" i="14"/>
  <c r="BL517" i="14"/>
  <c r="BK517" i="14"/>
  <c r="BI517" i="14"/>
  <c r="BF517" i="14"/>
  <c r="BE517" i="14"/>
  <c r="BC517" i="14"/>
  <c r="AZ517" i="14"/>
  <c r="BO517" i="14" s="1"/>
  <c r="AT517" i="14"/>
  <c r="AY517" i="14" s="1"/>
  <c r="AS517" i="14"/>
  <c r="AW517" i="14" s="1"/>
  <c r="AP517" i="14"/>
  <c r="AO517" i="14" s="1"/>
  <c r="X517" i="14"/>
  <c r="BX516" i="14"/>
  <c r="BW516" i="14"/>
  <c r="BU516" i="14"/>
  <c r="BR516" i="14"/>
  <c r="BL516" i="14"/>
  <c r="BK516" i="14"/>
  <c r="BI516" i="14"/>
  <c r="BF516" i="14"/>
  <c r="BM516" i="14" s="1"/>
  <c r="BE516" i="14"/>
  <c r="BC516" i="14"/>
  <c r="AZ516" i="14"/>
  <c r="BO516" i="14" s="1"/>
  <c r="AT516" i="14"/>
  <c r="AY516" i="14" s="1"/>
  <c r="AS516" i="14"/>
  <c r="AW516" i="14" s="1"/>
  <c r="AP516" i="14"/>
  <c r="AO516" i="14" s="1"/>
  <c r="Z516" i="14"/>
  <c r="X516" i="14"/>
  <c r="BX515" i="14"/>
  <c r="BL515" i="14"/>
  <c r="BK515" i="14"/>
  <c r="BI515" i="14"/>
  <c r="BF515" i="14"/>
  <c r="BC515" i="14"/>
  <c r="AZ515" i="14"/>
  <c r="Z515" i="14" s="1"/>
  <c r="AT515" i="14"/>
  <c r="AY515" i="14" s="1"/>
  <c r="AS515" i="14"/>
  <c r="AP515" i="14"/>
  <c r="Y515" i="14" s="1"/>
  <c r="AG515" i="14"/>
  <c r="AF515" i="14"/>
  <c r="AB515" i="14"/>
  <c r="X515" i="14"/>
  <c r="BX519" i="14"/>
  <c r="BU519" i="14"/>
  <c r="BR519" i="14"/>
  <c r="BL519" i="14"/>
  <c r="BK519" i="14"/>
  <c r="BI519" i="14"/>
  <c r="BF519" i="14"/>
  <c r="BE519" i="14"/>
  <c r="BC519" i="14"/>
  <c r="AZ519" i="14"/>
  <c r="BQ519" i="14" s="1"/>
  <c r="AT519" i="14"/>
  <c r="AY519" i="14" s="1"/>
  <c r="AS519" i="14"/>
  <c r="AW519" i="14" s="1"/>
  <c r="AP519" i="14"/>
  <c r="AO519" i="14" s="1"/>
  <c r="AB519" i="14"/>
  <c r="X519" i="14"/>
  <c r="BX513" i="14"/>
  <c r="BW513" i="14"/>
  <c r="BU513" i="14"/>
  <c r="BR513" i="14"/>
  <c r="BL513" i="14"/>
  <c r="BK513" i="14"/>
  <c r="BI513" i="14"/>
  <c r="BF513" i="14"/>
  <c r="BE513" i="14"/>
  <c r="BC513" i="14"/>
  <c r="AZ513" i="14"/>
  <c r="AT513" i="14"/>
  <c r="AY513" i="14" s="1"/>
  <c r="AS513" i="14"/>
  <c r="AW513" i="14" s="1"/>
  <c r="AP513" i="14"/>
  <c r="AL513" i="14"/>
  <c r="AJ513" i="14"/>
  <c r="AG513" i="14"/>
  <c r="AF513" i="14"/>
  <c r="AB513" i="14"/>
  <c r="X513" i="14"/>
  <c r="BX512" i="14"/>
  <c r="BU512" i="14"/>
  <c r="BR512" i="14"/>
  <c r="BL512" i="14"/>
  <c r="BK512" i="14"/>
  <c r="BI512" i="14"/>
  <c r="BF512" i="14"/>
  <c r="BE512" i="14"/>
  <c r="BC512" i="14"/>
  <c r="AZ512" i="14"/>
  <c r="BO512" i="14" s="1"/>
  <c r="AT512" i="14"/>
  <c r="AY512" i="14" s="1"/>
  <c r="AS512" i="14"/>
  <c r="AW512" i="14" s="1"/>
  <c r="AP512" i="14"/>
  <c r="Y512" i="14" s="1"/>
  <c r="AJ512" i="14"/>
  <c r="AG512" i="14"/>
  <c r="AF512" i="14"/>
  <c r="AB512" i="14"/>
  <c r="Z512" i="14"/>
  <c r="X512" i="14"/>
  <c r="BX511" i="14"/>
  <c r="BW511" i="14"/>
  <c r="BU511" i="14"/>
  <c r="BR511" i="14"/>
  <c r="BL511" i="14"/>
  <c r="BI511" i="14"/>
  <c r="BF511" i="14"/>
  <c r="BE511" i="14"/>
  <c r="BC511" i="14"/>
  <c r="AZ511" i="14"/>
  <c r="AT511" i="14"/>
  <c r="AY511" i="14" s="1"/>
  <c r="AS511" i="14"/>
  <c r="AW511" i="14" s="1"/>
  <c r="AP511" i="14"/>
  <c r="AO511" i="14" s="1"/>
  <c r="AG511" i="14"/>
  <c r="AF511" i="14"/>
  <c r="AB511" i="14"/>
  <c r="X511" i="14"/>
  <c r="BX510" i="14"/>
  <c r="BW510" i="14"/>
  <c r="BU510" i="14"/>
  <c r="BR510" i="14"/>
  <c r="BL510" i="14"/>
  <c r="BI510" i="14"/>
  <c r="BF510" i="14"/>
  <c r="BE510" i="14"/>
  <c r="BC510" i="14"/>
  <c r="AZ510" i="14"/>
  <c r="AT510" i="14"/>
  <c r="AS510" i="14"/>
  <c r="AP510" i="14"/>
  <c r="AR510" i="14" s="1"/>
  <c r="AL510" i="14"/>
  <c r="AJ510" i="14"/>
  <c r="AG510" i="14"/>
  <c r="AF510" i="14"/>
  <c r="AB510" i="14"/>
  <c r="X510" i="14"/>
  <c r="BX514" i="14"/>
  <c r="BR514" i="14"/>
  <c r="BL514" i="14"/>
  <c r="BK514" i="14"/>
  <c r="BI514" i="14"/>
  <c r="BF514" i="14"/>
  <c r="BM514" i="14" s="1"/>
  <c r="BE514" i="14"/>
  <c r="BC514" i="14"/>
  <c r="AZ514" i="14"/>
  <c r="BO514" i="14" s="1"/>
  <c r="AT514" i="14"/>
  <c r="AY514" i="14" s="1"/>
  <c r="AS514" i="14"/>
  <c r="AW514" i="14" s="1"/>
  <c r="AP514" i="14"/>
  <c r="AR514" i="14" s="1"/>
  <c r="AF514" i="14"/>
  <c r="X514" i="14"/>
  <c r="BX509" i="14"/>
  <c r="BW509" i="14"/>
  <c r="BU509" i="14"/>
  <c r="BR509" i="14"/>
  <c r="BL509" i="14"/>
  <c r="BK509" i="14"/>
  <c r="BI509" i="14"/>
  <c r="BF509" i="14"/>
  <c r="BE509" i="14"/>
  <c r="BC509" i="14"/>
  <c r="AZ509" i="14"/>
  <c r="BO509" i="14" s="1"/>
  <c r="AT509" i="14"/>
  <c r="AY509" i="14" s="1"/>
  <c r="AS509" i="14"/>
  <c r="AW509" i="14" s="1"/>
  <c r="AQ509" i="14"/>
  <c r="AP509" i="14"/>
  <c r="AL509" i="14"/>
  <c r="AJ509" i="14"/>
  <c r="X509" i="14"/>
  <c r="BX508" i="14"/>
  <c r="BW508" i="14"/>
  <c r="BU508" i="14"/>
  <c r="BR508" i="14"/>
  <c r="BL508" i="14"/>
  <c r="BK508" i="14"/>
  <c r="BI508" i="14"/>
  <c r="BF508" i="14"/>
  <c r="BE508" i="14"/>
  <c r="BC508" i="14"/>
  <c r="AZ508" i="14"/>
  <c r="BQ508" i="14" s="1"/>
  <c r="AT508" i="14"/>
  <c r="AY508" i="14" s="1"/>
  <c r="AS508" i="14"/>
  <c r="AQ508" i="14"/>
  <c r="AP508" i="14"/>
  <c r="AO508" i="14" s="1"/>
  <c r="AL508" i="14"/>
  <c r="AJ508" i="14"/>
  <c r="X508" i="14"/>
  <c r="BX507" i="14"/>
  <c r="BW507" i="14"/>
  <c r="BU507" i="14"/>
  <c r="BR507" i="14"/>
  <c r="BL507" i="14"/>
  <c r="BI507" i="14"/>
  <c r="BF507" i="14"/>
  <c r="BE507" i="14"/>
  <c r="BC507" i="14"/>
  <c r="AZ507" i="14"/>
  <c r="AT507" i="14"/>
  <c r="AY507" i="14" s="1"/>
  <c r="AS507" i="14"/>
  <c r="AW507" i="14" s="1"/>
  <c r="AQ507" i="14"/>
  <c r="AP507" i="14"/>
  <c r="AO507" i="14" s="1"/>
  <c r="AL507" i="14"/>
  <c r="AJ507" i="14"/>
  <c r="X507" i="14"/>
  <c r="BX506" i="14"/>
  <c r="BR506" i="14"/>
  <c r="BL506" i="14"/>
  <c r="BK506" i="14"/>
  <c r="BI506" i="14"/>
  <c r="BF506" i="14"/>
  <c r="BE506" i="14"/>
  <c r="BC506" i="14"/>
  <c r="AZ506" i="14"/>
  <c r="AY506" i="14"/>
  <c r="AS506" i="14"/>
  <c r="AW506" i="14" s="1"/>
  <c r="AP506" i="14"/>
  <c r="AO506" i="14" s="1"/>
  <c r="AF506" i="14"/>
  <c r="AB506" i="14"/>
  <c r="X506" i="14"/>
  <c r="BX505" i="14"/>
  <c r="BU505" i="14"/>
  <c r="BR505" i="14"/>
  <c r="BL505" i="14"/>
  <c r="BK505" i="14"/>
  <c r="BI505" i="14"/>
  <c r="BF505" i="14"/>
  <c r="BE505" i="14"/>
  <c r="BC505" i="14"/>
  <c r="AZ505" i="14"/>
  <c r="BQ505" i="14" s="1"/>
  <c r="AT505" i="14"/>
  <c r="AY505" i="14" s="1"/>
  <c r="AS505" i="14"/>
  <c r="AW505" i="14" s="1"/>
  <c r="AP505" i="14"/>
  <c r="Y505" i="14" s="1"/>
  <c r="AB505" i="14"/>
  <c r="X505" i="14"/>
  <c r="BX504" i="14"/>
  <c r="BW504" i="14"/>
  <c r="BU504" i="14"/>
  <c r="BR504" i="14"/>
  <c r="BL504" i="14"/>
  <c r="BK504" i="14"/>
  <c r="BI504" i="14"/>
  <c r="BF504" i="14"/>
  <c r="BE504" i="14"/>
  <c r="BC504" i="14"/>
  <c r="AZ504" i="14"/>
  <c r="BQ504" i="14" s="1"/>
  <c r="AT504" i="14"/>
  <c r="AY504" i="14" s="1"/>
  <c r="AS504" i="14"/>
  <c r="AW504" i="14" s="1"/>
  <c r="AP504" i="14"/>
  <c r="AO504" i="14" s="1"/>
  <c r="Z504" i="14"/>
  <c r="X504" i="14"/>
  <c r="BX503" i="14"/>
  <c r="BR503" i="14"/>
  <c r="BL503" i="14"/>
  <c r="BK503" i="14"/>
  <c r="BI503" i="14"/>
  <c r="BF503" i="14"/>
  <c r="BE503" i="14"/>
  <c r="BC503" i="14"/>
  <c r="AZ503" i="14"/>
  <c r="BQ503" i="14" s="1"/>
  <c r="AT503" i="14"/>
  <c r="AY503" i="14" s="1"/>
  <c r="AS503" i="14"/>
  <c r="AW503" i="14" s="1"/>
  <c r="AP503" i="14"/>
  <c r="AO503" i="14" s="1"/>
  <c r="AB503" i="14"/>
  <c r="X503" i="14"/>
  <c r="BX502" i="14"/>
  <c r="BU502" i="14"/>
  <c r="BR502" i="14"/>
  <c r="BL502" i="14"/>
  <c r="BK502" i="14"/>
  <c r="BI502" i="14"/>
  <c r="BF502" i="14"/>
  <c r="BE502" i="14"/>
  <c r="BC502" i="14"/>
  <c r="AZ502" i="14"/>
  <c r="AT502" i="14"/>
  <c r="AY502" i="14" s="1"/>
  <c r="AS502" i="14"/>
  <c r="AW502" i="14" s="1"/>
  <c r="AP502" i="14"/>
  <c r="Y502" i="14" s="1"/>
  <c r="X502" i="14"/>
  <c r="BX501" i="14"/>
  <c r="BW501" i="14"/>
  <c r="BU501" i="14"/>
  <c r="BR501" i="14"/>
  <c r="BL501" i="14"/>
  <c r="BK501" i="14"/>
  <c r="BI501" i="14"/>
  <c r="BF501" i="14"/>
  <c r="BC501" i="14"/>
  <c r="AZ501" i="14"/>
  <c r="AY501" i="14"/>
  <c r="AS501" i="14"/>
  <c r="AU501" i="14" s="1"/>
  <c r="AP501" i="14"/>
  <c r="Y501" i="14" s="1"/>
  <c r="X501" i="14"/>
  <c r="BX500" i="14"/>
  <c r="BW500" i="14"/>
  <c r="BU500" i="14"/>
  <c r="BR500" i="14"/>
  <c r="BL500" i="14"/>
  <c r="BK500" i="14"/>
  <c r="BI500" i="14"/>
  <c r="BF500" i="14"/>
  <c r="BE500" i="14"/>
  <c r="BC500" i="14"/>
  <c r="AZ500" i="14"/>
  <c r="BQ500" i="14" s="1"/>
  <c r="AT500" i="14"/>
  <c r="AY500" i="14" s="1"/>
  <c r="AS500" i="14"/>
  <c r="AP500" i="14"/>
  <c r="AO500" i="14" s="1"/>
  <c r="AF500" i="14"/>
  <c r="AB500" i="14"/>
  <c r="X500" i="14"/>
  <c r="BX499" i="14"/>
  <c r="BW499" i="14"/>
  <c r="BU499" i="14"/>
  <c r="BR499" i="14"/>
  <c r="BL499" i="14"/>
  <c r="BK499" i="14"/>
  <c r="BI499" i="14"/>
  <c r="BF499" i="14"/>
  <c r="BM499" i="14" s="1"/>
  <c r="BC499" i="14"/>
  <c r="BS499" i="14"/>
  <c r="AT499" i="14"/>
  <c r="AS499" i="14"/>
  <c r="AP499" i="14"/>
  <c r="AO499" i="14" s="1"/>
  <c r="AF499" i="14"/>
  <c r="AB499" i="14"/>
  <c r="X499" i="14"/>
  <c r="BX496" i="14"/>
  <c r="BW496" i="14"/>
  <c r="BU496" i="14"/>
  <c r="BR496" i="14"/>
  <c r="BL496" i="14"/>
  <c r="BK496" i="14"/>
  <c r="BI496" i="14"/>
  <c r="BF496" i="14"/>
  <c r="BM496" i="14" s="1"/>
  <c r="BE496" i="14"/>
  <c r="BC496" i="14"/>
  <c r="AZ496" i="14"/>
  <c r="BO496" i="14" s="1"/>
  <c r="AT496" i="14"/>
  <c r="AY496" i="14" s="1"/>
  <c r="AS496" i="14"/>
  <c r="AW496" i="14" s="1"/>
  <c r="AP496" i="14"/>
  <c r="AR496" i="14" s="1"/>
  <c r="AG496" i="14"/>
  <c r="AF496" i="14"/>
  <c r="AB496" i="14"/>
  <c r="Z496" i="14"/>
  <c r="X496" i="14"/>
  <c r="BX495" i="14"/>
  <c r="BR495" i="14"/>
  <c r="BL495" i="14"/>
  <c r="BK495" i="14"/>
  <c r="BI495" i="14"/>
  <c r="BF495" i="14"/>
  <c r="BM495" i="14" s="1"/>
  <c r="BE495" i="14"/>
  <c r="BC495" i="14"/>
  <c r="AZ495" i="14"/>
  <c r="BQ495" i="14" s="1"/>
  <c r="AT495" i="14"/>
  <c r="AY495" i="14" s="1"/>
  <c r="AS495" i="14"/>
  <c r="AW495" i="14" s="1"/>
  <c r="AP495" i="14"/>
  <c r="Y495" i="14" s="1"/>
  <c r="AG495" i="14"/>
  <c r="AF495" i="14"/>
  <c r="AB495" i="14"/>
  <c r="Z495" i="14"/>
  <c r="X495" i="14"/>
  <c r="BX494" i="14"/>
  <c r="BR494" i="14"/>
  <c r="BL494" i="14"/>
  <c r="BI494" i="14"/>
  <c r="BF494" i="14"/>
  <c r="BE494" i="14"/>
  <c r="BC494" i="14"/>
  <c r="AZ494" i="14"/>
  <c r="Z494" i="14" s="1"/>
  <c r="AT494" i="14"/>
  <c r="AY494" i="14" s="1"/>
  <c r="AS494" i="14"/>
  <c r="AP494" i="14"/>
  <c r="AO494" i="14" s="1"/>
  <c r="AJ494" i="14"/>
  <c r="AG494" i="14"/>
  <c r="AF494" i="14"/>
  <c r="AB494" i="14"/>
  <c r="X494" i="14"/>
  <c r="BX493" i="14"/>
  <c r="BW493" i="14"/>
  <c r="BU493" i="14"/>
  <c r="BR493" i="14"/>
  <c r="BL493" i="14"/>
  <c r="BK493" i="14"/>
  <c r="BI493" i="14"/>
  <c r="BF493" i="14"/>
  <c r="BE493" i="14"/>
  <c r="BC493" i="14"/>
  <c r="AZ493" i="14"/>
  <c r="BQ493" i="14" s="1"/>
  <c r="AT493" i="14"/>
  <c r="AY493" i="14" s="1"/>
  <c r="AS493" i="14"/>
  <c r="AW493" i="14" s="1"/>
  <c r="AP493" i="14"/>
  <c r="AO493" i="14" s="1"/>
  <c r="AB493" i="14"/>
  <c r="X493" i="14"/>
  <c r="BX492" i="14"/>
  <c r="BW492" i="14"/>
  <c r="BU492" i="14"/>
  <c r="BR492" i="14"/>
  <c r="BL492" i="14"/>
  <c r="BK492" i="14"/>
  <c r="BI492" i="14"/>
  <c r="BF492" i="14"/>
  <c r="BC492" i="14"/>
  <c r="AZ492" i="14"/>
  <c r="Z492" i="14" s="1"/>
  <c r="AT492" i="14"/>
  <c r="AY492" i="14" s="1"/>
  <c r="AS492" i="14"/>
  <c r="AP492" i="14"/>
  <c r="AO492" i="14" s="1"/>
  <c r="AJ492" i="14"/>
  <c r="AG492" i="14"/>
  <c r="AF492" i="14"/>
  <c r="AB492" i="14"/>
  <c r="X492" i="14"/>
  <c r="BX491" i="14"/>
  <c r="BR491" i="14"/>
  <c r="BL491" i="14"/>
  <c r="BK491" i="14"/>
  <c r="BI491" i="14"/>
  <c r="BF491" i="14"/>
  <c r="BM491" i="14" s="1"/>
  <c r="BC491" i="14"/>
  <c r="AZ491" i="14"/>
  <c r="BS491" i="14" s="1"/>
  <c r="AT491" i="14"/>
  <c r="AY491" i="14" s="1"/>
  <c r="AS491" i="14"/>
  <c r="AW491" i="14" s="1"/>
  <c r="AP491" i="14"/>
  <c r="AO491" i="14" s="1"/>
  <c r="AG491" i="14"/>
  <c r="AF491" i="14"/>
  <c r="AB491" i="14"/>
  <c r="Z491" i="14"/>
  <c r="X491" i="14"/>
  <c r="BX490" i="14"/>
  <c r="BW490" i="14"/>
  <c r="BU490" i="14"/>
  <c r="BR490" i="14"/>
  <c r="BL490" i="14"/>
  <c r="BK490" i="14"/>
  <c r="BI490" i="14"/>
  <c r="BF490" i="14"/>
  <c r="BC490" i="14"/>
  <c r="AZ490" i="14"/>
  <c r="AT490" i="14"/>
  <c r="AY490" i="14" s="1"/>
  <c r="AS490" i="14"/>
  <c r="AW490" i="14" s="1"/>
  <c r="AP490" i="14"/>
  <c r="AR490" i="14" s="1"/>
  <c r="AJ490" i="14"/>
  <c r="AG490" i="14"/>
  <c r="AF490" i="14"/>
  <c r="AB490" i="14"/>
  <c r="Z490" i="14"/>
  <c r="X490" i="14"/>
  <c r="BX489" i="14"/>
  <c r="BR489" i="14"/>
  <c r="BL489" i="14"/>
  <c r="BK489" i="14"/>
  <c r="BI489" i="14"/>
  <c r="BF489" i="14"/>
  <c r="BM489" i="14" s="1"/>
  <c r="BC489" i="14"/>
  <c r="AZ489" i="14"/>
  <c r="BS489" i="14" s="1"/>
  <c r="AT489" i="14"/>
  <c r="AY489" i="14" s="1"/>
  <c r="AS489" i="14"/>
  <c r="AU489" i="14" s="1"/>
  <c r="AP489" i="14"/>
  <c r="AR489" i="14" s="1"/>
  <c r="AG489" i="14"/>
  <c r="AF489" i="14"/>
  <c r="AB489" i="14"/>
  <c r="Z489" i="14"/>
  <c r="X489" i="14"/>
  <c r="BR488" i="14"/>
  <c r="BS488" i="14" s="1"/>
  <c r="BQ488" i="14"/>
  <c r="BL488" i="14"/>
  <c r="BK488" i="14"/>
  <c r="BI488" i="14"/>
  <c r="BF488" i="14"/>
  <c r="BC488" i="14"/>
  <c r="AT488" i="14"/>
  <c r="AS488" i="14"/>
  <c r="AW488" i="14" s="1"/>
  <c r="AF488" i="14"/>
  <c r="AB488" i="14"/>
  <c r="Z488" i="14"/>
  <c r="BX487" i="14"/>
  <c r="BW487" i="14"/>
  <c r="BU487" i="14"/>
  <c r="BR487" i="14"/>
  <c r="BL487" i="14"/>
  <c r="BK487" i="14"/>
  <c r="BI487" i="14"/>
  <c r="BF487" i="14"/>
  <c r="BE487" i="14"/>
  <c r="BC487" i="14"/>
  <c r="AZ487" i="14"/>
  <c r="BQ487" i="14" s="1"/>
  <c r="AT487" i="14"/>
  <c r="AY487" i="14" s="1"/>
  <c r="AS487" i="14"/>
  <c r="AW487" i="14" s="1"/>
  <c r="AP487" i="14"/>
  <c r="AR487" i="14" s="1"/>
  <c r="AG487" i="14"/>
  <c r="AF487" i="14"/>
  <c r="AB487" i="14"/>
  <c r="X487" i="14"/>
  <c r="BX498" i="14"/>
  <c r="BR498" i="14"/>
  <c r="BL498" i="14"/>
  <c r="BK498" i="14"/>
  <c r="BI498" i="14"/>
  <c r="BF498" i="14"/>
  <c r="BE498" i="14"/>
  <c r="BC498" i="14"/>
  <c r="AZ498" i="14"/>
  <c r="BQ498" i="14" s="1"/>
  <c r="AT498" i="14"/>
  <c r="AY498" i="14" s="1"/>
  <c r="AS498" i="14"/>
  <c r="AW498" i="14" s="1"/>
  <c r="AP498" i="14"/>
  <c r="AR498" i="14" s="1"/>
  <c r="AF498" i="14"/>
  <c r="AB498" i="14"/>
  <c r="X498" i="14"/>
  <c r="BX497" i="14"/>
  <c r="BW497" i="14"/>
  <c r="BU497" i="14"/>
  <c r="BR497" i="14"/>
  <c r="BL497" i="14"/>
  <c r="BK497" i="14"/>
  <c r="BI497" i="14"/>
  <c r="BF497" i="14"/>
  <c r="BM497" i="14" s="1"/>
  <c r="BC497" i="14"/>
  <c r="AZ497" i="14"/>
  <c r="BS497" i="14" s="1"/>
  <c r="AS497" i="14"/>
  <c r="AW497" i="14" s="1"/>
  <c r="AP497" i="14"/>
  <c r="Y497" i="14" s="1"/>
  <c r="AL497" i="14"/>
  <c r="AJ497" i="14"/>
  <c r="X497" i="14"/>
  <c r="BX486" i="14"/>
  <c r="BW486" i="14"/>
  <c r="BU486" i="14"/>
  <c r="BR486" i="14"/>
  <c r="BL486" i="14"/>
  <c r="BK486" i="14"/>
  <c r="BI486" i="14"/>
  <c r="BF486" i="14"/>
  <c r="BM486" i="14" s="1"/>
  <c r="BE486" i="14"/>
  <c r="BC486" i="14"/>
  <c r="AZ486" i="14"/>
  <c r="BO486" i="14" s="1"/>
  <c r="AT486" i="14"/>
  <c r="AY486" i="14" s="1"/>
  <c r="AS486" i="14"/>
  <c r="AW486" i="14" s="1"/>
  <c r="AP486" i="14"/>
  <c r="AR486" i="14" s="1"/>
  <c r="AL486" i="14"/>
  <c r="AJ486" i="14"/>
  <c r="Z486" i="14"/>
  <c r="Y486" i="14"/>
  <c r="X486" i="14"/>
  <c r="BX485" i="14"/>
  <c r="BW485" i="14"/>
  <c r="BU485" i="14"/>
  <c r="BR485" i="14"/>
  <c r="BL485" i="14"/>
  <c r="BK485" i="14"/>
  <c r="BI485" i="14"/>
  <c r="BF485" i="14"/>
  <c r="BM485" i="14" s="1"/>
  <c r="BE485" i="14"/>
  <c r="BC485" i="14"/>
  <c r="AZ485" i="14"/>
  <c r="BQ485" i="14" s="1"/>
  <c r="AT485" i="14"/>
  <c r="AY485" i="14" s="1"/>
  <c r="AS485" i="14"/>
  <c r="AW485" i="14" s="1"/>
  <c r="AP485" i="14"/>
  <c r="AR485" i="14" s="1"/>
  <c r="AL485" i="14"/>
  <c r="AJ485" i="14"/>
  <c r="Z485" i="14"/>
  <c r="X485" i="14"/>
  <c r="BX484" i="14"/>
  <c r="BW484" i="14"/>
  <c r="BU484" i="14"/>
  <c r="BR484" i="14"/>
  <c r="BL484" i="14"/>
  <c r="BK484" i="14"/>
  <c r="BI484" i="14"/>
  <c r="BF484" i="14"/>
  <c r="BE484" i="14"/>
  <c r="BC484" i="14"/>
  <c r="AZ484" i="14"/>
  <c r="BO484" i="14" s="1"/>
  <c r="AT484" i="14"/>
  <c r="AY484" i="14" s="1"/>
  <c r="AS484" i="14"/>
  <c r="AW484" i="14" s="1"/>
  <c r="AP484" i="14"/>
  <c r="AR484" i="14" s="1"/>
  <c r="AL484" i="14"/>
  <c r="AJ484" i="14"/>
  <c r="X484" i="14"/>
  <c r="BX483" i="14"/>
  <c r="BW483" i="14"/>
  <c r="BU483" i="14"/>
  <c r="BR483" i="14"/>
  <c r="BL483" i="14"/>
  <c r="BK483" i="14"/>
  <c r="BI483" i="14"/>
  <c r="BF483" i="14"/>
  <c r="BM483" i="14" s="1"/>
  <c r="BE483" i="14"/>
  <c r="BC483" i="14"/>
  <c r="AZ483" i="14"/>
  <c r="BQ483" i="14" s="1"/>
  <c r="AT483" i="14"/>
  <c r="AY483" i="14" s="1"/>
  <c r="AS483" i="14"/>
  <c r="AW483" i="14" s="1"/>
  <c r="AP483" i="14"/>
  <c r="AR483" i="14" s="1"/>
  <c r="AL483" i="14"/>
  <c r="AJ483" i="14"/>
  <c r="Z483" i="14"/>
  <c r="X483" i="14"/>
  <c r="BX482" i="14"/>
  <c r="BW482" i="14"/>
  <c r="BU482" i="14"/>
  <c r="BR482" i="14"/>
  <c r="BL482" i="14"/>
  <c r="BK482" i="14"/>
  <c r="BI482" i="14"/>
  <c r="BF482" i="14"/>
  <c r="BC482" i="14"/>
  <c r="AZ482" i="14"/>
  <c r="BQ482" i="14" s="1"/>
  <c r="AT482" i="14"/>
  <c r="AY482" i="14" s="1"/>
  <c r="AS482" i="14"/>
  <c r="AW482" i="14" s="1"/>
  <c r="AP482" i="14"/>
  <c r="AR482" i="14" s="1"/>
  <c r="AL482" i="14"/>
  <c r="AJ482" i="14"/>
  <c r="X482" i="14"/>
  <c r="BX481" i="14"/>
  <c r="BW481" i="14"/>
  <c r="BU481" i="14"/>
  <c r="BR481" i="14"/>
  <c r="BL481" i="14"/>
  <c r="BK481" i="14"/>
  <c r="BI481" i="14"/>
  <c r="BF481" i="14"/>
  <c r="BC481" i="14"/>
  <c r="AZ481" i="14"/>
  <c r="AY481" i="14"/>
  <c r="AS481" i="14"/>
  <c r="AW481" i="14" s="1"/>
  <c r="AP481" i="14"/>
  <c r="Y481" i="14" s="1"/>
  <c r="AL481" i="14"/>
  <c r="AJ481" i="14"/>
  <c r="X481" i="14"/>
  <c r="BX478" i="14"/>
  <c r="BW478" i="14"/>
  <c r="BU478" i="14"/>
  <c r="BR478" i="14"/>
  <c r="BL478" i="14"/>
  <c r="BK478" i="14"/>
  <c r="BI478" i="14"/>
  <c r="BF478" i="14"/>
  <c r="BE478" i="14"/>
  <c r="BC478" i="14"/>
  <c r="AZ478" i="14"/>
  <c r="BQ478" i="14" s="1"/>
  <c r="AQ478" i="14"/>
  <c r="AN478" i="14"/>
  <c r="AM478" i="14"/>
  <c r="AS478" i="14" s="1"/>
  <c r="AW478" i="14" s="1"/>
  <c r="AF478" i="14"/>
  <c r="AB478" i="14"/>
  <c r="X478" i="14"/>
  <c r="BX480" i="14"/>
  <c r="BU480" i="14"/>
  <c r="BL480" i="14"/>
  <c r="BK480" i="14"/>
  <c r="BI480" i="14"/>
  <c r="BF480" i="14"/>
  <c r="BE480" i="14"/>
  <c r="BC480" i="14"/>
  <c r="AZ480" i="14"/>
  <c r="BS480" i="14" s="1"/>
  <c r="AT480" i="14"/>
  <c r="AY480" i="14" s="1"/>
  <c r="AS480" i="14"/>
  <c r="AW480" i="14" s="1"/>
  <c r="AP480" i="14"/>
  <c r="AO480" i="14" s="1"/>
  <c r="AF480" i="14"/>
  <c r="AB480" i="14"/>
  <c r="X480" i="14"/>
  <c r="BX479" i="14"/>
  <c r="BW479" i="14"/>
  <c r="BU479" i="14"/>
  <c r="BR479" i="14"/>
  <c r="BL479" i="14"/>
  <c r="BK479" i="14"/>
  <c r="BI479" i="14"/>
  <c r="BF479" i="14"/>
  <c r="BC479" i="14"/>
  <c r="AZ479" i="14"/>
  <c r="BO479" i="14" s="1"/>
  <c r="AS479" i="14"/>
  <c r="AW479" i="14" s="1"/>
  <c r="AP479" i="14"/>
  <c r="Y479" i="14" s="1"/>
  <c r="AL479" i="14"/>
  <c r="AJ479" i="14"/>
  <c r="X479" i="14"/>
  <c r="BX475" i="14"/>
  <c r="BW475" i="14"/>
  <c r="BU475" i="14"/>
  <c r="BR475" i="14"/>
  <c r="BL475" i="14"/>
  <c r="BK475" i="14"/>
  <c r="BI475" i="14"/>
  <c r="BF475" i="14"/>
  <c r="BC475" i="14"/>
  <c r="AZ475" i="14"/>
  <c r="Z475" i="14" s="1"/>
  <c r="AT475" i="14"/>
  <c r="AY475" i="14" s="1"/>
  <c r="AS475" i="14"/>
  <c r="AW475" i="14" s="1"/>
  <c r="AP475" i="14"/>
  <c r="AR475" i="14" s="1"/>
  <c r="AG475" i="14"/>
  <c r="AF475" i="14"/>
  <c r="AB475" i="14"/>
  <c r="X475" i="14"/>
  <c r="BX474" i="14"/>
  <c r="BU474" i="14"/>
  <c r="BR474" i="14"/>
  <c r="BL474" i="14"/>
  <c r="BK474" i="14"/>
  <c r="BI474" i="14"/>
  <c r="BF474" i="14"/>
  <c r="BC474" i="14"/>
  <c r="AZ474" i="14"/>
  <c r="BO474" i="14" s="1"/>
  <c r="AT474" i="14"/>
  <c r="AS474" i="14"/>
  <c r="AW474" i="14" s="1"/>
  <c r="AP474" i="14"/>
  <c r="Y474" i="14" s="1"/>
  <c r="AG474" i="14"/>
  <c r="AF474" i="14"/>
  <c r="AB474" i="14"/>
  <c r="X474" i="14"/>
  <c r="BX473" i="14"/>
  <c r="BR473" i="14"/>
  <c r="BL473" i="14"/>
  <c r="BK473" i="14"/>
  <c r="BI473" i="14"/>
  <c r="BF473" i="14"/>
  <c r="BM473" i="14" s="1"/>
  <c r="BC473" i="14"/>
  <c r="AZ473" i="14"/>
  <c r="BO473" i="14" s="1"/>
  <c r="AT473" i="14"/>
  <c r="AS473" i="14"/>
  <c r="AU473" i="14" s="1"/>
  <c r="AP473" i="14"/>
  <c r="Y473" i="14" s="1"/>
  <c r="AG473" i="14"/>
  <c r="AF473" i="14"/>
  <c r="AB473" i="14"/>
  <c r="Z473" i="14"/>
  <c r="X473" i="14"/>
  <c r="BX477" i="14"/>
  <c r="BR477" i="14"/>
  <c r="BL477" i="14"/>
  <c r="BK477" i="14"/>
  <c r="BI477" i="14"/>
  <c r="BF477" i="14"/>
  <c r="BC477" i="14"/>
  <c r="AZ477" i="14"/>
  <c r="BO477" i="14" s="1"/>
  <c r="AT477" i="14"/>
  <c r="AS477" i="14"/>
  <c r="AW477" i="14" s="1"/>
  <c r="AP477" i="14"/>
  <c r="Y477" i="14" s="1"/>
  <c r="AL477" i="14"/>
  <c r="AJ477" i="14"/>
  <c r="AB477" i="14"/>
  <c r="X477" i="14"/>
  <c r="BX476" i="14"/>
  <c r="BW476" i="14"/>
  <c r="BU476" i="14"/>
  <c r="BR476" i="14"/>
  <c r="BL476" i="14"/>
  <c r="BK476" i="14"/>
  <c r="BI476" i="14"/>
  <c r="BF476" i="14"/>
  <c r="BC476" i="14"/>
  <c r="AZ476" i="14"/>
  <c r="AY476" i="14"/>
  <c r="AS476" i="14"/>
  <c r="AU476" i="14" s="1"/>
  <c r="AQ476" i="14"/>
  <c r="AP476" i="14"/>
  <c r="Y476" i="14" s="1"/>
  <c r="AL476" i="14"/>
  <c r="AJ476" i="14"/>
  <c r="X476" i="14"/>
  <c r="BX472" i="14"/>
  <c r="BW472" i="14"/>
  <c r="BU472" i="14"/>
  <c r="BR472" i="14"/>
  <c r="BL472" i="14"/>
  <c r="BK472" i="14"/>
  <c r="BI472" i="14"/>
  <c r="BF472" i="14"/>
  <c r="BC472" i="14"/>
  <c r="AZ472" i="14"/>
  <c r="AT472" i="14"/>
  <c r="AY472" i="14" s="1"/>
  <c r="AS472" i="14"/>
  <c r="AP472" i="14"/>
  <c r="AR472" i="14" s="1"/>
  <c r="AL472" i="14"/>
  <c r="AJ472" i="14"/>
  <c r="X472" i="14"/>
  <c r="BX471" i="14"/>
  <c r="BW471" i="14"/>
  <c r="BU471" i="14"/>
  <c r="BR471" i="14"/>
  <c r="BL471" i="14"/>
  <c r="BK471" i="14"/>
  <c r="BI471" i="14"/>
  <c r="BF471" i="14"/>
  <c r="BM471" i="14" s="1"/>
  <c r="BC471" i="14"/>
  <c r="AZ471" i="14"/>
  <c r="BS471" i="14" s="1"/>
  <c r="AT471" i="14"/>
  <c r="AY471" i="14" s="1"/>
  <c r="AS471" i="14"/>
  <c r="AU471" i="14" s="1"/>
  <c r="AP471" i="14"/>
  <c r="AR471" i="14" s="1"/>
  <c r="AL471" i="14"/>
  <c r="AJ471" i="14"/>
  <c r="Z471" i="14"/>
  <c r="Y471" i="14"/>
  <c r="X471" i="14"/>
  <c r="BX470" i="14"/>
  <c r="BW470" i="14"/>
  <c r="BU470" i="14"/>
  <c r="BR470" i="14"/>
  <c r="BL470" i="14"/>
  <c r="BK470" i="14"/>
  <c r="BI470" i="14"/>
  <c r="BF470" i="14"/>
  <c r="BC470" i="14"/>
  <c r="AZ470" i="14"/>
  <c r="AT470" i="14"/>
  <c r="AY470" i="14" s="1"/>
  <c r="AS470" i="14"/>
  <c r="AW470" i="14" s="1"/>
  <c r="AQ470" i="14"/>
  <c r="AP470" i="14"/>
  <c r="AO470" i="14" s="1"/>
  <c r="AL470" i="14"/>
  <c r="AJ470" i="14"/>
  <c r="X470" i="14"/>
  <c r="BX468" i="14"/>
  <c r="BW468" i="14"/>
  <c r="BU468" i="14"/>
  <c r="BR468" i="14"/>
  <c r="BL468" i="14"/>
  <c r="BI468" i="14"/>
  <c r="BF468" i="14"/>
  <c r="BE468" i="14"/>
  <c r="BC468" i="14"/>
  <c r="AZ468" i="14"/>
  <c r="BO468" i="14" s="1"/>
  <c r="AT468" i="14"/>
  <c r="AY468" i="14" s="1"/>
  <c r="AS468" i="14"/>
  <c r="AW468" i="14" s="1"/>
  <c r="AP468" i="14"/>
  <c r="AO468" i="14" s="1"/>
  <c r="AG468" i="14"/>
  <c r="AF468" i="14"/>
  <c r="AB468" i="14"/>
  <c r="X468" i="14"/>
  <c r="BX467" i="14"/>
  <c r="BW467" i="14"/>
  <c r="BU467" i="14"/>
  <c r="BR467" i="14"/>
  <c r="BL467" i="14"/>
  <c r="BK467" i="14"/>
  <c r="BI467" i="14"/>
  <c r="BF467" i="14"/>
  <c r="BE467" i="14"/>
  <c r="BC467" i="14"/>
  <c r="AZ467" i="14"/>
  <c r="AT467" i="14"/>
  <c r="AS467" i="14"/>
  <c r="AW467" i="14" s="1"/>
  <c r="AP467" i="14"/>
  <c r="AR467" i="14" s="1"/>
  <c r="AJ467" i="14"/>
  <c r="AG467" i="14"/>
  <c r="AF467" i="14"/>
  <c r="AB467" i="14"/>
  <c r="X467" i="14"/>
  <c r="BX466" i="14"/>
  <c r="BR466" i="14"/>
  <c r="BL466" i="14"/>
  <c r="BK466" i="14"/>
  <c r="BI466" i="14"/>
  <c r="BF466" i="14"/>
  <c r="BM466" i="14" s="1"/>
  <c r="BE466" i="14"/>
  <c r="BC466" i="14"/>
  <c r="AZ466" i="14"/>
  <c r="BO466" i="14" s="1"/>
  <c r="AT466" i="14"/>
  <c r="AY466" i="14" s="1"/>
  <c r="AS466" i="14"/>
  <c r="AU466" i="14" s="1"/>
  <c r="AP466" i="14"/>
  <c r="AO466" i="14" s="1"/>
  <c r="AG466" i="14"/>
  <c r="AF466" i="14"/>
  <c r="AB466" i="14"/>
  <c r="Z466" i="14"/>
  <c r="X466" i="14"/>
  <c r="BX465" i="14"/>
  <c r="BR465" i="14"/>
  <c r="BL465" i="14"/>
  <c r="BK465" i="14"/>
  <c r="BI465" i="14"/>
  <c r="BF465" i="14"/>
  <c r="BM465" i="14" s="1"/>
  <c r="BE465" i="14"/>
  <c r="BC465" i="14"/>
  <c r="AZ465" i="14"/>
  <c r="BO465" i="14" s="1"/>
  <c r="AT465" i="14"/>
  <c r="AY465" i="14" s="1"/>
  <c r="AS465" i="14"/>
  <c r="AW465" i="14" s="1"/>
  <c r="AP465" i="14"/>
  <c r="AR465" i="14" s="1"/>
  <c r="AG465" i="14"/>
  <c r="AF465" i="14"/>
  <c r="AB465" i="14"/>
  <c r="Z465" i="14"/>
  <c r="X465" i="14"/>
  <c r="BX469" i="14"/>
  <c r="BR469" i="14"/>
  <c r="BL469" i="14"/>
  <c r="BK469" i="14"/>
  <c r="BI469" i="14"/>
  <c r="BF469" i="14"/>
  <c r="BE469" i="14"/>
  <c r="BC469" i="14"/>
  <c r="AZ469" i="14"/>
  <c r="AT469" i="14"/>
  <c r="AS469" i="14"/>
  <c r="AW469" i="14" s="1"/>
  <c r="AP469" i="14"/>
  <c r="AR469" i="14" s="1"/>
  <c r="AF469" i="14"/>
  <c r="X469" i="14"/>
  <c r="BX464" i="14"/>
  <c r="BR464" i="14"/>
  <c r="BL464" i="14"/>
  <c r="BK464" i="14"/>
  <c r="BI464" i="14"/>
  <c r="BF464" i="14"/>
  <c r="BE464" i="14"/>
  <c r="BC464" i="14"/>
  <c r="AZ464" i="14"/>
  <c r="BQ464" i="14" s="1"/>
  <c r="AT464" i="14"/>
  <c r="AY464" i="14" s="1"/>
  <c r="AS464" i="14"/>
  <c r="AP464" i="14"/>
  <c r="AO464" i="14" s="1"/>
  <c r="AL464" i="14"/>
  <c r="AJ464" i="14"/>
  <c r="X464" i="14"/>
  <c r="BX463" i="14"/>
  <c r="BR463" i="14"/>
  <c r="BL463" i="14"/>
  <c r="BI463" i="14"/>
  <c r="BF463" i="14"/>
  <c r="BE463" i="14"/>
  <c r="BC463" i="14"/>
  <c r="AZ463" i="14"/>
  <c r="AT463" i="14"/>
  <c r="AY463" i="14" s="1"/>
  <c r="AS463" i="14"/>
  <c r="AW463" i="14" s="1"/>
  <c r="AQ463" i="14"/>
  <c r="AQ450" i="14" s="1"/>
  <c r="AP463" i="14"/>
  <c r="AO463" i="14" s="1"/>
  <c r="AL463" i="14"/>
  <c r="AJ463" i="14"/>
  <c r="X463" i="14"/>
  <c r="BX462" i="14"/>
  <c r="BW462" i="14"/>
  <c r="BU462" i="14"/>
  <c r="BR462" i="14"/>
  <c r="BL462" i="14"/>
  <c r="BK462" i="14"/>
  <c r="BI462" i="14"/>
  <c r="BF462" i="14"/>
  <c r="BE462" i="14"/>
  <c r="BC462" i="14"/>
  <c r="AZ462" i="14"/>
  <c r="AT462" i="14"/>
  <c r="AS462" i="14"/>
  <c r="AW462" i="14" s="1"/>
  <c r="AP462" i="14"/>
  <c r="AR462" i="14" s="1"/>
  <c r="AL462" i="14"/>
  <c r="AJ462" i="14"/>
  <c r="X462" i="14"/>
  <c r="BX461" i="14"/>
  <c r="BW461" i="14"/>
  <c r="BU461" i="14"/>
  <c r="BR461" i="14"/>
  <c r="BL461" i="14"/>
  <c r="BK461" i="14"/>
  <c r="BI461" i="14"/>
  <c r="BF461" i="14"/>
  <c r="BE461" i="14"/>
  <c r="BC461" i="14"/>
  <c r="AZ461" i="14"/>
  <c r="BQ461" i="14" s="1"/>
  <c r="AT461" i="14"/>
  <c r="AY461" i="14" s="1"/>
  <c r="AS461" i="14"/>
  <c r="AQ461" i="14"/>
  <c r="AP461" i="14"/>
  <c r="AO461" i="14" s="1"/>
  <c r="AL461" i="14"/>
  <c r="AJ461" i="14"/>
  <c r="X461" i="14"/>
  <c r="BX460" i="14"/>
  <c r="BW460" i="14"/>
  <c r="BU460" i="14"/>
  <c r="BR460" i="14"/>
  <c r="BL460" i="14"/>
  <c r="BK460" i="14"/>
  <c r="BI460" i="14"/>
  <c r="BF460" i="14"/>
  <c r="BC460" i="14"/>
  <c r="AZ460" i="14"/>
  <c r="BO460" i="14" s="1"/>
  <c r="AT460" i="14"/>
  <c r="AS460" i="14"/>
  <c r="AW460" i="14" s="1"/>
  <c r="AQ460" i="14"/>
  <c r="AP460" i="14"/>
  <c r="AO460" i="14" s="1"/>
  <c r="AL460" i="14"/>
  <c r="AJ460" i="14"/>
  <c r="X460" i="14"/>
  <c r="BX458" i="14"/>
  <c r="BU458" i="14"/>
  <c r="BR458" i="14"/>
  <c r="BL458" i="14"/>
  <c r="BK458" i="14"/>
  <c r="BI458" i="14"/>
  <c r="BF458" i="14"/>
  <c r="BE458" i="14"/>
  <c r="BC458" i="14"/>
  <c r="AZ458" i="14"/>
  <c r="BO458" i="14" s="1"/>
  <c r="AT458" i="14"/>
  <c r="AY458" i="14" s="1"/>
  <c r="AS458" i="14"/>
  <c r="AW458" i="14" s="1"/>
  <c r="AP458" i="14"/>
  <c r="AR458" i="14" s="1"/>
  <c r="AG458" i="14"/>
  <c r="AG478" i="14" s="1"/>
  <c r="AH478" i="14" s="1"/>
  <c r="AF458" i="14"/>
  <c r="AB458" i="14"/>
  <c r="X458" i="14"/>
  <c r="BX457" i="14"/>
  <c r="BW457" i="14"/>
  <c r="BU457" i="14"/>
  <c r="BR457" i="14"/>
  <c r="BL457" i="14"/>
  <c r="BK457" i="14"/>
  <c r="BI457" i="14"/>
  <c r="BF457" i="14"/>
  <c r="BE457" i="14"/>
  <c r="BC457" i="14"/>
  <c r="AZ457" i="14"/>
  <c r="BO457" i="14" s="1"/>
  <c r="AT457" i="14"/>
  <c r="AY457" i="14" s="1"/>
  <c r="AS457" i="14"/>
  <c r="AP457" i="14"/>
  <c r="AO457" i="14" s="1"/>
  <c r="AG457" i="14"/>
  <c r="AF457" i="14"/>
  <c r="AB457" i="14"/>
  <c r="X457" i="14"/>
  <c r="BX456" i="14"/>
  <c r="BW456" i="14"/>
  <c r="BU456" i="14"/>
  <c r="BL456" i="14"/>
  <c r="BK456" i="14"/>
  <c r="BI456" i="14"/>
  <c r="BF456" i="14"/>
  <c r="BE456" i="14"/>
  <c r="BC456" i="14"/>
  <c r="AZ456" i="14"/>
  <c r="AT456" i="14"/>
  <c r="AY456" i="14" s="1"/>
  <c r="AS456" i="14"/>
  <c r="AP456" i="14"/>
  <c r="AO456" i="14" s="1"/>
  <c r="AG456" i="14"/>
  <c r="AF456" i="14"/>
  <c r="AB456" i="14"/>
  <c r="X456" i="14"/>
  <c r="BX455" i="14"/>
  <c r="BR455" i="14"/>
  <c r="BL455" i="14"/>
  <c r="BK455" i="14"/>
  <c r="BI455" i="14"/>
  <c r="BF455" i="14"/>
  <c r="BE455" i="14"/>
  <c r="BC455" i="14"/>
  <c r="AZ455" i="14"/>
  <c r="BO455" i="14" s="1"/>
  <c r="AT455" i="14"/>
  <c r="AS455" i="14"/>
  <c r="AW455" i="14" s="1"/>
  <c r="AP455" i="14"/>
  <c r="AR455" i="14" s="1"/>
  <c r="AG455" i="14"/>
  <c r="AF455" i="14"/>
  <c r="AB455" i="14"/>
  <c r="X455" i="14"/>
  <c r="BX459" i="14"/>
  <c r="BR459" i="14"/>
  <c r="BL459" i="14"/>
  <c r="BK459" i="14"/>
  <c r="BI459" i="14"/>
  <c r="BF459" i="14"/>
  <c r="BE459" i="14"/>
  <c r="BC459" i="14"/>
  <c r="AZ459" i="14"/>
  <c r="AT459" i="14"/>
  <c r="AS459" i="14"/>
  <c r="AW459" i="14" s="1"/>
  <c r="AP459" i="14"/>
  <c r="AR459" i="14" s="1"/>
  <c r="AF459" i="14"/>
  <c r="AB459" i="14"/>
  <c r="X459" i="14"/>
  <c r="BX453" i="14"/>
  <c r="BW453" i="14"/>
  <c r="BU453" i="14"/>
  <c r="BR453" i="14"/>
  <c r="BL453" i="14"/>
  <c r="BK453" i="14"/>
  <c r="BI453" i="14"/>
  <c r="BF453" i="14"/>
  <c r="BE453" i="14"/>
  <c r="BC453" i="14"/>
  <c r="AZ453" i="14"/>
  <c r="BO453" i="14" s="1"/>
  <c r="AT453" i="14"/>
  <c r="AY453" i="14" s="1"/>
  <c r="AS453" i="14"/>
  <c r="AW453" i="14" s="1"/>
  <c r="AP453" i="14"/>
  <c r="AO453" i="14" s="1"/>
  <c r="AL453" i="14"/>
  <c r="AJ453" i="14"/>
  <c r="AG453" i="14"/>
  <c r="AF453" i="14"/>
  <c r="AB453" i="14"/>
  <c r="X453" i="14"/>
  <c r="BX452" i="14"/>
  <c r="BW452" i="14"/>
  <c r="BU452" i="14"/>
  <c r="BR452" i="14"/>
  <c r="BL452" i="14"/>
  <c r="BK452" i="14"/>
  <c r="BI452" i="14"/>
  <c r="BF452" i="14"/>
  <c r="BE452" i="14"/>
  <c r="BC452" i="14"/>
  <c r="AZ452" i="14"/>
  <c r="AT452" i="14"/>
  <c r="AS452" i="14"/>
  <c r="AW452" i="14" s="1"/>
  <c r="AP452" i="14"/>
  <c r="Y452" i="14" s="1"/>
  <c r="AG452" i="14"/>
  <c r="AF452" i="14"/>
  <c r="AB452" i="14"/>
  <c r="X452" i="14"/>
  <c r="BX451" i="14"/>
  <c r="BW451" i="14"/>
  <c r="BU451" i="14"/>
  <c r="BR451" i="14"/>
  <c r="BL451" i="14"/>
  <c r="BK451" i="14"/>
  <c r="BI451" i="14"/>
  <c r="BF451" i="14"/>
  <c r="BC451" i="14"/>
  <c r="AZ451" i="14"/>
  <c r="Z451" i="14" s="1"/>
  <c r="AT451" i="14"/>
  <c r="AS451" i="14"/>
  <c r="AP451" i="14"/>
  <c r="Y451" i="14" s="1"/>
  <c r="AG451" i="14"/>
  <c r="AF451" i="14"/>
  <c r="AB451" i="14"/>
  <c r="X451" i="14"/>
  <c r="BX454" i="14"/>
  <c r="BR454" i="14"/>
  <c r="BL454" i="14"/>
  <c r="BK454" i="14"/>
  <c r="BI454" i="14"/>
  <c r="BF454" i="14"/>
  <c r="BE454" i="14"/>
  <c r="BC454" i="14"/>
  <c r="AZ454" i="14"/>
  <c r="BQ454" i="14" s="1"/>
  <c r="AT454" i="14"/>
  <c r="AY454" i="14" s="1"/>
  <c r="AS454" i="14"/>
  <c r="AW454" i="14" s="1"/>
  <c r="AP454" i="14"/>
  <c r="AR454" i="14" s="1"/>
  <c r="AB454" i="14"/>
  <c r="X454" i="14"/>
  <c r="BX450" i="14"/>
  <c r="BW450" i="14"/>
  <c r="BU450" i="14"/>
  <c r="BR450" i="14"/>
  <c r="BL450" i="14"/>
  <c r="BK450" i="14"/>
  <c r="BI450" i="14"/>
  <c r="BF450" i="14"/>
  <c r="BE450" i="14"/>
  <c r="BC450" i="14"/>
  <c r="AZ450" i="14"/>
  <c r="BO450" i="14" s="1"/>
  <c r="AT450" i="14"/>
  <c r="AY450" i="14" s="1"/>
  <c r="AS450" i="14"/>
  <c r="AW450" i="14" s="1"/>
  <c r="AP450" i="14"/>
  <c r="AO450" i="14" s="1"/>
  <c r="AL450" i="14"/>
  <c r="AJ450" i="14"/>
  <c r="X450" i="14"/>
  <c r="BX448" i="14"/>
  <c r="BW448" i="14"/>
  <c r="BU448" i="14"/>
  <c r="BR448" i="14"/>
  <c r="BL448" i="14"/>
  <c r="BK448" i="14"/>
  <c r="BI448" i="14"/>
  <c r="BF448" i="14"/>
  <c r="BE448" i="14"/>
  <c r="BC448" i="14"/>
  <c r="AZ448" i="14"/>
  <c r="BQ448" i="14" s="1"/>
  <c r="AT448" i="14"/>
  <c r="AY448" i="14" s="1"/>
  <c r="AS448" i="14"/>
  <c r="AP448" i="14"/>
  <c r="AO448" i="14" s="1"/>
  <c r="AG448" i="14"/>
  <c r="AF448" i="14"/>
  <c r="AB448" i="14"/>
  <c r="X448" i="14"/>
  <c r="BX447" i="14"/>
  <c r="BR447" i="14"/>
  <c r="BL447" i="14"/>
  <c r="BK447" i="14"/>
  <c r="BI447" i="14"/>
  <c r="BF447" i="14"/>
  <c r="BM447" i="14" s="1"/>
  <c r="BE447" i="14"/>
  <c r="BC447" i="14"/>
  <c r="AZ447" i="14"/>
  <c r="BO447" i="14" s="1"/>
  <c r="AT447" i="14"/>
  <c r="AY447" i="14" s="1"/>
  <c r="AS447" i="14"/>
  <c r="AW447" i="14" s="1"/>
  <c r="AP447" i="14"/>
  <c r="AO447" i="14" s="1"/>
  <c r="AG447" i="14"/>
  <c r="AF447" i="14"/>
  <c r="AB447" i="14"/>
  <c r="Z447" i="14"/>
  <c r="X447" i="14"/>
  <c r="BX446" i="14"/>
  <c r="BU446" i="14"/>
  <c r="BR446" i="14"/>
  <c r="BL446" i="14"/>
  <c r="BK446" i="14"/>
  <c r="BI446" i="14"/>
  <c r="BF446" i="14"/>
  <c r="BE446" i="14"/>
  <c r="BC446" i="14"/>
  <c r="AZ446" i="14"/>
  <c r="BQ446" i="14" s="1"/>
  <c r="AT446" i="14"/>
  <c r="AY446" i="14" s="1"/>
  <c r="AS446" i="14"/>
  <c r="AP446" i="14"/>
  <c r="AR446" i="14" s="1"/>
  <c r="AG446" i="14"/>
  <c r="AF446" i="14"/>
  <c r="AB446" i="14"/>
  <c r="X446" i="14"/>
  <c r="BX445" i="14"/>
  <c r="BU445" i="14"/>
  <c r="BR445" i="14"/>
  <c r="BL445" i="14"/>
  <c r="BK445" i="14"/>
  <c r="BI445" i="14"/>
  <c r="BF445" i="14"/>
  <c r="BE445" i="14"/>
  <c r="BC445" i="14"/>
  <c r="AZ445" i="14"/>
  <c r="AT445" i="14"/>
  <c r="AY445" i="14" s="1"/>
  <c r="AS445" i="14"/>
  <c r="AP445" i="14"/>
  <c r="AO445" i="14" s="1"/>
  <c r="AG445" i="14"/>
  <c r="AF445" i="14"/>
  <c r="AB445" i="14"/>
  <c r="X445" i="14"/>
  <c r="BX444" i="14"/>
  <c r="BW444" i="14"/>
  <c r="BU444" i="14"/>
  <c r="BR444" i="14"/>
  <c r="BL444" i="14"/>
  <c r="BK444" i="14"/>
  <c r="BI444" i="14"/>
  <c r="BF444" i="14"/>
  <c r="BE444" i="14"/>
  <c r="BC444" i="14"/>
  <c r="AZ444" i="14"/>
  <c r="Z444" i="14" s="1"/>
  <c r="AT444" i="14"/>
  <c r="AS444" i="14"/>
  <c r="AP444" i="14"/>
  <c r="Y444" i="14" s="1"/>
  <c r="AG444" i="14"/>
  <c r="AF444" i="14"/>
  <c r="AB444" i="14"/>
  <c r="X444" i="14"/>
  <c r="BX449" i="14"/>
  <c r="BR449" i="14"/>
  <c r="BL449" i="14"/>
  <c r="BK449" i="14"/>
  <c r="BI449" i="14"/>
  <c r="BF449" i="14"/>
  <c r="BE449" i="14"/>
  <c r="BC449" i="14"/>
  <c r="AZ449" i="14"/>
  <c r="BQ449" i="14" s="1"/>
  <c r="AT449" i="14"/>
  <c r="AY449" i="14" s="1"/>
  <c r="AS449" i="14"/>
  <c r="AW449" i="14" s="1"/>
  <c r="AP449" i="14"/>
  <c r="AR449" i="14" s="1"/>
  <c r="AF449" i="14"/>
  <c r="AB449" i="14"/>
  <c r="X449" i="14"/>
  <c r="BX443" i="14"/>
  <c r="BU443" i="14"/>
  <c r="BR443" i="14"/>
  <c r="BL443" i="14"/>
  <c r="BK443" i="14"/>
  <c r="BI443" i="14"/>
  <c r="BF443" i="14"/>
  <c r="BE443" i="14"/>
  <c r="BC443" i="14"/>
  <c r="AZ443" i="14"/>
  <c r="Z443" i="14" s="1"/>
  <c r="AT443" i="14"/>
  <c r="AY443" i="14" s="1"/>
  <c r="AS443" i="14"/>
  <c r="AW443" i="14" s="1"/>
  <c r="AQ443" i="14"/>
  <c r="AP443" i="14"/>
  <c r="AO443" i="14" s="1"/>
  <c r="AL443" i="14"/>
  <c r="AJ443" i="14"/>
  <c r="X443" i="14"/>
  <c r="BX442" i="14"/>
  <c r="BW442" i="14"/>
  <c r="BU442" i="14"/>
  <c r="BR442" i="14"/>
  <c r="BL442" i="14"/>
  <c r="BK442" i="14"/>
  <c r="BI442" i="14"/>
  <c r="BF442" i="14"/>
  <c r="BE442" i="14"/>
  <c r="BC442" i="14"/>
  <c r="AZ442" i="14"/>
  <c r="BQ442" i="14" s="1"/>
  <c r="AT442" i="14"/>
  <c r="AY442" i="14" s="1"/>
  <c r="AS442" i="14"/>
  <c r="AW442" i="14" s="1"/>
  <c r="AQ442" i="14"/>
  <c r="AP442" i="14"/>
  <c r="AO442" i="14" s="1"/>
  <c r="AL442" i="14"/>
  <c r="AJ442" i="14"/>
  <c r="X442" i="14"/>
  <c r="BX440" i="14"/>
  <c r="BW440" i="14"/>
  <c r="BU440" i="14"/>
  <c r="BR440" i="14"/>
  <c r="BL440" i="14"/>
  <c r="BK440" i="14"/>
  <c r="BI440" i="14"/>
  <c r="BF440" i="14"/>
  <c r="BE440" i="14"/>
  <c r="BC440" i="14"/>
  <c r="AZ440" i="14"/>
  <c r="Z440" i="14" s="1"/>
  <c r="AT440" i="14"/>
  <c r="AS440" i="14"/>
  <c r="AW440" i="14" s="1"/>
  <c r="AP440" i="14"/>
  <c r="Y440" i="14" s="1"/>
  <c r="AG440" i="14"/>
  <c r="AF440" i="14"/>
  <c r="AB440" i="14"/>
  <c r="X440" i="14"/>
  <c r="BX439" i="14"/>
  <c r="BW439" i="14"/>
  <c r="BU439" i="14"/>
  <c r="BR439" i="14"/>
  <c r="BL439" i="14"/>
  <c r="BK439" i="14"/>
  <c r="BI439" i="14"/>
  <c r="BF439" i="14"/>
  <c r="BE439" i="14"/>
  <c r="BC439" i="14"/>
  <c r="AZ439" i="14"/>
  <c r="BO439" i="14" s="1"/>
  <c r="AT439" i="14"/>
  <c r="AY439" i="14" s="1"/>
  <c r="AS439" i="14"/>
  <c r="AP439" i="14"/>
  <c r="AO439" i="14" s="1"/>
  <c r="AL439" i="14"/>
  <c r="AJ439" i="14"/>
  <c r="AG439" i="14"/>
  <c r="AF439" i="14"/>
  <c r="AB439" i="14"/>
  <c r="X439" i="14"/>
  <c r="BX441" i="14"/>
  <c r="BU441" i="14"/>
  <c r="BR441" i="14"/>
  <c r="BL441" i="14"/>
  <c r="BK441" i="14"/>
  <c r="BI441" i="14"/>
  <c r="BF441" i="14"/>
  <c r="BE441" i="14"/>
  <c r="BC441" i="14"/>
  <c r="AZ441" i="14"/>
  <c r="BQ441" i="14" s="1"/>
  <c r="AT441" i="14"/>
  <c r="AY441" i="14" s="1"/>
  <c r="AS441" i="14"/>
  <c r="AP441" i="14"/>
  <c r="AO441" i="14" s="1"/>
  <c r="AF441" i="14"/>
  <c r="X441" i="14"/>
  <c r="BX438" i="14"/>
  <c r="BW438" i="14"/>
  <c r="BU438" i="14"/>
  <c r="BR438" i="14"/>
  <c r="BL438" i="14"/>
  <c r="BK438" i="14"/>
  <c r="BI438" i="14"/>
  <c r="BF438" i="14"/>
  <c r="BE438" i="14"/>
  <c r="BC438" i="14"/>
  <c r="AZ438" i="14"/>
  <c r="AT438" i="14"/>
  <c r="AY438" i="14" s="1"/>
  <c r="AS438" i="14"/>
  <c r="AP438" i="14"/>
  <c r="AO438" i="14" s="1"/>
  <c r="AL438" i="14"/>
  <c r="AJ438" i="14"/>
  <c r="X438" i="14"/>
  <c r="BX437" i="14"/>
  <c r="BU437" i="14"/>
  <c r="BR437" i="14"/>
  <c r="BL437" i="14"/>
  <c r="BK437" i="14"/>
  <c r="BI437" i="14"/>
  <c r="BF437" i="14"/>
  <c r="BE437" i="14"/>
  <c r="BC437" i="14"/>
  <c r="AZ437" i="14"/>
  <c r="Z437" i="14" s="1"/>
  <c r="AT437" i="14"/>
  <c r="AY437" i="14" s="1"/>
  <c r="AS437" i="14"/>
  <c r="AW437" i="14" s="1"/>
  <c r="AP437" i="14"/>
  <c r="AR437" i="14" s="1"/>
  <c r="AL437" i="14"/>
  <c r="AJ437" i="14"/>
  <c r="X437" i="14"/>
  <c r="BX436" i="14"/>
  <c r="BR436" i="14"/>
  <c r="BM436" i="14"/>
  <c r="BL436" i="14"/>
  <c r="BK436" i="14"/>
  <c r="BI436" i="14"/>
  <c r="AZ436" i="14"/>
  <c r="BO436" i="14" s="1"/>
  <c r="AT436" i="14"/>
  <c r="AY436" i="14" s="1"/>
  <c r="AS436" i="14"/>
  <c r="AW436" i="14" s="1"/>
  <c r="AP436" i="14"/>
  <c r="AR436" i="14" s="1"/>
  <c r="AF436" i="14"/>
  <c r="AB436" i="14"/>
  <c r="Z436" i="14"/>
  <c r="X436" i="14"/>
  <c r="BX435" i="14"/>
  <c r="BR435" i="14"/>
  <c r="BM435" i="14"/>
  <c r="BL435" i="14"/>
  <c r="BK435" i="14"/>
  <c r="BI435" i="14"/>
  <c r="AZ435" i="14"/>
  <c r="BO435" i="14" s="1"/>
  <c r="AT435" i="14"/>
  <c r="AY435" i="14" s="1"/>
  <c r="AS435" i="14"/>
  <c r="AW435" i="14" s="1"/>
  <c r="AP435" i="14"/>
  <c r="AR435" i="14" s="1"/>
  <c r="AF435" i="14"/>
  <c r="AB435" i="14"/>
  <c r="X435" i="14"/>
  <c r="BX434" i="14"/>
  <c r="BR434" i="14"/>
  <c r="BM434" i="14"/>
  <c r="BL434" i="14"/>
  <c r="BK434" i="14"/>
  <c r="BI434" i="14"/>
  <c r="AZ434" i="14"/>
  <c r="BO434" i="14" s="1"/>
  <c r="AT434" i="14"/>
  <c r="AS434" i="14"/>
  <c r="AU434" i="14" s="1"/>
  <c r="AP434" i="14"/>
  <c r="AR434" i="14" s="1"/>
  <c r="AF434" i="14"/>
  <c r="AB434" i="14"/>
  <c r="Z434" i="14"/>
  <c r="Y434" i="14"/>
  <c r="X434" i="14"/>
  <c r="BX433" i="14"/>
  <c r="BU433" i="14"/>
  <c r="BR433" i="14"/>
  <c r="BM433" i="14"/>
  <c r="BL433" i="14"/>
  <c r="BK433" i="14"/>
  <c r="BI433" i="14"/>
  <c r="AZ433" i="14"/>
  <c r="BQ433" i="14" s="1"/>
  <c r="AT433" i="14"/>
  <c r="AY433" i="14" s="1"/>
  <c r="AS433" i="14"/>
  <c r="AW433" i="14" s="1"/>
  <c r="AP433" i="14"/>
  <c r="AO433" i="14" s="1"/>
  <c r="AF433" i="14"/>
  <c r="AB433" i="14"/>
  <c r="X433" i="14"/>
  <c r="BX432" i="14"/>
  <c r="BW432" i="14"/>
  <c r="BU432" i="14"/>
  <c r="BR432" i="14"/>
  <c r="BM432" i="14"/>
  <c r="BL432" i="14"/>
  <c r="BK432" i="14"/>
  <c r="BI432" i="14"/>
  <c r="AZ432" i="14"/>
  <c r="BQ432" i="14" s="1"/>
  <c r="AY432" i="14"/>
  <c r="AS432" i="14"/>
  <c r="AU432" i="14" s="1"/>
  <c r="AP432" i="14"/>
  <c r="AR432" i="14" s="1"/>
  <c r="AL432" i="14"/>
  <c r="AJ432" i="14"/>
  <c r="X432" i="14"/>
  <c r="BX431" i="14"/>
  <c r="BW431" i="14"/>
  <c r="BU431" i="14"/>
  <c r="BR431" i="14"/>
  <c r="BL431" i="14"/>
  <c r="BK431" i="14"/>
  <c r="BI431" i="14"/>
  <c r="BF431" i="14"/>
  <c r="BC431" i="14"/>
  <c r="AZ431" i="14"/>
  <c r="Z431" i="14" s="1"/>
  <c r="AY431" i="14"/>
  <c r="AS431" i="14"/>
  <c r="AW431" i="14" s="1"/>
  <c r="AP431" i="14"/>
  <c r="AR431" i="14" s="1"/>
  <c r="AL431" i="14"/>
  <c r="AJ431" i="14"/>
  <c r="X431" i="14"/>
  <c r="BX429" i="14"/>
  <c r="BW429" i="14"/>
  <c r="BU429" i="14"/>
  <c r="BR429" i="14"/>
  <c r="BM429" i="14"/>
  <c r="BL429" i="14"/>
  <c r="BK429" i="14"/>
  <c r="BI429" i="14"/>
  <c r="AZ429" i="14"/>
  <c r="BQ429" i="14" s="1"/>
  <c r="AT429" i="14"/>
  <c r="AY429" i="14" s="1"/>
  <c r="AS429" i="14"/>
  <c r="AW429" i="14" s="1"/>
  <c r="AP429" i="14"/>
  <c r="Y429" i="14" s="1"/>
  <c r="AG429" i="14"/>
  <c r="AF429" i="14"/>
  <c r="AB429" i="14"/>
  <c r="X429" i="14"/>
  <c r="BX428" i="14"/>
  <c r="BR428" i="14"/>
  <c r="BM428" i="14"/>
  <c r="BL428" i="14"/>
  <c r="BK428" i="14"/>
  <c r="BI428" i="14"/>
  <c r="AZ428" i="14"/>
  <c r="AT428" i="14"/>
  <c r="AS428" i="14"/>
  <c r="AP428" i="14"/>
  <c r="Y428" i="14" s="1"/>
  <c r="AG428" i="14"/>
  <c r="AF428" i="14"/>
  <c r="AB428" i="14"/>
  <c r="X428" i="14"/>
  <c r="BX430" i="14"/>
  <c r="BR430" i="14"/>
  <c r="BL430" i="14"/>
  <c r="BK430" i="14"/>
  <c r="BI430" i="14"/>
  <c r="BF430" i="14"/>
  <c r="BE430" i="14"/>
  <c r="BC430" i="14"/>
  <c r="AZ430" i="14"/>
  <c r="AT430" i="14"/>
  <c r="AY430" i="14" s="1"/>
  <c r="AS430" i="14"/>
  <c r="AW430" i="14" s="1"/>
  <c r="AP430" i="14"/>
  <c r="AO430" i="14" s="1"/>
  <c r="AF430" i="14"/>
  <c r="X430" i="14"/>
  <c r="BX427" i="14"/>
  <c r="BR427" i="14"/>
  <c r="BL427" i="14"/>
  <c r="BK427" i="14"/>
  <c r="BI427" i="14"/>
  <c r="BF427" i="14"/>
  <c r="BM427" i="14" s="1"/>
  <c r="BE427" i="14"/>
  <c r="BC427" i="14"/>
  <c r="AZ427" i="14"/>
  <c r="BO427" i="14" s="1"/>
  <c r="AT427" i="14"/>
  <c r="AY427" i="14" s="1"/>
  <c r="AS427" i="14"/>
  <c r="AW427" i="14" s="1"/>
  <c r="AP427" i="14"/>
  <c r="AR427" i="14" s="1"/>
  <c r="AF427" i="14"/>
  <c r="AB427" i="14"/>
  <c r="Z427" i="14"/>
  <c r="X427" i="14"/>
  <c r="BX426" i="14"/>
  <c r="BR426" i="14"/>
  <c r="BL426" i="14"/>
  <c r="BK426" i="14"/>
  <c r="BI426" i="14"/>
  <c r="BF426" i="14"/>
  <c r="BE426" i="14"/>
  <c r="BC426" i="14"/>
  <c r="AZ426" i="14"/>
  <c r="BQ426" i="14" s="1"/>
  <c r="AT426" i="14"/>
  <c r="AY426" i="14" s="1"/>
  <c r="AS426" i="14"/>
  <c r="AW426" i="14" s="1"/>
  <c r="AP426" i="14"/>
  <c r="AR426" i="14" s="1"/>
  <c r="AB426" i="14"/>
  <c r="X426" i="14"/>
  <c r="BX425" i="14"/>
  <c r="BW425" i="14"/>
  <c r="BU425" i="14"/>
  <c r="BL425" i="14"/>
  <c r="BK425" i="14"/>
  <c r="BI425" i="14"/>
  <c r="BF425" i="14"/>
  <c r="BE425" i="14"/>
  <c r="BC425" i="14"/>
  <c r="AZ425" i="14"/>
  <c r="BO425" i="14" s="1"/>
  <c r="AT425" i="14"/>
  <c r="AY425" i="14" s="1"/>
  <c r="AS425" i="14"/>
  <c r="AW425" i="14" s="1"/>
  <c r="AP425" i="14"/>
  <c r="AR425" i="14" s="1"/>
  <c r="AF425" i="14"/>
  <c r="AB425" i="14"/>
  <c r="X425" i="14"/>
  <c r="BX424" i="14"/>
  <c r="BR424" i="14"/>
  <c r="BL424" i="14"/>
  <c r="BK424" i="14"/>
  <c r="BI424" i="14"/>
  <c r="BF424" i="14"/>
  <c r="BM424" i="14" s="1"/>
  <c r="BE424" i="14"/>
  <c r="BC424" i="14"/>
  <c r="AZ424" i="14"/>
  <c r="BO424" i="14" s="1"/>
  <c r="AT424" i="14"/>
  <c r="AY424" i="14" s="1"/>
  <c r="AS424" i="14"/>
  <c r="AW424" i="14" s="1"/>
  <c r="AP424" i="14"/>
  <c r="AO424" i="14" s="1"/>
  <c r="AF424" i="14"/>
  <c r="Z424" i="14"/>
  <c r="X424" i="14"/>
  <c r="BX423" i="14"/>
  <c r="BR423" i="14"/>
  <c r="BL423" i="14"/>
  <c r="BK423" i="14"/>
  <c r="BI423" i="14"/>
  <c r="BF423" i="14"/>
  <c r="BM423" i="14" s="1"/>
  <c r="BE423" i="14"/>
  <c r="BC423" i="14"/>
  <c r="AZ423" i="14"/>
  <c r="BQ423" i="14" s="1"/>
  <c r="AT423" i="14"/>
  <c r="AY423" i="14" s="1"/>
  <c r="AS423" i="14"/>
  <c r="AW423" i="14" s="1"/>
  <c r="AP423" i="14"/>
  <c r="AO423" i="14" s="1"/>
  <c r="AF423" i="14"/>
  <c r="AB423" i="14"/>
  <c r="Z423" i="14"/>
  <c r="X423" i="14"/>
  <c r="BX422" i="14"/>
  <c r="BW422" i="14"/>
  <c r="BU422" i="14"/>
  <c r="BR422" i="14"/>
  <c r="BL422" i="14"/>
  <c r="BK422" i="14"/>
  <c r="BI422" i="14"/>
  <c r="BF422" i="14"/>
  <c r="BM422" i="14" s="1"/>
  <c r="BE422" i="14"/>
  <c r="BC422" i="14"/>
  <c r="AZ422" i="14"/>
  <c r="BQ422" i="14" s="1"/>
  <c r="AT422" i="14"/>
  <c r="AS422" i="14"/>
  <c r="AU422" i="14" s="1"/>
  <c r="AP422" i="14"/>
  <c r="AO422" i="14" s="1"/>
  <c r="AF422" i="14"/>
  <c r="AB422" i="14"/>
  <c r="Z422" i="14"/>
  <c r="X422" i="14"/>
  <c r="BX420" i="14"/>
  <c r="BR420" i="14"/>
  <c r="BL420" i="14"/>
  <c r="BK420" i="14"/>
  <c r="BI420" i="14"/>
  <c r="BF420" i="14"/>
  <c r="BM420" i="14" s="1"/>
  <c r="BE420" i="14"/>
  <c r="BC420" i="14"/>
  <c r="AZ420" i="14"/>
  <c r="BQ420" i="14" s="1"/>
  <c r="AT420" i="14"/>
  <c r="AY420" i="14" s="1"/>
  <c r="AS420" i="14"/>
  <c r="AU420" i="14" s="1"/>
  <c r="AP420" i="14"/>
  <c r="AO420" i="14" s="1"/>
  <c r="AG420" i="14"/>
  <c r="AF420" i="14"/>
  <c r="AB420" i="14"/>
  <c r="Y420" i="14"/>
  <c r="X420" i="14"/>
  <c r="BX419" i="14"/>
  <c r="BW419" i="14"/>
  <c r="BU419" i="14"/>
  <c r="BR419" i="14"/>
  <c r="BL419" i="14"/>
  <c r="BK419" i="14"/>
  <c r="BI419" i="14"/>
  <c r="BF419" i="14"/>
  <c r="BE419" i="14"/>
  <c r="BC419" i="14"/>
  <c r="AZ419" i="14"/>
  <c r="BQ419" i="14" s="1"/>
  <c r="AT419" i="14"/>
  <c r="AY419" i="14" s="1"/>
  <c r="AS419" i="14"/>
  <c r="AW419" i="14" s="1"/>
  <c r="AP419" i="14"/>
  <c r="AO419" i="14" s="1"/>
  <c r="AG419" i="14"/>
  <c r="AF419" i="14"/>
  <c r="AB419" i="14"/>
  <c r="X419" i="14"/>
  <c r="BX418" i="14"/>
  <c r="BR418" i="14"/>
  <c r="BL418" i="14"/>
  <c r="BK418" i="14"/>
  <c r="BI418" i="14"/>
  <c r="BF418" i="14"/>
  <c r="BM418" i="14" s="1"/>
  <c r="BE418" i="14"/>
  <c r="BC418" i="14"/>
  <c r="AZ418" i="14"/>
  <c r="BQ418" i="14" s="1"/>
  <c r="AT418" i="14"/>
  <c r="AY418" i="14" s="1"/>
  <c r="AS418" i="14"/>
  <c r="AW418" i="14" s="1"/>
  <c r="AP418" i="14"/>
  <c r="AO418" i="14" s="1"/>
  <c r="AG418" i="14"/>
  <c r="AF418" i="14"/>
  <c r="AB418" i="14"/>
  <c r="X418" i="14"/>
  <c r="BX417" i="14"/>
  <c r="BU417" i="14"/>
  <c r="BR417" i="14"/>
  <c r="BL417" i="14"/>
  <c r="BK417" i="14"/>
  <c r="BI417" i="14"/>
  <c r="BF417" i="14"/>
  <c r="BE417" i="14"/>
  <c r="BC417" i="14"/>
  <c r="AZ417" i="14"/>
  <c r="BQ417" i="14" s="1"/>
  <c r="AT417" i="14"/>
  <c r="AY417" i="14" s="1"/>
  <c r="AS417" i="14"/>
  <c r="AW417" i="14" s="1"/>
  <c r="AP417" i="14"/>
  <c r="AO417" i="14" s="1"/>
  <c r="AG417" i="14"/>
  <c r="AF417" i="14"/>
  <c r="AB417" i="14"/>
  <c r="X417" i="14"/>
  <c r="BX416" i="14"/>
  <c r="BL416" i="14"/>
  <c r="BK416" i="14"/>
  <c r="BI416" i="14"/>
  <c r="BF416" i="14"/>
  <c r="BE416" i="14"/>
  <c r="BC416" i="14"/>
  <c r="AZ416" i="14"/>
  <c r="Z416" i="14" s="1"/>
  <c r="AT416" i="14"/>
  <c r="AS416" i="14"/>
  <c r="AW416" i="14" s="1"/>
  <c r="AP416" i="14"/>
  <c r="AO416" i="14" s="1"/>
  <c r="AL416" i="14"/>
  <c r="AJ416" i="14"/>
  <c r="AG416" i="14"/>
  <c r="AF416" i="14"/>
  <c r="AB416" i="14"/>
  <c r="X416" i="14"/>
  <c r="BX421" i="14"/>
  <c r="BR421" i="14"/>
  <c r="BL421" i="14"/>
  <c r="BK421" i="14"/>
  <c r="BI421" i="14"/>
  <c r="BF421" i="14"/>
  <c r="BE421" i="14"/>
  <c r="BC421" i="14"/>
  <c r="AZ421" i="14"/>
  <c r="BQ421" i="14" s="1"/>
  <c r="AT421" i="14"/>
  <c r="AY421" i="14" s="1"/>
  <c r="AS421" i="14"/>
  <c r="AW421" i="14" s="1"/>
  <c r="AP421" i="14"/>
  <c r="AO421" i="14" s="1"/>
  <c r="AB421" i="14"/>
  <c r="X421" i="14"/>
  <c r="BX415" i="14"/>
  <c r="BW415" i="14"/>
  <c r="BU415" i="14"/>
  <c r="BR415" i="14"/>
  <c r="BL415" i="14"/>
  <c r="BK415" i="14"/>
  <c r="BI415" i="14"/>
  <c r="BF415" i="14"/>
  <c r="BM415" i="14" s="1"/>
  <c r="BE415" i="14"/>
  <c r="BC415" i="14"/>
  <c r="AZ415" i="14"/>
  <c r="BQ415" i="14" s="1"/>
  <c r="AT415" i="14"/>
  <c r="AY415" i="14" s="1"/>
  <c r="AS415" i="14"/>
  <c r="AW415" i="14" s="1"/>
  <c r="AP415" i="14"/>
  <c r="AO415" i="14" s="1"/>
  <c r="AL415" i="14"/>
  <c r="AJ415" i="14"/>
  <c r="Z415" i="14"/>
  <c r="X415" i="14"/>
  <c r="BX414" i="14"/>
  <c r="BW414" i="14"/>
  <c r="BU414" i="14"/>
  <c r="BR414" i="14"/>
  <c r="BL414" i="14"/>
  <c r="BK414" i="14"/>
  <c r="BI414" i="14"/>
  <c r="BF414" i="14"/>
  <c r="BM414" i="14" s="1"/>
  <c r="BE414" i="14"/>
  <c r="BC414" i="14"/>
  <c r="AZ414" i="14"/>
  <c r="BQ414" i="14" s="1"/>
  <c r="AT414" i="14"/>
  <c r="AY414" i="14" s="1"/>
  <c r="AS414" i="14"/>
  <c r="AW414" i="14" s="1"/>
  <c r="AP414" i="14"/>
  <c r="AO414" i="14" s="1"/>
  <c r="AL414" i="14"/>
  <c r="AJ414" i="14"/>
  <c r="Z414" i="14"/>
  <c r="X414" i="14"/>
  <c r="BX413" i="14"/>
  <c r="BW413" i="14"/>
  <c r="BU413" i="14"/>
  <c r="BR413" i="14"/>
  <c r="BL413" i="14"/>
  <c r="BK413" i="14"/>
  <c r="BI413" i="14"/>
  <c r="BF413" i="14"/>
  <c r="BM413" i="14" s="1"/>
  <c r="BE413" i="14"/>
  <c r="BC413" i="14"/>
  <c r="AZ413" i="14"/>
  <c r="BQ413" i="14" s="1"/>
  <c r="AT413" i="14"/>
  <c r="AY413" i="14" s="1"/>
  <c r="AS413" i="14"/>
  <c r="AW413" i="14" s="1"/>
  <c r="AP413" i="14"/>
  <c r="AO413" i="14" s="1"/>
  <c r="AL413" i="14"/>
  <c r="AJ413" i="14"/>
  <c r="X413" i="14"/>
  <c r="BX412" i="14"/>
  <c r="BW412" i="14"/>
  <c r="BU412" i="14"/>
  <c r="BR412" i="14"/>
  <c r="BL412" i="14"/>
  <c r="BK412" i="14"/>
  <c r="BI412" i="14"/>
  <c r="BF412" i="14"/>
  <c r="BE412" i="14"/>
  <c r="BC412" i="14"/>
  <c r="AZ412" i="14"/>
  <c r="BQ412" i="14" s="1"/>
  <c r="AT412" i="14"/>
  <c r="AY412" i="14" s="1"/>
  <c r="AS412" i="14"/>
  <c r="AW412" i="14" s="1"/>
  <c r="AP412" i="14"/>
  <c r="AO412" i="14" s="1"/>
  <c r="AL412" i="14"/>
  <c r="AJ412" i="14"/>
  <c r="X412" i="14"/>
  <c r="BX411" i="14"/>
  <c r="BW411" i="14"/>
  <c r="BU411" i="14"/>
  <c r="BR411" i="14"/>
  <c r="BL411" i="14"/>
  <c r="BK411" i="14"/>
  <c r="BI411" i="14"/>
  <c r="BF411" i="14"/>
  <c r="BC411" i="14"/>
  <c r="AZ411" i="14"/>
  <c r="Z411" i="14" s="1"/>
  <c r="AT411" i="14"/>
  <c r="AY411" i="14" s="1"/>
  <c r="AS411" i="14"/>
  <c r="AW411" i="14" s="1"/>
  <c r="AP411" i="14"/>
  <c r="AO411" i="14" s="1"/>
  <c r="AL411" i="14"/>
  <c r="AJ411" i="14"/>
  <c r="X411" i="14"/>
  <c r="BX410" i="14"/>
  <c r="BW410" i="14"/>
  <c r="BU410" i="14"/>
  <c r="BR410" i="14"/>
  <c r="BL410" i="14"/>
  <c r="BK410" i="14"/>
  <c r="BF410" i="14"/>
  <c r="BC410" i="14"/>
  <c r="AZ410" i="14"/>
  <c r="BQ410" i="14" s="1"/>
  <c r="AT410" i="14"/>
  <c r="AY410" i="14" s="1"/>
  <c r="AS410" i="14"/>
  <c r="AW410" i="14" s="1"/>
  <c r="AP410" i="14"/>
  <c r="AO410" i="14" s="1"/>
  <c r="AL410" i="14"/>
  <c r="AJ410" i="14"/>
  <c r="X410" i="14"/>
  <c r="BX409" i="14"/>
  <c r="BW409" i="14"/>
  <c r="BU409" i="14"/>
  <c r="BR409" i="14"/>
  <c r="AZ409" i="14"/>
  <c r="BQ409" i="14" s="1"/>
  <c r="AT409" i="14"/>
  <c r="AY409" i="14" s="1"/>
  <c r="AS409" i="14"/>
  <c r="AW409" i="14" s="1"/>
  <c r="AP409" i="14"/>
  <c r="AO409" i="14" s="1"/>
  <c r="AL409" i="14"/>
  <c r="AJ409" i="14"/>
  <c r="X409" i="14"/>
  <c r="BX408" i="14"/>
  <c r="BW408" i="14"/>
  <c r="BU408" i="14"/>
  <c r="BR408" i="14"/>
  <c r="AZ408" i="14"/>
  <c r="BQ408" i="14" s="1"/>
  <c r="AT408" i="14"/>
  <c r="AY408" i="14" s="1"/>
  <c r="AS408" i="14"/>
  <c r="AW408" i="14" s="1"/>
  <c r="AP408" i="14"/>
  <c r="AO408" i="14" s="1"/>
  <c r="AL408" i="14"/>
  <c r="AJ408" i="14"/>
  <c r="X408" i="14"/>
  <c r="BX407" i="14"/>
  <c r="BW407" i="14"/>
  <c r="BU407" i="14"/>
  <c r="BR407" i="14"/>
  <c r="BL407" i="14"/>
  <c r="BK407" i="14"/>
  <c r="BI407" i="14"/>
  <c r="BF407" i="14"/>
  <c r="BM407" i="14" s="1"/>
  <c r="BE407" i="14"/>
  <c r="BC407" i="14"/>
  <c r="AZ407" i="14"/>
  <c r="BQ407" i="14" s="1"/>
  <c r="AT407" i="14"/>
  <c r="AY407" i="14" s="1"/>
  <c r="AS407" i="14"/>
  <c r="AW407" i="14" s="1"/>
  <c r="AP407" i="14"/>
  <c r="Y407" i="14" s="1"/>
  <c r="AL407" i="14"/>
  <c r="AJ407" i="14"/>
  <c r="X407" i="14"/>
  <c r="BX406" i="14"/>
  <c r="BW406" i="14"/>
  <c r="BU406" i="14"/>
  <c r="BR406" i="14"/>
  <c r="BL406" i="14"/>
  <c r="BK406" i="14"/>
  <c r="BI406" i="14"/>
  <c r="BF406" i="14"/>
  <c r="BC406" i="14"/>
  <c r="AZ406" i="14"/>
  <c r="AY406" i="14"/>
  <c r="AS406" i="14"/>
  <c r="AW406" i="14" s="1"/>
  <c r="AP406" i="14"/>
  <c r="AR406" i="14" s="1"/>
  <c r="AL406" i="14"/>
  <c r="AJ406" i="14"/>
  <c r="X406" i="14"/>
  <c r="BX405" i="14"/>
  <c r="BW405" i="14"/>
  <c r="BU405" i="14"/>
  <c r="BR405" i="14"/>
  <c r="BL405" i="14"/>
  <c r="BK405" i="14"/>
  <c r="BI405" i="14"/>
  <c r="BF405" i="14"/>
  <c r="BC405" i="14"/>
  <c r="AZ405" i="14"/>
  <c r="AY405" i="14"/>
  <c r="AS405" i="14"/>
  <c r="AP405" i="14"/>
  <c r="AR405" i="14" s="1"/>
  <c r="AL405" i="14"/>
  <c r="AJ405" i="14"/>
  <c r="X405" i="14"/>
  <c r="BX402" i="14"/>
  <c r="BW402" i="14"/>
  <c r="BU402" i="14"/>
  <c r="BR402" i="14"/>
  <c r="BL402" i="14"/>
  <c r="BI402" i="14"/>
  <c r="BF402" i="14"/>
  <c r="BC402" i="14"/>
  <c r="AZ402" i="14"/>
  <c r="BO402" i="14" s="1"/>
  <c r="AT402" i="14"/>
  <c r="AY402" i="14" s="1"/>
  <c r="AS402" i="14"/>
  <c r="AW402" i="14" s="1"/>
  <c r="AP402" i="14"/>
  <c r="AO402" i="14" s="1"/>
  <c r="AG402" i="14"/>
  <c r="AF402" i="14"/>
  <c r="AB402" i="14"/>
  <c r="X402" i="14"/>
  <c r="BX401" i="14"/>
  <c r="BW401" i="14"/>
  <c r="BU401" i="14"/>
  <c r="BR401" i="14"/>
  <c r="BL401" i="14"/>
  <c r="BI401" i="14"/>
  <c r="BF401" i="14"/>
  <c r="BC401" i="14"/>
  <c r="AZ401" i="14"/>
  <c r="BO401" i="14" s="1"/>
  <c r="AT401" i="14"/>
  <c r="AY401" i="14" s="1"/>
  <c r="AS401" i="14"/>
  <c r="AW401" i="14" s="1"/>
  <c r="AP401" i="14"/>
  <c r="AO401" i="14" s="1"/>
  <c r="AG401" i="14"/>
  <c r="AF401" i="14"/>
  <c r="AB401" i="14"/>
  <c r="X401" i="14"/>
  <c r="BX400" i="14"/>
  <c r="BW400" i="14"/>
  <c r="BU400" i="14"/>
  <c r="BR400" i="14"/>
  <c r="BL400" i="14"/>
  <c r="BI400" i="14"/>
  <c r="BF400" i="14"/>
  <c r="BE400" i="14"/>
  <c r="BC400" i="14"/>
  <c r="AZ400" i="14"/>
  <c r="BO400" i="14" s="1"/>
  <c r="AT400" i="14"/>
  <c r="AS400" i="14"/>
  <c r="AP400" i="14"/>
  <c r="AO400" i="14" s="1"/>
  <c r="AL400" i="14"/>
  <c r="AJ400" i="14"/>
  <c r="AG400" i="14"/>
  <c r="AF400" i="14"/>
  <c r="AB400" i="14"/>
  <c r="X400" i="14"/>
  <c r="BX403" i="14"/>
  <c r="BW403" i="14"/>
  <c r="BU403" i="14"/>
  <c r="BR403" i="14"/>
  <c r="BL403" i="14"/>
  <c r="BI403" i="14"/>
  <c r="BF403" i="14"/>
  <c r="BM403" i="14" s="1"/>
  <c r="BE403" i="14"/>
  <c r="BC403" i="14"/>
  <c r="AZ403" i="14"/>
  <c r="BS403" i="14" s="1"/>
  <c r="AT403" i="14"/>
  <c r="AY403" i="14" s="1"/>
  <c r="AS403" i="14"/>
  <c r="AW403" i="14" s="1"/>
  <c r="AP403" i="14"/>
  <c r="AO403" i="14" s="1"/>
  <c r="AF403" i="14"/>
  <c r="AB403" i="14"/>
  <c r="Z403" i="14"/>
  <c r="X403" i="14"/>
  <c r="BX404" i="14"/>
  <c r="BU404" i="14"/>
  <c r="BR404" i="14"/>
  <c r="BL404" i="14"/>
  <c r="BI404" i="14"/>
  <c r="BF404" i="14"/>
  <c r="BC404" i="14"/>
  <c r="AZ404" i="14"/>
  <c r="BO404" i="14" s="1"/>
  <c r="AS404" i="14"/>
  <c r="AW404" i="14" s="1"/>
  <c r="AQ404" i="14"/>
  <c r="AQ392" i="14" s="1"/>
  <c r="AP404" i="14"/>
  <c r="Z404" i="14"/>
  <c r="X404" i="14"/>
  <c r="BX399" i="14"/>
  <c r="BW399" i="14"/>
  <c r="BU399" i="14"/>
  <c r="BR399" i="14"/>
  <c r="BL399" i="14"/>
  <c r="BI399" i="14"/>
  <c r="BF399" i="14"/>
  <c r="BC399" i="14"/>
  <c r="AZ399" i="14"/>
  <c r="BO399" i="14" s="1"/>
  <c r="AT399" i="14"/>
  <c r="AY399" i="14" s="1"/>
  <c r="AS399" i="14"/>
  <c r="AW399" i="14" s="1"/>
  <c r="AP399" i="14"/>
  <c r="AO399" i="14" s="1"/>
  <c r="AL399" i="14"/>
  <c r="AJ399" i="14"/>
  <c r="X399" i="14"/>
  <c r="BX398" i="14"/>
  <c r="BW398" i="14"/>
  <c r="BU398" i="14"/>
  <c r="BR398" i="14"/>
  <c r="BL398" i="14"/>
  <c r="BI398" i="14"/>
  <c r="BF398" i="14"/>
  <c r="BC398" i="14"/>
  <c r="AZ398" i="14"/>
  <c r="BQ398" i="14" s="1"/>
  <c r="AT398" i="14"/>
  <c r="AY398" i="14" s="1"/>
  <c r="AS398" i="14"/>
  <c r="AW398" i="14" s="1"/>
  <c r="AQ398" i="14"/>
  <c r="AP398" i="14"/>
  <c r="AO398" i="14" s="1"/>
  <c r="AL398" i="14"/>
  <c r="AJ398" i="14"/>
  <c r="X398" i="14"/>
  <c r="BX397" i="14"/>
  <c r="BW397" i="14"/>
  <c r="BU397" i="14"/>
  <c r="BR397" i="14"/>
  <c r="BL397" i="14"/>
  <c r="BI397" i="14"/>
  <c r="BF397" i="14"/>
  <c r="BE397" i="14"/>
  <c r="BC397" i="14"/>
  <c r="AZ397" i="14"/>
  <c r="AT397" i="14"/>
  <c r="AY397" i="14" s="1"/>
  <c r="AS397" i="14"/>
  <c r="AW397" i="14" s="1"/>
  <c r="AQ397" i="14"/>
  <c r="AQ381" i="14" s="1"/>
  <c r="AP397" i="14"/>
  <c r="AO397" i="14" s="1"/>
  <c r="AL397" i="14"/>
  <c r="AJ397" i="14"/>
  <c r="X397" i="14"/>
  <c r="BX395" i="14"/>
  <c r="BW395" i="14"/>
  <c r="BU395" i="14"/>
  <c r="BR395" i="14"/>
  <c r="BL395" i="14"/>
  <c r="BI395" i="14"/>
  <c r="BF395" i="14"/>
  <c r="BC395" i="14"/>
  <c r="AZ395" i="14"/>
  <c r="BO395" i="14" s="1"/>
  <c r="AT395" i="14"/>
  <c r="AY395" i="14" s="1"/>
  <c r="AS395" i="14"/>
  <c r="AW395" i="14" s="1"/>
  <c r="AP395" i="14"/>
  <c r="AO395" i="14" s="1"/>
  <c r="AG395" i="14"/>
  <c r="AF395" i="14"/>
  <c r="AB395" i="14"/>
  <c r="X395" i="14"/>
  <c r="BX394" i="14"/>
  <c r="BR394" i="14"/>
  <c r="BL394" i="14"/>
  <c r="BI394" i="14"/>
  <c r="BF394" i="14"/>
  <c r="BM394" i="14" s="1"/>
  <c r="BE394" i="14"/>
  <c r="BC394" i="14"/>
  <c r="AZ394" i="14"/>
  <c r="BS394" i="14" s="1"/>
  <c r="AT394" i="14"/>
  <c r="AY394" i="14" s="1"/>
  <c r="AS394" i="14"/>
  <c r="AW394" i="14" s="1"/>
  <c r="AP394" i="14"/>
  <c r="AO394" i="14" s="1"/>
  <c r="AG394" i="14"/>
  <c r="AF394" i="14"/>
  <c r="AB394" i="14"/>
  <c r="Z394" i="14"/>
  <c r="X394" i="14"/>
  <c r="BX393" i="14"/>
  <c r="BW393" i="14"/>
  <c r="BU393" i="14"/>
  <c r="BR393" i="14"/>
  <c r="BL393" i="14"/>
  <c r="BI393" i="14"/>
  <c r="BF393" i="14"/>
  <c r="BM393" i="14" s="1"/>
  <c r="BE393" i="14"/>
  <c r="BC393" i="14"/>
  <c r="AZ393" i="14"/>
  <c r="BS393" i="14" s="1"/>
  <c r="AT393" i="14"/>
  <c r="AS393" i="14"/>
  <c r="AP393" i="14"/>
  <c r="AO393" i="14" s="1"/>
  <c r="AG393" i="14"/>
  <c r="AF393" i="14"/>
  <c r="AB393" i="14"/>
  <c r="Z393" i="14"/>
  <c r="X393" i="14"/>
  <c r="BX396" i="14"/>
  <c r="BU396" i="14"/>
  <c r="BR396" i="14"/>
  <c r="BL396" i="14"/>
  <c r="BI396" i="14"/>
  <c r="BF396" i="14"/>
  <c r="BC396" i="14"/>
  <c r="AZ396" i="14"/>
  <c r="BO396" i="14" s="1"/>
  <c r="AT396" i="14"/>
  <c r="AY396" i="14" s="1"/>
  <c r="AS396" i="14"/>
  <c r="AW396" i="14" s="1"/>
  <c r="AP396" i="14"/>
  <c r="AO396" i="14" s="1"/>
  <c r="AF396" i="14"/>
  <c r="X396" i="14"/>
  <c r="BX392" i="14"/>
  <c r="BW392" i="14"/>
  <c r="BU392" i="14"/>
  <c r="BR392" i="14"/>
  <c r="BM392" i="14"/>
  <c r="BL392" i="14"/>
  <c r="BI392" i="14"/>
  <c r="AZ392" i="14"/>
  <c r="BS392" i="14" s="1"/>
  <c r="AT392" i="14"/>
  <c r="AY392" i="14" s="1"/>
  <c r="AS392" i="14"/>
  <c r="AW392" i="14" s="1"/>
  <c r="AP392" i="14"/>
  <c r="AO392" i="14" s="1"/>
  <c r="AL392" i="14"/>
  <c r="AJ392" i="14"/>
  <c r="X392" i="14"/>
  <c r="BX390" i="14"/>
  <c r="BR390" i="14"/>
  <c r="BL390" i="14"/>
  <c r="BK390" i="14"/>
  <c r="BI390" i="14"/>
  <c r="BF390" i="14"/>
  <c r="BM390" i="14" s="1"/>
  <c r="BE390" i="14"/>
  <c r="BC390" i="14"/>
  <c r="AZ390" i="14"/>
  <c r="BQ390" i="14" s="1"/>
  <c r="AT390" i="14"/>
  <c r="AY390" i="14" s="1"/>
  <c r="AS390" i="14"/>
  <c r="AW390" i="14" s="1"/>
  <c r="AP390" i="14"/>
  <c r="AO390" i="14" s="1"/>
  <c r="Z390" i="14"/>
  <c r="X390" i="14"/>
  <c r="BX389" i="14"/>
  <c r="BU389" i="14"/>
  <c r="BR389" i="14"/>
  <c r="BL389" i="14"/>
  <c r="BK389" i="14"/>
  <c r="BI389" i="14"/>
  <c r="BF389" i="14"/>
  <c r="BM389" i="14" s="1"/>
  <c r="BE389" i="14"/>
  <c r="BC389" i="14"/>
  <c r="AZ389" i="14"/>
  <c r="AT389" i="14"/>
  <c r="AY389" i="14" s="1"/>
  <c r="AS389" i="14"/>
  <c r="AW389" i="14" s="1"/>
  <c r="AP389" i="14"/>
  <c r="AO389" i="14" s="1"/>
  <c r="AG389" i="14"/>
  <c r="AF389" i="14"/>
  <c r="AB389" i="14"/>
  <c r="X389" i="14"/>
  <c r="BX388" i="14"/>
  <c r="BW388" i="14"/>
  <c r="BU388" i="14"/>
  <c r="BR388" i="14"/>
  <c r="BL388" i="14"/>
  <c r="BK388" i="14"/>
  <c r="BI388" i="14"/>
  <c r="BF388" i="14"/>
  <c r="BM388" i="14" s="1"/>
  <c r="BE388" i="14"/>
  <c r="BC388" i="14"/>
  <c r="AZ388" i="14"/>
  <c r="AT388" i="14"/>
  <c r="AY388" i="14" s="1"/>
  <c r="AS388" i="14"/>
  <c r="AW388" i="14" s="1"/>
  <c r="AP388" i="14"/>
  <c r="AR388" i="14" s="1"/>
  <c r="AG388" i="14"/>
  <c r="AF388" i="14"/>
  <c r="AB388" i="14"/>
  <c r="X388" i="14"/>
  <c r="BX387" i="14"/>
  <c r="BR387" i="14"/>
  <c r="BL387" i="14"/>
  <c r="BK387" i="14"/>
  <c r="BI387" i="14"/>
  <c r="BF387" i="14"/>
  <c r="BM387" i="14" s="1"/>
  <c r="BE387" i="14"/>
  <c r="BC387" i="14"/>
  <c r="AZ387" i="14"/>
  <c r="BS387" i="14" s="1"/>
  <c r="AT387" i="14"/>
  <c r="AY387" i="14" s="1"/>
  <c r="AS387" i="14"/>
  <c r="AW387" i="14" s="1"/>
  <c r="AP387" i="14"/>
  <c r="AR387" i="14" s="1"/>
  <c r="AG387" i="14"/>
  <c r="AF387" i="14"/>
  <c r="AB387" i="14"/>
  <c r="Z387" i="14"/>
  <c r="X387" i="14"/>
  <c r="BX386" i="14"/>
  <c r="BW386" i="14"/>
  <c r="BU386" i="14"/>
  <c r="BR386" i="14"/>
  <c r="BL386" i="14"/>
  <c r="BK386" i="14"/>
  <c r="BI386" i="14"/>
  <c r="BF386" i="14"/>
  <c r="BM386" i="14" s="1"/>
  <c r="BE386" i="14"/>
  <c r="BC386" i="14"/>
  <c r="AZ386" i="14"/>
  <c r="AT386" i="14"/>
  <c r="AS386" i="14"/>
  <c r="AW386" i="14" s="1"/>
  <c r="AP386" i="14"/>
  <c r="AO386" i="14" s="1"/>
  <c r="AG386" i="14"/>
  <c r="AF386" i="14"/>
  <c r="AB386" i="14"/>
  <c r="X386" i="14"/>
  <c r="BX391" i="14"/>
  <c r="BR391" i="14"/>
  <c r="BL391" i="14"/>
  <c r="BK391" i="14"/>
  <c r="BI391" i="14"/>
  <c r="BF391" i="14"/>
  <c r="BE391" i="14"/>
  <c r="BC391" i="14"/>
  <c r="AZ391" i="14"/>
  <c r="BQ391" i="14" s="1"/>
  <c r="AT391" i="14"/>
  <c r="AY391" i="14" s="1"/>
  <c r="AS391" i="14"/>
  <c r="AW391" i="14" s="1"/>
  <c r="AP391" i="14"/>
  <c r="AO391" i="14" s="1"/>
  <c r="AF391" i="14"/>
  <c r="X391" i="14"/>
  <c r="BX385" i="14"/>
  <c r="BW385" i="14"/>
  <c r="BU385" i="14"/>
  <c r="BR385" i="14"/>
  <c r="BL385" i="14"/>
  <c r="BK385" i="14"/>
  <c r="BI385" i="14"/>
  <c r="BF385" i="14"/>
  <c r="BM385" i="14" s="1"/>
  <c r="BE385" i="14"/>
  <c r="BC385" i="14"/>
  <c r="AZ385" i="14"/>
  <c r="BO385" i="14" s="1"/>
  <c r="AT385" i="14"/>
  <c r="AY385" i="14" s="1"/>
  <c r="AS385" i="14"/>
  <c r="AW385" i="14" s="1"/>
  <c r="AQ385" i="14"/>
  <c r="AP385" i="14"/>
  <c r="AO385" i="14" s="1"/>
  <c r="AL385" i="14"/>
  <c r="AJ385" i="14"/>
  <c r="X385" i="14"/>
  <c r="BR384" i="14"/>
  <c r="BL384" i="14"/>
  <c r="BK384" i="14"/>
  <c r="BI384" i="14"/>
  <c r="BF384" i="14"/>
  <c r="BM384" i="14" s="1"/>
  <c r="BE384" i="14"/>
  <c r="BC384" i="14"/>
  <c r="AZ384" i="14"/>
  <c r="BS384" i="14" s="1"/>
  <c r="AT384" i="14"/>
  <c r="AY384" i="14" s="1"/>
  <c r="AS384" i="14"/>
  <c r="AW384" i="14" s="1"/>
  <c r="AQ384" i="14"/>
  <c r="AP384" i="14"/>
  <c r="AL384" i="14"/>
  <c r="AJ384" i="14"/>
  <c r="BX383" i="14"/>
  <c r="BW383" i="14"/>
  <c r="BU383" i="14"/>
  <c r="BR383" i="14"/>
  <c r="BL383" i="14"/>
  <c r="BK383" i="14"/>
  <c r="BI383" i="14"/>
  <c r="BF383" i="14"/>
  <c r="BM383" i="14" s="1"/>
  <c r="BE383" i="14"/>
  <c r="BC383" i="14"/>
  <c r="AZ383" i="14"/>
  <c r="AT383" i="14"/>
  <c r="AS383" i="14"/>
  <c r="AP383" i="14"/>
  <c r="AO383" i="14" s="1"/>
  <c r="AL383" i="14"/>
  <c r="AJ383" i="14"/>
  <c r="X383" i="14"/>
  <c r="BX382" i="14"/>
  <c r="BW382" i="14"/>
  <c r="BU382" i="14"/>
  <c r="BR382" i="14"/>
  <c r="BL382" i="14"/>
  <c r="BK382" i="14"/>
  <c r="BI382" i="14"/>
  <c r="BF382" i="14"/>
  <c r="BM382" i="14" s="1"/>
  <c r="BE382" i="14"/>
  <c r="BC382" i="14"/>
  <c r="AZ382" i="14"/>
  <c r="AT382" i="14"/>
  <c r="AY382" i="14" s="1"/>
  <c r="AS382" i="14"/>
  <c r="AQ382" i="14"/>
  <c r="AP382" i="14"/>
  <c r="AO382" i="14" s="1"/>
  <c r="AL382" i="14"/>
  <c r="AJ382" i="14"/>
  <c r="X382" i="14"/>
  <c r="BX381" i="14"/>
  <c r="BW381" i="14"/>
  <c r="BU381" i="14"/>
  <c r="BR381" i="14"/>
  <c r="BL381" i="14"/>
  <c r="BK381" i="14"/>
  <c r="BI381" i="14"/>
  <c r="BF381" i="14"/>
  <c r="BM381" i="14" s="1"/>
  <c r="BE381" i="14"/>
  <c r="BC381" i="14"/>
  <c r="AZ381" i="14"/>
  <c r="BQ381" i="14" s="1"/>
  <c r="AT381" i="14"/>
  <c r="AY381" i="14" s="1"/>
  <c r="AS381" i="14"/>
  <c r="AW381" i="14" s="1"/>
  <c r="AP381" i="14"/>
  <c r="AO381" i="14" s="1"/>
  <c r="AL381" i="14"/>
  <c r="AJ381" i="14"/>
  <c r="X381" i="14"/>
  <c r="BX380" i="14"/>
  <c r="BW380" i="14"/>
  <c r="BU380" i="14"/>
  <c r="BR380" i="14"/>
  <c r="BL380" i="14"/>
  <c r="BK380" i="14"/>
  <c r="BI380" i="14"/>
  <c r="BF380" i="14"/>
  <c r="BC380" i="14"/>
  <c r="AZ380" i="14"/>
  <c r="AY380" i="14"/>
  <c r="AS380" i="14"/>
  <c r="AP380" i="14"/>
  <c r="AR380" i="14" s="1"/>
  <c r="AL380" i="14"/>
  <c r="AJ380" i="14"/>
  <c r="X380" i="14"/>
  <c r="BX378" i="14"/>
  <c r="BW378" i="14"/>
  <c r="BU378" i="14"/>
  <c r="BR378" i="14"/>
  <c r="BL378" i="14"/>
  <c r="BK378" i="14"/>
  <c r="BI378" i="14"/>
  <c r="BF378" i="14"/>
  <c r="BM378" i="14" s="1"/>
  <c r="BE378" i="14"/>
  <c r="BC378" i="14"/>
  <c r="AZ378" i="14"/>
  <c r="BS378" i="14" s="1"/>
  <c r="AT378" i="14"/>
  <c r="AY378" i="14" s="1"/>
  <c r="AS378" i="14"/>
  <c r="AU378" i="14" s="1"/>
  <c r="AP378" i="14"/>
  <c r="AO378" i="14" s="1"/>
  <c r="AG378" i="14"/>
  <c r="AF378" i="14"/>
  <c r="AB378" i="14"/>
  <c r="Z378" i="14"/>
  <c r="X378" i="14"/>
  <c r="BX377" i="14"/>
  <c r="BW377" i="14"/>
  <c r="BU377" i="14"/>
  <c r="BR377" i="14"/>
  <c r="BL377" i="14"/>
  <c r="BK377" i="14"/>
  <c r="BI377" i="14"/>
  <c r="BF377" i="14"/>
  <c r="BM377" i="14" s="1"/>
  <c r="BE377" i="14"/>
  <c r="BC377" i="14"/>
  <c r="AZ377" i="14"/>
  <c r="Z377" i="14" s="1"/>
  <c r="AT377" i="14"/>
  <c r="AY377" i="14" s="1"/>
  <c r="AS377" i="14"/>
  <c r="AW377" i="14" s="1"/>
  <c r="AP377" i="14"/>
  <c r="Y377" i="14" s="1"/>
  <c r="AJ377" i="14"/>
  <c r="AG377" i="14"/>
  <c r="AF377" i="14"/>
  <c r="AB377" i="14"/>
  <c r="X377" i="14"/>
  <c r="BX376" i="14"/>
  <c r="BR376" i="14"/>
  <c r="BL376" i="14"/>
  <c r="BK376" i="14"/>
  <c r="BI376" i="14"/>
  <c r="BF376" i="14"/>
  <c r="BM376" i="14" s="1"/>
  <c r="BE376" i="14"/>
  <c r="BC376" i="14"/>
  <c r="AZ376" i="14"/>
  <c r="BO376" i="14" s="1"/>
  <c r="AT376" i="14"/>
  <c r="AY376" i="14" s="1"/>
  <c r="AS376" i="14"/>
  <c r="AP376" i="14"/>
  <c r="AO376" i="14" s="1"/>
  <c r="AG376" i="14"/>
  <c r="AF376" i="14"/>
  <c r="AB376" i="14"/>
  <c r="X376" i="14"/>
  <c r="BX375" i="14"/>
  <c r="BR375" i="14"/>
  <c r="BL375" i="14"/>
  <c r="BK375" i="14"/>
  <c r="BI375" i="14"/>
  <c r="BF375" i="14"/>
  <c r="BM375" i="14" s="1"/>
  <c r="BE375" i="14"/>
  <c r="BC375" i="14"/>
  <c r="AZ375" i="14"/>
  <c r="BS375" i="14" s="1"/>
  <c r="AT375" i="14"/>
  <c r="AS375" i="14"/>
  <c r="AU375" i="14" s="1"/>
  <c r="AP375" i="14"/>
  <c r="AO375" i="14" s="1"/>
  <c r="AG375" i="14"/>
  <c r="AF375" i="14"/>
  <c r="AB375" i="14"/>
  <c r="Z375" i="14"/>
  <c r="X375" i="14"/>
  <c r="BX379" i="14"/>
  <c r="BU379" i="14"/>
  <c r="BR379" i="14"/>
  <c r="BL379" i="14"/>
  <c r="BK379" i="14"/>
  <c r="BI379" i="14"/>
  <c r="BF379" i="14"/>
  <c r="BM379" i="14" s="1"/>
  <c r="BE379" i="14"/>
  <c r="BC379" i="14"/>
  <c r="AZ379" i="14"/>
  <c r="AT379" i="14"/>
  <c r="AY379" i="14" s="1"/>
  <c r="AS379" i="14"/>
  <c r="AW379" i="14" s="1"/>
  <c r="AP379" i="14"/>
  <c r="AR379" i="14" s="1"/>
  <c r="AF379" i="14"/>
  <c r="AB379" i="14"/>
  <c r="X379" i="14"/>
  <c r="BX374" i="14"/>
  <c r="BW374" i="14"/>
  <c r="BU374" i="14"/>
  <c r="BR374" i="14"/>
  <c r="BL374" i="14"/>
  <c r="BK374" i="14"/>
  <c r="BI374" i="14"/>
  <c r="BF374" i="14"/>
  <c r="BM374" i="14" s="1"/>
  <c r="BE374" i="14"/>
  <c r="BC374" i="14"/>
  <c r="AZ374" i="14"/>
  <c r="BQ374" i="14" s="1"/>
  <c r="AT374" i="14"/>
  <c r="AY374" i="14" s="1"/>
  <c r="AS374" i="14"/>
  <c r="AW374" i="14" s="1"/>
  <c r="AQ374" i="14"/>
  <c r="AP374" i="14"/>
  <c r="AL374" i="14"/>
  <c r="AJ374" i="14"/>
  <c r="Z374" i="14"/>
  <c r="X374" i="14"/>
  <c r="BX373" i="14"/>
  <c r="BR373" i="14"/>
  <c r="BL373" i="14"/>
  <c r="BK373" i="14"/>
  <c r="BI373" i="14"/>
  <c r="BF373" i="14"/>
  <c r="BM373" i="14" s="1"/>
  <c r="BE373" i="14"/>
  <c r="BC373" i="14"/>
  <c r="AZ373" i="14"/>
  <c r="BQ373" i="14" s="1"/>
  <c r="AT373" i="14"/>
  <c r="AY373" i="14" s="1"/>
  <c r="AS373" i="14"/>
  <c r="AP373" i="14"/>
  <c r="AO373" i="14" s="1"/>
  <c r="AL373" i="14"/>
  <c r="AJ373" i="14"/>
  <c r="X373" i="14"/>
  <c r="BX372" i="14"/>
  <c r="BW372" i="14"/>
  <c r="BU372" i="14"/>
  <c r="BR372" i="14"/>
  <c r="BL372" i="14"/>
  <c r="BK372" i="14"/>
  <c r="BI372" i="14"/>
  <c r="BF372" i="14"/>
  <c r="BM372" i="14" s="1"/>
  <c r="BE372" i="14"/>
  <c r="BC372" i="14"/>
  <c r="AZ372" i="14"/>
  <c r="BO372" i="14" s="1"/>
  <c r="AT372" i="14"/>
  <c r="AY372" i="14" s="1"/>
  <c r="AS372" i="14"/>
  <c r="AU372" i="14" s="1"/>
  <c r="AP372" i="14"/>
  <c r="AL372" i="14"/>
  <c r="AJ372" i="14"/>
  <c r="Z372" i="14"/>
  <c r="X372" i="14"/>
  <c r="BX370" i="14"/>
  <c r="BW370" i="14"/>
  <c r="BU370" i="14"/>
  <c r="BR370" i="14"/>
  <c r="BL370" i="14"/>
  <c r="BI370" i="14"/>
  <c r="BF370" i="14"/>
  <c r="BE370" i="14"/>
  <c r="BC370" i="14"/>
  <c r="AZ370" i="14"/>
  <c r="BO370" i="14" s="1"/>
  <c r="AT370" i="14"/>
  <c r="AY370" i="14" s="1"/>
  <c r="AS370" i="14"/>
  <c r="AP370" i="14"/>
  <c r="AO370" i="14" s="1"/>
  <c r="AG370" i="14"/>
  <c r="AF370" i="14"/>
  <c r="AB370" i="14"/>
  <c r="X370" i="14"/>
  <c r="BX369" i="14"/>
  <c r="BW369" i="14"/>
  <c r="BU369" i="14"/>
  <c r="BR369" i="14"/>
  <c r="BL369" i="14"/>
  <c r="BK369" i="14"/>
  <c r="BI369" i="14"/>
  <c r="BF369" i="14"/>
  <c r="BE369" i="14"/>
  <c r="BC369" i="14"/>
  <c r="AZ369" i="14"/>
  <c r="BQ369" i="14" s="1"/>
  <c r="AT369" i="14"/>
  <c r="AY369" i="14" s="1"/>
  <c r="AS369" i="14"/>
  <c r="AP369" i="14"/>
  <c r="Y369" i="14" s="1"/>
  <c r="AG369" i="14"/>
  <c r="AF369" i="14"/>
  <c r="AB369" i="14"/>
  <c r="X369" i="14"/>
  <c r="BX368" i="14"/>
  <c r="BW368" i="14"/>
  <c r="BU368" i="14"/>
  <c r="BR368" i="14"/>
  <c r="BL368" i="14"/>
  <c r="BK368" i="14"/>
  <c r="BI368" i="14"/>
  <c r="BF368" i="14"/>
  <c r="BM368" i="14" s="1"/>
  <c r="BE368" i="14"/>
  <c r="BC368" i="14"/>
  <c r="AZ368" i="14"/>
  <c r="BO368" i="14" s="1"/>
  <c r="AT368" i="14"/>
  <c r="AS368" i="14"/>
  <c r="AW368" i="14" s="1"/>
  <c r="AP368" i="14"/>
  <c r="AR368" i="14" s="1"/>
  <c r="AG368" i="14"/>
  <c r="AF368" i="14"/>
  <c r="AB368" i="14"/>
  <c r="Z368" i="14"/>
  <c r="X368" i="14"/>
  <c r="BX367" i="14"/>
  <c r="BW367" i="14"/>
  <c r="BU367" i="14"/>
  <c r="BR367" i="14"/>
  <c r="BL367" i="14"/>
  <c r="BK367" i="14"/>
  <c r="BI367" i="14"/>
  <c r="BF367" i="14"/>
  <c r="BE367" i="14"/>
  <c r="BC367" i="14"/>
  <c r="AZ367" i="14"/>
  <c r="AT367" i="14"/>
  <c r="AY367" i="14" s="1"/>
  <c r="AS367" i="14"/>
  <c r="AP367" i="14"/>
  <c r="AO367" i="14" s="1"/>
  <c r="AJ367" i="14"/>
  <c r="AG367" i="14"/>
  <c r="AF367" i="14"/>
  <c r="AB367" i="14"/>
  <c r="Z367" i="14"/>
  <c r="X367" i="14"/>
  <c r="BX371" i="14"/>
  <c r="BR371" i="14"/>
  <c r="BL371" i="14"/>
  <c r="BK371" i="14"/>
  <c r="BI371" i="14"/>
  <c r="BF371" i="14"/>
  <c r="BE371" i="14"/>
  <c r="BC371" i="14"/>
  <c r="AZ371" i="14"/>
  <c r="BQ371" i="14" s="1"/>
  <c r="AT371" i="14"/>
  <c r="AY371" i="14" s="1"/>
  <c r="AS371" i="14"/>
  <c r="AW371" i="14" s="1"/>
  <c r="AP371" i="14"/>
  <c r="AR371" i="14" s="1"/>
  <c r="AB371" i="14"/>
  <c r="X371" i="14"/>
  <c r="BX366" i="14"/>
  <c r="BW366" i="14"/>
  <c r="BU366" i="14"/>
  <c r="BR366" i="14"/>
  <c r="BL366" i="14"/>
  <c r="BK366" i="14"/>
  <c r="BI366" i="14"/>
  <c r="BF366" i="14"/>
  <c r="BM366" i="14" s="1"/>
  <c r="BE366" i="14"/>
  <c r="BC366" i="14"/>
  <c r="AZ366" i="14"/>
  <c r="BQ366" i="14" s="1"/>
  <c r="AT366" i="14"/>
  <c r="AY366" i="14" s="1"/>
  <c r="AS366" i="14"/>
  <c r="AW366" i="14" s="1"/>
  <c r="AP366" i="14"/>
  <c r="AO366" i="14" s="1"/>
  <c r="AL366" i="14"/>
  <c r="AJ366" i="14"/>
  <c r="Z366" i="14"/>
  <c r="X366" i="14"/>
  <c r="BX365" i="14"/>
  <c r="BW365" i="14"/>
  <c r="BU365" i="14"/>
  <c r="BR365" i="14"/>
  <c r="BL365" i="14"/>
  <c r="BK365" i="14"/>
  <c r="BI365" i="14"/>
  <c r="BF365" i="14"/>
  <c r="BM365" i="14" s="1"/>
  <c r="BE365" i="14"/>
  <c r="BC365" i="14"/>
  <c r="AZ365" i="14"/>
  <c r="BO365" i="14" s="1"/>
  <c r="AT365" i="14"/>
  <c r="AY365" i="14" s="1"/>
  <c r="AS365" i="14"/>
  <c r="AU365" i="14" s="1"/>
  <c r="AP365" i="14"/>
  <c r="AR365" i="14" s="1"/>
  <c r="AL365" i="14"/>
  <c r="AJ365" i="14"/>
  <c r="Z365" i="14"/>
  <c r="X365" i="14"/>
  <c r="BX363" i="14"/>
  <c r="BW363" i="14"/>
  <c r="BU363" i="14"/>
  <c r="BR363" i="14"/>
  <c r="BL363" i="14"/>
  <c r="BK363" i="14"/>
  <c r="BI363" i="14"/>
  <c r="BF363" i="14"/>
  <c r="BE363" i="14"/>
  <c r="BC363" i="14"/>
  <c r="AZ363" i="14"/>
  <c r="BQ363" i="14" s="1"/>
  <c r="AN363" i="14"/>
  <c r="AT363" i="14" s="1"/>
  <c r="AY363" i="14" s="1"/>
  <c r="AM363" i="14"/>
  <c r="AS363" i="14" s="1"/>
  <c r="AW363" i="14" s="1"/>
  <c r="AF363" i="14"/>
  <c r="AB363" i="14"/>
  <c r="X363" i="14"/>
  <c r="BX364" i="14"/>
  <c r="BU364" i="14"/>
  <c r="BR364" i="14"/>
  <c r="BL364" i="14"/>
  <c r="BK364" i="14"/>
  <c r="BI364" i="14"/>
  <c r="BF364" i="14"/>
  <c r="BE364" i="14"/>
  <c r="BC364" i="14"/>
  <c r="AZ364" i="14"/>
  <c r="BQ364" i="14" s="1"/>
  <c r="AT364" i="14"/>
  <c r="AY364" i="14" s="1"/>
  <c r="AS364" i="14"/>
  <c r="AW364" i="14" s="1"/>
  <c r="AQ364" i="14"/>
  <c r="AP364" i="14"/>
  <c r="AO364" i="14" s="1"/>
  <c r="AB364" i="14"/>
  <c r="X364" i="14"/>
  <c r="BX362" i="14"/>
  <c r="BR362" i="14"/>
  <c r="BL362" i="14"/>
  <c r="BK362" i="14"/>
  <c r="BI362" i="14"/>
  <c r="BF362" i="14"/>
  <c r="BE362" i="14"/>
  <c r="BC362" i="14"/>
  <c r="AZ362" i="14"/>
  <c r="BQ362" i="14" s="1"/>
  <c r="AT362" i="14"/>
  <c r="AY362" i="14" s="1"/>
  <c r="AS362" i="14"/>
  <c r="AP362" i="14"/>
  <c r="AR362" i="14" s="1"/>
  <c r="AL362" i="14"/>
  <c r="AJ362" i="14"/>
  <c r="X362" i="14"/>
  <c r="BX360" i="14"/>
  <c r="BW360" i="14"/>
  <c r="BU360" i="14"/>
  <c r="BR360" i="14"/>
  <c r="BL360" i="14"/>
  <c r="BK360" i="14"/>
  <c r="BI360" i="14"/>
  <c r="BF360" i="14"/>
  <c r="BM360" i="14" s="1"/>
  <c r="BE360" i="14"/>
  <c r="BC360" i="14"/>
  <c r="AZ360" i="14"/>
  <c r="BQ360" i="14" s="1"/>
  <c r="AT360" i="14"/>
  <c r="AY360" i="14" s="1"/>
  <c r="AS360" i="14"/>
  <c r="AW360" i="14" s="1"/>
  <c r="AP360" i="14"/>
  <c r="AR360" i="14" s="1"/>
  <c r="AG360" i="14"/>
  <c r="AG363" i="14" s="1"/>
  <c r="AH363" i="14" s="1"/>
  <c r="AF360" i="14"/>
  <c r="AB360" i="14"/>
  <c r="X360" i="14"/>
  <c r="BX359" i="14"/>
  <c r="BW359" i="14"/>
  <c r="BU359" i="14"/>
  <c r="BR359" i="14"/>
  <c r="BL359" i="14"/>
  <c r="BI359" i="14"/>
  <c r="BF359" i="14"/>
  <c r="BC359" i="14"/>
  <c r="AZ359" i="14"/>
  <c r="BO359" i="14" s="1"/>
  <c r="AT359" i="14"/>
  <c r="AY359" i="14" s="1"/>
  <c r="AS359" i="14"/>
  <c r="AW359" i="14" s="1"/>
  <c r="AP359" i="14"/>
  <c r="Y359" i="14" s="1"/>
  <c r="AG359" i="14"/>
  <c r="AF359" i="14"/>
  <c r="AB359" i="14"/>
  <c r="X359" i="14"/>
  <c r="BX358" i="14"/>
  <c r="BW358" i="14"/>
  <c r="BU358" i="14"/>
  <c r="BR358" i="14"/>
  <c r="BL358" i="14"/>
  <c r="BI358" i="14"/>
  <c r="BF358" i="14"/>
  <c r="BE358" i="14"/>
  <c r="BC358" i="14"/>
  <c r="AZ358" i="14"/>
  <c r="BQ358" i="14" s="1"/>
  <c r="AT358" i="14"/>
  <c r="AY358" i="14" s="1"/>
  <c r="AS358" i="14"/>
  <c r="AP358" i="14"/>
  <c r="AR358" i="14" s="1"/>
  <c r="AG358" i="14"/>
  <c r="AF358" i="14"/>
  <c r="AB358" i="14"/>
  <c r="X358" i="14"/>
  <c r="BX357" i="14"/>
  <c r="BR357" i="14"/>
  <c r="BL357" i="14"/>
  <c r="BK357" i="14"/>
  <c r="BI357" i="14"/>
  <c r="BF357" i="14"/>
  <c r="BM357" i="14" s="1"/>
  <c r="BE357" i="14"/>
  <c r="BC357" i="14"/>
  <c r="AZ357" i="14"/>
  <c r="BO357" i="14" s="1"/>
  <c r="AT357" i="14"/>
  <c r="AY357" i="14" s="1"/>
  <c r="AS357" i="14"/>
  <c r="AW357" i="14" s="1"/>
  <c r="AP357" i="14"/>
  <c r="AO357" i="14" s="1"/>
  <c r="AB357" i="14"/>
  <c r="X357" i="14"/>
  <c r="BX356" i="14"/>
  <c r="BW356" i="14"/>
  <c r="BU356" i="14"/>
  <c r="BR356" i="14"/>
  <c r="BL356" i="14"/>
  <c r="BK356" i="14"/>
  <c r="BI356" i="14"/>
  <c r="BF356" i="14"/>
  <c r="BE356" i="14"/>
  <c r="BC356" i="14"/>
  <c r="AZ356" i="14"/>
  <c r="BQ356" i="14" s="1"/>
  <c r="AT356" i="14"/>
  <c r="AS356" i="14"/>
  <c r="AP356" i="14"/>
  <c r="AR356" i="14" s="1"/>
  <c r="Z356" i="14"/>
  <c r="X356" i="14"/>
  <c r="BX361" i="14"/>
  <c r="BU361" i="14"/>
  <c r="BR361" i="14"/>
  <c r="BL361" i="14"/>
  <c r="BK361" i="14"/>
  <c r="BI361" i="14"/>
  <c r="BF361" i="14"/>
  <c r="BE361" i="14"/>
  <c r="BC361" i="14"/>
  <c r="AZ361" i="14"/>
  <c r="AT361" i="14"/>
  <c r="AY361" i="14" s="1"/>
  <c r="AS361" i="14"/>
  <c r="AW361" i="14" s="1"/>
  <c r="AP361" i="14"/>
  <c r="AO361" i="14" s="1"/>
  <c r="AB361" i="14"/>
  <c r="X361" i="14"/>
  <c r="BX355" i="14"/>
  <c r="BW355" i="14"/>
  <c r="BU355" i="14"/>
  <c r="BR355" i="14"/>
  <c r="BL355" i="14"/>
  <c r="BK355" i="14"/>
  <c r="BI355" i="14"/>
  <c r="BF355" i="14"/>
  <c r="BM355" i="14" s="1"/>
  <c r="BE355" i="14"/>
  <c r="BC355" i="14"/>
  <c r="AZ355" i="14"/>
  <c r="BO355" i="14" s="1"/>
  <c r="AT355" i="14"/>
  <c r="AY355" i="14" s="1"/>
  <c r="AS355" i="14"/>
  <c r="AU355" i="14" s="1"/>
  <c r="AP355" i="14"/>
  <c r="AO355" i="14" s="1"/>
  <c r="AL355" i="14"/>
  <c r="AJ355" i="14"/>
  <c r="X355" i="14"/>
  <c r="BX354" i="14"/>
  <c r="BW354" i="14"/>
  <c r="BU354" i="14"/>
  <c r="BR354" i="14"/>
  <c r="BL354" i="14"/>
  <c r="BK354" i="14"/>
  <c r="BI354" i="14"/>
  <c r="BF354" i="14"/>
  <c r="BM354" i="14" s="1"/>
  <c r="BE354" i="14"/>
  <c r="BC354" i="14"/>
  <c r="AZ354" i="14"/>
  <c r="BQ354" i="14" s="1"/>
  <c r="AT354" i="14"/>
  <c r="AY354" i="14" s="1"/>
  <c r="AS354" i="14"/>
  <c r="AU354" i="14" s="1"/>
  <c r="AP354" i="14"/>
  <c r="Y354" i="14" s="1"/>
  <c r="Z354" i="14"/>
  <c r="X354" i="14"/>
  <c r="BX352" i="14"/>
  <c r="BW352" i="14"/>
  <c r="BU352" i="14"/>
  <c r="BR352" i="14"/>
  <c r="BL352" i="14"/>
  <c r="BK352" i="14"/>
  <c r="BI352" i="14"/>
  <c r="BF352" i="14"/>
  <c r="BE352" i="14"/>
  <c r="BC352" i="14"/>
  <c r="AZ352" i="14"/>
  <c r="BQ352" i="14" s="1"/>
  <c r="AT352" i="14"/>
  <c r="AY352" i="14" s="1"/>
  <c r="AS352" i="14"/>
  <c r="AW352" i="14" s="1"/>
  <c r="AP352" i="14"/>
  <c r="AR352" i="14" s="1"/>
  <c r="AL352" i="14"/>
  <c r="AJ352" i="14"/>
  <c r="AG352" i="14"/>
  <c r="AF352" i="14"/>
  <c r="AB352" i="14"/>
  <c r="X352" i="14"/>
  <c r="BX351" i="14"/>
  <c r="BW351" i="14"/>
  <c r="BU351" i="14"/>
  <c r="BR351" i="14"/>
  <c r="BL351" i="14"/>
  <c r="BK351" i="14"/>
  <c r="BI351" i="14"/>
  <c r="BF351" i="14"/>
  <c r="BE351" i="14"/>
  <c r="BC351" i="14"/>
  <c r="AZ351" i="14"/>
  <c r="BO351" i="14" s="1"/>
  <c r="AT351" i="14"/>
  <c r="AY351" i="14" s="1"/>
  <c r="AS351" i="14"/>
  <c r="AP351" i="14"/>
  <c r="AO351" i="14" s="1"/>
  <c r="AG351" i="14"/>
  <c r="AF351" i="14"/>
  <c r="AB351" i="14"/>
  <c r="X351" i="14"/>
  <c r="BX350" i="14"/>
  <c r="BR350" i="14"/>
  <c r="BL350" i="14"/>
  <c r="BK350" i="14"/>
  <c r="BI350" i="14"/>
  <c r="BF350" i="14"/>
  <c r="BM350" i="14" s="1"/>
  <c r="BE350" i="14"/>
  <c r="BC350" i="14"/>
  <c r="AZ350" i="14"/>
  <c r="BO350" i="14" s="1"/>
  <c r="AT350" i="14"/>
  <c r="AS350" i="14"/>
  <c r="AU350" i="14" s="1"/>
  <c r="AP350" i="14"/>
  <c r="Y350" i="14" s="1"/>
  <c r="X350" i="14"/>
  <c r="BX353" i="14"/>
  <c r="BW353" i="14"/>
  <c r="BU353" i="14"/>
  <c r="BR353" i="14"/>
  <c r="BL353" i="14"/>
  <c r="BK353" i="14"/>
  <c r="BI353" i="14"/>
  <c r="BF353" i="14"/>
  <c r="BE353" i="14"/>
  <c r="BC353" i="14"/>
  <c r="AZ353" i="14"/>
  <c r="BO353" i="14" s="1"/>
  <c r="AT353" i="14"/>
  <c r="AY353" i="14" s="1"/>
  <c r="AS353" i="14"/>
  <c r="AP353" i="14"/>
  <c r="AO353" i="14" s="1"/>
  <c r="AF353" i="14"/>
  <c r="X353" i="14"/>
  <c r="BX349" i="14"/>
  <c r="BW349" i="14"/>
  <c r="BU349" i="14"/>
  <c r="BR349" i="14"/>
  <c r="BL349" i="14"/>
  <c r="BK349" i="14"/>
  <c r="BI349" i="14"/>
  <c r="BF349" i="14"/>
  <c r="BE349" i="14"/>
  <c r="BC349" i="14"/>
  <c r="AZ349" i="14"/>
  <c r="BO349" i="14" s="1"/>
  <c r="AT349" i="14"/>
  <c r="AS349" i="14"/>
  <c r="AW349" i="14" s="1"/>
  <c r="AQ349" i="14"/>
  <c r="AP349" i="14"/>
  <c r="AL349" i="14"/>
  <c r="AJ349" i="14"/>
  <c r="X349" i="14"/>
  <c r="BX341" i="14"/>
  <c r="BW341" i="14"/>
  <c r="BU341" i="14"/>
  <c r="BR341" i="14"/>
  <c r="BL341" i="14"/>
  <c r="BI341" i="14"/>
  <c r="BF341" i="14"/>
  <c r="BE341" i="14"/>
  <c r="BC341" i="14"/>
  <c r="AZ341" i="14"/>
  <c r="Z341" i="14" s="1"/>
  <c r="AT341" i="14"/>
  <c r="AY341" i="14" s="1"/>
  <c r="AS341" i="14"/>
  <c r="AP341" i="14"/>
  <c r="AO341" i="14" s="1"/>
  <c r="AG341" i="14"/>
  <c r="AF341" i="14"/>
  <c r="AB341" i="14"/>
  <c r="X341" i="14"/>
  <c r="BX340" i="14"/>
  <c r="BW340" i="14"/>
  <c r="BU340" i="14"/>
  <c r="BR340" i="14"/>
  <c r="BL340" i="14"/>
  <c r="BI340" i="14"/>
  <c r="BF340" i="14"/>
  <c r="BE340" i="14"/>
  <c r="BC340" i="14"/>
  <c r="AZ340" i="14"/>
  <c r="AT340" i="14"/>
  <c r="AY340" i="14" s="1"/>
  <c r="AS340" i="14"/>
  <c r="AP340" i="14"/>
  <c r="Y340" i="14" s="1"/>
  <c r="AG340" i="14"/>
  <c r="AF340" i="14"/>
  <c r="AB340" i="14"/>
  <c r="X340" i="14"/>
  <c r="BX339" i="14"/>
  <c r="BW339" i="14"/>
  <c r="BU339" i="14"/>
  <c r="BR339" i="14"/>
  <c r="BL339" i="14"/>
  <c r="BK339" i="14"/>
  <c r="BI339" i="14"/>
  <c r="BF339" i="14"/>
  <c r="BE339" i="14"/>
  <c r="BC339" i="14"/>
  <c r="AZ339" i="14"/>
  <c r="BO339" i="14" s="1"/>
  <c r="AT339" i="14"/>
  <c r="AS339" i="14"/>
  <c r="AW339" i="14" s="1"/>
  <c r="AP339" i="14"/>
  <c r="Y339" i="14" s="1"/>
  <c r="AG339" i="14"/>
  <c r="AF339" i="14"/>
  <c r="AB339" i="14"/>
  <c r="X339" i="14"/>
  <c r="BX344" i="14"/>
  <c r="BU344" i="14"/>
  <c r="BR344" i="14"/>
  <c r="BL344" i="14"/>
  <c r="BK344" i="14"/>
  <c r="BI344" i="14"/>
  <c r="BF344" i="14"/>
  <c r="BE344" i="14"/>
  <c r="BC344" i="14"/>
  <c r="AZ344" i="14"/>
  <c r="BQ344" i="14" s="1"/>
  <c r="AT344" i="14"/>
  <c r="AY344" i="14" s="1"/>
  <c r="AS344" i="14"/>
  <c r="AW344" i="14" s="1"/>
  <c r="AP344" i="14"/>
  <c r="AR344" i="14" s="1"/>
  <c r="AF344" i="14"/>
  <c r="X344" i="14"/>
  <c r="BX343" i="14"/>
  <c r="BW343" i="14"/>
  <c r="BU343" i="14"/>
  <c r="BR343" i="14"/>
  <c r="BL343" i="14"/>
  <c r="BK343" i="14"/>
  <c r="BI343" i="14"/>
  <c r="BF343" i="14"/>
  <c r="BC343" i="14"/>
  <c r="AZ343" i="14"/>
  <c r="BO343" i="14" s="1"/>
  <c r="AS343" i="14"/>
  <c r="AP343" i="14"/>
  <c r="Y343" i="14" s="1"/>
  <c r="X343" i="14"/>
  <c r="BX342" i="14"/>
  <c r="BW342" i="14"/>
  <c r="BU342" i="14"/>
  <c r="BR342" i="14"/>
  <c r="BL342" i="14"/>
  <c r="BK342" i="14"/>
  <c r="BI342" i="14"/>
  <c r="BF342" i="14"/>
  <c r="BC342" i="14"/>
  <c r="AZ342" i="14"/>
  <c r="AS342" i="14"/>
  <c r="AW342" i="14" s="1"/>
  <c r="AP342" i="14"/>
  <c r="Y342" i="14" s="1"/>
  <c r="AL342" i="14"/>
  <c r="AJ342" i="14"/>
  <c r="X342" i="14"/>
  <c r="BX348" i="14"/>
  <c r="BR348" i="14"/>
  <c r="BL348" i="14"/>
  <c r="BK348" i="14"/>
  <c r="BI348" i="14"/>
  <c r="BF348" i="14"/>
  <c r="BM348" i="14" s="1"/>
  <c r="BC348" i="14"/>
  <c r="AZ348" i="14"/>
  <c r="BQ348" i="14" s="1"/>
  <c r="AS348" i="14"/>
  <c r="AW348" i="14" s="1"/>
  <c r="AP348" i="14"/>
  <c r="Y348" i="14" s="1"/>
  <c r="Z348" i="14"/>
  <c r="X348" i="14"/>
  <c r="BX347" i="14"/>
  <c r="BR347" i="14"/>
  <c r="BL347" i="14"/>
  <c r="BK347" i="14"/>
  <c r="BI347" i="14"/>
  <c r="BF347" i="14"/>
  <c r="BM347" i="14" s="1"/>
  <c r="BC347" i="14"/>
  <c r="AZ347" i="14"/>
  <c r="BQ347" i="14" s="1"/>
  <c r="AS347" i="14"/>
  <c r="AW347" i="14" s="1"/>
  <c r="AP347" i="14"/>
  <c r="Y347" i="14" s="1"/>
  <c r="X347" i="14"/>
  <c r="BX346" i="14"/>
  <c r="BW346" i="14"/>
  <c r="BU346" i="14"/>
  <c r="BR346" i="14"/>
  <c r="BL346" i="14"/>
  <c r="BK346" i="14"/>
  <c r="BI346" i="14"/>
  <c r="BF346" i="14"/>
  <c r="BM346" i="14" s="1"/>
  <c r="BC346" i="14"/>
  <c r="AZ346" i="14"/>
  <c r="BO346" i="14" s="1"/>
  <c r="AS346" i="14"/>
  <c r="AW346" i="14" s="1"/>
  <c r="AP346" i="14"/>
  <c r="Y346" i="14" s="1"/>
  <c r="X346" i="14"/>
  <c r="BX345" i="14"/>
  <c r="BW345" i="14"/>
  <c r="BU345" i="14"/>
  <c r="BR345" i="14"/>
  <c r="BL345" i="14"/>
  <c r="BK345" i="14"/>
  <c r="BI345" i="14"/>
  <c r="BF345" i="14"/>
  <c r="BC345" i="14"/>
  <c r="AZ345" i="14"/>
  <c r="AS345" i="14"/>
  <c r="AP345" i="14"/>
  <c r="Y345" i="14" s="1"/>
  <c r="AL345" i="14"/>
  <c r="AJ345" i="14"/>
  <c r="X345" i="14"/>
  <c r="BX337" i="14"/>
  <c r="BW337" i="14"/>
  <c r="BU337" i="14"/>
  <c r="BR337" i="14"/>
  <c r="BL337" i="14"/>
  <c r="BK337" i="14"/>
  <c r="BI337" i="14"/>
  <c r="BF337" i="14"/>
  <c r="BE337" i="14"/>
  <c r="BC337" i="14"/>
  <c r="AZ337" i="14"/>
  <c r="AF337" i="14"/>
  <c r="AB337" i="14"/>
  <c r="X337" i="14"/>
  <c r="BX338" i="14"/>
  <c r="BR338" i="14"/>
  <c r="BL338" i="14"/>
  <c r="BK338" i="14"/>
  <c r="BI338" i="14"/>
  <c r="BF338" i="14"/>
  <c r="BE338" i="14"/>
  <c r="BC338" i="14"/>
  <c r="AZ338" i="14"/>
  <c r="Z338" i="14" s="1"/>
  <c r="AT338" i="14"/>
  <c r="AS338" i="14"/>
  <c r="AW338" i="14" s="1"/>
  <c r="AQ338" i="14"/>
  <c r="AP338" i="14"/>
  <c r="AF338" i="14"/>
  <c r="AB338" i="14"/>
  <c r="X338" i="14"/>
  <c r="BX335" i="14"/>
  <c r="BW335" i="14"/>
  <c r="BU335" i="14"/>
  <c r="BR335" i="14"/>
  <c r="BL335" i="14"/>
  <c r="BK335" i="14"/>
  <c r="BI335" i="14"/>
  <c r="BF335" i="14"/>
  <c r="BM335" i="14" s="1"/>
  <c r="BE335" i="14"/>
  <c r="BC335" i="14"/>
  <c r="AZ335" i="14"/>
  <c r="AT335" i="14"/>
  <c r="AY335" i="14" s="1"/>
  <c r="AS335" i="14"/>
  <c r="AW335" i="14" s="1"/>
  <c r="AP335" i="14"/>
  <c r="AR335" i="14" s="1"/>
  <c r="Z335" i="14"/>
  <c r="X335" i="14"/>
  <c r="BX334" i="14"/>
  <c r="BR334" i="14"/>
  <c r="BL334" i="14"/>
  <c r="BK334" i="14"/>
  <c r="BI334" i="14"/>
  <c r="BF334" i="14"/>
  <c r="BM334" i="14" s="1"/>
  <c r="BE334" i="14"/>
  <c r="BC334" i="14"/>
  <c r="AZ334" i="14"/>
  <c r="BQ334" i="14" s="1"/>
  <c r="AT334" i="14"/>
  <c r="AY334" i="14" s="1"/>
  <c r="AS334" i="14"/>
  <c r="AU334" i="14" s="1"/>
  <c r="AP334" i="14"/>
  <c r="AR334" i="14" s="1"/>
  <c r="AG334" i="14"/>
  <c r="AF334" i="14"/>
  <c r="AB334" i="14"/>
  <c r="Z334" i="14"/>
  <c r="X334" i="14"/>
  <c r="BX333" i="14"/>
  <c r="BR333" i="14"/>
  <c r="BL333" i="14"/>
  <c r="BK333" i="14"/>
  <c r="BF333" i="14"/>
  <c r="BE333" i="14"/>
  <c r="BC333" i="14"/>
  <c r="AZ333" i="14"/>
  <c r="BO333" i="14" s="1"/>
  <c r="AT333" i="14"/>
  <c r="AY333" i="14" s="1"/>
  <c r="AS333" i="14"/>
  <c r="AW333" i="14" s="1"/>
  <c r="AP333" i="14"/>
  <c r="Y333" i="14" s="1"/>
  <c r="AL333" i="14"/>
  <c r="AJ333" i="14"/>
  <c r="AG333" i="14"/>
  <c r="AF333" i="14"/>
  <c r="AB333" i="14"/>
  <c r="X333" i="14"/>
  <c r="BX332" i="14"/>
  <c r="BR332" i="14"/>
  <c r="BL332" i="14"/>
  <c r="BK332" i="14"/>
  <c r="BF332" i="14"/>
  <c r="BE332" i="14"/>
  <c r="BC332" i="14"/>
  <c r="AZ332" i="14"/>
  <c r="BO332" i="14" s="1"/>
  <c r="AT332" i="14"/>
  <c r="AY332" i="14" s="1"/>
  <c r="AS332" i="14"/>
  <c r="AU332" i="14" s="1"/>
  <c r="AP332" i="14"/>
  <c r="AR332" i="14" s="1"/>
  <c r="AG332" i="14"/>
  <c r="AF332" i="14"/>
  <c r="Z332" i="14"/>
  <c r="X332" i="14"/>
  <c r="BX331" i="14"/>
  <c r="BW331" i="14"/>
  <c r="BU331" i="14"/>
  <c r="BR331" i="14"/>
  <c r="BL331" i="14"/>
  <c r="BK331" i="14"/>
  <c r="BF331" i="14"/>
  <c r="BE331" i="14"/>
  <c r="BC331" i="14"/>
  <c r="AZ331" i="14"/>
  <c r="Z331" i="14" s="1"/>
  <c r="AT331" i="14"/>
  <c r="AY331" i="14" s="1"/>
  <c r="AS331" i="14"/>
  <c r="AW331" i="14" s="1"/>
  <c r="AP331" i="14"/>
  <c r="AR331" i="14" s="1"/>
  <c r="AL331" i="14"/>
  <c r="AJ331" i="14"/>
  <c r="AG331" i="14"/>
  <c r="AF331" i="14"/>
  <c r="AB331" i="14"/>
  <c r="X331" i="14"/>
  <c r="BX336" i="14"/>
  <c r="BU336" i="14"/>
  <c r="BR336" i="14"/>
  <c r="BL336" i="14"/>
  <c r="BK336" i="14"/>
  <c r="BF336" i="14"/>
  <c r="BE336" i="14"/>
  <c r="BC336" i="14"/>
  <c r="AZ336" i="14"/>
  <c r="BO336" i="14" s="1"/>
  <c r="AT336" i="14"/>
  <c r="AS336" i="14"/>
  <c r="AW336" i="14" s="1"/>
  <c r="AP336" i="14"/>
  <c r="AR336" i="14" s="1"/>
  <c r="AB336" i="14"/>
  <c r="X336" i="14"/>
  <c r="BX330" i="14"/>
  <c r="BW330" i="14"/>
  <c r="BU330" i="14"/>
  <c r="BR330" i="14"/>
  <c r="BL330" i="14"/>
  <c r="BK330" i="14"/>
  <c r="BF330" i="14"/>
  <c r="BE330" i="14"/>
  <c r="BC330" i="14"/>
  <c r="AZ330" i="14"/>
  <c r="BO330" i="14" s="1"/>
  <c r="AT330" i="14"/>
  <c r="AY330" i="14" s="1"/>
  <c r="AS330" i="14"/>
  <c r="AW330" i="14" s="1"/>
  <c r="AP330" i="14"/>
  <c r="AL330" i="14"/>
  <c r="AJ330" i="14"/>
  <c r="X330" i="14"/>
  <c r="BX329" i="14"/>
  <c r="BU329" i="14"/>
  <c r="BR329" i="14"/>
  <c r="BL329" i="14"/>
  <c r="BK329" i="14"/>
  <c r="BF329" i="14"/>
  <c r="BE329" i="14"/>
  <c r="BC329" i="14"/>
  <c r="AZ329" i="14"/>
  <c r="BO329" i="14" s="1"/>
  <c r="AT329" i="14"/>
  <c r="AY329" i="14" s="1"/>
  <c r="AS329" i="14"/>
  <c r="AW329" i="14" s="1"/>
  <c r="AP329" i="14"/>
  <c r="AL329" i="14"/>
  <c r="AJ329" i="14"/>
  <c r="X329" i="14"/>
  <c r="BX328" i="14"/>
  <c r="BW328" i="14"/>
  <c r="BU328" i="14"/>
  <c r="BR328" i="14"/>
  <c r="BL328" i="14"/>
  <c r="BK328" i="14"/>
  <c r="BI328" i="14"/>
  <c r="BF328" i="14"/>
  <c r="BM328" i="14" s="1"/>
  <c r="BE328" i="14"/>
  <c r="BC328" i="14"/>
  <c r="AZ328" i="14"/>
  <c r="BO328" i="14" s="1"/>
  <c r="AT328" i="14"/>
  <c r="AS328" i="14"/>
  <c r="AP328" i="14"/>
  <c r="AO328" i="14" s="1"/>
  <c r="AL328" i="14"/>
  <c r="AJ328" i="14"/>
  <c r="Z328" i="14"/>
  <c r="X328" i="14"/>
  <c r="BX327" i="14"/>
  <c r="BR327" i="14"/>
  <c r="BL327" i="14"/>
  <c r="BK327" i="14"/>
  <c r="BI327" i="14"/>
  <c r="BF327" i="14"/>
  <c r="BE327" i="14"/>
  <c r="BC327" i="14"/>
  <c r="AZ327" i="14"/>
  <c r="BQ327" i="14" s="1"/>
  <c r="AT327" i="14"/>
  <c r="AY327" i="14" s="1"/>
  <c r="AS327" i="14"/>
  <c r="AP327" i="14"/>
  <c r="AR327" i="14" s="1"/>
  <c r="AF327" i="14"/>
  <c r="AB327" i="14"/>
  <c r="X327" i="14"/>
  <c r="BX326" i="14"/>
  <c r="BR326" i="14"/>
  <c r="BL326" i="14"/>
  <c r="BK326" i="14"/>
  <c r="BI326" i="14"/>
  <c r="BF326" i="14"/>
  <c r="BM326" i="14" s="1"/>
  <c r="BE326" i="14"/>
  <c r="BC326" i="14"/>
  <c r="AZ326" i="14"/>
  <c r="BS326" i="14" s="1"/>
  <c r="AT326" i="14"/>
  <c r="AY326" i="14" s="1"/>
  <c r="AS326" i="14"/>
  <c r="AW326" i="14" s="1"/>
  <c r="AP326" i="14"/>
  <c r="AO326" i="14" s="1"/>
  <c r="AF326" i="14"/>
  <c r="AB326" i="14"/>
  <c r="X326" i="14"/>
  <c r="BX325" i="14"/>
  <c r="BR325" i="14"/>
  <c r="BL325" i="14"/>
  <c r="BK325" i="14"/>
  <c r="BI325" i="14"/>
  <c r="BF325" i="14"/>
  <c r="BE325" i="14"/>
  <c r="BC325" i="14"/>
  <c r="AZ325" i="14"/>
  <c r="BQ325" i="14" s="1"/>
  <c r="AT325" i="14"/>
  <c r="AY325" i="14" s="1"/>
  <c r="AS325" i="14"/>
  <c r="AW325" i="14" s="1"/>
  <c r="AP325" i="14"/>
  <c r="AR325" i="14" s="1"/>
  <c r="AF325" i="14"/>
  <c r="AB325" i="14"/>
  <c r="X325" i="14"/>
  <c r="BX324" i="14"/>
  <c r="BW324" i="14"/>
  <c r="BU324" i="14"/>
  <c r="BR324" i="14"/>
  <c r="BL324" i="14"/>
  <c r="BK324" i="14"/>
  <c r="BI324" i="14"/>
  <c r="BF324" i="14"/>
  <c r="BE324" i="14"/>
  <c r="BC324" i="14"/>
  <c r="AZ324" i="14"/>
  <c r="BO324" i="14" s="1"/>
  <c r="AT324" i="14"/>
  <c r="AS324" i="14"/>
  <c r="AP324" i="14"/>
  <c r="AR324" i="14" s="1"/>
  <c r="AF324" i="14"/>
  <c r="AB324" i="14"/>
  <c r="X324" i="14"/>
  <c r="BX322" i="14"/>
  <c r="BW322" i="14"/>
  <c r="BU322" i="14"/>
  <c r="BR322" i="14"/>
  <c r="BL322" i="14"/>
  <c r="BK322" i="14"/>
  <c r="BI322" i="14"/>
  <c r="BF322" i="14"/>
  <c r="BC322" i="14"/>
  <c r="AZ322" i="14"/>
  <c r="BO322" i="14" s="1"/>
  <c r="AT322" i="14"/>
  <c r="AY322" i="14" s="1"/>
  <c r="AS322" i="14"/>
  <c r="AP322" i="14"/>
  <c r="AO322" i="14" s="1"/>
  <c r="AB322" i="14"/>
  <c r="X322" i="14"/>
  <c r="BX321" i="14"/>
  <c r="BW321" i="14"/>
  <c r="BU321" i="14"/>
  <c r="BR321" i="14"/>
  <c r="BL321" i="14"/>
  <c r="BK321" i="14"/>
  <c r="BI321" i="14"/>
  <c r="BF321" i="14"/>
  <c r="BC321" i="14"/>
  <c r="AZ321" i="14"/>
  <c r="BO321" i="14" s="1"/>
  <c r="AT321" i="14"/>
  <c r="AY321" i="14" s="1"/>
  <c r="AS321" i="14"/>
  <c r="AP321" i="14"/>
  <c r="AO321" i="14" s="1"/>
  <c r="AG321" i="14"/>
  <c r="AF321" i="14"/>
  <c r="AB321" i="14"/>
  <c r="X321" i="14"/>
  <c r="BX320" i="14"/>
  <c r="BR320" i="14"/>
  <c r="BL320" i="14"/>
  <c r="BK320" i="14"/>
  <c r="BI320" i="14"/>
  <c r="BF320" i="14"/>
  <c r="BM320" i="14" s="1"/>
  <c r="BE320" i="14"/>
  <c r="BC320" i="14"/>
  <c r="AZ320" i="14"/>
  <c r="BO320" i="14" s="1"/>
  <c r="AT320" i="14"/>
  <c r="AY320" i="14" s="1"/>
  <c r="AS320" i="14"/>
  <c r="AU320" i="14" s="1"/>
  <c r="AP320" i="14"/>
  <c r="Y320" i="14" s="1"/>
  <c r="AG320" i="14"/>
  <c r="AF320" i="14"/>
  <c r="AB320" i="14"/>
  <c r="Z320" i="14"/>
  <c r="X320" i="14"/>
  <c r="BX323" i="14"/>
  <c r="BR323" i="14"/>
  <c r="BL323" i="14"/>
  <c r="BK323" i="14"/>
  <c r="BI323" i="14"/>
  <c r="BF323" i="14"/>
  <c r="BC323" i="14"/>
  <c r="AZ323" i="14"/>
  <c r="AT323" i="14"/>
  <c r="AY323" i="14" s="1"/>
  <c r="AS323" i="14"/>
  <c r="AP323" i="14"/>
  <c r="AR323" i="14" s="1"/>
  <c r="AF323" i="14"/>
  <c r="AB323" i="14"/>
  <c r="X323" i="14"/>
  <c r="BX319" i="14"/>
  <c r="BW319" i="14"/>
  <c r="BU319" i="14"/>
  <c r="BR319" i="14"/>
  <c r="BL319" i="14"/>
  <c r="BK319" i="14"/>
  <c r="BI319" i="14"/>
  <c r="BF319" i="14"/>
  <c r="BM319" i="14" s="1"/>
  <c r="BE319" i="14"/>
  <c r="BC319" i="14"/>
  <c r="AZ319" i="14"/>
  <c r="BQ319" i="14" s="1"/>
  <c r="AT319" i="14"/>
  <c r="AY319" i="14" s="1"/>
  <c r="AS319" i="14"/>
  <c r="AW319" i="14" s="1"/>
  <c r="AQ319" i="14"/>
  <c r="AP319" i="14"/>
  <c r="AL319" i="14"/>
  <c r="AJ319" i="14"/>
  <c r="Z319" i="14"/>
  <c r="X319" i="14"/>
  <c r="BX318" i="14"/>
  <c r="BU318" i="14"/>
  <c r="BR318" i="14"/>
  <c r="BL318" i="14"/>
  <c r="BK318" i="14"/>
  <c r="BI318" i="14"/>
  <c r="BF318" i="14"/>
  <c r="BC318" i="14"/>
  <c r="AZ318" i="14"/>
  <c r="Z318" i="14" s="1"/>
  <c r="AT318" i="14"/>
  <c r="AY318" i="14" s="1"/>
  <c r="AS318" i="14"/>
  <c r="AP318" i="14"/>
  <c r="AF318" i="14"/>
  <c r="AB318" i="14"/>
  <c r="X318" i="14"/>
  <c r="BX317" i="14"/>
  <c r="BU317" i="14"/>
  <c r="BR317" i="14"/>
  <c r="BL317" i="14"/>
  <c r="BK317" i="14"/>
  <c r="BI317" i="14"/>
  <c r="BF317" i="14"/>
  <c r="BE317" i="14"/>
  <c r="BC317" i="14"/>
  <c r="AZ317" i="14"/>
  <c r="Z317" i="14" s="1"/>
  <c r="AT317" i="14"/>
  <c r="AY317" i="14" s="1"/>
  <c r="AS317" i="14"/>
  <c r="AW317" i="14" s="1"/>
  <c r="AP317" i="14"/>
  <c r="AO317" i="14" s="1"/>
  <c r="AB317" i="14"/>
  <c r="X317" i="14"/>
  <c r="BX316" i="14"/>
  <c r="BU316" i="14"/>
  <c r="BR316" i="14"/>
  <c r="BL316" i="14"/>
  <c r="BI316" i="14"/>
  <c r="BF316" i="14"/>
  <c r="BC316" i="14"/>
  <c r="AZ316" i="14"/>
  <c r="Z316" i="14" s="1"/>
  <c r="AT316" i="14"/>
  <c r="AY316" i="14" s="1"/>
  <c r="AS316" i="14"/>
  <c r="AW316" i="14" s="1"/>
  <c r="AP316" i="14"/>
  <c r="AO316" i="14" s="1"/>
  <c r="AF316" i="14"/>
  <c r="AB316" i="14"/>
  <c r="X316" i="14"/>
  <c r="BX315" i="14"/>
  <c r="BU315" i="14"/>
  <c r="BR315" i="14"/>
  <c r="BL315" i="14"/>
  <c r="BI315" i="14"/>
  <c r="BF315" i="14"/>
  <c r="BE315" i="14"/>
  <c r="BC315" i="14"/>
  <c r="AZ315" i="14"/>
  <c r="BQ315" i="14" s="1"/>
  <c r="AT315" i="14"/>
  <c r="AY315" i="14" s="1"/>
  <c r="AS315" i="14"/>
  <c r="AP315" i="14"/>
  <c r="AF315" i="14"/>
  <c r="AB315" i="14"/>
  <c r="X315" i="14"/>
  <c r="BX314" i="14"/>
  <c r="BU314" i="14"/>
  <c r="BR314" i="14"/>
  <c r="BL314" i="14"/>
  <c r="BK314" i="14"/>
  <c r="BI314" i="14"/>
  <c r="BF314" i="14"/>
  <c r="BE314" i="14"/>
  <c r="BC314" i="14"/>
  <c r="AZ314" i="14"/>
  <c r="BO314" i="14" s="1"/>
  <c r="AT314" i="14"/>
  <c r="AY314" i="14" s="1"/>
  <c r="AS314" i="14"/>
  <c r="AW314" i="14" s="1"/>
  <c r="AP314" i="14"/>
  <c r="AF314" i="14"/>
  <c r="AB314" i="14"/>
  <c r="X314" i="14"/>
  <c r="BX313" i="14"/>
  <c r="BR313" i="14"/>
  <c r="BL313" i="14"/>
  <c r="BK313" i="14"/>
  <c r="BI313" i="14"/>
  <c r="BF313" i="14"/>
  <c r="BE313" i="14"/>
  <c r="BC313" i="14"/>
  <c r="AZ313" i="14"/>
  <c r="BO313" i="14" s="1"/>
  <c r="AT313" i="14"/>
  <c r="AY313" i="14" s="1"/>
  <c r="AS313" i="14"/>
  <c r="AW313" i="14" s="1"/>
  <c r="AP313" i="14"/>
  <c r="AO313" i="14" s="1"/>
  <c r="X313" i="14"/>
  <c r="BX312" i="14"/>
  <c r="BU312" i="14"/>
  <c r="BR312" i="14"/>
  <c r="BL312" i="14"/>
  <c r="BI312" i="14"/>
  <c r="BF312" i="14"/>
  <c r="BE312" i="14"/>
  <c r="BC312" i="14"/>
  <c r="AZ312" i="14"/>
  <c r="Z312" i="14" s="1"/>
  <c r="AT312" i="14"/>
  <c r="AY312" i="14" s="1"/>
  <c r="AS312" i="14"/>
  <c r="AW312" i="14" s="1"/>
  <c r="AP312" i="14"/>
  <c r="AO312" i="14" s="1"/>
  <c r="X312" i="14"/>
  <c r="BX311" i="14"/>
  <c r="BW311" i="14"/>
  <c r="BU311" i="14"/>
  <c r="BR311" i="14"/>
  <c r="BL311" i="14"/>
  <c r="BK311" i="14"/>
  <c r="BI311" i="14"/>
  <c r="BF311" i="14"/>
  <c r="BC311" i="14"/>
  <c r="AZ311" i="14"/>
  <c r="AS311" i="14"/>
  <c r="AU311" i="14" s="1"/>
  <c r="AP311" i="14"/>
  <c r="AR311" i="14" s="1"/>
  <c r="AL311" i="14"/>
  <c r="AJ311" i="14"/>
  <c r="X311" i="14"/>
  <c r="BX309" i="14"/>
  <c r="BW309" i="14"/>
  <c r="BU309" i="14"/>
  <c r="BR309" i="14"/>
  <c r="BM309" i="14"/>
  <c r="BL309" i="14"/>
  <c r="BK309" i="14"/>
  <c r="BI309" i="14"/>
  <c r="AZ309" i="14"/>
  <c r="BO309" i="14" s="1"/>
  <c r="AT309" i="14"/>
  <c r="AS309" i="14"/>
  <c r="AW309" i="14" s="1"/>
  <c r="AP309" i="14"/>
  <c r="AO309" i="14" s="1"/>
  <c r="AL309" i="14"/>
  <c r="AJ309" i="14"/>
  <c r="AG309" i="14"/>
  <c r="AF309" i="14"/>
  <c r="AB309" i="14"/>
  <c r="X309" i="14"/>
  <c r="BX308" i="14"/>
  <c r="BU308" i="14"/>
  <c r="BR308" i="14"/>
  <c r="BM308" i="14"/>
  <c r="BL308" i="14"/>
  <c r="BK308" i="14"/>
  <c r="BI308" i="14"/>
  <c r="AZ308" i="14"/>
  <c r="BO308" i="14" s="1"/>
  <c r="AT308" i="14"/>
  <c r="AS308" i="14"/>
  <c r="AW308" i="14" s="1"/>
  <c r="AP308" i="14"/>
  <c r="AR308" i="14" s="1"/>
  <c r="AL308" i="14"/>
  <c r="AJ308" i="14"/>
  <c r="AG308" i="14"/>
  <c r="AF308" i="14"/>
  <c r="AB308" i="14"/>
  <c r="X308" i="14"/>
  <c r="BX307" i="14"/>
  <c r="BU307" i="14"/>
  <c r="BR307" i="14"/>
  <c r="BM307" i="14"/>
  <c r="BL307" i="14"/>
  <c r="BK307" i="14"/>
  <c r="BI307" i="14"/>
  <c r="AZ307" i="14"/>
  <c r="BO307" i="14" s="1"/>
  <c r="AT307" i="14"/>
  <c r="AS307" i="14"/>
  <c r="AW307" i="14" s="1"/>
  <c r="AP307" i="14"/>
  <c r="AR307" i="14" s="1"/>
  <c r="AJ307" i="14"/>
  <c r="AG307" i="14"/>
  <c r="AF307" i="14"/>
  <c r="AB307" i="14"/>
  <c r="X307" i="14"/>
  <c r="BX310" i="14"/>
  <c r="BR310" i="14"/>
  <c r="BL310" i="14"/>
  <c r="BK310" i="14"/>
  <c r="BI310" i="14"/>
  <c r="BF310" i="14"/>
  <c r="BE310" i="14"/>
  <c r="BC310" i="14"/>
  <c r="AZ310" i="14"/>
  <c r="BQ310" i="14" s="1"/>
  <c r="AT310" i="14"/>
  <c r="AY310" i="14" s="1"/>
  <c r="AS310" i="14"/>
  <c r="AP310" i="14"/>
  <c r="AO310" i="14" s="1"/>
  <c r="AB310" i="14"/>
  <c r="X310" i="14"/>
  <c r="BX306" i="14"/>
  <c r="BU306" i="14"/>
  <c r="BR306" i="14"/>
  <c r="BL306" i="14"/>
  <c r="BK306" i="14"/>
  <c r="BI306" i="14"/>
  <c r="BF306" i="14"/>
  <c r="BM306" i="14" s="1"/>
  <c r="BE306" i="14"/>
  <c r="BC306" i="14"/>
  <c r="AZ306" i="14"/>
  <c r="BQ306" i="14" s="1"/>
  <c r="AY306" i="14"/>
  <c r="AW306" i="14"/>
  <c r="AU306" i="14"/>
  <c r="AL306" i="14"/>
  <c r="AJ306" i="14"/>
  <c r="Y306" i="14"/>
  <c r="X306" i="14"/>
  <c r="BX305" i="14"/>
  <c r="BU305" i="14"/>
  <c r="BR305" i="14"/>
  <c r="BM305" i="14"/>
  <c r="BL305" i="14"/>
  <c r="BK305" i="14"/>
  <c r="BI305" i="14"/>
  <c r="AZ305" i="14"/>
  <c r="BQ305" i="14" s="1"/>
  <c r="AT305" i="14"/>
  <c r="AY305" i="14" s="1"/>
  <c r="AS305" i="14"/>
  <c r="AP305" i="14"/>
  <c r="AR305" i="14" s="1"/>
  <c r="AL305" i="14"/>
  <c r="AJ305" i="14"/>
  <c r="X305" i="14"/>
  <c r="BX304" i="14"/>
  <c r="BW304" i="14"/>
  <c r="BU304" i="14"/>
  <c r="BR304" i="14"/>
  <c r="BM304" i="14"/>
  <c r="BL304" i="14"/>
  <c r="BK304" i="14"/>
  <c r="BI304" i="14"/>
  <c r="AZ304" i="14"/>
  <c r="BO304" i="14" s="1"/>
  <c r="AT304" i="14"/>
  <c r="AS304" i="14"/>
  <c r="AW304" i="14" s="1"/>
  <c r="AP304" i="14"/>
  <c r="AO304" i="14" s="1"/>
  <c r="AL304" i="14"/>
  <c r="AJ304" i="14"/>
  <c r="X304" i="14"/>
  <c r="BX303" i="14"/>
  <c r="BW303" i="14"/>
  <c r="BU303" i="14"/>
  <c r="BR303" i="14"/>
  <c r="BM303" i="14"/>
  <c r="BL303" i="14"/>
  <c r="BK303" i="14"/>
  <c r="BI303" i="14"/>
  <c r="AZ303" i="14"/>
  <c r="BQ303" i="14" s="1"/>
  <c r="AT303" i="14"/>
  <c r="AY303" i="14" s="1"/>
  <c r="AS303" i="14"/>
  <c r="AP303" i="14"/>
  <c r="AO303" i="14" s="1"/>
  <c r="AL303" i="14"/>
  <c r="AJ303" i="14"/>
  <c r="X303" i="14"/>
  <c r="BX302" i="14"/>
  <c r="BW302" i="14"/>
  <c r="BU302" i="14"/>
  <c r="BR302" i="14"/>
  <c r="BM302" i="14"/>
  <c r="BK302" i="14"/>
  <c r="BI302" i="14"/>
  <c r="BE302" i="14"/>
  <c r="BC302" i="14"/>
  <c r="AZ302" i="14"/>
  <c r="BO302" i="14" s="1"/>
  <c r="AY302" i="14"/>
  <c r="AW302" i="14"/>
  <c r="AR302" i="14"/>
  <c r="AL302" i="14"/>
  <c r="AJ302" i="14"/>
  <c r="Y302" i="14"/>
  <c r="X302" i="14"/>
  <c r="BX300" i="14"/>
  <c r="BW300" i="14"/>
  <c r="BU300" i="14"/>
  <c r="BR300" i="14"/>
  <c r="BJ300" i="14"/>
  <c r="BH300" i="14"/>
  <c r="BD300" i="14"/>
  <c r="BB300" i="14"/>
  <c r="AX300" i="14"/>
  <c r="AV300" i="14"/>
  <c r="AQ300" i="14"/>
  <c r="AN300" i="14"/>
  <c r="AT300" i="14" s="1"/>
  <c r="AM300" i="14"/>
  <c r="AS300" i="14" s="1"/>
  <c r="AG300" i="14"/>
  <c r="AH300" i="14" s="1"/>
  <c r="AF300" i="14"/>
  <c r="AB300" i="14"/>
  <c r="X300" i="14"/>
  <c r="BX301" i="14"/>
  <c r="BW301" i="14"/>
  <c r="BU301" i="14"/>
  <c r="BR301" i="14"/>
  <c r="BL301" i="14"/>
  <c r="BK301" i="14"/>
  <c r="BI301" i="14"/>
  <c r="BF301" i="14"/>
  <c r="BE301" i="14"/>
  <c r="BC301" i="14"/>
  <c r="AZ301" i="14"/>
  <c r="BO301" i="14" s="1"/>
  <c r="AT301" i="14"/>
  <c r="AS301" i="14"/>
  <c r="AW301" i="14" s="1"/>
  <c r="AP301" i="14"/>
  <c r="AO301" i="14" s="1"/>
  <c r="AF301" i="14"/>
  <c r="AB301" i="14"/>
  <c r="X301" i="14"/>
  <c r="BX298" i="14"/>
  <c r="BW298" i="14"/>
  <c r="BU298" i="14"/>
  <c r="BR298" i="14"/>
  <c r="BL298" i="14"/>
  <c r="BK298" i="14"/>
  <c r="BI298" i="14"/>
  <c r="BF298" i="14"/>
  <c r="BE298" i="14"/>
  <c r="BC298" i="14"/>
  <c r="AZ298" i="14"/>
  <c r="BQ298" i="14" s="1"/>
  <c r="AT298" i="14"/>
  <c r="AY298" i="14" s="1"/>
  <c r="AS298" i="14"/>
  <c r="AP298" i="14"/>
  <c r="AR298" i="14" s="1"/>
  <c r="AB298" i="14"/>
  <c r="X298" i="14"/>
  <c r="BX297" i="14"/>
  <c r="BW297" i="14"/>
  <c r="BU297" i="14"/>
  <c r="BR297" i="14"/>
  <c r="BL297" i="14"/>
  <c r="BK297" i="14"/>
  <c r="BI297" i="14"/>
  <c r="BF297" i="14"/>
  <c r="BE297" i="14"/>
  <c r="BC297" i="14"/>
  <c r="AZ297" i="14"/>
  <c r="BO297" i="14" s="1"/>
  <c r="AT297" i="14"/>
  <c r="AY297" i="14" s="1"/>
  <c r="AS297" i="14"/>
  <c r="AP297" i="14"/>
  <c r="AO297" i="14" s="1"/>
  <c r="AB297" i="14"/>
  <c r="X297" i="14"/>
  <c r="BX296" i="14"/>
  <c r="BW296" i="14"/>
  <c r="BU296" i="14"/>
  <c r="BR296" i="14"/>
  <c r="BL296" i="14"/>
  <c r="BK296" i="14"/>
  <c r="BI296" i="14"/>
  <c r="BF296" i="14"/>
  <c r="BE296" i="14"/>
  <c r="BC296" i="14"/>
  <c r="AZ296" i="14"/>
  <c r="BO296" i="14" s="1"/>
  <c r="AT296" i="14"/>
  <c r="AS296" i="14"/>
  <c r="AW296" i="14" s="1"/>
  <c r="AP296" i="14"/>
  <c r="Y296" i="14" s="1"/>
  <c r="AG296" i="14"/>
  <c r="AF296" i="14"/>
  <c r="AB296" i="14"/>
  <c r="X296" i="14"/>
  <c r="BX295" i="14"/>
  <c r="BW295" i="14"/>
  <c r="BU295" i="14"/>
  <c r="BR295" i="14"/>
  <c r="BL295" i="14"/>
  <c r="BK295" i="14"/>
  <c r="BI295" i="14"/>
  <c r="BF295" i="14"/>
  <c r="BE295" i="14"/>
  <c r="BC295" i="14"/>
  <c r="AZ295" i="14"/>
  <c r="BO295" i="14" s="1"/>
  <c r="AT295" i="14"/>
  <c r="AS295" i="14"/>
  <c r="AP295" i="14"/>
  <c r="AO295" i="14" s="1"/>
  <c r="AG295" i="14"/>
  <c r="AF295" i="14"/>
  <c r="AB295" i="14"/>
  <c r="X295" i="14"/>
  <c r="BX294" i="14"/>
  <c r="BU294" i="14"/>
  <c r="BR294" i="14"/>
  <c r="BL294" i="14"/>
  <c r="BK294" i="14"/>
  <c r="BI294" i="14"/>
  <c r="BF294" i="14"/>
  <c r="BE294" i="14"/>
  <c r="BC294" i="14"/>
  <c r="AZ294" i="14"/>
  <c r="AT294" i="14"/>
  <c r="AY294" i="14" s="1"/>
  <c r="AS294" i="14"/>
  <c r="AW294" i="14" s="1"/>
  <c r="AP294" i="14"/>
  <c r="Y294" i="14" s="1"/>
  <c r="AG294" i="14"/>
  <c r="AF294" i="14"/>
  <c r="AB294" i="14"/>
  <c r="X294" i="14"/>
  <c r="BX299" i="14"/>
  <c r="BU299" i="14"/>
  <c r="BR299" i="14"/>
  <c r="BL299" i="14"/>
  <c r="BK299" i="14"/>
  <c r="BI299" i="14"/>
  <c r="BF299" i="14"/>
  <c r="BE299" i="14"/>
  <c r="BC299" i="14"/>
  <c r="AZ299" i="14"/>
  <c r="BO299" i="14" s="1"/>
  <c r="AT299" i="14"/>
  <c r="AY299" i="14" s="1"/>
  <c r="AS299" i="14"/>
  <c r="AP299" i="14"/>
  <c r="AO299" i="14" s="1"/>
  <c r="AB299" i="14"/>
  <c r="X299" i="14"/>
  <c r="BX293" i="14"/>
  <c r="BW293" i="14"/>
  <c r="BU293" i="14"/>
  <c r="BR293" i="14"/>
  <c r="BL293" i="14"/>
  <c r="BK293" i="14"/>
  <c r="BI293" i="14"/>
  <c r="BF293" i="14"/>
  <c r="BC293" i="14"/>
  <c r="AZ293" i="14"/>
  <c r="Z293" i="14" s="1"/>
  <c r="AS293" i="14"/>
  <c r="AU293" i="14" s="1"/>
  <c r="AP293" i="14"/>
  <c r="AR293" i="14" s="1"/>
  <c r="AL293" i="14"/>
  <c r="AJ293" i="14"/>
  <c r="X293" i="14"/>
  <c r="BX291" i="14"/>
  <c r="BW291" i="14"/>
  <c r="BU291" i="14"/>
  <c r="BR291" i="14"/>
  <c r="BM291" i="14"/>
  <c r="AZ291" i="14"/>
  <c r="BQ291" i="14" s="1"/>
  <c r="AT291" i="14"/>
  <c r="AY291" i="14" s="1"/>
  <c r="AS291" i="14"/>
  <c r="AP291" i="14"/>
  <c r="AR291" i="14" s="1"/>
  <c r="AJ291" i="14"/>
  <c r="AG291" i="14"/>
  <c r="AF291" i="14"/>
  <c r="AB291" i="14"/>
  <c r="X291" i="14"/>
  <c r="BX290" i="14"/>
  <c r="BW290" i="14"/>
  <c r="BU290" i="14"/>
  <c r="BR290" i="14"/>
  <c r="BM290" i="14"/>
  <c r="AZ290" i="14"/>
  <c r="BQ290" i="14" s="1"/>
  <c r="AT290" i="14"/>
  <c r="AY290" i="14" s="1"/>
  <c r="AS290" i="14"/>
  <c r="AP290" i="14"/>
  <c r="AO290" i="14" s="1"/>
  <c r="AJ290" i="14"/>
  <c r="AG290" i="14"/>
  <c r="AF290" i="14"/>
  <c r="AB290" i="14"/>
  <c r="X290" i="14"/>
  <c r="BX289" i="14"/>
  <c r="BW289" i="14"/>
  <c r="BU289" i="14"/>
  <c r="BR289" i="14"/>
  <c r="BM289" i="14"/>
  <c r="AZ289" i="14"/>
  <c r="AT289" i="14"/>
  <c r="AS289" i="14"/>
  <c r="AP289" i="14"/>
  <c r="AO289" i="14" s="1"/>
  <c r="AJ289" i="14"/>
  <c r="AG289" i="14"/>
  <c r="AF289" i="14"/>
  <c r="AB289" i="14"/>
  <c r="X289" i="14"/>
  <c r="BX292" i="14"/>
  <c r="BW292" i="14"/>
  <c r="BU292" i="14"/>
  <c r="BR292" i="14"/>
  <c r="BM292" i="14"/>
  <c r="AZ292" i="14"/>
  <c r="BQ292" i="14" s="1"/>
  <c r="AT292" i="14"/>
  <c r="AY292" i="14" s="1"/>
  <c r="AS292" i="14"/>
  <c r="AW292" i="14" s="1"/>
  <c r="AP292" i="14"/>
  <c r="AR292" i="14" s="1"/>
  <c r="AB292" i="14"/>
  <c r="X292" i="14"/>
  <c r="BU284" i="14"/>
  <c r="BR284" i="14"/>
  <c r="BL284" i="14"/>
  <c r="BK284" i="14"/>
  <c r="BI284" i="14"/>
  <c r="BF284" i="14"/>
  <c r="BE284" i="14"/>
  <c r="BC284" i="14"/>
  <c r="AZ284" i="14"/>
  <c r="BO284" i="14" s="1"/>
  <c r="AT284" i="14"/>
  <c r="AY284" i="14" s="1"/>
  <c r="AS284" i="14"/>
  <c r="AW284" i="14" s="1"/>
  <c r="AP284" i="14"/>
  <c r="Y284" i="14" s="1"/>
  <c r="AG284" i="14"/>
  <c r="AF284" i="14"/>
  <c r="AB284" i="14"/>
  <c r="X284" i="14"/>
  <c r="BI283" i="14"/>
  <c r="BF283" i="14"/>
  <c r="BE283" i="14"/>
  <c r="BC283" i="14"/>
  <c r="AZ283" i="14"/>
  <c r="BG283" i="14" s="1"/>
  <c r="AT283" i="14"/>
  <c r="AS283" i="14"/>
  <c r="AU283" i="14" s="1"/>
  <c r="AP283" i="14"/>
  <c r="AR283" i="14" s="1"/>
  <c r="AG283" i="14"/>
  <c r="AF283" i="14"/>
  <c r="AB283" i="14"/>
  <c r="Z283" i="14"/>
  <c r="X283" i="14"/>
  <c r="BW282" i="14"/>
  <c r="BU282" i="14"/>
  <c r="BR282" i="14"/>
  <c r="BL282" i="14"/>
  <c r="BK282" i="14"/>
  <c r="BI282" i="14"/>
  <c r="BF282" i="14"/>
  <c r="BE282" i="14"/>
  <c r="BC282" i="14"/>
  <c r="AZ282" i="14"/>
  <c r="BO282" i="14" s="1"/>
  <c r="AT282" i="14"/>
  <c r="AS282" i="14"/>
  <c r="AW282" i="14" s="1"/>
  <c r="AP282" i="14"/>
  <c r="AR282" i="14" s="1"/>
  <c r="AJ282" i="14"/>
  <c r="AG282" i="14"/>
  <c r="AF282" i="14"/>
  <c r="AB282" i="14"/>
  <c r="X282" i="14"/>
  <c r="BW286" i="14"/>
  <c r="BU286" i="14"/>
  <c r="BR286" i="14"/>
  <c r="BL286" i="14"/>
  <c r="BK286" i="14"/>
  <c r="BI286" i="14"/>
  <c r="BF286" i="14"/>
  <c r="BE286" i="14"/>
  <c r="BC286" i="14"/>
  <c r="AZ286" i="14"/>
  <c r="BO286" i="14" s="1"/>
  <c r="AT286" i="14"/>
  <c r="AY286" i="14" s="1"/>
  <c r="AS286" i="14"/>
  <c r="AP286" i="14"/>
  <c r="AO286" i="14" s="1"/>
  <c r="AB286" i="14"/>
  <c r="X286" i="14"/>
  <c r="BU288" i="14"/>
  <c r="BR288" i="14"/>
  <c r="BL288" i="14"/>
  <c r="BI288" i="14"/>
  <c r="BF288" i="14"/>
  <c r="BC288" i="14"/>
  <c r="AZ288" i="14"/>
  <c r="Z288" i="14" s="1"/>
  <c r="AY288" i="14"/>
  <c r="AS288" i="14"/>
  <c r="AW288" i="14" s="1"/>
  <c r="AP288" i="14"/>
  <c r="Y288" i="14" s="1"/>
  <c r="X288" i="14"/>
  <c r="BW287" i="14"/>
  <c r="BU287" i="14"/>
  <c r="BR287" i="14"/>
  <c r="BL287" i="14"/>
  <c r="BI287" i="14"/>
  <c r="BF287" i="14"/>
  <c r="BC287" i="14"/>
  <c r="AZ287" i="14"/>
  <c r="BO287" i="14" s="1"/>
  <c r="AY287" i="14"/>
  <c r="AS287" i="14"/>
  <c r="AU287" i="14" s="1"/>
  <c r="AP287" i="14"/>
  <c r="Y287" i="14" s="1"/>
  <c r="X287" i="14"/>
  <c r="BW285" i="14"/>
  <c r="BU285" i="14"/>
  <c r="BR285" i="14"/>
  <c r="BL285" i="14"/>
  <c r="BI285" i="14"/>
  <c r="BF285" i="14"/>
  <c r="BC285" i="14"/>
  <c r="AZ285" i="14"/>
  <c r="BQ285" i="14" s="1"/>
  <c r="AY285" i="14"/>
  <c r="AS285" i="14"/>
  <c r="AW285" i="14" s="1"/>
  <c r="AP285" i="14"/>
  <c r="Y285" i="14" s="1"/>
  <c r="AL285" i="14"/>
  <c r="AJ285" i="14"/>
  <c r="X285" i="14"/>
  <c r="BX280" i="14"/>
  <c r="BW280" i="14"/>
  <c r="BU280" i="14"/>
  <c r="BR280" i="14"/>
  <c r="BL280" i="14"/>
  <c r="BK280" i="14"/>
  <c r="BI280" i="14"/>
  <c r="BF280" i="14"/>
  <c r="BE280" i="14"/>
  <c r="BC280" i="14"/>
  <c r="AZ280" i="14"/>
  <c r="BO280" i="14" s="1"/>
  <c r="AT280" i="14"/>
  <c r="AY280" i="14" s="1"/>
  <c r="AS280" i="14"/>
  <c r="AP280" i="14"/>
  <c r="AO280" i="14" s="1"/>
  <c r="AG280" i="14"/>
  <c r="AF280" i="14"/>
  <c r="AB280" i="14"/>
  <c r="X280" i="14"/>
  <c r="BX279" i="14"/>
  <c r="BR279" i="14"/>
  <c r="BL279" i="14"/>
  <c r="BK279" i="14"/>
  <c r="BI279" i="14"/>
  <c r="BF279" i="14"/>
  <c r="BE279" i="14"/>
  <c r="BC279" i="14"/>
  <c r="AZ279" i="14"/>
  <c r="BO279" i="14" s="1"/>
  <c r="AT279" i="14"/>
  <c r="AS279" i="14"/>
  <c r="AW279" i="14" s="1"/>
  <c r="AP279" i="14"/>
  <c r="Y279" i="14" s="1"/>
  <c r="AG279" i="14"/>
  <c r="AF279" i="14"/>
  <c r="AB279" i="14"/>
  <c r="X279" i="14"/>
  <c r="BX278" i="14"/>
  <c r="BW278" i="14"/>
  <c r="BU278" i="14"/>
  <c r="BR278" i="14"/>
  <c r="BL278" i="14"/>
  <c r="BK278" i="14"/>
  <c r="BI278" i="14"/>
  <c r="BF278" i="14"/>
  <c r="BE278" i="14"/>
  <c r="BC278" i="14"/>
  <c r="AZ278" i="14"/>
  <c r="BO278" i="14" s="1"/>
  <c r="AT278" i="14"/>
  <c r="AY278" i="14" s="1"/>
  <c r="AS278" i="14"/>
  <c r="AP278" i="14"/>
  <c r="AO278" i="14" s="1"/>
  <c r="AG278" i="14"/>
  <c r="AF278" i="14"/>
  <c r="AB278" i="14"/>
  <c r="Y278" i="14"/>
  <c r="X278" i="14"/>
  <c r="BX281" i="14"/>
  <c r="BR281" i="14"/>
  <c r="BL281" i="14"/>
  <c r="BK281" i="14"/>
  <c r="BI281" i="14"/>
  <c r="BF281" i="14"/>
  <c r="BE281" i="14"/>
  <c r="BC281" i="14"/>
  <c r="AZ281" i="14"/>
  <c r="BO281" i="14" s="1"/>
  <c r="AT281" i="14"/>
  <c r="AS281" i="14"/>
  <c r="AW281" i="14" s="1"/>
  <c r="AP281" i="14"/>
  <c r="AR281" i="14" s="1"/>
  <c r="AF281" i="14"/>
  <c r="AB281" i="14"/>
  <c r="X281" i="14"/>
  <c r="BX277" i="14"/>
  <c r="BR277" i="14"/>
  <c r="BL277" i="14"/>
  <c r="BK277" i="14"/>
  <c r="BI277" i="14"/>
  <c r="BF277" i="14"/>
  <c r="BE277" i="14"/>
  <c r="BC277" i="14"/>
  <c r="AZ277" i="14"/>
  <c r="BO277" i="14" s="1"/>
  <c r="AT277" i="14"/>
  <c r="AY277" i="14" s="1"/>
  <c r="AS277" i="14"/>
  <c r="AP277" i="14"/>
  <c r="AO277" i="14" s="1"/>
  <c r="AB277" i="14"/>
  <c r="X277" i="14"/>
  <c r="BX276" i="14"/>
  <c r="BR276" i="14"/>
  <c r="BL276" i="14"/>
  <c r="BI276" i="14"/>
  <c r="BF276" i="14"/>
  <c r="BM276" i="14" s="1"/>
  <c r="BE276" i="14"/>
  <c r="AZ276" i="14"/>
  <c r="BQ276" i="14" s="1"/>
  <c r="AT276" i="14"/>
  <c r="AY276" i="14" s="1"/>
  <c r="AS276" i="14"/>
  <c r="AP276" i="14"/>
  <c r="AO276" i="14" s="1"/>
  <c r="AF276" i="14"/>
  <c r="AB276" i="14"/>
  <c r="X276" i="14"/>
  <c r="BX275" i="14"/>
  <c r="BR275" i="14"/>
  <c r="BM275" i="14"/>
  <c r="BL275" i="14"/>
  <c r="BK275" i="14"/>
  <c r="BE275" i="14"/>
  <c r="AZ275" i="14"/>
  <c r="Z275" i="14" s="1"/>
  <c r="AT275" i="14"/>
  <c r="AY275" i="14" s="1"/>
  <c r="AS275" i="14"/>
  <c r="AP275" i="14"/>
  <c r="AO275" i="14" s="1"/>
  <c r="AB275" i="14"/>
  <c r="X275" i="14"/>
  <c r="BX274" i="14"/>
  <c r="BW274" i="14"/>
  <c r="BU274" i="14"/>
  <c r="BR274" i="14"/>
  <c r="BL274" i="14"/>
  <c r="BK274" i="14"/>
  <c r="BI274" i="14"/>
  <c r="BF274" i="14"/>
  <c r="BE274" i="14"/>
  <c r="BC274" i="14"/>
  <c r="AZ274" i="14"/>
  <c r="BO274" i="14" s="1"/>
  <c r="AT274" i="14"/>
  <c r="AY274" i="14" s="1"/>
  <c r="AS274" i="14"/>
  <c r="AP274" i="14"/>
  <c r="AO274" i="14" s="1"/>
  <c r="AF274" i="14"/>
  <c r="AB274" i="14"/>
  <c r="X274" i="14"/>
  <c r="BX273" i="14"/>
  <c r="BU273" i="14"/>
  <c r="BR273" i="14"/>
  <c r="BM273" i="14"/>
  <c r="BL273" i="14"/>
  <c r="BK273" i="14"/>
  <c r="BI273" i="14"/>
  <c r="AZ273" i="14"/>
  <c r="BO273" i="14" s="1"/>
  <c r="AT273" i="14"/>
  <c r="AS273" i="14"/>
  <c r="AW273" i="14" s="1"/>
  <c r="AP273" i="14"/>
  <c r="AF273" i="14"/>
  <c r="AB273" i="14"/>
  <c r="X273" i="14"/>
  <c r="BX272" i="14"/>
  <c r="BW272" i="14"/>
  <c r="BU272" i="14"/>
  <c r="BR272" i="14"/>
  <c r="BL272" i="14"/>
  <c r="BK272" i="14"/>
  <c r="BI272" i="14"/>
  <c r="BF272" i="14"/>
  <c r="BM272" i="14" s="1"/>
  <c r="BE272" i="14"/>
  <c r="BC272" i="14"/>
  <c r="AZ272" i="14"/>
  <c r="BQ272" i="14" s="1"/>
  <c r="AT272" i="14"/>
  <c r="AS272" i="14"/>
  <c r="AU272" i="14" s="1"/>
  <c r="AP272" i="14"/>
  <c r="AR272" i="14" s="1"/>
  <c r="AF272" i="14"/>
  <c r="AB272" i="14"/>
  <c r="Z272" i="14"/>
  <c r="X272" i="14"/>
  <c r="BX270" i="14"/>
  <c r="BW270" i="14"/>
  <c r="BU270" i="14"/>
  <c r="BR270" i="14"/>
  <c r="BL270" i="14"/>
  <c r="BK270" i="14"/>
  <c r="BI270" i="14"/>
  <c r="BF270" i="14"/>
  <c r="BE270" i="14"/>
  <c r="BC270" i="14"/>
  <c r="AZ270" i="14"/>
  <c r="AT270" i="14"/>
  <c r="AY270" i="14" s="1"/>
  <c r="AS270" i="14"/>
  <c r="AW270" i="14" s="1"/>
  <c r="AP270" i="14"/>
  <c r="Y270" i="14" s="1"/>
  <c r="AG270" i="14"/>
  <c r="AF270" i="14"/>
  <c r="AB270" i="14"/>
  <c r="X270" i="14"/>
  <c r="BX269" i="14"/>
  <c r="BW269" i="14"/>
  <c r="BU269" i="14"/>
  <c r="BR269" i="14"/>
  <c r="BL269" i="14"/>
  <c r="BK269" i="14"/>
  <c r="BI269" i="14"/>
  <c r="BF269" i="14"/>
  <c r="BE269" i="14"/>
  <c r="BC269" i="14"/>
  <c r="AZ269" i="14"/>
  <c r="BO269" i="14" s="1"/>
  <c r="AT269" i="14"/>
  <c r="AS269" i="14"/>
  <c r="AW269" i="14" s="1"/>
  <c r="AP269" i="14"/>
  <c r="Y269" i="14" s="1"/>
  <c r="AG269" i="14"/>
  <c r="AF269" i="14"/>
  <c r="AB269" i="14"/>
  <c r="X269" i="14"/>
  <c r="BX268" i="14"/>
  <c r="BW268" i="14"/>
  <c r="BU268" i="14"/>
  <c r="BR268" i="14"/>
  <c r="BL268" i="14"/>
  <c r="BK268" i="14"/>
  <c r="BI268" i="14"/>
  <c r="BF268" i="14"/>
  <c r="BC268" i="14"/>
  <c r="AZ268" i="14"/>
  <c r="AT268" i="14"/>
  <c r="AS268" i="14"/>
  <c r="AP268" i="14"/>
  <c r="AR268" i="14" s="1"/>
  <c r="AG268" i="14"/>
  <c r="AF268" i="14"/>
  <c r="AB268" i="14"/>
  <c r="X268" i="14"/>
  <c r="BX271" i="14"/>
  <c r="BW271" i="14"/>
  <c r="BU271" i="14"/>
  <c r="BR271" i="14"/>
  <c r="BL271" i="14"/>
  <c r="BK271" i="14"/>
  <c r="BI271" i="14"/>
  <c r="BF271" i="14"/>
  <c r="BM271" i="14" s="1"/>
  <c r="BE271" i="14"/>
  <c r="BC271" i="14"/>
  <c r="AZ271" i="14"/>
  <c r="BQ271" i="14" s="1"/>
  <c r="AT271" i="14"/>
  <c r="AY271" i="14" s="1"/>
  <c r="AS271" i="14"/>
  <c r="AW271" i="14" s="1"/>
  <c r="AP271" i="14"/>
  <c r="AR271" i="14" s="1"/>
  <c r="AF271" i="14"/>
  <c r="AB271" i="14"/>
  <c r="Z271" i="14"/>
  <c r="X271" i="14"/>
  <c r="BX266" i="14"/>
  <c r="BU266" i="14"/>
  <c r="BR266" i="14"/>
  <c r="BL266" i="14"/>
  <c r="BK266" i="14"/>
  <c r="BI266" i="14"/>
  <c r="BF266" i="14"/>
  <c r="BE266" i="14"/>
  <c r="BC266" i="14"/>
  <c r="AZ266" i="14"/>
  <c r="AY266" i="14"/>
  <c r="AW266" i="14"/>
  <c r="AU266" i="14"/>
  <c r="AP266" i="14"/>
  <c r="AO266" i="14" s="1"/>
  <c r="AJ266" i="14"/>
  <c r="AB266" i="14"/>
  <c r="X266" i="14"/>
  <c r="BX265" i="14"/>
  <c r="BR265" i="14"/>
  <c r="BL265" i="14"/>
  <c r="BK265" i="14"/>
  <c r="BI265" i="14"/>
  <c r="BF265" i="14"/>
  <c r="BE265" i="14"/>
  <c r="BC265" i="14"/>
  <c r="AZ265" i="14"/>
  <c r="AY265" i="14"/>
  <c r="AW265" i="14"/>
  <c r="AU265" i="14"/>
  <c r="AP265" i="14"/>
  <c r="AO265" i="14" s="1"/>
  <c r="AF265" i="14"/>
  <c r="AB265" i="14"/>
  <c r="X265" i="14"/>
  <c r="BX267" i="14"/>
  <c r="BW267" i="14"/>
  <c r="BU267" i="14"/>
  <c r="BR267" i="14"/>
  <c r="BL267" i="14"/>
  <c r="BK267" i="14"/>
  <c r="BI267" i="14"/>
  <c r="BF267" i="14"/>
  <c r="BE267" i="14"/>
  <c r="BC267" i="14"/>
  <c r="AZ267" i="14"/>
  <c r="BQ267" i="14" s="1"/>
  <c r="AT267" i="14"/>
  <c r="AY267" i="14" s="1"/>
  <c r="AS267" i="14"/>
  <c r="AP267" i="14"/>
  <c r="AR267" i="14" s="1"/>
  <c r="AF267" i="14"/>
  <c r="AB267" i="14"/>
  <c r="X267" i="14"/>
  <c r="BX264" i="14"/>
  <c r="BW264" i="14"/>
  <c r="BU264" i="14"/>
  <c r="BR264" i="14"/>
  <c r="BL264" i="14"/>
  <c r="BK264" i="14"/>
  <c r="BI264" i="14"/>
  <c r="BF264" i="14"/>
  <c r="BE264" i="14"/>
  <c r="BC264" i="14"/>
  <c r="AZ264" i="14"/>
  <c r="AT264" i="14"/>
  <c r="AY264" i="14" s="1"/>
  <c r="AS264" i="14"/>
  <c r="AP264" i="14"/>
  <c r="AO264" i="14" s="1"/>
  <c r="AL264" i="14"/>
  <c r="AJ264" i="14"/>
  <c r="X264" i="14"/>
  <c r="BW263" i="14"/>
  <c r="BU263" i="14"/>
  <c r="BS263" i="14"/>
  <c r="BO263" i="14"/>
  <c r="AS263" i="14"/>
  <c r="AP263" i="14"/>
  <c r="AR263" i="14" s="1"/>
  <c r="AL263" i="14"/>
  <c r="AJ263" i="14"/>
  <c r="Z263" i="14"/>
  <c r="X263" i="14"/>
  <c r="BX262" i="14"/>
  <c r="BW262" i="14"/>
  <c r="BU262" i="14"/>
  <c r="BS262" i="14"/>
  <c r="BO262" i="14"/>
  <c r="AS262" i="14"/>
  <c r="AP262" i="14"/>
  <c r="AL262" i="14"/>
  <c r="AJ262" i="14"/>
  <c r="Z262" i="14"/>
  <c r="Y262" i="14"/>
  <c r="X262" i="14"/>
  <c r="BX261" i="14"/>
  <c r="BW261" i="14"/>
  <c r="BU261" i="14"/>
  <c r="BR261" i="14"/>
  <c r="BL261" i="14"/>
  <c r="BK261" i="14"/>
  <c r="BI261" i="14"/>
  <c r="BF261" i="14"/>
  <c r="BE261" i="14"/>
  <c r="BC261" i="14"/>
  <c r="AZ261" i="14"/>
  <c r="BO261" i="14" s="1"/>
  <c r="AY261" i="14"/>
  <c r="AS261" i="14"/>
  <c r="AW261" i="14" s="1"/>
  <c r="AP261" i="14"/>
  <c r="AR261" i="14" s="1"/>
  <c r="AL261" i="14"/>
  <c r="AJ261" i="14"/>
  <c r="X261" i="14"/>
  <c r="BX259" i="14"/>
  <c r="BW259" i="14"/>
  <c r="BU259" i="14"/>
  <c r="BR259" i="14"/>
  <c r="BL259" i="14"/>
  <c r="BK259" i="14"/>
  <c r="BI259" i="14"/>
  <c r="BF259" i="14"/>
  <c r="BE259" i="14"/>
  <c r="BC259" i="14"/>
  <c r="AZ259" i="14"/>
  <c r="BO259" i="14" s="1"/>
  <c r="AN259" i="14"/>
  <c r="AT259" i="14" s="1"/>
  <c r="AY259" i="14" s="1"/>
  <c r="AM259" i="14"/>
  <c r="AF259" i="14"/>
  <c r="AB259" i="14"/>
  <c r="X259" i="14"/>
  <c r="BX260" i="14"/>
  <c r="BR260" i="14"/>
  <c r="BL260" i="14"/>
  <c r="BK260" i="14"/>
  <c r="BI260" i="14"/>
  <c r="BF260" i="14"/>
  <c r="BE260" i="14"/>
  <c r="BC260" i="14"/>
  <c r="AZ260" i="14"/>
  <c r="BO260" i="14" s="1"/>
  <c r="AT260" i="14"/>
  <c r="AS260" i="14"/>
  <c r="AW260" i="14" s="1"/>
  <c r="AP260" i="14"/>
  <c r="AO260" i="14" s="1"/>
  <c r="AF260" i="14"/>
  <c r="AB260" i="14"/>
  <c r="X260" i="14"/>
  <c r="BX257" i="14"/>
  <c r="BR257" i="14"/>
  <c r="BL257" i="14"/>
  <c r="BK257" i="14"/>
  <c r="BI257" i="14"/>
  <c r="BF257" i="14"/>
  <c r="BE257" i="14"/>
  <c r="BC257" i="14"/>
  <c r="AZ257" i="14"/>
  <c r="BQ257" i="14" s="1"/>
  <c r="AT257" i="14"/>
  <c r="AY257" i="14" s="1"/>
  <c r="AS257" i="14"/>
  <c r="AW257" i="14" s="1"/>
  <c r="AP257" i="14"/>
  <c r="AJ257" i="14"/>
  <c r="AG257" i="14"/>
  <c r="AG259" i="14" s="1"/>
  <c r="AH259" i="14" s="1"/>
  <c r="AF257" i="14"/>
  <c r="AB257" i="14"/>
  <c r="X257" i="14"/>
  <c r="BX256" i="14"/>
  <c r="BR256" i="14"/>
  <c r="BL256" i="14"/>
  <c r="BK256" i="14"/>
  <c r="BI256" i="14"/>
  <c r="BF256" i="14"/>
  <c r="BE256" i="14"/>
  <c r="BC256" i="14"/>
  <c r="AZ256" i="14"/>
  <c r="BO256" i="14" s="1"/>
  <c r="AT256" i="14"/>
  <c r="AY256" i="14" s="1"/>
  <c r="AS256" i="14"/>
  <c r="AP256" i="14"/>
  <c r="AO256" i="14" s="1"/>
  <c r="AG256" i="14"/>
  <c r="AF256" i="14"/>
  <c r="AB256" i="14"/>
  <c r="X256" i="14"/>
  <c r="BX255" i="14"/>
  <c r="BW255" i="14"/>
  <c r="BU255" i="14"/>
  <c r="BR255" i="14"/>
  <c r="BL255" i="14"/>
  <c r="BK255" i="14"/>
  <c r="BI255" i="14"/>
  <c r="BF255" i="14"/>
  <c r="BM255" i="14" s="1"/>
  <c r="BE255" i="14"/>
  <c r="BC255" i="14"/>
  <c r="AZ255" i="14"/>
  <c r="BQ255" i="14" s="1"/>
  <c r="AT255" i="14"/>
  <c r="AY255" i="14" s="1"/>
  <c r="AS255" i="14"/>
  <c r="AU255" i="14" s="1"/>
  <c r="AP255" i="14"/>
  <c r="AO255" i="14" s="1"/>
  <c r="AL255" i="14"/>
  <c r="AJ255" i="14"/>
  <c r="X255" i="14"/>
  <c r="BX254" i="14"/>
  <c r="BW254" i="14"/>
  <c r="BU254" i="14"/>
  <c r="BR254" i="14"/>
  <c r="BL254" i="14"/>
  <c r="BK254" i="14"/>
  <c r="BI254" i="14"/>
  <c r="BF254" i="14"/>
  <c r="BE254" i="14"/>
  <c r="BC254" i="14"/>
  <c r="AZ254" i="14"/>
  <c r="BO254" i="14" s="1"/>
  <c r="AT254" i="14"/>
  <c r="AY254" i="14" s="1"/>
  <c r="AS254" i="14"/>
  <c r="AP254" i="14"/>
  <c r="AO254" i="14" s="1"/>
  <c r="AJ254" i="14"/>
  <c r="AG254" i="14"/>
  <c r="AF254" i="14"/>
  <c r="AB254" i="14"/>
  <c r="X254" i="14"/>
  <c r="BX253" i="14"/>
  <c r="BW253" i="14"/>
  <c r="BU253" i="14"/>
  <c r="BR253" i="14"/>
  <c r="BL253" i="14"/>
  <c r="BK253" i="14"/>
  <c r="BI253" i="14"/>
  <c r="BF253" i="14"/>
  <c r="BE253" i="14"/>
  <c r="BC253" i="14"/>
  <c r="AZ253" i="14"/>
  <c r="BO253" i="14" s="1"/>
  <c r="AT253" i="14"/>
  <c r="AY253" i="14" s="1"/>
  <c r="AS253" i="14"/>
  <c r="AW253" i="14" s="1"/>
  <c r="AP253" i="14"/>
  <c r="Y253" i="14" s="1"/>
  <c r="AL253" i="14"/>
  <c r="AJ253" i="14"/>
  <c r="AG253" i="14"/>
  <c r="AF253" i="14"/>
  <c r="AB253" i="14"/>
  <c r="X253" i="14"/>
  <c r="BX258" i="14"/>
  <c r="BU258" i="14"/>
  <c r="BR258" i="14"/>
  <c r="BL258" i="14"/>
  <c r="BK258" i="14"/>
  <c r="BI258" i="14"/>
  <c r="BF258" i="14"/>
  <c r="BE258" i="14"/>
  <c r="BC258" i="14"/>
  <c r="AZ258" i="14"/>
  <c r="BO258" i="14" s="1"/>
  <c r="AT258" i="14"/>
  <c r="AY258" i="14" s="1"/>
  <c r="AS258" i="14"/>
  <c r="AW258" i="14" s="1"/>
  <c r="AP258" i="14"/>
  <c r="Y258" i="14" s="1"/>
  <c r="AB258" i="14"/>
  <c r="X258" i="14"/>
  <c r="BX252" i="14"/>
  <c r="BW252" i="14"/>
  <c r="BU252" i="14"/>
  <c r="BR252" i="14"/>
  <c r="BL252" i="14"/>
  <c r="BK252" i="14"/>
  <c r="BI252" i="14"/>
  <c r="BF252" i="14"/>
  <c r="BE252" i="14"/>
  <c r="BC252" i="14"/>
  <c r="AZ252" i="14"/>
  <c r="BO252" i="14" s="1"/>
  <c r="AT252" i="14"/>
  <c r="AS252" i="14"/>
  <c r="AW252" i="14" s="1"/>
  <c r="AP252" i="14"/>
  <c r="AO252" i="14" s="1"/>
  <c r="AL252" i="14"/>
  <c r="AJ252" i="14"/>
  <c r="X252" i="14"/>
  <c r="BX251" i="14"/>
  <c r="BW251" i="14"/>
  <c r="BU251" i="14"/>
  <c r="BR251" i="14"/>
  <c r="BL251" i="14"/>
  <c r="BK251" i="14"/>
  <c r="BI251" i="14"/>
  <c r="BF251" i="14"/>
  <c r="BE251" i="14"/>
  <c r="BC251" i="14"/>
  <c r="AZ251" i="14"/>
  <c r="BO251" i="14" s="1"/>
  <c r="AT251" i="14"/>
  <c r="AY251" i="14" s="1"/>
  <c r="AS251" i="14"/>
  <c r="AW251" i="14" s="1"/>
  <c r="AP251" i="14"/>
  <c r="AO251" i="14" s="1"/>
  <c r="AL251" i="14"/>
  <c r="AJ251" i="14"/>
  <c r="X251" i="14"/>
  <c r="BX250" i="14"/>
  <c r="BR250" i="14"/>
  <c r="BL250" i="14"/>
  <c r="BK250" i="14"/>
  <c r="BI250" i="14"/>
  <c r="BF250" i="14"/>
  <c r="BE250" i="14"/>
  <c r="BC250" i="14"/>
  <c r="AZ250" i="14"/>
  <c r="BQ250" i="14" s="1"/>
  <c r="AT250" i="14"/>
  <c r="AY250" i="14" s="1"/>
  <c r="AS250" i="14"/>
  <c r="AW250" i="14" s="1"/>
  <c r="AP250" i="14"/>
  <c r="AL250" i="14"/>
  <c r="AJ250" i="14"/>
  <c r="X250" i="14"/>
  <c r="BX249" i="14"/>
  <c r="BW249" i="14"/>
  <c r="BU249" i="14"/>
  <c r="BR249" i="14"/>
  <c r="BL249" i="14"/>
  <c r="BK249" i="14"/>
  <c r="BI249" i="14"/>
  <c r="BF249" i="14"/>
  <c r="BE249" i="14"/>
  <c r="BC249" i="14"/>
  <c r="AZ249" i="14"/>
  <c r="BO249" i="14" s="1"/>
  <c r="AT249" i="14"/>
  <c r="AY249" i="14" s="1"/>
  <c r="AS249" i="14"/>
  <c r="AW249" i="14" s="1"/>
  <c r="AP249" i="14"/>
  <c r="AL249" i="14"/>
  <c r="AJ249" i="14"/>
  <c r="X249" i="14"/>
  <c r="BX244" i="14"/>
  <c r="BX248" i="14"/>
  <c r="BX247" i="14"/>
  <c r="BX246" i="14"/>
  <c r="BX245" i="14"/>
  <c r="BX242" i="14"/>
  <c r="BW242" i="14"/>
  <c r="BU242" i="14"/>
  <c r="BR242" i="14"/>
  <c r="BJ242" i="14"/>
  <c r="BH242" i="14"/>
  <c r="BD242" i="14"/>
  <c r="BB242" i="14"/>
  <c r="AX242" i="14"/>
  <c r="AV242" i="14"/>
  <c r="AQ242" i="14"/>
  <c r="AN242" i="14"/>
  <c r="AM242" i="14"/>
  <c r="AS242" i="14" s="1"/>
  <c r="AG242" i="14"/>
  <c r="AH242" i="14" s="1"/>
  <c r="AF242" i="14"/>
  <c r="AB242" i="14"/>
  <c r="X242" i="14"/>
  <c r="BX243" i="14"/>
  <c r="BU243" i="14"/>
  <c r="BR243" i="14"/>
  <c r="BL243" i="14"/>
  <c r="BK243" i="14"/>
  <c r="BI243" i="14"/>
  <c r="BF243" i="14"/>
  <c r="BE243" i="14"/>
  <c r="BC243" i="14"/>
  <c r="AZ243" i="14"/>
  <c r="AT243" i="14"/>
  <c r="AY243" i="14" s="1"/>
  <c r="AS243" i="14"/>
  <c r="AW243" i="14" s="1"/>
  <c r="AP243" i="14"/>
  <c r="AF243" i="14"/>
  <c r="AB243" i="14"/>
  <c r="X243" i="14"/>
  <c r="BX239" i="14"/>
  <c r="BW239" i="14"/>
  <c r="BU239" i="14"/>
  <c r="BR239" i="14"/>
  <c r="BL239" i="14"/>
  <c r="BK239" i="14"/>
  <c r="BI239" i="14"/>
  <c r="BF239" i="14"/>
  <c r="BE239" i="14"/>
  <c r="BC239" i="14"/>
  <c r="AZ239" i="14"/>
  <c r="BO239" i="14" s="1"/>
  <c r="AN239" i="14"/>
  <c r="AT239" i="14" s="1"/>
  <c r="AY239" i="14" s="1"/>
  <c r="AM239" i="14"/>
  <c r="AS239" i="14" s="1"/>
  <c r="AW239" i="14" s="1"/>
  <c r="AF239" i="14"/>
  <c r="AB239" i="14"/>
  <c r="X239" i="14"/>
  <c r="BX241" i="14"/>
  <c r="BR241" i="14"/>
  <c r="BL241" i="14"/>
  <c r="BK241" i="14"/>
  <c r="BI241" i="14"/>
  <c r="BF241" i="14"/>
  <c r="BE241" i="14"/>
  <c r="BC241" i="14"/>
  <c r="AZ241" i="14"/>
  <c r="AT241" i="14"/>
  <c r="AY241" i="14" s="1"/>
  <c r="AS241" i="14"/>
  <c r="AW241" i="14" s="1"/>
  <c r="AP241" i="14"/>
  <c r="AR241" i="14" s="1"/>
  <c r="AF241" i="14"/>
  <c r="X241" i="14"/>
  <c r="BX240" i="14"/>
  <c r="BW240" i="14"/>
  <c r="BU240" i="14"/>
  <c r="BR240" i="14"/>
  <c r="BL240" i="14"/>
  <c r="BK240" i="14"/>
  <c r="BI240" i="14"/>
  <c r="BF240" i="14"/>
  <c r="BC240" i="14"/>
  <c r="AZ240" i="14"/>
  <c r="BQ240" i="14" s="1"/>
  <c r="AY240" i="14"/>
  <c r="AS240" i="14"/>
  <c r="AW240" i="14" s="1"/>
  <c r="AP240" i="14"/>
  <c r="AR240" i="14" s="1"/>
  <c r="AL240" i="14"/>
  <c r="AJ240" i="14"/>
  <c r="X240" i="14"/>
  <c r="BX238" i="14"/>
  <c r="BW238" i="14"/>
  <c r="BU238" i="14"/>
  <c r="BR238" i="14"/>
  <c r="BL238" i="14"/>
  <c r="BK238" i="14"/>
  <c r="BI238" i="14"/>
  <c r="BF238" i="14"/>
  <c r="BC238" i="14"/>
  <c r="AZ238" i="14"/>
  <c r="AT238" i="14"/>
  <c r="AY238" i="14" s="1"/>
  <c r="AS238" i="14"/>
  <c r="AP238" i="14"/>
  <c r="AR238" i="14" s="1"/>
  <c r="AL238" i="14"/>
  <c r="AJ238" i="14"/>
  <c r="X238" i="14"/>
  <c r="BX237" i="14"/>
  <c r="BW237" i="14"/>
  <c r="BU237" i="14"/>
  <c r="BR237" i="14"/>
  <c r="BL237" i="14"/>
  <c r="BK237" i="14"/>
  <c r="BI237" i="14"/>
  <c r="BF237" i="14"/>
  <c r="BC237" i="14"/>
  <c r="AZ237" i="14"/>
  <c r="BQ237" i="14" s="1"/>
  <c r="AY237" i="14"/>
  <c r="AS237" i="14"/>
  <c r="AW237" i="14" s="1"/>
  <c r="AP237" i="14"/>
  <c r="AR237" i="14" s="1"/>
  <c r="AL237" i="14"/>
  <c r="AJ237" i="14"/>
  <c r="X237" i="14"/>
  <c r="BX235" i="14"/>
  <c r="BW235" i="14"/>
  <c r="BU235" i="14"/>
  <c r="BR235" i="14"/>
  <c r="BL235" i="14"/>
  <c r="BK235" i="14"/>
  <c r="BI235" i="14"/>
  <c r="BF235" i="14"/>
  <c r="BC235" i="14"/>
  <c r="AZ235" i="14"/>
  <c r="BQ235" i="14" s="1"/>
  <c r="AY235" i="14"/>
  <c r="AS235" i="14"/>
  <c r="AW235" i="14" s="1"/>
  <c r="AP235" i="14"/>
  <c r="AR235" i="14" s="1"/>
  <c r="AG235" i="14"/>
  <c r="AG239" i="14" s="1"/>
  <c r="AH239" i="14" s="1"/>
  <c r="AF235" i="14"/>
  <c r="AB235" i="14"/>
  <c r="X235" i="14"/>
  <c r="BX234" i="14"/>
  <c r="BW234" i="14"/>
  <c r="BU234" i="14"/>
  <c r="BR234" i="14"/>
  <c r="BL234" i="14"/>
  <c r="BK234" i="14"/>
  <c r="BI234" i="14"/>
  <c r="BF234" i="14"/>
  <c r="BC234" i="14"/>
  <c r="AZ234" i="14"/>
  <c r="BQ234" i="14" s="1"/>
  <c r="AT234" i="14"/>
  <c r="AY234" i="14" s="1"/>
  <c r="AS234" i="14"/>
  <c r="AW234" i="14" s="1"/>
  <c r="AP234" i="14"/>
  <c r="AO234" i="14" s="1"/>
  <c r="AL234" i="14"/>
  <c r="AJ234" i="14"/>
  <c r="AB234" i="14"/>
  <c r="X234" i="14"/>
  <c r="BX233" i="14"/>
  <c r="BW233" i="14"/>
  <c r="BU233" i="14"/>
  <c r="BR233" i="14"/>
  <c r="BL233" i="14"/>
  <c r="BK233" i="14"/>
  <c r="BI233" i="14"/>
  <c r="BF233" i="14"/>
  <c r="BC233" i="14"/>
  <c r="AZ233" i="14"/>
  <c r="BQ233" i="14" s="1"/>
  <c r="AT233" i="14"/>
  <c r="AY233" i="14" s="1"/>
  <c r="AS233" i="14"/>
  <c r="AW233" i="14" s="1"/>
  <c r="AP233" i="14"/>
  <c r="AR233" i="14" s="1"/>
  <c r="AG233" i="14"/>
  <c r="AF233" i="14"/>
  <c r="AB233" i="14"/>
  <c r="X233" i="14"/>
  <c r="BX232" i="14"/>
  <c r="BW232" i="14"/>
  <c r="BU232" i="14"/>
  <c r="BR232" i="14"/>
  <c r="BL232" i="14"/>
  <c r="BK232" i="14"/>
  <c r="BI232" i="14"/>
  <c r="BF232" i="14"/>
  <c r="BC232" i="14"/>
  <c r="AZ232" i="14"/>
  <c r="AT232" i="14"/>
  <c r="AY232" i="14" s="1"/>
  <c r="AS232" i="14"/>
  <c r="AW232" i="14" s="1"/>
  <c r="AP232" i="14"/>
  <c r="AO232" i="14" s="1"/>
  <c r="AL232" i="14"/>
  <c r="AJ232" i="14"/>
  <c r="AG232" i="14"/>
  <c r="AF232" i="14"/>
  <c r="AB232" i="14"/>
  <c r="X232" i="14"/>
  <c r="BX231" i="14"/>
  <c r="BW231" i="14"/>
  <c r="BU231" i="14"/>
  <c r="BR231" i="14"/>
  <c r="BL231" i="14"/>
  <c r="BK231" i="14"/>
  <c r="BI231" i="14"/>
  <c r="BF231" i="14"/>
  <c r="BC231" i="14"/>
  <c r="AZ231" i="14"/>
  <c r="AT231" i="14"/>
  <c r="AY231" i="14" s="1"/>
  <c r="AS231" i="14"/>
  <c r="AW231" i="14" s="1"/>
  <c r="AP231" i="14"/>
  <c r="AO231" i="14" s="1"/>
  <c r="AG231" i="14"/>
  <c r="AF231" i="14"/>
  <c r="AB231" i="14"/>
  <c r="X231" i="14"/>
  <c r="BX230" i="14"/>
  <c r="BU230" i="14"/>
  <c r="BR230" i="14"/>
  <c r="BL230" i="14"/>
  <c r="BK230" i="14"/>
  <c r="BI230" i="14"/>
  <c r="BF230" i="14"/>
  <c r="BC230" i="14"/>
  <c r="AZ230" i="14"/>
  <c r="Z230" i="14" s="1"/>
  <c r="AT230" i="14"/>
  <c r="AS230" i="14"/>
  <c r="AP230" i="14"/>
  <c r="AR230" i="14" s="1"/>
  <c r="AG230" i="14"/>
  <c r="AF230" i="14"/>
  <c r="AB230" i="14"/>
  <c r="Y230" i="14"/>
  <c r="X230" i="14"/>
  <c r="BX236" i="14"/>
  <c r="BR236" i="14"/>
  <c r="BL236" i="14"/>
  <c r="BK236" i="14"/>
  <c r="BI236" i="14"/>
  <c r="BF236" i="14"/>
  <c r="BC236" i="14"/>
  <c r="AZ236" i="14"/>
  <c r="Z236" i="14" s="1"/>
  <c r="AT236" i="14"/>
  <c r="AY236" i="14" s="1"/>
  <c r="AS236" i="14"/>
  <c r="AW236" i="14" s="1"/>
  <c r="AP236" i="14"/>
  <c r="AR236" i="14" s="1"/>
  <c r="AF236" i="14"/>
  <c r="X236" i="14"/>
  <c r="BX229" i="14"/>
  <c r="BW229" i="14"/>
  <c r="BU229" i="14"/>
  <c r="BR229" i="14"/>
  <c r="BL229" i="14"/>
  <c r="BK229" i="14"/>
  <c r="BI229" i="14"/>
  <c r="BF229" i="14"/>
  <c r="BM229" i="14" s="1"/>
  <c r="BC229" i="14"/>
  <c r="AZ229" i="14"/>
  <c r="AT229" i="14"/>
  <c r="AY229" i="14" s="1"/>
  <c r="AS229" i="14"/>
  <c r="AW229" i="14" s="1"/>
  <c r="AP229" i="14"/>
  <c r="AR229" i="14" s="1"/>
  <c r="AL229" i="14"/>
  <c r="AJ229" i="14"/>
  <c r="X229" i="14"/>
  <c r="BX228" i="14"/>
  <c r="BU228" i="14"/>
  <c r="BR228" i="14"/>
  <c r="BL228" i="14"/>
  <c r="BK228" i="14"/>
  <c r="BI228" i="14"/>
  <c r="BF228" i="14"/>
  <c r="BC228" i="14"/>
  <c r="AZ228" i="14"/>
  <c r="AT228" i="14"/>
  <c r="AY228" i="14" s="1"/>
  <c r="AS228" i="14"/>
  <c r="AP228" i="14"/>
  <c r="AR228" i="14" s="1"/>
  <c r="AL228" i="14"/>
  <c r="AJ228" i="14"/>
  <c r="X228" i="14"/>
  <c r="BX227" i="14"/>
  <c r="BW227" i="14"/>
  <c r="BU227" i="14"/>
  <c r="BR227" i="14"/>
  <c r="BL227" i="14"/>
  <c r="BK227" i="14"/>
  <c r="BI227" i="14"/>
  <c r="BF227" i="14"/>
  <c r="BM227" i="14" s="1"/>
  <c r="BE227" i="14"/>
  <c r="BC227" i="14"/>
  <c r="AZ227" i="14"/>
  <c r="BQ227" i="14" s="1"/>
  <c r="AT227" i="14"/>
  <c r="AY227" i="14" s="1"/>
  <c r="AS227" i="14"/>
  <c r="AU227" i="14" s="1"/>
  <c r="AP227" i="14"/>
  <c r="AR227" i="14" s="1"/>
  <c r="AL227" i="14"/>
  <c r="AJ227" i="14"/>
  <c r="Z227" i="14"/>
  <c r="X227" i="14"/>
  <c r="BX223" i="14"/>
  <c r="BW223" i="14"/>
  <c r="BU223" i="14"/>
  <c r="BR223" i="14"/>
  <c r="BL223" i="14"/>
  <c r="BK223" i="14"/>
  <c r="BI223" i="14"/>
  <c r="BF223" i="14"/>
  <c r="BE223" i="14"/>
  <c r="BC223" i="14"/>
  <c r="AZ223" i="14"/>
  <c r="BO223" i="14" s="1"/>
  <c r="AT223" i="14"/>
  <c r="AY223" i="14" s="1"/>
  <c r="AS223" i="14"/>
  <c r="AP223" i="14"/>
  <c r="AR223" i="14" s="1"/>
  <c r="AL223" i="14"/>
  <c r="AJ223" i="14"/>
  <c r="AB223" i="14"/>
  <c r="X223" i="14"/>
  <c r="BX222" i="14"/>
  <c r="BW222" i="14"/>
  <c r="BU222" i="14"/>
  <c r="BR222" i="14"/>
  <c r="BL222" i="14"/>
  <c r="BK222" i="14"/>
  <c r="BI222" i="14"/>
  <c r="BF222" i="14"/>
  <c r="BM222" i="14" s="1"/>
  <c r="BE222" i="14"/>
  <c r="BC222" i="14"/>
  <c r="AZ222" i="14"/>
  <c r="BS222" i="14" s="1"/>
  <c r="AT222" i="14"/>
  <c r="AY222" i="14" s="1"/>
  <c r="AS222" i="14"/>
  <c r="AW222" i="14" s="1"/>
  <c r="AP222" i="14"/>
  <c r="AO222" i="14" s="1"/>
  <c r="AB222" i="14"/>
  <c r="Z222" i="14"/>
  <c r="X222" i="14"/>
  <c r="BX221" i="14"/>
  <c r="BR221" i="14"/>
  <c r="BL221" i="14"/>
  <c r="BK221" i="14"/>
  <c r="BI221" i="14"/>
  <c r="BF221" i="14"/>
  <c r="BM221" i="14" s="1"/>
  <c r="BE221" i="14"/>
  <c r="BC221" i="14"/>
  <c r="AZ221" i="14"/>
  <c r="BQ221" i="14" s="1"/>
  <c r="AT221" i="14"/>
  <c r="AY221" i="14" s="1"/>
  <c r="AS221" i="14"/>
  <c r="AW221" i="14" s="1"/>
  <c r="AP221" i="14"/>
  <c r="Y221" i="14" s="1"/>
  <c r="AG221" i="14"/>
  <c r="AF221" i="14"/>
  <c r="AB221" i="14"/>
  <c r="Z221" i="14"/>
  <c r="X221" i="14"/>
  <c r="BX220" i="14"/>
  <c r="BW220" i="14"/>
  <c r="BU220" i="14"/>
  <c r="BR220" i="14"/>
  <c r="BL220" i="14"/>
  <c r="BK220" i="14"/>
  <c r="BI220" i="14"/>
  <c r="BF220" i="14"/>
  <c r="BC220" i="14"/>
  <c r="AZ220" i="14"/>
  <c r="Z220" i="14" s="1"/>
  <c r="AT220" i="14"/>
  <c r="AY220" i="14" s="1"/>
  <c r="AS220" i="14"/>
  <c r="AW220" i="14" s="1"/>
  <c r="AP220" i="14"/>
  <c r="AR220" i="14" s="1"/>
  <c r="AG220" i="14"/>
  <c r="AF220" i="14"/>
  <c r="AB220" i="14"/>
  <c r="X220" i="14"/>
  <c r="BX219" i="14"/>
  <c r="BW219" i="14"/>
  <c r="BU219" i="14"/>
  <c r="BR219" i="14"/>
  <c r="BL219" i="14"/>
  <c r="BK219" i="14"/>
  <c r="BI219" i="14"/>
  <c r="BF219" i="14"/>
  <c r="BM219" i="14" s="1"/>
  <c r="BE219" i="14"/>
  <c r="BC219" i="14"/>
  <c r="AZ219" i="14"/>
  <c r="BS219" i="14" s="1"/>
  <c r="AT219" i="14"/>
  <c r="AY219" i="14" s="1"/>
  <c r="AS219" i="14"/>
  <c r="AP219" i="14"/>
  <c r="AR219" i="14" s="1"/>
  <c r="AG219" i="14"/>
  <c r="AF219" i="14"/>
  <c r="AB219" i="14"/>
  <c r="Z219" i="14"/>
  <c r="X219" i="14"/>
  <c r="BX226" i="14"/>
  <c r="BR226" i="14"/>
  <c r="BL226" i="14"/>
  <c r="BK226" i="14"/>
  <c r="BI226" i="14"/>
  <c r="BF226" i="14"/>
  <c r="BM226" i="14" s="1"/>
  <c r="BE226" i="14"/>
  <c r="BC226" i="14"/>
  <c r="AZ226" i="14"/>
  <c r="BO226" i="14" s="1"/>
  <c r="AT226" i="14"/>
  <c r="AY226" i="14" s="1"/>
  <c r="AS226" i="14"/>
  <c r="AW226" i="14" s="1"/>
  <c r="AP226" i="14"/>
  <c r="AR226" i="14" s="1"/>
  <c r="AF226" i="14"/>
  <c r="Z226" i="14"/>
  <c r="X226" i="14"/>
  <c r="BX225" i="14"/>
  <c r="BR225" i="14"/>
  <c r="BL225" i="14"/>
  <c r="BK225" i="14"/>
  <c r="BI225" i="14"/>
  <c r="BF225" i="14"/>
  <c r="BM225" i="14" s="1"/>
  <c r="BE225" i="14"/>
  <c r="BC225" i="14"/>
  <c r="AZ225" i="14"/>
  <c r="BS225" i="14" s="1"/>
  <c r="AT225" i="14"/>
  <c r="AS225" i="14"/>
  <c r="AW225" i="14" s="1"/>
  <c r="AP225" i="14"/>
  <c r="AL225" i="14"/>
  <c r="AJ225" i="14"/>
  <c r="Z225" i="14"/>
  <c r="Y225" i="14"/>
  <c r="X225" i="14"/>
  <c r="BX224" i="14"/>
  <c r="BW224" i="14"/>
  <c r="BU224" i="14"/>
  <c r="BR224" i="14"/>
  <c r="BM224" i="14"/>
  <c r="AZ224" i="14"/>
  <c r="AS224" i="14"/>
  <c r="AU224" i="14" s="1"/>
  <c r="AP224" i="14"/>
  <c r="Y224" i="14" s="1"/>
  <c r="AL224" i="14"/>
  <c r="AJ224" i="14"/>
  <c r="X224" i="14"/>
  <c r="BX218" i="14"/>
  <c r="BW218" i="14"/>
  <c r="BU218" i="14"/>
  <c r="BR218" i="14"/>
  <c r="BL218" i="14"/>
  <c r="BK218" i="14"/>
  <c r="BI218" i="14"/>
  <c r="BF218" i="14"/>
  <c r="BE218" i="14"/>
  <c r="BC218" i="14"/>
  <c r="AZ218" i="14"/>
  <c r="BO218" i="14" s="1"/>
  <c r="AT218" i="14"/>
  <c r="AS218" i="14"/>
  <c r="AW218" i="14" s="1"/>
  <c r="AP218" i="14"/>
  <c r="AO218" i="14" s="1"/>
  <c r="AL218" i="14"/>
  <c r="AJ218" i="14"/>
  <c r="X218" i="14"/>
  <c r="BX216" i="14"/>
  <c r="BW216" i="14"/>
  <c r="BU216" i="14"/>
  <c r="BR216" i="14"/>
  <c r="BL216" i="14"/>
  <c r="BK216" i="14"/>
  <c r="BI216" i="14"/>
  <c r="BF216" i="14"/>
  <c r="BC216" i="14"/>
  <c r="AZ216" i="14"/>
  <c r="AT216" i="14"/>
  <c r="AY216" i="14" s="1"/>
  <c r="AS216" i="14"/>
  <c r="AW216" i="14" s="1"/>
  <c r="AP216" i="14"/>
  <c r="AO216" i="14" s="1"/>
  <c r="AB216" i="14"/>
  <c r="X216" i="14"/>
  <c r="BX215" i="14"/>
  <c r="BR215" i="14"/>
  <c r="BL215" i="14"/>
  <c r="BK215" i="14"/>
  <c r="BI215" i="14"/>
  <c r="BF215" i="14"/>
  <c r="BC215" i="14"/>
  <c r="AZ215" i="14"/>
  <c r="BO215" i="14" s="1"/>
  <c r="AT215" i="14"/>
  <c r="AY215" i="14" s="1"/>
  <c r="AS215" i="14"/>
  <c r="AP215" i="14"/>
  <c r="AR215" i="14" s="1"/>
  <c r="AB215" i="14"/>
  <c r="X215" i="14"/>
  <c r="BX214" i="14"/>
  <c r="BW214" i="14"/>
  <c r="BU214" i="14"/>
  <c r="BR214" i="14"/>
  <c r="BL214" i="14"/>
  <c r="BK214" i="14"/>
  <c r="BI214" i="14"/>
  <c r="BF214" i="14"/>
  <c r="BE214" i="14"/>
  <c r="BC214" i="14"/>
  <c r="AZ214" i="14"/>
  <c r="BO214" i="14" s="1"/>
  <c r="AT214" i="14"/>
  <c r="AY214" i="14" s="1"/>
  <c r="AS214" i="14"/>
  <c r="AW214" i="14" s="1"/>
  <c r="AP214" i="14"/>
  <c r="AR214" i="14" s="1"/>
  <c r="AJ214" i="14"/>
  <c r="AG214" i="14"/>
  <c r="AF214" i="14"/>
  <c r="AB214" i="14"/>
  <c r="X214" i="14"/>
  <c r="BX213" i="14"/>
  <c r="BU213" i="14"/>
  <c r="BR213" i="14"/>
  <c r="BL213" i="14"/>
  <c r="BI213" i="14"/>
  <c r="BF213" i="14"/>
  <c r="BE213" i="14"/>
  <c r="BC213" i="14"/>
  <c r="AZ213" i="14"/>
  <c r="BQ213" i="14" s="1"/>
  <c r="AT213" i="14"/>
  <c r="AS213" i="14"/>
  <c r="AP213" i="14"/>
  <c r="AR213" i="14" s="1"/>
  <c r="AB213" i="14"/>
  <c r="X213" i="14"/>
  <c r="BX217" i="14"/>
  <c r="BU217" i="14"/>
  <c r="BR217" i="14"/>
  <c r="BL217" i="14"/>
  <c r="BK217" i="14"/>
  <c r="BI217" i="14"/>
  <c r="BF217" i="14"/>
  <c r="BE217" i="14"/>
  <c r="BC217" i="14"/>
  <c r="AZ217" i="14"/>
  <c r="AT217" i="14"/>
  <c r="AY217" i="14" s="1"/>
  <c r="AS217" i="14"/>
  <c r="AW217" i="14" s="1"/>
  <c r="AP217" i="14"/>
  <c r="AO217" i="14" s="1"/>
  <c r="AF217" i="14"/>
  <c r="AB217" i="14"/>
  <c r="X217" i="14"/>
  <c r="BX212" i="14"/>
  <c r="BW212" i="14"/>
  <c r="BU212" i="14"/>
  <c r="BR212" i="14"/>
  <c r="BL212" i="14"/>
  <c r="BI212" i="14"/>
  <c r="BF212" i="14"/>
  <c r="BE212" i="14"/>
  <c r="BC212" i="14"/>
  <c r="AZ212" i="14"/>
  <c r="BO212" i="14" s="1"/>
  <c r="AT212" i="14"/>
  <c r="AY212" i="14" s="1"/>
  <c r="AS212" i="14"/>
  <c r="AP212" i="14"/>
  <c r="AR212" i="14" s="1"/>
  <c r="AL212" i="14"/>
  <c r="AJ212" i="14"/>
  <c r="X212" i="14"/>
  <c r="BX211" i="14"/>
  <c r="BR211" i="14"/>
  <c r="BL211" i="14"/>
  <c r="BI211" i="14"/>
  <c r="BF211" i="14"/>
  <c r="BE211" i="14"/>
  <c r="BC211" i="14"/>
  <c r="AZ211" i="14"/>
  <c r="AT211" i="14"/>
  <c r="AY211" i="14" s="1"/>
  <c r="AS211" i="14"/>
  <c r="AW211" i="14" s="1"/>
  <c r="AP211" i="14"/>
  <c r="AR211" i="14" s="1"/>
  <c r="AF211" i="14"/>
  <c r="AB211" i="14"/>
  <c r="X211" i="14"/>
  <c r="BX210" i="14"/>
  <c r="BR210" i="14"/>
  <c r="BL210" i="14"/>
  <c r="BK210" i="14"/>
  <c r="BF210" i="14"/>
  <c r="BC210" i="14"/>
  <c r="AZ210" i="14"/>
  <c r="AT210" i="14"/>
  <c r="AY210" i="14" s="1"/>
  <c r="AS210" i="14"/>
  <c r="AP210" i="14"/>
  <c r="AO210" i="14" s="1"/>
  <c r="AB210" i="14"/>
  <c r="X210" i="14"/>
  <c r="BX209" i="14"/>
  <c r="BW209" i="14"/>
  <c r="BU209" i="14"/>
  <c r="BR209" i="14"/>
  <c r="BL209" i="14"/>
  <c r="BK209" i="14"/>
  <c r="BF209" i="14"/>
  <c r="BC209" i="14"/>
  <c r="AZ209" i="14"/>
  <c r="Z209" i="14" s="1"/>
  <c r="AT209" i="14"/>
  <c r="AY209" i="14" s="1"/>
  <c r="AS209" i="14"/>
  <c r="AW209" i="14" s="1"/>
  <c r="AP209" i="14"/>
  <c r="AR209" i="14" s="1"/>
  <c r="AF209" i="14"/>
  <c r="AB209" i="14"/>
  <c r="X209" i="14"/>
  <c r="BX208" i="14"/>
  <c r="BR208" i="14"/>
  <c r="BL208" i="14"/>
  <c r="BK208" i="14"/>
  <c r="BF208" i="14"/>
  <c r="BC208" i="14"/>
  <c r="AZ208" i="14"/>
  <c r="BQ208" i="14" s="1"/>
  <c r="AT208" i="14"/>
  <c r="AY208" i="14" s="1"/>
  <c r="AS208" i="14"/>
  <c r="AP208" i="14"/>
  <c r="AO208" i="14" s="1"/>
  <c r="AB208" i="14"/>
  <c r="X208" i="14"/>
  <c r="BX207" i="14"/>
  <c r="BW207" i="14"/>
  <c r="BU207" i="14"/>
  <c r="BR207" i="14"/>
  <c r="BL207" i="14"/>
  <c r="BK207" i="14"/>
  <c r="BF207" i="14"/>
  <c r="BC207" i="14"/>
  <c r="AZ207" i="14"/>
  <c r="AT207" i="14"/>
  <c r="AY207" i="14" s="1"/>
  <c r="AS207" i="14"/>
  <c r="AP207" i="14"/>
  <c r="AR207" i="14" s="1"/>
  <c r="AB207" i="14"/>
  <c r="X207" i="14"/>
  <c r="BX206" i="14"/>
  <c r="BW206" i="14"/>
  <c r="BU206" i="14"/>
  <c r="BR206" i="14"/>
  <c r="BL206" i="14"/>
  <c r="BK206" i="14"/>
  <c r="BI206" i="14"/>
  <c r="BF206" i="14"/>
  <c r="BC206" i="14"/>
  <c r="AZ206" i="14"/>
  <c r="BO206" i="14" s="1"/>
  <c r="AY206" i="14"/>
  <c r="AS206" i="14"/>
  <c r="AU206" i="14" s="1"/>
  <c r="AR206" i="14"/>
  <c r="AL206" i="14"/>
  <c r="AJ206" i="14"/>
  <c r="X206" i="14"/>
  <c r="BX204" i="14"/>
  <c r="BW204" i="14"/>
  <c r="BU204" i="14"/>
  <c r="BR204" i="14"/>
  <c r="BL204" i="14"/>
  <c r="BK204" i="14"/>
  <c r="BI204" i="14"/>
  <c r="BF204" i="14"/>
  <c r="BE204" i="14"/>
  <c r="BC204" i="14"/>
  <c r="AZ204" i="14"/>
  <c r="Z204" i="14" s="1"/>
  <c r="AT204" i="14"/>
  <c r="AY204" i="14" s="1"/>
  <c r="AS204" i="14"/>
  <c r="AP204" i="14"/>
  <c r="AR204" i="14" s="1"/>
  <c r="AG204" i="14"/>
  <c r="AF204" i="14"/>
  <c r="AB204" i="14"/>
  <c r="X204" i="14"/>
  <c r="BX203" i="14"/>
  <c r="BW203" i="14"/>
  <c r="BU203" i="14"/>
  <c r="BR203" i="14"/>
  <c r="BL203" i="14"/>
  <c r="BK203" i="14"/>
  <c r="BI203" i="14"/>
  <c r="BF203" i="14"/>
  <c r="BE203" i="14"/>
  <c r="BC203" i="14"/>
  <c r="AZ203" i="14"/>
  <c r="BO203" i="14" s="1"/>
  <c r="AT203" i="14"/>
  <c r="AY203" i="14" s="1"/>
  <c r="AS203" i="14"/>
  <c r="AW203" i="14" s="1"/>
  <c r="AP203" i="14"/>
  <c r="AR203" i="14" s="1"/>
  <c r="AG203" i="14"/>
  <c r="AF203" i="14"/>
  <c r="AB203" i="14"/>
  <c r="X203" i="14"/>
  <c r="BX202" i="14"/>
  <c r="BW202" i="14"/>
  <c r="BU202" i="14"/>
  <c r="BR202" i="14"/>
  <c r="BL202" i="14"/>
  <c r="BK202" i="14"/>
  <c r="BI202" i="14"/>
  <c r="BF202" i="14"/>
  <c r="BC202" i="14"/>
  <c r="AZ202" i="14"/>
  <c r="BQ202" i="14" s="1"/>
  <c r="AT202" i="14"/>
  <c r="AS202" i="14"/>
  <c r="AW202" i="14" s="1"/>
  <c r="AP202" i="14"/>
  <c r="AR202" i="14" s="1"/>
  <c r="AG202" i="14"/>
  <c r="AF202" i="14"/>
  <c r="AB202" i="14"/>
  <c r="X202" i="14"/>
  <c r="BX205" i="14"/>
  <c r="BU205" i="14"/>
  <c r="BR205" i="14"/>
  <c r="BL205" i="14"/>
  <c r="BK205" i="14"/>
  <c r="BI205" i="14"/>
  <c r="BF205" i="14"/>
  <c r="BE205" i="14"/>
  <c r="BC205" i="14"/>
  <c r="AZ205" i="14"/>
  <c r="AT205" i="14"/>
  <c r="AY205" i="14" s="1"/>
  <c r="AS205" i="14"/>
  <c r="AW205" i="14" s="1"/>
  <c r="AP205" i="14"/>
  <c r="AO205" i="14" s="1"/>
  <c r="AF205" i="14"/>
  <c r="AB205" i="14"/>
  <c r="X205" i="14"/>
  <c r="BX199" i="14"/>
  <c r="BW199" i="14"/>
  <c r="BU199" i="14"/>
  <c r="BR199" i="14"/>
  <c r="BL199" i="14"/>
  <c r="BK199" i="14"/>
  <c r="BI199" i="14"/>
  <c r="BF199" i="14"/>
  <c r="BM199" i="14" s="1"/>
  <c r="BE199" i="14"/>
  <c r="BC199" i="14"/>
  <c r="AX199" i="14"/>
  <c r="AT199" i="14"/>
  <c r="AZ199" i="14" s="1"/>
  <c r="AS199" i="14"/>
  <c r="AP199" i="14"/>
  <c r="AR199" i="14" s="1"/>
  <c r="AL199" i="14"/>
  <c r="AJ199" i="14"/>
  <c r="AG199" i="14"/>
  <c r="AF199" i="14"/>
  <c r="AB199" i="14"/>
  <c r="AY199" i="14" s="1"/>
  <c r="Z199" i="14"/>
  <c r="AW199" i="14" s="1"/>
  <c r="X199" i="14"/>
  <c r="AU199" i="14" s="1"/>
  <c r="BX198" i="14"/>
  <c r="BR198" i="14"/>
  <c r="BL198" i="14"/>
  <c r="BK198" i="14"/>
  <c r="BI198" i="14"/>
  <c r="BF198" i="14"/>
  <c r="BE198" i="14"/>
  <c r="BC198" i="14"/>
  <c r="AZ198" i="14"/>
  <c r="AT198" i="14"/>
  <c r="AY198" i="14" s="1"/>
  <c r="AS198" i="14"/>
  <c r="AW198" i="14" s="1"/>
  <c r="AP198" i="14"/>
  <c r="AR198" i="14" s="1"/>
  <c r="AG198" i="14"/>
  <c r="AF198" i="14"/>
  <c r="AB198" i="14"/>
  <c r="X198" i="14"/>
  <c r="BX197" i="14"/>
  <c r="BU197" i="14"/>
  <c r="BR197" i="14"/>
  <c r="BL197" i="14"/>
  <c r="BK197" i="14"/>
  <c r="BI197" i="14"/>
  <c r="BF197" i="14"/>
  <c r="BE197" i="14"/>
  <c r="BC197" i="14"/>
  <c r="AZ197" i="14"/>
  <c r="BO197" i="14" s="1"/>
  <c r="AT197" i="14"/>
  <c r="AY197" i="14" s="1"/>
  <c r="AS197" i="14"/>
  <c r="AP197" i="14"/>
  <c r="AR197" i="14" s="1"/>
  <c r="AG197" i="14"/>
  <c r="AF197" i="14"/>
  <c r="AB197" i="14"/>
  <c r="X197" i="14"/>
  <c r="BX196" i="14"/>
  <c r="BW196" i="14"/>
  <c r="BU196" i="14"/>
  <c r="BR196" i="14"/>
  <c r="BL196" i="14"/>
  <c r="BK196" i="14"/>
  <c r="BI196" i="14"/>
  <c r="BF196" i="14"/>
  <c r="BE196" i="14"/>
  <c r="BC196" i="14"/>
  <c r="AZ196" i="14"/>
  <c r="Z196" i="14" s="1"/>
  <c r="AT196" i="14"/>
  <c r="AY196" i="14" s="1"/>
  <c r="AS196" i="14"/>
  <c r="AP196" i="14"/>
  <c r="AR196" i="14" s="1"/>
  <c r="AG196" i="14"/>
  <c r="AF196" i="14"/>
  <c r="AB196" i="14"/>
  <c r="X196" i="14"/>
  <c r="BX195" i="14"/>
  <c r="BW195" i="14"/>
  <c r="BU195" i="14"/>
  <c r="BR195" i="14"/>
  <c r="BL195" i="14"/>
  <c r="BK195" i="14"/>
  <c r="BI195" i="14"/>
  <c r="BF195" i="14"/>
  <c r="BM195" i="14" s="1"/>
  <c r="BE195" i="14"/>
  <c r="BC195" i="14"/>
  <c r="AZ195" i="14"/>
  <c r="BS195" i="14" s="1"/>
  <c r="AX195" i="14"/>
  <c r="AT195" i="14"/>
  <c r="AS195" i="14"/>
  <c r="AP195" i="14"/>
  <c r="AR195" i="14" s="1"/>
  <c r="AG195" i="14"/>
  <c r="AF195" i="14"/>
  <c r="AB195" i="14"/>
  <c r="AY195" i="14" s="1"/>
  <c r="Z195" i="14"/>
  <c r="AW195" i="14" s="1"/>
  <c r="X195" i="14"/>
  <c r="AU195" i="14" s="1"/>
  <c r="BX201" i="14"/>
  <c r="BR201" i="14"/>
  <c r="BL201" i="14"/>
  <c r="BK201" i="14"/>
  <c r="BI201" i="14"/>
  <c r="BF201" i="14"/>
  <c r="BE201" i="14"/>
  <c r="BC201" i="14"/>
  <c r="AZ201" i="14"/>
  <c r="BO201" i="14" s="1"/>
  <c r="AT201" i="14"/>
  <c r="AY201" i="14" s="1"/>
  <c r="AS201" i="14"/>
  <c r="AP201" i="14"/>
  <c r="AR201" i="14" s="1"/>
  <c r="AF201" i="14"/>
  <c r="AB201" i="14"/>
  <c r="X201" i="14"/>
  <c r="BX200" i="14"/>
  <c r="BW200" i="14"/>
  <c r="BU200" i="14"/>
  <c r="BR200" i="14"/>
  <c r="BL200" i="14"/>
  <c r="BK200" i="14"/>
  <c r="BI200" i="14"/>
  <c r="BF200" i="14"/>
  <c r="BM200" i="14" s="1"/>
  <c r="BE200" i="14"/>
  <c r="BC200" i="14"/>
  <c r="AT200" i="14"/>
  <c r="AZ200" i="14" s="1"/>
  <c r="AS200" i="14"/>
  <c r="AY200" i="14" s="1"/>
  <c r="AQ200" i="14"/>
  <c r="AR200" i="14" s="1"/>
  <c r="AL200" i="14"/>
  <c r="AJ200" i="14"/>
  <c r="Z200" i="14"/>
  <c r="AW200" i="14" s="1"/>
  <c r="Y200" i="14"/>
  <c r="X200" i="14"/>
  <c r="AU200" i="14" s="1"/>
  <c r="BX194" i="14"/>
  <c r="BW194" i="14"/>
  <c r="BU194" i="14"/>
  <c r="BR194" i="14"/>
  <c r="BL194" i="14"/>
  <c r="BK194" i="14"/>
  <c r="BI194" i="14"/>
  <c r="BF194" i="14"/>
  <c r="BM194" i="14" s="1"/>
  <c r="BE194" i="14"/>
  <c r="BC194" i="14"/>
  <c r="AZ194" i="14"/>
  <c r="BO194" i="14" s="1"/>
  <c r="AT194" i="14"/>
  <c r="AY194" i="14" s="1"/>
  <c r="AS194" i="14"/>
  <c r="AU194" i="14" s="1"/>
  <c r="AP194" i="14"/>
  <c r="AO194" i="14" s="1"/>
  <c r="AL194" i="14"/>
  <c r="AJ194" i="14"/>
  <c r="Z194" i="14"/>
  <c r="X194" i="14"/>
  <c r="BX193" i="14"/>
  <c r="BR193" i="14"/>
  <c r="BL193" i="14"/>
  <c r="BK193" i="14"/>
  <c r="BI193" i="14"/>
  <c r="BF193" i="14"/>
  <c r="BM193" i="14" s="1"/>
  <c r="BE193" i="14"/>
  <c r="BC193" i="14"/>
  <c r="AZ193" i="14"/>
  <c r="BS193" i="14" s="1"/>
  <c r="AT193" i="14"/>
  <c r="AY193" i="14" s="1"/>
  <c r="AS193" i="14"/>
  <c r="AU193" i="14" s="1"/>
  <c r="AP193" i="14"/>
  <c r="Y193" i="14" s="1"/>
  <c r="Z193" i="14"/>
  <c r="X193" i="14"/>
  <c r="BX192" i="14"/>
  <c r="BR192" i="14"/>
  <c r="BL192" i="14"/>
  <c r="BK192" i="14"/>
  <c r="BI192" i="14"/>
  <c r="BF192" i="14"/>
  <c r="BM192" i="14" s="1"/>
  <c r="BE192" i="14"/>
  <c r="BC192" i="14"/>
  <c r="AZ192" i="14"/>
  <c r="BO192" i="14" s="1"/>
  <c r="AT192" i="14"/>
  <c r="AY192" i="14" s="1"/>
  <c r="AS192" i="14"/>
  <c r="AU192" i="14" s="1"/>
  <c r="AP192" i="14"/>
  <c r="AO192" i="14" s="1"/>
  <c r="AL192" i="14"/>
  <c r="AJ192" i="14"/>
  <c r="Z192" i="14"/>
  <c r="X192" i="14"/>
  <c r="BX191" i="14"/>
  <c r="BR191" i="14"/>
  <c r="BL191" i="14"/>
  <c r="BK191" i="14"/>
  <c r="BI191" i="14"/>
  <c r="BF191" i="14"/>
  <c r="BM191" i="14" s="1"/>
  <c r="BE191" i="14"/>
  <c r="BC191" i="14"/>
  <c r="AZ191" i="14"/>
  <c r="BS191" i="14" s="1"/>
  <c r="AT191" i="14"/>
  <c r="AY191" i="14" s="1"/>
  <c r="AS191" i="14"/>
  <c r="AU191" i="14" s="1"/>
  <c r="AP191" i="14"/>
  <c r="Y191" i="14" s="1"/>
  <c r="Z191" i="14"/>
  <c r="X191" i="14"/>
  <c r="BX189" i="14"/>
  <c r="BW189" i="14"/>
  <c r="BU189" i="14"/>
  <c r="BR189" i="14"/>
  <c r="BL189" i="14"/>
  <c r="BK189" i="14"/>
  <c r="BI189" i="14"/>
  <c r="BF189" i="14"/>
  <c r="BE189" i="14"/>
  <c r="BC189" i="14"/>
  <c r="AZ189" i="14"/>
  <c r="Z189" i="14" s="1"/>
  <c r="AT189" i="14"/>
  <c r="AS189" i="14"/>
  <c r="AP189" i="14"/>
  <c r="AR189" i="14" s="1"/>
  <c r="AG189" i="14"/>
  <c r="AF189" i="14"/>
  <c r="AB189" i="14"/>
  <c r="X189" i="14"/>
  <c r="BX188" i="14"/>
  <c r="BW188" i="14"/>
  <c r="BU188" i="14"/>
  <c r="BR188" i="14"/>
  <c r="BL188" i="14"/>
  <c r="BK188" i="14"/>
  <c r="BI188" i="14"/>
  <c r="BF188" i="14"/>
  <c r="BE188" i="14"/>
  <c r="BC188" i="14"/>
  <c r="AZ188" i="14"/>
  <c r="AT188" i="14"/>
  <c r="AY188" i="14" s="1"/>
  <c r="AS188" i="14"/>
  <c r="AW188" i="14" s="1"/>
  <c r="AP188" i="14"/>
  <c r="AR188" i="14" s="1"/>
  <c r="AG188" i="14"/>
  <c r="AF188" i="14"/>
  <c r="AB188" i="14"/>
  <c r="Y188" i="14"/>
  <c r="X188" i="14"/>
  <c r="BX190" i="14"/>
  <c r="BW190" i="14"/>
  <c r="BU190" i="14"/>
  <c r="BR190" i="14"/>
  <c r="BL190" i="14"/>
  <c r="BK190" i="14"/>
  <c r="BI190" i="14"/>
  <c r="BF190" i="14"/>
  <c r="BE190" i="14"/>
  <c r="BC190" i="14"/>
  <c r="AZ190" i="14"/>
  <c r="BQ190" i="14" s="1"/>
  <c r="AT190" i="14"/>
  <c r="AS190" i="14"/>
  <c r="AW190" i="14" s="1"/>
  <c r="AP190" i="14"/>
  <c r="AO190" i="14" s="1"/>
  <c r="AF190" i="14"/>
  <c r="AB190" i="14"/>
  <c r="X190" i="14"/>
  <c r="BX185" i="14"/>
  <c r="BR185" i="14"/>
  <c r="BL185" i="14"/>
  <c r="BK185" i="14"/>
  <c r="BI185" i="14"/>
  <c r="BF185" i="14"/>
  <c r="BM185" i="14" s="1"/>
  <c r="BE185" i="14"/>
  <c r="BC185" i="14"/>
  <c r="AZ185" i="14"/>
  <c r="BO185" i="14" s="1"/>
  <c r="AT185" i="14"/>
  <c r="AY185" i="14" s="1"/>
  <c r="AS185" i="14"/>
  <c r="AW185" i="14" s="1"/>
  <c r="AP185" i="14"/>
  <c r="AR185" i="14" s="1"/>
  <c r="AG185" i="14"/>
  <c r="AF185" i="14"/>
  <c r="AB185" i="14"/>
  <c r="Z185" i="14"/>
  <c r="X185" i="14"/>
  <c r="BX184" i="14"/>
  <c r="BR184" i="14"/>
  <c r="BL184" i="14"/>
  <c r="BK184" i="14"/>
  <c r="BI184" i="14"/>
  <c r="BF184" i="14"/>
  <c r="BM184" i="14" s="1"/>
  <c r="BE184" i="14"/>
  <c r="BC184" i="14"/>
  <c r="AZ184" i="14"/>
  <c r="BS184" i="14" s="1"/>
  <c r="AT184" i="14"/>
  <c r="AY184" i="14" s="1"/>
  <c r="AS184" i="14"/>
  <c r="AU184" i="14" s="1"/>
  <c r="AP184" i="14"/>
  <c r="Y184" i="14" s="1"/>
  <c r="AG184" i="14"/>
  <c r="AF184" i="14"/>
  <c r="AB184" i="14"/>
  <c r="Z184" i="14"/>
  <c r="X184" i="14"/>
  <c r="BX183" i="14"/>
  <c r="BU183" i="14"/>
  <c r="BR183" i="14"/>
  <c r="BL183" i="14"/>
  <c r="BK183" i="14"/>
  <c r="BI183" i="14"/>
  <c r="BF183" i="14"/>
  <c r="BE183" i="14"/>
  <c r="BC183" i="14"/>
  <c r="AZ183" i="14"/>
  <c r="AT183" i="14"/>
  <c r="AY183" i="14" s="1"/>
  <c r="AS183" i="14"/>
  <c r="AP183" i="14"/>
  <c r="AR183" i="14" s="1"/>
  <c r="AG183" i="14"/>
  <c r="AB183" i="14"/>
  <c r="X183" i="14"/>
  <c r="BX182" i="14"/>
  <c r="BU182" i="14"/>
  <c r="BR182" i="14"/>
  <c r="BL182" i="14"/>
  <c r="BK182" i="14"/>
  <c r="BI182" i="14"/>
  <c r="BF182" i="14"/>
  <c r="BE182" i="14"/>
  <c r="BC182" i="14"/>
  <c r="AZ182" i="14"/>
  <c r="BO182" i="14" s="1"/>
  <c r="AT182" i="14"/>
  <c r="AS182" i="14"/>
  <c r="AW182" i="14" s="1"/>
  <c r="AP182" i="14"/>
  <c r="AR182" i="14" s="1"/>
  <c r="AG182" i="14"/>
  <c r="AF182" i="14"/>
  <c r="AB182" i="14"/>
  <c r="X182" i="14"/>
  <c r="BX186" i="14"/>
  <c r="BR186" i="14"/>
  <c r="BL186" i="14"/>
  <c r="BK186" i="14"/>
  <c r="BI186" i="14"/>
  <c r="BF186" i="14"/>
  <c r="BM186" i="14" s="1"/>
  <c r="BE186" i="14"/>
  <c r="BC186" i="14"/>
  <c r="AZ186" i="14"/>
  <c r="BS186" i="14" s="1"/>
  <c r="AT186" i="14"/>
  <c r="AY186" i="14" s="1"/>
  <c r="AS186" i="14"/>
  <c r="AU186" i="14" s="1"/>
  <c r="AP186" i="14"/>
  <c r="AO186" i="14" s="1"/>
  <c r="AF186" i="14"/>
  <c r="Z186" i="14"/>
  <c r="X186" i="14"/>
  <c r="BX187" i="14"/>
  <c r="BR187" i="14"/>
  <c r="BL187" i="14"/>
  <c r="BK187" i="14"/>
  <c r="BI187" i="14"/>
  <c r="BF187" i="14"/>
  <c r="BM187" i="14" s="1"/>
  <c r="BE187" i="14"/>
  <c r="BC187" i="14"/>
  <c r="AZ187" i="14"/>
  <c r="BO187" i="14" s="1"/>
  <c r="AT187" i="14"/>
  <c r="AY187" i="14" s="1"/>
  <c r="AS187" i="14"/>
  <c r="AW187" i="14" s="1"/>
  <c r="AR187" i="14"/>
  <c r="AL187" i="14"/>
  <c r="AJ187" i="14"/>
  <c r="Z187" i="14"/>
  <c r="Y187" i="14"/>
  <c r="X187" i="14"/>
  <c r="BX173" i="14"/>
  <c r="BW173" i="14"/>
  <c r="BU173" i="14"/>
  <c r="BR173" i="14"/>
  <c r="BL173" i="14"/>
  <c r="BK173" i="14"/>
  <c r="BI173" i="14"/>
  <c r="BF173" i="14"/>
  <c r="BE173" i="14"/>
  <c r="BC173" i="14"/>
  <c r="AZ173" i="14"/>
  <c r="BQ173" i="14" s="1"/>
  <c r="AT173" i="14"/>
  <c r="AY173" i="14" s="1"/>
  <c r="AS173" i="14"/>
  <c r="AW173" i="14" s="1"/>
  <c r="AP173" i="14"/>
  <c r="AO173" i="14" s="1"/>
  <c r="AB173" i="14"/>
  <c r="X173" i="14"/>
  <c r="BX172" i="14"/>
  <c r="BR172" i="14"/>
  <c r="BL172" i="14"/>
  <c r="BK172" i="14"/>
  <c r="BI172" i="14"/>
  <c r="BF172" i="14"/>
  <c r="BM172" i="14" s="1"/>
  <c r="BE172" i="14"/>
  <c r="BC172" i="14"/>
  <c r="AZ172" i="14"/>
  <c r="BO172" i="14" s="1"/>
  <c r="AT172" i="14"/>
  <c r="AY172" i="14" s="1"/>
  <c r="AS172" i="14"/>
  <c r="AU172" i="14" s="1"/>
  <c r="AP172" i="14"/>
  <c r="AR172" i="14" s="1"/>
  <c r="AG172" i="14"/>
  <c r="AF172" i="14"/>
  <c r="AB172" i="14"/>
  <c r="Z172" i="14"/>
  <c r="X172" i="14"/>
  <c r="BX171" i="14"/>
  <c r="BR171" i="14"/>
  <c r="BL171" i="14"/>
  <c r="BK171" i="14"/>
  <c r="BI171" i="14"/>
  <c r="BF171" i="14"/>
  <c r="BM171" i="14" s="1"/>
  <c r="BE171" i="14"/>
  <c r="BC171" i="14"/>
  <c r="AZ171" i="14"/>
  <c r="BO171" i="14" s="1"/>
  <c r="AT171" i="14"/>
  <c r="AY171" i="14" s="1"/>
  <c r="AS171" i="14"/>
  <c r="AW171" i="14" s="1"/>
  <c r="AP171" i="14"/>
  <c r="Y171" i="14" s="1"/>
  <c r="AG171" i="14"/>
  <c r="AF171" i="14"/>
  <c r="AB171" i="14"/>
  <c r="Z171" i="14"/>
  <c r="X171" i="14"/>
  <c r="BX170" i="14"/>
  <c r="BW170" i="14"/>
  <c r="BU170" i="14"/>
  <c r="BR170" i="14"/>
  <c r="BL170" i="14"/>
  <c r="BK170" i="14"/>
  <c r="BI170" i="14"/>
  <c r="BF170" i="14"/>
  <c r="BE170" i="14"/>
  <c r="BC170" i="14"/>
  <c r="AZ170" i="14"/>
  <c r="BO170" i="14" s="1"/>
  <c r="AT170" i="14"/>
  <c r="AY170" i="14" s="1"/>
  <c r="AS170" i="14"/>
  <c r="AW170" i="14" s="1"/>
  <c r="AP170" i="14"/>
  <c r="AR170" i="14" s="1"/>
  <c r="AG170" i="14"/>
  <c r="AF170" i="14"/>
  <c r="AB170" i="14"/>
  <c r="X170" i="14"/>
  <c r="BX169" i="14"/>
  <c r="BW169" i="14"/>
  <c r="BU169" i="14"/>
  <c r="BR169" i="14"/>
  <c r="BL169" i="14"/>
  <c r="BK169" i="14"/>
  <c r="BI169" i="14"/>
  <c r="BF169" i="14"/>
  <c r="BE169" i="14"/>
  <c r="BC169" i="14"/>
  <c r="AZ169" i="14"/>
  <c r="Z169" i="14" s="1"/>
  <c r="AT169" i="14"/>
  <c r="AY169" i="14" s="1"/>
  <c r="AS169" i="14"/>
  <c r="AP169" i="14"/>
  <c r="AR169" i="14" s="1"/>
  <c r="AG169" i="14"/>
  <c r="AF169" i="14"/>
  <c r="AB169" i="14"/>
  <c r="X169" i="14"/>
  <c r="BX181" i="14"/>
  <c r="BR181" i="14"/>
  <c r="BL181" i="14"/>
  <c r="BK181" i="14"/>
  <c r="BI181" i="14"/>
  <c r="BF181" i="14"/>
  <c r="BM181" i="14" s="1"/>
  <c r="BE181" i="14"/>
  <c r="BC181" i="14"/>
  <c r="AZ181" i="14"/>
  <c r="BO181" i="14" s="1"/>
  <c r="AT181" i="14"/>
  <c r="AY181" i="14" s="1"/>
  <c r="AS181" i="14"/>
  <c r="AW181" i="14" s="1"/>
  <c r="AP181" i="14"/>
  <c r="AR181" i="14" s="1"/>
  <c r="AF181" i="14"/>
  <c r="Z181" i="14"/>
  <c r="X181" i="14"/>
  <c r="BX180" i="14"/>
  <c r="BR180" i="14"/>
  <c r="BL180" i="14"/>
  <c r="BK180" i="14"/>
  <c r="BI180" i="14"/>
  <c r="BF180" i="14"/>
  <c r="BM180" i="14" s="1"/>
  <c r="BC180" i="14"/>
  <c r="AZ180" i="14"/>
  <c r="BS180" i="14" s="1"/>
  <c r="AS180" i="14"/>
  <c r="AW180" i="14" s="1"/>
  <c r="AP180" i="14"/>
  <c r="AL180" i="14"/>
  <c r="AJ180" i="14"/>
  <c r="Z180" i="14"/>
  <c r="Y180" i="14"/>
  <c r="X180" i="14"/>
  <c r="BX179" i="14"/>
  <c r="BR179" i="14"/>
  <c r="BL179" i="14"/>
  <c r="BK179" i="14"/>
  <c r="BI179" i="14"/>
  <c r="BF179" i="14"/>
  <c r="BM179" i="14" s="1"/>
  <c r="BC179" i="14"/>
  <c r="AZ179" i="14"/>
  <c r="BS179" i="14" s="1"/>
  <c r="AS179" i="14"/>
  <c r="AW179" i="14" s="1"/>
  <c r="AP179" i="14"/>
  <c r="AL179" i="14"/>
  <c r="AJ179" i="14"/>
  <c r="Z179" i="14"/>
  <c r="Y179" i="14"/>
  <c r="X179" i="14"/>
  <c r="BX178" i="14"/>
  <c r="BW178" i="14"/>
  <c r="BU178" i="14"/>
  <c r="BR178" i="14"/>
  <c r="BL178" i="14"/>
  <c r="BK178" i="14"/>
  <c r="BI178" i="14"/>
  <c r="BF178" i="14"/>
  <c r="BM178" i="14" s="1"/>
  <c r="BC178" i="14"/>
  <c r="AZ178" i="14"/>
  <c r="BS178" i="14" s="1"/>
  <c r="AS178" i="14"/>
  <c r="AU178" i="14" s="1"/>
  <c r="AP178" i="14"/>
  <c r="AL178" i="14"/>
  <c r="AJ178" i="14"/>
  <c r="Z178" i="14"/>
  <c r="Y178" i="14"/>
  <c r="X178" i="14"/>
  <c r="BX177" i="14"/>
  <c r="BW177" i="14"/>
  <c r="BU177" i="14"/>
  <c r="BR177" i="14"/>
  <c r="BL177" i="14"/>
  <c r="BK177" i="14"/>
  <c r="BI177" i="14"/>
  <c r="BF177" i="14"/>
  <c r="BC177" i="14"/>
  <c r="AZ177" i="14"/>
  <c r="AS177" i="14"/>
  <c r="AU177" i="14" s="1"/>
  <c r="AP177" i="14"/>
  <c r="Y177" i="14" s="1"/>
  <c r="AL177" i="14"/>
  <c r="AJ177" i="14"/>
  <c r="X177" i="14"/>
  <c r="BX176" i="14"/>
  <c r="BR176" i="14"/>
  <c r="BL176" i="14"/>
  <c r="BK176" i="14"/>
  <c r="BI176" i="14"/>
  <c r="BF176" i="14"/>
  <c r="BM176" i="14" s="1"/>
  <c r="BC176" i="14"/>
  <c r="AZ176" i="14"/>
  <c r="BS176" i="14" s="1"/>
  <c r="AS176" i="14"/>
  <c r="AW176" i="14" s="1"/>
  <c r="AP176" i="14"/>
  <c r="AL176" i="14"/>
  <c r="AJ176" i="14"/>
  <c r="Z176" i="14"/>
  <c r="Y176" i="14"/>
  <c r="X176" i="14"/>
  <c r="BX175" i="14"/>
  <c r="BR175" i="14"/>
  <c r="BL175" i="14"/>
  <c r="BK175" i="14"/>
  <c r="BI175" i="14"/>
  <c r="BF175" i="14"/>
  <c r="BM175" i="14" s="1"/>
  <c r="BC175" i="14"/>
  <c r="AZ175" i="14"/>
  <c r="BQ175" i="14" s="1"/>
  <c r="AS175" i="14"/>
  <c r="AU175" i="14" s="1"/>
  <c r="AP175" i="14"/>
  <c r="AL175" i="14"/>
  <c r="AJ175" i="14"/>
  <c r="Z175" i="14"/>
  <c r="Y175" i="14"/>
  <c r="X175" i="14"/>
  <c r="BX174" i="14"/>
  <c r="BR174" i="14"/>
  <c r="BL174" i="14"/>
  <c r="BK174" i="14"/>
  <c r="BI174" i="14"/>
  <c r="BF174" i="14"/>
  <c r="BM174" i="14" s="1"/>
  <c r="BE174" i="14"/>
  <c r="BC174" i="14"/>
  <c r="AZ174" i="14"/>
  <c r="BO174" i="14" s="1"/>
  <c r="AT174" i="14"/>
  <c r="AS174" i="14"/>
  <c r="AU174" i="14" s="1"/>
  <c r="AP174" i="14"/>
  <c r="AL174" i="14"/>
  <c r="AJ174" i="14"/>
  <c r="Z174" i="14"/>
  <c r="Y174" i="14"/>
  <c r="X174" i="14"/>
  <c r="BX168" i="14"/>
  <c r="BW168" i="14"/>
  <c r="BU168" i="14"/>
  <c r="BR168" i="14"/>
  <c r="BL168" i="14"/>
  <c r="BK168" i="14"/>
  <c r="BI168" i="14"/>
  <c r="BF168" i="14"/>
  <c r="BM168" i="14" s="1"/>
  <c r="BE168" i="14"/>
  <c r="BC168" i="14"/>
  <c r="AZ168" i="14"/>
  <c r="BS168" i="14" s="1"/>
  <c r="AT168" i="14"/>
  <c r="AY168" i="14" s="1"/>
  <c r="AS168" i="14"/>
  <c r="AU168" i="14" s="1"/>
  <c r="AP168" i="14"/>
  <c r="AR168" i="14" s="1"/>
  <c r="AL168" i="14"/>
  <c r="AJ168" i="14"/>
  <c r="X168" i="14"/>
  <c r="BX166" i="14"/>
  <c r="BW166" i="14"/>
  <c r="BU166" i="14"/>
  <c r="BR166" i="14"/>
  <c r="BL166" i="14"/>
  <c r="BK166" i="14"/>
  <c r="BI166" i="14"/>
  <c r="BF166" i="14"/>
  <c r="BC166" i="14"/>
  <c r="AZ166" i="14"/>
  <c r="BQ166" i="14" s="1"/>
  <c r="AT166" i="14"/>
  <c r="AY166" i="14" s="1"/>
  <c r="AS166" i="14"/>
  <c r="AW166" i="14" s="1"/>
  <c r="AP166" i="14"/>
  <c r="AR166" i="14" s="1"/>
  <c r="AG166" i="14"/>
  <c r="AF166" i="14"/>
  <c r="AB166" i="14"/>
  <c r="X166" i="14"/>
  <c r="BX165" i="14"/>
  <c r="BW165" i="14"/>
  <c r="BU165" i="14"/>
  <c r="BR165" i="14"/>
  <c r="BL165" i="14"/>
  <c r="BK165" i="14"/>
  <c r="BI165" i="14"/>
  <c r="BF165" i="14"/>
  <c r="BM165" i="14" s="1"/>
  <c r="BC165" i="14"/>
  <c r="AZ165" i="14"/>
  <c r="BS165" i="14" s="1"/>
  <c r="AT165" i="14"/>
  <c r="AY165" i="14" s="1"/>
  <c r="AS165" i="14"/>
  <c r="AW165" i="14" s="1"/>
  <c r="AP165" i="14"/>
  <c r="AR165" i="14" s="1"/>
  <c r="AG165" i="14"/>
  <c r="AF165" i="14"/>
  <c r="AB165" i="14"/>
  <c r="Z165" i="14"/>
  <c r="X165" i="14"/>
  <c r="BX164" i="14"/>
  <c r="BR164" i="14"/>
  <c r="BL164" i="14"/>
  <c r="BK164" i="14"/>
  <c r="BI164" i="14"/>
  <c r="BF164" i="14"/>
  <c r="BC164" i="14"/>
  <c r="AZ164" i="14"/>
  <c r="BQ164" i="14" s="1"/>
  <c r="AT164" i="14"/>
  <c r="AY164" i="14" s="1"/>
  <c r="AS164" i="14"/>
  <c r="AW164" i="14" s="1"/>
  <c r="AP164" i="14"/>
  <c r="AR164" i="14" s="1"/>
  <c r="AB164" i="14"/>
  <c r="X164" i="14"/>
  <c r="BX163" i="14"/>
  <c r="BU163" i="14"/>
  <c r="BR163" i="14"/>
  <c r="BL163" i="14"/>
  <c r="BK163" i="14"/>
  <c r="BI163" i="14"/>
  <c r="BF163" i="14"/>
  <c r="BC163" i="14"/>
  <c r="AZ163" i="14"/>
  <c r="BO163" i="14" s="1"/>
  <c r="AT163" i="14"/>
  <c r="AY163" i="14" s="1"/>
  <c r="AS163" i="14"/>
  <c r="AP163" i="14"/>
  <c r="Y163" i="14" s="1"/>
  <c r="AG163" i="14"/>
  <c r="AF163" i="14"/>
  <c r="AB163" i="14"/>
  <c r="X163" i="14"/>
  <c r="BX162" i="14"/>
  <c r="BW162" i="14"/>
  <c r="BU162" i="14"/>
  <c r="BR162" i="14"/>
  <c r="BL162" i="14"/>
  <c r="BK162" i="14"/>
  <c r="BI162" i="14"/>
  <c r="BF162" i="14"/>
  <c r="BE162" i="14"/>
  <c r="BC162" i="14"/>
  <c r="AZ162" i="14"/>
  <c r="BO162" i="14" s="1"/>
  <c r="AT162" i="14"/>
  <c r="AS162" i="14"/>
  <c r="AP162" i="14"/>
  <c r="AR162" i="14" s="1"/>
  <c r="AG162" i="14"/>
  <c r="AF162" i="14"/>
  <c r="AB162" i="14"/>
  <c r="X162" i="14"/>
  <c r="BX167" i="14"/>
  <c r="BW167" i="14"/>
  <c r="BR167" i="14"/>
  <c r="BL167" i="14"/>
  <c r="BK167" i="14"/>
  <c r="BI167" i="14"/>
  <c r="BF167" i="14"/>
  <c r="BE167" i="14"/>
  <c r="BC167" i="14"/>
  <c r="AZ167" i="14"/>
  <c r="AT167" i="14"/>
  <c r="AY167" i="14" s="1"/>
  <c r="AS167" i="14"/>
  <c r="AW167" i="14" s="1"/>
  <c r="AP167" i="14"/>
  <c r="AR167" i="14" s="1"/>
  <c r="AF167" i="14"/>
  <c r="AB167" i="14"/>
  <c r="X167" i="14"/>
  <c r="BX160" i="14"/>
  <c r="BU160" i="14"/>
  <c r="BR160" i="14"/>
  <c r="BL160" i="14"/>
  <c r="BK160" i="14"/>
  <c r="BI160" i="14"/>
  <c r="BF160" i="14"/>
  <c r="BE160" i="14"/>
  <c r="BC160" i="14"/>
  <c r="AZ160" i="14"/>
  <c r="BO160" i="14" s="1"/>
  <c r="AT160" i="14"/>
  <c r="AY160" i="14" s="1"/>
  <c r="AS160" i="14"/>
  <c r="AP160" i="14"/>
  <c r="AO160" i="14" s="1"/>
  <c r="AG160" i="14"/>
  <c r="AF160" i="14"/>
  <c r="AB160" i="14"/>
  <c r="Y160" i="14"/>
  <c r="X160" i="14"/>
  <c r="BX159" i="14"/>
  <c r="BW159" i="14"/>
  <c r="BU159" i="14"/>
  <c r="BR159" i="14"/>
  <c r="BL159" i="14"/>
  <c r="BK159" i="14"/>
  <c r="BI159" i="14"/>
  <c r="BF159" i="14"/>
  <c r="BE159" i="14"/>
  <c r="BC159" i="14"/>
  <c r="AZ159" i="14"/>
  <c r="BQ159" i="14" s="1"/>
  <c r="AT159" i="14"/>
  <c r="AY159" i="14" s="1"/>
  <c r="AS159" i="14"/>
  <c r="AW159" i="14" s="1"/>
  <c r="AP159" i="14"/>
  <c r="Y159" i="14" s="1"/>
  <c r="AG159" i="14"/>
  <c r="AF159" i="14"/>
  <c r="AB159" i="14"/>
  <c r="X159" i="14"/>
  <c r="BX158" i="14"/>
  <c r="BW158" i="14"/>
  <c r="BU158" i="14"/>
  <c r="BR158" i="14"/>
  <c r="BL158" i="14"/>
  <c r="BK158" i="14"/>
  <c r="BI158" i="14"/>
  <c r="BF158" i="14"/>
  <c r="BE158" i="14"/>
  <c r="BC158" i="14"/>
  <c r="AZ158" i="14"/>
  <c r="BO158" i="14" s="1"/>
  <c r="AT158" i="14"/>
  <c r="AS158" i="14"/>
  <c r="AP158" i="14"/>
  <c r="AR158" i="14" s="1"/>
  <c r="AJ158" i="14"/>
  <c r="AG158" i="14"/>
  <c r="AF158" i="14"/>
  <c r="AB158" i="14"/>
  <c r="X158" i="14"/>
  <c r="BX161" i="14"/>
  <c r="BU161" i="14"/>
  <c r="BR161" i="14"/>
  <c r="BL161" i="14"/>
  <c r="BK161" i="14"/>
  <c r="BI161" i="14"/>
  <c r="BF161" i="14"/>
  <c r="BE161" i="14"/>
  <c r="BC161" i="14"/>
  <c r="AZ161" i="14"/>
  <c r="AT161" i="14"/>
  <c r="AY161" i="14" s="1"/>
  <c r="AS161" i="14"/>
  <c r="AP161" i="14"/>
  <c r="AR161" i="14" s="1"/>
  <c r="AB161" i="14"/>
  <c r="X161" i="14"/>
  <c r="BX157" i="14"/>
  <c r="BU157" i="14"/>
  <c r="BR157" i="14"/>
  <c r="BL157" i="14"/>
  <c r="BK157" i="14"/>
  <c r="BI157" i="14"/>
  <c r="BF157" i="14"/>
  <c r="BE157" i="14"/>
  <c r="BC157" i="14"/>
  <c r="AZ157" i="14"/>
  <c r="Z157" i="14" s="1"/>
  <c r="AT157" i="14"/>
  <c r="AY157" i="14" s="1"/>
  <c r="AS157" i="14"/>
  <c r="AW157" i="14" s="1"/>
  <c r="AP157" i="14"/>
  <c r="AO157" i="14" s="1"/>
  <c r="AL157" i="14"/>
  <c r="AJ157" i="14"/>
  <c r="X157" i="14"/>
  <c r="BX156" i="14"/>
  <c r="BR156" i="14"/>
  <c r="BL156" i="14"/>
  <c r="BK156" i="14"/>
  <c r="BI156" i="14"/>
  <c r="BF156" i="14"/>
  <c r="BE156" i="14"/>
  <c r="BC156" i="14"/>
  <c r="AZ156" i="14"/>
  <c r="AT156" i="14"/>
  <c r="AS156" i="14"/>
  <c r="AP156" i="14"/>
  <c r="AO156" i="14" s="1"/>
  <c r="AJ156" i="14"/>
  <c r="X156" i="14"/>
  <c r="BX155" i="14"/>
  <c r="BW155" i="14"/>
  <c r="BU155" i="14"/>
  <c r="BR155" i="14"/>
  <c r="BL155" i="14"/>
  <c r="BI155" i="14"/>
  <c r="BF155" i="14"/>
  <c r="BE155" i="14"/>
  <c r="BC155" i="14"/>
  <c r="AZ155" i="14"/>
  <c r="AT155" i="14"/>
  <c r="AY155" i="14" s="1"/>
  <c r="AS155" i="14"/>
  <c r="AW155" i="14" s="1"/>
  <c r="AP155" i="14"/>
  <c r="AO155" i="14" s="1"/>
  <c r="AL155" i="14"/>
  <c r="AJ155" i="14"/>
  <c r="X155" i="14"/>
  <c r="BX154" i="14"/>
  <c r="BW154" i="14"/>
  <c r="BU154" i="14"/>
  <c r="BR154" i="14"/>
  <c r="BL154" i="14"/>
  <c r="BK154" i="14"/>
  <c r="BI154" i="14"/>
  <c r="BF154" i="14"/>
  <c r="BE154" i="14"/>
  <c r="BC154" i="14"/>
  <c r="AZ154" i="14"/>
  <c r="AT154" i="14"/>
  <c r="AY154" i="14" s="1"/>
  <c r="AS154" i="14"/>
  <c r="AW154" i="14" s="1"/>
  <c r="AP154" i="14"/>
  <c r="AO154" i="14" s="1"/>
  <c r="AJ154" i="14"/>
  <c r="X154" i="14"/>
  <c r="BX153" i="14"/>
  <c r="BR153" i="14"/>
  <c r="BL153" i="14"/>
  <c r="BK153" i="14"/>
  <c r="BI153" i="14"/>
  <c r="BF153" i="14"/>
  <c r="BM153" i="14" s="1"/>
  <c r="BE153" i="14"/>
  <c r="BC153" i="14"/>
  <c r="AZ153" i="14"/>
  <c r="BQ153" i="14" s="1"/>
  <c r="AT153" i="14"/>
  <c r="AY153" i="14" s="1"/>
  <c r="AS153" i="14"/>
  <c r="AU153" i="14" s="1"/>
  <c r="AP153" i="14"/>
  <c r="Y153" i="14" s="1"/>
  <c r="Z153" i="14"/>
  <c r="X153" i="14"/>
  <c r="BX152" i="14"/>
  <c r="BW152" i="14"/>
  <c r="BU152" i="14"/>
  <c r="BR152" i="14"/>
  <c r="BL152" i="14"/>
  <c r="BK152" i="14"/>
  <c r="BI152" i="14"/>
  <c r="BF152" i="14"/>
  <c r="BM152" i="14" s="1"/>
  <c r="BE152" i="14"/>
  <c r="BC152" i="14"/>
  <c r="AZ152" i="14"/>
  <c r="BS152" i="14" s="1"/>
  <c r="AT152" i="14"/>
  <c r="AY152" i="14" s="1"/>
  <c r="AS152" i="14"/>
  <c r="AP152" i="14"/>
  <c r="AO152" i="14" s="1"/>
  <c r="Z152" i="14"/>
  <c r="X152" i="14"/>
  <c r="BX151" i="14"/>
  <c r="BR151" i="14"/>
  <c r="BL151" i="14"/>
  <c r="BI151" i="14"/>
  <c r="BF151" i="14"/>
  <c r="BE151" i="14"/>
  <c r="BC151" i="14"/>
  <c r="AZ151" i="14"/>
  <c r="BQ151" i="14" s="1"/>
  <c r="AT151" i="14"/>
  <c r="AY151" i="14" s="1"/>
  <c r="AS151" i="14"/>
  <c r="AW151" i="14" s="1"/>
  <c r="AP151" i="14"/>
  <c r="AL151" i="14"/>
  <c r="AJ151" i="14"/>
  <c r="X151" i="14"/>
  <c r="BX150" i="14"/>
  <c r="BR150" i="14"/>
  <c r="BL150" i="14"/>
  <c r="BK150" i="14"/>
  <c r="BI150" i="14"/>
  <c r="BF150" i="14"/>
  <c r="BM150" i="14" s="1"/>
  <c r="BE150" i="14"/>
  <c r="BC150" i="14"/>
  <c r="AZ150" i="14"/>
  <c r="BS150" i="14" s="1"/>
  <c r="AT150" i="14"/>
  <c r="AY150" i="14" s="1"/>
  <c r="AS150" i="14"/>
  <c r="AP150" i="14"/>
  <c r="AO150" i="14" s="1"/>
  <c r="AL150" i="14"/>
  <c r="AJ150" i="14"/>
  <c r="Z150" i="14"/>
  <c r="X150" i="14"/>
  <c r="BX149" i="14"/>
  <c r="BR149" i="14"/>
  <c r="BL149" i="14"/>
  <c r="BI149" i="14"/>
  <c r="BF149" i="14"/>
  <c r="BE149" i="14"/>
  <c r="BC149" i="14"/>
  <c r="AZ149" i="14"/>
  <c r="BQ149" i="14" s="1"/>
  <c r="AT149" i="14"/>
  <c r="AY149" i="14" s="1"/>
  <c r="AS149" i="14"/>
  <c r="AW149" i="14" s="1"/>
  <c r="AP149" i="14"/>
  <c r="AO149" i="14" s="1"/>
  <c r="AL149" i="14"/>
  <c r="AJ149" i="14"/>
  <c r="X149" i="14"/>
  <c r="BX148" i="14"/>
  <c r="BW148" i="14"/>
  <c r="BU148" i="14"/>
  <c r="BR148" i="14"/>
  <c r="BL148" i="14"/>
  <c r="BK148" i="14"/>
  <c r="BI148" i="14"/>
  <c r="BF148" i="14"/>
  <c r="BE148" i="14"/>
  <c r="BC148" i="14"/>
  <c r="AZ148" i="14"/>
  <c r="BO148" i="14" s="1"/>
  <c r="AT148" i="14"/>
  <c r="AY148" i="14" s="1"/>
  <c r="AS148" i="14"/>
  <c r="AP148" i="14"/>
  <c r="AL148" i="14"/>
  <c r="AJ148" i="14"/>
  <c r="X148" i="14"/>
  <c r="BX147" i="14"/>
  <c r="BW147" i="14"/>
  <c r="BU147" i="14"/>
  <c r="BR147" i="14"/>
  <c r="BL147" i="14"/>
  <c r="BK147" i="14"/>
  <c r="BI147" i="14"/>
  <c r="BF147" i="14"/>
  <c r="BE147" i="14"/>
  <c r="BC147" i="14"/>
  <c r="AZ147" i="14"/>
  <c r="AT147" i="14"/>
  <c r="AY147" i="14" s="1"/>
  <c r="AS147" i="14"/>
  <c r="AP147" i="14"/>
  <c r="AO147" i="14" s="1"/>
  <c r="AL147" i="14"/>
  <c r="AJ147" i="14"/>
  <c r="X147" i="14"/>
  <c r="BX146" i="14"/>
  <c r="BW146" i="14"/>
  <c r="BU146" i="14"/>
  <c r="BR146" i="14"/>
  <c r="BL146" i="14"/>
  <c r="BK146" i="14"/>
  <c r="BI146" i="14"/>
  <c r="BF146" i="14"/>
  <c r="BE146" i="14"/>
  <c r="BC146" i="14"/>
  <c r="AZ146" i="14"/>
  <c r="AT146" i="14"/>
  <c r="AY146" i="14" s="1"/>
  <c r="AS146" i="14"/>
  <c r="AP146" i="14"/>
  <c r="AO146" i="14" s="1"/>
  <c r="AL146" i="14"/>
  <c r="AJ146" i="14"/>
  <c r="X146" i="14"/>
  <c r="BX144" i="14"/>
  <c r="BR144" i="14"/>
  <c r="BL144" i="14"/>
  <c r="BK144" i="14"/>
  <c r="BI144" i="14"/>
  <c r="BF144" i="14"/>
  <c r="BM144" i="14" s="1"/>
  <c r="BE144" i="14"/>
  <c r="BC144" i="14"/>
  <c r="AZ144" i="14"/>
  <c r="AT144" i="14"/>
  <c r="AY144" i="14" s="1"/>
  <c r="AS144" i="14"/>
  <c r="AU144" i="14" s="1"/>
  <c r="AP144" i="14"/>
  <c r="AR144" i="14" s="1"/>
  <c r="AL144" i="14"/>
  <c r="AJ144" i="14"/>
  <c r="AG144" i="14"/>
  <c r="AF144" i="14"/>
  <c r="AB144" i="14"/>
  <c r="Z144" i="14"/>
  <c r="X144" i="14"/>
  <c r="BX143" i="14"/>
  <c r="BW143" i="14"/>
  <c r="BU143" i="14"/>
  <c r="BR143" i="14"/>
  <c r="BL143" i="14"/>
  <c r="BK143" i="14"/>
  <c r="BI143" i="14"/>
  <c r="BF143" i="14"/>
  <c r="BE143" i="14"/>
  <c r="BC143" i="14"/>
  <c r="AZ143" i="14"/>
  <c r="AT143" i="14"/>
  <c r="AY143" i="14" s="1"/>
  <c r="AS143" i="14"/>
  <c r="AW143" i="14" s="1"/>
  <c r="AP143" i="14"/>
  <c r="AR143" i="14" s="1"/>
  <c r="AL143" i="14"/>
  <c r="AJ143" i="14"/>
  <c r="AG143" i="14"/>
  <c r="AF143" i="14"/>
  <c r="AB143" i="14"/>
  <c r="X143" i="14"/>
  <c r="BX142" i="14"/>
  <c r="BW142" i="14"/>
  <c r="BU142" i="14"/>
  <c r="BR142" i="14"/>
  <c r="BL142" i="14"/>
  <c r="BK142" i="14"/>
  <c r="BI142" i="14"/>
  <c r="BF142" i="14"/>
  <c r="BE142" i="14"/>
  <c r="BC142" i="14"/>
  <c r="AZ142" i="14"/>
  <c r="BQ142" i="14" s="1"/>
  <c r="AT142" i="14"/>
  <c r="AY142" i="14" s="1"/>
  <c r="AS142" i="14"/>
  <c r="AP142" i="14"/>
  <c r="AO142" i="14" s="1"/>
  <c r="AL142" i="14"/>
  <c r="AJ142" i="14"/>
  <c r="AG142" i="14"/>
  <c r="AF142" i="14"/>
  <c r="AB142" i="14"/>
  <c r="X142" i="14"/>
  <c r="BX145" i="14"/>
  <c r="BU145" i="14"/>
  <c r="BR145" i="14"/>
  <c r="BL145" i="14"/>
  <c r="BK145" i="14"/>
  <c r="BI145" i="14"/>
  <c r="BF145" i="14"/>
  <c r="BE145" i="14"/>
  <c r="BC145" i="14"/>
  <c r="AZ145" i="14"/>
  <c r="Z145" i="14" s="1"/>
  <c r="AT145" i="14"/>
  <c r="AY145" i="14" s="1"/>
  <c r="AS145" i="14"/>
  <c r="AW145" i="14" s="1"/>
  <c r="AP145" i="14"/>
  <c r="AF145" i="14"/>
  <c r="AB145" i="14"/>
  <c r="X145" i="14"/>
  <c r="BX141" i="14"/>
  <c r="BW141" i="14"/>
  <c r="BU141" i="14"/>
  <c r="BR141" i="14"/>
  <c r="BL141" i="14"/>
  <c r="BK141" i="14"/>
  <c r="BI141" i="14"/>
  <c r="BF141" i="14"/>
  <c r="BM141" i="14" s="1"/>
  <c r="BE141" i="14"/>
  <c r="BC141" i="14"/>
  <c r="AZ141" i="14"/>
  <c r="BQ141" i="14" s="1"/>
  <c r="AT141" i="14"/>
  <c r="AY141" i="14" s="1"/>
  <c r="AS141" i="14"/>
  <c r="AP141" i="14"/>
  <c r="AR141" i="14" s="1"/>
  <c r="AL141" i="14"/>
  <c r="AJ141" i="14"/>
  <c r="Z141" i="14"/>
  <c r="X141" i="14"/>
  <c r="BX140" i="14"/>
  <c r="BW140" i="14"/>
  <c r="BU140" i="14"/>
  <c r="BR140" i="14"/>
  <c r="BL140" i="14"/>
  <c r="BK140" i="14"/>
  <c r="BI140" i="14"/>
  <c r="BF140" i="14"/>
  <c r="BM140" i="14" s="1"/>
  <c r="BE140" i="14"/>
  <c r="BC140" i="14"/>
  <c r="AZ140" i="14"/>
  <c r="BQ140" i="14" s="1"/>
  <c r="AT140" i="14"/>
  <c r="AY140" i="14" s="1"/>
  <c r="AS140" i="14"/>
  <c r="AW140" i="14" s="1"/>
  <c r="AP140" i="14"/>
  <c r="AR140" i="14" s="1"/>
  <c r="AL140" i="14"/>
  <c r="AJ140" i="14"/>
  <c r="Z140" i="14"/>
  <c r="X140" i="14"/>
  <c r="BX139" i="14"/>
  <c r="BW139" i="14"/>
  <c r="BU139" i="14"/>
  <c r="BR139" i="14"/>
  <c r="BL139" i="14"/>
  <c r="BK139" i="14"/>
  <c r="BI139" i="14"/>
  <c r="BF139" i="14"/>
  <c r="BC139" i="14"/>
  <c r="AZ139" i="14"/>
  <c r="AT139" i="14"/>
  <c r="AY139" i="14" s="1"/>
  <c r="AS139" i="14"/>
  <c r="AP139" i="14"/>
  <c r="AR139" i="14" s="1"/>
  <c r="AL139" i="14"/>
  <c r="AJ139" i="14"/>
  <c r="X139" i="14"/>
  <c r="BX138" i="14"/>
  <c r="BW138" i="14"/>
  <c r="BU138" i="14"/>
  <c r="BR138" i="14"/>
  <c r="BL138" i="14"/>
  <c r="BK138" i="14"/>
  <c r="BI138" i="14"/>
  <c r="BF138" i="14"/>
  <c r="BE138" i="14"/>
  <c r="BC138" i="14"/>
  <c r="AZ138" i="14"/>
  <c r="Z138" i="14" s="1"/>
  <c r="AT138" i="14"/>
  <c r="AY138" i="14" s="1"/>
  <c r="AS138" i="14"/>
  <c r="AW138" i="14" s="1"/>
  <c r="AP138" i="14"/>
  <c r="AR138" i="14" s="1"/>
  <c r="AL138" i="14"/>
  <c r="AJ138" i="14"/>
  <c r="X138" i="14"/>
  <c r="BX137" i="14"/>
  <c r="BW137" i="14"/>
  <c r="BU137" i="14"/>
  <c r="BR137" i="14"/>
  <c r="BL137" i="14"/>
  <c r="BK137" i="14"/>
  <c r="BI137" i="14"/>
  <c r="BF137" i="14"/>
  <c r="BM137" i="14" s="1"/>
  <c r="BE137" i="14"/>
  <c r="BC137" i="14"/>
  <c r="AZ137" i="14"/>
  <c r="BS137" i="14" s="1"/>
  <c r="AT137" i="14"/>
  <c r="AY137" i="14" s="1"/>
  <c r="AS137" i="14"/>
  <c r="AU137" i="14" s="1"/>
  <c r="AP137" i="14"/>
  <c r="AR137" i="14" s="1"/>
  <c r="AL137" i="14"/>
  <c r="AJ137" i="14"/>
  <c r="Z137" i="14"/>
  <c r="X137" i="14"/>
  <c r="BX136" i="14"/>
  <c r="BW136" i="14"/>
  <c r="BU136" i="14"/>
  <c r="BR136" i="14"/>
  <c r="BL136" i="14"/>
  <c r="BK136" i="14"/>
  <c r="BI136" i="14"/>
  <c r="BF136" i="14"/>
  <c r="BE136" i="14"/>
  <c r="BC136" i="14"/>
  <c r="AZ136" i="14"/>
  <c r="Z136" i="14" s="1"/>
  <c r="AT136" i="14"/>
  <c r="AY136" i="14" s="1"/>
  <c r="AS136" i="14"/>
  <c r="AW136" i="14" s="1"/>
  <c r="AP136" i="14"/>
  <c r="AR136" i="14" s="1"/>
  <c r="AL136" i="14"/>
  <c r="AJ136" i="14"/>
  <c r="X136" i="14"/>
  <c r="BX135" i="14"/>
  <c r="BW135" i="14"/>
  <c r="BU135" i="14"/>
  <c r="BR135" i="14"/>
  <c r="BL135" i="14"/>
  <c r="BK135" i="14"/>
  <c r="BI135" i="14"/>
  <c r="BF135" i="14"/>
  <c r="BE135" i="14"/>
  <c r="BC135" i="14"/>
  <c r="AZ135" i="14"/>
  <c r="BO135" i="14" s="1"/>
  <c r="AY135" i="14"/>
  <c r="AS135" i="14"/>
  <c r="AU135" i="14" s="1"/>
  <c r="AP135" i="14"/>
  <c r="AR135" i="14" s="1"/>
  <c r="AL135" i="14"/>
  <c r="AJ135" i="14"/>
  <c r="X135" i="14"/>
  <c r="BX127" i="14"/>
  <c r="BW127" i="14"/>
  <c r="BU127" i="14"/>
  <c r="BR127" i="14"/>
  <c r="BL127" i="14"/>
  <c r="BK127" i="14"/>
  <c r="BI127" i="14"/>
  <c r="BF127" i="14"/>
  <c r="BM127" i="14" s="1"/>
  <c r="BE127" i="14"/>
  <c r="BC127" i="14"/>
  <c r="AZ127" i="14"/>
  <c r="BO127" i="14" s="1"/>
  <c r="AT127" i="14"/>
  <c r="AY127" i="14" s="1"/>
  <c r="AS127" i="14"/>
  <c r="AW127" i="14" s="1"/>
  <c r="AP127" i="14"/>
  <c r="AR127" i="14" s="1"/>
  <c r="AG127" i="14"/>
  <c r="AF127" i="14"/>
  <c r="AB127" i="14"/>
  <c r="Z127" i="14"/>
  <c r="X127" i="14"/>
  <c r="BX126" i="14"/>
  <c r="BR126" i="14"/>
  <c r="BC126" i="14"/>
  <c r="AZ126" i="14"/>
  <c r="BQ126" i="14" s="1"/>
  <c r="AT126" i="14"/>
  <c r="AY126" i="14" s="1"/>
  <c r="AS126" i="14"/>
  <c r="AW126" i="14" s="1"/>
  <c r="AP126" i="14"/>
  <c r="Y126" i="14" s="1"/>
  <c r="AG126" i="14"/>
  <c r="AF126" i="14"/>
  <c r="AB126" i="14"/>
  <c r="X126" i="14"/>
  <c r="BX125" i="14"/>
  <c r="BR125" i="14"/>
  <c r="BL125" i="14"/>
  <c r="BK125" i="14"/>
  <c r="BI125" i="14"/>
  <c r="BF125" i="14"/>
  <c r="BM125" i="14" s="1"/>
  <c r="BE125" i="14"/>
  <c r="BC125" i="14"/>
  <c r="AZ125" i="14"/>
  <c r="BS125" i="14" s="1"/>
  <c r="AT125" i="14"/>
  <c r="AY125" i="14" s="1"/>
  <c r="AS125" i="14"/>
  <c r="AU125" i="14" s="1"/>
  <c r="AP125" i="14"/>
  <c r="Y125" i="14" s="1"/>
  <c r="AG125" i="14"/>
  <c r="AF125" i="14"/>
  <c r="AB125" i="14"/>
  <c r="Z125" i="14"/>
  <c r="X125" i="14"/>
  <c r="BX124" i="14"/>
  <c r="BL124" i="14"/>
  <c r="BK124" i="14"/>
  <c r="BI124" i="14"/>
  <c r="BF124" i="14"/>
  <c r="BM124" i="14" s="1"/>
  <c r="BE124" i="14"/>
  <c r="BC124" i="14"/>
  <c r="AZ124" i="14"/>
  <c r="BO124" i="14" s="1"/>
  <c r="AT124" i="14"/>
  <c r="AY124" i="14" s="1"/>
  <c r="AS124" i="14"/>
  <c r="AW124" i="14" s="1"/>
  <c r="AP124" i="14"/>
  <c r="AR124" i="14" s="1"/>
  <c r="AG124" i="14"/>
  <c r="AF124" i="14"/>
  <c r="AB124" i="14"/>
  <c r="Z124" i="14"/>
  <c r="X124" i="14"/>
  <c r="BX123" i="14"/>
  <c r="BR123" i="14"/>
  <c r="BL123" i="14"/>
  <c r="BK123" i="14"/>
  <c r="BI123" i="14"/>
  <c r="BF123" i="14"/>
  <c r="BM123" i="14" s="1"/>
  <c r="BE123" i="14"/>
  <c r="BC123" i="14"/>
  <c r="AZ123" i="14"/>
  <c r="BQ123" i="14" s="1"/>
  <c r="AT123" i="14"/>
  <c r="AY123" i="14" s="1"/>
  <c r="AS123" i="14"/>
  <c r="AW123" i="14" s="1"/>
  <c r="AP123" i="14"/>
  <c r="Y123" i="14" s="1"/>
  <c r="AG123" i="14"/>
  <c r="AF123" i="14"/>
  <c r="AB123" i="14"/>
  <c r="Z123" i="14"/>
  <c r="X123" i="14"/>
  <c r="BX122" i="14"/>
  <c r="BW122" i="14"/>
  <c r="BU122" i="14"/>
  <c r="BR122" i="14"/>
  <c r="BL122" i="14"/>
  <c r="BK122" i="14"/>
  <c r="BI122" i="14"/>
  <c r="BF122" i="14"/>
  <c r="BM122" i="14" s="1"/>
  <c r="BE122" i="14"/>
  <c r="BC122" i="14"/>
  <c r="AZ122" i="14"/>
  <c r="BO122" i="14" s="1"/>
  <c r="AT122" i="14"/>
  <c r="AY122" i="14" s="1"/>
  <c r="AS122" i="14"/>
  <c r="AU122" i="14" s="1"/>
  <c r="AP122" i="14"/>
  <c r="Y122" i="14" s="1"/>
  <c r="AG122" i="14"/>
  <c r="AF122" i="14"/>
  <c r="AB122" i="14"/>
  <c r="Z122" i="14"/>
  <c r="X122" i="14"/>
  <c r="BX121" i="14"/>
  <c r="BW121" i="14"/>
  <c r="BU121" i="14"/>
  <c r="BR121" i="14"/>
  <c r="BL121" i="14"/>
  <c r="BK121" i="14"/>
  <c r="BI121" i="14"/>
  <c r="BF121" i="14"/>
  <c r="BM121" i="14" s="1"/>
  <c r="BE121" i="14"/>
  <c r="BC121" i="14"/>
  <c r="AZ121" i="14"/>
  <c r="BS121" i="14" s="1"/>
  <c r="AT121" i="14"/>
  <c r="AY121" i="14" s="1"/>
  <c r="AS121" i="14"/>
  <c r="AW121" i="14" s="1"/>
  <c r="AP121" i="14"/>
  <c r="AO121" i="14" s="1"/>
  <c r="AG121" i="14"/>
  <c r="AF121" i="14"/>
  <c r="AB121" i="14"/>
  <c r="Z121" i="14"/>
  <c r="X121" i="14"/>
  <c r="BX120" i="14"/>
  <c r="BW120" i="14"/>
  <c r="BU120" i="14"/>
  <c r="BR120" i="14"/>
  <c r="BL120" i="14"/>
  <c r="BK120" i="14"/>
  <c r="BI120" i="14"/>
  <c r="BF120" i="14"/>
  <c r="BE120" i="14"/>
  <c r="BC120" i="14"/>
  <c r="AZ120" i="14"/>
  <c r="BQ120" i="14" s="1"/>
  <c r="AT120" i="14"/>
  <c r="AY120" i="14" s="1"/>
  <c r="AS120" i="14"/>
  <c r="AW120" i="14" s="1"/>
  <c r="AP120" i="14"/>
  <c r="Y120" i="14" s="1"/>
  <c r="AG120" i="14"/>
  <c r="AF120" i="14"/>
  <c r="AB120" i="14"/>
  <c r="X120" i="14"/>
  <c r="BX134" i="14"/>
  <c r="BR134" i="14"/>
  <c r="BL134" i="14"/>
  <c r="BK134" i="14"/>
  <c r="BI134" i="14"/>
  <c r="BF134" i="14"/>
  <c r="BC134" i="14"/>
  <c r="AZ134" i="14"/>
  <c r="AT134" i="14"/>
  <c r="AY134" i="14" s="1"/>
  <c r="AS134" i="14"/>
  <c r="AW134" i="14" s="1"/>
  <c r="AP134" i="14"/>
  <c r="AR134" i="14" s="1"/>
  <c r="AF134" i="14"/>
  <c r="AB134" i="14"/>
  <c r="X134" i="14"/>
  <c r="BX133" i="14"/>
  <c r="BR133" i="14"/>
  <c r="BL133" i="14"/>
  <c r="BK133" i="14"/>
  <c r="BI133" i="14"/>
  <c r="BF133" i="14"/>
  <c r="BM133" i="14" s="1"/>
  <c r="BE133" i="14"/>
  <c r="BC133" i="14"/>
  <c r="AZ133" i="14"/>
  <c r="BO133" i="14" s="1"/>
  <c r="AY133" i="14"/>
  <c r="AS133" i="14"/>
  <c r="AW133" i="14" s="1"/>
  <c r="AP133" i="14"/>
  <c r="Y133" i="14" s="1"/>
  <c r="Z133" i="14"/>
  <c r="X133" i="14"/>
  <c r="BX132" i="14"/>
  <c r="BR132" i="14"/>
  <c r="BL132" i="14"/>
  <c r="BK132" i="14"/>
  <c r="BI132" i="14"/>
  <c r="BF132" i="14"/>
  <c r="BM132" i="14" s="1"/>
  <c r="BE132" i="14"/>
  <c r="BC132" i="14"/>
  <c r="AZ132" i="14"/>
  <c r="BS132" i="14" s="1"/>
  <c r="AY132" i="14"/>
  <c r="AS132" i="14"/>
  <c r="AU132" i="14" s="1"/>
  <c r="AP132" i="14"/>
  <c r="Y132" i="14" s="1"/>
  <c r="AL132" i="14"/>
  <c r="AJ132" i="14"/>
  <c r="Z132" i="14"/>
  <c r="X132" i="14"/>
  <c r="BX131" i="14"/>
  <c r="BR131" i="14"/>
  <c r="BL131" i="14"/>
  <c r="BK131" i="14"/>
  <c r="BI131" i="14"/>
  <c r="BF131" i="14"/>
  <c r="BM131" i="14" s="1"/>
  <c r="BE131" i="14"/>
  <c r="BC131" i="14"/>
  <c r="AZ131" i="14"/>
  <c r="BO131" i="14" s="1"/>
  <c r="AY131" i="14"/>
  <c r="AS131" i="14"/>
  <c r="AW131" i="14" s="1"/>
  <c r="AP131" i="14"/>
  <c r="Y131" i="14" s="1"/>
  <c r="Z131" i="14"/>
  <c r="X131" i="14"/>
  <c r="BX130" i="14"/>
  <c r="BW130" i="14"/>
  <c r="BU130" i="14"/>
  <c r="BR130" i="14"/>
  <c r="BL130" i="14"/>
  <c r="BK130" i="14"/>
  <c r="BI130" i="14"/>
  <c r="BF130" i="14"/>
  <c r="BE130" i="14"/>
  <c r="BC130" i="14"/>
  <c r="AZ130" i="14"/>
  <c r="BQ130" i="14" s="1"/>
  <c r="AY130" i="14"/>
  <c r="AS130" i="14"/>
  <c r="AW130" i="14" s="1"/>
  <c r="AP130" i="14"/>
  <c r="Y130" i="14" s="1"/>
  <c r="AJ130" i="14"/>
  <c r="X130" i="14"/>
  <c r="BX129" i="14"/>
  <c r="BR129" i="14"/>
  <c r="BL129" i="14"/>
  <c r="BK129" i="14"/>
  <c r="BI129" i="14"/>
  <c r="BF129" i="14"/>
  <c r="BE129" i="14"/>
  <c r="BC129" i="14"/>
  <c r="AZ129" i="14"/>
  <c r="AY129" i="14"/>
  <c r="AS129" i="14"/>
  <c r="AU129" i="14" s="1"/>
  <c r="AP129" i="14"/>
  <c r="Y129" i="14" s="1"/>
  <c r="AL129" i="14"/>
  <c r="AJ129" i="14"/>
  <c r="X129" i="14"/>
  <c r="BX128" i="14"/>
  <c r="BW128" i="14"/>
  <c r="BU128" i="14"/>
  <c r="BR128" i="14"/>
  <c r="BL128" i="14"/>
  <c r="BK128" i="14"/>
  <c r="BI128" i="14"/>
  <c r="BF128" i="14"/>
  <c r="BE128" i="14"/>
  <c r="BC128" i="14"/>
  <c r="AZ128" i="14"/>
  <c r="BO128" i="14" s="1"/>
  <c r="AY128" i="14"/>
  <c r="AS128" i="14"/>
  <c r="AP128" i="14"/>
  <c r="Y128" i="14" s="1"/>
  <c r="AL128" i="14"/>
  <c r="AJ128" i="14"/>
  <c r="X128" i="14"/>
  <c r="BX119" i="14"/>
  <c r="BW119" i="14"/>
  <c r="BU119" i="14"/>
  <c r="BR119" i="14"/>
  <c r="BL119" i="14"/>
  <c r="BK119" i="14"/>
  <c r="BI119" i="14"/>
  <c r="BF119" i="14"/>
  <c r="BM119" i="14" s="1"/>
  <c r="BE119" i="14"/>
  <c r="BC119" i="14"/>
  <c r="AZ119" i="14"/>
  <c r="BS119" i="14" s="1"/>
  <c r="AT119" i="14"/>
  <c r="AY119" i="14" s="1"/>
  <c r="AS119" i="14"/>
  <c r="AW119" i="14" s="1"/>
  <c r="AP119" i="14"/>
  <c r="AR119" i="14" s="1"/>
  <c r="AL119" i="14"/>
  <c r="AJ119" i="14"/>
  <c r="Z119" i="14"/>
  <c r="X119" i="14"/>
  <c r="BX118" i="14"/>
  <c r="BW118" i="14"/>
  <c r="BU118" i="14"/>
  <c r="BR118" i="14"/>
  <c r="BK118" i="14"/>
  <c r="BI118" i="14"/>
  <c r="BF118" i="14"/>
  <c r="BM118" i="14" s="1"/>
  <c r="BC118" i="14"/>
  <c r="AZ118" i="14"/>
  <c r="AT118" i="14"/>
  <c r="AS118" i="14"/>
  <c r="AW118" i="14" s="1"/>
  <c r="AP118" i="14"/>
  <c r="AR118" i="14" s="1"/>
  <c r="AL118" i="14"/>
  <c r="AJ118" i="14"/>
  <c r="X118" i="14"/>
  <c r="BX116" i="14"/>
  <c r="BU116" i="14"/>
  <c r="BR116" i="14"/>
  <c r="BL116" i="14"/>
  <c r="BK116" i="14"/>
  <c r="BI116" i="14"/>
  <c r="BF116" i="14"/>
  <c r="BM116" i="14" s="1"/>
  <c r="BE116" i="14"/>
  <c r="BC116" i="14"/>
  <c r="AZ116" i="14"/>
  <c r="BQ116" i="14" s="1"/>
  <c r="AT116" i="14"/>
  <c r="AS116" i="14"/>
  <c r="AW116" i="14" s="1"/>
  <c r="AP116" i="14"/>
  <c r="AR116" i="14" s="1"/>
  <c r="AL116" i="14"/>
  <c r="AJ116" i="14"/>
  <c r="AB116" i="14"/>
  <c r="X116" i="14"/>
  <c r="BX115" i="14"/>
  <c r="BW115" i="14"/>
  <c r="BU115" i="14"/>
  <c r="BR115" i="14"/>
  <c r="BL115" i="14"/>
  <c r="BK115" i="14"/>
  <c r="BI115" i="14"/>
  <c r="BF115" i="14"/>
  <c r="BM115" i="14" s="1"/>
  <c r="BE115" i="14"/>
  <c r="BC115" i="14"/>
  <c r="AZ115" i="14"/>
  <c r="AT115" i="14"/>
  <c r="AY115" i="14" s="1"/>
  <c r="AS115" i="14"/>
  <c r="AP115" i="14"/>
  <c r="AO115" i="14" s="1"/>
  <c r="AL115" i="14"/>
  <c r="AJ115" i="14"/>
  <c r="AB115" i="14"/>
  <c r="X115" i="14"/>
  <c r="BX114" i="14"/>
  <c r="BW114" i="14"/>
  <c r="BU114" i="14"/>
  <c r="BR114" i="14"/>
  <c r="BL114" i="14"/>
  <c r="BK114" i="14"/>
  <c r="BI114" i="14"/>
  <c r="BF114" i="14"/>
  <c r="BM114" i="14" s="1"/>
  <c r="BE114" i="14"/>
  <c r="BC114" i="14"/>
  <c r="AZ114" i="14"/>
  <c r="BQ114" i="14" s="1"/>
  <c r="AT114" i="14"/>
  <c r="AS114" i="14"/>
  <c r="AW114" i="14" s="1"/>
  <c r="AP114" i="14"/>
  <c r="AR114" i="14" s="1"/>
  <c r="AL114" i="14"/>
  <c r="AJ114" i="14"/>
  <c r="AG114" i="14"/>
  <c r="AF114" i="14"/>
  <c r="AB114" i="14"/>
  <c r="X114" i="14"/>
  <c r="BX113" i="14"/>
  <c r="BU113" i="14"/>
  <c r="BR113" i="14"/>
  <c r="BL113" i="14"/>
  <c r="BK113" i="14"/>
  <c r="BI113" i="14"/>
  <c r="BF113" i="14"/>
  <c r="BM113" i="14" s="1"/>
  <c r="BE113" i="14"/>
  <c r="BC113" i="14"/>
  <c r="AZ113" i="14"/>
  <c r="BO113" i="14" s="1"/>
  <c r="AT113" i="14"/>
  <c r="AY113" i="14" s="1"/>
  <c r="AS113" i="14"/>
  <c r="AP113" i="14"/>
  <c r="AR113" i="14" s="1"/>
  <c r="AL113" i="14"/>
  <c r="AJ113" i="14"/>
  <c r="AG113" i="14"/>
  <c r="AF113" i="14"/>
  <c r="AB113" i="14"/>
  <c r="X113" i="14"/>
  <c r="BX112" i="14"/>
  <c r="BU112" i="14"/>
  <c r="BR112" i="14"/>
  <c r="BL112" i="14"/>
  <c r="BK112" i="14"/>
  <c r="BI112" i="14"/>
  <c r="BF112" i="14"/>
  <c r="BM112" i="14" s="1"/>
  <c r="BE112" i="14"/>
  <c r="BC112" i="14"/>
  <c r="AZ112" i="14"/>
  <c r="AT112" i="14"/>
  <c r="AY112" i="14" s="1"/>
  <c r="AS112" i="14"/>
  <c r="AW112" i="14" s="1"/>
  <c r="AP112" i="14"/>
  <c r="AR112" i="14" s="1"/>
  <c r="AL112" i="14"/>
  <c r="AJ112" i="14"/>
  <c r="AG112" i="14"/>
  <c r="AF112" i="14"/>
  <c r="AB112" i="14"/>
  <c r="X112" i="14"/>
  <c r="BX111" i="14"/>
  <c r="BU111" i="14"/>
  <c r="BR111" i="14"/>
  <c r="BL111" i="14"/>
  <c r="BK111" i="14"/>
  <c r="BI111" i="14"/>
  <c r="BF111" i="14"/>
  <c r="BM111" i="14" s="1"/>
  <c r="BE111" i="14"/>
  <c r="BC111" i="14"/>
  <c r="AZ111" i="14"/>
  <c r="Z111" i="14" s="1"/>
  <c r="AT111" i="14"/>
  <c r="AY111" i="14" s="1"/>
  <c r="AS111" i="14"/>
  <c r="AP111" i="14"/>
  <c r="AR111" i="14" s="1"/>
  <c r="AL111" i="14"/>
  <c r="AJ111" i="14"/>
  <c r="AG111" i="14"/>
  <c r="AF111" i="14"/>
  <c r="AB111" i="14"/>
  <c r="X111" i="14"/>
  <c r="BX110" i="14"/>
  <c r="BU110" i="14"/>
  <c r="BR110" i="14"/>
  <c r="BL110" i="14"/>
  <c r="BK110" i="14"/>
  <c r="BI110" i="14"/>
  <c r="BF110" i="14"/>
  <c r="BM110" i="14" s="1"/>
  <c r="BE110" i="14"/>
  <c r="BC110" i="14"/>
  <c r="AZ110" i="14"/>
  <c r="BQ110" i="14" s="1"/>
  <c r="AT110" i="14"/>
  <c r="AS110" i="14"/>
  <c r="AW110" i="14" s="1"/>
  <c r="AP110" i="14"/>
  <c r="AR110" i="14" s="1"/>
  <c r="AL110" i="14"/>
  <c r="AJ110" i="14"/>
  <c r="AB110" i="14"/>
  <c r="X110" i="14"/>
  <c r="BX117" i="14"/>
  <c r="BW117" i="14"/>
  <c r="BU117" i="14"/>
  <c r="BR117" i="14"/>
  <c r="BL117" i="14"/>
  <c r="BK117" i="14"/>
  <c r="BI117" i="14"/>
  <c r="BF117" i="14"/>
  <c r="BM117" i="14" s="1"/>
  <c r="BE117" i="14"/>
  <c r="BC117" i="14"/>
  <c r="AZ117" i="14"/>
  <c r="AT117" i="14"/>
  <c r="AY117" i="14" s="1"/>
  <c r="AS117" i="14"/>
  <c r="AW117" i="14" s="1"/>
  <c r="AP117" i="14"/>
  <c r="AO117" i="14" s="1"/>
  <c r="AB117" i="14"/>
  <c r="X117" i="14"/>
  <c r="BX109" i="14"/>
  <c r="BW109" i="14"/>
  <c r="BU109" i="14"/>
  <c r="BR109" i="14"/>
  <c r="BL109" i="14"/>
  <c r="BK109" i="14"/>
  <c r="BI109" i="14"/>
  <c r="BF109" i="14"/>
  <c r="BM109" i="14" s="1"/>
  <c r="BE109" i="14"/>
  <c r="BC109" i="14"/>
  <c r="AZ109" i="14"/>
  <c r="AT109" i="14"/>
  <c r="AY109" i="14" s="1"/>
  <c r="AS109" i="14"/>
  <c r="AW109" i="14" s="1"/>
  <c r="AP109" i="14"/>
  <c r="AR109" i="14" s="1"/>
  <c r="AL109" i="14"/>
  <c r="AJ109" i="14"/>
  <c r="X109" i="14"/>
  <c r="BX108" i="14"/>
  <c r="BW108" i="14"/>
  <c r="BU108" i="14"/>
  <c r="BR108" i="14"/>
  <c r="BL108" i="14"/>
  <c r="BK108" i="14"/>
  <c r="BI108" i="14"/>
  <c r="BF108" i="14"/>
  <c r="BM108" i="14" s="1"/>
  <c r="BE108" i="14"/>
  <c r="BC108" i="14"/>
  <c r="AZ108" i="14"/>
  <c r="BO108" i="14" s="1"/>
  <c r="AT108" i="14"/>
  <c r="AY108" i="14" s="1"/>
  <c r="AS108" i="14"/>
  <c r="AP108" i="14"/>
  <c r="AR108" i="14" s="1"/>
  <c r="AL108" i="14"/>
  <c r="AJ108" i="14"/>
  <c r="X108" i="14"/>
  <c r="BX107" i="14"/>
  <c r="BW107" i="14"/>
  <c r="BU107" i="14"/>
  <c r="BR107" i="14"/>
  <c r="BL107" i="14"/>
  <c r="BK107" i="14"/>
  <c r="BI107" i="14"/>
  <c r="BF107" i="14"/>
  <c r="BM107" i="14" s="1"/>
  <c r="BE107" i="14"/>
  <c r="BC107" i="14"/>
  <c r="AZ107" i="14"/>
  <c r="BQ107" i="14" s="1"/>
  <c r="AT107" i="14"/>
  <c r="AS107" i="14"/>
  <c r="AW107" i="14" s="1"/>
  <c r="AP107" i="14"/>
  <c r="AR107" i="14" s="1"/>
  <c r="AL107" i="14"/>
  <c r="AJ107" i="14"/>
  <c r="X107" i="14"/>
  <c r="BX106" i="14"/>
  <c r="BW106" i="14"/>
  <c r="BU106" i="14"/>
  <c r="BR106" i="14"/>
  <c r="BL106" i="14"/>
  <c r="BK106" i="14"/>
  <c r="BI106" i="14"/>
  <c r="BF106" i="14"/>
  <c r="BM106" i="14" s="1"/>
  <c r="BE106" i="14"/>
  <c r="BC106" i="14"/>
  <c r="AZ106" i="14"/>
  <c r="BO106" i="14" s="1"/>
  <c r="AT106" i="14"/>
  <c r="AY106" i="14" s="1"/>
  <c r="AS106" i="14"/>
  <c r="AW106" i="14" s="1"/>
  <c r="AP106" i="14"/>
  <c r="AR106" i="14" s="1"/>
  <c r="AL106" i="14"/>
  <c r="AJ106" i="14"/>
  <c r="X106" i="14"/>
  <c r="BX105" i="14"/>
  <c r="BW105" i="14"/>
  <c r="BU105" i="14"/>
  <c r="BR105" i="14"/>
  <c r="BM105" i="14"/>
  <c r="BL105" i="14"/>
  <c r="BK105" i="14"/>
  <c r="BI105" i="14"/>
  <c r="BE105" i="14"/>
  <c r="BC105" i="14"/>
  <c r="AZ105" i="14"/>
  <c r="BO105" i="14" s="1"/>
  <c r="AT105" i="14"/>
  <c r="AY105" i="14" s="1"/>
  <c r="AS105" i="14"/>
  <c r="AW105" i="14" s="1"/>
  <c r="AP105" i="14"/>
  <c r="AR105" i="14" s="1"/>
  <c r="AL105" i="14"/>
  <c r="AJ105" i="14"/>
  <c r="X105" i="14"/>
  <c r="BX104" i="14"/>
  <c r="BW104" i="14"/>
  <c r="BU104" i="14"/>
  <c r="BR104" i="14"/>
  <c r="BM104" i="14"/>
  <c r="BL104" i="14"/>
  <c r="BK104" i="14"/>
  <c r="BI104" i="14"/>
  <c r="BE104" i="14"/>
  <c r="BC104" i="14"/>
  <c r="AZ104" i="14"/>
  <c r="BO104" i="14" s="1"/>
  <c r="AT104" i="14"/>
  <c r="AY104" i="14" s="1"/>
  <c r="AS104" i="14"/>
  <c r="AW104" i="14" s="1"/>
  <c r="AP104" i="14"/>
  <c r="AR104" i="14" s="1"/>
  <c r="AL104" i="14"/>
  <c r="AJ104" i="14"/>
  <c r="X104" i="14"/>
  <c r="BX103" i="14"/>
  <c r="BW103" i="14"/>
  <c r="BU103" i="14"/>
  <c r="BR103" i="14"/>
  <c r="BL103" i="14"/>
  <c r="BK103" i="14"/>
  <c r="BI103" i="14"/>
  <c r="BF103" i="14"/>
  <c r="BM103" i="14" s="1"/>
  <c r="BE103" i="14"/>
  <c r="BC103" i="14"/>
  <c r="AZ103" i="14"/>
  <c r="AT103" i="14"/>
  <c r="AY103" i="14" s="1"/>
  <c r="AS103" i="14"/>
  <c r="AW103" i="14" s="1"/>
  <c r="AP103" i="14"/>
  <c r="AO103" i="14" s="1"/>
  <c r="AL103" i="14"/>
  <c r="AJ103" i="14"/>
  <c r="X103" i="14"/>
  <c r="BX102" i="14"/>
  <c r="BW102" i="14"/>
  <c r="BU102" i="14"/>
  <c r="BR102" i="14"/>
  <c r="BO102" i="14"/>
  <c r="BM102" i="14"/>
  <c r="AZ102" i="14"/>
  <c r="AT102" i="14"/>
  <c r="AY102" i="14" s="1"/>
  <c r="AS102" i="14"/>
  <c r="AP102" i="14"/>
  <c r="AO102" i="14" s="1"/>
  <c r="AL102" i="14"/>
  <c r="AJ102" i="14"/>
  <c r="X102" i="14"/>
  <c r="BX101" i="14"/>
  <c r="BW101" i="14"/>
  <c r="BU101" i="14"/>
  <c r="BR101" i="14"/>
  <c r="BL101" i="14"/>
  <c r="BK101" i="14"/>
  <c r="BI101" i="14"/>
  <c r="BF101" i="14"/>
  <c r="BM101" i="14" s="1"/>
  <c r="BE101" i="14"/>
  <c r="BC101" i="14"/>
  <c r="AZ101" i="14"/>
  <c r="BO101" i="14" s="1"/>
  <c r="AT101" i="14"/>
  <c r="AS101" i="14"/>
  <c r="AP101" i="14"/>
  <c r="AO101" i="14" s="1"/>
  <c r="AL101" i="14"/>
  <c r="AJ101" i="14"/>
  <c r="X101" i="14"/>
  <c r="BX99" i="14"/>
  <c r="BW99" i="14"/>
  <c r="BU99" i="14"/>
  <c r="BR99" i="14"/>
  <c r="BL99" i="14"/>
  <c r="BK99" i="14"/>
  <c r="BI99" i="14"/>
  <c r="BF99" i="14"/>
  <c r="BM99" i="14" s="1"/>
  <c r="BE99" i="14"/>
  <c r="BC99" i="14"/>
  <c r="AZ99" i="14"/>
  <c r="BO99" i="14" s="1"/>
  <c r="AT99" i="14"/>
  <c r="AY99" i="14" s="1"/>
  <c r="AS99" i="14"/>
  <c r="AW99" i="14" s="1"/>
  <c r="AQ99" i="14"/>
  <c r="AN99" i="14"/>
  <c r="AM99" i="14"/>
  <c r="AG99" i="14"/>
  <c r="AF99" i="14"/>
  <c r="AB99" i="14"/>
  <c r="Z99" i="14"/>
  <c r="X99" i="14"/>
  <c r="BX100" i="14"/>
  <c r="BR100" i="14"/>
  <c r="AZ100" i="14"/>
  <c r="BQ100" i="14" s="1"/>
  <c r="AT100" i="14"/>
  <c r="AS100" i="14"/>
  <c r="AP100" i="14"/>
  <c r="AR100" i="14" s="1"/>
  <c r="AF100" i="14"/>
  <c r="AB100" i="14"/>
  <c r="X100" i="14"/>
  <c r="BX97" i="14"/>
  <c r="BR97" i="14"/>
  <c r="BL97" i="14"/>
  <c r="BK97" i="14"/>
  <c r="BI97" i="14"/>
  <c r="BF97" i="14"/>
  <c r="BM97" i="14" s="1"/>
  <c r="BE97" i="14"/>
  <c r="BC97" i="14"/>
  <c r="AZ97" i="14"/>
  <c r="BO97" i="14" s="1"/>
  <c r="AT97" i="14"/>
  <c r="AY97" i="14" s="1"/>
  <c r="AS97" i="14"/>
  <c r="AW97" i="14" s="1"/>
  <c r="AP97" i="14"/>
  <c r="AR97" i="14" s="1"/>
  <c r="AL97" i="14"/>
  <c r="AJ97" i="14"/>
  <c r="AG97" i="14"/>
  <c r="AF97" i="14"/>
  <c r="AB97" i="14"/>
  <c r="Z97" i="14"/>
  <c r="X97" i="14"/>
  <c r="BX96" i="14"/>
  <c r="BR96" i="14"/>
  <c r="BL96" i="14"/>
  <c r="BK96" i="14"/>
  <c r="BI96" i="14"/>
  <c r="BF96" i="14"/>
  <c r="BE96" i="14"/>
  <c r="BC96" i="14"/>
  <c r="AZ96" i="14"/>
  <c r="AT96" i="14"/>
  <c r="AY96" i="14" s="1"/>
  <c r="AS96" i="14"/>
  <c r="AP96" i="14"/>
  <c r="AR96" i="14" s="1"/>
  <c r="AB96" i="14"/>
  <c r="X96" i="14"/>
  <c r="BX95" i="14"/>
  <c r="BW95" i="14"/>
  <c r="BU95" i="14"/>
  <c r="BR95" i="14"/>
  <c r="BL95" i="14"/>
  <c r="BK95" i="14"/>
  <c r="BI95" i="14"/>
  <c r="BF95" i="14"/>
  <c r="BE95" i="14"/>
  <c r="BC95" i="14"/>
  <c r="AZ95" i="14"/>
  <c r="BO95" i="14" s="1"/>
  <c r="AT95" i="14"/>
  <c r="AS95" i="14"/>
  <c r="AW95" i="14" s="1"/>
  <c r="AP95" i="14"/>
  <c r="AR95" i="14" s="1"/>
  <c r="AL95" i="14"/>
  <c r="AJ95" i="14"/>
  <c r="AG95" i="14"/>
  <c r="AF95" i="14"/>
  <c r="AB95" i="14"/>
  <c r="X95" i="14"/>
  <c r="BX94" i="14"/>
  <c r="BW94" i="14"/>
  <c r="BU94" i="14"/>
  <c r="BR94" i="14"/>
  <c r="BL94" i="14"/>
  <c r="BK94" i="14"/>
  <c r="BI94" i="14"/>
  <c r="BF94" i="14"/>
  <c r="BE94" i="14"/>
  <c r="BC94" i="14"/>
  <c r="AZ94" i="14"/>
  <c r="BO94" i="14" s="1"/>
  <c r="AT94" i="14"/>
  <c r="AY94" i="14" s="1"/>
  <c r="AS94" i="14"/>
  <c r="AW94" i="14" s="1"/>
  <c r="AP94" i="14"/>
  <c r="AR94" i="14" s="1"/>
  <c r="AL94" i="14"/>
  <c r="AJ94" i="14"/>
  <c r="AG94" i="14"/>
  <c r="AF94" i="14"/>
  <c r="AB94" i="14"/>
  <c r="X94" i="14"/>
  <c r="BX93" i="14"/>
  <c r="BR93" i="14"/>
  <c r="BL93" i="14"/>
  <c r="BK93" i="14"/>
  <c r="BI93" i="14"/>
  <c r="BF93" i="14"/>
  <c r="BE93" i="14"/>
  <c r="BC93" i="14"/>
  <c r="AZ93" i="14"/>
  <c r="BO93" i="14" s="1"/>
  <c r="AT93" i="14"/>
  <c r="AS93" i="14"/>
  <c r="AW93" i="14" s="1"/>
  <c r="AP93" i="14"/>
  <c r="AR93" i="14" s="1"/>
  <c r="AL93" i="14"/>
  <c r="AJ93" i="14"/>
  <c r="AG93" i="14"/>
  <c r="AF93" i="14"/>
  <c r="AB93" i="14"/>
  <c r="X93" i="14"/>
  <c r="BX98" i="14"/>
  <c r="BU98" i="14"/>
  <c r="BR98" i="14"/>
  <c r="BL98" i="14"/>
  <c r="BK98" i="14"/>
  <c r="BI98" i="14"/>
  <c r="BF98" i="14"/>
  <c r="BE98" i="14"/>
  <c r="BC98" i="14"/>
  <c r="AZ98" i="14"/>
  <c r="BO98" i="14" s="1"/>
  <c r="AT98" i="14"/>
  <c r="AS98" i="14"/>
  <c r="AW98" i="14" s="1"/>
  <c r="AP98" i="14"/>
  <c r="AR98" i="14" s="1"/>
  <c r="AF98" i="14"/>
  <c r="X98" i="14"/>
  <c r="BX92" i="14"/>
  <c r="BR92" i="14"/>
  <c r="BL92" i="14"/>
  <c r="BK92" i="14"/>
  <c r="BI92" i="14"/>
  <c r="BF92" i="14"/>
  <c r="BE92" i="14"/>
  <c r="BC92" i="14"/>
  <c r="AZ92" i="14"/>
  <c r="Z92" i="14" s="1"/>
  <c r="AT92" i="14"/>
  <c r="AY92" i="14" s="1"/>
  <c r="AS92" i="14"/>
  <c r="AP92" i="14"/>
  <c r="AO92" i="14" s="1"/>
  <c r="AL92" i="14"/>
  <c r="AJ92" i="14"/>
  <c r="X92" i="14"/>
  <c r="BX91" i="14"/>
  <c r="BW91" i="14"/>
  <c r="BU91" i="14"/>
  <c r="BR91" i="14"/>
  <c r="BL91" i="14"/>
  <c r="BK91" i="14"/>
  <c r="BI91" i="14"/>
  <c r="BF91" i="14"/>
  <c r="BE91" i="14"/>
  <c r="BC91" i="14"/>
  <c r="AZ91" i="14"/>
  <c r="AT91" i="14"/>
  <c r="AY91" i="14" s="1"/>
  <c r="AS91" i="14"/>
  <c r="AP91" i="14"/>
  <c r="AO91" i="14" s="1"/>
  <c r="AL91" i="14"/>
  <c r="AJ91" i="14"/>
  <c r="X91" i="14"/>
  <c r="BX90" i="14"/>
  <c r="BL90" i="14"/>
  <c r="BK90" i="14"/>
  <c r="BI90" i="14"/>
  <c r="BF90" i="14"/>
  <c r="BM90" i="14" s="1"/>
  <c r="BE90" i="14"/>
  <c r="BC90" i="14"/>
  <c r="AZ90" i="14"/>
  <c r="BG90" i="14" s="1"/>
  <c r="AT90" i="14"/>
  <c r="AY90" i="14" s="1"/>
  <c r="AS90" i="14"/>
  <c r="AU90" i="14" s="1"/>
  <c r="AP90" i="14"/>
  <c r="AO90" i="14" s="1"/>
  <c r="AL90" i="14"/>
  <c r="AJ90" i="14"/>
  <c r="X90" i="14"/>
  <c r="BX89" i="14"/>
  <c r="BW89" i="14"/>
  <c r="BU89" i="14"/>
  <c r="BL89" i="14"/>
  <c r="BK89" i="14"/>
  <c r="BI89" i="14"/>
  <c r="BF89" i="14"/>
  <c r="BM89" i="14" s="1"/>
  <c r="BE89" i="14"/>
  <c r="BC89" i="14"/>
  <c r="AZ89" i="14"/>
  <c r="BG89" i="14" s="1"/>
  <c r="AT89" i="14"/>
  <c r="AY89" i="14" s="1"/>
  <c r="AS89" i="14"/>
  <c r="AU89" i="14" s="1"/>
  <c r="AP89" i="14"/>
  <c r="AR89" i="14" s="1"/>
  <c r="AL89" i="14"/>
  <c r="AJ89" i="14"/>
  <c r="Z89" i="14"/>
  <c r="X89" i="14"/>
  <c r="BX88" i="14"/>
  <c r="BW88" i="14"/>
  <c r="BU88" i="14"/>
  <c r="BR88" i="14"/>
  <c r="BL88" i="14"/>
  <c r="BK88" i="14"/>
  <c r="BI88" i="14"/>
  <c r="BF88" i="14"/>
  <c r="BE88" i="14"/>
  <c r="BC88" i="14"/>
  <c r="AZ88" i="14"/>
  <c r="BO88" i="14" s="1"/>
  <c r="AT88" i="14"/>
  <c r="AY88" i="14" s="1"/>
  <c r="AS88" i="14"/>
  <c r="AW88" i="14" s="1"/>
  <c r="AP88" i="14"/>
  <c r="AR88" i="14" s="1"/>
  <c r="AL88" i="14"/>
  <c r="AJ88" i="14"/>
  <c r="X88" i="14"/>
  <c r="BX86" i="14"/>
  <c r="BW86" i="14"/>
  <c r="BU86" i="14"/>
  <c r="BR86" i="14"/>
  <c r="BL86" i="14"/>
  <c r="BK86" i="14"/>
  <c r="BI86" i="14"/>
  <c r="BF86" i="14"/>
  <c r="BE86" i="14"/>
  <c r="BC86" i="14"/>
  <c r="AZ86" i="14"/>
  <c r="BO86" i="14" s="1"/>
  <c r="AT86" i="14"/>
  <c r="AS86" i="14"/>
  <c r="AW86" i="14" s="1"/>
  <c r="AP86" i="14"/>
  <c r="Y86" i="14" s="1"/>
  <c r="AG86" i="14"/>
  <c r="AF86" i="14"/>
  <c r="AB86" i="14"/>
  <c r="X86" i="14"/>
  <c r="BX85" i="14"/>
  <c r="BW85" i="14"/>
  <c r="BU85" i="14"/>
  <c r="BR85" i="14"/>
  <c r="BL85" i="14"/>
  <c r="BK85" i="14"/>
  <c r="BI85" i="14"/>
  <c r="BF85" i="14"/>
  <c r="BE85" i="14"/>
  <c r="BC85" i="14"/>
  <c r="AZ85" i="14"/>
  <c r="BO85" i="14" s="1"/>
  <c r="AT85" i="14"/>
  <c r="AS85" i="14"/>
  <c r="AP85" i="14"/>
  <c r="AR85" i="14" s="1"/>
  <c r="AG85" i="14"/>
  <c r="AF85" i="14"/>
  <c r="AB85" i="14"/>
  <c r="X85" i="14"/>
  <c r="BX87" i="14"/>
  <c r="BU87" i="14"/>
  <c r="BR87" i="14"/>
  <c r="BL87" i="14"/>
  <c r="BK87" i="14"/>
  <c r="BI87" i="14"/>
  <c r="BF87" i="14"/>
  <c r="BE87" i="14"/>
  <c r="BC87" i="14"/>
  <c r="AZ87" i="14"/>
  <c r="BQ87" i="14" s="1"/>
  <c r="AT87" i="14"/>
  <c r="AY87" i="14" s="1"/>
  <c r="AS87" i="14"/>
  <c r="AW87" i="14" s="1"/>
  <c r="AP87" i="14"/>
  <c r="AR87" i="14" s="1"/>
  <c r="AF87" i="14"/>
  <c r="AB87" i="14"/>
  <c r="X87" i="14"/>
  <c r="BX83" i="14"/>
  <c r="BW83" i="14"/>
  <c r="BU83" i="14"/>
  <c r="BR83" i="14"/>
  <c r="BL83" i="14"/>
  <c r="BK83" i="14"/>
  <c r="BI83" i="14"/>
  <c r="BF83" i="14"/>
  <c r="BE83" i="14"/>
  <c r="BC83" i="14"/>
  <c r="AZ83" i="14"/>
  <c r="AS83" i="14"/>
  <c r="AG83" i="14"/>
  <c r="AF83" i="14"/>
  <c r="AB83" i="14"/>
  <c r="X83" i="14"/>
  <c r="BX84" i="14"/>
  <c r="BU84" i="14"/>
  <c r="BR84" i="14"/>
  <c r="AZ84" i="14"/>
  <c r="BS84" i="14" s="1"/>
  <c r="AT84" i="14"/>
  <c r="AY84" i="14" s="1"/>
  <c r="AS84" i="14"/>
  <c r="AW84" i="14" s="1"/>
  <c r="AP84" i="14"/>
  <c r="AR84" i="14" s="1"/>
  <c r="AF84" i="14"/>
  <c r="AB84" i="14"/>
  <c r="Z84" i="14"/>
  <c r="X84" i="14"/>
  <c r="BX82" i="14"/>
  <c r="BW82" i="14"/>
  <c r="BU82" i="14"/>
  <c r="BR82" i="14"/>
  <c r="BL82" i="14"/>
  <c r="BK82" i="14"/>
  <c r="BI82" i="14"/>
  <c r="BF82" i="14"/>
  <c r="BC82" i="14"/>
  <c r="AZ82" i="14"/>
  <c r="AS82" i="14"/>
  <c r="AW82" i="14" s="1"/>
  <c r="AP82" i="14"/>
  <c r="AR82" i="14" s="1"/>
  <c r="AL82" i="14"/>
  <c r="AJ82" i="14"/>
  <c r="X82" i="14"/>
  <c r="BX81" i="14"/>
  <c r="BW81" i="14"/>
  <c r="BU81" i="14"/>
  <c r="BR81" i="14"/>
  <c r="BL81" i="14"/>
  <c r="BK81" i="14"/>
  <c r="BI81" i="14"/>
  <c r="BF81" i="14"/>
  <c r="BC81" i="14"/>
  <c r="AZ81" i="14"/>
  <c r="BQ81" i="14" s="1"/>
  <c r="AS81" i="14"/>
  <c r="AU81" i="14" s="1"/>
  <c r="AP81" i="14"/>
  <c r="AR81" i="14" s="1"/>
  <c r="AL81" i="14"/>
  <c r="AJ81" i="14"/>
  <c r="X81" i="14"/>
  <c r="BX78" i="14"/>
  <c r="BW78" i="14"/>
  <c r="BU78" i="14"/>
  <c r="BR78" i="14"/>
  <c r="BL78" i="14"/>
  <c r="BK78" i="14"/>
  <c r="BI78" i="14"/>
  <c r="BF78" i="14"/>
  <c r="BE78" i="14"/>
  <c r="BC78" i="14"/>
  <c r="AZ78" i="14"/>
  <c r="BO78" i="14" s="1"/>
  <c r="AT78" i="14"/>
  <c r="AS78" i="14"/>
  <c r="AW78" i="14" s="1"/>
  <c r="AP78" i="14"/>
  <c r="AR78" i="14" s="1"/>
  <c r="AG78" i="14"/>
  <c r="AF78" i="14"/>
  <c r="AB78" i="14"/>
  <c r="X78" i="14"/>
  <c r="BX77" i="14"/>
  <c r="BW77" i="14"/>
  <c r="BU77" i="14"/>
  <c r="BR77" i="14"/>
  <c r="BL77" i="14"/>
  <c r="BK77" i="14"/>
  <c r="BI77" i="14"/>
  <c r="BF77" i="14"/>
  <c r="BC77" i="14"/>
  <c r="AZ77" i="14"/>
  <c r="BO77" i="14" s="1"/>
  <c r="AT77" i="14"/>
  <c r="AY77" i="14" s="1"/>
  <c r="AS77" i="14"/>
  <c r="AW77" i="14" s="1"/>
  <c r="AP77" i="14"/>
  <c r="Y77" i="14" s="1"/>
  <c r="AG77" i="14"/>
  <c r="AF77" i="14"/>
  <c r="AB77" i="14"/>
  <c r="X77" i="14"/>
  <c r="BX76" i="14"/>
  <c r="BW76" i="14"/>
  <c r="BR76" i="14"/>
  <c r="AZ76" i="14"/>
  <c r="BS76" i="14" s="1"/>
  <c r="AT76" i="14"/>
  <c r="AS76" i="14"/>
  <c r="AP76" i="14"/>
  <c r="AR76" i="14" s="1"/>
  <c r="AG76" i="14"/>
  <c r="AF76" i="14"/>
  <c r="AB76" i="14"/>
  <c r="Z76" i="14"/>
  <c r="X76" i="14"/>
  <c r="BX79" i="14"/>
  <c r="BR79" i="14"/>
  <c r="BL79" i="14"/>
  <c r="BK79" i="14"/>
  <c r="BI79" i="14"/>
  <c r="BF79" i="14"/>
  <c r="BE79" i="14"/>
  <c r="BC79" i="14"/>
  <c r="AZ79" i="14"/>
  <c r="BQ79" i="14" s="1"/>
  <c r="AT79" i="14"/>
  <c r="AS79" i="14"/>
  <c r="AW79" i="14" s="1"/>
  <c r="AP79" i="14"/>
  <c r="AF79" i="14"/>
  <c r="AB79" i="14"/>
  <c r="X79" i="14"/>
  <c r="BX75" i="14"/>
  <c r="BW75" i="14"/>
  <c r="BU75" i="14"/>
  <c r="BE75" i="14"/>
  <c r="BL75" i="14" s="1"/>
  <c r="BC75" i="14"/>
  <c r="BJ75" i="14" s="1"/>
  <c r="BQ75" i="14" s="1"/>
  <c r="AZ75" i="14"/>
  <c r="BS75" i="14" s="1"/>
  <c r="AT75" i="14"/>
  <c r="BA75" i="14" s="1"/>
  <c r="BH75" i="14" s="1"/>
  <c r="BO75" i="14" s="1"/>
  <c r="AS75" i="14"/>
  <c r="AW75" i="14" s="1"/>
  <c r="BD75" i="14" s="1"/>
  <c r="BK75" i="14" s="1"/>
  <c r="AP75" i="14"/>
  <c r="AR75" i="14" s="1"/>
  <c r="AL75" i="14"/>
  <c r="AJ75" i="14"/>
  <c r="Z75" i="14"/>
  <c r="Y75" i="14"/>
  <c r="X75" i="14"/>
  <c r="BX80" i="14"/>
  <c r="BU80" i="14"/>
  <c r="BR80" i="14"/>
  <c r="BS80" i="14" s="1"/>
  <c r="BQ80" i="14"/>
  <c r="BL80" i="14"/>
  <c r="BK80" i="14"/>
  <c r="BI80" i="14"/>
  <c r="BF80" i="14"/>
  <c r="BE80" i="14"/>
  <c r="BC80" i="14"/>
  <c r="AY80" i="14"/>
  <c r="AS80" i="14"/>
  <c r="AP80" i="14"/>
  <c r="AL80" i="14"/>
  <c r="AJ80" i="14"/>
  <c r="Z80" i="14"/>
  <c r="X80" i="14"/>
  <c r="BX74" i="14"/>
  <c r="BW74" i="14"/>
  <c r="BU74" i="14"/>
  <c r="BR74" i="14"/>
  <c r="BL74" i="14"/>
  <c r="BK74" i="14"/>
  <c r="BI74" i="14"/>
  <c r="BF74" i="14"/>
  <c r="BE74" i="14"/>
  <c r="BC74" i="14"/>
  <c r="AZ74" i="14"/>
  <c r="AT74" i="14"/>
  <c r="AY74" i="14" s="1"/>
  <c r="AS74" i="14"/>
  <c r="AP74" i="14"/>
  <c r="AR74" i="14" s="1"/>
  <c r="AF74" i="14"/>
  <c r="AB74" i="14"/>
  <c r="X74" i="14"/>
  <c r="BX73" i="14"/>
  <c r="BW73" i="14"/>
  <c r="BU73" i="14"/>
  <c r="BR73" i="14"/>
  <c r="BK73" i="14"/>
  <c r="BI73" i="14"/>
  <c r="BF73" i="14"/>
  <c r="BM73" i="14" s="1"/>
  <c r="BE73" i="14"/>
  <c r="BC73" i="14"/>
  <c r="AZ73" i="14"/>
  <c r="BO73" i="14" s="1"/>
  <c r="AT73" i="14"/>
  <c r="AS73" i="14"/>
  <c r="AW73" i="14" s="1"/>
  <c r="AP73" i="14"/>
  <c r="AR73" i="14" s="1"/>
  <c r="AF73" i="14"/>
  <c r="AB73" i="14"/>
  <c r="X73" i="14"/>
  <c r="BX72" i="14"/>
  <c r="BR72" i="14"/>
  <c r="BM72" i="14"/>
  <c r="AZ72" i="14"/>
  <c r="BQ72" i="14" s="1"/>
  <c r="AT72" i="14"/>
  <c r="AY72" i="14" s="1"/>
  <c r="AS72" i="14"/>
  <c r="AP72" i="14"/>
  <c r="AO72" i="14" s="1"/>
  <c r="AF72" i="14"/>
  <c r="AB72" i="14"/>
  <c r="X72" i="14"/>
  <c r="BX71" i="14"/>
  <c r="BU71" i="14"/>
  <c r="BR71" i="14"/>
  <c r="BC71" i="14"/>
  <c r="AZ71" i="14"/>
  <c r="AT71" i="14"/>
  <c r="AS71" i="14"/>
  <c r="AW71" i="14" s="1"/>
  <c r="AP71" i="14"/>
  <c r="AO71" i="14" s="1"/>
  <c r="AB71" i="14"/>
  <c r="X71" i="14"/>
  <c r="BX70" i="14"/>
  <c r="BU70" i="14"/>
  <c r="BR70" i="14"/>
  <c r="BL70" i="14"/>
  <c r="BI70" i="14"/>
  <c r="BF70" i="14"/>
  <c r="BC70" i="14"/>
  <c r="AZ70" i="14"/>
  <c r="BO70" i="14" s="1"/>
  <c r="AY70" i="14"/>
  <c r="AS70" i="14"/>
  <c r="AU70" i="14" s="1"/>
  <c r="AP70" i="14"/>
  <c r="Y70" i="14" s="1"/>
  <c r="AB70" i="14"/>
  <c r="X70" i="14"/>
  <c r="BX69" i="14"/>
  <c r="BU69" i="14"/>
  <c r="BR69" i="14"/>
  <c r="BL69" i="14"/>
  <c r="BI69" i="14"/>
  <c r="BF69" i="14"/>
  <c r="BE69" i="14"/>
  <c r="BC69" i="14"/>
  <c r="AZ69" i="14"/>
  <c r="BO69" i="14" s="1"/>
  <c r="AT69" i="14"/>
  <c r="AY69" i="14" s="1"/>
  <c r="AS69" i="14"/>
  <c r="AP69" i="14"/>
  <c r="AO69" i="14" s="1"/>
  <c r="AF69" i="14"/>
  <c r="AB69" i="14"/>
  <c r="X69" i="14"/>
  <c r="BX68" i="14"/>
  <c r="BR68" i="14"/>
  <c r="BL68" i="14"/>
  <c r="BK68" i="14"/>
  <c r="BI68" i="14"/>
  <c r="BF68" i="14"/>
  <c r="BE68" i="14"/>
  <c r="BC68" i="14"/>
  <c r="AZ68" i="14"/>
  <c r="BO68" i="14" s="1"/>
  <c r="AT68" i="14"/>
  <c r="AY68" i="14" s="1"/>
  <c r="AS68" i="14"/>
  <c r="AW68" i="14" s="1"/>
  <c r="AP68" i="14"/>
  <c r="AO68" i="14" s="1"/>
  <c r="AB68" i="14"/>
  <c r="X68" i="14"/>
  <c r="BX67" i="14"/>
  <c r="BW67" i="14"/>
  <c r="BU67" i="14"/>
  <c r="BR67" i="14"/>
  <c r="BL67" i="14"/>
  <c r="BK67" i="14"/>
  <c r="BI67" i="14"/>
  <c r="BF67" i="14"/>
  <c r="BC67" i="14"/>
  <c r="AZ67" i="14"/>
  <c r="BO67" i="14" s="1"/>
  <c r="AS67" i="14"/>
  <c r="AU67" i="14" s="1"/>
  <c r="AP67" i="14"/>
  <c r="AR67" i="14" s="1"/>
  <c r="AL67" i="14"/>
  <c r="AJ67" i="14"/>
  <c r="X67" i="14"/>
  <c r="BX66" i="14"/>
  <c r="BW66" i="14"/>
  <c r="BU66" i="14"/>
  <c r="BR66" i="14"/>
  <c r="BL66" i="14"/>
  <c r="BK66" i="14"/>
  <c r="BI66" i="14"/>
  <c r="BF66" i="14"/>
  <c r="BC66" i="14"/>
  <c r="AZ66" i="14"/>
  <c r="AS66" i="14"/>
  <c r="AW66" i="14" s="1"/>
  <c r="AP66" i="14"/>
  <c r="AR66" i="14" s="1"/>
  <c r="AL66" i="14"/>
  <c r="AJ66" i="14"/>
  <c r="X66" i="14"/>
  <c r="BX52" i="14"/>
  <c r="BU52" i="14"/>
  <c r="BR52" i="14"/>
  <c r="BL52" i="14"/>
  <c r="BK52" i="14"/>
  <c r="BI52" i="14"/>
  <c r="BF52" i="14"/>
  <c r="BC52" i="14"/>
  <c r="BO52" i="14"/>
  <c r="AJ52" i="14"/>
  <c r="X52" i="14"/>
  <c r="BX51" i="14"/>
  <c r="BU51" i="14"/>
  <c r="BR51" i="14"/>
  <c r="BL51" i="14"/>
  <c r="BK51" i="14"/>
  <c r="BI51" i="14"/>
  <c r="BF51" i="14"/>
  <c r="BE51" i="14"/>
  <c r="BC51" i="14"/>
  <c r="BO51" i="14"/>
  <c r="AJ51" i="14"/>
  <c r="AG51" i="14"/>
  <c r="AF51" i="14"/>
  <c r="AB51" i="14"/>
  <c r="Z51" i="14"/>
  <c r="X51" i="14"/>
  <c r="BX50" i="14"/>
  <c r="BW50" i="14"/>
  <c r="BU50" i="14"/>
  <c r="BR50" i="14"/>
  <c r="BL50" i="14"/>
  <c r="BK50" i="14"/>
  <c r="BI50" i="14"/>
  <c r="BF50" i="14"/>
  <c r="BC50" i="14"/>
  <c r="AJ50" i="14"/>
  <c r="AG50" i="14"/>
  <c r="AF50" i="14"/>
  <c r="AB50" i="14"/>
  <c r="Z50" i="14"/>
  <c r="X50" i="14"/>
  <c r="BX49" i="14"/>
  <c r="BW49" i="14"/>
  <c r="BU49" i="14"/>
  <c r="BR49" i="14"/>
  <c r="BL49" i="14"/>
  <c r="BI49" i="14"/>
  <c r="BF49" i="14"/>
  <c r="BE49" i="14"/>
  <c r="BC49" i="14"/>
  <c r="BQ49" i="14"/>
  <c r="AG49" i="14"/>
  <c r="AF49" i="14"/>
  <c r="AB49" i="14"/>
  <c r="X49" i="14"/>
  <c r="BX48" i="14"/>
  <c r="AG48" i="14"/>
  <c r="AF48" i="14"/>
  <c r="AB48" i="14"/>
  <c r="Z48" i="14"/>
  <c r="X48" i="14"/>
  <c r="BX47" i="14"/>
  <c r="BW47" i="14"/>
  <c r="BU47" i="14"/>
  <c r="BR47" i="14"/>
  <c r="BL47" i="14"/>
  <c r="BK47" i="14"/>
  <c r="BI47" i="14"/>
  <c r="BF47" i="14"/>
  <c r="BE47" i="14"/>
  <c r="BC47" i="14"/>
  <c r="BO47" i="14"/>
  <c r="AL47" i="14"/>
  <c r="AJ47" i="14"/>
  <c r="AG47" i="14"/>
  <c r="AF47" i="14"/>
  <c r="AB47" i="14"/>
  <c r="X47" i="14"/>
  <c r="BX46" i="14"/>
  <c r="BW46" i="14"/>
  <c r="BU46" i="14"/>
  <c r="BR46" i="14"/>
  <c r="BL46" i="14"/>
  <c r="BI46" i="14"/>
  <c r="BF46" i="14"/>
  <c r="BE46" i="14"/>
  <c r="BC46" i="14"/>
  <c r="BQ46" i="14"/>
  <c r="AG46" i="14"/>
  <c r="AF46" i="14"/>
  <c r="AB46" i="14"/>
  <c r="Z46" i="14"/>
  <c r="X46" i="14"/>
  <c r="BX45" i="14"/>
  <c r="BU45" i="14"/>
  <c r="BR45" i="14"/>
  <c r="BL45" i="14"/>
  <c r="BK45" i="14"/>
  <c r="BI45" i="14"/>
  <c r="BF45" i="14"/>
  <c r="BE45" i="14"/>
  <c r="BC45" i="14"/>
  <c r="AJ45" i="14"/>
  <c r="AG45" i="14"/>
  <c r="AF45" i="14"/>
  <c r="AB45" i="14"/>
  <c r="X45" i="14"/>
  <c r="BX44" i="14"/>
  <c r="BR44" i="14"/>
  <c r="BL44" i="14"/>
  <c r="BK44" i="14"/>
  <c r="BI44" i="14"/>
  <c r="BF44" i="14"/>
  <c r="BC44" i="14"/>
  <c r="AJ44" i="14"/>
  <c r="AG44" i="14"/>
  <c r="AF44" i="14"/>
  <c r="AB44" i="14"/>
  <c r="X44" i="14"/>
  <c r="BX43" i="14"/>
  <c r="BW43" i="14"/>
  <c r="BU43" i="14"/>
  <c r="Y43" i="14"/>
  <c r="AG43" i="14"/>
  <c r="AF43" i="14"/>
  <c r="AB43" i="14"/>
  <c r="Z43" i="14"/>
  <c r="X43" i="14"/>
  <c r="BX42" i="14"/>
  <c r="BU42" i="14"/>
  <c r="BR42" i="14"/>
  <c r="BL42" i="14"/>
  <c r="BK42" i="14"/>
  <c r="BI42" i="14"/>
  <c r="BF42" i="14"/>
  <c r="BE42" i="14"/>
  <c r="BC42" i="14"/>
  <c r="AL42" i="14"/>
  <c r="AJ42" i="14"/>
  <c r="AG42" i="14"/>
  <c r="AF42" i="14"/>
  <c r="AB42" i="14"/>
  <c r="X42" i="14"/>
  <c r="BX41" i="14"/>
  <c r="BW41" i="14"/>
  <c r="BU41" i="14"/>
  <c r="BR41" i="14"/>
  <c r="BL41" i="14"/>
  <c r="BK41" i="14"/>
  <c r="BI41" i="14"/>
  <c r="BF41" i="14"/>
  <c r="BE41" i="14"/>
  <c r="BC41" i="14"/>
  <c r="BO41" i="14"/>
  <c r="AJ41" i="14"/>
  <c r="AG41" i="14"/>
  <c r="AF41" i="14"/>
  <c r="AB41" i="14"/>
  <c r="X41" i="14"/>
  <c r="BX40" i="14"/>
  <c r="BU40" i="14"/>
  <c r="BR40" i="14"/>
  <c r="BL40" i="14"/>
  <c r="BK40" i="14"/>
  <c r="BI40" i="14"/>
  <c r="BF40" i="14"/>
  <c r="BE40" i="14"/>
  <c r="BC40" i="14"/>
  <c r="AL40" i="14"/>
  <c r="AJ40" i="14"/>
  <c r="AG40" i="14"/>
  <c r="AF40" i="14"/>
  <c r="AB40" i="14"/>
  <c r="X40" i="14"/>
  <c r="BX65" i="14"/>
  <c r="BU65" i="14"/>
  <c r="BR65" i="14"/>
  <c r="BL65" i="14"/>
  <c r="BK65" i="14"/>
  <c r="BI65" i="14"/>
  <c r="BF65" i="14"/>
  <c r="BE65" i="14"/>
  <c r="BC65" i="14"/>
  <c r="AF65" i="14"/>
  <c r="X65" i="14"/>
  <c r="BX64" i="14"/>
  <c r="BW64" i="14"/>
  <c r="BU64" i="14"/>
  <c r="BR64" i="14"/>
  <c r="BL64" i="14"/>
  <c r="BI64" i="14"/>
  <c r="BF64" i="14"/>
  <c r="BC64" i="14"/>
  <c r="AZ64" i="14"/>
  <c r="BQ64" i="14" s="1"/>
  <c r="AS64" i="14"/>
  <c r="AU64" i="14" s="1"/>
  <c r="AP64" i="14"/>
  <c r="Y64" i="14" s="1"/>
  <c r="AL64" i="14"/>
  <c r="AJ64" i="14"/>
  <c r="X64" i="14"/>
  <c r="BX63" i="14"/>
  <c r="BU63" i="14"/>
  <c r="AZ63" i="14"/>
  <c r="AS63" i="14"/>
  <c r="AU63" i="14" s="1"/>
  <c r="AP63" i="14"/>
  <c r="Y63" i="14" s="1"/>
  <c r="AL63" i="14"/>
  <c r="AJ63" i="14"/>
  <c r="Z63" i="14"/>
  <c r="X63" i="14"/>
  <c r="BX62" i="14"/>
  <c r="BU62" i="14"/>
  <c r="BR62" i="14"/>
  <c r="BL62" i="14"/>
  <c r="BI62" i="14"/>
  <c r="BF62" i="14"/>
  <c r="BC62" i="14"/>
  <c r="AZ62" i="14"/>
  <c r="BO62" i="14" s="1"/>
  <c r="AS62" i="14"/>
  <c r="AW62" i="14" s="1"/>
  <c r="AP62" i="14"/>
  <c r="Y62" i="14" s="1"/>
  <c r="AJ62" i="14"/>
  <c r="X62" i="14"/>
  <c r="BX61" i="14"/>
  <c r="BW61" i="14"/>
  <c r="BU61" i="14"/>
  <c r="BR61" i="14"/>
  <c r="BL61" i="14"/>
  <c r="BI61" i="14"/>
  <c r="BF61" i="14"/>
  <c r="BC61" i="14"/>
  <c r="AZ61" i="14"/>
  <c r="BO61" i="14" s="1"/>
  <c r="AS61" i="14"/>
  <c r="AU61" i="14" s="1"/>
  <c r="AP61" i="14"/>
  <c r="Y61" i="14" s="1"/>
  <c r="AL61" i="14"/>
  <c r="AJ61" i="14"/>
  <c r="X61" i="14"/>
  <c r="BX60" i="14"/>
  <c r="BW60" i="14"/>
  <c r="BU60" i="14"/>
  <c r="BR60" i="14"/>
  <c r="BL60" i="14"/>
  <c r="BI60" i="14"/>
  <c r="BF60" i="14"/>
  <c r="BC60" i="14"/>
  <c r="AZ60" i="14"/>
  <c r="BO60" i="14" s="1"/>
  <c r="AS60" i="14"/>
  <c r="AW60" i="14" s="1"/>
  <c r="AP60" i="14"/>
  <c r="Y60" i="14" s="1"/>
  <c r="AL60" i="14"/>
  <c r="AJ60" i="14"/>
  <c r="X60" i="14"/>
  <c r="BX59" i="14"/>
  <c r="BW59" i="14"/>
  <c r="BU59" i="14"/>
  <c r="AZ59" i="14"/>
  <c r="AS59" i="14"/>
  <c r="AU59" i="14" s="1"/>
  <c r="AP59" i="14"/>
  <c r="Y59" i="14" s="1"/>
  <c r="AL59" i="14"/>
  <c r="AJ59" i="14"/>
  <c r="Z59" i="14"/>
  <c r="X59" i="14"/>
  <c r="BX58" i="14"/>
  <c r="BU58" i="14"/>
  <c r="BR58" i="14"/>
  <c r="BL58" i="14"/>
  <c r="BI58" i="14"/>
  <c r="BF58" i="14"/>
  <c r="BC58" i="14"/>
  <c r="AZ58" i="14"/>
  <c r="BO58" i="14" s="1"/>
  <c r="AS58" i="14"/>
  <c r="AW58" i="14" s="1"/>
  <c r="AP58" i="14"/>
  <c r="Y58" i="14" s="1"/>
  <c r="AL58" i="14"/>
  <c r="AJ58" i="14"/>
  <c r="X58" i="14"/>
  <c r="BX57" i="14"/>
  <c r="BW57" i="14"/>
  <c r="BU57" i="14"/>
  <c r="BR57" i="14"/>
  <c r="BL57" i="14"/>
  <c r="BI57" i="14"/>
  <c r="BF57" i="14"/>
  <c r="BC57" i="14"/>
  <c r="AZ57" i="14"/>
  <c r="BO57" i="14" s="1"/>
  <c r="AS57" i="14"/>
  <c r="AW57" i="14" s="1"/>
  <c r="AP57" i="14"/>
  <c r="Y57" i="14" s="1"/>
  <c r="AL57" i="14"/>
  <c r="AJ57" i="14"/>
  <c r="X57" i="14"/>
  <c r="BX56" i="14"/>
  <c r="BW56" i="14"/>
  <c r="BU56" i="14"/>
  <c r="AZ56" i="14"/>
  <c r="AS56" i="14"/>
  <c r="AU56" i="14" s="1"/>
  <c r="AP56" i="14"/>
  <c r="Y56" i="14" s="1"/>
  <c r="AL56" i="14"/>
  <c r="AJ56" i="14"/>
  <c r="Z56" i="14"/>
  <c r="X56" i="14"/>
  <c r="BX55" i="14"/>
  <c r="BW55" i="14"/>
  <c r="BU55" i="14"/>
  <c r="BR55" i="14"/>
  <c r="BL55" i="14"/>
  <c r="BI55" i="14"/>
  <c r="BF55" i="14"/>
  <c r="BC55" i="14"/>
  <c r="AZ55" i="14"/>
  <c r="BQ55" i="14" s="1"/>
  <c r="AS55" i="14"/>
  <c r="AU55" i="14" s="1"/>
  <c r="AP55" i="14"/>
  <c r="Y55" i="14" s="1"/>
  <c r="AL55" i="14"/>
  <c r="AJ55" i="14"/>
  <c r="X55" i="14"/>
  <c r="BX54" i="14"/>
  <c r="BW54" i="14"/>
  <c r="BU54" i="14"/>
  <c r="BR54" i="14"/>
  <c r="BL54" i="14"/>
  <c r="BI54" i="14"/>
  <c r="BF54" i="14"/>
  <c r="BC54" i="14"/>
  <c r="AZ54" i="14"/>
  <c r="BQ54" i="14" s="1"/>
  <c r="AS54" i="14"/>
  <c r="AU54" i="14" s="1"/>
  <c r="AP54" i="14"/>
  <c r="Y54" i="14" s="1"/>
  <c r="AL54" i="14"/>
  <c r="AJ54" i="14"/>
  <c r="X54" i="14"/>
  <c r="BX53" i="14"/>
  <c r="BW53" i="14"/>
  <c r="BU53" i="14"/>
  <c r="BR53" i="14"/>
  <c r="BL53" i="14"/>
  <c r="BI53" i="14"/>
  <c r="BF53" i="14"/>
  <c r="BC53" i="14"/>
  <c r="AZ53" i="14"/>
  <c r="BQ53" i="14" s="1"/>
  <c r="AS53" i="14"/>
  <c r="AU53" i="14" s="1"/>
  <c r="AP53" i="14"/>
  <c r="Y53" i="14" s="1"/>
  <c r="AL53" i="14"/>
  <c r="AJ53" i="14"/>
  <c r="X53" i="14"/>
  <c r="BX39" i="14"/>
  <c r="BW39" i="14"/>
  <c r="BU39" i="14"/>
  <c r="BR39" i="14"/>
  <c r="BL39" i="14"/>
  <c r="BI39" i="14"/>
  <c r="BF39" i="14"/>
  <c r="BC39" i="14"/>
  <c r="AZ39" i="14"/>
  <c r="BQ39" i="14" s="1"/>
  <c r="AT39" i="14"/>
  <c r="AY39" i="14" s="1"/>
  <c r="AS39" i="14"/>
  <c r="AP39" i="14"/>
  <c r="AR39" i="14" s="1"/>
  <c r="AL39" i="14"/>
  <c r="AJ39" i="14"/>
  <c r="X39" i="14"/>
  <c r="BX38" i="14"/>
  <c r="BW38" i="14"/>
  <c r="BU38" i="14"/>
  <c r="BR38" i="14"/>
  <c r="BL38" i="14"/>
  <c r="BK38" i="14"/>
  <c r="BI38" i="14"/>
  <c r="BF38" i="14"/>
  <c r="BE38" i="14"/>
  <c r="BC38" i="14"/>
  <c r="AZ38" i="14"/>
  <c r="AT38" i="14"/>
  <c r="AY38" i="14" s="1"/>
  <c r="AS38" i="14"/>
  <c r="AW38" i="14" s="1"/>
  <c r="AP38" i="14"/>
  <c r="AR38" i="14" s="1"/>
  <c r="AL38" i="14"/>
  <c r="AJ38" i="14"/>
  <c r="X38" i="14"/>
  <c r="BX37" i="14"/>
  <c r="BW37" i="14"/>
  <c r="BU37" i="14"/>
  <c r="BR37" i="14"/>
  <c r="BL37" i="14"/>
  <c r="BK37" i="14"/>
  <c r="BI37" i="14"/>
  <c r="BF37" i="14"/>
  <c r="BE37" i="14"/>
  <c r="BC37" i="14"/>
  <c r="AZ37" i="14"/>
  <c r="AT37" i="14"/>
  <c r="AY37" i="14" s="1"/>
  <c r="AS37" i="14"/>
  <c r="AP37" i="14"/>
  <c r="AR37" i="14" s="1"/>
  <c r="AL37" i="14"/>
  <c r="AJ37" i="14"/>
  <c r="X37" i="14"/>
  <c r="BX36" i="14"/>
  <c r="BW36" i="14"/>
  <c r="BU36" i="14"/>
  <c r="BR36" i="14"/>
  <c r="BL36" i="14"/>
  <c r="BK36" i="14"/>
  <c r="BI36" i="14"/>
  <c r="BF36" i="14"/>
  <c r="BE36" i="14"/>
  <c r="BC36" i="14"/>
  <c r="AZ36" i="14"/>
  <c r="AT36" i="14"/>
  <c r="AY36" i="14" s="1"/>
  <c r="AS36" i="14"/>
  <c r="AW36" i="14" s="1"/>
  <c r="AP36" i="14"/>
  <c r="AR36" i="14" s="1"/>
  <c r="AJ36" i="14"/>
  <c r="X36" i="14"/>
  <c r="BX35" i="14"/>
  <c r="BW35" i="14"/>
  <c r="BU35" i="14"/>
  <c r="BR35" i="14"/>
  <c r="BL35" i="14"/>
  <c r="BK35" i="14"/>
  <c r="BI35" i="14"/>
  <c r="BF35" i="14"/>
  <c r="BC35" i="14"/>
  <c r="AZ35" i="14"/>
  <c r="Z35" i="14" s="1"/>
  <c r="AT35" i="14"/>
  <c r="AY35" i="14" s="1"/>
  <c r="AS35" i="14"/>
  <c r="AW35" i="14" s="1"/>
  <c r="AP35" i="14"/>
  <c r="AR35" i="14" s="1"/>
  <c r="AL35" i="14"/>
  <c r="AJ35" i="14"/>
  <c r="X35" i="14"/>
  <c r="BX34" i="14"/>
  <c r="BR34" i="14"/>
  <c r="BL34" i="14"/>
  <c r="BI34" i="14"/>
  <c r="BF34" i="14"/>
  <c r="BE34" i="14"/>
  <c r="BC34" i="14"/>
  <c r="AZ34" i="14"/>
  <c r="AT34" i="14"/>
  <c r="AY34" i="14" s="1"/>
  <c r="AS34" i="14"/>
  <c r="AP34" i="14"/>
  <c r="Y34" i="14" s="1"/>
  <c r="X34" i="14"/>
  <c r="BX33" i="14"/>
  <c r="BW33" i="14"/>
  <c r="BU33" i="14"/>
  <c r="BR33" i="14"/>
  <c r="BL33" i="14"/>
  <c r="BK33" i="14"/>
  <c r="BI33" i="14"/>
  <c r="BF33" i="14"/>
  <c r="BE33" i="14"/>
  <c r="BC33" i="14"/>
  <c r="AZ33" i="14"/>
  <c r="Z33" i="14" s="1"/>
  <c r="AT33" i="14"/>
  <c r="AY33" i="14" s="1"/>
  <c r="AS33" i="14"/>
  <c r="AW33" i="14" s="1"/>
  <c r="AP33" i="14"/>
  <c r="AO33" i="14" s="1"/>
  <c r="AL33" i="14"/>
  <c r="AJ33" i="14"/>
  <c r="X33" i="14"/>
  <c r="BX32" i="14"/>
  <c r="BW32" i="14"/>
  <c r="BU32" i="14"/>
  <c r="BR32" i="14"/>
  <c r="BL32" i="14"/>
  <c r="BK32" i="14"/>
  <c r="BI32" i="14"/>
  <c r="BF32" i="14"/>
  <c r="BC32" i="14"/>
  <c r="AZ32" i="14"/>
  <c r="AT32" i="14"/>
  <c r="AY32" i="14" s="1"/>
  <c r="AS32" i="14"/>
  <c r="AW32" i="14" s="1"/>
  <c r="AP32" i="14"/>
  <c r="AO32" i="14" s="1"/>
  <c r="AL32" i="14"/>
  <c r="AJ32" i="14"/>
  <c r="X32" i="14"/>
  <c r="BX31" i="14"/>
  <c r="BR31" i="14"/>
  <c r="BL31" i="14"/>
  <c r="BK31" i="14"/>
  <c r="BI31" i="14"/>
  <c r="BF31" i="14"/>
  <c r="BC31" i="14"/>
  <c r="AZ31" i="14"/>
  <c r="Z31" i="14" s="1"/>
  <c r="AT31" i="14"/>
  <c r="AS31" i="14"/>
  <c r="AW31" i="14" s="1"/>
  <c r="AP31" i="14"/>
  <c r="AO31" i="14" s="1"/>
  <c r="AL31" i="14"/>
  <c r="AJ31" i="14"/>
  <c r="X31" i="14"/>
  <c r="BX30" i="14"/>
  <c r="BW30" i="14"/>
  <c r="BU30" i="14"/>
  <c r="BR30" i="14"/>
  <c r="BL30" i="14"/>
  <c r="BK30" i="14"/>
  <c r="BI30" i="14"/>
  <c r="BF30" i="14"/>
  <c r="BC30" i="14"/>
  <c r="AZ30" i="14"/>
  <c r="BQ30" i="14" s="1"/>
  <c r="AT30" i="14"/>
  <c r="AY30" i="14" s="1"/>
  <c r="AS30" i="14"/>
  <c r="AW30" i="14" s="1"/>
  <c r="AP30" i="14"/>
  <c r="AO30" i="14" s="1"/>
  <c r="AL30" i="14"/>
  <c r="AJ30" i="14"/>
  <c r="X30" i="14"/>
  <c r="BX29" i="14"/>
  <c r="BW29" i="14"/>
  <c r="BU29" i="14"/>
  <c r="BR29" i="14"/>
  <c r="BL29" i="14"/>
  <c r="BK29" i="14"/>
  <c r="BI29" i="14"/>
  <c r="BF29" i="14"/>
  <c r="BE29" i="14"/>
  <c r="BC29" i="14"/>
  <c r="AZ29" i="14"/>
  <c r="BO29" i="14" s="1"/>
  <c r="AT29" i="14"/>
  <c r="AS29" i="14"/>
  <c r="AW29" i="14" s="1"/>
  <c r="AP29" i="14"/>
  <c r="AR29" i="14" s="1"/>
  <c r="AL29" i="14"/>
  <c r="AJ29" i="14"/>
  <c r="X29" i="14"/>
  <c r="BX28" i="14"/>
  <c r="BW28" i="14"/>
  <c r="BU28" i="14"/>
  <c r="BR28" i="14"/>
  <c r="BL28" i="14"/>
  <c r="BI28" i="14"/>
  <c r="BF28" i="14"/>
  <c r="BE28" i="14"/>
  <c r="BC28" i="14"/>
  <c r="AZ28" i="14"/>
  <c r="AT28" i="14"/>
  <c r="AY28" i="14" s="1"/>
  <c r="AS28" i="14"/>
  <c r="AW28" i="14" s="1"/>
  <c r="AP28" i="14"/>
  <c r="AO28" i="14" s="1"/>
  <c r="AL28" i="14"/>
  <c r="AJ28" i="14"/>
  <c r="X28" i="14"/>
  <c r="BX27" i="14"/>
  <c r="BW27" i="14"/>
  <c r="BU27" i="14"/>
  <c r="BR27" i="14"/>
  <c r="BL27" i="14"/>
  <c r="BI27" i="14"/>
  <c r="BF27" i="14"/>
  <c r="BC27" i="14"/>
  <c r="AZ27" i="14"/>
  <c r="Z27" i="14" s="1"/>
  <c r="AT27" i="14"/>
  <c r="AS27" i="14"/>
  <c r="AP27" i="14"/>
  <c r="AO27" i="14" s="1"/>
  <c r="AL27" i="14"/>
  <c r="AJ27" i="14"/>
  <c r="X27" i="14"/>
  <c r="BX26" i="14"/>
  <c r="BW26" i="14"/>
  <c r="BU26" i="14"/>
  <c r="BR26" i="14"/>
  <c r="BL26" i="14"/>
  <c r="BK26" i="14"/>
  <c r="BI26" i="14"/>
  <c r="BF26" i="14"/>
  <c r="BE26" i="14"/>
  <c r="BC26" i="14"/>
  <c r="AZ26" i="14"/>
  <c r="Z26" i="14" s="1"/>
  <c r="AT26" i="14"/>
  <c r="AY26" i="14" s="1"/>
  <c r="AS26" i="14"/>
  <c r="AP26" i="14"/>
  <c r="AR26" i="14" s="1"/>
  <c r="AL26" i="14"/>
  <c r="AJ26" i="14"/>
  <c r="X26" i="14"/>
  <c r="BX25" i="14"/>
  <c r="BW25" i="14"/>
  <c r="BU25" i="14"/>
  <c r="BR25" i="14"/>
  <c r="BL25" i="14"/>
  <c r="BI25" i="14"/>
  <c r="BF25" i="14"/>
  <c r="BE25" i="14"/>
  <c r="BC25" i="14"/>
  <c r="AZ25" i="14"/>
  <c r="BQ25" i="14" s="1"/>
  <c r="AT25" i="14"/>
  <c r="AS25" i="14"/>
  <c r="AP25" i="14"/>
  <c r="AO25" i="14" s="1"/>
  <c r="AL25" i="14"/>
  <c r="AJ25" i="14"/>
  <c r="X25" i="14"/>
  <c r="BX24" i="14"/>
  <c r="BW24" i="14"/>
  <c r="BU24" i="14"/>
  <c r="BS24" i="14"/>
  <c r="BG24" i="14"/>
  <c r="BF24" i="14"/>
  <c r="BE24" i="14"/>
  <c r="BC24" i="14"/>
  <c r="BA24" i="14"/>
  <c r="AP24" i="14"/>
  <c r="AO24" i="14" s="1"/>
  <c r="AL24" i="14"/>
  <c r="AJ24" i="14"/>
  <c r="Z24" i="14"/>
  <c r="X24" i="14"/>
  <c r="BX23" i="14"/>
  <c r="BW23" i="14"/>
  <c r="BU23" i="14"/>
  <c r="BR23" i="14"/>
  <c r="BL23" i="14"/>
  <c r="BK23" i="14"/>
  <c r="BI23" i="14"/>
  <c r="BF23" i="14"/>
  <c r="BE23" i="14"/>
  <c r="BC23" i="14"/>
  <c r="AZ23" i="14"/>
  <c r="AT23" i="14"/>
  <c r="AY23" i="14" s="1"/>
  <c r="AS23" i="14"/>
  <c r="AP23" i="14"/>
  <c r="AO23" i="14" s="1"/>
  <c r="AL23" i="14"/>
  <c r="AJ23" i="14"/>
  <c r="X23" i="14"/>
  <c r="BX22" i="14"/>
  <c r="BW22" i="14"/>
  <c r="BU22" i="14"/>
  <c r="BR22" i="14"/>
  <c r="BL22" i="14"/>
  <c r="BK22" i="14"/>
  <c r="BI22" i="14"/>
  <c r="BF22" i="14"/>
  <c r="BE22" i="14"/>
  <c r="BC22" i="14"/>
  <c r="AZ22" i="14"/>
  <c r="BO22" i="14" s="1"/>
  <c r="AT22" i="14"/>
  <c r="AS22" i="14"/>
  <c r="AW22" i="14" s="1"/>
  <c r="AP22" i="14"/>
  <c r="AR22" i="14" s="1"/>
  <c r="AL22" i="14"/>
  <c r="AJ22" i="14"/>
  <c r="X22" i="14"/>
  <c r="BX21" i="14"/>
  <c r="BW21" i="14"/>
  <c r="BU21" i="14"/>
  <c r="BR21" i="14"/>
  <c r="BL21" i="14"/>
  <c r="BK21" i="14"/>
  <c r="BI21" i="14"/>
  <c r="BF21" i="14"/>
  <c r="BC21" i="14"/>
  <c r="AZ21" i="14"/>
  <c r="AT21" i="14"/>
  <c r="AY21" i="14" s="1"/>
  <c r="AS21" i="14"/>
  <c r="AW21" i="14" s="1"/>
  <c r="AP21" i="14"/>
  <c r="AR21" i="14" s="1"/>
  <c r="AL21" i="14"/>
  <c r="AJ21" i="14"/>
  <c r="X21" i="14"/>
  <c r="BX20" i="14"/>
  <c r="BW20" i="14"/>
  <c r="BU20" i="14"/>
  <c r="BR20" i="14"/>
  <c r="BL20" i="14"/>
  <c r="BK20" i="14"/>
  <c r="BI20" i="14"/>
  <c r="BF20" i="14"/>
  <c r="BC20" i="14"/>
  <c r="AZ20" i="14"/>
  <c r="BQ20" i="14" s="1"/>
  <c r="AT20" i="14"/>
  <c r="AS20" i="14"/>
  <c r="AW20" i="14" s="1"/>
  <c r="AP20" i="14"/>
  <c r="AO20" i="14" s="1"/>
  <c r="AL20" i="14"/>
  <c r="AJ20" i="14"/>
  <c r="X20" i="14"/>
  <c r="BX19" i="14"/>
  <c r="BW19" i="14"/>
  <c r="BU19" i="14"/>
  <c r="BR19" i="14"/>
  <c r="BL19" i="14"/>
  <c r="BK19" i="14"/>
  <c r="BI19" i="14"/>
  <c r="BF19" i="14"/>
  <c r="BE19" i="14"/>
  <c r="BC19" i="14"/>
  <c r="AZ19" i="14"/>
  <c r="Z19" i="14" s="1"/>
  <c r="AT19" i="14"/>
  <c r="AY19" i="14" s="1"/>
  <c r="AS19" i="14"/>
  <c r="AW19" i="14" s="1"/>
  <c r="AP19" i="14"/>
  <c r="AO19" i="14" s="1"/>
  <c r="AL19" i="14"/>
  <c r="AJ19" i="14"/>
  <c r="X19" i="14"/>
  <c r="BX18" i="14"/>
  <c r="BW18" i="14"/>
  <c r="BU18" i="14"/>
  <c r="BR18" i="14"/>
  <c r="BL18" i="14"/>
  <c r="BK18" i="14"/>
  <c r="BI18" i="14"/>
  <c r="BF18" i="14"/>
  <c r="BE18" i="14"/>
  <c r="BC18" i="14"/>
  <c r="AZ18" i="14"/>
  <c r="Z18" i="14" s="1"/>
  <c r="AT18" i="14"/>
  <c r="AS18" i="14"/>
  <c r="AP18" i="14"/>
  <c r="AO18" i="14" s="1"/>
  <c r="AL18" i="14"/>
  <c r="AJ18" i="14"/>
  <c r="X18" i="14"/>
  <c r="BX17" i="14"/>
  <c r="BW17" i="14"/>
  <c r="BU17" i="14"/>
  <c r="BR17" i="14"/>
  <c r="BL17" i="14"/>
  <c r="BK17" i="14"/>
  <c r="BI17" i="14"/>
  <c r="BF17" i="14"/>
  <c r="BE17" i="14"/>
  <c r="BC17" i="14"/>
  <c r="AZ17" i="14"/>
  <c r="BQ17" i="14" s="1"/>
  <c r="AT17" i="14"/>
  <c r="AY17" i="14" s="1"/>
  <c r="AS17" i="14"/>
  <c r="AW17" i="14" s="1"/>
  <c r="AP17" i="14"/>
  <c r="AO17" i="14" s="1"/>
  <c r="AL17" i="14"/>
  <c r="AJ17" i="14"/>
  <c r="X17" i="14"/>
  <c r="BX16" i="14"/>
  <c r="BW16" i="14"/>
  <c r="BU16" i="14"/>
  <c r="BR16" i="14"/>
  <c r="BL16" i="14"/>
  <c r="BI16" i="14"/>
  <c r="BF16" i="14"/>
  <c r="BE16" i="14"/>
  <c r="BC16" i="14"/>
  <c r="AZ16" i="14"/>
  <c r="AT16" i="14"/>
  <c r="AS16" i="14"/>
  <c r="AP16" i="14"/>
  <c r="AO16" i="14" s="1"/>
  <c r="AL16" i="14"/>
  <c r="AJ16" i="14"/>
  <c r="X16" i="14"/>
  <c r="BX15" i="14"/>
  <c r="BW15" i="14"/>
  <c r="BU15" i="14"/>
  <c r="BR15" i="14"/>
  <c r="BL15" i="14"/>
  <c r="BI15" i="14"/>
  <c r="BF15" i="14"/>
  <c r="BC15" i="14"/>
  <c r="AZ15" i="14"/>
  <c r="BQ15" i="14" s="1"/>
  <c r="AT15" i="14"/>
  <c r="AS15" i="14"/>
  <c r="AW15" i="14" s="1"/>
  <c r="AP15" i="14"/>
  <c r="AR15" i="14" s="1"/>
  <c r="AL15" i="14"/>
  <c r="AJ15" i="14"/>
  <c r="X15" i="14"/>
  <c r="BX14" i="14"/>
  <c r="BW14" i="14"/>
  <c r="BU14" i="14"/>
  <c r="BR14" i="14"/>
  <c r="BL14" i="14"/>
  <c r="BK14" i="14"/>
  <c r="BI14" i="14"/>
  <c r="BF14" i="14"/>
  <c r="BE14" i="14"/>
  <c r="BC14" i="14"/>
  <c r="AZ14" i="14"/>
  <c r="AT14" i="14"/>
  <c r="AY14" i="14" s="1"/>
  <c r="AS14" i="14"/>
  <c r="AW14" i="14" s="1"/>
  <c r="AP14" i="14"/>
  <c r="AR14" i="14" s="1"/>
  <c r="AL14" i="14"/>
  <c r="AJ14" i="14"/>
  <c r="X14" i="14"/>
  <c r="BX13" i="14"/>
  <c r="BW13" i="14"/>
  <c r="BU13" i="14"/>
  <c r="BR13" i="14"/>
  <c r="BL13" i="14"/>
  <c r="BK13" i="14"/>
  <c r="BI13" i="14"/>
  <c r="BF13" i="14"/>
  <c r="BE13" i="14"/>
  <c r="BC13" i="14"/>
  <c r="AZ13" i="14"/>
  <c r="BQ13" i="14" s="1"/>
  <c r="AT13" i="14"/>
  <c r="AY13" i="14" s="1"/>
  <c r="AS13" i="14"/>
  <c r="AW13" i="14" s="1"/>
  <c r="AP13" i="14"/>
  <c r="AO13" i="14" s="1"/>
  <c r="AL13" i="14"/>
  <c r="AJ13" i="14"/>
  <c r="X13" i="14"/>
  <c r="BX12" i="14"/>
  <c r="BW12" i="14"/>
  <c r="BU12" i="14"/>
  <c r="BR12" i="14"/>
  <c r="BL12" i="14"/>
  <c r="BK12" i="14"/>
  <c r="BI12" i="14"/>
  <c r="BF12" i="14"/>
  <c r="BC12" i="14"/>
  <c r="AZ12" i="14"/>
  <c r="AT12" i="14"/>
  <c r="AY12" i="14" s="1"/>
  <c r="AS12" i="14"/>
  <c r="AP12" i="14"/>
  <c r="AO12" i="14" s="1"/>
  <c r="AJ12" i="14"/>
  <c r="X12" i="14"/>
  <c r="BX11" i="14"/>
  <c r="BW11" i="14"/>
  <c r="BU11" i="14"/>
  <c r="BR11" i="14"/>
  <c r="BL11" i="14"/>
  <c r="BK11" i="14"/>
  <c r="BI11" i="14"/>
  <c r="BF11" i="14"/>
  <c r="BC11" i="14"/>
  <c r="AZ11" i="14"/>
  <c r="BQ11" i="14" s="1"/>
  <c r="AT11" i="14"/>
  <c r="AS11" i="14"/>
  <c r="AW11" i="14" s="1"/>
  <c r="AP11" i="14"/>
  <c r="Y11" i="14" s="1"/>
  <c r="AJ11" i="14"/>
  <c r="X11" i="14"/>
  <c r="BX10" i="14"/>
  <c r="BW10" i="14"/>
  <c r="BU10" i="14"/>
  <c r="BR10" i="14"/>
  <c r="BL10" i="14"/>
  <c r="BK10" i="14"/>
  <c r="BI10" i="14"/>
  <c r="BF10" i="14"/>
  <c r="BE10" i="14"/>
  <c r="BC10" i="14"/>
  <c r="AZ10" i="14"/>
  <c r="BO10" i="14" s="1"/>
  <c r="AT10" i="14"/>
  <c r="AS10" i="14"/>
  <c r="AW10" i="14" s="1"/>
  <c r="AP10" i="14"/>
  <c r="AR10" i="14" s="1"/>
  <c r="AL10" i="14"/>
  <c r="AJ10" i="14"/>
  <c r="X10" i="14"/>
  <c r="BX9" i="14"/>
  <c r="BW9" i="14"/>
  <c r="BU9" i="14"/>
  <c r="BR9" i="14"/>
  <c r="BL9" i="14"/>
  <c r="BK9" i="14"/>
  <c r="BI9" i="14"/>
  <c r="BF9" i="14"/>
  <c r="BE9" i="14"/>
  <c r="BC9" i="14"/>
  <c r="AZ9" i="14"/>
  <c r="BO9" i="14" s="1"/>
  <c r="AT9" i="14"/>
  <c r="AS9" i="14"/>
  <c r="AW9" i="14" s="1"/>
  <c r="AP9" i="14"/>
  <c r="AO9" i="14" s="1"/>
  <c r="AL9" i="14"/>
  <c r="AJ9" i="14"/>
  <c r="X9" i="14"/>
  <c r="BX8" i="14"/>
  <c r="BU8" i="14"/>
  <c r="BR8" i="14"/>
  <c r="BL8" i="14"/>
  <c r="BK8" i="14"/>
  <c r="BI8" i="14"/>
  <c r="BF8" i="14"/>
  <c r="BE8" i="14"/>
  <c r="BC8" i="14"/>
  <c r="AZ8" i="14"/>
  <c r="BO8" i="14" s="1"/>
  <c r="AT8" i="14"/>
  <c r="AS8" i="14"/>
  <c r="AP8" i="14"/>
  <c r="AO8" i="14" s="1"/>
  <c r="AL8" i="14"/>
  <c r="AJ8" i="14"/>
  <c r="X8" i="14"/>
  <c r="BX5" i="14"/>
  <c r="BR5" i="14"/>
  <c r="BL5" i="14"/>
  <c r="BK5" i="14"/>
  <c r="BI5" i="14"/>
  <c r="BF5" i="14"/>
  <c r="BM5" i="14" s="1"/>
  <c r="BE5" i="14"/>
  <c r="BC5" i="14"/>
  <c r="AZ5" i="14"/>
  <c r="BS5" i="14" s="1"/>
  <c r="AT5" i="14"/>
  <c r="AY5" i="14" s="1"/>
  <c r="AS5" i="14"/>
  <c r="AU5" i="14" s="1"/>
  <c r="AP5" i="14"/>
  <c r="AG5" i="14"/>
  <c r="AF5" i="14"/>
  <c r="AB5" i="14"/>
  <c r="Z5" i="14"/>
  <c r="X5" i="14"/>
  <c r="BX4" i="14"/>
  <c r="BR4" i="14"/>
  <c r="BM4" i="14"/>
  <c r="BK4" i="14"/>
  <c r="BI4" i="14"/>
  <c r="BE4" i="14"/>
  <c r="BC4" i="14"/>
  <c r="AZ4" i="14"/>
  <c r="BO4" i="14" s="1"/>
  <c r="AT4" i="14"/>
  <c r="AY4" i="14" s="1"/>
  <c r="AS4" i="14"/>
  <c r="AU4" i="14" s="1"/>
  <c r="AP4" i="14"/>
  <c r="AR4" i="14" s="1"/>
  <c r="AG4" i="14"/>
  <c r="AF4" i="14"/>
  <c r="AB4" i="14"/>
  <c r="Z4" i="14"/>
  <c r="X4" i="14"/>
  <c r="BX3" i="14"/>
  <c r="BW3" i="14"/>
  <c r="BU3" i="14"/>
  <c r="BR3" i="14"/>
  <c r="BL3" i="14"/>
  <c r="BK3" i="14"/>
  <c r="BI3" i="14"/>
  <c r="BF3" i="14"/>
  <c r="BE3" i="14"/>
  <c r="BC3" i="14"/>
  <c r="AZ3" i="14"/>
  <c r="AT3" i="14"/>
  <c r="AY3" i="14" s="1"/>
  <c r="AS3" i="14"/>
  <c r="AP3" i="14"/>
  <c r="AR3" i="14" s="1"/>
  <c r="AG3" i="14"/>
  <c r="AF3" i="14"/>
  <c r="AB3" i="14"/>
  <c r="X3" i="14"/>
  <c r="BX7" i="14"/>
  <c r="BR7" i="14"/>
  <c r="BL7" i="14"/>
  <c r="BK7" i="14"/>
  <c r="BI7" i="14"/>
  <c r="BF7" i="14"/>
  <c r="BE7" i="14"/>
  <c r="BC7" i="14"/>
  <c r="AZ7" i="14"/>
  <c r="AT7" i="14"/>
  <c r="AS7" i="14"/>
  <c r="AW7" i="14" s="1"/>
  <c r="AP7" i="14"/>
  <c r="AR7" i="14" s="1"/>
  <c r="AF7" i="14"/>
  <c r="AB7" i="14"/>
  <c r="X7" i="14"/>
  <c r="BX6" i="14"/>
  <c r="BW6" i="14"/>
  <c r="BU6" i="14"/>
  <c r="BR6" i="14"/>
  <c r="BS6" i="14" s="1"/>
  <c r="BQ6" i="14"/>
  <c r="BO6" i="14"/>
  <c r="BM6" i="14"/>
  <c r="BK6" i="14"/>
  <c r="BI6" i="14"/>
  <c r="BG6" i="14"/>
  <c r="AS6" i="14"/>
  <c r="AP6" i="14"/>
  <c r="AL6" i="14"/>
  <c r="AJ6" i="14"/>
  <c r="Z6" i="14"/>
  <c r="Y6" i="14"/>
  <c r="X6" i="14"/>
  <c r="BX2" i="14"/>
  <c r="BW2" i="14"/>
  <c r="BU2" i="14"/>
  <c r="BL2" i="14"/>
  <c r="BK2" i="14"/>
  <c r="BI2" i="14"/>
  <c r="BF2" i="14"/>
  <c r="BM2" i="14" s="1"/>
  <c r="BE2" i="14"/>
  <c r="BC2" i="14"/>
  <c r="AZ2" i="14"/>
  <c r="BG2" i="14" s="1"/>
  <c r="AT2" i="14"/>
  <c r="AY2" i="14" s="1"/>
  <c r="AS2" i="14"/>
  <c r="AU2" i="14" s="1"/>
  <c r="AP2" i="14"/>
  <c r="AR2" i="14" s="1"/>
  <c r="AL2" i="14"/>
  <c r="AJ2" i="14"/>
  <c r="X2" i="14"/>
  <c r="AR509" i="14" l="1"/>
  <c r="AM337" i="14"/>
  <c r="AQ383" i="14"/>
  <c r="AH83" i="14"/>
  <c r="AN337" i="14"/>
  <c r="AH99" i="14"/>
  <c r="AG337" i="14"/>
  <c r="AH337" i="14" s="1"/>
  <c r="Y115" i="14"/>
  <c r="Y192" i="14"/>
  <c r="Y295" i="14"/>
  <c r="Y525" i="14"/>
  <c r="AU492" i="14"/>
  <c r="BG177" i="14"/>
  <c r="BS511" i="14"/>
  <c r="BS452" i="14"/>
  <c r="Y459" i="14"/>
  <c r="Y23" i="14"/>
  <c r="Y466" i="14"/>
  <c r="BS481" i="14"/>
  <c r="AU39" i="14"/>
  <c r="BS91" i="14"/>
  <c r="Z233" i="14"/>
  <c r="Z381" i="14"/>
  <c r="Z398" i="14"/>
  <c r="BS430" i="14"/>
  <c r="BS445" i="14"/>
  <c r="BG456" i="14"/>
  <c r="Z461" i="14"/>
  <c r="BS462" i="14"/>
  <c r="Y543" i="14"/>
  <c r="Z550" i="14"/>
  <c r="BM62" i="14"/>
  <c r="BS232" i="14"/>
  <c r="BS380" i="14"/>
  <c r="BG470" i="14"/>
  <c r="BS501" i="14"/>
  <c r="Y46" i="14"/>
  <c r="Y44" i="14"/>
  <c r="Y521" i="14"/>
  <c r="AR534" i="14"/>
  <c r="BS382" i="14"/>
  <c r="Z449" i="14"/>
  <c r="Y13" i="14"/>
  <c r="BS388" i="14"/>
  <c r="AR389" i="14"/>
  <c r="BM443" i="14"/>
  <c r="BM445" i="14"/>
  <c r="Z446" i="14"/>
  <c r="Z457" i="14"/>
  <c r="BS383" i="14"/>
  <c r="AR319" i="14"/>
  <c r="Y447" i="14"/>
  <c r="Y408" i="14"/>
  <c r="AU446" i="14"/>
  <c r="BA446" i="14" s="1"/>
  <c r="Z452" i="14"/>
  <c r="BM529" i="14"/>
  <c r="AO525" i="14"/>
  <c r="Y17" i="14"/>
  <c r="AU23" i="14"/>
  <c r="BS231" i="14"/>
  <c r="Z531" i="14"/>
  <c r="Z455" i="14"/>
  <c r="BM524" i="14"/>
  <c r="BS19" i="14"/>
  <c r="BM25" i="14"/>
  <c r="BS34" i="14"/>
  <c r="Z448" i="14"/>
  <c r="Y506" i="14"/>
  <c r="Z523" i="14"/>
  <c r="BM553" i="14"/>
  <c r="AU291" i="14"/>
  <c r="Y10" i="14"/>
  <c r="BS14" i="14"/>
  <c r="Y15" i="14"/>
  <c r="BS36" i="14"/>
  <c r="BS12" i="14"/>
  <c r="Z13" i="14"/>
  <c r="BS16" i="14"/>
  <c r="Z17" i="14"/>
  <c r="BS40" i="14"/>
  <c r="BS50" i="14"/>
  <c r="BS82" i="14"/>
  <c r="Z47" i="14"/>
  <c r="Y81" i="14"/>
  <c r="Y82" i="14"/>
  <c r="BS83" i="14"/>
  <c r="BM87" i="14"/>
  <c r="Y101" i="14"/>
  <c r="Y135" i="14"/>
  <c r="Y228" i="14"/>
  <c r="BM228" i="14"/>
  <c r="BS386" i="14"/>
  <c r="BM362" i="14"/>
  <c r="BM13" i="14"/>
  <c r="Y36" i="14"/>
  <c r="Z87" i="14"/>
  <c r="AO127" i="14"/>
  <c r="Y232" i="14"/>
  <c r="Y375" i="14"/>
  <c r="Y448" i="14"/>
  <c r="AO455" i="14"/>
  <c r="AU457" i="14"/>
  <c r="BA457" i="14" s="1"/>
  <c r="Y19" i="14"/>
  <c r="BM17" i="14"/>
  <c r="BM30" i="14"/>
  <c r="BM42" i="14"/>
  <c r="Y91" i="14"/>
  <c r="BS92" i="14"/>
  <c r="BM256" i="14"/>
  <c r="Z284" i="14"/>
  <c r="Y293" i="14"/>
  <c r="Z399" i="14"/>
  <c r="BM437" i="14"/>
  <c r="BM438" i="14"/>
  <c r="BM453" i="14"/>
  <c r="Z458" i="14"/>
  <c r="Z460" i="14"/>
  <c r="BM477" i="14"/>
  <c r="Y9" i="14"/>
  <c r="BS23" i="14"/>
  <c r="BS28" i="14"/>
  <c r="BS32" i="14"/>
  <c r="BS38" i="14"/>
  <c r="Y39" i="14"/>
  <c r="BS44" i="14"/>
  <c r="BS45" i="14"/>
  <c r="Z86" i="14"/>
  <c r="Y97" i="14"/>
  <c r="Y127" i="14"/>
  <c r="Y210" i="14"/>
  <c r="Z276" i="14"/>
  <c r="Y298" i="14"/>
  <c r="Y304" i="14"/>
  <c r="Y305" i="14"/>
  <c r="Z306" i="14"/>
  <c r="BM310" i="14"/>
  <c r="BS406" i="14"/>
  <c r="Z425" i="14"/>
  <c r="Y455" i="14"/>
  <c r="BS476" i="14"/>
  <c r="BS243" i="14"/>
  <c r="Z249" i="14"/>
  <c r="Z557" i="14"/>
  <c r="BM312" i="14"/>
  <c r="Y534" i="14"/>
  <c r="BM286" i="14"/>
  <c r="BS340" i="14"/>
  <c r="BS21" i="14"/>
  <c r="AO557" i="14"/>
  <c r="Z534" i="14"/>
  <c r="Z182" i="14"/>
  <c r="BS145" i="14"/>
  <c r="BG155" i="14"/>
  <c r="Y194" i="14"/>
  <c r="Y313" i="14"/>
  <c r="BM426" i="14"/>
  <c r="BM448" i="14"/>
  <c r="BM474" i="14"/>
  <c r="Z464" i="14"/>
  <c r="BS472" i="14"/>
  <c r="Z533" i="14"/>
  <c r="Z385" i="14"/>
  <c r="BS443" i="14"/>
  <c r="Z472" i="14"/>
  <c r="BM206" i="14"/>
  <c r="Z223" i="14"/>
  <c r="Z231" i="14"/>
  <c r="BM264" i="14"/>
  <c r="BS265" i="14"/>
  <c r="BS266" i="14"/>
  <c r="Y281" i="14"/>
  <c r="BM279" i="14"/>
  <c r="BS211" i="14"/>
  <c r="Y236" i="14"/>
  <c r="Z280" i="14"/>
  <c r="AO534" i="14"/>
  <c r="BM161" i="14"/>
  <c r="AU228" i="14"/>
  <c r="BA293" i="14"/>
  <c r="AY300" i="14"/>
  <c r="Z376" i="14"/>
  <c r="Z468" i="14"/>
  <c r="Y124" i="14"/>
  <c r="Z412" i="14"/>
  <c r="BM295" i="14"/>
  <c r="AU515" i="14"/>
  <c r="BA515" i="14" s="1"/>
  <c r="BM32" i="14"/>
  <c r="BM542" i="14"/>
  <c r="BS537" i="14"/>
  <c r="BG545" i="14"/>
  <c r="BM34" i="14"/>
  <c r="BS35" i="14"/>
  <c r="Z81" i="14"/>
  <c r="AU528" i="14"/>
  <c r="Y67" i="14"/>
  <c r="BM68" i="14"/>
  <c r="AU472" i="14"/>
  <c r="BA472" i="14" s="1"/>
  <c r="BS66" i="14"/>
  <c r="AO204" i="14"/>
  <c r="BM406" i="14"/>
  <c r="BG467" i="14"/>
  <c r="BM503" i="14"/>
  <c r="BM506" i="14"/>
  <c r="Z508" i="14"/>
  <c r="BM509" i="14"/>
  <c r="Z518" i="14"/>
  <c r="Y530" i="14"/>
  <c r="Z314" i="14"/>
  <c r="Y542" i="14"/>
  <c r="Y450" i="14"/>
  <c r="Z450" i="14"/>
  <c r="BM412" i="14"/>
  <c r="Z321" i="14"/>
  <c r="AU469" i="14"/>
  <c r="BM469" i="14"/>
  <c r="BS513" i="14"/>
  <c r="BM367" i="14"/>
  <c r="BS342" i="14"/>
  <c r="Z362" i="14"/>
  <c r="Z363" i="14"/>
  <c r="Y368" i="14"/>
  <c r="Y237" i="14"/>
  <c r="Z344" i="14"/>
  <c r="AO368" i="14"/>
  <c r="AR393" i="14"/>
  <c r="BM86" i="14"/>
  <c r="Y458" i="14"/>
  <c r="AW522" i="14"/>
  <c r="BM462" i="14"/>
  <c r="BM29" i="14"/>
  <c r="Y431" i="14"/>
  <c r="BM21" i="14"/>
  <c r="AO223" i="14"/>
  <c r="BM537" i="14"/>
  <c r="BM147" i="14"/>
  <c r="BS154" i="14"/>
  <c r="BS157" i="14"/>
  <c r="Z159" i="14"/>
  <c r="BM167" i="14"/>
  <c r="Y181" i="14"/>
  <c r="BM250" i="14"/>
  <c r="BM349" i="14"/>
  <c r="Y211" i="14"/>
  <c r="Y462" i="14"/>
  <c r="Z164" i="14"/>
  <c r="BS530" i="14"/>
  <c r="BM558" i="14"/>
  <c r="BM439" i="14"/>
  <c r="Y7" i="14"/>
  <c r="BM14" i="14"/>
  <c r="BM20" i="14"/>
  <c r="BS26" i="14"/>
  <c r="Y27" i="14"/>
  <c r="Y28" i="14"/>
  <c r="BS33" i="14"/>
  <c r="BS37" i="14"/>
  <c r="BM38" i="14"/>
  <c r="AU79" i="14"/>
  <c r="Y90" i="14"/>
  <c r="Z94" i="14"/>
  <c r="AP99" i="14"/>
  <c r="AO99" i="14" s="1"/>
  <c r="Y118" i="14"/>
  <c r="AO211" i="14"/>
  <c r="Y231" i="14"/>
  <c r="Z232" i="14"/>
  <c r="Y233" i="14"/>
  <c r="AU280" i="14"/>
  <c r="BA280" i="14" s="1"/>
  <c r="Z298" i="14"/>
  <c r="BF300" i="14"/>
  <c r="Z330" i="14"/>
  <c r="BS566" i="14"/>
  <c r="Z21" i="14"/>
  <c r="Z25" i="14"/>
  <c r="Z32" i="14"/>
  <c r="BM39" i="14"/>
  <c r="Y137" i="14"/>
  <c r="BS18" i="14"/>
  <c r="Y22" i="14"/>
  <c r="AU26" i="14"/>
  <c r="BA26" i="14" s="1"/>
  <c r="BM31" i="14"/>
  <c r="Z36" i="14"/>
  <c r="BM40" i="14"/>
  <c r="BS42" i="14"/>
  <c r="Z44" i="14"/>
  <c r="BM45" i="14"/>
  <c r="Y47" i="14"/>
  <c r="BM52" i="14"/>
  <c r="BS111" i="14"/>
  <c r="BS115" i="14"/>
  <c r="BM128" i="14"/>
  <c r="BM130" i="14"/>
  <c r="BM145" i="14"/>
  <c r="BS143" i="14"/>
  <c r="Y144" i="14"/>
  <c r="BM157" i="14"/>
  <c r="BM173" i="14"/>
  <c r="Z203" i="14"/>
  <c r="BM233" i="14"/>
  <c r="BM257" i="14"/>
  <c r="BS294" i="14"/>
  <c r="Z295" i="14"/>
  <c r="BM297" i="14"/>
  <c r="Y301" i="14"/>
  <c r="BM327" i="14"/>
  <c r="BS216" i="14"/>
  <c r="BS311" i="14"/>
  <c r="Z325" i="14"/>
  <c r="Y353" i="14"/>
  <c r="Z476" i="14"/>
  <c r="Z327" i="14"/>
  <c r="BM464" i="14"/>
  <c r="AU277" i="14"/>
  <c r="BA277" i="14" s="1"/>
  <c r="Z302" i="14"/>
  <c r="Y566" i="14"/>
  <c r="Z105" i="14"/>
  <c r="Y299" i="14"/>
  <c r="Y334" i="14"/>
  <c r="Z565" i="14"/>
  <c r="Z566" i="14"/>
  <c r="Y569" i="14"/>
  <c r="AO112" i="14"/>
  <c r="Y328" i="14"/>
  <c r="AO334" i="14"/>
  <c r="AU464" i="14"/>
  <c r="BA464" i="14" s="1"/>
  <c r="Y102" i="14"/>
  <c r="BS103" i="14"/>
  <c r="Y112" i="14"/>
  <c r="Y146" i="14"/>
  <c r="AO233" i="14"/>
  <c r="BM237" i="14"/>
  <c r="Y560" i="14"/>
  <c r="BM345" i="14"/>
  <c r="Z370" i="14"/>
  <c r="AO510" i="14"/>
  <c r="BS510" i="14"/>
  <c r="BS546" i="14"/>
  <c r="BO591" i="14"/>
  <c r="Z593" i="14"/>
  <c r="Y109" i="14"/>
  <c r="Y252" i="14"/>
  <c r="Z269" i="14"/>
  <c r="BM322" i="14"/>
  <c r="Z329" i="14"/>
  <c r="Y454" i="14"/>
  <c r="BG3" i="14"/>
  <c r="BS109" i="14"/>
  <c r="Z135" i="14"/>
  <c r="AU382" i="14"/>
  <c r="BA382" i="14" s="1"/>
  <c r="AO452" i="14"/>
  <c r="Y480" i="14"/>
  <c r="BM515" i="14"/>
  <c r="BM28" i="14"/>
  <c r="Z445" i="14"/>
  <c r="BM476" i="14"/>
  <c r="BM481" i="14"/>
  <c r="BS502" i="14"/>
  <c r="Y213" i="14"/>
  <c r="BM213" i="14"/>
  <c r="BS268" i="14"/>
  <c r="BM536" i="14"/>
  <c r="Z538" i="14"/>
  <c r="Y100" i="14"/>
  <c r="Y229" i="14"/>
  <c r="Z340" i="14"/>
  <c r="Y379" i="14"/>
  <c r="BM399" i="14"/>
  <c r="Z556" i="14"/>
  <c r="AO109" i="14"/>
  <c r="AU156" i="14"/>
  <c r="Y212" i="14"/>
  <c r="AP337" i="14"/>
  <c r="AO337" i="14" s="1"/>
  <c r="AU341" i="14"/>
  <c r="Y551" i="14"/>
  <c r="AW574" i="14"/>
  <c r="BS588" i="14"/>
  <c r="BS589" i="14"/>
  <c r="Y29" i="14"/>
  <c r="Y156" i="14"/>
  <c r="AU321" i="14"/>
  <c r="BA321" i="14" s="1"/>
  <c r="Z454" i="14"/>
  <c r="Z346" i="14"/>
  <c r="AU456" i="14"/>
  <c r="BA456" i="14" s="1"/>
  <c r="Y469" i="14"/>
  <c r="Z555" i="14"/>
  <c r="BM556" i="14"/>
  <c r="BS345" i="14"/>
  <c r="Z351" i="14"/>
  <c r="AW533" i="14"/>
  <c r="AO137" i="14"/>
  <c r="Z388" i="14"/>
  <c r="Y88" i="14"/>
  <c r="Y108" i="14"/>
  <c r="AO191" i="14"/>
  <c r="AU237" i="14"/>
  <c r="BM253" i="14"/>
  <c r="BM364" i="14"/>
  <c r="Z401" i="14"/>
  <c r="Z456" i="14"/>
  <c r="AU34" i="14"/>
  <c r="Y117" i="14"/>
  <c r="BG156" i="14"/>
  <c r="Y165" i="14"/>
  <c r="BS270" i="14"/>
  <c r="Z383" i="14"/>
  <c r="BM82" i="14"/>
  <c r="Y98" i="14"/>
  <c r="AO96" i="14"/>
  <c r="BM96" i="14"/>
  <c r="Y107" i="14"/>
  <c r="BM136" i="14"/>
  <c r="AO188" i="14"/>
  <c r="BS188" i="14"/>
  <c r="BM201" i="14"/>
  <c r="BS264" i="14"/>
  <c r="BG323" i="14"/>
  <c r="Z322" i="14"/>
  <c r="BM353" i="14"/>
  <c r="Z359" i="14"/>
  <c r="BM369" i="14"/>
  <c r="Y504" i="14"/>
  <c r="BQ556" i="14"/>
  <c r="BM564" i="14"/>
  <c r="BM565" i="14"/>
  <c r="BM568" i="14"/>
  <c r="Y578" i="14"/>
  <c r="Z601" i="14"/>
  <c r="BM36" i="14"/>
  <c r="BM294" i="14"/>
  <c r="Y308" i="14"/>
  <c r="Y324" i="14"/>
  <c r="BM351" i="14"/>
  <c r="Y364" i="14"/>
  <c r="BM425" i="14"/>
  <c r="Y489" i="14"/>
  <c r="AU546" i="14"/>
  <c r="BA546" i="14" s="1"/>
  <c r="Y573" i="14"/>
  <c r="AO573" i="14"/>
  <c r="Y582" i="14"/>
  <c r="Y587" i="14"/>
  <c r="AR587" i="14"/>
  <c r="Y588" i="14"/>
  <c r="Y93" i="14"/>
  <c r="Z128" i="14"/>
  <c r="Z197" i="14"/>
  <c r="Y205" i="14"/>
  <c r="AO212" i="14"/>
  <c r="Y238" i="14"/>
  <c r="BM397" i="14"/>
  <c r="BM416" i="14"/>
  <c r="AU444" i="14"/>
  <c r="BM444" i="14"/>
  <c r="Z513" i="14"/>
  <c r="AO578" i="14"/>
  <c r="BS62" i="14"/>
  <c r="AU72" i="14"/>
  <c r="AO98" i="14"/>
  <c r="AU106" i="14"/>
  <c r="BA106" i="14" s="1"/>
  <c r="AU185" i="14"/>
  <c r="BS292" i="14"/>
  <c r="AW355" i="14"/>
  <c r="Y380" i="14"/>
  <c r="Y457" i="14"/>
  <c r="BM64" i="14"/>
  <c r="AU148" i="14"/>
  <c r="BA148" i="14" s="1"/>
  <c r="BM170" i="14"/>
  <c r="BC242" i="14"/>
  <c r="BM258" i="14"/>
  <c r="Y291" i="14"/>
  <c r="Z395" i="14"/>
  <c r="Z482" i="14"/>
  <c r="BM498" i="14"/>
  <c r="Z511" i="14"/>
  <c r="BM598" i="14"/>
  <c r="BM602" i="14"/>
  <c r="BM94" i="14"/>
  <c r="AO108" i="14"/>
  <c r="BS117" i="14"/>
  <c r="Y134" i="14"/>
  <c r="AU124" i="14"/>
  <c r="AO165" i="14"/>
  <c r="AU201" i="14"/>
  <c r="BA201" i="14" s="1"/>
  <c r="AU197" i="14"/>
  <c r="BA197" i="14" s="1"/>
  <c r="AU267" i="14"/>
  <c r="BA267" i="14" s="1"/>
  <c r="AO291" i="14"/>
  <c r="Y297" i="14"/>
  <c r="BM342" i="14"/>
  <c r="AR396" i="14"/>
  <c r="Y393" i="14"/>
  <c r="AU406" i="14"/>
  <c r="BA406" i="14" s="1"/>
  <c r="BM430" i="14"/>
  <c r="Z519" i="14"/>
  <c r="Z575" i="14"/>
  <c r="BS596" i="14"/>
  <c r="BM12" i="14"/>
  <c r="Y65" i="14"/>
  <c r="AU182" i="14"/>
  <c r="BA182" i="14" s="1"/>
  <c r="AU189" i="14"/>
  <c r="Z202" i="14"/>
  <c r="BM204" i="14"/>
  <c r="BM217" i="14"/>
  <c r="BM215" i="14"/>
  <c r="AO228" i="14"/>
  <c r="BM252" i="14"/>
  <c r="Y255" i="14"/>
  <c r="AR255" i="14"/>
  <c r="BM274" i="14"/>
  <c r="AR296" i="14"/>
  <c r="Y303" i="14"/>
  <c r="AR303" i="14"/>
  <c r="BM313" i="14"/>
  <c r="Z333" i="14"/>
  <c r="BM343" i="14"/>
  <c r="BM358" i="14"/>
  <c r="AU369" i="14"/>
  <c r="AW378" i="14"/>
  <c r="AR384" i="14"/>
  <c r="AU384" i="14"/>
  <c r="AR450" i="14"/>
  <c r="BM451" i="14"/>
  <c r="AU452" i="14"/>
  <c r="BM452" i="14"/>
  <c r="BM457" i="14"/>
  <c r="AU462" i="14"/>
  <c r="BM487" i="14"/>
  <c r="AU488" i="14"/>
  <c r="BA488" i="14" s="1"/>
  <c r="AU494" i="14"/>
  <c r="AU545" i="14"/>
  <c r="BA545" i="14" s="1"/>
  <c r="BM11" i="14"/>
  <c r="BS61" i="14"/>
  <c r="BM66" i="14"/>
  <c r="BM67" i="14"/>
  <c r="BM80" i="14"/>
  <c r="AU75" i="14"/>
  <c r="BB75" i="14" s="1"/>
  <c r="BI75" i="14" s="1"/>
  <c r="BP75" i="14" s="1"/>
  <c r="Z77" i="14"/>
  <c r="Y149" i="14"/>
  <c r="BM155" i="14"/>
  <c r="Y168" i="14"/>
  <c r="AU176" i="14"/>
  <c r="AR171" i="14"/>
  <c r="Y265" i="14"/>
  <c r="AU269" i="14"/>
  <c r="BA269" i="14" s="1"/>
  <c r="Z336" i="14"/>
  <c r="AU335" i="14"/>
  <c r="Y432" i="14"/>
  <c r="BM442" i="14"/>
  <c r="AU499" i="14"/>
  <c r="BM523" i="14"/>
  <c r="BM544" i="14"/>
  <c r="Y561" i="14"/>
  <c r="BM61" i="14"/>
  <c r="BS65" i="14"/>
  <c r="Y68" i="14"/>
  <c r="AR68" i="14"/>
  <c r="BS96" i="14"/>
  <c r="Y113" i="14"/>
  <c r="AU151" i="14"/>
  <c r="BA151" i="14" s="1"/>
  <c r="BM158" i="14"/>
  <c r="BM159" i="14"/>
  <c r="Y164" i="14"/>
  <c r="BM164" i="14"/>
  <c r="BM296" i="14"/>
  <c r="AU307" i="14"/>
  <c r="Y309" i="14"/>
  <c r="AU327" i="14"/>
  <c r="BA327" i="14" s="1"/>
  <c r="Y344" i="14"/>
  <c r="AU340" i="14"/>
  <c r="BA340" i="14" s="1"/>
  <c r="BM352" i="14"/>
  <c r="BM380" i="14"/>
  <c r="BM391" i="14"/>
  <c r="BM398" i="14"/>
  <c r="BM405" i="14"/>
  <c r="BM421" i="14"/>
  <c r="BS431" i="14"/>
  <c r="BS437" i="14"/>
  <c r="BM461" i="14"/>
  <c r="BM475" i="14"/>
  <c r="BM479" i="14"/>
  <c r="BO482" i="14"/>
  <c r="BM492" i="14"/>
  <c r="BM504" i="14"/>
  <c r="BM505" i="14"/>
  <c r="BM508" i="14"/>
  <c r="AR523" i="14"/>
  <c r="Y544" i="14"/>
  <c r="AW583" i="14"/>
  <c r="AR579" i="14"/>
  <c r="AU580" i="14"/>
  <c r="AR588" i="14"/>
  <c r="BM595" i="14"/>
  <c r="Y2" i="14"/>
  <c r="AU22" i="14"/>
  <c r="BA22" i="14" s="1"/>
  <c r="BM26" i="14"/>
  <c r="Y37" i="14"/>
  <c r="BM57" i="14"/>
  <c r="AU74" i="14"/>
  <c r="BA74" i="14" s="1"/>
  <c r="BG136" i="14"/>
  <c r="AU142" i="14"/>
  <c r="BM142" i="14"/>
  <c r="Z151" i="14"/>
  <c r="Z160" i="14"/>
  <c r="AR163" i="14"/>
  <c r="AO193" i="14"/>
  <c r="Y196" i="14"/>
  <c r="AW197" i="14"/>
  <c r="BM197" i="14"/>
  <c r="Y198" i="14"/>
  <c r="AO198" i="14"/>
  <c r="BS198" i="14"/>
  <c r="BM202" i="14"/>
  <c r="BO202" i="14"/>
  <c r="AO207" i="14"/>
  <c r="BM220" i="14"/>
  <c r="BS228" i="14"/>
  <c r="BM236" i="14"/>
  <c r="AO230" i="14"/>
  <c r="BM231" i="14"/>
  <c r="Z237" i="14"/>
  <c r="Y240" i="14"/>
  <c r="BM240" i="14"/>
  <c r="BM241" i="14"/>
  <c r="BM243" i="14"/>
  <c r="Z250" i="14"/>
  <c r="Y251" i="14"/>
  <c r="AR251" i="14"/>
  <c r="BM254" i="14"/>
  <c r="Z256" i="14"/>
  <c r="BM260" i="14"/>
  <c r="BM259" i="14"/>
  <c r="AU10" i="14"/>
  <c r="AU20" i="14"/>
  <c r="BM53" i="14"/>
  <c r="AU60" i="14"/>
  <c r="BM41" i="14"/>
  <c r="BM47" i="14"/>
  <c r="BM91" i="14"/>
  <c r="AU98" i="14"/>
  <c r="Y95" i="14"/>
  <c r="AO100" i="14"/>
  <c r="Y103" i="14"/>
  <c r="AR103" i="14"/>
  <c r="AO107" i="14"/>
  <c r="AR123" i="14"/>
  <c r="Y143" i="14"/>
  <c r="AU158" i="14"/>
  <c r="BA158" i="14" s="1"/>
  <c r="Y167" i="14"/>
  <c r="BM163" i="14"/>
  <c r="AW201" i="14"/>
  <c r="AO196" i="14"/>
  <c r="AU202" i="14"/>
  <c r="BA202" i="14" s="1"/>
  <c r="Y204" i="14"/>
  <c r="AU226" i="14"/>
  <c r="AO221" i="14"/>
  <c r="Y223" i="14"/>
  <c r="AO238" i="14"/>
  <c r="BM33" i="14"/>
  <c r="Y40" i="14"/>
  <c r="Y42" i="14"/>
  <c r="Y69" i="14"/>
  <c r="BS70" i="14"/>
  <c r="Y71" i="14"/>
  <c r="Y72" i="14"/>
  <c r="AW74" i="14"/>
  <c r="BM74" i="14"/>
  <c r="BM83" i="14"/>
  <c r="BG134" i="14"/>
  <c r="Y139" i="14"/>
  <c r="BS147" i="14"/>
  <c r="BM148" i="14"/>
  <c r="AO236" i="14"/>
  <c r="AR262" i="14"/>
  <c r="AO262" i="14"/>
  <c r="AU9" i="14"/>
  <c r="BA45" i="14"/>
  <c r="BM46" i="14"/>
  <c r="Z70" i="14"/>
  <c r="BM70" i="14"/>
  <c r="BS74" i="14"/>
  <c r="AY75" i="14"/>
  <c r="BF75" i="14" s="1"/>
  <c r="BM75" i="14" s="1"/>
  <c r="Z79" i="14"/>
  <c r="AO88" i="14"/>
  <c r="AU91" i="14"/>
  <c r="AU99" i="14"/>
  <c r="BM154" i="14"/>
  <c r="BS167" i="14"/>
  <c r="BM162" i="14"/>
  <c r="BS163" i="14"/>
  <c r="BM166" i="14"/>
  <c r="BS169" i="14"/>
  <c r="AU190" i="14"/>
  <c r="BA190" i="14" s="1"/>
  <c r="BM190" i="14"/>
  <c r="Z201" i="14"/>
  <c r="BS205" i="14"/>
  <c r="BM214" i="14"/>
  <c r="BM218" i="14"/>
  <c r="AR221" i="14"/>
  <c r="BM235" i="14"/>
  <c r="BM249" i="14"/>
  <c r="AR252" i="14"/>
  <c r="Y275" i="14"/>
  <c r="AR275" i="14"/>
  <c r="BO303" i="14"/>
  <c r="Z343" i="14"/>
  <c r="Z349" i="14"/>
  <c r="BS361" i="14"/>
  <c r="BA357" i="14"/>
  <c r="BG357" i="14"/>
  <c r="AR402" i="14"/>
  <c r="AR410" i="14"/>
  <c r="Z432" i="14"/>
  <c r="AU451" i="14"/>
  <c r="BA451" i="14" s="1"/>
  <c r="AU459" i="14"/>
  <c r="BM459" i="14"/>
  <c r="AW494" i="14"/>
  <c r="BM545" i="14"/>
  <c r="AU553" i="14"/>
  <c r="BA553" i="14" s="1"/>
  <c r="AU559" i="14"/>
  <c r="BM554" i="14"/>
  <c r="BM555" i="14"/>
  <c r="AO561" i="14"/>
  <c r="BG561" i="14"/>
  <c r="BM566" i="14"/>
  <c r="BS570" i="14"/>
  <c r="BA585" i="14"/>
  <c r="BM594" i="14"/>
  <c r="Y596" i="14"/>
  <c r="Y603" i="14"/>
  <c r="Z598" i="14"/>
  <c r="BM270" i="14"/>
  <c r="Y289" i="14"/>
  <c r="BQ297" i="14"/>
  <c r="BK300" i="14"/>
  <c r="BO305" i="14"/>
  <c r="AR350" i="14"/>
  <c r="Y385" i="14"/>
  <c r="BS398" i="14"/>
  <c r="AU399" i="14"/>
  <c r="BA399" i="14" s="1"/>
  <c r="BS408" i="14"/>
  <c r="BA422" i="14"/>
  <c r="BG422" i="14"/>
  <c r="AR430" i="14"/>
  <c r="BM450" i="14"/>
  <c r="AO459" i="14"/>
  <c r="AR463" i="14"/>
  <c r="AR464" i="14"/>
  <c r="AO469" i="14"/>
  <c r="AR470" i="14"/>
  <c r="BM472" i="14"/>
  <c r="BM490" i="14"/>
  <c r="BS490" i="14"/>
  <c r="BM518" i="14"/>
  <c r="BM520" i="14"/>
  <c r="AR524" i="14"/>
  <c r="Y593" i="14"/>
  <c r="BQ265" i="14"/>
  <c r="BQ274" i="14"/>
  <c r="BQ280" i="14"/>
  <c r="AU286" i="14"/>
  <c r="BA286" i="14" s="1"/>
  <c r="Y323" i="14"/>
  <c r="AR320" i="14"/>
  <c r="Y331" i="14"/>
  <c r="BS333" i="14"/>
  <c r="AU347" i="14"/>
  <c r="BQ342" i="14"/>
  <c r="AR339" i="14"/>
  <c r="BO340" i="14"/>
  <c r="BG367" i="14"/>
  <c r="AU370" i="14"/>
  <c r="BA370" i="14" s="1"/>
  <c r="BS373" i="14"/>
  <c r="BG380" i="14"/>
  <c r="AU398" i="14"/>
  <c r="BA398" i="14" s="1"/>
  <c r="AR403" i="14"/>
  <c r="AU413" i="14"/>
  <c r="AU417" i="14"/>
  <c r="BA417" i="14" s="1"/>
  <c r="Y430" i="14"/>
  <c r="AR428" i="14"/>
  <c r="AU431" i="14"/>
  <c r="BA431" i="14" s="1"/>
  <c r="AU445" i="14"/>
  <c r="BA445" i="14" s="1"/>
  <c r="AW446" i="14"/>
  <c r="BM446" i="14"/>
  <c r="AO458" i="14"/>
  <c r="Z498" i="14"/>
  <c r="BM488" i="14"/>
  <c r="AO489" i="14"/>
  <c r="BA501" i="14"/>
  <c r="AO518" i="14"/>
  <c r="BQ532" i="14"/>
  <c r="BG531" i="14"/>
  <c r="AO551" i="14"/>
  <c r="Y552" i="14"/>
  <c r="AO552" i="14"/>
  <c r="Z553" i="14"/>
  <c r="BM559" i="14"/>
  <c r="BM569" i="14"/>
  <c r="BM266" i="14"/>
  <c r="BM269" i="14"/>
  <c r="BM278" i="14"/>
  <c r="BS278" i="14"/>
  <c r="AR289" i="14"/>
  <c r="AU298" i="14"/>
  <c r="BA298" i="14" s="1"/>
  <c r="AR309" i="14"/>
  <c r="AU342" i="14"/>
  <c r="Y355" i="14"/>
  <c r="AR355" i="14"/>
  <c r="BM361" i="14"/>
  <c r="BM371" i="14"/>
  <c r="AR375" i="14"/>
  <c r="Z380" i="14"/>
  <c r="Y382" i="14"/>
  <c r="AU386" i="14"/>
  <c r="BA386" i="14" s="1"/>
  <c r="AU395" i="14"/>
  <c r="BA395" i="14" s="1"/>
  <c r="BQ399" i="14"/>
  <c r="BO406" i="14"/>
  <c r="AU408" i="14"/>
  <c r="BA408" i="14" s="1"/>
  <c r="AR414" i="14"/>
  <c r="AR423" i="14"/>
  <c r="BA423" i="14"/>
  <c r="BG423" i="14"/>
  <c r="Y424" i="14"/>
  <c r="AR424" i="14"/>
  <c r="AR433" i="14"/>
  <c r="AO434" i="14"/>
  <c r="AR441" i="14"/>
  <c r="BM478" i="14"/>
  <c r="Y484" i="14"/>
  <c r="AU508" i="14"/>
  <c r="BA508" i="14" s="1"/>
  <c r="Y523" i="14"/>
  <c r="AO523" i="14"/>
  <c r="AO538" i="14"/>
  <c r="BQ553" i="14"/>
  <c r="BS567" i="14"/>
  <c r="BS568" i="14"/>
  <c r="BS569" i="14"/>
  <c r="BM577" i="14"/>
  <c r="Y584" i="14"/>
  <c r="BQ584" i="14"/>
  <c r="BM589" i="14"/>
  <c r="BS593" i="14"/>
  <c r="BM597" i="14"/>
  <c r="Z12" i="14"/>
  <c r="BQ12" i="14"/>
  <c r="AU19" i="14"/>
  <c r="BA19" i="14" s="1"/>
  <c r="BM19" i="14"/>
  <c r="BO19" i="14"/>
  <c r="AO22" i="14"/>
  <c r="AY25" i="14"/>
  <c r="AW26" i="14"/>
  <c r="BQ33" i="14"/>
  <c r="BO36" i="14"/>
  <c r="BS39" i="14"/>
  <c r="BS53" i="14"/>
  <c r="BS58" i="14"/>
  <c r="BS64" i="14"/>
  <c r="AW72" i="14"/>
  <c r="AO76" i="14"/>
  <c r="AU76" i="14"/>
  <c r="AW85" i="14"/>
  <c r="AW89" i="14"/>
  <c r="BQ96" i="14"/>
  <c r="BO119" i="14"/>
  <c r="BM134" i="14"/>
  <c r="AR120" i="14"/>
  <c r="Y121" i="14"/>
  <c r="BO121" i="14"/>
  <c r="AR125" i="14"/>
  <c r="BM135" i="14"/>
  <c r="AU136" i="14"/>
  <c r="BA136" i="14" s="1"/>
  <c r="BM138" i="14"/>
  <c r="AO139" i="14"/>
  <c r="BM3" i="14"/>
  <c r="BO26" i="14"/>
  <c r="BQ36" i="14"/>
  <c r="AW54" i="14"/>
  <c r="AW64" i="14"/>
  <c r="BM49" i="14"/>
  <c r="BA50" i="14"/>
  <c r="BQ50" i="14"/>
  <c r="Z67" i="14"/>
  <c r="AU69" i="14"/>
  <c r="BS77" i="14"/>
  <c r="BM81" i="14"/>
  <c r="BQ83" i="14"/>
  <c r="BQ86" i="14"/>
  <c r="BM92" i="14"/>
  <c r="BM98" i="14"/>
  <c r="BM93" i="14"/>
  <c r="AU94" i="14"/>
  <c r="BA94" i="14" s="1"/>
  <c r="AU95" i="14"/>
  <c r="BQ105" i="14"/>
  <c r="Y111" i="14"/>
  <c r="BS112" i="14"/>
  <c r="BQ119" i="14"/>
  <c r="BG129" i="14"/>
  <c r="AU123" i="14"/>
  <c r="BS136" i="14"/>
  <c r="BS139" i="14"/>
  <c r="BQ139" i="14"/>
  <c r="BM16" i="14"/>
  <c r="BO17" i="14"/>
  <c r="Y20" i="14"/>
  <c r="BO21" i="14"/>
  <c r="BQ26" i="14"/>
  <c r="BS31" i="14"/>
  <c r="BO32" i="14"/>
  <c r="AU35" i="14"/>
  <c r="BA35" i="14" s="1"/>
  <c r="AO39" i="14"/>
  <c r="AW59" i="14"/>
  <c r="AW61" i="14"/>
  <c r="AU62" i="14"/>
  <c r="BA62" i="14" s="1"/>
  <c r="BO66" i="14"/>
  <c r="BG75" i="14"/>
  <c r="BN75" i="14" s="1"/>
  <c r="BQ82" i="14"/>
  <c r="AU84" i="14"/>
  <c r="AW90" i="14"/>
  <c r="Y96" i="14"/>
  <c r="AU97" i="14"/>
  <c r="AY101" i="14"/>
  <c r="AU104" i="14"/>
  <c r="BA104" i="14" s="1"/>
  <c r="AR115" i="14"/>
  <c r="AO134" i="14"/>
  <c r="AO120" i="14"/>
  <c r="AR121" i="14"/>
  <c r="AU138" i="14"/>
  <c r="Y8" i="14"/>
  <c r="BM9" i="14"/>
  <c r="AO10" i="14"/>
  <c r="BM10" i="14"/>
  <c r="Y12" i="14"/>
  <c r="AW18" i="14"/>
  <c r="BQ21" i="14"/>
  <c r="AW25" i="14"/>
  <c r="Y30" i="14"/>
  <c r="AR30" i="14"/>
  <c r="AY31" i="14"/>
  <c r="BQ32" i="14"/>
  <c r="BO33" i="14"/>
  <c r="AU57" i="14"/>
  <c r="BM65" i="14"/>
  <c r="Y51" i="14"/>
  <c r="BM51" i="14"/>
  <c r="Y66" i="14"/>
  <c r="AU71" i="14"/>
  <c r="BO72" i="14"/>
  <c r="AU73" i="14"/>
  <c r="BA73" i="14" s="1"/>
  <c r="AU78" i="14"/>
  <c r="AU82" i="14"/>
  <c r="AU86" i="14"/>
  <c r="BA86" i="14" s="1"/>
  <c r="BM88" i="14"/>
  <c r="AU92" i="14"/>
  <c r="BQ94" i="14"/>
  <c r="BQ103" i="14"/>
  <c r="AU107" i="14"/>
  <c r="BA107" i="14" s="1"/>
  <c r="AU114" i="14"/>
  <c r="AU115" i="14"/>
  <c r="AU116" i="14"/>
  <c r="AO118" i="14"/>
  <c r="BA119" i="14"/>
  <c r="BG119" i="14"/>
  <c r="AW125" i="14"/>
  <c r="AW135" i="14"/>
  <c r="AU149" i="14"/>
  <c r="BA149" i="14" s="1"/>
  <c r="BO149" i="14"/>
  <c r="BQ154" i="14"/>
  <c r="BQ157" i="14"/>
  <c r="BO159" i="14"/>
  <c r="AU162" i="14"/>
  <c r="BA162" i="14" s="1"/>
  <c r="BS174" i="14"/>
  <c r="BQ171" i="14"/>
  <c r="AU208" i="14"/>
  <c r="BA208" i="14" s="1"/>
  <c r="AU209" i="14"/>
  <c r="BA209" i="14" s="1"/>
  <c r="Y217" i="14"/>
  <c r="AR217" i="14"/>
  <c r="BS217" i="14"/>
  <c r="Z213" i="14"/>
  <c r="AU214" i="14"/>
  <c r="BA214" i="14" s="1"/>
  <c r="AU216" i="14"/>
  <c r="BA216" i="14" s="1"/>
  <c r="BO216" i="14"/>
  <c r="BO222" i="14"/>
  <c r="BQ231" i="14"/>
  <c r="BO233" i="14"/>
  <c r="BQ249" i="14"/>
  <c r="BS258" i="14"/>
  <c r="AW255" i="14"/>
  <c r="BQ256" i="14"/>
  <c r="Z257" i="14"/>
  <c r="AU257" i="14"/>
  <c r="BA257" i="14" s="1"/>
  <c r="BS257" i="14"/>
  <c r="Y260" i="14"/>
  <c r="AR260" i="14"/>
  <c r="Y261" i="14"/>
  <c r="Y263" i="14"/>
  <c r="AO263" i="14"/>
  <c r="BM267" i="14"/>
  <c r="Z268" i="14"/>
  <c r="AO268" i="14"/>
  <c r="AW268" i="14"/>
  <c r="AW272" i="14"/>
  <c r="Z274" i="14"/>
  <c r="AU274" i="14"/>
  <c r="BA274" i="14" s="1"/>
  <c r="BS274" i="14"/>
  <c r="BM277" i="14"/>
  <c r="BM281" i="14"/>
  <c r="Z278" i="14"/>
  <c r="Y280" i="14"/>
  <c r="Z285" i="14"/>
  <c r="BM285" i="14"/>
  <c r="BQ286" i="14"/>
  <c r="BM282" i="14"/>
  <c r="Y283" i="14"/>
  <c r="BS284" i="14"/>
  <c r="BQ284" i="14"/>
  <c r="BS289" i="14"/>
  <c r="AU290" i="14"/>
  <c r="BS293" i="14"/>
  <c r="BM299" i="14"/>
  <c r="AU294" i="14"/>
  <c r="BA294" i="14" s="1"/>
  <c r="BS297" i="14"/>
  <c r="AO298" i="14"/>
  <c r="AR301" i="14"/>
  <c r="BC300" i="14"/>
  <c r="AR304" i="14"/>
  <c r="AO305" i="14"/>
  <c r="Y310" i="14"/>
  <c r="AR310" i="14"/>
  <c r="Y311" i="14"/>
  <c r="BM315" i="14"/>
  <c r="BS318" i="14"/>
  <c r="AO144" i="14"/>
  <c r="AU146" i="14"/>
  <c r="BO147" i="14"/>
  <c r="BA153" i="14"/>
  <c r="BG153" i="14"/>
  <c r="BQ180" i="14"/>
  <c r="BA172" i="14"/>
  <c r="BG172" i="14"/>
  <c r="AU173" i="14"/>
  <c r="BA173" i="14" s="1"/>
  <c r="BM182" i="14"/>
  <c r="BS201" i="14"/>
  <c r="BM196" i="14"/>
  <c r="BM205" i="14"/>
  <c r="Y206" i="14"/>
  <c r="AU215" i="14"/>
  <c r="AU218" i="14"/>
  <c r="BA218" i="14" s="1"/>
  <c r="BS220" i="14"/>
  <c r="BQ222" i="14"/>
  <c r="BM230" i="14"/>
  <c r="BS233" i="14"/>
  <c r="BM238" i="14"/>
  <c r="AU243" i="14"/>
  <c r="BA243" i="14" s="1"/>
  <c r="BQ253" i="14"/>
  <c r="BG257" i="14"/>
  <c r="BQ266" i="14"/>
  <c r="AO269" i="14"/>
  <c r="BO270" i="14"/>
  <c r="BS277" i="14"/>
  <c r="AO281" i="14"/>
  <c r="AO283" i="14"/>
  <c r="BS299" i="14"/>
  <c r="Z294" i="14"/>
  <c r="BQ294" i="14"/>
  <c r="BQ295" i="14"/>
  <c r="AZ300" i="14"/>
  <c r="Z310" i="14"/>
  <c r="AU310" i="14"/>
  <c r="Y307" i="14"/>
  <c r="AO308" i="14"/>
  <c r="Z142" i="14"/>
  <c r="Y154" i="14"/>
  <c r="Z155" i="14"/>
  <c r="BM160" i="14"/>
  <c r="BQ163" i="14"/>
  <c r="AO164" i="14"/>
  <c r="BA174" i="14"/>
  <c r="BG174" i="14"/>
  <c r="BA175" i="14"/>
  <c r="AU180" i="14"/>
  <c r="AU171" i="14"/>
  <c r="BA171" i="14"/>
  <c r="BG171" i="14"/>
  <c r="BS171" i="14"/>
  <c r="BS182" i="14"/>
  <c r="Y183" i="14"/>
  <c r="AU183" i="14"/>
  <c r="BA183" i="14" s="1"/>
  <c r="BQ184" i="14"/>
  <c r="AR205" i="14"/>
  <c r="Y203" i="14"/>
  <c r="AO213" i="14"/>
  <c r="BS214" i="14"/>
  <c r="BA227" i="14"/>
  <c r="BG227" i="14"/>
  <c r="BS236" i="14"/>
  <c r="AR232" i="14"/>
  <c r="AR234" i="14"/>
  <c r="BS237" i="14"/>
  <c r="BQ258" i="14"/>
  <c r="BO257" i="14"/>
  <c r="AU260" i="14"/>
  <c r="BQ270" i="14"/>
  <c r="BS295" i="14"/>
  <c r="AU303" i="14"/>
  <c r="AO307" i="14"/>
  <c r="BA142" i="14"/>
  <c r="BO142" i="14"/>
  <c r="Z147" i="14"/>
  <c r="Z154" i="14"/>
  <c r="BQ155" i="14"/>
  <c r="AU157" i="14"/>
  <c r="BA157" i="14" s="1"/>
  <c r="AW158" i="14"/>
  <c r="AU159" i="14"/>
  <c r="BA159" i="14" s="1"/>
  <c r="BO167" i="14"/>
  <c r="BA179" i="14"/>
  <c r="BO173" i="14"/>
  <c r="BO195" i="14"/>
  <c r="BS197" i="14"/>
  <c r="AO203" i="14"/>
  <c r="AU210" i="14"/>
  <c r="Y226" i="14"/>
  <c r="BA226" i="14"/>
  <c r="BG226" i="14"/>
  <c r="Y219" i="14"/>
  <c r="BA222" i="14"/>
  <c r="BG222" i="14"/>
  <c r="BO227" i="14"/>
  <c r="AO229" i="14"/>
  <c r="BS229" i="14"/>
  <c r="BO231" i="14"/>
  <c r="BO232" i="14"/>
  <c r="BG241" i="14"/>
  <c r="AU249" i="14"/>
  <c r="BA249" i="14" s="1"/>
  <c r="BQ254" i="14"/>
  <c r="Y267" i="14"/>
  <c r="BM265" i="14"/>
  <c r="Z266" i="14"/>
  <c r="BA266" i="14"/>
  <c r="Y268" i="14"/>
  <c r="BM268" i="14"/>
  <c r="BQ268" i="14"/>
  <c r="AR269" i="14"/>
  <c r="Z270" i="14"/>
  <c r="Y277" i="14"/>
  <c r="AR279" i="14"/>
  <c r="BM280" i="14"/>
  <c r="Y286" i="14"/>
  <c r="AU282" i="14"/>
  <c r="AU284" i="14"/>
  <c r="BA284" i="14" s="1"/>
  <c r="BM284" i="14"/>
  <c r="BI300" i="14"/>
  <c r="BM311" i="14"/>
  <c r="Y316" i="14"/>
  <c r="BQ322" i="14"/>
  <c r="AU348" i="14"/>
  <c r="BM339" i="14"/>
  <c r="BM340" i="14"/>
  <c r="BM341" i="14"/>
  <c r="AW350" i="14"/>
  <c r="AU351" i="14"/>
  <c r="Y352" i="14"/>
  <c r="Z361" i="14"/>
  <c r="AO356" i="14"/>
  <c r="BM359" i="14"/>
  <c r="BM363" i="14"/>
  <c r="Z373" i="14"/>
  <c r="BS379" i="14"/>
  <c r="AW375" i="14"/>
  <c r="AU376" i="14"/>
  <c r="BA376" i="14" s="1"/>
  <c r="AR378" i="14"/>
  <c r="AU381" i="14"/>
  <c r="BA381" i="14" s="1"/>
  <c r="Y384" i="14"/>
  <c r="AR385" i="14"/>
  <c r="Z391" i="14"/>
  <c r="Z386" i="14"/>
  <c r="Y388" i="14"/>
  <c r="BS389" i="14"/>
  <c r="Z392" i="14"/>
  <c r="Y396" i="14"/>
  <c r="AR394" i="14"/>
  <c r="BA394" i="14"/>
  <c r="BG394" i="14"/>
  <c r="BQ395" i="14"/>
  <c r="BS397" i="14"/>
  <c r="AR398" i="14"/>
  <c r="BQ404" i="14"/>
  <c r="Y400" i="14"/>
  <c r="AR400" i="14"/>
  <c r="BM401" i="14"/>
  <c r="Y402" i="14"/>
  <c r="BM402" i="14"/>
  <c r="AR412" i="14"/>
  <c r="Z417" i="14"/>
  <c r="BM417" i="14"/>
  <c r="BS330" i="14"/>
  <c r="AT337" i="14"/>
  <c r="AY337" i="14" s="1"/>
  <c r="AU346" i="14"/>
  <c r="AO344" i="14"/>
  <c r="BO344" i="14"/>
  <c r="BS341" i="14"/>
  <c r="Z352" i="14"/>
  <c r="BO361" i="14"/>
  <c r="Y365" i="14"/>
  <c r="AO365" i="14"/>
  <c r="Y367" i="14"/>
  <c r="AW369" i="14"/>
  <c r="AR374" i="14"/>
  <c r="AU379" i="14"/>
  <c r="Y378" i="14"/>
  <c r="AR382" i="14"/>
  <c r="AW382" i="14"/>
  <c r="Y387" i="14"/>
  <c r="AO388" i="14"/>
  <c r="BM395" i="14"/>
  <c r="BM404" i="14"/>
  <c r="Z400" i="14"/>
  <c r="AU401" i="14"/>
  <c r="BA401" i="14" s="1"/>
  <c r="Z402" i="14"/>
  <c r="BG411" i="14"/>
  <c r="AU415" i="14"/>
  <c r="AU416" i="14"/>
  <c r="BA416" i="14" s="1"/>
  <c r="BS417" i="14"/>
  <c r="AY324" i="14"/>
  <c r="BM324" i="14"/>
  <c r="AU325" i="14"/>
  <c r="Y336" i="14"/>
  <c r="Y332" i="14"/>
  <c r="AO332" i="14"/>
  <c r="BQ353" i="14"/>
  <c r="BO352" i="14"/>
  <c r="BQ361" i="14"/>
  <c r="AO359" i="14"/>
  <c r="AO387" i="14"/>
  <c r="AR411" i="14"/>
  <c r="BS415" i="14"/>
  <c r="BM419" i="14"/>
  <c r="BO325" i="14"/>
  <c r="BQ330" i="14"/>
  <c r="BO334" i="14"/>
  <c r="BS353" i="14"/>
  <c r="BG381" i="14"/>
  <c r="BQ394" i="14"/>
  <c r="BS420" i="14"/>
  <c r="BA434" i="14"/>
  <c r="BQ439" i="14"/>
  <c r="AW445" i="14"/>
  <c r="BQ450" i="14"/>
  <c r="AW456" i="14"/>
  <c r="AW472" i="14"/>
  <c r="AW476" i="14"/>
  <c r="BO476" i="14"/>
  <c r="AR480" i="14"/>
  <c r="BO478" i="14"/>
  <c r="AU482" i="14"/>
  <c r="BA482" i="14" s="1"/>
  <c r="BS503" i="14"/>
  <c r="AR508" i="14"/>
  <c r="AW508" i="14"/>
  <c r="BO508" i="14"/>
  <c r="BQ512" i="14"/>
  <c r="BS519" i="14"/>
  <c r="AW515" i="14"/>
  <c r="BG529" i="14"/>
  <c r="AW536" i="14"/>
  <c r="AU537" i="14"/>
  <c r="BA537" i="14" s="1"/>
  <c r="AW543" i="14"/>
  <c r="BM546" i="14"/>
  <c r="AU544" i="14"/>
  <c r="BA544" i="14" s="1"/>
  <c r="Y547" i="14"/>
  <c r="AU547" i="14"/>
  <c r="Y576" i="14"/>
  <c r="AO576" i="14"/>
  <c r="AU588" i="14"/>
  <c r="BA588" i="14" s="1"/>
  <c r="BS595" i="14"/>
  <c r="AO603" i="14"/>
  <c r="BQ598" i="14"/>
  <c r="Y600" i="14"/>
  <c r="AO601" i="14"/>
  <c r="BO423" i="14"/>
  <c r="AU426" i="14"/>
  <c r="BA427" i="14"/>
  <c r="BG427" i="14"/>
  <c r="BO432" i="14"/>
  <c r="BQ434" i="14"/>
  <c r="BO442" i="14"/>
  <c r="BO449" i="14"/>
  <c r="BS446" i="14"/>
  <c r="BM456" i="14"/>
  <c r="BO461" i="14"/>
  <c r="BS469" i="14"/>
  <c r="BS466" i="14"/>
  <c r="BM470" i="14"/>
  <c r="BQ476" i="14"/>
  <c r="Z474" i="14"/>
  <c r="AU485" i="14"/>
  <c r="AU497" i="14"/>
  <c r="BO497" i="14"/>
  <c r="AO490" i="14"/>
  <c r="AR491" i="14"/>
  <c r="Y493" i="14"/>
  <c r="AR493" i="14"/>
  <c r="AU495" i="14"/>
  <c r="Y499" i="14"/>
  <c r="BS504" i="14"/>
  <c r="AU506" i="14"/>
  <c r="BA506" i="14" s="1"/>
  <c r="BS508" i="14"/>
  <c r="AU511" i="14"/>
  <c r="BA511" i="14" s="1"/>
  <c r="BO511" i="14"/>
  <c r="BO513" i="14"/>
  <c r="BM517" i="14"/>
  <c r="BS526" i="14"/>
  <c r="BG526" i="14"/>
  <c r="Y528" i="14"/>
  <c r="AO528" i="14"/>
  <c r="BQ537" i="14"/>
  <c r="BM551" i="14"/>
  <c r="BM550" i="14"/>
  <c r="Z554" i="14"/>
  <c r="BM557" i="14"/>
  <c r="BO569" i="14"/>
  <c r="BQ588" i="14"/>
  <c r="BQ427" i="14"/>
  <c r="BO430" i="14"/>
  <c r="AU437" i="14"/>
  <c r="BA437" i="14" s="1"/>
  <c r="AR442" i="14"/>
  <c r="BO443" i="14"/>
  <c r="AR448" i="14"/>
  <c r="AW457" i="14"/>
  <c r="BQ457" i="14"/>
  <c r="BM460" i="14"/>
  <c r="BM463" i="14"/>
  <c r="BQ465" i="14"/>
  <c r="BA471" i="14"/>
  <c r="BO485" i="14"/>
  <c r="BG488" i="14"/>
  <c r="Y492" i="14"/>
  <c r="BO495" i="14"/>
  <c r="AU503" i="14"/>
  <c r="BA503" i="14" s="1"/>
  <c r="AU505" i="14"/>
  <c r="BA505" i="14" s="1"/>
  <c r="BM510" i="14"/>
  <c r="BQ513" i="14"/>
  <c r="AR518" i="14"/>
  <c r="AU521" i="14"/>
  <c r="AY544" i="14"/>
  <c r="AW560" i="14"/>
  <c r="BM567" i="14"/>
  <c r="BO567" i="14"/>
  <c r="BQ569" i="14"/>
  <c r="BM578" i="14"/>
  <c r="Y583" i="14"/>
  <c r="BM581" i="14"/>
  <c r="BM584" i="14"/>
  <c r="BS586" i="14"/>
  <c r="AR589" i="14"/>
  <c r="AU597" i="14"/>
  <c r="BA597" i="14" s="1"/>
  <c r="AR600" i="14"/>
  <c r="BM601" i="14"/>
  <c r="BS423" i="14"/>
  <c r="Z430" i="14"/>
  <c r="BO431" i="14"/>
  <c r="Y438" i="14"/>
  <c r="AR438" i="14"/>
  <c r="Y441" i="14"/>
  <c r="BS449" i="14"/>
  <c r="AR447" i="14"/>
  <c r="BM454" i="14"/>
  <c r="BO454" i="14"/>
  <c r="AO451" i="14"/>
  <c r="BG451" i="14"/>
  <c r="BS459" i="14"/>
  <c r="AU460" i="14"/>
  <c r="BS463" i="14"/>
  <c r="AW464" i="14"/>
  <c r="BA466" i="14"/>
  <c r="BG466" i="14"/>
  <c r="BO472" i="14"/>
  <c r="BA476" i="14"/>
  <c r="Z477" i="14"/>
  <c r="AO473" i="14"/>
  <c r="BM507" i="14"/>
  <c r="BO519" i="14"/>
  <c r="AR520" i="14"/>
  <c r="Z530" i="14"/>
  <c r="BM530" i="14"/>
  <c r="BS534" i="14"/>
  <c r="BM540" i="14"/>
  <c r="BA543" i="14"/>
  <c r="BM543" i="14"/>
  <c r="BS544" i="14"/>
  <c r="BQ554" i="14"/>
  <c r="AU556" i="14"/>
  <c r="BA556" i="14" s="1"/>
  <c r="BM561" i="14"/>
  <c r="Z564" i="14"/>
  <c r="Y568" i="14"/>
  <c r="AR568" i="14"/>
  <c r="BS577" i="14"/>
  <c r="BQ597" i="14"/>
  <c r="BM599" i="14"/>
  <c r="BQ2" i="14"/>
  <c r="Y3" i="14"/>
  <c r="AW4" i="14"/>
  <c r="BG4" i="14"/>
  <c r="AW5" i="14"/>
  <c r="BO5" i="14"/>
  <c r="AU8" i="14"/>
  <c r="AU14" i="14"/>
  <c r="BA14" i="14" s="1"/>
  <c r="BQ14" i="14"/>
  <c r="AU15" i="14"/>
  <c r="BA15" i="14" s="1"/>
  <c r="BM15" i="14"/>
  <c r="Y16" i="14"/>
  <c r="AU16" i="14"/>
  <c r="BA16" i="14" s="1"/>
  <c r="BG17" i="14"/>
  <c r="BS17" i="14"/>
  <c r="AY18" i="14"/>
  <c r="BM18" i="14"/>
  <c r="BO18" i="14"/>
  <c r="BQ19" i="14"/>
  <c r="BM22" i="14"/>
  <c r="BM23" i="14"/>
  <c r="BQ23" i="14"/>
  <c r="BS25" i="14"/>
  <c r="BM27" i="14"/>
  <c r="AU28" i="14"/>
  <c r="BA28" i="14" s="1"/>
  <c r="AU29" i="14"/>
  <c r="AU30" i="14"/>
  <c r="BS30" i="14"/>
  <c r="BG31" i="14"/>
  <c r="BG33" i="14"/>
  <c r="BM35" i="14"/>
  <c r="BO35" i="14"/>
  <c r="BG36" i="14"/>
  <c r="AO37" i="14"/>
  <c r="BM37" i="14"/>
  <c r="BQ37" i="14"/>
  <c r="AU38" i="14"/>
  <c r="BA38" i="14" s="1"/>
  <c r="BO38" i="14"/>
  <c r="AW53" i="14"/>
  <c r="BM54" i="14"/>
  <c r="BS54" i="14"/>
  <c r="AW56" i="14"/>
  <c r="AU58" i="14"/>
  <c r="BM58" i="14"/>
  <c r="BS60" i="14"/>
  <c r="AW63" i="14"/>
  <c r="BM44" i="14"/>
  <c r="BQ44" i="14"/>
  <c r="Z45" i="14"/>
  <c r="BO45" i="14"/>
  <c r="BA46" i="14"/>
  <c r="BS46" i="14"/>
  <c r="Y48" i="14"/>
  <c r="BM50" i="14"/>
  <c r="BO50" i="14"/>
  <c r="BS51" i="14"/>
  <c r="BQ51" i="14"/>
  <c r="Z66" i="14"/>
  <c r="BQ66" i="14"/>
  <c r="AW67" i="14"/>
  <c r="AR72" i="14"/>
  <c r="Z73" i="14"/>
  <c r="AY73" i="14"/>
  <c r="BQ73" i="14"/>
  <c r="BO74" i="14"/>
  <c r="BG80" i="14"/>
  <c r="AR79" i="14"/>
  <c r="BM79" i="14"/>
  <c r="AW76" i="14"/>
  <c r="BG77" i="14"/>
  <c r="Z78" i="14"/>
  <c r="AO78" i="14"/>
  <c r="BM78" i="14"/>
  <c r="Y83" i="14"/>
  <c r="BS87" i="14"/>
  <c r="BG87" i="14"/>
  <c r="AY86" i="14"/>
  <c r="AU88" i="14"/>
  <c r="BA88" i="14" s="1"/>
  <c r="BS88" i="14"/>
  <c r="BQ88" i="14"/>
  <c r="AR90" i="14"/>
  <c r="Y94" i="14"/>
  <c r="AO95" i="14"/>
  <c r="BM95" i="14"/>
  <c r="AU103" i="14"/>
  <c r="BS105" i="14"/>
  <c r="Z117" i="14"/>
  <c r="AR117" i="14"/>
  <c r="BQ117" i="14"/>
  <c r="AU111" i="14"/>
  <c r="BA111" i="14" s="1"/>
  <c r="AO113" i="14"/>
  <c r="Y114" i="14"/>
  <c r="Z115" i="14"/>
  <c r="Z116" i="14"/>
  <c r="AO116" i="14"/>
  <c r="BS118" i="14"/>
  <c r="AW128" i="14"/>
  <c r="BQ121" i="14"/>
  <c r="AO122" i="14"/>
  <c r="AO2" i="14"/>
  <c r="AO7" i="14"/>
  <c r="Z3" i="14"/>
  <c r="AO3" i="14"/>
  <c r="BQ3" i="14"/>
  <c r="BQ5" i="14"/>
  <c r="AW8" i="14"/>
  <c r="BM8" i="14"/>
  <c r="AU11" i="14"/>
  <c r="BA11" i="14" s="1"/>
  <c r="BG13" i="14"/>
  <c r="BS13" i="14"/>
  <c r="AO15" i="14"/>
  <c r="Z16" i="14"/>
  <c r="AW16" i="14"/>
  <c r="AU17" i="14"/>
  <c r="BA17" i="14" s="1"/>
  <c r="BQ18" i="14"/>
  <c r="AU21" i="14"/>
  <c r="BA21" i="14" s="1"/>
  <c r="BG26" i="14"/>
  <c r="AW27" i="14"/>
  <c r="Z28" i="14"/>
  <c r="AO29" i="14"/>
  <c r="Y32" i="14"/>
  <c r="AU32" i="14"/>
  <c r="BA32" i="14" s="1"/>
  <c r="Y33" i="14"/>
  <c r="AU33" i="14"/>
  <c r="BA33" i="14" s="1"/>
  <c r="Z34" i="14"/>
  <c r="AW34" i="14"/>
  <c r="BQ34" i="14"/>
  <c r="BQ35" i="14"/>
  <c r="AU36" i="14"/>
  <c r="BA36" i="14" s="1"/>
  <c r="BQ38" i="14"/>
  <c r="BM55" i="14"/>
  <c r="BS55" i="14"/>
  <c r="BM60" i="14"/>
  <c r="BQ40" i="14"/>
  <c r="BQ42" i="14"/>
  <c r="BQ45" i="14"/>
  <c r="Y49" i="14"/>
  <c r="Z52" i="14"/>
  <c r="BM69" i="14"/>
  <c r="BS71" i="14"/>
  <c r="BS72" i="14"/>
  <c r="BS73" i="14"/>
  <c r="BQ74" i="14"/>
  <c r="AU77" i="14"/>
  <c r="BA77" i="14" s="1"/>
  <c r="AU87" i="14"/>
  <c r="BA87" i="14" s="1"/>
  <c r="BG86" i="14"/>
  <c r="BS86" i="14"/>
  <c r="BQ91" i="14"/>
  <c r="AW92" i="14"/>
  <c r="AO93" i="14"/>
  <c r="BG94" i="14"/>
  <c r="BS94" i="14"/>
  <c r="AU96" i="14"/>
  <c r="BA96" i="14" s="1"/>
  <c r="AU100" i="14"/>
  <c r="BA100" i="14" s="1"/>
  <c r="AU101" i="14"/>
  <c r="AU102" i="14"/>
  <c r="BA102" i="14" s="1"/>
  <c r="Z104" i="14"/>
  <c r="BQ104" i="14"/>
  <c r="AU105" i="14"/>
  <c r="BA105" i="14" s="1"/>
  <c r="Z106" i="14"/>
  <c r="AU108" i="14"/>
  <c r="BQ109" i="14"/>
  <c r="AU117" i="14"/>
  <c r="BA117" i="14" s="1"/>
  <c r="AW111" i="14"/>
  <c r="Z112" i="14"/>
  <c r="BQ112" i="14"/>
  <c r="AW115" i="14"/>
  <c r="AU119" i="14"/>
  <c r="Z129" i="14"/>
  <c r="AW2" i="14"/>
  <c r="AO11" i="14"/>
  <c r="AU12" i="14"/>
  <c r="BA12" i="14" s="1"/>
  <c r="AU13" i="14"/>
  <c r="BA13" i="14" s="1"/>
  <c r="BO13" i="14"/>
  <c r="Z14" i="14"/>
  <c r="AY16" i="14"/>
  <c r="BO16" i="14"/>
  <c r="BG19" i="14"/>
  <c r="BO28" i="14"/>
  <c r="AU37" i="14"/>
  <c r="BA37" i="14" s="1"/>
  <c r="Z38" i="14"/>
  <c r="AW55" i="14"/>
  <c r="BS57" i="14"/>
  <c r="BQ65" i="14"/>
  <c r="BA47" i="14"/>
  <c r="BS47" i="14"/>
  <c r="BQ47" i="14"/>
  <c r="Z49" i="14"/>
  <c r="BS49" i="14"/>
  <c r="BS68" i="14"/>
  <c r="BQ68" i="14"/>
  <c r="AW70" i="14"/>
  <c r="Z74" i="14"/>
  <c r="BM77" i="14"/>
  <c r="Z82" i="14"/>
  <c r="Z85" i="14"/>
  <c r="AO85" i="14"/>
  <c r="BM85" i="14"/>
  <c r="Y89" i="14"/>
  <c r="AO89" i="14"/>
  <c r="BO92" i="14"/>
  <c r="AO97" i="14"/>
  <c r="BS104" i="14"/>
  <c r="BS106" i="14"/>
  <c r="BQ106" i="14"/>
  <c r="AU109" i="14"/>
  <c r="Z110" i="14"/>
  <c r="AO110" i="14"/>
  <c r="BO111" i="14"/>
  <c r="AU112" i="14"/>
  <c r="BA112" i="14" s="1"/>
  <c r="AU113" i="14"/>
  <c r="BA113" i="14" s="1"/>
  <c r="AO114" i="14"/>
  <c r="BQ115" i="14"/>
  <c r="AU118" i="14"/>
  <c r="BS128" i="14"/>
  <c r="BQ128" i="14"/>
  <c r="BM129" i="14"/>
  <c r="BQ134" i="14"/>
  <c r="BM120" i="14"/>
  <c r="BA121" i="14"/>
  <c r="BG121" i="14"/>
  <c r="AR122" i="14"/>
  <c r="BO2" i="14"/>
  <c r="AO4" i="14"/>
  <c r="BA5" i="14"/>
  <c r="BG5" i="14"/>
  <c r="AW12" i="14"/>
  <c r="BO12" i="14"/>
  <c r="BG14" i="14"/>
  <c r="BG16" i="14"/>
  <c r="BQ16" i="14"/>
  <c r="BG28" i="14"/>
  <c r="BQ28" i="14"/>
  <c r="BG38" i="14"/>
  <c r="BG45" i="14"/>
  <c r="BG74" i="14"/>
  <c r="BQ92" i="14"/>
  <c r="BQ111" i="14"/>
  <c r="BS124" i="14"/>
  <c r="BO125" i="14"/>
  <c r="BO137" i="14"/>
  <c r="AU140" i="14"/>
  <c r="BA140" i="14"/>
  <c r="BG140" i="14"/>
  <c r="BS140" i="14"/>
  <c r="AU145" i="14"/>
  <c r="BA145" i="14" s="1"/>
  <c r="BO145" i="14"/>
  <c r="AW148" i="14"/>
  <c r="BQ148" i="14"/>
  <c r="BG149" i="14"/>
  <c r="BG151" i="14"/>
  <c r="BS151" i="14"/>
  <c r="BQ152" i="14"/>
  <c r="AW153" i="14"/>
  <c r="AU154" i="14"/>
  <c r="BA154" i="14" s="1"/>
  <c r="AU155" i="14"/>
  <c r="BA155" i="14" s="1"/>
  <c r="Z162" i="14"/>
  <c r="AW162" i="14"/>
  <c r="Z163" i="14"/>
  <c r="AU163" i="14"/>
  <c r="BA163" i="14" s="1"/>
  <c r="BS164" i="14"/>
  <c r="AU166" i="14"/>
  <c r="BA166" i="14" s="1"/>
  <c r="AW177" i="14"/>
  <c r="BS177" i="14"/>
  <c r="AW178" i="14"/>
  <c r="BQ179" i="14"/>
  <c r="AU181" i="14"/>
  <c r="Y169" i="14"/>
  <c r="BM169" i="14"/>
  <c r="AU170" i="14"/>
  <c r="BA170" i="14" s="1"/>
  <c r="BS170" i="14"/>
  <c r="AW172" i="14"/>
  <c r="BS172" i="14"/>
  <c r="Z173" i="14"/>
  <c r="AU187" i="14"/>
  <c r="Y186" i="14"/>
  <c r="AR186" i="14"/>
  <c r="AW186" i="14"/>
  <c r="BO186" i="14"/>
  <c r="AO183" i="14"/>
  <c r="BS183" i="14"/>
  <c r="AR184" i="14"/>
  <c r="AW184" i="14"/>
  <c r="BO184" i="14"/>
  <c r="BA185" i="14"/>
  <c r="BG185" i="14"/>
  <c r="AY190" i="14"/>
  <c r="BM188" i="14"/>
  <c r="BO188" i="14"/>
  <c r="AO189" i="14"/>
  <c r="BS189" i="14"/>
  <c r="AW192" i="14"/>
  <c r="BS192" i="14"/>
  <c r="AW194" i="14"/>
  <c r="BS194" i="14"/>
  <c r="Y195" i="14"/>
  <c r="BQ195" i="14"/>
  <c r="BG197" i="14"/>
  <c r="BM198" i="14"/>
  <c r="BQ198" i="14"/>
  <c r="Y199" i="14"/>
  <c r="AV199" i="14" s="1"/>
  <c r="BS203" i="14"/>
  <c r="BQ203" i="14"/>
  <c r="Y207" i="14"/>
  <c r="Y208" i="14"/>
  <c r="AR208" i="14"/>
  <c r="AW208" i="14"/>
  <c r="BS209" i="14"/>
  <c r="BM211" i="14"/>
  <c r="AU212" i="14"/>
  <c r="BS213" i="14"/>
  <c r="BG214" i="14"/>
  <c r="Z216" i="14"/>
  <c r="BQ216" i="14"/>
  <c r="Z218" i="14"/>
  <c r="AR218" i="14"/>
  <c r="BQ218" i="14"/>
  <c r="AW224" i="14"/>
  <c r="BS226" i="14"/>
  <c r="AO219" i="14"/>
  <c r="Y220" i="14"/>
  <c r="AU221" i="14"/>
  <c r="Y222" i="14"/>
  <c r="AR222" i="14"/>
  <c r="Y227" i="14"/>
  <c r="AO227" i="14"/>
  <c r="AW228" i="14"/>
  <c r="BG230" i="14"/>
  <c r="AR231" i="14"/>
  <c r="BQ232" i="14"/>
  <c r="Z234" i="14"/>
  <c r="AU234" i="14"/>
  <c r="BA234" i="14" s="1"/>
  <c r="Y235" i="14"/>
  <c r="AO235" i="14"/>
  <c r="BO235" i="14"/>
  <c r="BG238" i="14"/>
  <c r="Z240" i="14"/>
  <c r="Y241" i="14"/>
  <c r="BM239" i="14"/>
  <c r="AW242" i="14"/>
  <c r="BE242" i="14"/>
  <c r="BS249" i="14"/>
  <c r="BS250" i="14"/>
  <c r="BG250" i="14"/>
  <c r="BG258" i="14"/>
  <c r="BS253" i="14"/>
  <c r="Y256" i="14"/>
  <c r="BS256" i="14"/>
  <c r="AP259" i="14"/>
  <c r="BM261" i="14"/>
  <c r="Z264" i="14"/>
  <c r="AU264" i="14"/>
  <c r="BA264" i="14" s="1"/>
  <c r="AO267" i="14"/>
  <c r="AR265" i="14"/>
  <c r="BA271" i="14"/>
  <c r="BG271" i="14"/>
  <c r="BS271" i="14"/>
  <c r="BG270" i="14"/>
  <c r="Y272" i="14"/>
  <c r="AO272" i="14"/>
  <c r="AO124" i="14"/>
  <c r="BQ125" i="14"/>
  <c r="AU126" i="14"/>
  <c r="BQ137" i="14"/>
  <c r="BO140" i="14"/>
  <c r="Y141" i="14"/>
  <c r="AO141" i="14"/>
  <c r="BQ145" i="14"/>
  <c r="BG142" i="14"/>
  <c r="BS142" i="14"/>
  <c r="Z148" i="14"/>
  <c r="BO150" i="14"/>
  <c r="BM156" i="14"/>
  <c r="BG157" i="14"/>
  <c r="Y161" i="14"/>
  <c r="AU161" i="14"/>
  <c r="BS158" i="14"/>
  <c r="BG159" i="14"/>
  <c r="BS159" i="14"/>
  <c r="AR160" i="14"/>
  <c r="BS160" i="14"/>
  <c r="BQ160" i="14"/>
  <c r="AO167" i="14"/>
  <c r="BG162" i="14"/>
  <c r="AW163" i="14"/>
  <c r="Z166" i="14"/>
  <c r="BO166" i="14"/>
  <c r="BO176" i="14"/>
  <c r="BS181" i="14"/>
  <c r="AO169" i="14"/>
  <c r="Z170" i="14"/>
  <c r="BG173" i="14"/>
  <c r="BS173" i="14"/>
  <c r="BS187" i="14"/>
  <c r="BQ186" i="14"/>
  <c r="BG190" i="14"/>
  <c r="BS190" i="14"/>
  <c r="BQ188" i="14"/>
  <c r="AO195" i="14"/>
  <c r="AU196" i="14"/>
  <c r="BO205" i="14"/>
  <c r="AU204" i="14"/>
  <c r="BA204" i="14" s="1"/>
  <c r="Z208" i="14"/>
  <c r="BS208" i="14"/>
  <c r="BM212" i="14"/>
  <c r="BO217" i="14"/>
  <c r="AO215" i="14"/>
  <c r="AY218" i="14"/>
  <c r="AO220" i="14"/>
  <c r="BG228" i="14"/>
  <c r="AU229" i="14"/>
  <c r="BO234" i="14"/>
  <c r="Z243" i="14"/>
  <c r="AZ242" i="14"/>
  <c r="BQ242" i="14" s="1"/>
  <c r="BL242" i="14"/>
  <c r="BG249" i="14"/>
  <c r="BG253" i="14"/>
  <c r="Z254" i="14"/>
  <c r="BS254" i="14"/>
  <c r="BG256" i="14"/>
  <c r="AW267" i="14"/>
  <c r="BO267" i="14"/>
  <c r="AU271" i="14"/>
  <c r="BO271" i="14"/>
  <c r="AR273" i="14"/>
  <c r="AO273" i="14"/>
  <c r="AR126" i="14"/>
  <c r="BA127" i="14"/>
  <c r="BG127" i="14"/>
  <c r="AU139" i="14"/>
  <c r="BA139" i="14" s="1"/>
  <c r="BG148" i="14"/>
  <c r="BS148" i="14"/>
  <c r="BQ150" i="14"/>
  <c r="BQ176" i="14"/>
  <c r="BG170" i="14"/>
  <c r="BS185" i="14"/>
  <c r="BO190" i="14"/>
  <c r="BA192" i="14"/>
  <c r="BG192" i="14"/>
  <c r="BA194" i="14"/>
  <c r="BG194" i="14"/>
  <c r="BQ205" i="14"/>
  <c r="BQ217" i="14"/>
  <c r="BG218" i="14"/>
  <c r="BS218" i="14"/>
  <c r="BO240" i="14"/>
  <c r="AO241" i="14"/>
  <c r="BG243" i="14"/>
  <c r="BG254" i="14"/>
  <c r="BO255" i="14"/>
  <c r="BG266" i="14"/>
  <c r="AU270" i="14"/>
  <c r="BA270" i="14" s="1"/>
  <c r="Y273" i="14"/>
  <c r="BA124" i="14"/>
  <c r="BG124" i="14"/>
  <c r="BA125" i="14"/>
  <c r="BG125" i="14"/>
  <c r="AW137" i="14"/>
  <c r="BG138" i="14"/>
  <c r="BS138" i="14"/>
  <c r="BG145" i="14"/>
  <c r="Y142" i="14"/>
  <c r="AR142" i="14"/>
  <c r="AW142" i="14"/>
  <c r="BM143" i="14"/>
  <c r="BQ147" i="14"/>
  <c r="BM149" i="14"/>
  <c r="BM151" i="14"/>
  <c r="Y152" i="14"/>
  <c r="AO153" i="14"/>
  <c r="BG154" i="14"/>
  <c r="BS155" i="14"/>
  <c r="AO161" i="14"/>
  <c r="BS161" i="14"/>
  <c r="BG158" i="14"/>
  <c r="AR159" i="14"/>
  <c r="BQ167" i="14"/>
  <c r="BS162" i="14"/>
  <c r="BQ165" i="14"/>
  <c r="BO175" i="14"/>
  <c r="BA176" i="14"/>
  <c r="BM177" i="14"/>
  <c r="BQ178" i="14"/>
  <c r="AU179" i="14"/>
  <c r="BO179" i="14"/>
  <c r="BA181" i="14"/>
  <c r="BG181" i="14"/>
  <c r="Y173" i="14"/>
  <c r="AR173" i="14"/>
  <c r="BA187" i="14"/>
  <c r="BG187" i="14"/>
  <c r="BA186" i="14"/>
  <c r="BG186" i="14"/>
  <c r="BG182" i="14"/>
  <c r="BM183" i="14"/>
  <c r="BA184" i="14"/>
  <c r="BG184" i="14"/>
  <c r="Z190" i="14"/>
  <c r="AR190" i="14"/>
  <c r="Z188" i="14"/>
  <c r="Y189" i="14"/>
  <c r="BM189" i="14"/>
  <c r="BG201" i="14"/>
  <c r="BS196" i="14"/>
  <c r="Z198" i="14"/>
  <c r="BM203" i="14"/>
  <c r="BS204" i="14"/>
  <c r="BO208" i="14"/>
  <c r="BQ211" i="14"/>
  <c r="AY213" i="14"/>
  <c r="Y215" i="14"/>
  <c r="Y216" i="14"/>
  <c r="AR216" i="14"/>
  <c r="BM216" i="14"/>
  <c r="BM232" i="14"/>
  <c r="AU233" i="14"/>
  <c r="BA233" i="14" s="1"/>
  <c r="AU235" i="14"/>
  <c r="BA235" i="14" s="1"/>
  <c r="BQ243" i="14"/>
  <c r="BG264" i="14"/>
  <c r="BO272" i="14"/>
  <c r="BS275" i="14"/>
  <c r="BQ277" i="14"/>
  <c r="BG278" i="14"/>
  <c r="Z279" i="14"/>
  <c r="AO279" i="14"/>
  <c r="AU279" i="14"/>
  <c r="BA279" i="14" s="1"/>
  <c r="BS280" i="14"/>
  <c r="AW287" i="14"/>
  <c r="BM287" i="14"/>
  <c r="BS286" i="14"/>
  <c r="Y282" i="14"/>
  <c r="AW283" i="14"/>
  <c r="BG284" i="14"/>
  <c r="Z292" i="14"/>
  <c r="AU289" i="14"/>
  <c r="BO290" i="14"/>
  <c r="AW291" i="14"/>
  <c r="BS291" i="14"/>
  <c r="AU299" i="14"/>
  <c r="BA299" i="14" s="1"/>
  <c r="BQ299" i="14"/>
  <c r="BO294" i="14"/>
  <c r="BG295" i="14"/>
  <c r="Z296" i="14"/>
  <c r="AO296" i="14"/>
  <c r="AU296" i="14"/>
  <c r="BG297" i="14"/>
  <c r="AW298" i="14"/>
  <c r="BM298" i="14"/>
  <c r="BO298" i="14"/>
  <c r="BM301" i="14"/>
  <c r="BE300" i="14"/>
  <c r="AW303" i="14"/>
  <c r="BO306" i="14"/>
  <c r="AU309" i="14"/>
  <c r="BA309" i="14" s="1"/>
  <c r="AW311" i="14"/>
  <c r="BO311" i="14"/>
  <c r="BQ312" i="14"/>
  <c r="AU313" i="14"/>
  <c r="BA313" i="14" s="1"/>
  <c r="BQ313" i="14"/>
  <c r="Z315" i="14"/>
  <c r="AU315" i="14"/>
  <c r="AU316" i="14"/>
  <c r="BA316" i="14" s="1"/>
  <c r="BM316" i="14"/>
  <c r="BM317" i="14"/>
  <c r="BO317" i="14"/>
  <c r="AU319" i="14"/>
  <c r="AU323" i="14"/>
  <c r="BM323" i="14"/>
  <c r="AO320" i="14"/>
  <c r="BQ321" i="14"/>
  <c r="AU324" i="14"/>
  <c r="AU326" i="14"/>
  <c r="BO326" i="14"/>
  <c r="BG330" i="14"/>
  <c r="BQ333" i="14"/>
  <c r="AW345" i="14"/>
  <c r="BQ345" i="14"/>
  <c r="AR346" i="14"/>
  <c r="BS343" i="14"/>
  <c r="Z339" i="14"/>
  <c r="AO339" i="14"/>
  <c r="AU339" i="14"/>
  <c r="BA339" i="14" s="1"/>
  <c r="AU349" i="14"/>
  <c r="BA349" i="14" s="1"/>
  <c r="BG353" i="14"/>
  <c r="AO350" i="14"/>
  <c r="AU352" i="14"/>
  <c r="BA352" i="14" s="1"/>
  <c r="AR354" i="14"/>
  <c r="AW354" i="14"/>
  <c r="AU361" i="14"/>
  <c r="BA361" i="14" s="1"/>
  <c r="BG361" i="14"/>
  <c r="Y356" i="14"/>
  <c r="AU358" i="14"/>
  <c r="AR359" i="14"/>
  <c r="AW362" i="14"/>
  <c r="AU362" i="14"/>
  <c r="BA362" i="14" s="1"/>
  <c r="AU273" i="14"/>
  <c r="AU275" i="14"/>
  <c r="BQ275" i="14"/>
  <c r="AU276" i="14"/>
  <c r="BA276" i="14" s="1"/>
  <c r="BO276" i="14"/>
  <c r="AU278" i="14"/>
  <c r="BA278" i="14" s="1"/>
  <c r="BQ278" i="14"/>
  <c r="BG280" i="14"/>
  <c r="Z287" i="14"/>
  <c r="BM288" i="14"/>
  <c r="BG286" i="14"/>
  <c r="AO282" i="14"/>
  <c r="AU292" i="14"/>
  <c r="BA292" i="14" s="1"/>
  <c r="BO292" i="14"/>
  <c r="AW289" i="14"/>
  <c r="Z290" i="14"/>
  <c r="AU295" i="14"/>
  <c r="BA295" i="14" s="1"/>
  <c r="AU297" i="14"/>
  <c r="BA297" i="14" s="1"/>
  <c r="BL300" i="14"/>
  <c r="BM300" i="14" s="1"/>
  <c r="AU305" i="14"/>
  <c r="AW310" i="14"/>
  <c r="BO310" i="14"/>
  <c r="AU318" i="14"/>
  <c r="BA318" i="14" s="1"/>
  <c r="AO323" i="14"/>
  <c r="AU322" i="14"/>
  <c r="BA322" i="14" s="1"/>
  <c r="AO324" i="14"/>
  <c r="BQ326" i="14"/>
  <c r="BG327" i="14"/>
  <c r="BS327" i="14"/>
  <c r="AO336" i="14"/>
  <c r="AO331" i="14"/>
  <c r="BG333" i="14"/>
  <c r="AO335" i="14"/>
  <c r="AU344" i="14"/>
  <c r="BA344" i="14" s="1"/>
  <c r="Y341" i="14"/>
  <c r="BO341" i="14"/>
  <c r="AR349" i="14"/>
  <c r="AU353" i="14"/>
  <c r="BA353" i="14" s="1"/>
  <c r="Y351" i="14"/>
  <c r="BS351" i="14"/>
  <c r="AO352" i="14"/>
  <c r="Y358" i="14"/>
  <c r="AO358" i="14"/>
  <c r="AU360" i="14"/>
  <c r="BS312" i="14"/>
  <c r="BG313" i="14"/>
  <c r="BS313" i="14"/>
  <c r="BO327" i="14"/>
  <c r="BG341" i="14"/>
  <c r="BG351" i="14"/>
  <c r="BA354" i="14"/>
  <c r="BG354" i="14"/>
  <c r="BO360" i="14"/>
  <c r="BG274" i="14"/>
  <c r="AW275" i="14"/>
  <c r="BG277" i="14"/>
  <c r="AU281" i="14"/>
  <c r="Y292" i="14"/>
  <c r="BA290" i="14"/>
  <c r="BM293" i="14"/>
  <c r="BO293" i="14"/>
  <c r="BG299" i="14"/>
  <c r="BG294" i="14"/>
  <c r="AY295" i="14"/>
  <c r="AU301" i="14"/>
  <c r="AU304" i="14"/>
  <c r="AW305" i="14"/>
  <c r="AU308" i="14"/>
  <c r="Z311" i="14"/>
  <c r="BA311" i="14"/>
  <c r="Z313" i="14"/>
  <c r="BM314" i="14"/>
  <c r="AW318" i="14"/>
  <c r="BM318" i="14"/>
  <c r="BM321" i="14"/>
  <c r="BM325" i="14"/>
  <c r="BA326" i="14"/>
  <c r="BG326" i="14"/>
  <c r="AW332" i="14"/>
  <c r="AU333" i="14"/>
  <c r="BA333" i="14" s="1"/>
  <c r="AW334" i="14"/>
  <c r="Y335" i="14"/>
  <c r="AU345" i="14"/>
  <c r="BA345" i="14" s="1"/>
  <c r="AW343" i="14"/>
  <c r="BM344" i="14"/>
  <c r="BG340" i="14"/>
  <c r="BQ340" i="14"/>
  <c r="BA341" i="14"/>
  <c r="BA351" i="14"/>
  <c r="BQ351" i="14"/>
  <c r="BO354" i="14"/>
  <c r="Y361" i="14"/>
  <c r="AR361" i="14"/>
  <c r="BG364" i="14"/>
  <c r="BS364" i="14"/>
  <c r="BQ367" i="14"/>
  <c r="BO375" i="14"/>
  <c r="AU377" i="14"/>
  <c r="AR381" i="14"/>
  <c r="BQ389" i="14"/>
  <c r="BO403" i="14"/>
  <c r="BS407" i="14"/>
  <c r="BG412" i="14"/>
  <c r="BS412" i="14"/>
  <c r="BS418" i="14"/>
  <c r="BG419" i="14"/>
  <c r="BG425" i="14"/>
  <c r="BG426" i="14"/>
  <c r="BG437" i="14"/>
  <c r="BG362" i="14"/>
  <c r="BS362" i="14"/>
  <c r="Z364" i="14"/>
  <c r="AU364" i="14"/>
  <c r="BA364" i="14" s="1"/>
  <c r="BO364" i="14"/>
  <c r="BG371" i="14"/>
  <c r="AU373" i="14"/>
  <c r="BA373" i="14" s="1"/>
  <c r="AO379" i="14"/>
  <c r="BA375" i="14"/>
  <c r="BQ375" i="14"/>
  <c r="BS376" i="14"/>
  <c r="BQ376" i="14"/>
  <c r="BQ377" i="14"/>
  <c r="BS381" i="14"/>
  <c r="BO382" i="14"/>
  <c r="Y391" i="14"/>
  <c r="AR391" i="14"/>
  <c r="BG391" i="14"/>
  <c r="BS391" i="14"/>
  <c r="AR386" i="14"/>
  <c r="BO386" i="14"/>
  <c r="Y390" i="14"/>
  <c r="AR390" i="14"/>
  <c r="BM396" i="14"/>
  <c r="AU394" i="14"/>
  <c r="AR395" i="14"/>
  <c r="Z397" i="14"/>
  <c r="AU404" i="14"/>
  <c r="BA404" i="14" s="1"/>
  <c r="BA403" i="14"/>
  <c r="BG403" i="14"/>
  <c r="BQ403" i="14"/>
  <c r="BS405" i="14"/>
  <c r="Y406" i="14"/>
  <c r="BA407" i="14"/>
  <c r="BG407" i="14"/>
  <c r="BM411" i="14"/>
  <c r="BO411" i="14"/>
  <c r="BO412" i="14"/>
  <c r="Z413" i="14"/>
  <c r="BA413" i="14"/>
  <c r="BG413" i="14"/>
  <c r="BA414" i="14"/>
  <c r="BG414" i="14"/>
  <c r="BS414" i="14"/>
  <c r="Y421" i="14"/>
  <c r="AR421" i="14"/>
  <c r="BG416" i="14"/>
  <c r="BG417" i="14"/>
  <c r="BA418" i="14"/>
  <c r="BG418" i="14"/>
  <c r="BO419" i="14"/>
  <c r="BS422" i="14"/>
  <c r="BQ425" i="14"/>
  <c r="Y427" i="14"/>
  <c r="AO427" i="14"/>
  <c r="AU427" i="14"/>
  <c r="BQ430" i="14"/>
  <c r="AU428" i="14"/>
  <c r="BA428" i="14" s="1"/>
  <c r="BO429" i="14"/>
  <c r="BQ431" i="14"/>
  <c r="AW432" i="14"/>
  <c r="AU433" i="14"/>
  <c r="BA433" i="14" s="1"/>
  <c r="Y439" i="14"/>
  <c r="AR439" i="14"/>
  <c r="BM440" i="14"/>
  <c r="AU442" i="14"/>
  <c r="BA442" i="14" s="1"/>
  <c r="BQ443" i="14"/>
  <c r="BM449" i="14"/>
  <c r="BO362" i="14"/>
  <c r="AR364" i="14"/>
  <c r="BG363" i="14"/>
  <c r="AW365" i="14"/>
  <c r="AU366" i="14"/>
  <c r="BQ382" i="14"/>
  <c r="BO384" i="14"/>
  <c r="BO391" i="14"/>
  <c r="BQ386" i="14"/>
  <c r="Z389" i="14"/>
  <c r="AU389" i="14"/>
  <c r="BA389" i="14" s="1"/>
  <c r="AR404" i="14"/>
  <c r="AY400" i="14"/>
  <c r="BM400" i="14"/>
  <c r="BQ401" i="14"/>
  <c r="Y405" i="14"/>
  <c r="AU407" i="14"/>
  <c r="BO407" i="14"/>
  <c r="AU410" i="14"/>
  <c r="BA410" i="14" s="1"/>
  <c r="BS410" i="14"/>
  <c r="BO414" i="14"/>
  <c r="BA415" i="14"/>
  <c r="BG415" i="14"/>
  <c r="Y416" i="14"/>
  <c r="BO417" i="14"/>
  <c r="AU418" i="14"/>
  <c r="BO418" i="14"/>
  <c r="AU419" i="14"/>
  <c r="BA419" i="14" s="1"/>
  <c r="BA420" i="14"/>
  <c r="BG420" i="14"/>
  <c r="AU425" i="14"/>
  <c r="BA425" i="14" s="1"/>
  <c r="BS425" i="14"/>
  <c r="BA426" i="14"/>
  <c r="AW428" i="14"/>
  <c r="AU429" i="14"/>
  <c r="BA429" i="14" s="1"/>
  <c r="AO440" i="14"/>
  <c r="Z442" i="14"/>
  <c r="BS442" i="14"/>
  <c r="AR443" i="14"/>
  <c r="AP363" i="14"/>
  <c r="AO363" i="14" s="1"/>
  <c r="BO363" i="14"/>
  <c r="BS370" i="14"/>
  <c r="BG370" i="14"/>
  <c r="BQ370" i="14"/>
  <c r="AW373" i="14"/>
  <c r="AY375" i="14"/>
  <c r="BO381" i="14"/>
  <c r="Z382" i="14"/>
  <c r="AU383" i="14"/>
  <c r="BA383" i="14" s="1"/>
  <c r="BO383" i="14"/>
  <c r="BA384" i="14"/>
  <c r="BQ384" i="14"/>
  <c r="BS385" i="14"/>
  <c r="BQ385" i="14"/>
  <c r="BO389" i="14"/>
  <c r="BO394" i="14"/>
  <c r="BS400" i="14"/>
  <c r="BG400" i="14"/>
  <c r="BQ400" i="14"/>
  <c r="Z410" i="14"/>
  <c r="BS411" i="14"/>
  <c r="BS413" i="14"/>
  <c r="Z419" i="14"/>
  <c r="BS419" i="14"/>
  <c r="BG430" i="14"/>
  <c r="BS428" i="14"/>
  <c r="Z429" i="14"/>
  <c r="Y437" i="14"/>
  <c r="AO437" i="14"/>
  <c r="BG442" i="14"/>
  <c r="Y443" i="14"/>
  <c r="AU443" i="14"/>
  <c r="BA443" i="14" s="1"/>
  <c r="BG443" i="14"/>
  <c r="AU449" i="14"/>
  <c r="BA449" i="14" s="1"/>
  <c r="AU454" i="14"/>
  <c r="BA454" i="14" s="1"/>
  <c r="BQ453" i="14"/>
  <c r="BG457" i="14"/>
  <c r="BS457" i="14"/>
  <c r="AR461" i="14"/>
  <c r="AU463" i="14"/>
  <c r="BA463" i="14" s="1"/>
  <c r="Y465" i="14"/>
  <c r="AR466" i="14"/>
  <c r="BQ466" i="14"/>
  <c r="AU467" i="14"/>
  <c r="BM467" i="14"/>
  <c r="AU468" i="14"/>
  <c r="BA468" i="14" s="1"/>
  <c r="BS468" i="14"/>
  <c r="BG468" i="14"/>
  <c r="BQ468" i="14"/>
  <c r="AU470" i="14"/>
  <c r="BA470" i="14" s="1"/>
  <c r="BO471" i="14"/>
  <c r="AO477" i="14"/>
  <c r="AU474" i="14"/>
  <c r="Y475" i="14"/>
  <c r="BM480" i="14"/>
  <c r="BQ480" i="14"/>
  <c r="Z478" i="14"/>
  <c r="AP478" i="14"/>
  <c r="AO478" i="14" s="1"/>
  <c r="BG481" i="14"/>
  <c r="Y483" i="14"/>
  <c r="AO483" i="14"/>
  <c r="AU483" i="14"/>
  <c r="BO483" i="14"/>
  <c r="BA485" i="14"/>
  <c r="BG485" i="14"/>
  <c r="Z497" i="14"/>
  <c r="BA497" i="14"/>
  <c r="BG489" i="14"/>
  <c r="Y490" i="14"/>
  <c r="BG490" i="14"/>
  <c r="Y491" i="14"/>
  <c r="AR492" i="14"/>
  <c r="AW492" i="14"/>
  <c r="BM493" i="14"/>
  <c r="BA495" i="14"/>
  <c r="BG495" i="14"/>
  <c r="Z501" i="14"/>
  <c r="AW501" i="14"/>
  <c r="BM501" i="14"/>
  <c r="BO501" i="14"/>
  <c r="AO502" i="14"/>
  <c r="AU502" i="14"/>
  <c r="BA502" i="14" s="1"/>
  <c r="BM502" i="14"/>
  <c r="Y503" i="14"/>
  <c r="BO503" i="14"/>
  <c r="BG504" i="14"/>
  <c r="BS505" i="14"/>
  <c r="AO509" i="14"/>
  <c r="Y509" i="14"/>
  <c r="BS514" i="14"/>
  <c r="BG514" i="14"/>
  <c r="BA514" i="14"/>
  <c r="BQ514" i="14"/>
  <c r="Y510" i="14"/>
  <c r="BG511" i="14"/>
  <c r="BQ511" i="14"/>
  <c r="AO512" i="14"/>
  <c r="AR512" i="14"/>
  <c r="BS512" i="14"/>
  <c r="Y519" i="14"/>
  <c r="AR519" i="14"/>
  <c r="BM519" i="14"/>
  <c r="BO521" i="14"/>
  <c r="BS521" i="14"/>
  <c r="BG521" i="14"/>
  <c r="BA521" i="14"/>
  <c r="BQ521" i="14"/>
  <c r="BG449" i="14"/>
  <c r="AR445" i="14"/>
  <c r="BG446" i="14"/>
  <c r="AU448" i="14"/>
  <c r="BA448" i="14" s="1"/>
  <c r="BG448" i="14"/>
  <c r="BS448" i="14"/>
  <c r="AU450" i="14"/>
  <c r="BA450" i="14" s="1"/>
  <c r="BG450" i="14"/>
  <c r="BS450" i="14"/>
  <c r="BS454" i="14"/>
  <c r="Y453" i="14"/>
  <c r="AR453" i="14"/>
  <c r="AY455" i="14"/>
  <c r="BM455" i="14"/>
  <c r="BQ455" i="14"/>
  <c r="Y456" i="14"/>
  <c r="Y461" i="14"/>
  <c r="AU461" i="14"/>
  <c r="BA461" i="14" s="1"/>
  <c r="BG461" i="14"/>
  <c r="BS461" i="14"/>
  <c r="AO462" i="14"/>
  <c r="Z463" i="14"/>
  <c r="BO463" i="14"/>
  <c r="AO465" i="14"/>
  <c r="AO467" i="14"/>
  <c r="Y468" i="14"/>
  <c r="Z470" i="14"/>
  <c r="BQ470" i="14"/>
  <c r="BQ471" i="14"/>
  <c r="AO474" i="14"/>
  <c r="AO475" i="14"/>
  <c r="BG478" i="14"/>
  <c r="BS478" i="14"/>
  <c r="AO484" i="14"/>
  <c r="Y485" i="14"/>
  <c r="AO485" i="14"/>
  <c r="Y498" i="14"/>
  <c r="AO498" i="14"/>
  <c r="BO491" i="14"/>
  <c r="Y494" i="14"/>
  <c r="AO495" i="14"/>
  <c r="BQ501" i="14"/>
  <c r="AO505" i="14"/>
  <c r="BQ506" i="14"/>
  <c r="BO506" i="14"/>
  <c r="BG506" i="14"/>
  <c r="Z509" i="14"/>
  <c r="BS509" i="14"/>
  <c r="BO520" i="14"/>
  <c r="BG445" i="14"/>
  <c r="BO446" i="14"/>
  <c r="BQ447" i="14"/>
  <c r="BO448" i="14"/>
  <c r="BG454" i="14"/>
  <c r="AR457" i="14"/>
  <c r="BG463" i="14"/>
  <c r="BQ463" i="14"/>
  <c r="BG498" i="14"/>
  <c r="BS487" i="14"/>
  <c r="BQ491" i="14"/>
  <c r="BG505" i="14"/>
  <c r="BS507" i="14"/>
  <c r="Z507" i="14"/>
  <c r="BG509" i="14"/>
  <c r="BM513" i="14"/>
  <c r="AO444" i="14"/>
  <c r="BG444" i="14"/>
  <c r="Y445" i="14"/>
  <c r="BQ445" i="14"/>
  <c r="AW448" i="14"/>
  <c r="BQ451" i="14"/>
  <c r="AR456" i="14"/>
  <c r="BM458" i="14"/>
  <c r="BQ458" i="14"/>
  <c r="AW461" i="14"/>
  <c r="BS464" i="14"/>
  <c r="BG464" i="14"/>
  <c r="AW466" i="14"/>
  <c r="AR468" i="14"/>
  <c r="BM468" i="14"/>
  <c r="AW471" i="14"/>
  <c r="BQ472" i="14"/>
  <c r="AU477" i="14"/>
  <c r="BS475" i="14"/>
  <c r="Z481" i="14"/>
  <c r="BA483" i="14"/>
  <c r="BG483" i="14"/>
  <c r="BQ497" i="14"/>
  <c r="BO498" i="14"/>
  <c r="AW489" i="14"/>
  <c r="BA491" i="14"/>
  <c r="AR494" i="14"/>
  <c r="BM494" i="14"/>
  <c r="BG503" i="14"/>
  <c r="AU504" i="14"/>
  <c r="BA504" i="14" s="1"/>
  <c r="BS506" i="14"/>
  <c r="BQ509" i="14"/>
  <c r="AO514" i="14"/>
  <c r="Y514" i="14"/>
  <c r="AR511" i="14"/>
  <c r="BM511" i="14"/>
  <c r="BM512" i="14"/>
  <c r="AO513" i="14"/>
  <c r="AR513" i="14"/>
  <c r="Y513" i="14"/>
  <c r="AU519" i="14"/>
  <c r="BA519" i="14" s="1"/>
  <c r="AW520" i="14"/>
  <c r="BG508" i="14"/>
  <c r="BG512" i="14"/>
  <c r="BG513" i="14"/>
  <c r="BG519" i="14"/>
  <c r="BG515" i="14"/>
  <c r="Y524" i="14"/>
  <c r="AW525" i="14"/>
  <c r="Z526" i="14"/>
  <c r="BQ527" i="14"/>
  <c r="AW528" i="14"/>
  <c r="BM528" i="14"/>
  <c r="BO528" i="14"/>
  <c r="AW530" i="14"/>
  <c r="BQ530" i="14"/>
  <c r="BG532" i="14"/>
  <c r="AU534" i="14"/>
  <c r="BA534" i="14" s="1"/>
  <c r="BQ534" i="14"/>
  <c r="Z539" i="14"/>
  <c r="AW541" i="14"/>
  <c r="AO536" i="14"/>
  <c r="BO537" i="14"/>
  <c r="Y538" i="14"/>
  <c r="AU538" i="14"/>
  <c r="BS529" i="14"/>
  <c r="BQ526" i="14"/>
  <c r="BS531" i="14"/>
  <c r="BQ541" i="14"/>
  <c r="BG542" i="14"/>
  <c r="BS542" i="14"/>
  <c r="BA527" i="14"/>
  <c r="BG527" i="14"/>
  <c r="BS527" i="14"/>
  <c r="Z542" i="14"/>
  <c r="BO542" i="14"/>
  <c r="AR536" i="14"/>
  <c r="AR521" i="14"/>
  <c r="Y522" i="14"/>
  <c r="AR522" i="14"/>
  <c r="BG523" i="14"/>
  <c r="AU529" i="14"/>
  <c r="BA529" i="14" s="1"/>
  <c r="BQ529" i="14"/>
  <c r="AU526" i="14"/>
  <c r="BA526" i="14" s="1"/>
  <c r="BS532" i="14"/>
  <c r="BQ531" i="14"/>
  <c r="AU542" i="14"/>
  <c r="BA542" i="14" s="1"/>
  <c r="BG537" i="14"/>
  <c r="BG550" i="14"/>
  <c r="BS550" i="14"/>
  <c r="AR560" i="14"/>
  <c r="BA562" i="14"/>
  <c r="BG562" i="14"/>
  <c r="BS562" i="14"/>
  <c r="BS563" i="14"/>
  <c r="BG565" i="14"/>
  <c r="BQ575" i="14"/>
  <c r="BM582" i="14"/>
  <c r="Y579" i="14"/>
  <c r="BS580" i="14"/>
  <c r="Z581" i="14"/>
  <c r="BS581" i="14"/>
  <c r="BS584" i="14"/>
  <c r="Y585" i="14"/>
  <c r="AW586" i="14"/>
  <c r="AU587" i="14"/>
  <c r="Z588" i="14"/>
  <c r="Y589" i="14"/>
  <c r="Z590" i="14"/>
  <c r="AU590" i="14"/>
  <c r="BO590" i="14"/>
  <c r="Z595" i="14"/>
  <c r="BQ595" i="14"/>
  <c r="BG591" i="14"/>
  <c r="AU592" i="14"/>
  <c r="BA592" i="14" s="1"/>
  <c r="BM592" i="14"/>
  <c r="BQ593" i="14"/>
  <c r="BM596" i="14"/>
  <c r="BO596" i="14"/>
  <c r="AY597" i="14"/>
  <c r="Y598" i="14"/>
  <c r="BS598" i="14"/>
  <c r="AR601" i="14"/>
  <c r="Z602" i="14"/>
  <c r="AU602" i="14"/>
  <c r="BA602" i="14" s="1"/>
  <c r="BQ602" i="14"/>
  <c r="BS543" i="14"/>
  <c r="Y546" i="14"/>
  <c r="BO547" i="14"/>
  <c r="BA548" i="14"/>
  <c r="BG548" i="14"/>
  <c r="AU549" i="14"/>
  <c r="BO550" i="14"/>
  <c r="BG554" i="14"/>
  <c r="BS554" i="14"/>
  <c r="AR555" i="14"/>
  <c r="BG556" i="14"/>
  <c r="BS556" i="14"/>
  <c r="AR557" i="14"/>
  <c r="AU562" i="14"/>
  <c r="BO562" i="14"/>
  <c r="BA563" i="14"/>
  <c r="BG563" i="14"/>
  <c r="BS564" i="14"/>
  <c r="BQ565" i="14"/>
  <c r="BQ567" i="14"/>
  <c r="AU570" i="14"/>
  <c r="BA570" i="14" s="1"/>
  <c r="AO571" i="14"/>
  <c r="BA571" i="14"/>
  <c r="BG571" i="14"/>
  <c r="AR572" i="14"/>
  <c r="BM576" i="14"/>
  <c r="Y577" i="14"/>
  <c r="AU581" i="14"/>
  <c r="BA581" i="14" s="1"/>
  <c r="BO585" i="14"/>
  <c r="AW588" i="14"/>
  <c r="BO588" i="14"/>
  <c r="Z589" i="14"/>
  <c r="BG589" i="14"/>
  <c r="BQ590" i="14"/>
  <c r="Z592" i="14"/>
  <c r="BM593" i="14"/>
  <c r="Z594" i="14"/>
  <c r="BS594" i="14"/>
  <c r="Z596" i="14"/>
  <c r="BQ596" i="14"/>
  <c r="BS597" i="14"/>
  <c r="BG597" i="14"/>
  <c r="BG598" i="14"/>
  <c r="Z599" i="14"/>
  <c r="AO599" i="14"/>
  <c r="AW600" i="14"/>
  <c r="BO546" i="14"/>
  <c r="BO544" i="14"/>
  <c r="BO549" i="14"/>
  <c r="BG551" i="14"/>
  <c r="AU554" i="14"/>
  <c r="BA554" i="14" s="1"/>
  <c r="Y555" i="14"/>
  <c r="Z558" i="14"/>
  <c r="AO558" i="14"/>
  <c r="AU558" i="14"/>
  <c r="BA558" i="14" s="1"/>
  <c r="BQ563" i="14"/>
  <c r="BG564" i="14"/>
  <c r="AU565" i="14"/>
  <c r="BA565" i="14" s="1"/>
  <c r="AU566" i="14"/>
  <c r="BG569" i="14"/>
  <c r="Z570" i="14"/>
  <c r="BO570" i="14"/>
  <c r="AU571" i="14"/>
  <c r="BG594" i="14"/>
  <c r="BG602" i="14"/>
  <c r="BS602" i="14"/>
  <c r="BO543" i="14"/>
  <c r="BG546" i="14"/>
  <c r="BG544" i="14"/>
  <c r="BQ564" i="14"/>
  <c r="BS565" i="14"/>
  <c r="BG567" i="14"/>
  <c r="BO568" i="14"/>
  <c r="BQ570" i="14"/>
  <c r="Y572" i="14"/>
  <c r="Y574" i="14"/>
  <c r="BM575" i="14"/>
  <c r="AO577" i="14"/>
  <c r="AU582" i="14"/>
  <c r="BM580" i="14"/>
  <c r="BG581" i="14"/>
  <c r="AY584" i="14"/>
  <c r="BA590" i="14"/>
  <c r="BG590" i="14"/>
  <c r="BG595" i="14"/>
  <c r="AY591" i="14"/>
  <c r="BM591" i="14"/>
  <c r="BS592" i="14"/>
  <c r="BQ594" i="14"/>
  <c r="BM603" i="14"/>
  <c r="AR599" i="14"/>
  <c r="AU7" i="14"/>
  <c r="BA7" i="14" s="1"/>
  <c r="AY7" i="14"/>
  <c r="Y5" i="14"/>
  <c r="AR5" i="14"/>
  <c r="AO5" i="14"/>
  <c r="BM7" i="14"/>
  <c r="BS4" i="14"/>
  <c r="BQ4" i="14"/>
  <c r="BA4" i="14"/>
  <c r="AW6" i="14"/>
  <c r="AU6" i="14"/>
  <c r="BA6" i="14" s="1"/>
  <c r="BO7" i="14"/>
  <c r="BG7" i="14"/>
  <c r="Z7" i="14"/>
  <c r="BQ7" i="14"/>
  <c r="BS7" i="14"/>
  <c r="AR83" i="14"/>
  <c r="AU3" i="14"/>
  <c r="BA3" i="14" s="1"/>
  <c r="AW3" i="14"/>
  <c r="BS11" i="14"/>
  <c r="BS2" i="14"/>
  <c r="BS3" i="14"/>
  <c r="Z9" i="14"/>
  <c r="Z2" i="14"/>
  <c r="BA2" i="14"/>
  <c r="BO3" i="14"/>
  <c r="Y4" i="14"/>
  <c r="AY8" i="14"/>
  <c r="BQ8" i="14"/>
  <c r="AY9" i="14"/>
  <c r="BQ9" i="14"/>
  <c r="AY10" i="14"/>
  <c r="BQ10" i="14"/>
  <c r="Z11" i="14"/>
  <c r="AY11" i="14"/>
  <c r="BG12" i="14"/>
  <c r="Y14" i="14"/>
  <c r="AO14" i="14"/>
  <c r="AY15" i="14"/>
  <c r="BS15" i="14"/>
  <c r="Y18" i="14"/>
  <c r="AU18" i="14"/>
  <c r="BA18" i="14" s="1"/>
  <c r="BG18" i="14"/>
  <c r="AY20" i="14"/>
  <c r="Y21" i="14"/>
  <c r="AO21" i="14"/>
  <c r="BG21" i="14"/>
  <c r="AY22" i="14"/>
  <c r="BQ22" i="14"/>
  <c r="Z23" i="14"/>
  <c r="AW23" i="14"/>
  <c r="BO23" i="14"/>
  <c r="Y24" i="14"/>
  <c r="Y25" i="14"/>
  <c r="AU25" i="14"/>
  <c r="BA25" i="14" s="1"/>
  <c r="BG25" i="14"/>
  <c r="BO25" i="14"/>
  <c r="Y26" i="14"/>
  <c r="AO26" i="14"/>
  <c r="AY27" i="14"/>
  <c r="BS27" i="14"/>
  <c r="AY29" i="14"/>
  <c r="BQ29" i="14"/>
  <c r="Z30" i="14"/>
  <c r="BA30" i="14"/>
  <c r="BO30" i="14"/>
  <c r="Y31" i="14"/>
  <c r="AU31" i="14"/>
  <c r="BA31" i="14" s="1"/>
  <c r="BQ31" i="14"/>
  <c r="BG32" i="14"/>
  <c r="AO34" i="14"/>
  <c r="BA34" i="14"/>
  <c r="BG34" i="14"/>
  <c r="BO34" i="14"/>
  <c r="Y35" i="14"/>
  <c r="AO35" i="14"/>
  <c r="BG35" i="14"/>
  <c r="AO36" i="14"/>
  <c r="AW37" i="14"/>
  <c r="BO37" i="14"/>
  <c r="Y38" i="14"/>
  <c r="AO38" i="14"/>
  <c r="AW39" i="14"/>
  <c r="Z57" i="14"/>
  <c r="BA57" i="14"/>
  <c r="BQ57" i="14"/>
  <c r="Z58" i="14"/>
  <c r="BA58" i="14"/>
  <c r="BQ58" i="14"/>
  <c r="Z60" i="14"/>
  <c r="BA60" i="14"/>
  <c r="BQ60" i="14"/>
  <c r="Z61" i="14"/>
  <c r="BA61" i="14"/>
  <c r="BQ61" i="14"/>
  <c r="Z62" i="14"/>
  <c r="BQ62" i="14"/>
  <c r="BO65" i="14"/>
  <c r="Z40" i="14"/>
  <c r="BO40" i="14"/>
  <c r="Z41" i="14"/>
  <c r="BQ41" i="14"/>
  <c r="Z42" i="14"/>
  <c r="BO42" i="14"/>
  <c r="BA44" i="14"/>
  <c r="BO44" i="14"/>
  <c r="BG46" i="14"/>
  <c r="BO46" i="14"/>
  <c r="BG47" i="14"/>
  <c r="BG50" i="14"/>
  <c r="BA51" i="14"/>
  <c r="BG51" i="14"/>
  <c r="Y52" i="14"/>
  <c r="BQ52" i="14"/>
  <c r="BG66" i="14"/>
  <c r="BQ67" i="14"/>
  <c r="Z68" i="14"/>
  <c r="AU68" i="14"/>
  <c r="BA68" i="14" s="1"/>
  <c r="BG68" i="14"/>
  <c r="Z69" i="14"/>
  <c r="AW69" i="14"/>
  <c r="BQ69" i="14"/>
  <c r="BA70" i="14"/>
  <c r="BQ70" i="14"/>
  <c r="AY71" i="14"/>
  <c r="BO71" i="14"/>
  <c r="Z72" i="14"/>
  <c r="BA72" i="14"/>
  <c r="Y73" i="14"/>
  <c r="AO73" i="14"/>
  <c r="Y74" i="14"/>
  <c r="AO74" i="14"/>
  <c r="Y79" i="14"/>
  <c r="AO79" i="14"/>
  <c r="AY79" i="14"/>
  <c r="Y76" i="14"/>
  <c r="AY76" i="14"/>
  <c r="AO77" i="14"/>
  <c r="Y78" i="14"/>
  <c r="AY78" i="14"/>
  <c r="BQ78" i="14"/>
  <c r="AW81" i="14"/>
  <c r="BA82" i="14"/>
  <c r="BO82" i="14"/>
  <c r="Y84" i="14"/>
  <c r="AO84" i="14"/>
  <c r="AW83" i="14"/>
  <c r="BO83" i="14"/>
  <c r="Y87" i="14"/>
  <c r="AO87" i="14"/>
  <c r="Y85" i="14"/>
  <c r="AY85" i="14"/>
  <c r="BQ85" i="14"/>
  <c r="AO86" i="14"/>
  <c r="Z88" i="14"/>
  <c r="BG88" i="14"/>
  <c r="Z90" i="14"/>
  <c r="BA90" i="14"/>
  <c r="Z91" i="14"/>
  <c r="AW91" i="14"/>
  <c r="BO91" i="14"/>
  <c r="Y92" i="14"/>
  <c r="BA92" i="14"/>
  <c r="BG92" i="14"/>
  <c r="AY98" i="14"/>
  <c r="BQ98" i="14"/>
  <c r="AY93" i="14"/>
  <c r="BQ93" i="14"/>
  <c r="AO94" i="14"/>
  <c r="AY95" i="14"/>
  <c r="BQ95" i="14"/>
  <c r="Z96" i="14"/>
  <c r="AW96" i="14"/>
  <c r="BO96" i="14"/>
  <c r="BQ97" i="14"/>
  <c r="AW100" i="14"/>
  <c r="Y99" i="14"/>
  <c r="BQ99" i="14"/>
  <c r="Z101" i="14"/>
  <c r="AW101" i="14"/>
  <c r="BQ101" i="14"/>
  <c r="Z102" i="14"/>
  <c r="AW102" i="14"/>
  <c r="BS102" i="14"/>
  <c r="Z103" i="14"/>
  <c r="BA103" i="14"/>
  <c r="BO103" i="14"/>
  <c r="Y104" i="14"/>
  <c r="AO104" i="14"/>
  <c r="Y105" i="14"/>
  <c r="AO105" i="14"/>
  <c r="Y106" i="14"/>
  <c r="AO106" i="14"/>
  <c r="AY107" i="14"/>
  <c r="AW108" i="14"/>
  <c r="BQ108" i="14"/>
  <c r="Z109" i="14"/>
  <c r="BA109" i="14"/>
  <c r="BO109" i="14"/>
  <c r="BO117" i="14"/>
  <c r="Y110" i="14"/>
  <c r="AY110" i="14"/>
  <c r="AO111" i="14"/>
  <c r="BO112" i="14"/>
  <c r="Z113" i="14"/>
  <c r="AW113" i="14"/>
  <c r="BQ113" i="14"/>
  <c r="AY114" i="14"/>
  <c r="BA115" i="14"/>
  <c r="BO115" i="14"/>
  <c r="Y116" i="14"/>
  <c r="AY116" i="14"/>
  <c r="AY118" i="14"/>
  <c r="BO118" i="14"/>
  <c r="Y119" i="14"/>
  <c r="AO119" i="14"/>
  <c r="AU128" i="14"/>
  <c r="BA128" i="14" s="1"/>
  <c r="BG128" i="14"/>
  <c r="AW129" i="14"/>
  <c r="BQ129" i="14"/>
  <c r="BQ131" i="14"/>
  <c r="AW132" i="14"/>
  <c r="BO132" i="14"/>
  <c r="BQ133" i="14"/>
  <c r="Z134" i="14"/>
  <c r="BS134" i="14"/>
  <c r="AU120" i="14"/>
  <c r="BA120" i="14" s="1"/>
  <c r="BO120" i="14"/>
  <c r="AU121" i="14"/>
  <c r="BO123" i="14"/>
  <c r="Z126" i="14"/>
  <c r="AO126" i="14"/>
  <c r="BA126" i="14"/>
  <c r="BO136" i="14"/>
  <c r="BQ136" i="14"/>
  <c r="BA138" i="14"/>
  <c r="AO140" i="14"/>
  <c r="Y140" i="14"/>
  <c r="AO143" i="14"/>
  <c r="AU143" i="14"/>
  <c r="BA143" i="14" s="1"/>
  <c r="BS146" i="14"/>
  <c r="BG146" i="14"/>
  <c r="BA146" i="14"/>
  <c r="BQ146" i="14"/>
  <c r="BO146" i="14"/>
  <c r="Z146" i="14"/>
  <c r="AW147" i="14"/>
  <c r="AU147" i="14"/>
  <c r="BA147" i="14" s="1"/>
  <c r="AO148" i="14"/>
  <c r="Y148" i="14"/>
  <c r="AW150" i="14"/>
  <c r="AU150" i="14"/>
  <c r="BA210" i="14"/>
  <c r="BG11" i="14"/>
  <c r="BG15" i="14"/>
  <c r="BO15" i="14"/>
  <c r="BG20" i="14"/>
  <c r="BS20" i="14"/>
  <c r="BG27" i="14"/>
  <c r="BO27" i="14"/>
  <c r="BQ71" i="14"/>
  <c r="BS79" i="14"/>
  <c r="BG81" i="14"/>
  <c r="BS81" i="14"/>
  <c r="BS100" i="14"/>
  <c r="BS107" i="14"/>
  <c r="BS110" i="14"/>
  <c r="BS114" i="14"/>
  <c r="BS116" i="14"/>
  <c r="BQ118" i="14"/>
  <c r="BS130" i="14"/>
  <c r="BQ132" i="14"/>
  <c r="BS122" i="14"/>
  <c r="BG122" i="14"/>
  <c r="BA122" i="14"/>
  <c r="BQ122" i="14"/>
  <c r="BS127" i="14"/>
  <c r="Y136" i="14"/>
  <c r="AO136" i="14"/>
  <c r="Y138" i="14"/>
  <c r="AO138" i="14"/>
  <c r="BS144" i="14"/>
  <c r="BG144" i="14"/>
  <c r="BA144" i="14"/>
  <c r="BQ144" i="14"/>
  <c r="BO144" i="14"/>
  <c r="BQ199" i="14"/>
  <c r="BO199" i="14"/>
  <c r="BS199" i="14"/>
  <c r="BG199" i="14"/>
  <c r="BA199" i="14"/>
  <c r="BA224" i="14"/>
  <c r="BA8" i="14"/>
  <c r="BG8" i="14"/>
  <c r="BS8" i="14"/>
  <c r="BA9" i="14"/>
  <c r="BG9" i="14"/>
  <c r="BS9" i="14"/>
  <c r="Z10" i="14"/>
  <c r="BA10" i="14"/>
  <c r="BG10" i="14"/>
  <c r="BS10" i="14"/>
  <c r="BO11" i="14"/>
  <c r="Z15" i="14"/>
  <c r="BA20" i="14"/>
  <c r="BO20" i="14"/>
  <c r="Z22" i="14"/>
  <c r="BG22" i="14"/>
  <c r="BS22" i="14"/>
  <c r="AU27" i="14"/>
  <c r="BA27" i="14" s="1"/>
  <c r="BQ27" i="14"/>
  <c r="Z29" i="14"/>
  <c r="BA29" i="14"/>
  <c r="BG29" i="14"/>
  <c r="BS29" i="14"/>
  <c r="BG39" i="14"/>
  <c r="BO39" i="14"/>
  <c r="BG53" i="14"/>
  <c r="BO53" i="14"/>
  <c r="BG54" i="14"/>
  <c r="BO54" i="14"/>
  <c r="BG55" i="14"/>
  <c r="BO55" i="14"/>
  <c r="BG64" i="14"/>
  <c r="BO64" i="14"/>
  <c r="BA41" i="14"/>
  <c r="BG41" i="14"/>
  <c r="BS41" i="14"/>
  <c r="Y45" i="14"/>
  <c r="Y50" i="14"/>
  <c r="BG52" i="14"/>
  <c r="BS52" i="14"/>
  <c r="AU66" i="14"/>
  <c r="BA66" i="14" s="1"/>
  <c r="BG67" i="14"/>
  <c r="BS67" i="14"/>
  <c r="BS69" i="14"/>
  <c r="BA71" i="14"/>
  <c r="AU80" i="14"/>
  <c r="BA80" i="14" s="1"/>
  <c r="BA79" i="14"/>
  <c r="BG79" i="14"/>
  <c r="AR77" i="14"/>
  <c r="BA78" i="14"/>
  <c r="BG78" i="14"/>
  <c r="BS78" i="14"/>
  <c r="BA81" i="14"/>
  <c r="BO81" i="14"/>
  <c r="AO83" i="14"/>
  <c r="AT83" i="14"/>
  <c r="AY83" i="14" s="1"/>
  <c r="AU85" i="14"/>
  <c r="BA85" i="14" s="1"/>
  <c r="BG85" i="14"/>
  <c r="BS85" i="14"/>
  <c r="AR86" i="14"/>
  <c r="BA89" i="14"/>
  <c r="BA98" i="14"/>
  <c r="BG98" i="14"/>
  <c r="BS98" i="14"/>
  <c r="AU93" i="14"/>
  <c r="BA93" i="14" s="1"/>
  <c r="BG93" i="14"/>
  <c r="BS93" i="14"/>
  <c r="BA95" i="14"/>
  <c r="BG95" i="14"/>
  <c r="BS95" i="14"/>
  <c r="BA97" i="14"/>
  <c r="BG97" i="14"/>
  <c r="BS97" i="14"/>
  <c r="BA99" i="14"/>
  <c r="BG99" i="14"/>
  <c r="BS99" i="14"/>
  <c r="BS101" i="14"/>
  <c r="BQ102" i="14"/>
  <c r="Z107" i="14"/>
  <c r="BO107" i="14"/>
  <c r="BS108" i="14"/>
  <c r="AU110" i="14"/>
  <c r="BA110" i="14" s="1"/>
  <c r="BO110" i="14"/>
  <c r="BS113" i="14"/>
  <c r="BA114" i="14"/>
  <c r="BO114" i="14"/>
  <c r="BA116" i="14"/>
  <c r="BO116" i="14"/>
  <c r="Z118" i="14"/>
  <c r="BA118" i="14"/>
  <c r="BS129" i="14"/>
  <c r="Z130" i="14"/>
  <c r="AU130" i="14"/>
  <c r="BA130" i="14" s="1"/>
  <c r="BG130" i="14"/>
  <c r="AU131" i="14"/>
  <c r="BA131" i="14"/>
  <c r="BG131" i="14"/>
  <c r="BS131" i="14"/>
  <c r="AU133" i="14"/>
  <c r="BA133" i="14"/>
  <c r="BG133" i="14"/>
  <c r="BS133" i="14"/>
  <c r="BS120" i="14"/>
  <c r="BS123" i="14"/>
  <c r="BS141" i="14"/>
  <c r="BG141" i="14"/>
  <c r="BA141" i="14"/>
  <c r="BO141" i="14"/>
  <c r="AO145" i="14"/>
  <c r="Y145" i="14"/>
  <c r="BO143" i="14"/>
  <c r="Z143" i="14"/>
  <c r="BQ143" i="14"/>
  <c r="AO151" i="14"/>
  <c r="Y151" i="14"/>
  <c r="AW152" i="14"/>
  <c r="AU152" i="14"/>
  <c r="Z8" i="14"/>
  <c r="Z20" i="14"/>
  <c r="BA23" i="14"/>
  <c r="BG23" i="14"/>
  <c r="BG30" i="14"/>
  <c r="Z37" i="14"/>
  <c r="BG37" i="14"/>
  <c r="Z39" i="14"/>
  <c r="BA39" i="14"/>
  <c r="Z53" i="14"/>
  <c r="BA53" i="14"/>
  <c r="Z54" i="14"/>
  <c r="BA54" i="14"/>
  <c r="Z55" i="14"/>
  <c r="BA55" i="14"/>
  <c r="BG57" i="14"/>
  <c r="BG58" i="14"/>
  <c r="BG60" i="14"/>
  <c r="BG61" i="14"/>
  <c r="BG62" i="14"/>
  <c r="Z64" i="14"/>
  <c r="BA64" i="14"/>
  <c r="Z65" i="14"/>
  <c r="BA65" i="14"/>
  <c r="BG65" i="14"/>
  <c r="BA40" i="14"/>
  <c r="BG40" i="14"/>
  <c r="Y41" i="14"/>
  <c r="BA42" i="14"/>
  <c r="BG42" i="14"/>
  <c r="BG44" i="14"/>
  <c r="BA49" i="14"/>
  <c r="BG49" i="14"/>
  <c r="BA52" i="14"/>
  <c r="BA67" i="14"/>
  <c r="BA69" i="14"/>
  <c r="BG69" i="14"/>
  <c r="BG70" i="14"/>
  <c r="Z71" i="14"/>
  <c r="AW80" i="14"/>
  <c r="BG82" i="14"/>
  <c r="Z83" i="14"/>
  <c r="BG83" i="14"/>
  <c r="BA91" i="14"/>
  <c r="BG91" i="14"/>
  <c r="Z98" i="14"/>
  <c r="Z93" i="14"/>
  <c r="Z95" i="14"/>
  <c r="BG96" i="14"/>
  <c r="Z100" i="14"/>
  <c r="BA101" i="14"/>
  <c r="Z108" i="14"/>
  <c r="BA108" i="14"/>
  <c r="Z114" i="14"/>
  <c r="BA129" i="14"/>
  <c r="BA132" i="14"/>
  <c r="BG132" i="14"/>
  <c r="AU134" i="14"/>
  <c r="BA134" i="14" s="1"/>
  <c r="Z120" i="14"/>
  <c r="BG120" i="14"/>
  <c r="AW122" i="14"/>
  <c r="BA123" i="14"/>
  <c r="BG123" i="14"/>
  <c r="BS126" i="14"/>
  <c r="AU127" i="14"/>
  <c r="BQ127" i="14"/>
  <c r="BS135" i="14"/>
  <c r="BG135" i="14"/>
  <c r="BA135" i="14"/>
  <c r="BQ135" i="14"/>
  <c r="BO138" i="14"/>
  <c r="BQ138" i="14"/>
  <c r="AW139" i="14"/>
  <c r="BM139" i="14"/>
  <c r="AU141" i="14"/>
  <c r="AW141" i="14"/>
  <c r="AR145" i="14"/>
  <c r="BG143" i="14"/>
  <c r="BM146" i="14"/>
  <c r="BQ200" i="14"/>
  <c r="BO200" i="14"/>
  <c r="BS200" i="14"/>
  <c r="BG200" i="14"/>
  <c r="BA200" i="14"/>
  <c r="BA137" i="14"/>
  <c r="BG137" i="14"/>
  <c r="Z139" i="14"/>
  <c r="BO139" i="14"/>
  <c r="AW144" i="14"/>
  <c r="AW146" i="14"/>
  <c r="Y147" i="14"/>
  <c r="BG147" i="14"/>
  <c r="Y150" i="14"/>
  <c r="BA150" i="14"/>
  <c r="BG150" i="14"/>
  <c r="BA152" i="14"/>
  <c r="BG152" i="14"/>
  <c r="AW156" i="14"/>
  <c r="BQ156" i="14"/>
  <c r="Z161" i="14"/>
  <c r="AW161" i="14"/>
  <c r="BO161" i="14"/>
  <c r="Z158" i="14"/>
  <c r="AY158" i="14"/>
  <c r="BQ158" i="14"/>
  <c r="AO159" i="14"/>
  <c r="AU160" i="14"/>
  <c r="BA160" i="14" s="1"/>
  <c r="BG160" i="14"/>
  <c r="Z167" i="14"/>
  <c r="AU167" i="14"/>
  <c r="BA167" i="14" s="1"/>
  <c r="BG167" i="14"/>
  <c r="Y162" i="14"/>
  <c r="AY162" i="14"/>
  <c r="BQ162" i="14"/>
  <c r="AO163" i="14"/>
  <c r="BG163" i="14"/>
  <c r="AU164" i="14"/>
  <c r="BA164" i="14" s="1"/>
  <c r="BO164" i="14"/>
  <c r="AU165" i="14"/>
  <c r="BA165" i="14"/>
  <c r="BO165" i="14"/>
  <c r="Y166" i="14"/>
  <c r="Z168" i="14"/>
  <c r="AW168" i="14"/>
  <c r="BO168" i="14"/>
  <c r="AW174" i="14"/>
  <c r="BQ174" i="14"/>
  <c r="AW175" i="14"/>
  <c r="BG176" i="14"/>
  <c r="Z177" i="14"/>
  <c r="BA177" i="14"/>
  <c r="BQ177" i="14"/>
  <c r="BA178" i="14"/>
  <c r="BO178" i="14"/>
  <c r="BG179" i="14"/>
  <c r="BA180" i="14"/>
  <c r="BO180" i="14"/>
  <c r="BQ181" i="14"/>
  <c r="AW169" i="14"/>
  <c r="BO169" i="14"/>
  <c r="Y170" i="14"/>
  <c r="BQ170" i="14"/>
  <c r="AO171" i="14"/>
  <c r="Y172" i="14"/>
  <c r="BQ172" i="14"/>
  <c r="BQ187" i="14"/>
  <c r="Y182" i="14"/>
  <c r="AY182" i="14"/>
  <c r="BQ182" i="14"/>
  <c r="AW183" i="14"/>
  <c r="BO183" i="14"/>
  <c r="AO184" i="14"/>
  <c r="Y185" i="14"/>
  <c r="BQ185" i="14"/>
  <c r="Y190" i="14"/>
  <c r="AU188" i="14"/>
  <c r="BA188" i="14" s="1"/>
  <c r="BG188" i="14"/>
  <c r="AW189" i="14"/>
  <c r="BO189" i="14"/>
  <c r="AW191" i="14"/>
  <c r="BO191" i="14"/>
  <c r="BQ192" i="14"/>
  <c r="AW193" i="14"/>
  <c r="BO193" i="14"/>
  <c r="BQ194" i="14"/>
  <c r="BQ201" i="14"/>
  <c r="BA195" i="14"/>
  <c r="BG195" i="14"/>
  <c r="AW196" i="14"/>
  <c r="BO196" i="14"/>
  <c r="Y197" i="14"/>
  <c r="BQ197" i="14"/>
  <c r="AU198" i="14"/>
  <c r="BA198" i="14" s="1"/>
  <c r="BG198" i="14"/>
  <c r="Z205" i="14"/>
  <c r="AU205" i="14"/>
  <c r="BA205" i="14" s="1"/>
  <c r="BG205" i="14"/>
  <c r="Y202" i="14"/>
  <c r="AY202" i="14"/>
  <c r="AU203" i="14"/>
  <c r="BA203" i="14" s="1"/>
  <c r="BG203" i="14"/>
  <c r="AW204" i="14"/>
  <c r="BO204" i="14"/>
  <c r="AW206" i="14"/>
  <c r="BQ206" i="14"/>
  <c r="Z207" i="14"/>
  <c r="AW207" i="14"/>
  <c r="BS207" i="14"/>
  <c r="BG208" i="14"/>
  <c r="BO209" i="14"/>
  <c r="AW210" i="14"/>
  <c r="BS210" i="14"/>
  <c r="Z211" i="14"/>
  <c r="AU211" i="14"/>
  <c r="BA211" i="14" s="1"/>
  <c r="BG211" i="14"/>
  <c r="BO211" i="14"/>
  <c r="AW212" i="14"/>
  <c r="BQ212" i="14"/>
  <c r="Z217" i="14"/>
  <c r="AU217" i="14"/>
  <c r="BA217" i="14" s="1"/>
  <c r="BG217" i="14"/>
  <c r="AU213" i="14"/>
  <c r="BA213" i="14" s="1"/>
  <c r="BG213" i="14"/>
  <c r="BO213" i="14"/>
  <c r="Z214" i="14"/>
  <c r="BQ214" i="14"/>
  <c r="Z215" i="14"/>
  <c r="AW215" i="14"/>
  <c r="BQ215" i="14"/>
  <c r="BG216" i="14"/>
  <c r="Y218" i="14"/>
  <c r="BS224" i="14"/>
  <c r="AU225" i="14"/>
  <c r="BO225" i="14"/>
  <c r="BQ226" i="14"/>
  <c r="AW219" i="14"/>
  <c r="BO219" i="14"/>
  <c r="AU220" i="14"/>
  <c r="BA220" i="14" s="1"/>
  <c r="BO220" i="14"/>
  <c r="BQ220" i="14"/>
  <c r="BO221" i="14"/>
  <c r="AU222" i="14"/>
  <c r="BM223" i="14"/>
  <c r="BS227" i="14"/>
  <c r="AU236" i="14"/>
  <c r="BA236" i="14" s="1"/>
  <c r="BO236" i="14"/>
  <c r="BQ236" i="14"/>
  <c r="AY230" i="14"/>
  <c r="AU231" i="14"/>
  <c r="BA231" i="14" s="1"/>
  <c r="AU232" i="14"/>
  <c r="BA232" i="14" s="1"/>
  <c r="BG233" i="14"/>
  <c r="Y234" i="14"/>
  <c r="BS234" i="14"/>
  <c r="BA237" i="14"/>
  <c r="BO237" i="14"/>
  <c r="BS240" i="14"/>
  <c r="AU239" i="14"/>
  <c r="BA239" i="14" s="1"/>
  <c r="BQ239" i="14"/>
  <c r="BI242" i="14"/>
  <c r="AO249" i="14"/>
  <c r="Y249" i="14"/>
  <c r="AR249" i="14"/>
  <c r="AU250" i="14"/>
  <c r="BA250" i="14" s="1"/>
  <c r="BM251" i="14"/>
  <c r="AU253" i="14"/>
  <c r="BA253" i="14" s="1"/>
  <c r="AU254" i="14"/>
  <c r="BA254" i="14" s="1"/>
  <c r="AW254" i="14"/>
  <c r="AR259" i="14"/>
  <c r="AO259" i="14"/>
  <c r="Y259" i="14"/>
  <c r="BS300" i="14"/>
  <c r="BQ300" i="14"/>
  <c r="BG300" i="14"/>
  <c r="BO300" i="14"/>
  <c r="Z300" i="14"/>
  <c r="BS149" i="14"/>
  <c r="BS153" i="14"/>
  <c r="Y155" i="14"/>
  <c r="Z156" i="14"/>
  <c r="AY156" i="14"/>
  <c r="Y157" i="14"/>
  <c r="BQ161" i="14"/>
  <c r="AO158" i="14"/>
  <c r="AW160" i="14"/>
  <c r="AO162" i="14"/>
  <c r="AO166" i="14"/>
  <c r="BG166" i="14"/>
  <c r="BS166" i="14"/>
  <c r="BQ168" i="14"/>
  <c r="BG175" i="14"/>
  <c r="BS175" i="14"/>
  <c r="AO181" i="14"/>
  <c r="BQ169" i="14"/>
  <c r="AO170" i="14"/>
  <c r="AO172" i="14"/>
  <c r="AO182" i="14"/>
  <c r="BQ183" i="14"/>
  <c r="AO185" i="14"/>
  <c r="AY189" i="14"/>
  <c r="BQ189" i="14"/>
  <c r="BQ191" i="14"/>
  <c r="BQ193" i="14"/>
  <c r="Y201" i="14"/>
  <c r="AO201" i="14"/>
  <c r="BQ196" i="14"/>
  <c r="AO197" i="14"/>
  <c r="AO199" i="14"/>
  <c r="AO202" i="14"/>
  <c r="BG202" i="14"/>
  <c r="BS202" i="14"/>
  <c r="BQ204" i="14"/>
  <c r="Z206" i="14"/>
  <c r="BO207" i="14"/>
  <c r="Y209" i="14"/>
  <c r="AO209" i="14"/>
  <c r="BG209" i="14"/>
  <c r="BQ209" i="14"/>
  <c r="Z210" i="14"/>
  <c r="BO210" i="14"/>
  <c r="AW213" i="14"/>
  <c r="AO214" i="14"/>
  <c r="BO224" i="14"/>
  <c r="BQ225" i="14"/>
  <c r="AO226" i="14"/>
  <c r="BQ219" i="14"/>
  <c r="AU223" i="14"/>
  <c r="BA223" i="14" s="1"/>
  <c r="BS223" i="14"/>
  <c r="BG223" i="14"/>
  <c r="BQ223" i="14"/>
  <c r="AU230" i="14"/>
  <c r="BA230" i="14" s="1"/>
  <c r="BO230" i="14"/>
  <c r="BQ230" i="14"/>
  <c r="BG235" i="14"/>
  <c r="BS235" i="14"/>
  <c r="AU238" i="14"/>
  <c r="BA238" i="14" s="1"/>
  <c r="BO238" i="14"/>
  <c r="Z238" i="14"/>
  <c r="BQ238" i="14"/>
  <c r="BG240" i="14"/>
  <c r="BO241" i="14"/>
  <c r="Z241" i="14"/>
  <c r="BS241" i="14"/>
  <c r="Z239" i="14"/>
  <c r="AP239" i="14"/>
  <c r="AO239" i="14" s="1"/>
  <c r="AR250" i="14"/>
  <c r="AO250" i="14"/>
  <c r="Y250" i="14"/>
  <c r="BQ251" i="14"/>
  <c r="BS251" i="14"/>
  <c r="BG251" i="14"/>
  <c r="Z251" i="14"/>
  <c r="AU252" i="14"/>
  <c r="BA252" i="14" s="1"/>
  <c r="AY252" i="14"/>
  <c r="AU258" i="14"/>
  <c r="BA258" i="14" s="1"/>
  <c r="AO253" i="14"/>
  <c r="AR253" i="14"/>
  <c r="AR257" i="14"/>
  <c r="Y257" i="14"/>
  <c r="AO257" i="14"/>
  <c r="AW300" i="14"/>
  <c r="AU300" i="14"/>
  <c r="BA300" i="14" s="1"/>
  <c r="BS156" i="14"/>
  <c r="BG206" i="14"/>
  <c r="BS206" i="14"/>
  <c r="BG207" i="14"/>
  <c r="BQ207" i="14"/>
  <c r="BG210" i="14"/>
  <c r="BQ210" i="14"/>
  <c r="BS212" i="14"/>
  <c r="BG215" i="14"/>
  <c r="BS215" i="14"/>
  <c r="BQ224" i="14"/>
  <c r="BS221" i="14"/>
  <c r="BS239" i="14"/>
  <c r="AO243" i="14"/>
  <c r="Y243" i="14"/>
  <c r="AT242" i="14"/>
  <c r="AU251" i="14"/>
  <c r="BA251" i="14" s="1"/>
  <c r="AO258" i="14"/>
  <c r="AR258" i="14"/>
  <c r="BG139" i="14"/>
  <c r="Z149" i="14"/>
  <c r="BA156" i="14"/>
  <c r="BA161" i="14"/>
  <c r="BG161" i="14"/>
  <c r="Y158" i="14"/>
  <c r="BG164" i="14"/>
  <c r="BG165" i="14"/>
  <c r="BA168" i="14"/>
  <c r="BG168" i="14"/>
  <c r="BG178" i="14"/>
  <c r="BG180" i="14"/>
  <c r="AU169" i="14"/>
  <c r="BA169" i="14" s="1"/>
  <c r="BG169" i="14"/>
  <c r="Z183" i="14"/>
  <c r="BG183" i="14"/>
  <c r="BA189" i="14"/>
  <c r="BG189" i="14"/>
  <c r="BA191" i="14"/>
  <c r="BG191" i="14"/>
  <c r="BA193" i="14"/>
  <c r="BG193" i="14"/>
  <c r="BA196" i="14"/>
  <c r="BG196" i="14"/>
  <c r="BG204" i="14"/>
  <c r="BA206" i="14"/>
  <c r="AU207" i="14"/>
  <c r="BA207" i="14" s="1"/>
  <c r="Z212" i="14"/>
  <c r="BA212" i="14"/>
  <c r="BG212" i="14"/>
  <c r="Y214" i="14"/>
  <c r="BA215" i="14"/>
  <c r="Z224" i="14"/>
  <c r="BA225" i="14"/>
  <c r="BG225" i="14"/>
  <c r="AU219" i="14"/>
  <c r="BA219" i="14"/>
  <c r="BG219" i="14"/>
  <c r="BG220" i="14"/>
  <c r="BA221" i="14"/>
  <c r="BG221" i="14"/>
  <c r="AW223" i="14"/>
  <c r="BO228" i="14"/>
  <c r="BA228" i="14"/>
  <c r="Z228" i="14"/>
  <c r="BQ228" i="14"/>
  <c r="BO229" i="14"/>
  <c r="BA229" i="14"/>
  <c r="Z229" i="14"/>
  <c r="BQ229" i="14"/>
  <c r="BG236" i="14"/>
  <c r="AW230" i="14"/>
  <c r="BS230" i="14"/>
  <c r="BM234" i="14"/>
  <c r="Z235" i="14"/>
  <c r="BG237" i="14"/>
  <c r="AW238" i="14"/>
  <c r="BS238" i="14"/>
  <c r="AU240" i="14"/>
  <c r="BA240" i="14" s="1"/>
  <c r="AU241" i="14"/>
  <c r="BA241" i="14" s="1"/>
  <c r="BQ241" i="14"/>
  <c r="BG239" i="14"/>
  <c r="AR243" i="14"/>
  <c r="AP242" i="14"/>
  <c r="AO242" i="14" s="1"/>
  <c r="BS242" i="14"/>
  <c r="BF242" i="14"/>
  <c r="BM242" i="14" s="1"/>
  <c r="BK242" i="14"/>
  <c r="BS252" i="14"/>
  <c r="BG252" i="14"/>
  <c r="Z252" i="14"/>
  <c r="BQ252" i="14"/>
  <c r="AU256" i="14"/>
  <c r="BA256" i="14" s="1"/>
  <c r="AW256" i="14"/>
  <c r="BG231" i="14"/>
  <c r="BG232" i="14"/>
  <c r="BG234" i="14"/>
  <c r="Z258" i="14"/>
  <c r="Z253" i="14"/>
  <c r="Y254" i="14"/>
  <c r="AR254" i="14"/>
  <c r="BA255" i="14"/>
  <c r="BG255" i="14"/>
  <c r="BS255" i="14"/>
  <c r="AR256" i="14"/>
  <c r="AY260" i="14"/>
  <c r="BQ260" i="14"/>
  <c r="AS259" i="14"/>
  <c r="BQ259" i="14"/>
  <c r="Z261" i="14"/>
  <c r="BQ261" i="14"/>
  <c r="AR264" i="14"/>
  <c r="AW264" i="14"/>
  <c r="BQ264" i="14"/>
  <c r="Z267" i="14"/>
  <c r="BG267" i="14"/>
  <c r="BS267" i="14"/>
  <c r="BA265" i="14"/>
  <c r="BG265" i="14"/>
  <c r="AR266" i="14"/>
  <c r="Y271" i="14"/>
  <c r="AO271" i="14"/>
  <c r="AU268" i="14"/>
  <c r="BA268" i="14" s="1"/>
  <c r="BO268" i="14"/>
  <c r="AY269" i="14"/>
  <c r="BQ269" i="14"/>
  <c r="AO270" i="14"/>
  <c r="BA272" i="14"/>
  <c r="BG272" i="14"/>
  <c r="BS272" i="14"/>
  <c r="AY273" i="14"/>
  <c r="BQ273" i="14"/>
  <c r="AR274" i="14"/>
  <c r="AW274" i="14"/>
  <c r="BA275" i="14"/>
  <c r="AR276" i="14"/>
  <c r="AW276" i="14"/>
  <c r="BS276" i="14"/>
  <c r="Z277" i="14"/>
  <c r="AR277" i="14"/>
  <c r="AW277" i="14"/>
  <c r="AY281" i="14"/>
  <c r="BQ281" i="14"/>
  <c r="AR278" i="14"/>
  <c r="AW278" i="14"/>
  <c r="AY279" i="14"/>
  <c r="BQ279" i="14"/>
  <c r="AR280" i="14"/>
  <c r="AW280" i="14"/>
  <c r="BS285" i="14"/>
  <c r="BA287" i="14"/>
  <c r="BQ287" i="14"/>
  <c r="BS288" i="14"/>
  <c r="Z286" i="14"/>
  <c r="AR286" i="14"/>
  <c r="AW286" i="14"/>
  <c r="Z282" i="14"/>
  <c r="AY282" i="14"/>
  <c r="BQ282" i="14"/>
  <c r="BA283" i="14"/>
  <c r="AO284" i="14"/>
  <c r="AO292" i="14"/>
  <c r="Z289" i="14"/>
  <c r="AY289" i="14"/>
  <c r="BO289" i="14"/>
  <c r="Y290" i="14"/>
  <c r="AR290" i="14"/>
  <c r="AW290" i="14"/>
  <c r="BS290" i="14"/>
  <c r="BA291" i="14"/>
  <c r="BQ293" i="14"/>
  <c r="Z299" i="14"/>
  <c r="AR299" i="14"/>
  <c r="AW299" i="14"/>
  <c r="AO294" i="14"/>
  <c r="AR295" i="14"/>
  <c r="AW295" i="14"/>
  <c r="AY296" i="14"/>
  <c r="BQ296" i="14"/>
  <c r="Z297" i="14"/>
  <c r="AR297" i="14"/>
  <c r="AW297" i="14"/>
  <c r="BG298" i="14"/>
  <c r="BS298" i="14"/>
  <c r="AY301" i="14"/>
  <c r="BQ301" i="14"/>
  <c r="AP300" i="14"/>
  <c r="BA302" i="14"/>
  <c r="BQ302" i="14"/>
  <c r="Z303" i="14"/>
  <c r="BA303" i="14"/>
  <c r="BS303" i="14"/>
  <c r="AY304" i="14"/>
  <c r="BQ304" i="14"/>
  <c r="Z305" i="14"/>
  <c r="BA305" i="14"/>
  <c r="BS305" i="14"/>
  <c r="BA306" i="14"/>
  <c r="BG306" i="14"/>
  <c r="BS306" i="14"/>
  <c r="BA310" i="14"/>
  <c r="BG310" i="14"/>
  <c r="BS310" i="14"/>
  <c r="Z307" i="14"/>
  <c r="AY307" i="14"/>
  <c r="BQ307" i="14"/>
  <c r="AY308" i="14"/>
  <c r="BQ308" i="14"/>
  <c r="AY309" i="14"/>
  <c r="BQ309" i="14"/>
  <c r="BQ311" i="14"/>
  <c r="AU314" i="14"/>
  <c r="BA314" i="14" s="1"/>
  <c r="BS314" i="14"/>
  <c r="BG314" i="14"/>
  <c r="BQ314" i="14"/>
  <c r="AO315" i="14"/>
  <c r="Y315" i="14"/>
  <c r="BQ316" i="14"/>
  <c r="BO319" i="14"/>
  <c r="AW320" i="14"/>
  <c r="AR321" i="14"/>
  <c r="AW321" i="14"/>
  <c r="Y322" i="14"/>
  <c r="AR322" i="14"/>
  <c r="AW322" i="14"/>
  <c r="AW324" i="14"/>
  <c r="Y325" i="14"/>
  <c r="AO325" i="14"/>
  <c r="BA325" i="14"/>
  <c r="BG325" i="14"/>
  <c r="AW327" i="14"/>
  <c r="AY328" i="14"/>
  <c r="AO330" i="14"/>
  <c r="Y330" i="14"/>
  <c r="AR330" i="14"/>
  <c r="AR338" i="14"/>
  <c r="AO338" i="14"/>
  <c r="Y338" i="14"/>
  <c r="BM338" i="14"/>
  <c r="BG285" i="14"/>
  <c r="BO285" i="14"/>
  <c r="BG288" i="14"/>
  <c r="BO288" i="14"/>
  <c r="BQ289" i="14"/>
  <c r="BO315" i="14"/>
  <c r="BG315" i="14"/>
  <c r="BA315" i="14"/>
  <c r="BO323" i="14"/>
  <c r="BA323" i="14"/>
  <c r="Z323" i="14"/>
  <c r="BQ323" i="14"/>
  <c r="AW328" i="14"/>
  <c r="BS328" i="14"/>
  <c r="AO329" i="14"/>
  <c r="Y329" i="14"/>
  <c r="BQ336" i="14"/>
  <c r="BG336" i="14"/>
  <c r="BS336" i="14"/>
  <c r="BO331" i="14"/>
  <c r="BS331" i="14"/>
  <c r="BQ331" i="14"/>
  <c r="BG331" i="14"/>
  <c r="BO338" i="14"/>
  <c r="BS338" i="14"/>
  <c r="BG338" i="14"/>
  <c r="BQ338" i="14"/>
  <c r="Z260" i="14"/>
  <c r="BA260" i="14"/>
  <c r="BG260" i="14"/>
  <c r="BS260" i="14"/>
  <c r="Z259" i="14"/>
  <c r="BG259" i="14"/>
  <c r="BS259" i="14"/>
  <c r="AU261" i="14"/>
  <c r="BA261" i="14" s="1"/>
  <c r="BG261" i="14"/>
  <c r="BS261" i="14"/>
  <c r="Y264" i="14"/>
  <c r="Z265" i="14"/>
  <c r="Y266" i="14"/>
  <c r="AY268" i="14"/>
  <c r="BG269" i="14"/>
  <c r="BS269" i="14"/>
  <c r="AR270" i="14"/>
  <c r="AY272" i="14"/>
  <c r="Z273" i="14"/>
  <c r="BA273" i="14"/>
  <c r="BS273" i="14"/>
  <c r="Y274" i="14"/>
  <c r="Y276" i="14"/>
  <c r="Z281" i="14"/>
  <c r="BA281" i="14"/>
  <c r="BG281" i="14"/>
  <c r="BS281" i="14"/>
  <c r="BG279" i="14"/>
  <c r="BS279" i="14"/>
  <c r="AU285" i="14"/>
  <c r="BA285" i="14" s="1"/>
  <c r="BS287" i="14"/>
  <c r="AU288" i="14"/>
  <c r="BA288" i="14" s="1"/>
  <c r="BQ288" i="14"/>
  <c r="BA282" i="14"/>
  <c r="BG282" i="14"/>
  <c r="BS282" i="14"/>
  <c r="AY283" i="14"/>
  <c r="AR284" i="14"/>
  <c r="BA289" i="14"/>
  <c r="Z291" i="14"/>
  <c r="BO291" i="14"/>
  <c r="BG293" i="14"/>
  <c r="AR294" i="14"/>
  <c r="BA296" i="14"/>
  <c r="BG296" i="14"/>
  <c r="BS296" i="14"/>
  <c r="Z301" i="14"/>
  <c r="BA301" i="14"/>
  <c r="BG301" i="14"/>
  <c r="BS301" i="14"/>
  <c r="BS302" i="14"/>
  <c r="Z304" i="14"/>
  <c r="BA304" i="14"/>
  <c r="BS304" i="14"/>
  <c r="BA307" i="14"/>
  <c r="BS307" i="14"/>
  <c r="BA308" i="14"/>
  <c r="BS308" i="14"/>
  <c r="BS309" i="14"/>
  <c r="BG311" i="14"/>
  <c r="AU312" i="14"/>
  <c r="BA312" i="14" s="1"/>
  <c r="BO312" i="14"/>
  <c r="BG312" i="14"/>
  <c r="BS315" i="14"/>
  <c r="BS316" i="14"/>
  <c r="Y317" i="14"/>
  <c r="AU317" i="14"/>
  <c r="BA317" i="14" s="1"/>
  <c r="BS317" i="14"/>
  <c r="BG317" i="14"/>
  <c r="BQ317" i="14"/>
  <c r="AO318" i="14"/>
  <c r="Y318" i="14"/>
  <c r="BG318" i="14"/>
  <c r="BS319" i="14"/>
  <c r="BS320" i="14"/>
  <c r="BG320" i="14"/>
  <c r="BA320" i="14"/>
  <c r="BQ320" i="14"/>
  <c r="Y321" i="14"/>
  <c r="BS321" i="14"/>
  <c r="BS322" i="14"/>
  <c r="BS324" i="14"/>
  <c r="BG324" i="14"/>
  <c r="BA324" i="14"/>
  <c r="Z324" i="14"/>
  <c r="BQ324" i="14"/>
  <c r="Y326" i="14"/>
  <c r="AR326" i="14"/>
  <c r="BA328" i="14"/>
  <c r="BG328" i="14"/>
  <c r="AU329" i="14"/>
  <c r="BA329" i="14" s="1"/>
  <c r="BQ329" i="14"/>
  <c r="BG329" i="14"/>
  <c r="BS329" i="14"/>
  <c r="AR333" i="14"/>
  <c r="AO333" i="14"/>
  <c r="BM337" i="14"/>
  <c r="BG268" i="14"/>
  <c r="BG287" i="14"/>
  <c r="BG302" i="14"/>
  <c r="Z308" i="14"/>
  <c r="Z309" i="14"/>
  <c r="Y312" i="14"/>
  <c r="AO314" i="14"/>
  <c r="Y314" i="14"/>
  <c r="AW315" i="14"/>
  <c r="BG316" i="14"/>
  <c r="BO316" i="14"/>
  <c r="BO318" i="14"/>
  <c r="BQ318" i="14"/>
  <c r="AO319" i="14"/>
  <c r="Y319" i="14"/>
  <c r="BA319" i="14"/>
  <c r="BG319" i="14"/>
  <c r="AW323" i="14"/>
  <c r="BS323" i="14"/>
  <c r="BS325" i="14"/>
  <c r="AO327" i="14"/>
  <c r="Y327" i="14"/>
  <c r="AU328" i="14"/>
  <c r="BQ328" i="14"/>
  <c r="AU330" i="14"/>
  <c r="BA330" i="14" s="1"/>
  <c r="AU336" i="14"/>
  <c r="BA336" i="14" s="1"/>
  <c r="AY336" i="14"/>
  <c r="BO335" i="14"/>
  <c r="BS335" i="14"/>
  <c r="BG335" i="14"/>
  <c r="BA335" i="14"/>
  <c r="BQ335" i="14"/>
  <c r="AU338" i="14"/>
  <c r="BA338" i="14" s="1"/>
  <c r="AY338" i="14"/>
  <c r="BO337" i="14"/>
  <c r="BS337" i="14"/>
  <c r="BG337" i="14"/>
  <c r="Z337" i="14"/>
  <c r="BQ337" i="14"/>
  <c r="BG321" i="14"/>
  <c r="BG322" i="14"/>
  <c r="AU331" i="14"/>
  <c r="BA331" i="14" s="1"/>
  <c r="BA332" i="14"/>
  <c r="BG332" i="14"/>
  <c r="BQ332" i="14"/>
  <c r="BA334" i="14"/>
  <c r="BG334" i="14"/>
  <c r="BS334" i="14"/>
  <c r="AS337" i="14"/>
  <c r="Z345" i="14"/>
  <c r="BO345" i="14"/>
  <c r="BA346" i="14"/>
  <c r="BQ346" i="14"/>
  <c r="Z347" i="14"/>
  <c r="BS347" i="14"/>
  <c r="Z342" i="14"/>
  <c r="BA342" i="14"/>
  <c r="BO342" i="14"/>
  <c r="AU343" i="14"/>
  <c r="BA343" i="14" s="1"/>
  <c r="BQ343" i="14"/>
  <c r="BG344" i="14"/>
  <c r="BS344" i="14"/>
  <c r="AY339" i="14"/>
  <c r="BQ339" i="14"/>
  <c r="AO340" i="14"/>
  <c r="AR341" i="14"/>
  <c r="AW341" i="14"/>
  <c r="BQ341" i="14"/>
  <c r="Y349" i="14"/>
  <c r="AO349" i="14"/>
  <c r="AY349" i="14"/>
  <c r="BQ349" i="14"/>
  <c r="Z353" i="14"/>
  <c r="AR353" i="14"/>
  <c r="AW353" i="14"/>
  <c r="AY350" i="14"/>
  <c r="BQ350" i="14"/>
  <c r="AR351" i="14"/>
  <c r="AW351" i="14"/>
  <c r="BG352" i="14"/>
  <c r="BS352" i="14"/>
  <c r="BS354" i="14"/>
  <c r="AY356" i="14"/>
  <c r="BM356" i="14"/>
  <c r="AU357" i="14"/>
  <c r="BQ357" i="14"/>
  <c r="AU359" i="14"/>
  <c r="BA359" i="14" s="1"/>
  <c r="Y360" i="14"/>
  <c r="AO360" i="14"/>
  <c r="BA360" i="14"/>
  <c r="BG360" i="14"/>
  <c r="AR363" i="14"/>
  <c r="BS363" i="14"/>
  <c r="BS365" i="14"/>
  <c r="BG365" i="14"/>
  <c r="BA365" i="14"/>
  <c r="BQ365" i="14"/>
  <c r="AR366" i="14"/>
  <c r="AO371" i="14"/>
  <c r="AU371" i="14"/>
  <c r="BA371" i="14" s="1"/>
  <c r="AR367" i="14"/>
  <c r="AW367" i="14"/>
  <c r="AY368" i="14"/>
  <c r="AR369" i="14"/>
  <c r="AR370" i="14"/>
  <c r="AW370" i="14"/>
  <c r="AW372" i="14"/>
  <c r="Y373" i="14"/>
  <c r="BS374" i="14"/>
  <c r="AR376" i="14"/>
  <c r="AW376" i="14"/>
  <c r="AO377" i="14"/>
  <c r="BA377" i="14"/>
  <c r="BO377" i="14"/>
  <c r="BQ378" i="14"/>
  <c r="BO378" i="14"/>
  <c r="BA378" i="14"/>
  <c r="BQ380" i="14"/>
  <c r="BO380" i="14"/>
  <c r="BO347" i="14"/>
  <c r="BG348" i="14"/>
  <c r="BS348" i="14"/>
  <c r="AU356" i="14"/>
  <c r="BA356" i="14" s="1"/>
  <c r="BG356" i="14"/>
  <c r="AR357" i="14"/>
  <c r="Y357" i="14"/>
  <c r="BO358" i="14"/>
  <c r="BG358" i="14"/>
  <c r="BA358" i="14"/>
  <c r="BS366" i="14"/>
  <c r="BS368" i="14"/>
  <c r="BS369" i="14"/>
  <c r="AO372" i="14"/>
  <c r="Y372" i="14"/>
  <c r="BS332" i="14"/>
  <c r="BS346" i="14"/>
  <c r="BA347" i="14"/>
  <c r="BA348" i="14"/>
  <c r="BO348" i="14"/>
  <c r="BG343" i="14"/>
  <c r="BG339" i="14"/>
  <c r="BS339" i="14"/>
  <c r="AR340" i="14"/>
  <c r="AW340" i="14"/>
  <c r="BG349" i="14"/>
  <c r="BS349" i="14"/>
  <c r="BA350" i="14"/>
  <c r="BG350" i="14"/>
  <c r="BS350" i="14"/>
  <c r="BS356" i="14"/>
  <c r="BS357" i="14"/>
  <c r="Z358" i="14"/>
  <c r="BS358" i="14"/>
  <c r="BS359" i="14"/>
  <c r="BG359" i="14"/>
  <c r="BQ359" i="14"/>
  <c r="AO362" i="14"/>
  <c r="Y362" i="14"/>
  <c r="Y363" i="14"/>
  <c r="AU363" i="14"/>
  <c r="BA363" i="14" s="1"/>
  <c r="Y366" i="14"/>
  <c r="BA366" i="14"/>
  <c r="BG366" i="14"/>
  <c r="Y371" i="14"/>
  <c r="BO371" i="14"/>
  <c r="Z371" i="14"/>
  <c r="BS371" i="14"/>
  <c r="BS367" i="14"/>
  <c r="BA368" i="14"/>
  <c r="BG368" i="14"/>
  <c r="Z369" i="14"/>
  <c r="AO369" i="14"/>
  <c r="BA369" i="14"/>
  <c r="BG369" i="14"/>
  <c r="Y370" i="14"/>
  <c r="BM370" i="14"/>
  <c r="BS372" i="14"/>
  <c r="BG372" i="14"/>
  <c r="BA372" i="14"/>
  <c r="BQ372" i="14"/>
  <c r="Y374" i="14"/>
  <c r="AO374" i="14"/>
  <c r="BA374" i="14"/>
  <c r="BO374" i="14"/>
  <c r="Y376" i="14"/>
  <c r="AR377" i="14"/>
  <c r="AW380" i="14"/>
  <c r="AU380" i="14"/>
  <c r="BA380" i="14" s="1"/>
  <c r="BG345" i="14"/>
  <c r="BG342" i="14"/>
  <c r="BS355" i="14"/>
  <c r="BG355" i="14"/>
  <c r="BA355" i="14"/>
  <c r="Z355" i="14"/>
  <c r="BQ355" i="14"/>
  <c r="AW356" i="14"/>
  <c r="AW358" i="14"/>
  <c r="BS360" i="14"/>
  <c r="BO366" i="14"/>
  <c r="AU367" i="14"/>
  <c r="BA367" i="14" s="1"/>
  <c r="AU368" i="14"/>
  <c r="BQ368" i="14"/>
  <c r="BO369" i="14"/>
  <c r="AU374" i="14"/>
  <c r="BO379" i="14"/>
  <c r="BA379" i="14"/>
  <c r="Z379" i="14"/>
  <c r="BQ379" i="14"/>
  <c r="BS377" i="14"/>
  <c r="Y381" i="14"/>
  <c r="AR383" i="14"/>
  <c r="AW383" i="14"/>
  <c r="BQ383" i="14"/>
  <c r="Y386" i="14"/>
  <c r="AY386" i="14"/>
  <c r="AU387" i="14"/>
  <c r="BA387" i="14"/>
  <c r="BO387" i="14"/>
  <c r="AU388" i="14"/>
  <c r="BA388" i="14" s="1"/>
  <c r="BO388" i="14"/>
  <c r="Y389" i="14"/>
  <c r="AU390" i="14"/>
  <c r="BA390" i="14"/>
  <c r="BG390" i="14"/>
  <c r="BS390" i="14"/>
  <c r="AU392" i="14"/>
  <c r="BA392" i="14" s="1"/>
  <c r="BO392" i="14"/>
  <c r="AU396" i="14"/>
  <c r="BA396" i="14" s="1"/>
  <c r="BQ396" i="14"/>
  <c r="AU393" i="14"/>
  <c r="BA393" i="14"/>
  <c r="BG393" i="14"/>
  <c r="BO393" i="14"/>
  <c r="Y394" i="14"/>
  <c r="Y395" i="14"/>
  <c r="BS395" i="14"/>
  <c r="AU397" i="14"/>
  <c r="BA397" i="14" s="1"/>
  <c r="BG397" i="14"/>
  <c r="BO397" i="14"/>
  <c r="Y398" i="14"/>
  <c r="Y399" i="14"/>
  <c r="BS399" i="14"/>
  <c r="BS404" i="14"/>
  <c r="Y403" i="14"/>
  <c r="AR401" i="14"/>
  <c r="AU402" i="14"/>
  <c r="BA402" i="14" s="1"/>
  <c r="BQ402" i="14"/>
  <c r="AU405" i="14"/>
  <c r="BA405" i="14" s="1"/>
  <c r="BO405" i="14"/>
  <c r="BQ406" i="14"/>
  <c r="Z407" i="14"/>
  <c r="Z408" i="14"/>
  <c r="BO408" i="14"/>
  <c r="Y409" i="14"/>
  <c r="AU409" i="14"/>
  <c r="BA409" i="14" s="1"/>
  <c r="BS409" i="14"/>
  <c r="BO410" i="14"/>
  <c r="Y411" i="14"/>
  <c r="Y412" i="14"/>
  <c r="AR413" i="14"/>
  <c r="BO413" i="14"/>
  <c r="Y414" i="14"/>
  <c r="AR415" i="14"/>
  <c r="BO415" i="14"/>
  <c r="AU421" i="14"/>
  <c r="BA421" i="14" s="1"/>
  <c r="BG421" i="14"/>
  <c r="BS421" i="14"/>
  <c r="AY416" i="14"/>
  <c r="AW420" i="14"/>
  <c r="BO420" i="14"/>
  <c r="AR422" i="14"/>
  <c r="AW422" i="14"/>
  <c r="BO422" i="14"/>
  <c r="Y423" i="14"/>
  <c r="AU424" i="14"/>
  <c r="BA424" i="14"/>
  <c r="BG424" i="14"/>
  <c r="Y426" i="14"/>
  <c r="BO426" i="14"/>
  <c r="Z426" i="14"/>
  <c r="BS426" i="14"/>
  <c r="Z428" i="14"/>
  <c r="AO428" i="14"/>
  <c r="AY428" i="14"/>
  <c r="AR429" i="14"/>
  <c r="BM431" i="14"/>
  <c r="BS432" i="14"/>
  <c r="BA432" i="14"/>
  <c r="Y433" i="14"/>
  <c r="AY434" i="14"/>
  <c r="Y435" i="14"/>
  <c r="AO435" i="14"/>
  <c r="AU435" i="14"/>
  <c r="BA435" i="14" s="1"/>
  <c r="BQ435" i="14"/>
  <c r="BA436" i="14"/>
  <c r="BQ437" i="14"/>
  <c r="BO437" i="14"/>
  <c r="BQ438" i="14"/>
  <c r="BG438" i="14"/>
  <c r="Z438" i="14"/>
  <c r="BS438" i="14"/>
  <c r="BM441" i="14"/>
  <c r="Y383" i="14"/>
  <c r="AY383" i="14"/>
  <c r="AU385" i="14"/>
  <c r="BA385" i="14" s="1"/>
  <c r="AU391" i="14"/>
  <c r="BA391" i="14" s="1"/>
  <c r="BQ387" i="14"/>
  <c r="BQ388" i="14"/>
  <c r="BO390" i="14"/>
  <c r="AR392" i="14"/>
  <c r="BQ392" i="14"/>
  <c r="Z396" i="14"/>
  <c r="AW393" i="14"/>
  <c r="BQ393" i="14"/>
  <c r="BG395" i="14"/>
  <c r="AR397" i="14"/>
  <c r="BQ397" i="14"/>
  <c r="BG398" i="14"/>
  <c r="BG399" i="14"/>
  <c r="Y404" i="14"/>
  <c r="BG404" i="14"/>
  <c r="AU403" i="14"/>
  <c r="AU400" i="14"/>
  <c r="BA400" i="14" s="1"/>
  <c r="Y401" i="14"/>
  <c r="BS401" i="14"/>
  <c r="AW405" i="14"/>
  <c r="BQ405" i="14"/>
  <c r="Z406" i="14"/>
  <c r="Z409" i="14"/>
  <c r="BO409" i="14"/>
  <c r="Y410" i="14"/>
  <c r="BG410" i="14"/>
  <c r="AU411" i="14"/>
  <c r="BA411" i="14" s="1"/>
  <c r="AU412" i="14"/>
  <c r="BA412" i="14" s="1"/>
  <c r="AU414" i="14"/>
  <c r="Z421" i="14"/>
  <c r="BO421" i="14"/>
  <c r="Y417" i="14"/>
  <c r="Y419" i="14"/>
  <c r="AY422" i="14"/>
  <c r="AU423" i="14"/>
  <c r="BQ424" i="14"/>
  <c r="BS427" i="14"/>
  <c r="AU430" i="14"/>
  <c r="BA430" i="14" s="1"/>
  <c r="BQ428" i="14"/>
  <c r="BS429" i="14"/>
  <c r="Z433" i="14"/>
  <c r="BO433" i="14"/>
  <c r="AW434" i="14"/>
  <c r="BS434" i="14"/>
  <c r="Z435" i="14"/>
  <c r="Y436" i="14"/>
  <c r="AO436" i="14"/>
  <c r="AU436" i="14"/>
  <c r="BQ436" i="14"/>
  <c r="AW438" i="14"/>
  <c r="AU438" i="14"/>
  <c r="BA438" i="14" s="1"/>
  <c r="BO441" i="14"/>
  <c r="Z441" i="14"/>
  <c r="BS441" i="14"/>
  <c r="BG441" i="14"/>
  <c r="AU440" i="14"/>
  <c r="BA440" i="14" s="1"/>
  <c r="AY440" i="14"/>
  <c r="Y392" i="14"/>
  <c r="BS396" i="14"/>
  <c r="AY393" i="14"/>
  <c r="Y397" i="14"/>
  <c r="AW400" i="14"/>
  <c r="BG401" i="14"/>
  <c r="BS402" i="14"/>
  <c r="Z405" i="14"/>
  <c r="BG406" i="14"/>
  <c r="Y413" i="14"/>
  <c r="Y415" i="14"/>
  <c r="Y418" i="14"/>
  <c r="Y422" i="14"/>
  <c r="Y425" i="14"/>
  <c r="AO425" i="14"/>
  <c r="AO426" i="14"/>
  <c r="AO429" i="14"/>
  <c r="BS435" i="14"/>
  <c r="AW441" i="14"/>
  <c r="AU441" i="14"/>
  <c r="BA441" i="14" s="1"/>
  <c r="AW439" i="14"/>
  <c r="AU439" i="14"/>
  <c r="BA439" i="14" s="1"/>
  <c r="BG440" i="14"/>
  <c r="BQ440" i="14"/>
  <c r="BS440" i="14"/>
  <c r="Y478" i="14"/>
  <c r="AR478" i="14"/>
  <c r="BG396" i="14"/>
  <c r="BG402" i="14"/>
  <c r="BG405" i="14"/>
  <c r="BS424" i="14"/>
  <c r="BS433" i="14"/>
  <c r="BS436" i="14"/>
  <c r="BG431" i="14"/>
  <c r="BG439" i="14"/>
  <c r="BS439" i="14"/>
  <c r="AR440" i="14"/>
  <c r="Y442" i="14"/>
  <c r="AR444" i="14"/>
  <c r="AW444" i="14"/>
  <c r="BQ444" i="14"/>
  <c r="Y446" i="14"/>
  <c r="AU447" i="14"/>
  <c r="BA447" i="14"/>
  <c r="BG447" i="14"/>
  <c r="BS447" i="14"/>
  <c r="AR451" i="14"/>
  <c r="AW451" i="14"/>
  <c r="BS451" i="14"/>
  <c r="AR452" i="14"/>
  <c r="BO452" i="14"/>
  <c r="AU453" i="14"/>
  <c r="BA453" i="14" s="1"/>
  <c r="BG453" i="14"/>
  <c r="BS453" i="14"/>
  <c r="BO459" i="14"/>
  <c r="AU455" i="14"/>
  <c r="BA455" i="14" s="1"/>
  <c r="BG455" i="14"/>
  <c r="BS455" i="14"/>
  <c r="AU458" i="14"/>
  <c r="BA458" i="14" s="1"/>
  <c r="BG458" i="14"/>
  <c r="BS458" i="14"/>
  <c r="AR460" i="14"/>
  <c r="BQ460" i="14"/>
  <c r="BO462" i="14"/>
  <c r="Y463" i="14"/>
  <c r="Y464" i="14"/>
  <c r="Z469" i="14"/>
  <c r="BO469" i="14"/>
  <c r="AU465" i="14"/>
  <c r="BA465" i="14"/>
  <c r="BG465" i="14"/>
  <c r="BS465" i="14"/>
  <c r="Y467" i="14"/>
  <c r="BQ467" i="14"/>
  <c r="Y470" i="14"/>
  <c r="BS470" i="14"/>
  <c r="BG471" i="14"/>
  <c r="BG476" i="14"/>
  <c r="AR477" i="14"/>
  <c r="BQ477" i="14"/>
  <c r="AR473" i="14"/>
  <c r="AW473" i="14"/>
  <c r="BQ473" i="14"/>
  <c r="AR474" i="14"/>
  <c r="BQ474" i="14"/>
  <c r="AU475" i="14"/>
  <c r="BA475" i="14" s="1"/>
  <c r="BO475" i="14"/>
  <c r="AU479" i="14"/>
  <c r="BA479" i="14" s="1"/>
  <c r="BQ479" i="14"/>
  <c r="Z480" i="14"/>
  <c r="AU480" i="14"/>
  <c r="BA480" i="14" s="1"/>
  <c r="BG480" i="14"/>
  <c r="AT478" i="14"/>
  <c r="AY478" i="14" s="1"/>
  <c r="AU481" i="14"/>
  <c r="BA481" i="14" s="1"/>
  <c r="BS482" i="14"/>
  <c r="AU484" i="14"/>
  <c r="BA484" i="14" s="1"/>
  <c r="BS484" i="14"/>
  <c r="BG484" i="14"/>
  <c r="Z484" i="14"/>
  <c r="BQ484" i="14"/>
  <c r="BA486" i="14"/>
  <c r="BG486" i="14"/>
  <c r="Y487" i="14"/>
  <c r="BG487" i="14"/>
  <c r="AY488" i="14"/>
  <c r="BQ489" i="14"/>
  <c r="BA489" i="14"/>
  <c r="AU491" i="14"/>
  <c r="BA492" i="14"/>
  <c r="BO492" i="14"/>
  <c r="AU493" i="14"/>
  <c r="BA493" i="14" s="1"/>
  <c r="BO493" i="14"/>
  <c r="BA494" i="14"/>
  <c r="BG494" i="14"/>
  <c r="BO494" i="14"/>
  <c r="AR495" i="14"/>
  <c r="Y496" i="14"/>
  <c r="BA496" i="14"/>
  <c r="BG496" i="14"/>
  <c r="AY499" i="14"/>
  <c r="BO500" i="14"/>
  <c r="Z500" i="14"/>
  <c r="BS500" i="14"/>
  <c r="BG500" i="14"/>
  <c r="BG502" i="14"/>
  <c r="Z439" i="14"/>
  <c r="Y449" i="14"/>
  <c r="AO449" i="14"/>
  <c r="AY444" i="14"/>
  <c r="AO446" i="14"/>
  <c r="AO454" i="14"/>
  <c r="AY452" i="14"/>
  <c r="BQ452" i="14"/>
  <c r="Z453" i="14"/>
  <c r="AY459" i="14"/>
  <c r="BQ459" i="14"/>
  <c r="Y460" i="14"/>
  <c r="AY460" i="14"/>
  <c r="AY462" i="14"/>
  <c r="BQ462" i="14"/>
  <c r="AY469" i="14"/>
  <c r="BQ469" i="14"/>
  <c r="Z467" i="14"/>
  <c r="AY467" i="14"/>
  <c r="Y472" i="14"/>
  <c r="AO472" i="14"/>
  <c r="BG472" i="14"/>
  <c r="AY477" i="14"/>
  <c r="AY473" i="14"/>
  <c r="AY474" i="14"/>
  <c r="BQ475" i="14"/>
  <c r="BO480" i="14"/>
  <c r="AO482" i="14"/>
  <c r="Y482" i="14"/>
  <c r="BS483" i="14"/>
  <c r="BS485" i="14"/>
  <c r="AU486" i="14"/>
  <c r="BQ486" i="14"/>
  <c r="BS498" i="14"/>
  <c r="Z487" i="14"/>
  <c r="AO487" i="14"/>
  <c r="AU487" i="14"/>
  <c r="BA487" i="14" s="1"/>
  <c r="AU490" i="14"/>
  <c r="BA490" i="14" s="1"/>
  <c r="BQ490" i="14"/>
  <c r="BQ492" i="14"/>
  <c r="Z493" i="14"/>
  <c r="BQ494" i="14"/>
  <c r="BS495" i="14"/>
  <c r="AO496" i="14"/>
  <c r="AU496" i="14"/>
  <c r="BQ496" i="14"/>
  <c r="AW500" i="14"/>
  <c r="AU500" i="14"/>
  <c r="BA500" i="14" s="1"/>
  <c r="Z502" i="14"/>
  <c r="BS444" i="14"/>
  <c r="BG460" i="14"/>
  <c r="BS460" i="14"/>
  <c r="BS467" i="14"/>
  <c r="BG477" i="14"/>
  <c r="BS477" i="14"/>
  <c r="BG473" i="14"/>
  <c r="BS473" i="14"/>
  <c r="BG474" i="14"/>
  <c r="BS474" i="14"/>
  <c r="BG479" i="14"/>
  <c r="BS479" i="14"/>
  <c r="BS493" i="14"/>
  <c r="BQ499" i="14"/>
  <c r="BO499" i="14"/>
  <c r="Z499" i="14"/>
  <c r="BA444" i="14"/>
  <c r="BA452" i="14"/>
  <c r="BG452" i="14"/>
  <c r="Z459" i="14"/>
  <c r="BA459" i="14"/>
  <c r="BG459" i="14"/>
  <c r="BA460" i="14"/>
  <c r="Z462" i="14"/>
  <c r="BA462" i="14"/>
  <c r="BG462" i="14"/>
  <c r="BA469" i="14"/>
  <c r="BG469" i="14"/>
  <c r="BA467" i="14"/>
  <c r="BA477" i="14"/>
  <c r="BA473" i="14"/>
  <c r="BA474" i="14"/>
  <c r="BG475" i="14"/>
  <c r="Z479" i="14"/>
  <c r="BO481" i="14"/>
  <c r="BQ481" i="14"/>
  <c r="BM482" i="14"/>
  <c r="BM484" i="14"/>
  <c r="BS486" i="14"/>
  <c r="AU498" i="14"/>
  <c r="BA498" i="14" s="1"/>
  <c r="BG492" i="14"/>
  <c r="BS492" i="14"/>
  <c r="BG493" i="14"/>
  <c r="BS494" i="14"/>
  <c r="BS496" i="14"/>
  <c r="BA499" i="14"/>
  <c r="BG499" i="14"/>
  <c r="BM500" i="14"/>
  <c r="BQ502" i="14"/>
  <c r="BO502" i="14"/>
  <c r="BG482" i="14"/>
  <c r="BG497" i="14"/>
  <c r="BG491" i="14"/>
  <c r="AW499" i="14"/>
  <c r="Y500" i="14"/>
  <c r="BG501" i="14"/>
  <c r="Z503" i="14"/>
  <c r="BO504" i="14"/>
  <c r="BO505" i="14"/>
  <c r="Z506" i="14"/>
  <c r="AU507" i="14"/>
  <c r="BA507" i="14" s="1"/>
  <c r="BG507" i="14"/>
  <c r="BO507" i="14"/>
  <c r="Y508" i="14"/>
  <c r="AU510" i="14"/>
  <c r="BA510" i="14" s="1"/>
  <c r="BG510" i="14"/>
  <c r="BO510" i="14"/>
  <c r="Y511" i="14"/>
  <c r="AR515" i="14"/>
  <c r="BA516" i="14"/>
  <c r="BG516" i="14"/>
  <c r="Z517" i="14"/>
  <c r="BG517" i="14"/>
  <c r="Y520" i="14"/>
  <c r="AU520" i="14"/>
  <c r="BA520" i="14" s="1"/>
  <c r="BS520" i="14"/>
  <c r="BG520" i="14"/>
  <c r="BQ520" i="14"/>
  <c r="AY522" i="14"/>
  <c r="BA522" i="14"/>
  <c r="BG522" i="14"/>
  <c r="AO529" i="14"/>
  <c r="AR529" i="14"/>
  <c r="BM526" i="14"/>
  <c r="AR527" i="14"/>
  <c r="AO527" i="14"/>
  <c r="Y527" i="14"/>
  <c r="Z505" i="14"/>
  <c r="AR507" i="14"/>
  <c r="BQ507" i="14"/>
  <c r="AU509" i="14"/>
  <c r="BA509" i="14" s="1"/>
  <c r="AU514" i="14"/>
  <c r="Z510" i="14"/>
  <c r="AW510" i="14"/>
  <c r="BQ510" i="14"/>
  <c r="AU512" i="14"/>
  <c r="BA512" i="14" s="1"/>
  <c r="AU513" i="14"/>
  <c r="BA513" i="14" s="1"/>
  <c r="AU516" i="14"/>
  <c r="BQ516" i="14"/>
  <c r="AU517" i="14"/>
  <c r="BA517" i="14" s="1"/>
  <c r="BQ517" i="14"/>
  <c r="BO522" i="14"/>
  <c r="BS523" i="14"/>
  <c r="Z524" i="14"/>
  <c r="AY524" i="14"/>
  <c r="Y507" i="14"/>
  <c r="AY510" i="14"/>
  <c r="AO515" i="14"/>
  <c r="AR516" i="14"/>
  <c r="Y516" i="14"/>
  <c r="AR517" i="14"/>
  <c r="Y517" i="14"/>
  <c r="AU518" i="14"/>
  <c r="BA518" i="14" s="1"/>
  <c r="BS518" i="14"/>
  <c r="BG518" i="14"/>
  <c r="BQ518" i="14"/>
  <c r="BQ528" i="14"/>
  <c r="BS528" i="14"/>
  <c r="BG528" i="14"/>
  <c r="BA528" i="14"/>
  <c r="BS516" i="14"/>
  <c r="BS517" i="14"/>
  <c r="BS522" i="14"/>
  <c r="AU523" i="14"/>
  <c r="BA523" i="14" s="1"/>
  <c r="BQ523" i="14"/>
  <c r="BQ524" i="14"/>
  <c r="BS524" i="14"/>
  <c r="BG524" i="14"/>
  <c r="BS525" i="14"/>
  <c r="BG525" i="14"/>
  <c r="BA525" i="14"/>
  <c r="BQ525" i="14"/>
  <c r="AO526" i="14"/>
  <c r="AR526" i="14"/>
  <c r="AU527" i="14"/>
  <c r="Z529" i="14"/>
  <c r="AU524" i="14"/>
  <c r="BA524" i="14" s="1"/>
  <c r="BA530" i="14"/>
  <c r="BO530" i="14"/>
  <c r="Z532" i="14"/>
  <c r="Y533" i="14"/>
  <c r="AO533" i="14"/>
  <c r="BQ533" i="14"/>
  <c r="AW534" i="14"/>
  <c r="BA541" i="14"/>
  <c r="BO541" i="14"/>
  <c r="AO542" i="14"/>
  <c r="Z536" i="14"/>
  <c r="AY536" i="14"/>
  <c r="BQ536" i="14"/>
  <c r="AO537" i="14"/>
  <c r="BA538" i="14"/>
  <c r="BS538" i="14"/>
  <c r="BQ543" i="14"/>
  <c r="Z546" i="14"/>
  <c r="AR546" i="14"/>
  <c r="AW546" i="14"/>
  <c r="BQ546" i="14"/>
  <c r="AR544" i="14"/>
  <c r="AW544" i="14"/>
  <c r="BQ544" i="14"/>
  <c r="AO545" i="14"/>
  <c r="BA547" i="14"/>
  <c r="BG547" i="14"/>
  <c r="AU548" i="14"/>
  <c r="BQ548" i="14"/>
  <c r="BA549" i="14"/>
  <c r="BG549" i="14"/>
  <c r="Z551" i="14"/>
  <c r="AU551" i="14"/>
  <c r="BA551" i="14" s="1"/>
  <c r="BO551" i="14"/>
  <c r="AP550" i="14"/>
  <c r="BS553" i="14"/>
  <c r="AR559" i="14"/>
  <c r="AR554" i="14"/>
  <c r="AW554" i="14"/>
  <c r="AU555" i="14"/>
  <c r="BA555" i="14" s="1"/>
  <c r="BS555" i="14"/>
  <c r="BG555" i="14"/>
  <c r="BQ555" i="14"/>
  <c r="Y558" i="14"/>
  <c r="BO558" i="14"/>
  <c r="BM560" i="14"/>
  <c r="AU563" i="14"/>
  <c r="AO564" i="14"/>
  <c r="Y564" i="14"/>
  <c r="AR564" i="14"/>
  <c r="BG539" i="14"/>
  <c r="BS539" i="14"/>
  <c r="BG540" i="14"/>
  <c r="BS540" i="14"/>
  <c r="BS552" i="14"/>
  <c r="AO553" i="14"/>
  <c r="Y553" i="14"/>
  <c r="BS559" i="14"/>
  <c r="BQ560" i="14"/>
  <c r="BS560" i="14"/>
  <c r="BG560" i="14"/>
  <c r="Z560" i="14"/>
  <c r="BO561" i="14"/>
  <c r="Z561" i="14"/>
  <c r="BQ561" i="14"/>
  <c r="AO563" i="14"/>
  <c r="Y563" i="14"/>
  <c r="AR563" i="14"/>
  <c r="BA533" i="14"/>
  <c r="BG533" i="14"/>
  <c r="BS533" i="14"/>
  <c r="AU539" i="14"/>
  <c r="BA539" i="14"/>
  <c r="BO539" i="14"/>
  <c r="AU540" i="14"/>
  <c r="BA540" i="14" s="1"/>
  <c r="BO540" i="14"/>
  <c r="AU536" i="14"/>
  <c r="BA536" i="14" s="1"/>
  <c r="BG536" i="14"/>
  <c r="BS536" i="14"/>
  <c r="AR537" i="14"/>
  <c r="BG543" i="14"/>
  <c r="AR545" i="14"/>
  <c r="BS548" i="14"/>
  <c r="BS551" i="14"/>
  <c r="AU550" i="14"/>
  <c r="BA550" i="14" s="1"/>
  <c r="BA552" i="14"/>
  <c r="BG552" i="14"/>
  <c r="AR553" i="14"/>
  <c r="Y559" i="14"/>
  <c r="BA559" i="14"/>
  <c r="BG559" i="14"/>
  <c r="Y554" i="14"/>
  <c r="Y556" i="14"/>
  <c r="AR556" i="14"/>
  <c r="AU557" i="14"/>
  <c r="BA557" i="14" s="1"/>
  <c r="BS557" i="14"/>
  <c r="BG557" i="14"/>
  <c r="BQ557" i="14"/>
  <c r="BS558" i="14"/>
  <c r="AU561" i="14"/>
  <c r="BA561" i="14" s="1"/>
  <c r="BG530" i="14"/>
  <c r="Z540" i="14"/>
  <c r="BG541" i="14"/>
  <c r="BS547" i="14"/>
  <c r="BS549" i="14"/>
  <c r="AU552" i="14"/>
  <c r="BQ552" i="14"/>
  <c r="Z559" i="14"/>
  <c r="BO559" i="14"/>
  <c r="BG558" i="14"/>
  <c r="AY560" i="14"/>
  <c r="BS561" i="14"/>
  <c r="AR562" i="14"/>
  <c r="AO562" i="14"/>
  <c r="Y562" i="14"/>
  <c r="AU564" i="14"/>
  <c r="BA564" i="14" s="1"/>
  <c r="AO565" i="14"/>
  <c r="Y565" i="14"/>
  <c r="AR565" i="14"/>
  <c r="BG553" i="14"/>
  <c r="AU560" i="14"/>
  <c r="BA560" i="14" s="1"/>
  <c r="BA566" i="14"/>
  <c r="BO566" i="14"/>
  <c r="Y567" i="14"/>
  <c r="AO567" i="14"/>
  <c r="AY568" i="14"/>
  <c r="BQ568" i="14"/>
  <c r="AO569" i="14"/>
  <c r="BM570" i="14"/>
  <c r="BO571" i="14"/>
  <c r="AW572" i="14"/>
  <c r="AR574" i="14"/>
  <c r="AU578" i="14"/>
  <c r="BA578" i="14" s="1"/>
  <c r="BS578" i="14"/>
  <c r="BG578" i="14"/>
  <c r="Z578" i="14"/>
  <c r="BQ578" i="14"/>
  <c r="Y575" i="14"/>
  <c r="BS575" i="14"/>
  <c r="BS583" i="14"/>
  <c r="Z582" i="14"/>
  <c r="AR582" i="14"/>
  <c r="AY579" i="14"/>
  <c r="BM579" i="14"/>
  <c r="AR580" i="14"/>
  <c r="BG584" i="14"/>
  <c r="BQ566" i="14"/>
  <c r="AU567" i="14"/>
  <c r="BA567" i="14" s="1"/>
  <c r="AU569" i="14"/>
  <c r="BA569" i="14" s="1"/>
  <c r="BS573" i="14"/>
  <c r="BG573" i="14"/>
  <c r="BA573" i="14"/>
  <c r="BQ573" i="14"/>
  <c r="BQ574" i="14"/>
  <c r="Z574" i="14"/>
  <c r="BS574" i="14"/>
  <c r="AU575" i="14"/>
  <c r="BA575" i="14" s="1"/>
  <c r="BS576" i="14"/>
  <c r="BQ577" i="14"/>
  <c r="Z577" i="14"/>
  <c r="BS582" i="14"/>
  <c r="AU579" i="14"/>
  <c r="BA579" i="14" s="1"/>
  <c r="BS579" i="14"/>
  <c r="BG579" i="14"/>
  <c r="BQ579" i="14"/>
  <c r="AW584" i="14"/>
  <c r="AU584" i="14"/>
  <c r="BA584" i="14" s="1"/>
  <c r="AU585" i="14"/>
  <c r="AW567" i="14"/>
  <c r="Z568" i="14"/>
  <c r="AU568" i="14"/>
  <c r="BA568" i="14" s="1"/>
  <c r="BG568" i="14"/>
  <c r="AO570" i="14"/>
  <c r="Y570" i="14"/>
  <c r="BS571" i="14"/>
  <c r="BS572" i="14"/>
  <c r="BG572" i="14"/>
  <c r="BA572" i="14"/>
  <c r="BQ572" i="14"/>
  <c r="BA574" i="14"/>
  <c r="BG574" i="14"/>
  <c r="AR575" i="14"/>
  <c r="BG576" i="14"/>
  <c r="BG577" i="14"/>
  <c r="BO577" i="14"/>
  <c r="BM583" i="14"/>
  <c r="BA582" i="14"/>
  <c r="BG582" i="14"/>
  <c r="Z579" i="14"/>
  <c r="Z580" i="14"/>
  <c r="AO580" i="14"/>
  <c r="BA580" i="14"/>
  <c r="BG580" i="14"/>
  <c r="BQ580" i="14"/>
  <c r="AR581" i="14"/>
  <c r="Y581" i="14"/>
  <c r="BQ585" i="14"/>
  <c r="BS585" i="14"/>
  <c r="BG585" i="14"/>
  <c r="BG566" i="14"/>
  <c r="AW573" i="14"/>
  <c r="BO574" i="14"/>
  <c r="Z576" i="14"/>
  <c r="AU576" i="14"/>
  <c r="BA576" i="14" s="1"/>
  <c r="BQ576" i="14"/>
  <c r="AU577" i="14"/>
  <c r="BA577" i="14" s="1"/>
  <c r="BG583" i="14"/>
  <c r="BA583" i="14"/>
  <c r="Z583" i="14"/>
  <c r="BO582" i="14"/>
  <c r="AW579" i="14"/>
  <c r="BG570" i="14"/>
  <c r="BG575" i="14"/>
  <c r="BO586" i="14"/>
  <c r="BA586" i="14"/>
  <c r="BQ586" i="14"/>
  <c r="BO589" i="14"/>
  <c r="BQ589" i="14"/>
  <c r="AW595" i="14"/>
  <c r="AU595" i="14"/>
  <c r="BA595" i="14" s="1"/>
  <c r="AW591" i="14"/>
  <c r="AU591" i="14"/>
  <c r="BA591" i="14" s="1"/>
  <c r="BM588" i="14"/>
  <c r="AU589" i="14"/>
  <c r="BA589" i="14" s="1"/>
  <c r="AR590" i="14"/>
  <c r="AO590" i="14"/>
  <c r="Y590" i="14"/>
  <c r="BG599" i="14"/>
  <c r="BS599" i="14"/>
  <c r="BQ600" i="14"/>
  <c r="BG601" i="14"/>
  <c r="BS601" i="14"/>
  <c r="Y595" i="14"/>
  <c r="AO595" i="14"/>
  <c r="AO591" i="14"/>
  <c r="BS591" i="14"/>
  <c r="AR592" i="14"/>
  <c r="AO593" i="14"/>
  <c r="BG593" i="14"/>
  <c r="AO594" i="14"/>
  <c r="AU596" i="14"/>
  <c r="BA596" i="14" s="1"/>
  <c r="Z603" i="14"/>
  <c r="AU603" i="14"/>
  <c r="BA603" i="14" s="1"/>
  <c r="BG603" i="14"/>
  <c r="BS603" i="14"/>
  <c r="AR597" i="14"/>
  <c r="AW597" i="14"/>
  <c r="AO598" i="14"/>
  <c r="AU599" i="14"/>
  <c r="BA599" i="14" s="1"/>
  <c r="BO599" i="14"/>
  <c r="AU601" i="14"/>
  <c r="BA601" i="14" s="1"/>
  <c r="BO601" i="14"/>
  <c r="Y602" i="14"/>
  <c r="AR602" i="14"/>
  <c r="Y592" i="14"/>
  <c r="AU593" i="14"/>
  <c r="BA593" i="14" s="1"/>
  <c r="AU594" i="14"/>
  <c r="BA594" i="14" s="1"/>
  <c r="BO603" i="14"/>
  <c r="Y597" i="14"/>
  <c r="AU598" i="14"/>
  <c r="BA598" i="14" s="1"/>
  <c r="BG600" i="14"/>
  <c r="BS600" i="14"/>
  <c r="BG588" i="14"/>
  <c r="Y591" i="14"/>
  <c r="BG592" i="14"/>
  <c r="Y594" i="14"/>
  <c r="BG596" i="14"/>
  <c r="BA600" i="14"/>
  <c r="AR99" i="14" l="1"/>
  <c r="BR75" i="14"/>
  <c r="Z242" i="14"/>
  <c r="BO242" i="14"/>
  <c r="AR337" i="14"/>
  <c r="Y337" i="14"/>
  <c r="Y550" i="14"/>
  <c r="AU83" i="14"/>
  <c r="BA83" i="14" s="1"/>
  <c r="AW337" i="14"/>
  <c r="AU337" i="14"/>
  <c r="BA337" i="14" s="1"/>
  <c r="Y242" i="14"/>
  <c r="AR242" i="14"/>
  <c r="BG242" i="14"/>
  <c r="AO300" i="14"/>
  <c r="Y300" i="14"/>
  <c r="AR300" i="14"/>
  <c r="AU478" i="14"/>
  <c r="BA478" i="14" s="1"/>
  <c r="AW259" i="14"/>
  <c r="AU259" i="14"/>
  <c r="BA259" i="14" s="1"/>
  <c r="AU242" i="14"/>
  <c r="BA242" i="14" s="1"/>
  <c r="AY242" i="14"/>
  <c r="AR239" i="14"/>
  <c r="Y239" i="14"/>
  <c r="V11" i="11"/>
  <c r="U11" i="11"/>
  <c r="T11" i="11"/>
  <c r="S11" i="11"/>
  <c r="R11" i="11"/>
  <c r="Q11" i="11"/>
  <c r="P11" i="11"/>
  <c r="O11" i="11"/>
  <c r="V7" i="11"/>
  <c r="U7" i="11"/>
  <c r="T7" i="11"/>
  <c r="S7" i="11"/>
  <c r="R7" i="11"/>
  <c r="Q7" i="11"/>
  <c r="P7" i="11"/>
  <c r="O7" i="11"/>
</calcChain>
</file>

<file path=xl/sharedStrings.xml><?xml version="1.0" encoding="utf-8"?>
<sst xmlns="http://schemas.openxmlformats.org/spreadsheetml/2006/main" count="50663" uniqueCount="1471">
  <si>
    <t>NAPIER CITY AT LARGE</t>
  </si>
  <si>
    <t>NELSON PARK</t>
  </si>
  <si>
    <t>ONEKAWA-TAMATEA</t>
  </si>
  <si>
    <t>TARADALE</t>
  </si>
  <si>
    <t>NELSON CITY</t>
  </si>
  <si>
    <t>NELSON MARLBOROUGH DISTRICT HEALTH BOARD</t>
  </si>
  <si>
    <t>NELSON CITY COUNCIL</t>
  </si>
  <si>
    <t>NEW PLYMOUTH DISTRICT</t>
  </si>
  <si>
    <t>TARANAKI DISTRICT HEALTH BOARD</t>
  </si>
  <si>
    <t>CLIFTON COMMUNITY BOARD</t>
  </si>
  <si>
    <t>INGLEWOOD COMMUNITY BOARD</t>
  </si>
  <si>
    <t>KAITAKE COMMUNITY BOARD</t>
  </si>
  <si>
    <t>WAITARA COMMUNITY BOARD</t>
  </si>
  <si>
    <t>NEW PLYMOUTH DISTRICT COUNCIL</t>
  </si>
  <si>
    <t>NEW PLYMOUTH CITY</t>
  </si>
  <si>
    <t>NORTH</t>
  </si>
  <si>
    <t>SOUTH-WEST</t>
  </si>
  <si>
    <t>TARANAKI REGIONAL COUNCIL</t>
  </si>
  <si>
    <t>NEW PLYMOUTH</t>
  </si>
  <si>
    <t>NORTH TARANAKI</t>
  </si>
  <si>
    <t>SOUTH TARANAKI</t>
  </si>
  <si>
    <t>STRATFORD</t>
  </si>
  <si>
    <t>BIRKENHEAD LICENSING TRUST</t>
  </si>
  <si>
    <t>NORTHLAND REGION</t>
  </si>
  <si>
    <t>NORTHLAND REGIONAL COUNCIL</t>
  </si>
  <si>
    <t>KAIPARA</t>
  </si>
  <si>
    <t>OPOTIKI DISTRICT</t>
  </si>
  <si>
    <t>COAST COMMUNITY BOARD</t>
  </si>
  <si>
    <t>OPOTIKI DISTRICT COUNCIL</t>
  </si>
  <si>
    <t>COAST</t>
  </si>
  <si>
    <t>OPOTIKI</t>
  </si>
  <si>
    <t>WAIOEKA-WAIOTAHI</t>
  </si>
  <si>
    <t>OTAGO REGION</t>
  </si>
  <si>
    <t>OTAGO REGIONAL COUNCIL</t>
  </si>
  <si>
    <t>DUNEDIN</t>
  </si>
  <si>
    <t>DUNSTAN</t>
  </si>
  <si>
    <t>MOERAKI</t>
  </si>
  <si>
    <t>MOLYNEUX</t>
  </si>
  <si>
    <t>OTOROHANGA DISTRICT</t>
  </si>
  <si>
    <t>KAWHIA COMMUNITY BOARD</t>
  </si>
  <si>
    <t>AOTEA</t>
  </si>
  <si>
    <t>KAWHIA</t>
  </si>
  <si>
    <t>OTOROHANGA COMMUNITY BOARD</t>
  </si>
  <si>
    <t>OTOROHANGA DISTRICT COUNCIL</t>
  </si>
  <si>
    <t>KIOKIO-KORAKONUI</t>
  </si>
  <si>
    <t>OTOROHANGA</t>
  </si>
  <si>
    <t>WAIPA</t>
  </si>
  <si>
    <t>WHAREPUHUNGA</t>
  </si>
  <si>
    <t>PALMERSTON NORTH CITY</t>
  </si>
  <si>
    <t>PALMERSTON NORTH CITY COUNCIL</t>
  </si>
  <si>
    <t>PORIRUA CITY</t>
  </si>
  <si>
    <t>HUTT MANA CHARITABLE TRUST</t>
  </si>
  <si>
    <t>LOWER HUTT</t>
  </si>
  <si>
    <t>PORIRUA</t>
  </si>
  <si>
    <t>UPPER HUTT</t>
  </si>
  <si>
    <t>WELLINGTON</t>
  </si>
  <si>
    <t>PORIRUA COMMUNITY TRUST</t>
  </si>
  <si>
    <t>WARD 1</t>
  </si>
  <si>
    <t>WARD 2</t>
  </si>
  <si>
    <t>PORIRUA CITY COUNCIL</t>
  </si>
  <si>
    <t>QUEENSTOWN-LAKES DISTRICT</t>
  </si>
  <si>
    <t>WANAKA COMMUNITY BOARD</t>
  </si>
  <si>
    <t>QUEENSTOWN-LAKES DISTRICT COUNCIL</t>
  </si>
  <si>
    <t>ARROWTOWN</t>
  </si>
  <si>
    <t>WAKATIPU</t>
  </si>
  <si>
    <t>WANAKA</t>
  </si>
  <si>
    <t>RANGITIKEI DISTRICT</t>
  </si>
  <si>
    <t>RATANA COMMUNITY BOARD</t>
  </si>
  <si>
    <t>TAIHAPE COMMUNITY BOARD</t>
  </si>
  <si>
    <t>RANGITIKEI DISTRICT COUNCIL</t>
  </si>
  <si>
    <t>BULLS</t>
  </si>
  <si>
    <t>HUNTERVILLE</t>
  </si>
  <si>
    <t>MARTON</t>
  </si>
  <si>
    <t>TAIHAPE</t>
  </si>
  <si>
    <t>TURAKINA</t>
  </si>
  <si>
    <t>WAITEMATA DISTRICT HEALTH BOARD</t>
  </si>
  <si>
    <t>HIBISCUS COAST</t>
  </si>
  <si>
    <t>ROTORUA DISTRICT</t>
  </si>
  <si>
    <t>LAKES DISTRICT HEALTH BOARD</t>
  </si>
  <si>
    <t>ROTORUA LAKES COMMUNITY BOARD</t>
  </si>
  <si>
    <t>ROTORUA DISTRICT COUNCIL</t>
  </si>
  <si>
    <t>RUAPEHU DISTRICT</t>
  </si>
  <si>
    <t>NATIONAL PARK COMMUNITY BOARD</t>
  </si>
  <si>
    <t>WAIMARINO-WAIOURU COMMUNITY BOARD</t>
  </si>
  <si>
    <t>RUAPEHU DISTRICT COUNCIL</t>
  </si>
  <si>
    <t>NATIONAL PARK</t>
  </si>
  <si>
    <t>OHURA</t>
  </si>
  <si>
    <t>TAUMARUNUI</t>
  </si>
  <si>
    <t>WAIMARINO-WAIOURU</t>
  </si>
  <si>
    <t>SELWYN DISTRICT</t>
  </si>
  <si>
    <t>MALVERN COMMUNITY BOARD</t>
  </si>
  <si>
    <t>HAWKINS</t>
  </si>
  <si>
    <t>TAWERA</t>
  </si>
  <si>
    <t>SELWYN CENTRAL COMMUNITY BOARD</t>
  </si>
  <si>
    <t>SELWYN DISTRICT COUNCIL</t>
  </si>
  <si>
    <t>ELLESMERE</t>
  </si>
  <si>
    <t>MALVERN</t>
  </si>
  <si>
    <t>SELWYN CENTRAL</t>
  </si>
  <si>
    <t>SPRINGS</t>
  </si>
  <si>
    <t>SOUTH TARANAKI DISTRICT</t>
  </si>
  <si>
    <t>EGMONT PLAINS COMMUNITY BOARD</t>
  </si>
  <si>
    <t>ELTHAM COMMUNITY BOARD</t>
  </si>
  <si>
    <t>HAWERA-TANGAHOE COMMUNITY BOARD</t>
  </si>
  <si>
    <t>HAWERA-NORMANBY</t>
  </si>
  <si>
    <t>TANGAHOE</t>
  </si>
  <si>
    <t>SOUTH TARANAKI DISTRICT COUNCIL</t>
  </si>
  <si>
    <t>EGMONT PLAINS</t>
  </si>
  <si>
    <t>ELTHAM</t>
  </si>
  <si>
    <t>PATEA</t>
  </si>
  <si>
    <t>SOUTH WAIKATO DISTRICT</t>
  </si>
  <si>
    <t>TIRAU COMMUNITY BOARD</t>
  </si>
  <si>
    <t>SOUTH WAIKATO DISTRICT COUNCIL</t>
  </si>
  <si>
    <t>PUTARURU</t>
  </si>
  <si>
    <t>TIRAU</t>
  </si>
  <si>
    <t>TOKOROA</t>
  </si>
  <si>
    <t>SOUTH WAIRARAPA DISTRICT</t>
  </si>
  <si>
    <t>GREYTOWN TRUST LANDS TRUST</t>
  </si>
  <si>
    <t>FEATHERSTON COMMUNITY BOARD</t>
  </si>
  <si>
    <t>GREYTOWN COMMUNITY BOARD</t>
  </si>
  <si>
    <t>MARTINBOROUGH COMMUNITY BOARD</t>
  </si>
  <si>
    <t>SOUTH WAIRARAPA DISTRICT COUNCIL</t>
  </si>
  <si>
    <t>FEATHERSTON</t>
  </si>
  <si>
    <t>GREYTOWN</t>
  </si>
  <si>
    <t>MARTINBOROUGH</t>
  </si>
  <si>
    <t>SOUTHLAND DISTRICT</t>
  </si>
  <si>
    <t>TE ANAU COMMUNITY BOARD</t>
  </si>
  <si>
    <t>TUATAPERE COMMUNITY BOARD</t>
  </si>
  <si>
    <t>WALLACETOWN COMMUNITY BOARD</t>
  </si>
  <si>
    <t>WINTON COMMUNITY BOARD</t>
  </si>
  <si>
    <t>SOUTHLAND DISTRICT COUNCIL</t>
  </si>
  <si>
    <t>SOUTHLAND REGION</t>
  </si>
  <si>
    <t>SOUTHLAND REGIONAL COUNCIL</t>
  </si>
  <si>
    <t>EASTERN-DOME</t>
  </si>
  <si>
    <t>FIORDLAND</t>
  </si>
  <si>
    <t>HOKONUI</t>
  </si>
  <si>
    <t>INVERCARGILL-RAKIURA</t>
  </si>
  <si>
    <t>STRATFORD DISTRICT</t>
  </si>
  <si>
    <t>STRATFORD DISTRICT COUNCIL</t>
  </si>
  <si>
    <t>STRATFORD RURAL</t>
  </si>
  <si>
    <t>STRATFORD URBAN</t>
  </si>
  <si>
    <t>TARARUA DISTRICT</t>
  </si>
  <si>
    <t>DANNEVIRKE COMMUNITY BOARD</t>
  </si>
  <si>
    <t>EKETAHUNA COMMUNITY BOARD</t>
  </si>
  <si>
    <t>TARARUA DISTRICT COUNCIL</t>
  </si>
  <si>
    <t>NORTH TARARUA</t>
  </si>
  <si>
    <t>SOUTH TARARUA</t>
  </si>
  <si>
    <t>TASMAN DISTRICT</t>
  </si>
  <si>
    <t>GOLDEN BAY COMMUNITY BOARD</t>
  </si>
  <si>
    <t>MOTUEKA COMMUNITY BOARD</t>
  </si>
  <si>
    <t>TASMAN DISTRICT COUNCIL</t>
  </si>
  <si>
    <t>GOLDEN BAY</t>
  </si>
  <si>
    <t>LAKES-MURCHISON</t>
  </si>
  <si>
    <t>MOTUEKA</t>
  </si>
  <si>
    <t>MOUTERE-WAIMEA</t>
  </si>
  <si>
    <t>RICHMOND</t>
  </si>
  <si>
    <t>TAUPO DISTRICT</t>
  </si>
  <si>
    <t>TURANGI/TONGARIRO COMMUNITY BOARD</t>
  </si>
  <si>
    <t>TAUPO DISTRICT COUNCIL</t>
  </si>
  <si>
    <t>MANGAKINO-POUAKANI</t>
  </si>
  <si>
    <t>TAUPO-KAINGAROA</t>
  </si>
  <si>
    <t>TURANGI-TONGARIRO</t>
  </si>
  <si>
    <t>TAURANGA CITY</t>
  </si>
  <si>
    <t>TAURANGA CITY COUNCIL</t>
  </si>
  <si>
    <t>MOUNT MAUNGANUI-PAPAMOA</t>
  </si>
  <si>
    <t>TAURANGA CITY AT LARGE</t>
  </si>
  <si>
    <t>TE PAPA-WELCOME BAY</t>
  </si>
  <si>
    <t>THAMES-COROMANDEL DISTRICT</t>
  </si>
  <si>
    <t>COROMANDEL-COLVILLE COMMUNITY BOARD</t>
  </si>
  <si>
    <t>MERCURY BAY COMMUNITY BOARD</t>
  </si>
  <si>
    <t>TAIRUA-PAUANUI COMMUNITY BOARD</t>
  </si>
  <si>
    <t>THAMES COMMUNITY BOARD</t>
  </si>
  <si>
    <t>WHANGAMATA COMMUNITY BOARD</t>
  </si>
  <si>
    <t>THAMES-COROMANDEL DISTRICT COUNCIL</t>
  </si>
  <si>
    <t>COROMANDEL-COLVILLE</t>
  </si>
  <si>
    <t>THAMES</t>
  </si>
  <si>
    <t>TIMARU DISTRICT</t>
  </si>
  <si>
    <t>SOUTH CANTERBURY DISTRICT HEALTH BOARD</t>
  </si>
  <si>
    <t>GERALDINE LICENSING TRUST</t>
  </si>
  <si>
    <t>GERALDINE COMMUNITY BOARD</t>
  </si>
  <si>
    <t>PLEASANT POINT COMMUNITY BOARD</t>
  </si>
  <si>
    <t>TEMUKA COMMUNITY BOARD</t>
  </si>
  <si>
    <t>TIMARU DISTRICT COUNCIL</t>
  </si>
  <si>
    <t>GERALDINE</t>
  </si>
  <si>
    <t>PLEASANT POINT-TEMUKA</t>
  </si>
  <si>
    <t>TIMARU</t>
  </si>
  <si>
    <t>UPPER HUTT CITY</t>
  </si>
  <si>
    <t>RIMUTAKA LICENSING TRUST</t>
  </si>
  <si>
    <t>UPPER HUTT CITY COUNCIL</t>
  </si>
  <si>
    <t>WAIKATO DISTRICT</t>
  </si>
  <si>
    <t>TE KAUWHATA LICENSING TRUST</t>
  </si>
  <si>
    <t>HUNTLY COMMUNITY BOARD</t>
  </si>
  <si>
    <t>NGARUAWAHIA COMMUNITY BOARD</t>
  </si>
  <si>
    <t>RAGLAN COMMUNITY BOARD</t>
  </si>
  <si>
    <t>TAUPIRI COMMUNITY BOARD</t>
  </si>
  <si>
    <t>WAIKATO DISTRICT COUNCIL</t>
  </si>
  <si>
    <t>HUNTLY</t>
  </si>
  <si>
    <t>NEWCASTLE</t>
  </si>
  <si>
    <t>NGARUAWAHIA</t>
  </si>
  <si>
    <t>RAGLAN</t>
  </si>
  <si>
    <t>TAMAHERE</t>
  </si>
  <si>
    <t>WHANGAMARINO</t>
  </si>
  <si>
    <t>WAIKATO REGION</t>
  </si>
  <si>
    <t>WAIKATO REGIONAL COUNCIL</t>
  </si>
  <si>
    <t>HAMILTON</t>
  </si>
  <si>
    <t>THAMES-COROMANDEL</t>
  </si>
  <si>
    <t>WAIPA-KING COUNTRY</t>
  </si>
  <si>
    <t>WAIMAKARIRI DISTRICT</t>
  </si>
  <si>
    <t>KAIAPOI COMMUNITY BOARD</t>
  </si>
  <si>
    <t>WAIMAKARIRI DISTRICT COUNCIL</t>
  </si>
  <si>
    <t>KAIAPOI</t>
  </si>
  <si>
    <t>OXFORD-EYRE</t>
  </si>
  <si>
    <t>RANGIORA</t>
  </si>
  <si>
    <t>WOODEND-ASHLEY</t>
  </si>
  <si>
    <t>WAIMATE DISTRICT</t>
  </si>
  <si>
    <t>WAIMATE DISTRICT COUNCIL</t>
  </si>
  <si>
    <t>HAKATARAMEA-WAIHAORUNGA</t>
  </si>
  <si>
    <t>LOWER WAIHAO</t>
  </si>
  <si>
    <t>PAREORA-OTAIO-MAKIKIHI</t>
  </si>
  <si>
    <t>WAIMATE</t>
  </si>
  <si>
    <t>WAIPA DISTRICT</t>
  </si>
  <si>
    <t>CAMBRIDGE COMMUNITY BOARD</t>
  </si>
  <si>
    <t>CAMBRIDGE</t>
  </si>
  <si>
    <t>MAUNGATAUTARI</t>
  </si>
  <si>
    <t>TE AWAMUTU COMMUNITY BOARD</t>
  </si>
  <si>
    <t>TE AWAMUTU</t>
  </si>
  <si>
    <t>KAKEPUKU</t>
  </si>
  <si>
    <t>WAIPA DISTRICT COUNCIL</t>
  </si>
  <si>
    <t>PIRONGIA</t>
  </si>
  <si>
    <t>WAIROA DISTRICT</t>
  </si>
  <si>
    <t>WAIROA DISTRICT COUNCIL</t>
  </si>
  <si>
    <t>WAITAKERE LICENSING TRUST</t>
  </si>
  <si>
    <t>WARD 1 TE ATATU</t>
  </si>
  <si>
    <t>WARD 2 LINCOLN</t>
  </si>
  <si>
    <t>WARD 3 WAITAKERE</t>
  </si>
  <si>
    <t>WARD 4 HENDERSON</t>
  </si>
  <si>
    <t>WAITAKI DISTRICT</t>
  </si>
  <si>
    <t>OAMARU LICENSING TRUST</t>
  </si>
  <si>
    <t>WARD 3</t>
  </si>
  <si>
    <t>AHURIRI COMMUNITY BOARD</t>
  </si>
  <si>
    <t>WAIHEMO COMMUNITY BOARD</t>
  </si>
  <si>
    <t>WAITAKI DISTRICT COUNCIL</t>
  </si>
  <si>
    <t>CORRIEDALE</t>
  </si>
  <si>
    <t>OAMARU</t>
  </si>
  <si>
    <t>WAIHEMO</t>
  </si>
  <si>
    <t>WAITOMO DISTRICT</t>
  </si>
  <si>
    <t>WAITOMO DISTRICT COUNCIL</t>
  </si>
  <si>
    <t>WAITOMO RURAL</t>
  </si>
  <si>
    <t>WANGANUI DISTRICT</t>
  </si>
  <si>
    <t>WHANGANUI DISTRICT HEALTH BOARD</t>
  </si>
  <si>
    <t>KAI IWI</t>
  </si>
  <si>
    <t>KAITOKE</t>
  </si>
  <si>
    <t>WHANGANUI</t>
  </si>
  <si>
    <t>WANGANUI DISTRICT COUNCIL</t>
  </si>
  <si>
    <t>WELLINGTON CITY</t>
  </si>
  <si>
    <t>CAPITAL COAST DISTRICT HEALTH BOARD</t>
  </si>
  <si>
    <t>MAKARA-OHARIU COMMUNITY BOARD</t>
  </si>
  <si>
    <t>TAWA COMMUNITY BOARD</t>
  </si>
  <si>
    <t>WELLINGTON CITY COUNCIL</t>
  </si>
  <si>
    <t>LAMBTON</t>
  </si>
  <si>
    <t>ONSLOW-WESTERN</t>
  </si>
  <si>
    <t>WELLINGTON REGION</t>
  </si>
  <si>
    <t>WELLINGTON REGIONAL COUNCIL</t>
  </si>
  <si>
    <t>KAPITI COAST</t>
  </si>
  <si>
    <t>PORIRUA-TAWA</t>
  </si>
  <si>
    <t>WAIRARAPA</t>
  </si>
  <si>
    <t>WESTERN BAY OF PLENTY DISTRICT</t>
  </si>
  <si>
    <t>BAY OF PLENTY DISTRICT HEALTH BOARD</t>
  </si>
  <si>
    <t>KATIKATI COMMUNITY BOARD</t>
  </si>
  <si>
    <t>MAKETU COMMUNITY BOARD</t>
  </si>
  <si>
    <t>OMOKOROA COMMUNITY BOARD</t>
  </si>
  <si>
    <t>TE PUKE COMMUNITY BOARD</t>
  </si>
  <si>
    <t>WAIHI BEACH COMMUNITY BOARD</t>
  </si>
  <si>
    <t>WESTERN BAY OF PLENTY DISTRICT COUNCIL</t>
  </si>
  <si>
    <t>KAIMAI</t>
  </si>
  <si>
    <t>WESTLAND DISTRICT</t>
  </si>
  <si>
    <t>WEST COAST DISTRICT HEALTH BOARD</t>
  </si>
  <si>
    <t>WESTLAND DISTRICT COUNCIL</t>
  </si>
  <si>
    <t>HOKITIKA</t>
  </si>
  <si>
    <t>WHAKATANE DISTRICT</t>
  </si>
  <si>
    <t>MURUPARA COMMUNITY BOARD</t>
  </si>
  <si>
    <t>GALATEA-WAIOHAU</t>
  </si>
  <si>
    <t>MURUPARA</t>
  </si>
  <si>
    <t>TE UREWERA</t>
  </si>
  <si>
    <t>OHOPE BEACH COMMUNITY BOARD</t>
  </si>
  <si>
    <t>TANEATUA COMMUNITY BOARD</t>
  </si>
  <si>
    <t>WHAKATANE COMMUNITY BOARD</t>
  </si>
  <si>
    <t>WHAKATANE DISTRICT COUNCIL</t>
  </si>
  <si>
    <t>GALATEA-MURUPARA</t>
  </si>
  <si>
    <t>TANEATUA-WAIMANA</t>
  </si>
  <si>
    <t>WHAKATANE-OHOPE</t>
  </si>
  <si>
    <t>WHANGAREI DISTRICT</t>
  </si>
  <si>
    <t>WHANGAREI DISTRICT COUNCIL</t>
  </si>
  <si>
    <t>BREAM BAY</t>
  </si>
  <si>
    <t>DENBY</t>
  </si>
  <si>
    <t>HIKURANGI-COASTAL</t>
  </si>
  <si>
    <t>MANGAKAHIA-MAUNGATAPERE</t>
  </si>
  <si>
    <t>OKARA</t>
  </si>
  <si>
    <t>WHANGAREI HEADS</t>
  </si>
  <si>
    <t>Type</t>
  </si>
  <si>
    <t>Candidates per position</t>
  </si>
  <si>
    <t>Preliminary results announced</t>
  </si>
  <si>
    <t>Other elections were:</t>
  </si>
  <si>
    <t>Poles were:</t>
  </si>
  <si>
    <t>Voting papers order</t>
  </si>
  <si>
    <t>Number of documents sent</t>
  </si>
  <si>
    <t>Number of documents returned unopened</t>
  </si>
  <si>
    <t>Number of documents returned late</t>
  </si>
  <si>
    <t>Positions 
(N)</t>
  </si>
  <si>
    <t>Candidates 
(N)</t>
  </si>
  <si>
    <t>Sitting Mayor</t>
  </si>
  <si>
    <t>Stood down</t>
  </si>
  <si>
    <t>Council members re-elected or Mayor (N)</t>
  </si>
  <si>
    <t>Council members re-elected or Mayor
(%)</t>
  </si>
  <si>
    <t>Region</t>
  </si>
  <si>
    <t>Canterbury</t>
  </si>
  <si>
    <t>Auckland</t>
  </si>
  <si>
    <t>West Coast</t>
  </si>
  <si>
    <t>Otago</t>
  </si>
  <si>
    <t>Southland</t>
  </si>
  <si>
    <t>Hawke's Bay</t>
  </si>
  <si>
    <t>Wellington</t>
  </si>
  <si>
    <t>Waikato</t>
  </si>
  <si>
    <t>Electors per electable position</t>
  </si>
  <si>
    <t/>
  </si>
  <si>
    <t>Voters per electable contested position</t>
  </si>
  <si>
    <t>Candidates Council sitting members 
(N)</t>
  </si>
  <si>
    <t>Candidates Council sitting members 
(%)</t>
  </si>
  <si>
    <t>Also candidates for Council
(N)</t>
  </si>
  <si>
    <t>Candidates (community) board members 
(N)</t>
  </si>
  <si>
    <t>Candidates (community) board members 
(%)</t>
  </si>
  <si>
    <t>(Community) board members elected 
(N)</t>
  </si>
  <si>
    <t>(Community) board members elected 
(%)</t>
  </si>
  <si>
    <t>Residential special votes cast 
(N)</t>
  </si>
  <si>
    <t>Residential special votes cast 
(%)</t>
  </si>
  <si>
    <t>Ratepayer special votes cast 
(N)</t>
  </si>
  <si>
    <t>Ratepayer special votes cast 
(%)</t>
  </si>
  <si>
    <t>Total special votes cast 
(N)</t>
  </si>
  <si>
    <t>Total special votes cast 
(%)</t>
  </si>
  <si>
    <t>Residential special votes allowed 
(%)</t>
  </si>
  <si>
    <t>Ratepayer special votes allowed 
(%)</t>
  </si>
  <si>
    <t>Progress results issued</t>
  </si>
  <si>
    <t>ALBERT-EDEN LOCAL BOARD</t>
  </si>
  <si>
    <t>MAUNGAWHAU</t>
  </si>
  <si>
    <t>OWAIRAKA</t>
  </si>
  <si>
    <t>DEVONPORT-TAKAPUNA LOCAL BOARD</t>
  </si>
  <si>
    <t>FRANKLIN LOCAL BOARD</t>
  </si>
  <si>
    <t>WAIUKU</t>
  </si>
  <si>
    <t>GREAT BARRIER LOCAL BOARD</t>
  </si>
  <si>
    <t>HENDERSON-MASSEY LOCAL BOARD</t>
  </si>
  <si>
    <t>HIBISCUS AND BAYS LOCAL BOARD</t>
  </si>
  <si>
    <t>EAST COAST BAYS</t>
  </si>
  <si>
    <t>HOWICK LOCAL BOARD</t>
  </si>
  <si>
    <t>BOTANY</t>
  </si>
  <si>
    <t>KAIPATIKI LOCAL BOARD</t>
  </si>
  <si>
    <t>MANGERE-OTAHUHU LOCAL BOARD</t>
  </si>
  <si>
    <t>MANUREWA LOCAL BOARD</t>
  </si>
  <si>
    <t>MAUNGAKIEKIE-TAMAKI LOCAL BOARD</t>
  </si>
  <si>
    <t>MAUNGAKIEKIE</t>
  </si>
  <si>
    <t>TAMAKI</t>
  </si>
  <si>
    <t>ORAKEI LOCAL BOARD</t>
  </si>
  <si>
    <t>OTARA-PAPATOETOE LOCAL BOARD</t>
  </si>
  <si>
    <t>PAPAKURA LOCAL BOARD</t>
  </si>
  <si>
    <t>PUKETAPAPA LOCAL BOARD</t>
  </si>
  <si>
    <t>RODNEY LOCAL BOARD</t>
  </si>
  <si>
    <t>DAIRY FLAT</t>
  </si>
  <si>
    <t>KUMEU</t>
  </si>
  <si>
    <t>WARKWORTH</t>
  </si>
  <si>
    <t>WELLSFORD</t>
  </si>
  <si>
    <t>UPPER HARBOUR LOCAL BOARD</t>
  </si>
  <si>
    <t>WAIHEKE LOCAL BOARD</t>
  </si>
  <si>
    <t>WAITAKERE RANGES LOCAL BOARD</t>
  </si>
  <si>
    <t>WAITEMATA LOCAL BOARD</t>
  </si>
  <si>
    <t>WHAU LOCAL BOARD</t>
  </si>
  <si>
    <t>ALBANY</t>
  </si>
  <si>
    <t>ALBERT-EDEN-ROSKILL</t>
  </si>
  <si>
    <t>FRANKLIN</t>
  </si>
  <si>
    <t>MANUKAU</t>
  </si>
  <si>
    <t>MANUREWA-PAPAKURA</t>
  </si>
  <si>
    <t>MAUNGAKIEKIE-TAMAKI</t>
  </si>
  <si>
    <t>NORTH SHORE</t>
  </si>
  <si>
    <t>ORAKEI</t>
  </si>
  <si>
    <t>RODNEY</t>
  </si>
  <si>
    <t>WAITEMATA AND GULF</t>
  </si>
  <si>
    <t>WHAU</t>
  </si>
  <si>
    <t>AUCKLAND DHB</t>
  </si>
  <si>
    <t>BAY OF PLENTY DHB</t>
  </si>
  <si>
    <t>Contested</t>
  </si>
  <si>
    <t>Mayor/ Council members re-elected (N)</t>
  </si>
  <si>
    <t>Mayor/ Council members re-elected
(%)</t>
  </si>
  <si>
    <t>WAIRARAPA DHB</t>
  </si>
  <si>
    <t>CANTERBURY DHB</t>
  </si>
  <si>
    <t>CAPITAL COAST DHB</t>
  </si>
  <si>
    <t>COUNTIES MANUKAU DHB</t>
  </si>
  <si>
    <t>NORTHLAND DHB</t>
  </si>
  <si>
    <t>BAY OF ISLANDS-WHANGAROA COMMUNITY BOARD</t>
  </si>
  <si>
    <t>KAIKOHE-HOKIANGA COMMUNITY BOARD</t>
  </si>
  <si>
    <t>TE HIKU COMMUNITY BOARD</t>
  </si>
  <si>
    <t>KAWAKAWA-MOEREWA</t>
  </si>
  <si>
    <t>KERIKERI</t>
  </si>
  <si>
    <t>PAIHIA</t>
  </si>
  <si>
    <t>RUSSELL-OPUA</t>
  </si>
  <si>
    <t>WHANGAROA</t>
  </si>
  <si>
    <t>NORTH HOKIANGA</t>
  </si>
  <si>
    <t>SOUTH HOKIANGA</t>
  </si>
  <si>
    <t>WHATUWHIWHI</t>
  </si>
  <si>
    <t>BAY OF ISLANDS-WHANGAROA</t>
  </si>
  <si>
    <t>KAIKOHE-HOKIANGA</t>
  </si>
  <si>
    <t>TE HIKU</t>
  </si>
  <si>
    <t>TAIRAWHITI DHB</t>
  </si>
  <si>
    <t>WEST COAST REGION</t>
  </si>
  <si>
    <t>WAIKATO DHB</t>
  </si>
  <si>
    <t>HAWKE'S BAY DISTRICT HEALTH BOARD</t>
  </si>
  <si>
    <t>HAWKE'S BAY DHB</t>
  </si>
  <si>
    <t>MARLBOROUGH SOUNDS</t>
  </si>
  <si>
    <t>NELSON MARLBOROUGH DHB</t>
  </si>
  <si>
    <t>TARANAKI REGION</t>
  </si>
  <si>
    <t>TARANAKI DHB</t>
  </si>
  <si>
    <t>SOUTHLAND</t>
  </si>
  <si>
    <t>OTAGO</t>
  </si>
  <si>
    <t>SOUTHERN DHB</t>
  </si>
  <si>
    <t>SOUTHERN DISTRICT HEALTH BOARD</t>
  </si>
  <si>
    <t>WAITEMATA DHB</t>
  </si>
  <si>
    <t>SOUTH CANTERBURY DHB</t>
  </si>
  <si>
    <t>MERCURY BAY</t>
  </si>
  <si>
    <t>SOUTH EASTERN</t>
  </si>
  <si>
    <t>AWAROA KI TUAKAU</t>
  </si>
  <si>
    <t>HUKANUI-WAERENGA</t>
  </si>
  <si>
    <t>ONEWHERO-TUAKAU COMMUNITY BOARD</t>
  </si>
  <si>
    <t>WHANGANUI DHB</t>
  </si>
  <si>
    <t>RANGIORA COMMUNITY BOARD</t>
  </si>
  <si>
    <t>WOODEND-ASHLEY COMMUNITY BOARD</t>
  </si>
  <si>
    <t>WEST COAST DHB</t>
  </si>
  <si>
    <t>RANGITAIKI COMMUNITY BOARD</t>
  </si>
  <si>
    <t>RANGITAIKI</t>
  </si>
  <si>
    <t>Re-elected</t>
  </si>
  <si>
    <t>Defeated</t>
  </si>
  <si>
    <t>N</t>
  </si>
  <si>
    <t>Alphabetical</t>
  </si>
  <si>
    <t>N/A</t>
  </si>
  <si>
    <t>Pseudo-random</t>
  </si>
  <si>
    <t>Development West Coast</t>
  </si>
  <si>
    <t>LAKES DHB</t>
  </si>
  <si>
    <t>1.30 pm</t>
  </si>
  <si>
    <t>2.00 pm</t>
  </si>
  <si>
    <t>MIDCENTRAL DHB</t>
  </si>
  <si>
    <t>MIDCENTRAL DISTRICT HEALTH BOARD</t>
  </si>
  <si>
    <t>OTUMOETAI-PYES PA</t>
  </si>
  <si>
    <t>2.30 pm</t>
  </si>
  <si>
    <t>Central Otago Health Inc.</t>
  </si>
  <si>
    <t>Y</t>
  </si>
  <si>
    <t>5.00 pm</t>
  </si>
  <si>
    <t>Random</t>
  </si>
  <si>
    <t>11th October 2.45 pm</t>
  </si>
  <si>
    <t>Progress results time</t>
  </si>
  <si>
    <t>Unfilled positions</t>
  </si>
  <si>
    <t>12.55 pm</t>
  </si>
  <si>
    <t>4.30 pm</t>
  </si>
  <si>
    <t>3.00 pm</t>
  </si>
  <si>
    <t>8.00 pm</t>
  </si>
  <si>
    <t>1.15 pm</t>
  </si>
  <si>
    <t>6.20 pm</t>
  </si>
  <si>
    <t>1.00 pm</t>
  </si>
  <si>
    <t>10th October 4.00 pm</t>
  </si>
  <si>
    <t>12.30 pm</t>
  </si>
  <si>
    <t>AUCKLAND</t>
  </si>
  <si>
    <t>CHATHAM ISLANDS DISTRICT</t>
  </si>
  <si>
    <t>AUCKLAND COUNCIL</t>
  </si>
  <si>
    <t>3.00 pm &amp; 5.30 pm</t>
  </si>
  <si>
    <t>Authority</t>
  </si>
  <si>
    <t>Contested wards</t>
  </si>
  <si>
    <t>Elected unopposed 
(N)</t>
  </si>
  <si>
    <t>Blank votes 
(N)</t>
  </si>
  <si>
    <t>Blank votes 
(%)</t>
  </si>
  <si>
    <t>Blank and informal votes 
(N)</t>
  </si>
  <si>
    <t>Blank and informal votes 
(%)</t>
  </si>
  <si>
    <t>Residential special votes allowed 
(N)</t>
  </si>
  <si>
    <t>Ratepayer special votes allowed 
(N)</t>
  </si>
  <si>
    <t>Ratepayer electors 
(N)</t>
  </si>
  <si>
    <t>Ratepayer electors 
(%)</t>
  </si>
  <si>
    <t>Total electors 
(N)</t>
  </si>
  <si>
    <t>Electors as % of total population</t>
  </si>
  <si>
    <t>Ratepayer electors (contested wards only)</t>
  </si>
  <si>
    <t>Total electors (Contested wards only)</t>
  </si>
  <si>
    <t>Residential voters 
(N)</t>
  </si>
  <si>
    <t>Residential turnout 
(%)</t>
  </si>
  <si>
    <t>Ratepayer voters 
(N)</t>
  </si>
  <si>
    <t>Ratepayer turnout
(%)</t>
  </si>
  <si>
    <t>Total voters 
(N)</t>
  </si>
  <si>
    <t>Overall turnout (%)</t>
  </si>
  <si>
    <t>Residential electors 
(N)</t>
  </si>
  <si>
    <t>Residential electors (contested wards only)</t>
  </si>
  <si>
    <t>Total special votes allowed 
(N)</t>
  </si>
  <si>
    <t>Total special votes allowed 
(%)</t>
  </si>
  <si>
    <t>Informal votes
(N)</t>
  </si>
  <si>
    <t>Informal votes
(%)</t>
  </si>
  <si>
    <t>Electoral system</t>
  </si>
  <si>
    <t>Women candidates
(%)</t>
  </si>
  <si>
    <t>Women candidates
(N)</t>
  </si>
  <si>
    <t>ward</t>
  </si>
  <si>
    <t>Island</t>
  </si>
  <si>
    <t>ASHBURTON DISTRICT</t>
  </si>
  <si>
    <t>ASHBURTON LICENSING TRUST</t>
  </si>
  <si>
    <t>AT LARGE</t>
  </si>
  <si>
    <t>LT</t>
  </si>
  <si>
    <t>FPP</t>
  </si>
  <si>
    <t>s</t>
  </si>
  <si>
    <t>METHVEN COMMUNITY BOARD</t>
  </si>
  <si>
    <t>CB</t>
  </si>
  <si>
    <t>ASHBURTON DISTRICT COUNCIL</t>
  </si>
  <si>
    <t>MAYOR</t>
  </si>
  <si>
    <t>Unopposed</t>
  </si>
  <si>
    <t>ASHBURTON</t>
  </si>
  <si>
    <t>TA</t>
  </si>
  <si>
    <t>WESTERN</t>
  </si>
  <si>
    <t>EASTERN</t>
  </si>
  <si>
    <t>DC</t>
  </si>
  <si>
    <t>AUCKLAND DISTRICT HEALTH BOARD</t>
  </si>
  <si>
    <t>DHB</t>
  </si>
  <si>
    <t>STV</t>
  </si>
  <si>
    <t>n</t>
  </si>
  <si>
    <t>MT WELLINGTON LICENSING TRUST</t>
  </si>
  <si>
    <t>PORTAGE LICENSING TRUST</t>
  </si>
  <si>
    <t>WARD 1 AUCKLAND CITY</t>
  </si>
  <si>
    <t>WARD 2 NEW LYNN</t>
  </si>
  <si>
    <t>WARD 3 GLEN EDEN</t>
  </si>
  <si>
    <t>WARD 4 TITIRANGI-GREEN BAY</t>
  </si>
  <si>
    <t>WARD 5 KELSTON WEST</t>
  </si>
  <si>
    <t>CC</t>
  </si>
  <si>
    <t>RC</t>
  </si>
  <si>
    <t>WAITAKERE</t>
  </si>
  <si>
    <t>BAY OF PLENTY REGION</t>
  </si>
  <si>
    <t>BAY OF PLENTY REGIONAL COUNCIL</t>
  </si>
  <si>
    <t>EASTERN BAY OF PLENTY</t>
  </si>
  <si>
    <t>KOHI MAORI</t>
  </si>
  <si>
    <t>MAUAO MAORI</t>
  </si>
  <si>
    <t>OKUREI MAORI</t>
  </si>
  <si>
    <t>ROTORUA</t>
  </si>
  <si>
    <t>TAURANGA</t>
  </si>
  <si>
    <t>WESTERN BAY OF PLENTY</t>
  </si>
  <si>
    <t>BULLER DISTRICT</t>
  </si>
  <si>
    <t>WEST COAST DEVELOPMENT TRUST</t>
  </si>
  <si>
    <t>BULLER</t>
  </si>
  <si>
    <t>OTHER</t>
  </si>
  <si>
    <t>GREY</t>
  </si>
  <si>
    <t>WESTLAND</t>
  </si>
  <si>
    <t>INANGAHUA COMMUNITY BOARD</t>
  </si>
  <si>
    <t>BULLER DISTRICT COUNCIL</t>
  </si>
  <si>
    <t>INANGAHUA</t>
  </si>
  <si>
    <t>SEDDON</t>
  </si>
  <si>
    <t>WESTPORT</t>
  </si>
  <si>
    <t>CARTERTON DISTRICT</t>
  </si>
  <si>
    <t>WAIRARAPA DISTRICT HEALTH BOARD</t>
  </si>
  <si>
    <t>CARTERTON DISTRICT COUNCIL</t>
  </si>
  <si>
    <t>CENTRAL HAWKE'S BAY DISTRICT</t>
  </si>
  <si>
    <t>CENTRAL HAWKE'S BAY DISTRICT COUNCIL</t>
  </si>
  <si>
    <t>ARAMOANA-RUAHINE</t>
  </si>
  <si>
    <t>RUATANIWHA</t>
  </si>
  <si>
    <t>CENTRAL OTAGO DISTRICT</t>
  </si>
  <si>
    <t>VINCENT COMMUNITY BOARD</t>
  </si>
  <si>
    <t>ALEXANDRA</t>
  </si>
  <si>
    <t>EARNSCLEUGH-MANUHERIKIA</t>
  </si>
  <si>
    <t>CROMWELL COMMUNITY BOARD</t>
  </si>
  <si>
    <t>MANIOTOTO COMMUNITY BOARD</t>
  </si>
  <si>
    <t>CENTRAL OTAGO DISTRICT COUNCIL</t>
  </si>
  <si>
    <t>CROMWELL</t>
  </si>
  <si>
    <t>MANIOTOTO</t>
  </si>
  <si>
    <t>CHATHAM ISLANDS TERRITORY COUNCIL</t>
  </si>
  <si>
    <t>CHRISTCHURCH CITY</t>
  </si>
  <si>
    <t>CANTERBURY DISTRICT HEALTH BOARD</t>
  </si>
  <si>
    <t>AKAROA-WAIREWA COMMUNITY BOARD</t>
  </si>
  <si>
    <t>AKAROA</t>
  </si>
  <si>
    <t>WAIREWA</t>
  </si>
  <si>
    <t>BURWOOD-PEGASUS COMMUNITY BOARD</t>
  </si>
  <si>
    <t>FENDALTON-WAIMAIRI COMMUNITY BOARD</t>
  </si>
  <si>
    <t>HAGLEY-FERRYMEAD COMMUNITY BOARD</t>
  </si>
  <si>
    <t>LYTTELTON-MOUNT HERBERT COMMUNITY BOARD</t>
  </si>
  <si>
    <t>RICCARTON-WIGRAM COMMUNITY BOARD</t>
  </si>
  <si>
    <t>SHIRLEY-PAPANUI COMMUNITY BOARD</t>
  </si>
  <si>
    <t>SPREYDON-HEATHCOTE COMMUNITY BOARD</t>
  </si>
  <si>
    <t>CHRISTCHURCH CITY COUNCIL</t>
  </si>
  <si>
    <t>BANKS PENINSULA</t>
  </si>
  <si>
    <t>BURWOOD-PEGASUS</t>
  </si>
  <si>
    <t>FENDALTON-WAIMAIRI</t>
  </si>
  <si>
    <t>HAGLEY-FERRYMEAD</t>
  </si>
  <si>
    <t>RICCARTON-WIGRAM</t>
  </si>
  <si>
    <t>SHIRLEY-PAPANUI</t>
  </si>
  <si>
    <t>SPREYDON-HEATHCOTE</t>
  </si>
  <si>
    <t>CLUTHA DISTRICT</t>
  </si>
  <si>
    <t>CLUTHA LICENSING TRUST</t>
  </si>
  <si>
    <t>WARD 1 BALCLUTHA</t>
  </si>
  <si>
    <t>WARD 2 MILTON</t>
  </si>
  <si>
    <t>WARD 3 KAITANGATA</t>
  </si>
  <si>
    <t>WARD 4 LAWRENCE</t>
  </si>
  <si>
    <t>WARD 5 OWAKA</t>
  </si>
  <si>
    <t>WARD 6 CLINTON</t>
  </si>
  <si>
    <t>LAWRENCE-TUAPEKA COMMUNITY BOARD</t>
  </si>
  <si>
    <t>WEST OTAGO COMMUNITY BOARD</t>
  </si>
  <si>
    <t>CLUTHA DISTRICT COUNCIL</t>
  </si>
  <si>
    <t>BALCLUTHA</t>
  </si>
  <si>
    <t>BRUCE</t>
  </si>
  <si>
    <t>CATLINS</t>
  </si>
  <si>
    <t>CLINTON</t>
  </si>
  <si>
    <t>CLUTHA VALLEY</t>
  </si>
  <si>
    <t>KAITANGATA-MATAU</t>
  </si>
  <si>
    <t>LAWRENCE-TUAPEKA</t>
  </si>
  <si>
    <t>WEST OTAGO</t>
  </si>
  <si>
    <t>DUNEDIN CITY</t>
  </si>
  <si>
    <t>CHALMERS COMMUNITY BOARD</t>
  </si>
  <si>
    <t>MOSGIEL-TAIERI COMMUNITY BOARD</t>
  </si>
  <si>
    <t>OTAGO PENINSULA COMMUNITY BOARD</t>
  </si>
  <si>
    <t>SADDLE HILL COMMUNITY BOARD</t>
  </si>
  <si>
    <t>STRATH TAIERI COMMUNITY BOARD</t>
  </si>
  <si>
    <t>WAIKOUAITI COAST COMMUNITY BOARD</t>
  </si>
  <si>
    <t>DUNEDIN CITY COUNCIL</t>
  </si>
  <si>
    <t>MOSGIEL-TAIERI</t>
  </si>
  <si>
    <t>WAIKOUAITI COAST-CHALMERS</t>
  </si>
  <si>
    <t>FAR NORTH DISTRICT</t>
  </si>
  <si>
    <t>NORTHLAND DISTRICT HEALTH BOARD</t>
  </si>
  <si>
    <t>DOUBTLESS BAY</t>
  </si>
  <si>
    <t>KAITAIA</t>
  </si>
  <si>
    <t>NORTH CAPE</t>
  </si>
  <si>
    <t>KAIKOHE</t>
  </si>
  <si>
    <t>FAR NORTH DISTRICT COUNCIL</t>
  </si>
  <si>
    <t>NORTHERN</t>
  </si>
  <si>
    <t>PUKEKOHE</t>
  </si>
  <si>
    <t>SOUTHERN</t>
  </si>
  <si>
    <t>GISBORNE DISTRICT</t>
  </si>
  <si>
    <t>TAIRAWHITI DISTRICT HEALTH BOARD</t>
  </si>
  <si>
    <t>GISBORNE DISTRICT COUNCIL</t>
  </si>
  <si>
    <t>GISBORNE</t>
  </si>
  <si>
    <t>TARUHERU-PATUTAHI</t>
  </si>
  <si>
    <t>GORE DISTRICT</t>
  </si>
  <si>
    <t>MATAURA LICENSING TRUST</t>
  </si>
  <si>
    <t>WARD 1 TAPANUI</t>
  </si>
  <si>
    <t>WARD 2 GORE</t>
  </si>
  <si>
    <t>WARD 3 MATAURA</t>
  </si>
  <si>
    <t>WARD 4 RURAL</t>
  </si>
  <si>
    <t>WARD 5 EDENDALE</t>
  </si>
  <si>
    <t>WARD 6 WYNDHAM</t>
  </si>
  <si>
    <t>WARD 7 TOKANUI</t>
  </si>
  <si>
    <t>MATAURA COMMUNITY BOARD</t>
  </si>
  <si>
    <t>GORE DISTRICT COUNCIL</t>
  </si>
  <si>
    <t>GORE</t>
  </si>
  <si>
    <t>GORE DISTRICT AT LARGE</t>
  </si>
  <si>
    <t>KAIWERA-WAIMUMU</t>
  </si>
  <si>
    <t>MATAURA</t>
  </si>
  <si>
    <t>WAIKAKA</t>
  </si>
  <si>
    <t>GREY DISTRICT</t>
  </si>
  <si>
    <t>GREY DISTRICT COUNCIL</t>
  </si>
  <si>
    <t>CENTRAL</t>
  </si>
  <si>
    <t>WEST COAST REGIONAL COUNCIL</t>
  </si>
  <si>
    <t>WAIKATO DISTRICT HEALTH BOARD</t>
  </si>
  <si>
    <t>HAMILTON CITY</t>
  </si>
  <si>
    <t>HAMILTON CITY COUNCIL</t>
  </si>
  <si>
    <t>EAST</t>
  </si>
  <si>
    <t>WEST</t>
  </si>
  <si>
    <t>HASTINGS DISTRICT</t>
  </si>
  <si>
    <t>FLAXMERE LICENSING TRUST</t>
  </si>
  <si>
    <t>RURAL COMMUNITY BOARD</t>
  </si>
  <si>
    <t>KAWEKA</t>
  </si>
  <si>
    <t>MARAEKAKAHO</t>
  </si>
  <si>
    <t>POUKAWA</t>
  </si>
  <si>
    <t>TUTIRA</t>
  </si>
  <si>
    <t>HASTINGS DISTRICT COUNCIL</t>
  </si>
  <si>
    <t>FLAXMERE</t>
  </si>
  <si>
    <t>HASTINGS</t>
  </si>
  <si>
    <t>HERETAUNGA</t>
  </si>
  <si>
    <t>KAHURANAKI</t>
  </si>
  <si>
    <t>MOHAKA</t>
  </si>
  <si>
    <t>HAURAKI DISTRICT</t>
  </si>
  <si>
    <t>HAURAKI DISTRICT COUNCIL</t>
  </si>
  <si>
    <t>PAEROA</t>
  </si>
  <si>
    <t>PLAINS</t>
  </si>
  <si>
    <t>WAIHI</t>
  </si>
  <si>
    <t>HAWKE'S BAY REGION</t>
  </si>
  <si>
    <t>HAWKE'S BAY REGIONAL COUNCIL</t>
  </si>
  <si>
    <t>CENTRAL HAWKE'S BAY</t>
  </si>
  <si>
    <t>NAPIER</t>
  </si>
  <si>
    <t>WAIROA</t>
  </si>
  <si>
    <t>HOROWHENUA DISTRICT</t>
  </si>
  <si>
    <t>FOXTON COMMUNITY BOARD</t>
  </si>
  <si>
    <t>HOROWHENUA DISTRICT COUNCIL</t>
  </si>
  <si>
    <t>KERE KERE</t>
  </si>
  <si>
    <t>LEVIN</t>
  </si>
  <si>
    <t>MIRANUI</t>
  </si>
  <si>
    <t>WAIOPEHU</t>
  </si>
  <si>
    <t>HURUNUI DISTRICT</t>
  </si>
  <si>
    <t>CHEVIOT LICENSING TRUST</t>
  </si>
  <si>
    <t>HAWARDEN LICENSING TRUST</t>
  </si>
  <si>
    <t>HANMER SPRINGS COMMUNITY BOARD</t>
  </si>
  <si>
    <t>HURUNUI DISTRICT COUNCIL</t>
  </si>
  <si>
    <t>AMBERLEY</t>
  </si>
  <si>
    <t>AMURI-HURUNUI</t>
  </si>
  <si>
    <t>CHEVIOT</t>
  </si>
  <si>
    <t>GLENMARK</t>
  </si>
  <si>
    <t>HANMER SPRINGS</t>
  </si>
  <si>
    <t>HUTT CITY</t>
  </si>
  <si>
    <t>EASTBOURNE COMMUNITY BOARD</t>
  </si>
  <si>
    <t>PETONE COMMUNITY BOARD</t>
  </si>
  <si>
    <t>WAINUIOMATA COMMUNITY BOARD</t>
  </si>
  <si>
    <t>HUTT CITY COUNCIL</t>
  </si>
  <si>
    <t>HARBOUR</t>
  </si>
  <si>
    <t>WAINUIOMATA</t>
  </si>
  <si>
    <t>INVERCARGILL CITY</t>
  </si>
  <si>
    <t>INVERCARGILL LICENSING TRUST</t>
  </si>
  <si>
    <t>BLUFF COMMUNITY BOARD</t>
  </si>
  <si>
    <t>INVERCARGILL CITY COUNCIL</t>
  </si>
  <si>
    <t>KAIKOURA DISTRICT</t>
  </si>
  <si>
    <t>KAIKOURA DISTRICT COUNCIL</t>
  </si>
  <si>
    <t>KAIPARA DISTRICT</t>
  </si>
  <si>
    <t>KAIPARA DISTRICT COUNCIL</t>
  </si>
  <si>
    <t>DARGAVILLE</t>
  </si>
  <si>
    <t>OTAMATEA</t>
  </si>
  <si>
    <t>WEST COAST/CENTRAL</t>
  </si>
  <si>
    <t>KAPITI COAST DISTRICT</t>
  </si>
  <si>
    <t>OTAKI COMMUNITY BOARD</t>
  </si>
  <si>
    <t>PAEKAKARIKI COMMUNITY BOARD</t>
  </si>
  <si>
    <t>PARAPARAUMU-RAUMATI COMMUNITY BOARD</t>
  </si>
  <si>
    <t>WAIKANAE COMMUNITY BOARD</t>
  </si>
  <si>
    <t>KAPITI COAST DISTRICT COUNCIL</t>
  </si>
  <si>
    <t>KAPITI COAST DISTRICT AT LARGE</t>
  </si>
  <si>
    <t>OTAKI</t>
  </si>
  <si>
    <t>PAEKAKARIKI-RAUMATI</t>
  </si>
  <si>
    <t>PARAPARAUMU</t>
  </si>
  <si>
    <t>WAIKANAE</t>
  </si>
  <si>
    <t>KAWERAU DISTRICT</t>
  </si>
  <si>
    <t>KAWERAU DISTRICT COUNCIL</t>
  </si>
  <si>
    <t>MACKENZIE DISTRICT</t>
  </si>
  <si>
    <t>FAIRLIE COMMUNITY BOARD</t>
  </si>
  <si>
    <t>TEKAPO COMMUNITY BOARD</t>
  </si>
  <si>
    <t>TWIZEL COMMUNITY BOARD</t>
  </si>
  <si>
    <t>MACKENZIE DISTRICT COUNCIL</t>
  </si>
  <si>
    <t>OPUHA</t>
  </si>
  <si>
    <t>PUKAKI</t>
  </si>
  <si>
    <t>MANAWATU DISTRICT</t>
  </si>
  <si>
    <t>MANAWATU DISTRICT COUNCIL</t>
  </si>
  <si>
    <t>FEILDING</t>
  </si>
  <si>
    <t>MANAWATU-WANGANUI REGION</t>
  </si>
  <si>
    <t>MANAWATU-WANGANUI REGIONAL COUNCIL</t>
  </si>
  <si>
    <t>HOROWHENUA-KAIRANGA</t>
  </si>
  <si>
    <t>MANAWATU-RANGITIKEI</t>
  </si>
  <si>
    <t>PALMERSTON NORTH</t>
  </si>
  <si>
    <t>RUAPEHU</t>
  </si>
  <si>
    <t>TARARUA</t>
  </si>
  <si>
    <t>WANGANUI</t>
  </si>
  <si>
    <t>COUNTIES MANUKAU DISTRICT HEALTH BOARD</t>
  </si>
  <si>
    <t>WIRI LICENSING TRUST</t>
  </si>
  <si>
    <t>HOWICK</t>
  </si>
  <si>
    <t>OTARA</t>
  </si>
  <si>
    <t>PAKURANGA</t>
  </si>
  <si>
    <t>PAPATOETOE</t>
  </si>
  <si>
    <t>MARLBOROUGH DISTRICT</t>
  </si>
  <si>
    <t>MARLBOROUGH DISTRICT COUNCIL</t>
  </si>
  <si>
    <t>BLENHEIM</t>
  </si>
  <si>
    <t>WAIRAU-AWATERE</t>
  </si>
  <si>
    <t>MASTERTON DISTRICT</t>
  </si>
  <si>
    <t>MASTERTON LICENSING TRUST</t>
  </si>
  <si>
    <t>MASTERTON TRUST LANDS TRUST</t>
  </si>
  <si>
    <t>MONTFORT TRIMBLE FOUNDATION</t>
  </si>
  <si>
    <t>MASTERTON DISTRICT COUNCIL</t>
  </si>
  <si>
    <t>MASTERTON DISTRICT AT LARGE</t>
  </si>
  <si>
    <t>RURAL</t>
  </si>
  <si>
    <t>URBAN</t>
  </si>
  <si>
    <t>MATAMATA-PIAKO DISTRICT</t>
  </si>
  <si>
    <t>MATAMATA-PIAKO DISTRICT COUNCIL</t>
  </si>
  <si>
    <t>MATAMATA</t>
  </si>
  <si>
    <t>MORRINSVILLE</t>
  </si>
  <si>
    <t>TE AROHA</t>
  </si>
  <si>
    <t>NAPIER CITY</t>
  </si>
  <si>
    <t>NAPIER CITY COUNCIL</t>
  </si>
  <si>
    <t>AHURIRI</t>
  </si>
  <si>
    <t>Area</t>
  </si>
  <si>
    <t>HUTT VALLEY DHB</t>
  </si>
  <si>
    <t>HUTT VALLEY DISTRICT HEALTH BOARD</t>
  </si>
  <si>
    <t>12th October 5.00 pm</t>
  </si>
  <si>
    <t>13th October 2.30 am</t>
  </si>
  <si>
    <t>14th October 9.00 am</t>
  </si>
  <si>
    <t>9.18 pm</t>
  </si>
  <si>
    <t>13th October 4.40 pm</t>
  </si>
  <si>
    <t>12th October 9.26 pm</t>
  </si>
  <si>
    <t xml:space="preserve">13th October 6.00 pm </t>
  </si>
  <si>
    <t>12.27 pm</t>
  </si>
  <si>
    <t>13th October 6.04 pm</t>
  </si>
  <si>
    <t>12th October 3.30 pm</t>
  </si>
  <si>
    <t>13th October 4.00 pm</t>
  </si>
  <si>
    <t>12th October 10.25 pm</t>
  </si>
  <si>
    <t>13th October 1.27 am</t>
  </si>
  <si>
    <t>TAWHITI-UAWA</t>
  </si>
  <si>
    <t>MATAKAOA-WAIAPU</t>
  </si>
  <si>
    <t>WAIPAOA</t>
  </si>
  <si>
    <t>TEVIOT VALLEY COMMUNITY BOARD</t>
  </si>
  <si>
    <t>TEVIOT VALLEY</t>
  </si>
  <si>
    <t>10.17 pm 12th October</t>
  </si>
  <si>
    <t>Electoral System Poll; Fluoridation Poll</t>
  </si>
  <si>
    <t>HASTINGS-HAVELOCK NORTH</t>
  </si>
  <si>
    <t>Fluoridation of urban water supplies</t>
  </si>
  <si>
    <t>2.12 pm</t>
  </si>
  <si>
    <t>14th October 9.51 am</t>
  </si>
  <si>
    <t>7.32 pm</t>
  </si>
  <si>
    <t>1.05 pm</t>
  </si>
  <si>
    <t>1.58 pm</t>
  </si>
  <si>
    <t>13th October 3.58 pm</t>
  </si>
  <si>
    <t>8.55 pm Election Day</t>
  </si>
  <si>
    <t>1.33 pm</t>
  </si>
  <si>
    <t>12th October 8.18 pm</t>
  </si>
  <si>
    <t>1.20 pm</t>
  </si>
  <si>
    <t>Hutt Mana Charitable Trust</t>
  </si>
  <si>
    <t>12th October 1.30 pm</t>
  </si>
  <si>
    <t>Bluff Community Pool Trust Board</t>
  </si>
  <si>
    <t>12.20 pm</t>
  </si>
  <si>
    <t>12th October 8.22 pm</t>
  </si>
  <si>
    <t>10.25 pm</t>
  </si>
  <si>
    <t>6.21 pm</t>
  </si>
  <si>
    <t>13th October 5.17 pm</t>
  </si>
  <si>
    <t>NORTHERN MANAWATU RURAL</t>
  </si>
  <si>
    <t>SOUTHERN MANAWATU RURAL</t>
  </si>
  <si>
    <t>Sunday 4.30 pm</t>
  </si>
  <si>
    <t>13th October 10.00 am</t>
  </si>
  <si>
    <t>12.47 pm</t>
  </si>
  <si>
    <t>13th October 5.55 pm</t>
  </si>
  <si>
    <t>13th October 2.00 pm</t>
  </si>
  <si>
    <t>9.48 pm</t>
  </si>
  <si>
    <t>Sunday 5.29 pm</t>
  </si>
  <si>
    <t>1.56 pm</t>
  </si>
  <si>
    <t>13th October 2.55 pm</t>
  </si>
  <si>
    <t>3.20 pm</t>
  </si>
  <si>
    <t>1.53 am 13th October</t>
  </si>
  <si>
    <t>COASTAL CENTRAL</t>
  </si>
  <si>
    <t>COASTAL NORTH</t>
  </si>
  <si>
    <t>COASTAL SOUTH</t>
  </si>
  <si>
    <t>HOKIANGA-KAIKOHE</t>
  </si>
  <si>
    <t>WHANGAREI URBAN</t>
  </si>
  <si>
    <t>1.50 am 13th October</t>
  </si>
  <si>
    <t>10.54 pm</t>
  </si>
  <si>
    <t>5.30 pm (Dunedin and Molyneux)</t>
  </si>
  <si>
    <t>Saturday 4.00 pm (Dunstan); Sunday 3.00 pm (Dunedin and Molyneux)</t>
  </si>
  <si>
    <t>KAWHIA-TIHIROA</t>
  </si>
  <si>
    <t>1.10 pm</t>
  </si>
  <si>
    <t>10.00 am</t>
  </si>
  <si>
    <t>7.00 pm</t>
  </si>
  <si>
    <t>12.36 am Sunday</t>
  </si>
  <si>
    <t>12th October 6.25 pm</t>
  </si>
  <si>
    <t>4.00 pm 12th October</t>
  </si>
  <si>
    <t>12.32 pm</t>
  </si>
  <si>
    <t>13th October 3.40 pm</t>
  </si>
  <si>
    <t>13th October 5.20 pm</t>
  </si>
  <si>
    <t>15th October 8.58 pm</t>
  </si>
  <si>
    <t>12th October  4.49 pm</t>
  </si>
  <si>
    <t>13th October 7.22 pm</t>
  </si>
  <si>
    <t>PATEA-WAVERLEY COMMUNITY BOARD</t>
  </si>
  <si>
    <t>HAWERA</t>
  </si>
  <si>
    <t>3.24 pm</t>
  </si>
  <si>
    <t>12.35 pm</t>
  </si>
  <si>
    <t>12th October 7.26 pm</t>
  </si>
  <si>
    <t>Saturday 7 pm Otago; Sunday 11.45 am Southland</t>
  </si>
  <si>
    <t>Sunday 1.00 pm (Otago and Southland)</t>
  </si>
  <si>
    <t>RIVERTON-APARIMA COMMUNITY BOARD</t>
  </si>
  <si>
    <t>OTAUTAU COMMUNITY BOARD</t>
  </si>
  <si>
    <t>STEWART ISLAND-RAKIURA COMMUNITY BOARD</t>
  </si>
  <si>
    <t>MARAROA WAIMEA</t>
  </si>
  <si>
    <t>WAIHOPAI TOESTOES</t>
  </si>
  <si>
    <t>STEWART ISLAND-RAKIURA</t>
  </si>
  <si>
    <t>WAIAU-APARIMA</t>
  </si>
  <si>
    <t>WINTON WALLACETOWN</t>
  </si>
  <si>
    <t>13th October 3.30 pm</t>
  </si>
  <si>
    <t>5.30 pm</t>
  </si>
  <si>
    <t>Sunday</t>
  </si>
  <si>
    <t>2.50 pm</t>
  </si>
  <si>
    <t>13th October 6.13 pm</t>
  </si>
  <si>
    <t>2.40 pm</t>
  </si>
  <si>
    <t>Sunday 3.30 pm</t>
  </si>
  <si>
    <t>13th October 5.22 pm</t>
  </si>
  <si>
    <t>12.21pm</t>
  </si>
  <si>
    <t>12.21 pm</t>
  </si>
  <si>
    <t>13th October 7.18 pm</t>
  </si>
  <si>
    <t>8.06 pm Election Day</t>
  </si>
  <si>
    <t>13th October 7.17 pm</t>
  </si>
  <si>
    <t>12.58 pm</t>
  </si>
  <si>
    <t>12th October 4.29 pm</t>
  </si>
  <si>
    <t>4.15 pm</t>
  </si>
  <si>
    <t>ONEWHERO-TE AKAU</t>
  </si>
  <si>
    <t>13th October 1.43 am</t>
  </si>
  <si>
    <t>1.47 pm</t>
  </si>
  <si>
    <t>13th October 6.40 pm</t>
  </si>
  <si>
    <t>2.05 pm</t>
  </si>
  <si>
    <t>13th October 3.16 pm</t>
  </si>
  <si>
    <t>12.36 pm</t>
  </si>
  <si>
    <t>13th October 3.38 pm</t>
  </si>
  <si>
    <t>TE KUITI URBAN</t>
  </si>
  <si>
    <t>15th October 8.52 pm</t>
  </si>
  <si>
    <t>2.45 pm</t>
  </si>
  <si>
    <t>5.30 pm (Lower Hutt Constitency); 6.30 pm (Wellington Costituency); 8.15 pm (Wairarapa Constituency); 9.15 (Kapiti Coast Constituency)</t>
  </si>
  <si>
    <t>Saturday 8.24 am</t>
  </si>
  <si>
    <t>KATIKATI-WAIHI BEACH</t>
  </si>
  <si>
    <t>MAKETU-TE PUKE</t>
  </si>
  <si>
    <t>11.58 pm Election Day</t>
  </si>
  <si>
    <t>Saturday 12.30 pm</t>
  </si>
  <si>
    <t>Fluoridation Poll</t>
  </si>
  <si>
    <t>13th October 1.33 am</t>
  </si>
  <si>
    <t>11.48 pm Election Day</t>
  </si>
  <si>
    <t>9.10 pm Election Day</t>
  </si>
  <si>
    <t>EUREKA</t>
  </si>
  <si>
    <t>EDENDALE-WYNDHAM COMMUNITY BOARD</t>
  </si>
  <si>
    <t>WYNDHAM</t>
  </si>
  <si>
    <t>EDENDALE</t>
  </si>
  <si>
    <t>NGARURORO</t>
  </si>
  <si>
    <t>NGA HAU E WHA</t>
  </si>
  <si>
    <t>NGA TAI KI UTA MAORI</t>
  </si>
  <si>
    <t>TAUPO-ROTORUA</t>
  </si>
  <si>
    <t>WAIKATO</t>
  </si>
  <si>
    <t>WAIHOU</t>
  </si>
  <si>
    <t>4.00 pm</t>
  </si>
  <si>
    <t>16th Ocotber 11.00 am</t>
  </si>
  <si>
    <t>Pseudo-random order</t>
  </si>
  <si>
    <t>6.09 pm</t>
  </si>
  <si>
    <t>13th October 4.56 pm</t>
  </si>
  <si>
    <t>4.11 pm</t>
  </si>
  <si>
    <t>14th October 8.33 am</t>
  </si>
  <si>
    <t>8.35 pm 12 October</t>
  </si>
  <si>
    <t>Random and Pseudo Random</t>
  </si>
  <si>
    <t>Bay of Plenty</t>
  </si>
  <si>
    <t>Chatham Islands</t>
  </si>
  <si>
    <t>Northland</t>
  </si>
  <si>
    <t>Gisborne</t>
  </si>
  <si>
    <t>Manawatu-Wanganui</t>
  </si>
  <si>
    <t>Taranaki</t>
  </si>
  <si>
    <t>Nelson</t>
  </si>
  <si>
    <t>Marlborough</t>
  </si>
  <si>
    <t>Tasman</t>
  </si>
  <si>
    <t>Population resident 2013</t>
  </si>
  <si>
    <t>Not contested</t>
  </si>
  <si>
    <t>No elections in 2013</t>
  </si>
  <si>
    <t>Not Contested</t>
  </si>
  <si>
    <t>TA Type</t>
  </si>
  <si>
    <t>District</t>
  </si>
  <si>
    <t>City</t>
  </si>
  <si>
    <t>l</t>
  </si>
  <si>
    <t>Regional</t>
  </si>
  <si>
    <t>City Size</t>
  </si>
  <si>
    <t>Women elected
(N)</t>
  </si>
  <si>
    <t>Women elected
(%)</t>
  </si>
  <si>
    <t>Estimated population resident 2009</t>
  </si>
  <si>
    <t>Women councillors
(N)</t>
  </si>
  <si>
    <t>Women councillors
(%)</t>
  </si>
  <si>
    <t>12.50 pm</t>
  </si>
  <si>
    <t>PARAKAI LICENSING TRUST</t>
  </si>
  <si>
    <t>12.23 pm</t>
  </si>
  <si>
    <t>11.27 pm</t>
  </si>
  <si>
    <t>10th October 11.33 am</t>
  </si>
  <si>
    <t>10th October 2.14 pm</t>
  </si>
  <si>
    <t>9.00 pm</t>
  </si>
  <si>
    <t>5.06 pm</t>
  </si>
  <si>
    <t>10th October 5.04 pm</t>
  </si>
  <si>
    <t>9.30 pm</t>
  </si>
  <si>
    <t>CARTERTON RURAL</t>
  </si>
  <si>
    <t>CARTERTON URBAN</t>
  </si>
  <si>
    <t xml:space="preserve">14th October 4.00 pm </t>
  </si>
  <si>
    <t>ROXBURGH COMMUNITY BOARD</t>
  </si>
  <si>
    <t>ROXBURGH</t>
  </si>
  <si>
    <t>5.15 pm</t>
  </si>
  <si>
    <t>7.40 pm</t>
  </si>
  <si>
    <t>4.08 pm</t>
  </si>
  <si>
    <t>10th October 2.38 pm</t>
  </si>
  <si>
    <t>7.15 pm</t>
  </si>
  <si>
    <t>12.02 pm</t>
  </si>
  <si>
    <t>10.44 pm</t>
  </si>
  <si>
    <t>COOK</t>
  </si>
  <si>
    <t>MATAKAOA</t>
  </si>
  <si>
    <t>UAWA</t>
  </si>
  <si>
    <t>WAIAPU</t>
  </si>
  <si>
    <t>WAIKOHU</t>
  </si>
  <si>
    <t>12.45 pm</t>
  </si>
  <si>
    <t>12.12 pm</t>
  </si>
  <si>
    <t>9.16 pm</t>
  </si>
  <si>
    <t>HAVELOCK NORTH</t>
  </si>
  <si>
    <t>1.01 pm</t>
  </si>
  <si>
    <t>10th October 6.26 pm</t>
  </si>
  <si>
    <t>5.42 pm</t>
  </si>
  <si>
    <t>11th October 10.30 am</t>
  </si>
  <si>
    <t>11th October 12.00 pm</t>
  </si>
  <si>
    <t>6.04 pm</t>
  </si>
  <si>
    <t>12.06 pm</t>
  </si>
  <si>
    <t>9.58 pm</t>
  </si>
  <si>
    <t>10th October 2.45 pm</t>
  </si>
  <si>
    <t>3.30 pm</t>
  </si>
  <si>
    <t>KAIRANGA</t>
  </si>
  <si>
    <t>KIWITEA-POHANGINA</t>
  </si>
  <si>
    <t>10th October 6.00 pm</t>
  </si>
  <si>
    <t>MATAMATA COMMUNITY BOARD</t>
  </si>
  <si>
    <t>MORRINSVILLE COMMUNITY BOARD</t>
  </si>
  <si>
    <t>TE AROHA COMMUNITY BOARD</t>
  </si>
  <si>
    <t>11th October 8.00 am</t>
  </si>
  <si>
    <t>10th October 5.28 pm</t>
  </si>
  <si>
    <t>2.15 pm</t>
  </si>
  <si>
    <t>11.09 pm</t>
  </si>
  <si>
    <t>FAR NORTH</t>
  </si>
  <si>
    <t>WHANGAREI</t>
  </si>
  <si>
    <t>1.16 pm</t>
  </si>
  <si>
    <t>11.22 pm</t>
  </si>
  <si>
    <t>12.07 pm</t>
  </si>
  <si>
    <t>8.49 pm</t>
  </si>
  <si>
    <t>10th October 3.30 pm</t>
  </si>
  <si>
    <t>TIHIROA</t>
  </si>
  <si>
    <t>ASHHURST-FITZHERBERT</t>
  </si>
  <si>
    <t>AWAPUNI</t>
  </si>
  <si>
    <t>HOKOWHITU</t>
  </si>
  <si>
    <t>PAPAIOEA</t>
  </si>
  <si>
    <t>TAKARO</t>
  </si>
  <si>
    <t>10th October 12.57 pm</t>
  </si>
  <si>
    <t>POLL ON BASIS OF ELECTION OF COUNCILLORS, POLL ON NUMBER OF COUNCILLORS</t>
  </si>
  <si>
    <t>12.05 pm</t>
  </si>
  <si>
    <t>10.16 pm</t>
  </si>
  <si>
    <t>8.30 pm</t>
  </si>
  <si>
    <t>11th October 6.30 pm</t>
  </si>
  <si>
    <t>PATEA COMMUNITY BOARD</t>
  </si>
  <si>
    <t>10th October 2.05 pm</t>
  </si>
  <si>
    <t>BALFOUR COMMUNITY BOARD</t>
  </si>
  <si>
    <t>EDENDALE COMMUNITY BOARD</t>
  </si>
  <si>
    <t>LUMSDEN COMMUNITY BOARD</t>
  </si>
  <si>
    <t>RIVERSDALE COMMUNITY BOARD</t>
  </si>
  <si>
    <t>RIVERTON/APARIMA COMMUNITY BOARD</t>
  </si>
  <si>
    <t>STEWART ISLAND COMMUNITY BOARD</t>
  </si>
  <si>
    <t>WALLACE COMMUNITY BOARD</t>
  </si>
  <si>
    <t>WYNDHAM COMMUNITY BOARD</t>
  </si>
  <si>
    <t>FIVE RIVERS</t>
  </si>
  <si>
    <t>RIVERTON/APARIMA</t>
  </si>
  <si>
    <t>STEWART ISLAND/RAKIURA</t>
  </si>
  <si>
    <t>TE ANAU</t>
  </si>
  <si>
    <t>TE TIPUA</t>
  </si>
  <si>
    <t>TOETOES</t>
  </si>
  <si>
    <t>TUATAPERE</t>
  </si>
  <si>
    <t>WAIHOPAI</t>
  </si>
  <si>
    <t>WAIKAIA</t>
  </si>
  <si>
    <t>WALLACE</t>
  </si>
  <si>
    <t>WALLACETOWN</t>
  </si>
  <si>
    <t>WINTON</t>
  </si>
  <si>
    <t>10th October 5.25 pm</t>
  </si>
  <si>
    <t>11th October 7.00 am</t>
  </si>
  <si>
    <t>12.17 pm</t>
  </si>
  <si>
    <t>10.02 pm</t>
  </si>
  <si>
    <t>2.10 pm</t>
  </si>
  <si>
    <t xml:space="preserve">Weren't announced </t>
  </si>
  <si>
    <t>ONEWHERO</t>
  </si>
  <si>
    <t>WHAINGAROA</t>
  </si>
  <si>
    <t>CENTRAL WAIKATO</t>
  </si>
  <si>
    <t>MATAMATA-PIAKO</t>
  </si>
  <si>
    <t>NORTH WAIKATO-HAURAKI</t>
  </si>
  <si>
    <t>SOUTH WAIKATO-ROTORUA</t>
  </si>
  <si>
    <t>TAUPO</t>
  </si>
  <si>
    <t>5.45 pm</t>
  </si>
  <si>
    <t>13th October 10.45 am</t>
  </si>
  <si>
    <t>12.29 pm</t>
  </si>
  <si>
    <t>10th October 3.32 pm</t>
  </si>
  <si>
    <t>10th October 11.39 am</t>
  </si>
  <si>
    <t>TE KUITI</t>
  </si>
  <si>
    <t>Should the council investigate establishing a unitary authority that covers the Wanganui district and assumes the functions of the Horizons Regional Council? AND Should the council retain its policy of gradually reducing the number of gaming machines in the Wanganui district?</t>
  </si>
  <si>
    <t>6.00 pm</t>
  </si>
  <si>
    <t>11th October 3.45 pm</t>
  </si>
  <si>
    <t>KATIKATI</t>
  </si>
  <si>
    <t>MAKETU</t>
  </si>
  <si>
    <t>TE PUKE</t>
  </si>
  <si>
    <t>WAIHI BEACH</t>
  </si>
  <si>
    <t>12.10 pm</t>
  </si>
  <si>
    <t>10.33 pm</t>
  </si>
  <si>
    <t>12.25 pm</t>
  </si>
  <si>
    <t>12.08 pm</t>
  </si>
  <si>
    <t>10.47 pm</t>
  </si>
  <si>
    <t>6.54 pm</t>
  </si>
  <si>
    <t>10th October 5.45 pm</t>
  </si>
  <si>
    <t>12.14 pm</t>
  </si>
  <si>
    <t>10.10 pm</t>
  </si>
  <si>
    <t>Voter Turnout</t>
  </si>
  <si>
    <t>Regional Councils</t>
  </si>
  <si>
    <t>District Councils</t>
  </si>
  <si>
    <t>District Mayors</t>
  </si>
  <si>
    <t>City Councils</t>
  </si>
  <si>
    <t>City Mayors</t>
  </si>
  <si>
    <t>Community Boards</t>
  </si>
  <si>
    <t>Trusts</t>
  </si>
  <si>
    <t>DHBs</t>
  </si>
  <si>
    <t>Mayoral turnout (%)</t>
  </si>
  <si>
    <t>Council turnout (%)</t>
  </si>
  <si>
    <t>Voter Turnout - all councils</t>
  </si>
  <si>
    <t>Auckland Council turnout</t>
  </si>
  <si>
    <t>Christchurch City Council turnout</t>
  </si>
  <si>
    <t>Women candidates &amp; elected</t>
  </si>
  <si>
    <t>Candidates</t>
  </si>
  <si>
    <t>Elected</t>
  </si>
  <si>
    <t>1/3</t>
  </si>
  <si>
    <t>11/13</t>
  </si>
  <si>
    <t>7/7</t>
  </si>
  <si>
    <t>2/2</t>
  </si>
  <si>
    <t>4/5</t>
  </si>
  <si>
    <t>2/8</t>
  </si>
  <si>
    <t>2/3</t>
  </si>
  <si>
    <t>3/3</t>
  </si>
  <si>
    <t>3/5</t>
  </si>
  <si>
    <t>2/4</t>
  </si>
  <si>
    <t>5/5</t>
  </si>
  <si>
    <t>4/4</t>
  </si>
  <si>
    <t>2/5</t>
  </si>
  <si>
    <t>6/6</t>
  </si>
  <si>
    <t>5/6</t>
  </si>
  <si>
    <t>3/4</t>
  </si>
  <si>
    <t>3/6</t>
  </si>
  <si>
    <t>6/10</t>
  </si>
  <si>
    <t>8/8</t>
  </si>
  <si>
    <t>4/6</t>
  </si>
  <si>
    <t>Total voters* 
(N)</t>
  </si>
  <si>
    <t>Provincial</t>
  </si>
  <si>
    <t>Metro</t>
  </si>
  <si>
    <t>Area type</t>
  </si>
  <si>
    <t>Rural</t>
  </si>
  <si>
    <t>Metro Councils</t>
  </si>
  <si>
    <t>Provincial Councils</t>
  </si>
  <si>
    <t>Rural Councils</t>
  </si>
  <si>
    <t>Council members re-elected
(%)</t>
  </si>
  <si>
    <t>Council members re-elected (N)</t>
  </si>
  <si>
    <t>All</t>
  </si>
  <si>
    <t>Mayor &amp; Council members re-elected (N)</t>
  </si>
  <si>
    <t>Mayor &amp; Council members re-elected
(%)</t>
  </si>
  <si>
    <t>2013 Council voting statistics by ward</t>
  </si>
  <si>
    <t>2013 Council voting statistic totals by Local Authority</t>
  </si>
  <si>
    <t>2013 City Council voting statistics by ward</t>
  </si>
  <si>
    <t>2013 District Council voting statistics by ward</t>
  </si>
  <si>
    <t>2013 Regional Council voting statistics by ward</t>
  </si>
  <si>
    <t>2013 Metro Council voting statistics</t>
  </si>
  <si>
    <t>2013 Provincial Council voting statistics</t>
  </si>
  <si>
    <t>2013 Rural Council voting statistics</t>
  </si>
  <si>
    <t>2013 District Health Board voting statistics</t>
  </si>
  <si>
    <t>2013 Licencing and other Trusts voting statistics</t>
  </si>
  <si>
    <t>2013 Community Boards voting statistics by ward</t>
  </si>
  <si>
    <t>2013 Summary Tables and Charts</t>
  </si>
  <si>
    <t>2010 voting statistics by ward</t>
  </si>
  <si>
    <t>Notes:</t>
  </si>
  <si>
    <t>Community Board</t>
  </si>
  <si>
    <t>City Council</t>
  </si>
  <si>
    <t>District Council</t>
  </si>
  <si>
    <t>District Health Board</t>
  </si>
  <si>
    <t>Licensing Trust</t>
  </si>
  <si>
    <t>Other Trust</t>
  </si>
  <si>
    <t>Regional Council</t>
  </si>
  <si>
    <t>First Past the Post voting system</t>
  </si>
  <si>
    <t>Single Transferable Vote system</t>
  </si>
  <si>
    <t>Abbreviations:</t>
  </si>
  <si>
    <t>2013 Mayoral voting statistics by Local Authority</t>
  </si>
  <si>
    <t>All 2013 results by ward</t>
  </si>
  <si>
    <t>Ratepayer turnout 
(%)</t>
  </si>
  <si>
    <t>City size</t>
  </si>
  <si>
    <t>Ratepayer voters</t>
  </si>
  <si>
    <t>Residential voters</t>
  </si>
  <si>
    <t>Are voters living within the electorate</t>
  </si>
  <si>
    <t>Are voters living outside the electorate but eligible to vote because of property ownership within the electorate</t>
  </si>
  <si>
    <t>In some cases the number of ratepayer voters exceeds the number of listed ratepayer electors because additional ratepayers registered after the elector list was published.</t>
  </si>
  <si>
    <t>Population figures shown in italics are estimated from Statistics NZ census data. Non-italicised values are 2013 census figures.</t>
  </si>
  <si>
    <t>DHB voter turnout</t>
  </si>
  <si>
    <t>Area Type</t>
  </si>
  <si>
    <t xml:space="preserve">Metro = </t>
  </si>
  <si>
    <t xml:space="preserve">Provincial = </t>
  </si>
  <si>
    <t xml:space="preserve">Rural = </t>
  </si>
  <si>
    <t>Glossary of statistical terms</t>
  </si>
  <si>
    <r>
      <rPr>
        <b/>
        <sz val="10"/>
        <rFont val="Arial"/>
        <family val="2"/>
      </rPr>
      <t>Blank votes (%)</t>
    </r>
    <r>
      <rPr>
        <sz val="10"/>
        <rFont val="Arial"/>
        <family val="2"/>
      </rPr>
      <t xml:space="preserve"> = the number of blank votes cast (including special votes) divided by the total number of voters</t>
    </r>
  </si>
  <si>
    <r>
      <rPr>
        <b/>
        <sz val="10"/>
        <rFont val="Arial"/>
        <family val="2"/>
      </rPr>
      <t xml:space="preserve">Elected unopposed </t>
    </r>
    <r>
      <rPr>
        <sz val="10"/>
        <rFont val="Arial"/>
        <family val="2"/>
      </rPr>
      <t>= number of elected members, where the number of candidates is equal to, or less than, the number of positions</t>
    </r>
  </si>
  <si>
    <r>
      <rPr>
        <b/>
        <sz val="10"/>
        <rFont val="Arial"/>
        <family val="2"/>
      </rPr>
      <t>Electors per position</t>
    </r>
    <r>
      <rPr>
        <sz val="10"/>
        <rFont val="Arial"/>
        <family val="2"/>
      </rPr>
      <t xml:space="preserve"> = the number of electors (residential and ratepayer, where applicable) divided by the total number of positions</t>
    </r>
  </si>
  <si>
    <r>
      <rPr>
        <b/>
        <sz val="10"/>
        <rFont val="Arial"/>
        <family val="2"/>
      </rPr>
      <t>Informal votes (%)</t>
    </r>
    <r>
      <rPr>
        <sz val="10"/>
        <rFont val="Arial"/>
        <family val="2"/>
      </rPr>
      <t xml:space="preserve"> = the number of informal votes cast (including special votes) divided by the total number of voters</t>
    </r>
  </si>
  <si>
    <r>
      <rPr>
        <b/>
        <sz val="10"/>
        <rFont val="Arial"/>
        <family val="2"/>
      </rPr>
      <t>Ratepayer electors (contested areas only)</t>
    </r>
    <r>
      <rPr>
        <sz val="10"/>
        <rFont val="Arial"/>
        <family val="2"/>
      </rPr>
      <t xml:space="preserve"> = the total number of ratepayer electors on the roll in contested areas (used for calculating ratepayer turnout)</t>
    </r>
  </si>
  <si>
    <r>
      <rPr>
        <b/>
        <sz val="10"/>
        <rFont val="Arial"/>
        <family val="2"/>
      </rPr>
      <t xml:space="preserve">Ratepayer electors (%) </t>
    </r>
    <r>
      <rPr>
        <sz val="10"/>
        <rFont val="Arial"/>
        <family val="2"/>
      </rPr>
      <t>= the total number of ratepayer electors on the roll, divided by the total number of electors on the roll</t>
    </r>
  </si>
  <si>
    <r>
      <rPr>
        <b/>
        <sz val="10"/>
        <rFont val="Arial"/>
        <family val="2"/>
      </rPr>
      <t>Ratepayer turnout</t>
    </r>
    <r>
      <rPr>
        <sz val="10"/>
        <rFont val="Arial"/>
        <family val="2"/>
      </rPr>
      <t xml:space="preserve"> = number of ratepayer voters (including those who cast special votes and these were allowed in respect of their ratepayer qualification) divided by the number of ratepayer electors on the roll in contested areas</t>
    </r>
  </si>
  <si>
    <r>
      <rPr>
        <b/>
        <sz val="10"/>
        <rFont val="Arial"/>
        <family val="2"/>
      </rPr>
      <t>Residential electors (contested areas only)</t>
    </r>
    <r>
      <rPr>
        <sz val="10"/>
        <rFont val="Arial"/>
        <family val="2"/>
      </rPr>
      <t xml:space="preserve"> = the total number of residential electors on the roll in contested areas (used for calculating residential turnout)</t>
    </r>
  </si>
  <si>
    <r>
      <rPr>
        <b/>
        <sz val="10"/>
        <rFont val="Arial"/>
        <family val="2"/>
      </rPr>
      <t>Residential turnout</t>
    </r>
    <r>
      <rPr>
        <sz val="10"/>
        <rFont val="Arial"/>
        <family val="2"/>
      </rPr>
      <t xml:space="preserve"> = number of residential voters (including those who cast special votes and these were allowed in respect of their residential qualification) divided by the number of residential electors on the roll in contested areas</t>
    </r>
  </si>
  <si>
    <r>
      <rPr>
        <b/>
        <sz val="10"/>
        <rFont val="Arial"/>
        <family val="2"/>
      </rPr>
      <t>Special votes allowed (%)</t>
    </r>
    <r>
      <rPr>
        <sz val="10"/>
        <rFont val="Arial"/>
        <family val="2"/>
      </rPr>
      <t xml:space="preserve"> = the number of allowed special votes (residential and ratepayer) divided by the total number of special votes cast</t>
    </r>
  </si>
  <si>
    <r>
      <rPr>
        <b/>
        <sz val="10"/>
        <rFont val="Arial"/>
        <family val="2"/>
      </rPr>
      <t>Special votes cast (%)</t>
    </r>
    <r>
      <rPr>
        <sz val="10"/>
        <rFont val="Arial"/>
        <family val="2"/>
      </rPr>
      <t xml:space="preserve"> = the number of voters who cast special votes divided by the total number of voters</t>
    </r>
  </si>
  <si>
    <r>
      <rPr>
        <b/>
        <sz val="10"/>
        <rFont val="Arial"/>
        <family val="2"/>
      </rPr>
      <t>Total electors (contested areas only)</t>
    </r>
    <r>
      <rPr>
        <sz val="10"/>
        <rFont val="Arial"/>
        <family val="2"/>
      </rPr>
      <t xml:space="preserve"> = the number of residential and ratepayer electors for all contested areas (used for calculating total turnout)</t>
    </r>
  </si>
  <si>
    <r>
      <rPr>
        <b/>
        <sz val="10"/>
        <rFont val="Arial"/>
        <family val="2"/>
      </rPr>
      <t>Turnout</t>
    </r>
    <r>
      <rPr>
        <sz val="10"/>
        <rFont val="Arial"/>
        <family val="2"/>
      </rPr>
      <t xml:space="preserve"> = number of voters (including those who cast special votes and these were allowed) divided by the number of electors on the roll in contested areas</t>
    </r>
  </si>
  <si>
    <r>
      <rPr>
        <b/>
        <sz val="10"/>
        <rFont val="Arial"/>
        <family val="2"/>
      </rPr>
      <t>Women candidates (%)</t>
    </r>
    <r>
      <rPr>
        <sz val="10"/>
        <rFont val="Arial"/>
        <family val="2"/>
      </rPr>
      <t xml:space="preserve"> = the number of women candidates divided by the total number of candidates </t>
    </r>
  </si>
  <si>
    <r>
      <rPr>
        <b/>
        <sz val="10"/>
        <rFont val="Arial"/>
        <family val="2"/>
      </rPr>
      <t>Women members/councillors (%)</t>
    </r>
    <r>
      <rPr>
        <sz val="10"/>
        <rFont val="Arial"/>
        <family val="2"/>
      </rPr>
      <t xml:space="preserve"> = the number of women elected divided by the number of positions</t>
    </r>
  </si>
  <si>
    <r>
      <rPr>
        <b/>
        <sz val="10"/>
        <rFont val="Arial"/>
        <family val="2"/>
      </rPr>
      <t>Voters per position</t>
    </r>
    <r>
      <rPr>
        <sz val="10"/>
        <rFont val="Arial"/>
        <family val="2"/>
      </rPr>
      <t xml:space="preserve"> = the number of voters (residential and ratepayer) divided by the number of positions</t>
    </r>
  </si>
  <si>
    <r>
      <rPr>
        <b/>
        <sz val="10"/>
        <rFont val="Arial"/>
        <family val="2"/>
      </rPr>
      <t>Voting document order (A/R/P)</t>
    </r>
    <r>
      <rPr>
        <sz val="10"/>
        <rFont val="Arial"/>
        <family val="2"/>
      </rPr>
      <t xml:space="preserve"> = the order candidates were listed on the voting document: alphabetical order (A); random (R); or pseudo-random (P)</t>
    </r>
  </si>
  <si>
    <t>populations under 20,000</t>
  </si>
  <si>
    <t>Regional =</t>
  </si>
  <si>
    <t xml:space="preserve">Mayoral turnout </t>
  </si>
  <si>
    <t>Council turnout</t>
  </si>
  <si>
    <t>Mayor or Council members re-elected (N)</t>
  </si>
  <si>
    <t>Mayor or Council members re-elected
(%)</t>
  </si>
  <si>
    <t>Council members &amp; Mayor re-elected (N)</t>
  </si>
  <si>
    <t>Council members &amp; Mayor re-elected (%)</t>
  </si>
  <si>
    <t>Local boards turnout (%)</t>
  </si>
  <si>
    <t>Council members &amp; Mayors re-elected (N)</t>
  </si>
  <si>
    <t>Council members &amp; Mayors re-elected
(%)</t>
  </si>
  <si>
    <t>Voter Turnout by Council Type (Mayors &amp; Councillors)</t>
  </si>
  <si>
    <t>Voter Turnout by Area (excludes regional councils) - based on all elections within area</t>
  </si>
  <si>
    <t>Progress results</t>
  </si>
  <si>
    <t>Progress results date</t>
  </si>
  <si>
    <t>Other elections</t>
  </si>
  <si>
    <t>Poles</t>
  </si>
  <si>
    <t>Number of Special votes</t>
  </si>
  <si>
    <t>Residential Special votes allowed</t>
  </si>
  <si>
    <t>Ratepayer Special votes allowed</t>
  </si>
  <si>
    <t>Voters per electable position</t>
  </si>
  <si>
    <t>Council candidates sitting members 
(N)</t>
  </si>
  <si>
    <t>Council candidates sitting members 
(%)</t>
  </si>
  <si>
    <t>Also candidates for Mayor 
(N)</t>
  </si>
  <si>
    <t>Council member elected Mayor</t>
  </si>
  <si>
    <t>Candidates board members 
(N)</t>
  </si>
  <si>
    <t>Candidates board members 
(%)</t>
  </si>
  <si>
    <t>Board members elected 
(N)</t>
  </si>
  <si>
    <t>Board members elected 
(%)</t>
  </si>
  <si>
    <t>Estimated population resident</t>
  </si>
  <si>
    <t>Special votes cast 
(N)</t>
  </si>
  <si>
    <t>Special votes cast 
(%)</t>
  </si>
  <si>
    <t>At large</t>
  </si>
  <si>
    <t>No</t>
  </si>
  <si>
    <t>12.40PM 13/09/07</t>
  </si>
  <si>
    <t>Yes</t>
  </si>
  <si>
    <t>Random order</t>
  </si>
  <si>
    <t>y</t>
  </si>
  <si>
    <t>AUCKLAND CITY</t>
  </si>
  <si>
    <t>Alphabetical order</t>
  </si>
  <si>
    <t>AVONDALE COMMUNITY BOARD</t>
  </si>
  <si>
    <t>EASTERN BAYS COMMUNITY BOARD</t>
  </si>
  <si>
    <t>EDEN-ALBERT COMMUNITY BOARD</t>
  </si>
  <si>
    <t>GREAT BARRIER COMMUNITY BOARD</t>
  </si>
  <si>
    <t>HOBSON COMMUNITY BOARD</t>
  </si>
  <si>
    <t>MAUNGAKIEKIE COMMUNITY BOARD</t>
  </si>
  <si>
    <t>MOUNT ROSKILL COMMUNITY BOARD</t>
  </si>
  <si>
    <t>TAMAKI COMMUNITY BOARD</t>
  </si>
  <si>
    <t>WAIHEKE COMMUNITY BOARD</t>
  </si>
  <si>
    <t>WESTERN BAYS COMMUNITY BOARD</t>
  </si>
  <si>
    <t>AUCKLAND CITY COUNCIL</t>
  </si>
  <si>
    <t>13/10/2007 @ 12.02</t>
  </si>
  <si>
    <t>AVONDALE-ROSKILL</t>
  </si>
  <si>
    <t>EASTERN BAYS</t>
  </si>
  <si>
    <t>EDEN-ALBERT</t>
  </si>
  <si>
    <t>HAURAKI GULF ISLANDS</t>
  </si>
  <si>
    <t>HOBSON</t>
  </si>
  <si>
    <t>TAMAKI-MAUNGAKIEKIE</t>
  </si>
  <si>
    <t>WESTERN BAYS</t>
  </si>
  <si>
    <t>AUCKLAND REGION</t>
  </si>
  <si>
    <t>AUCKLAND REGIONAL COUNCIL</t>
  </si>
  <si>
    <t>PAPAKURA-FRANKLIN</t>
  </si>
  <si>
    <t>13/10/2007 @ 12.1</t>
  </si>
  <si>
    <t>Sat. 13 Oct at 5.00 pm</t>
  </si>
  <si>
    <t xml:space="preserve">Sun. 14 Oct at 7.00 pm </t>
  </si>
  <si>
    <t>6/7</t>
  </si>
  <si>
    <t>Development West Coast (formerly West Coast Development Trust)</t>
  </si>
  <si>
    <t>CANTERBURY REGION</t>
  </si>
  <si>
    <t>CANTERBURY REGIONAL COUNCIL</t>
  </si>
  <si>
    <t>CHRISTCHURCH EAST</t>
  </si>
  <si>
    <t>CHRISTCHURCH NORTH</t>
  </si>
  <si>
    <t>CHRISTCHURCH SOUTH</t>
  </si>
  <si>
    <t>CHRISTCHURCH WEST</t>
  </si>
  <si>
    <t>NORTH CANTERBURY</t>
  </si>
  <si>
    <t>SELWYN-BANKS PENINSULA</t>
  </si>
  <si>
    <t>SOUTH CANTERBURY</t>
  </si>
  <si>
    <t>RAKAIA</t>
  </si>
  <si>
    <t>Saturday 13th Oct 2pm</t>
  </si>
  <si>
    <t>7/8</t>
  </si>
  <si>
    <t>Saturday 13th Oct 3.14pm</t>
  </si>
  <si>
    <t>4.30pm</t>
  </si>
  <si>
    <t>Hawke's Bay District Health Board</t>
  </si>
  <si>
    <t>Central Otago Health Inc</t>
  </si>
  <si>
    <t>Should Council water supplies be flouridated</t>
  </si>
  <si>
    <t>CHATHAM ISLANDS TERRITORY</t>
  </si>
  <si>
    <t>DBH  Hawkes Bay District Helath Board Elections</t>
  </si>
  <si>
    <t>12.54pm - 13.10.07</t>
  </si>
  <si>
    <t>11.43am - 14.10.07</t>
  </si>
  <si>
    <t>2/6</t>
  </si>
  <si>
    <t>Clutha Health Incorporated</t>
  </si>
  <si>
    <t>Fluoridation - Milton township water supply, Fluoridation - Kaitangata township water supply, Fluoridation - Tapanui township water supply.</t>
  </si>
  <si>
    <t>4/8</t>
  </si>
  <si>
    <t>MOSGIEL</t>
  </si>
  <si>
    <t>TAIERI</t>
  </si>
  <si>
    <t>CARGILL</t>
  </si>
  <si>
    <t>GREEN ISLAND-SADDLE HILL</t>
  </si>
  <si>
    <t>HILLS</t>
  </si>
  <si>
    <t>SOUTH DUNEDIN</t>
  </si>
  <si>
    <t>EASTERN COMMUNITY BOARD</t>
  </si>
  <si>
    <t>BAY OF ISLANDS</t>
  </si>
  <si>
    <t>WHANGAROA-KERIKERI</t>
  </si>
  <si>
    <t>NORTHERN COMMUNITY BOARD</t>
  </si>
  <si>
    <t>WESTERN COMMUNITY BOARD</t>
  </si>
  <si>
    <t>HOKIANGA</t>
  </si>
  <si>
    <t>13/10/2007 @ 12.32</t>
  </si>
  <si>
    <t>FRANKLIN DISTRICT</t>
  </si>
  <si>
    <t>WAIUKU-AWHITU COMMUNITY BOARD</t>
  </si>
  <si>
    <t>FRANKLIN DISTRICT COUNCIL</t>
  </si>
  <si>
    <t>Auckland Regional Council, Waikato Regional Council, Counties Manukau District Health Board</t>
  </si>
  <si>
    <t>WAIUKU-AWHITU</t>
  </si>
  <si>
    <t>SOUTHLAND DISTRICT HEALTH BOARD</t>
  </si>
  <si>
    <t>Mataura Licensing Trust, Gore Health Incorporated</t>
  </si>
  <si>
    <t>12.30pm 13/10/2007</t>
  </si>
  <si>
    <t>2pm</t>
  </si>
  <si>
    <t>13/10/07 @ 12.04</t>
  </si>
  <si>
    <t>Statistic not collected</t>
  </si>
  <si>
    <t>HAWKES BAY DISTRICT HEALTH BOARD</t>
  </si>
  <si>
    <t>13/10/2007 at 2.09pm</t>
  </si>
  <si>
    <t>14/10/2007 at 7.28pm</t>
  </si>
  <si>
    <t>Flaxmere Licensing Trust, Hawke's Bay District Health Board</t>
  </si>
  <si>
    <t>1.30pm on election day</t>
  </si>
  <si>
    <t>5pm Sunday</t>
  </si>
  <si>
    <t>5pm on election day</t>
  </si>
  <si>
    <t>2pm Sunday</t>
  </si>
  <si>
    <t>HUTT DISTRICT HEALTH BOARD</t>
  </si>
  <si>
    <t>13/10 2.30 PM</t>
  </si>
  <si>
    <t>15/10 9.57 AM</t>
  </si>
  <si>
    <t>1,000 +</t>
  </si>
  <si>
    <t>2pm on election day</t>
  </si>
  <si>
    <t>4pm Sunday</t>
  </si>
  <si>
    <t>13/10/2007 @ 13.04</t>
  </si>
  <si>
    <t>0/2</t>
  </si>
  <si>
    <t>6pm Sunday</t>
  </si>
  <si>
    <t>From 2.30pm on 13/10/07 to 5pm on 14/10/07</t>
  </si>
  <si>
    <t>MANUKAU CITY</t>
  </si>
  <si>
    <t>BOTANY COMMUNITY BOARD</t>
  </si>
  <si>
    <t>CLEVEDON COMMUNITY BOARD</t>
  </si>
  <si>
    <t>HOWICK COMMUNITY BOARD</t>
  </si>
  <si>
    <t>MANGERE COMMUNITY BOARD</t>
  </si>
  <si>
    <t>MANUREWA COMMUNITY BOARD</t>
  </si>
  <si>
    <t>OTARA COMMUNITY BOARD</t>
  </si>
  <si>
    <t>PAKURANGA COMMUNITY BOARD</t>
  </si>
  <si>
    <t>PAPATOETOE COMMUNITY BOARD</t>
  </si>
  <si>
    <t>MANUKAU CITY COUNCIL</t>
  </si>
  <si>
    <t>Counties Manukau District Health Board, Wiri Licensing Trust</t>
  </si>
  <si>
    <t>BOTANY-CLEVEDON</t>
  </si>
  <si>
    <t>MANGERE</t>
  </si>
  <si>
    <t>MANUREWA</t>
  </si>
  <si>
    <t>13/10/2007 3.45pm</t>
  </si>
  <si>
    <t>14/10/2007 4.10pm</t>
  </si>
  <si>
    <t>Nelson Marlborough DHB</t>
  </si>
  <si>
    <t>PELORUS-NORTHERN MARLBOROUGH SOUNDS</t>
  </si>
  <si>
    <t>PICTON</t>
  </si>
  <si>
    <t>13/10/2007 @ 1.00pm</t>
  </si>
  <si>
    <t>14/10/2007@ 12 noon</t>
  </si>
  <si>
    <t>NORTH SHORE CITY</t>
  </si>
  <si>
    <t>ALBANY COMMUNITY BOARD</t>
  </si>
  <si>
    <t>BIRKENHEAD-NORTHCOTE COMMUNITY BOARD</t>
  </si>
  <si>
    <t>DEVONPORT COMMUNITY BOARD</t>
  </si>
  <si>
    <t>EAST COAST BAYS COMMUNITY BOARD</t>
  </si>
  <si>
    <t>GLENFIELD COMMUNITY BOARD</t>
  </si>
  <si>
    <t>TAKAPUNA COMMUNITY BOARD</t>
  </si>
  <si>
    <t>NORTH SHORE CITY COUNCIL</t>
  </si>
  <si>
    <t>13/10/2007 @ 12.21</t>
  </si>
  <si>
    <t>13/10/2007 @ 1.43pm</t>
  </si>
  <si>
    <t>13\10\07 @ 12.54</t>
  </si>
  <si>
    <t>OTAGO DISTRICT HEALTH BOARD</t>
  </si>
  <si>
    <t>Saturday 7.30 pm for ORC Dunedin and Molyneux, Saturday 5.15 pm for ORC Dunstan, Sunday 11.30 am for ODHB</t>
  </si>
  <si>
    <t>Environment Waikato, Waikato District Health Board</t>
  </si>
  <si>
    <t>MID CENTRAL DISTRICT HEALTH BOARD</t>
  </si>
  <si>
    <t>13/10/2007 @ 5.00pm</t>
  </si>
  <si>
    <t>14/10/2007 @ 12.00noon</t>
  </si>
  <si>
    <t>MidCentral DHB</t>
  </si>
  <si>
    <t>PAPAKURA DISTRICT</t>
  </si>
  <si>
    <t>PAPAKURA DISTRICT COUNCIL</t>
  </si>
  <si>
    <t>13/10/2007 @ 12.19</t>
  </si>
  <si>
    <t>ELECTORAL SYSTEMS</t>
  </si>
  <si>
    <t>ARDMORE</t>
  </si>
  <si>
    <t>DRURY</t>
  </si>
  <si>
    <t>PAHUREHURE</t>
  </si>
  <si>
    <t>RED HILL</t>
  </si>
  <si>
    <t>13/10/2007 @ 2pm</t>
  </si>
  <si>
    <t>14/10/2007 at 5pm</t>
  </si>
  <si>
    <t>RODNEY DISTRICT</t>
  </si>
  <si>
    <t>RODNEY DISTRICT COUNCIL</t>
  </si>
  <si>
    <t>13/10/2007 @ 12.45</t>
  </si>
  <si>
    <t>13/10/2007 3.20 PM</t>
  </si>
  <si>
    <t>14/10/2007 12.40 PM</t>
  </si>
  <si>
    <t>SOUTH</t>
  </si>
  <si>
    <t>2pm Election Day</t>
  </si>
  <si>
    <t>CANTERBURY DISTRICT HEALTH BOARD, CANTERBURY REGIONAL COUNCIL</t>
  </si>
  <si>
    <t>13/10/2007 4.30pm</t>
  </si>
  <si>
    <t>14/10/2007 7.00pm</t>
  </si>
  <si>
    <t>Greytown Trust Lands Trust, Wellington Regional Council, Wairarapa District Health Board</t>
  </si>
  <si>
    <t xml:space="preserve">MATAURA LICENSING TRUST, SOUTHLAND DISTRICT HEALTH BOARD, </t>
  </si>
  <si>
    <t>OTAGO HEALTH FLUORIDE REFERENCUM</t>
  </si>
  <si>
    <t>5/12</t>
  </si>
  <si>
    <t>1.00pm</t>
  </si>
  <si>
    <t>2.30pm 13-Oct-2007</t>
  </si>
  <si>
    <t>8.00am 15-Oct-2007</t>
  </si>
  <si>
    <t>NELSON/MARLBOROUGH DISTRICT HEALTH BOARD</t>
  </si>
  <si>
    <t>1.30pm Election day</t>
  </si>
  <si>
    <t>OTUMOETAI-BETHLEHEM</t>
  </si>
  <si>
    <t>COROMANDEL PENINSULA EAST</t>
  </si>
  <si>
    <t>Sat 13 Oct, 2.30PM (TDC), 9.30PM (DHB)</t>
  </si>
  <si>
    <t>Sun 14 Oct, 6.30PM</t>
  </si>
  <si>
    <t>South Canterbury District Health Board, Geraldine Licensing Trust</t>
  </si>
  <si>
    <t>13 Oct 4pm</t>
  </si>
  <si>
    <t>Rimutaka Licencing Trust, HVDHB, Hutt Mana Charitable Trust, Wellington Regional Council</t>
  </si>
  <si>
    <t>Te Kauwhata Licensing Trust</t>
  </si>
  <si>
    <t>HAPUAKOHE</t>
  </si>
  <si>
    <t>HUKANUI</t>
  </si>
  <si>
    <t>WHANGAPE</t>
  </si>
  <si>
    <t>6/11</t>
  </si>
  <si>
    <t>13 Oct  14.15</t>
  </si>
  <si>
    <t>DHB, Regional Council</t>
  </si>
  <si>
    <t>South Canterbury District Health Board</t>
  </si>
  <si>
    <t>13/10/2007 at 14:00:00</t>
  </si>
  <si>
    <t>14/10/2007 at 18:00:00</t>
  </si>
  <si>
    <t>n/a</t>
  </si>
  <si>
    <t>WAITAKERE CITY</t>
  </si>
  <si>
    <t>HENDERSON COMMUNITY BOARD</t>
  </si>
  <si>
    <t>MASSEY COMMUNITY BOARD</t>
  </si>
  <si>
    <t>NEW LYNN COMMUNITY BOARD</t>
  </si>
  <si>
    <t>WAITAKERE COMMUNITY BOARD</t>
  </si>
  <si>
    <t>WAITAKERE CITY COUNCIL</t>
  </si>
  <si>
    <t>13/10/07 1pm</t>
  </si>
  <si>
    <t>14/10/07 1pm</t>
  </si>
  <si>
    <t>HENDERSON</t>
  </si>
  <si>
    <t>MASSEY</t>
  </si>
  <si>
    <t>NEW LYNN</t>
  </si>
  <si>
    <t>13/10/07 @ 17:00</t>
  </si>
  <si>
    <t>14/10/07 @ 18:00</t>
  </si>
  <si>
    <t>Oamaru Licensing Trust</t>
  </si>
  <si>
    <t>Should fluoride be added to council water supplies - referendum carried out on a ward by ward basis</t>
  </si>
  <si>
    <t xml:space="preserve"> Waikato District Health Board</t>
  </si>
  <si>
    <t>WANGANUI RURAL COMMUNITY BOARD</t>
  </si>
  <si>
    <t>DHB 7:15pm 13 Oct 07</t>
  </si>
  <si>
    <t>The last progress result on Saturday 13 October was issued at 9pm (we issued them for each constituency as we received prog results)</t>
  </si>
  <si>
    <t>the last preliminary result was issued at 5.30 on Monday 15 October</t>
  </si>
  <si>
    <t>13/10/2007 @ 12.49</t>
  </si>
  <si>
    <t>Daily in the morning</t>
  </si>
  <si>
    <t>EDGECUMBE-TARAWERA COMMUNITY BOARD</t>
  </si>
  <si>
    <t>13/10/2007 @ 12.54</t>
  </si>
  <si>
    <t>MAORI WARDS OPTION POLL</t>
  </si>
  <si>
    <t>EDGECUMBE-TARAWERA</t>
  </si>
  <si>
    <r>
      <rPr>
        <b/>
        <sz val="10"/>
        <rFont val="Arial"/>
        <family val="2"/>
      </rPr>
      <t>Candidates community board members (%)</t>
    </r>
    <r>
      <rPr>
        <sz val="10"/>
        <rFont val="Arial"/>
        <family val="2"/>
      </rPr>
      <t xml:space="preserve"> = the number of community board members from previous term who stood for council in current election, divided by the total number of candidates in current election (city and district council elections only)</t>
    </r>
  </si>
  <si>
    <r>
      <rPr>
        <b/>
        <sz val="10"/>
        <rFont val="Arial"/>
        <family val="2"/>
      </rPr>
      <t>Candidates sitting members (%)</t>
    </r>
    <r>
      <rPr>
        <sz val="10"/>
        <rFont val="Arial"/>
        <family val="2"/>
      </rPr>
      <t xml:space="preserve"> = the number of sitting members in previous term who stood for re-election in current election divided by the total number of candidates in current election</t>
    </r>
  </si>
  <si>
    <r>
      <rPr>
        <b/>
        <sz val="10"/>
        <rFont val="Arial"/>
        <family val="2"/>
      </rPr>
      <t>Community board members elected (%)</t>
    </r>
    <r>
      <rPr>
        <sz val="10"/>
        <rFont val="Arial"/>
        <family val="2"/>
      </rPr>
      <t xml:space="preserve"> = the number of community board members in previous term who stood for council in current term and were elected, divided by the total number of positions in current term (city and district council elections only)</t>
    </r>
  </si>
  <si>
    <r>
      <rPr>
        <b/>
        <sz val="10"/>
        <rFont val="Arial"/>
        <family val="2"/>
      </rPr>
      <t>Resident population</t>
    </r>
    <r>
      <rPr>
        <sz val="10"/>
        <rFont val="Arial"/>
        <family val="2"/>
      </rPr>
      <t xml:space="preserve"> = the estimated population usually resident of the area, based on estimated or Census data (provided by Statistics New Zealand)</t>
    </r>
  </si>
  <si>
    <r>
      <rPr>
        <b/>
        <sz val="10"/>
        <rFont val="Arial"/>
        <family val="2"/>
      </rPr>
      <t>Members elected (%)</t>
    </r>
    <r>
      <rPr>
        <sz val="10"/>
        <rFont val="Arial"/>
        <family val="2"/>
      </rPr>
      <t xml:space="preserve"> = the number of sitting members in previous term who stood for re-election in current term and were re-elected, divided by the total number of elected members in current term</t>
    </r>
  </si>
  <si>
    <r>
      <rPr>
        <b/>
        <sz val="10"/>
        <rFont val="Arial"/>
        <family val="2"/>
      </rPr>
      <t>Sitting mayor (R/S/U/D)</t>
    </r>
    <r>
      <rPr>
        <sz val="10"/>
        <rFont val="Arial"/>
        <family val="2"/>
      </rPr>
      <t xml:space="preserve"> = whether the sitting mayor in previous term was: re-elected (R); stood down (S); re-elected unopposed (U); or defeated (D) in the current elections</t>
    </r>
  </si>
  <si>
    <r>
      <rPr>
        <b/>
        <sz val="10"/>
        <rFont val="Arial"/>
        <family val="2"/>
      </rPr>
      <t>Sitting members re-elected (%)</t>
    </r>
    <r>
      <rPr>
        <sz val="10"/>
        <rFont val="Arial"/>
        <family val="2"/>
      </rPr>
      <t xml:space="preserve"> = the number of sitting members in previous term that were re-elected in current term, divided by the total number of positions in current term</t>
    </r>
  </si>
  <si>
    <t xml:space="preserve"> </t>
  </si>
  <si>
    <t>* Total voters includes both valid and invalid votes</t>
  </si>
  <si>
    <t>1/1</t>
  </si>
  <si>
    <t>regional councils</t>
  </si>
  <si>
    <t>"l" denotes cities with more than 90,000 residents</t>
  </si>
  <si>
    <t>"s" denotes cities with less than 90,000 residents</t>
  </si>
  <si>
    <t>districts with populations between 20,000 and 90,000</t>
  </si>
  <si>
    <t>DIA voter turnout numbers include invalid as well as valid votes. DHB voter turnout numbers compiled by the Ministry of Health include only valid votes, so there can be slight differences in numbers between DIA and Ministry of Health numbers for DHB voter turnout.</t>
  </si>
  <si>
    <t>2007 voting statistics by ward</t>
  </si>
  <si>
    <t>Size</t>
  </si>
  <si>
    <t>Wards</t>
  </si>
  <si>
    <t>Candidates community board members 
(N)</t>
  </si>
  <si>
    <t>Candidates community board members 
(%)</t>
  </si>
  <si>
    <t>Community board members elected 
(N)</t>
  </si>
  <si>
    <t>Community board members elected 
(%)</t>
  </si>
  <si>
    <t>0/5</t>
  </si>
  <si>
    <t>3/8</t>
  </si>
  <si>
    <t>5/7</t>
  </si>
  <si>
    <t>1/4</t>
  </si>
  <si>
    <t>1/6</t>
  </si>
  <si>
    <t>1/12</t>
  </si>
  <si>
    <t>7/11</t>
  </si>
  <si>
    <t>Mayor (F/M)</t>
  </si>
  <si>
    <t>Mayors re-elected</t>
  </si>
  <si>
    <t>Mayors stood down</t>
  </si>
  <si>
    <t>Mayors unopposed</t>
  </si>
  <si>
    <t>Mayors defeated</t>
  </si>
  <si>
    <t>Mayoral candidate  elected to council (N)</t>
  </si>
  <si>
    <t>13/13</t>
  </si>
  <si>
    <t>AUCKLAND MAYOR</t>
  </si>
  <si>
    <t>Council members re-elected  (N)</t>
  </si>
  <si>
    <t>Candidates Council sitting members (N)
(N)</t>
  </si>
  <si>
    <t>2010 Council &amp; Mayor totals</t>
  </si>
  <si>
    <t>2007 Council &amp; Mayor totals</t>
  </si>
  <si>
    <t>metropolitan area generally with a population greater than 90,000</t>
  </si>
  <si>
    <t>Women candidates</t>
  </si>
  <si>
    <t>Women elected</t>
  </si>
  <si>
    <t>Women Candidates</t>
  </si>
  <si>
    <t>Women Elected</t>
  </si>
  <si>
    <t>2013 NZ Local Authority Election Statistics (Updated November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</si>
</sst>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h:mm:ss;@"/>
    <numFmt numFmtId="166" formatCode="hh:mm:ss;@"/>
    <numFmt numFmtId="167" formatCode="_-* #,##0_-;\-* #,##0_-;_-* &quot;-&quot;??_-;_-@_-"/>
    <numFmt numFmtId="168" formatCode="0.0"/>
  </numFmts>
  <fonts count="4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name val="Arial"/>
      <family val="2"/>
    </font>
    <font>
      <sz val="10"/>
      <color indexed="8"/>
      <name val="Arial"/>
      <family val="2"/>
    </font>
    <font>
      <sz val="8"/>
      <name val="Arial"/>
      <family val="2"/>
    </font>
    <font>
      <sz val="8"/>
      <color indexed="8"/>
      <name val="Arial"/>
      <family val="2"/>
    </font>
    <font>
      <sz val="10"/>
      <color indexed="8"/>
      <name val="Arial"/>
      <family val="2"/>
    </font>
    <font>
      <sz val="10"/>
      <color indexed="8"/>
      <name val="Arial"/>
      <family val="2"/>
    </font>
    <font>
      <sz val="10"/>
      <color indexed="8"/>
      <name val="Arial"/>
      <family val="2"/>
    </font>
    <font>
      <i/>
      <sz val="10"/>
      <name val="Arial"/>
      <family val="2"/>
    </font>
    <font>
      <sz val="10"/>
      <name val="Arial"/>
      <family val="2"/>
    </font>
    <font>
      <i/>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indexed="8"/>
      <name val="Arial"/>
      <family val="2"/>
    </font>
    <font>
      <b/>
      <sz val="10"/>
      <color indexed="8"/>
      <name val="Arial"/>
      <family val="2"/>
    </font>
    <font>
      <b/>
      <sz val="10"/>
      <name val="Arial"/>
      <family val="2"/>
    </font>
    <font>
      <sz val="8"/>
      <color indexed="8"/>
      <name val="Arial"/>
      <family val="2"/>
    </font>
    <font>
      <i/>
      <sz val="11"/>
      <color theme="1"/>
      <name val="Calibri"/>
      <family val="2"/>
      <scheme val="minor"/>
    </font>
    <font>
      <i/>
      <sz val="11"/>
      <color rgb="FFFF0000"/>
      <name val="Calibri"/>
      <family val="2"/>
      <scheme val="minor"/>
    </font>
    <font>
      <i/>
      <sz val="10"/>
      <color rgb="FFFF0000"/>
      <name val="Arial"/>
      <family val="2"/>
    </font>
    <font>
      <sz val="10"/>
      <name val="Arial"/>
      <family val="2"/>
    </font>
    <font>
      <sz val="10"/>
      <color indexed="8"/>
      <name val="Arial Mäori"/>
      <family val="2"/>
    </font>
    <font>
      <u/>
      <sz val="10"/>
      <color theme="10"/>
      <name val="Arial"/>
      <family val="2"/>
    </font>
    <font>
      <u/>
      <sz val="10"/>
      <color theme="10"/>
      <name val="Arial"/>
      <family val="2"/>
    </font>
    <font>
      <sz val="10"/>
      <color indexed="8"/>
      <name val="Arial"/>
      <family val="2"/>
    </font>
    <font>
      <b/>
      <sz val="10"/>
      <name val="Arial"/>
      <family val="2"/>
    </font>
    <font>
      <sz val="8"/>
      <color indexed="8"/>
      <name val="Arial"/>
      <family val="2"/>
    </font>
    <font>
      <b/>
      <i/>
      <sz val="10"/>
      <name val="Arial"/>
      <family val="2"/>
    </font>
  </fonts>
  <fills count="43">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249977111117893"/>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22"/>
      </right>
      <top/>
      <bottom style="thin">
        <color indexed="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double">
        <color indexed="64"/>
      </bottom>
      <diagonal/>
    </border>
  </borders>
  <cellStyleXfs count="68">
    <xf numFmtId="0" fontId="0"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8" fillId="29" borderId="0" applyNumberFormat="0" applyBorder="0" applyAlignment="0" applyProtection="0"/>
    <xf numFmtId="0" fontId="19" fillId="30" borderId="22" applyNumberFormat="0" applyAlignment="0" applyProtection="0"/>
    <xf numFmtId="0" fontId="20" fillId="31" borderId="23" applyNumberFormat="0" applyAlignment="0" applyProtection="0"/>
    <xf numFmtId="43" fontId="4" fillId="0" borderId="0" applyFont="0" applyFill="0" applyBorder="0" applyAlignment="0" applyProtection="0"/>
    <xf numFmtId="43" fontId="14" fillId="0" borderId="0" applyFont="0" applyFill="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24" applyNumberFormat="0" applyFill="0" applyAlignment="0" applyProtection="0"/>
    <xf numFmtId="0" fontId="24" fillId="0" borderId="25" applyNumberFormat="0" applyFill="0" applyAlignment="0" applyProtection="0"/>
    <xf numFmtId="0" fontId="25" fillId="0" borderId="26" applyNumberFormat="0" applyFill="0" applyAlignment="0" applyProtection="0"/>
    <xf numFmtId="0" fontId="25" fillId="0" borderId="0" applyNumberFormat="0" applyFill="0" applyBorder="0" applyAlignment="0" applyProtection="0"/>
    <xf numFmtId="0" fontId="26" fillId="33" borderId="22" applyNumberFormat="0" applyAlignment="0" applyProtection="0"/>
    <xf numFmtId="0" fontId="27" fillId="0" borderId="27" applyNumberFormat="0" applyFill="0" applyAlignment="0" applyProtection="0"/>
    <xf numFmtId="0" fontId="28" fillId="34" borderId="0" applyNumberFormat="0" applyBorder="0" applyAlignment="0" applyProtection="0"/>
    <xf numFmtId="0" fontId="4" fillId="0" borderId="0"/>
    <xf numFmtId="0" fontId="7" fillId="0" borderId="0"/>
    <xf numFmtId="0" fontId="12" fillId="0" borderId="0"/>
    <xf numFmtId="0" fontId="16" fillId="35" borderId="28" applyNumberFormat="0" applyFont="0" applyAlignment="0" applyProtection="0"/>
    <xf numFmtId="0" fontId="29" fillId="30" borderId="29" applyNumberFormat="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0" borderId="30" applyNumberFormat="0" applyFill="0" applyAlignment="0" applyProtection="0"/>
    <xf numFmtId="0" fontId="32" fillId="0" borderId="0" applyNumberFormat="0" applyFill="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43" fontId="3" fillId="0" borderId="0" applyFont="0" applyFill="0" applyBorder="0" applyAlignment="0" applyProtection="0"/>
    <xf numFmtId="43" fontId="40" fillId="0" borderId="0" applyFont="0" applyFill="0" applyBorder="0" applyAlignment="0" applyProtection="0"/>
    <xf numFmtId="0" fontId="3" fillId="0" borderId="0"/>
    <xf numFmtId="0" fontId="2" fillId="35" borderId="28" applyNumberFormat="0" applyFont="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0" fontId="42" fillId="0" borderId="0" applyNumberFormat="0" applyFill="0" applyBorder="0" applyAlignment="0" applyProtection="0"/>
  </cellStyleXfs>
  <cellXfs count="973">
    <xf numFmtId="0" fontId="0" fillId="0" borderId="0" xfId="0"/>
    <xf numFmtId="0" fontId="7" fillId="0" borderId="2" xfId="40" applyFont="1" applyFill="1" applyBorder="1" applyAlignment="1">
      <alignment horizontal="left"/>
    </xf>
    <xf numFmtId="0" fontId="7" fillId="0" borderId="2" xfId="40" applyFont="1" applyFill="1" applyBorder="1" applyAlignment="1"/>
    <xf numFmtId="49" fontId="6" fillId="0" borderId="2" xfId="0" applyNumberFormat="1" applyFont="1" applyFill="1" applyBorder="1" applyAlignment="1">
      <alignment horizontal="left"/>
    </xf>
    <xf numFmtId="0" fontId="0" fillId="0" borderId="0" xfId="0" applyFill="1"/>
    <xf numFmtId="0" fontId="7" fillId="0" borderId="3" xfId="40" applyFont="1" applyFill="1" applyBorder="1" applyAlignment="1">
      <alignment horizontal="left"/>
    </xf>
    <xf numFmtId="49" fontId="6" fillId="0" borderId="4" xfId="0" applyNumberFormat="1" applyFont="1" applyFill="1" applyBorder="1" applyAlignment="1">
      <alignment horizontal="left"/>
    </xf>
    <xf numFmtId="49" fontId="6" fillId="0" borderId="3" xfId="0" applyNumberFormat="1" applyFont="1" applyFill="1" applyBorder="1" applyAlignment="1">
      <alignment horizontal="left"/>
    </xf>
    <xf numFmtId="49" fontId="6" fillId="0" borderId="6" xfId="0" applyNumberFormat="1" applyFont="1" applyFill="1" applyBorder="1" applyAlignment="1">
      <alignment horizontal="left"/>
    </xf>
    <xf numFmtId="0" fontId="7" fillId="2" borderId="4" xfId="40" applyFont="1" applyFill="1" applyBorder="1" applyAlignment="1">
      <alignment horizontal="left"/>
    </xf>
    <xf numFmtId="0" fontId="7" fillId="2" borderId="2" xfId="40" applyFont="1" applyFill="1" applyBorder="1" applyAlignment="1">
      <alignment horizontal="left"/>
    </xf>
    <xf numFmtId="49" fontId="6" fillId="2" borderId="2" xfId="0" applyNumberFormat="1" applyFont="1" applyFill="1" applyBorder="1" applyAlignment="1">
      <alignment horizontal="left"/>
    </xf>
    <xf numFmtId="0" fontId="7" fillId="2" borderId="3" xfId="40" applyFont="1" applyFill="1" applyBorder="1" applyAlignment="1">
      <alignment horizontal="left"/>
    </xf>
    <xf numFmtId="49" fontId="6" fillId="2" borderId="3" xfId="0" applyNumberFormat="1" applyFont="1" applyFill="1" applyBorder="1" applyAlignment="1">
      <alignment horizontal="left"/>
    </xf>
    <xf numFmtId="0" fontId="10" fillId="2" borderId="2" xfId="40" applyFont="1" applyFill="1" applyBorder="1" applyAlignment="1">
      <alignment horizontal="left"/>
    </xf>
    <xf numFmtId="3" fontId="10" fillId="2" borderId="3" xfId="40" applyNumberFormat="1" applyFont="1" applyFill="1" applyBorder="1" applyAlignment="1"/>
    <xf numFmtId="0" fontId="10" fillId="2" borderId="3" xfId="40" applyFont="1" applyFill="1" applyBorder="1" applyAlignment="1">
      <alignment horizontal="right"/>
    </xf>
    <xf numFmtId="0" fontId="6" fillId="2" borderId="3" xfId="0" applyFont="1" applyFill="1" applyBorder="1"/>
    <xf numFmtId="2" fontId="6" fillId="2" borderId="3" xfId="0" applyNumberFormat="1" applyFont="1" applyFill="1" applyBorder="1"/>
    <xf numFmtId="3" fontId="6" fillId="2" borderId="3" xfId="0" applyNumberFormat="1" applyFont="1" applyFill="1" applyBorder="1"/>
    <xf numFmtId="164" fontId="6" fillId="2" borderId="3" xfId="0" applyNumberFormat="1" applyFont="1" applyFill="1" applyBorder="1"/>
    <xf numFmtId="3" fontId="6" fillId="2" borderId="2" xfId="0" applyNumberFormat="1" applyFont="1" applyFill="1" applyBorder="1"/>
    <xf numFmtId="10" fontId="6" fillId="2" borderId="3" xfId="0" applyNumberFormat="1" applyFont="1" applyFill="1" applyBorder="1"/>
    <xf numFmtId="3" fontId="10" fillId="2" borderId="2" xfId="40" applyNumberFormat="1" applyFont="1" applyFill="1" applyBorder="1" applyAlignment="1"/>
    <xf numFmtId="0" fontId="10" fillId="2" borderId="2" xfId="40" applyFont="1" applyFill="1" applyBorder="1" applyAlignment="1">
      <alignment horizontal="right"/>
    </xf>
    <xf numFmtId="0" fontId="6" fillId="2" borderId="2" xfId="0" applyFont="1" applyFill="1" applyBorder="1"/>
    <xf numFmtId="2" fontId="6" fillId="2" borderId="2" xfId="0" applyNumberFormat="1" applyFont="1" applyFill="1" applyBorder="1"/>
    <xf numFmtId="164" fontId="6" fillId="2" borderId="2" xfId="0" applyNumberFormat="1" applyFont="1" applyFill="1" applyBorder="1"/>
    <xf numFmtId="10" fontId="6" fillId="2" borderId="2" xfId="0" applyNumberFormat="1" applyFont="1" applyFill="1" applyBorder="1"/>
    <xf numFmtId="1" fontId="6" fillId="2" borderId="2" xfId="0" applyNumberFormat="1" applyFont="1" applyFill="1" applyBorder="1"/>
    <xf numFmtId="0" fontId="7" fillId="2" borderId="2" xfId="40" applyFont="1" applyFill="1" applyBorder="1" applyAlignment="1"/>
    <xf numFmtId="3" fontId="7" fillId="2" borderId="2" xfId="40" applyNumberFormat="1" applyFont="1" applyFill="1" applyBorder="1" applyAlignment="1"/>
    <xf numFmtId="0" fontId="7" fillId="2" borderId="2" xfId="40" applyFont="1" applyFill="1" applyBorder="1" applyAlignment="1">
      <alignment horizontal="right"/>
    </xf>
    <xf numFmtId="0" fontId="0" fillId="2" borderId="2" xfId="0" applyFill="1" applyBorder="1"/>
    <xf numFmtId="2" fontId="0" fillId="2" borderId="2" xfId="0" applyNumberFormat="1" applyFill="1" applyBorder="1"/>
    <xf numFmtId="3" fontId="0" fillId="2" borderId="2" xfId="0" applyNumberFormat="1" applyFill="1" applyBorder="1"/>
    <xf numFmtId="164" fontId="0" fillId="2" borderId="2" xfId="0" applyNumberFormat="1" applyFill="1" applyBorder="1"/>
    <xf numFmtId="10" fontId="0" fillId="2" borderId="2" xfId="0" applyNumberFormat="1" applyFill="1" applyBorder="1"/>
    <xf numFmtId="1" fontId="0" fillId="2" borderId="2" xfId="0" applyNumberFormat="1" applyFill="1" applyBorder="1"/>
    <xf numFmtId="0" fontId="7" fillId="2" borderId="3" xfId="40" applyFont="1" applyFill="1" applyBorder="1" applyAlignment="1"/>
    <xf numFmtId="3" fontId="7" fillId="2" borderId="3" xfId="40" applyNumberFormat="1" applyFont="1" applyFill="1" applyBorder="1" applyAlignment="1"/>
    <xf numFmtId="0" fontId="7" fillId="2" borderId="3" xfId="40" applyFont="1" applyFill="1" applyBorder="1" applyAlignment="1">
      <alignment horizontal="right"/>
    </xf>
    <xf numFmtId="0" fontId="0" fillId="2" borderId="3" xfId="0" applyFill="1" applyBorder="1"/>
    <xf numFmtId="2" fontId="0" fillId="2" borderId="3" xfId="0" applyNumberFormat="1" applyFill="1" applyBorder="1"/>
    <xf numFmtId="3" fontId="0" fillId="2" borderId="3" xfId="0" applyNumberFormat="1" applyFill="1" applyBorder="1"/>
    <xf numFmtId="164" fontId="0" fillId="2" borderId="3" xfId="0" applyNumberFormat="1" applyFill="1" applyBorder="1"/>
    <xf numFmtId="1" fontId="0" fillId="2" borderId="3" xfId="0" applyNumberFormat="1" applyFill="1" applyBorder="1"/>
    <xf numFmtId="3" fontId="7" fillId="2" borderId="4" xfId="40" applyNumberFormat="1" applyFont="1" applyFill="1" applyBorder="1" applyAlignment="1"/>
    <xf numFmtId="0" fontId="7" fillId="2" borderId="4" xfId="40" applyFont="1" applyFill="1" applyBorder="1" applyAlignment="1">
      <alignment horizontal="right"/>
    </xf>
    <xf numFmtId="0" fontId="0" fillId="2" borderId="4" xfId="0" applyFill="1" applyBorder="1"/>
    <xf numFmtId="2" fontId="0" fillId="2" borderId="4" xfId="0" applyNumberFormat="1" applyFill="1" applyBorder="1"/>
    <xf numFmtId="3" fontId="0" fillId="2" borderId="4" xfId="0" applyNumberFormat="1" applyFill="1" applyBorder="1"/>
    <xf numFmtId="164" fontId="0" fillId="2" borderId="4" xfId="0" applyNumberFormat="1" applyFill="1" applyBorder="1"/>
    <xf numFmtId="10" fontId="0" fillId="2" borderId="4" xfId="0" applyNumberFormat="1" applyFill="1" applyBorder="1"/>
    <xf numFmtId="3" fontId="6" fillId="2" borderId="4" xfId="0" applyNumberFormat="1" applyFont="1" applyFill="1" applyBorder="1"/>
    <xf numFmtId="0" fontId="7" fillId="2" borderId="6" xfId="40" applyFont="1" applyFill="1" applyBorder="1" applyAlignment="1">
      <alignment horizontal="left"/>
    </xf>
    <xf numFmtId="3" fontId="7" fillId="2" borderId="6" xfId="40" applyNumberFormat="1" applyFont="1" applyFill="1" applyBorder="1" applyAlignment="1"/>
    <xf numFmtId="49" fontId="6" fillId="2" borderId="6" xfId="0" applyNumberFormat="1" applyFont="1" applyFill="1" applyBorder="1" applyAlignment="1">
      <alignment horizontal="left"/>
    </xf>
    <xf numFmtId="0" fontId="7" fillId="2" borderId="6" xfId="40" applyFont="1" applyFill="1" applyBorder="1" applyAlignment="1">
      <alignment horizontal="right"/>
    </xf>
    <xf numFmtId="0" fontId="0" fillId="2" borderId="6" xfId="0" applyFill="1" applyBorder="1"/>
    <xf numFmtId="2" fontId="0" fillId="2" borderId="6" xfId="0" applyNumberFormat="1" applyFill="1" applyBorder="1"/>
    <xf numFmtId="3" fontId="0" fillId="2" borderId="6" xfId="0" applyNumberFormat="1" applyFill="1" applyBorder="1"/>
    <xf numFmtId="164" fontId="0" fillId="2" borderId="6" xfId="0" applyNumberFormat="1" applyFill="1" applyBorder="1"/>
    <xf numFmtId="10" fontId="0" fillId="2" borderId="3" xfId="0" applyNumberFormat="1" applyFill="1" applyBorder="1"/>
    <xf numFmtId="49" fontId="4" fillId="2" borderId="4" xfId="0" applyNumberFormat="1" applyFont="1" applyFill="1" applyBorder="1" applyAlignment="1">
      <alignment horizontal="left"/>
    </xf>
    <xf numFmtId="49" fontId="4" fillId="2" borderId="2" xfId="0" applyNumberFormat="1" applyFont="1" applyFill="1" applyBorder="1" applyAlignment="1">
      <alignment horizontal="left"/>
    </xf>
    <xf numFmtId="3" fontId="4" fillId="2" borderId="3" xfId="40" applyNumberFormat="1" applyFont="1" applyFill="1" applyBorder="1" applyAlignment="1"/>
    <xf numFmtId="164" fontId="4" fillId="2" borderId="2" xfId="0" applyNumberFormat="1" applyFont="1" applyFill="1" applyBorder="1"/>
    <xf numFmtId="0" fontId="6" fillId="2" borderId="2" xfId="40" applyFont="1" applyFill="1" applyBorder="1" applyAlignment="1">
      <alignment horizontal="left"/>
    </xf>
    <xf numFmtId="3" fontId="6" fillId="2" borderId="2" xfId="40" applyNumberFormat="1" applyFont="1" applyFill="1" applyBorder="1" applyAlignment="1"/>
    <xf numFmtId="0" fontId="6" fillId="2" borderId="2" xfId="40" applyFont="1" applyFill="1" applyBorder="1" applyAlignment="1">
      <alignment horizontal="right"/>
    </xf>
    <xf numFmtId="0" fontId="4" fillId="2" borderId="2" xfId="40" applyFont="1" applyFill="1" applyBorder="1" applyAlignment="1">
      <alignment horizontal="right"/>
    </xf>
    <xf numFmtId="49" fontId="4" fillId="2" borderId="6" xfId="0" applyNumberFormat="1" applyFont="1" applyFill="1" applyBorder="1" applyAlignment="1">
      <alignment horizontal="left"/>
    </xf>
    <xf numFmtId="0" fontId="4" fillId="2" borderId="6" xfId="0" applyFont="1" applyFill="1" applyBorder="1"/>
    <xf numFmtId="164" fontId="4" fillId="2" borderId="6" xfId="0" applyNumberFormat="1" applyFont="1" applyFill="1" applyBorder="1"/>
    <xf numFmtId="49" fontId="4" fillId="2" borderId="3" xfId="0" applyNumberFormat="1" applyFont="1" applyFill="1" applyBorder="1" applyAlignment="1">
      <alignment horizontal="left"/>
    </xf>
    <xf numFmtId="0" fontId="4" fillId="2" borderId="2" xfId="0" applyFont="1" applyFill="1" applyBorder="1"/>
    <xf numFmtId="0" fontId="4" fillId="2" borderId="2" xfId="40" applyFont="1" applyFill="1" applyBorder="1" applyAlignment="1">
      <alignment horizontal="left"/>
    </xf>
    <xf numFmtId="0" fontId="4" fillId="2" borderId="2" xfId="40" applyFont="1" applyFill="1" applyBorder="1" applyAlignment="1"/>
    <xf numFmtId="3" fontId="4" fillId="2" borderId="2" xfId="40" applyNumberFormat="1" applyFont="1" applyFill="1" applyBorder="1" applyAlignment="1"/>
    <xf numFmtId="2" fontId="4" fillId="2" borderId="2" xfId="0" applyNumberFormat="1" applyFont="1" applyFill="1" applyBorder="1"/>
    <xf numFmtId="3" fontId="4" fillId="2" borderId="2" xfId="0" applyNumberFormat="1" applyFont="1" applyFill="1" applyBorder="1"/>
    <xf numFmtId="10" fontId="4" fillId="2" borderId="2" xfId="0" applyNumberFormat="1" applyFont="1" applyFill="1" applyBorder="1"/>
    <xf numFmtId="0" fontId="7" fillId="2" borderId="7" xfId="40" applyFont="1" applyFill="1" applyBorder="1" applyAlignment="1">
      <alignment horizontal="left"/>
    </xf>
    <xf numFmtId="3" fontId="7" fillId="2" borderId="7" xfId="40" applyNumberFormat="1" applyFont="1" applyFill="1" applyBorder="1" applyAlignment="1"/>
    <xf numFmtId="0" fontId="7" fillId="2" borderId="7" xfId="40" applyFont="1" applyFill="1" applyBorder="1" applyAlignment="1">
      <alignment horizontal="right"/>
    </xf>
    <xf numFmtId="0" fontId="0" fillId="2" borderId="7" xfId="0" applyFill="1" applyBorder="1"/>
    <xf numFmtId="2" fontId="0" fillId="2" borderId="7" xfId="0" applyNumberFormat="1" applyFill="1" applyBorder="1"/>
    <xf numFmtId="3" fontId="0" fillId="2" borderId="7" xfId="0" applyNumberFormat="1" applyFill="1" applyBorder="1"/>
    <xf numFmtId="164" fontId="0" fillId="2" borderId="7" xfId="0" applyNumberFormat="1" applyFill="1" applyBorder="1"/>
    <xf numFmtId="3" fontId="3" fillId="2" borderId="3" xfId="0" applyNumberFormat="1" applyFont="1" applyFill="1" applyBorder="1"/>
    <xf numFmtId="3" fontId="3" fillId="2" borderId="2" xfId="0" applyNumberFormat="1" applyFont="1" applyFill="1" applyBorder="1"/>
    <xf numFmtId="164" fontId="4" fillId="2" borderId="3" xfId="0" applyNumberFormat="1" applyFont="1" applyFill="1" applyBorder="1"/>
    <xf numFmtId="3" fontId="7" fillId="2" borderId="8" xfId="40" applyNumberFormat="1" applyFont="1" applyFill="1" applyBorder="1" applyAlignment="1"/>
    <xf numFmtId="0" fontId="7" fillId="2" borderId="8" xfId="40" applyFont="1" applyFill="1" applyBorder="1" applyAlignment="1">
      <alignment horizontal="left"/>
    </xf>
    <xf numFmtId="49" fontId="4" fillId="2" borderId="8" xfId="0" applyNumberFormat="1" applyFont="1" applyFill="1" applyBorder="1" applyAlignment="1">
      <alignment horizontal="left"/>
    </xf>
    <xf numFmtId="0" fontId="7" fillId="2" borderId="8" xfId="40" applyFont="1" applyFill="1" applyBorder="1" applyAlignment="1">
      <alignment horizontal="right"/>
    </xf>
    <xf numFmtId="0" fontId="0" fillId="2" borderId="8" xfId="0" applyFill="1" applyBorder="1"/>
    <xf numFmtId="2" fontId="0" fillId="2" borderId="8" xfId="0" applyNumberFormat="1" applyFill="1" applyBorder="1"/>
    <xf numFmtId="3" fontId="0" fillId="2" borderId="8" xfId="0" applyNumberFormat="1" applyFill="1" applyBorder="1"/>
    <xf numFmtId="164" fontId="0" fillId="2" borderId="8" xfId="0" applyNumberFormat="1" applyFill="1" applyBorder="1"/>
    <xf numFmtId="10" fontId="0" fillId="2" borderId="8" xfId="0" applyNumberFormat="1" applyFill="1" applyBorder="1"/>
    <xf numFmtId="0" fontId="3" fillId="2" borderId="3" xfId="40" applyFont="1" applyFill="1" applyBorder="1" applyAlignment="1">
      <alignment horizontal="left"/>
    </xf>
    <xf numFmtId="0" fontId="7" fillId="2" borderId="9" xfId="40" applyFont="1" applyFill="1" applyBorder="1" applyAlignment="1">
      <alignment horizontal="left"/>
    </xf>
    <xf numFmtId="3" fontId="7" fillId="2" borderId="9" xfId="40" applyNumberFormat="1" applyFont="1" applyFill="1" applyBorder="1" applyAlignment="1"/>
    <xf numFmtId="0" fontId="7" fillId="2" borderId="9" xfId="40" applyFont="1" applyFill="1" applyBorder="1" applyAlignment="1">
      <alignment horizontal="right"/>
    </xf>
    <xf numFmtId="0" fontId="0" fillId="2" borderId="9" xfId="0" applyFill="1" applyBorder="1"/>
    <xf numFmtId="2" fontId="0" fillId="2" borderId="9" xfId="0" applyNumberFormat="1" applyFill="1" applyBorder="1"/>
    <xf numFmtId="3" fontId="0" fillId="2" borderId="9" xfId="0" applyNumberFormat="1" applyFill="1" applyBorder="1"/>
    <xf numFmtId="164" fontId="0" fillId="2" borderId="9" xfId="0" applyNumberFormat="1" applyFill="1" applyBorder="1"/>
    <xf numFmtId="0" fontId="3" fillId="2" borderId="2" xfId="40" applyFont="1" applyFill="1" applyBorder="1" applyAlignment="1">
      <alignment horizontal="right"/>
    </xf>
    <xf numFmtId="0" fontId="7" fillId="0" borderId="3" xfId="40" applyFont="1" applyFill="1" applyBorder="1" applyAlignment="1"/>
    <xf numFmtId="0" fontId="7" fillId="0" borderId="3" xfId="40" applyFont="1" applyFill="1" applyBorder="1" applyAlignment="1">
      <alignment horizontal="right"/>
    </xf>
    <xf numFmtId="2" fontId="0" fillId="0" borderId="3" xfId="0" applyNumberFormat="1" applyFill="1" applyBorder="1"/>
    <xf numFmtId="3" fontId="0" fillId="0" borderId="3" xfId="0" applyNumberFormat="1" applyFill="1" applyBorder="1"/>
    <xf numFmtId="164" fontId="0" fillId="0" borderId="3" xfId="0" applyNumberFormat="1" applyFill="1" applyBorder="1"/>
    <xf numFmtId="164" fontId="0" fillId="0" borderId="2" xfId="0" applyNumberFormat="1" applyFill="1" applyBorder="1"/>
    <xf numFmtId="3" fontId="7" fillId="0" borderId="3" xfId="40" applyNumberFormat="1" applyFont="1" applyFill="1" applyBorder="1" applyAlignment="1"/>
    <xf numFmtId="10" fontId="0" fillId="0" borderId="3" xfId="0" applyNumberFormat="1" applyFill="1" applyBorder="1"/>
    <xf numFmtId="1" fontId="0" fillId="0" borderId="3" xfId="0" applyNumberFormat="1" applyFill="1" applyBorder="1"/>
    <xf numFmtId="3" fontId="7" fillId="0" borderId="2" xfId="40" applyNumberFormat="1" applyFont="1" applyFill="1" applyBorder="1" applyAlignment="1"/>
    <xf numFmtId="0" fontId="7" fillId="0" borderId="2" xfId="40" applyFont="1" applyFill="1" applyBorder="1" applyAlignment="1">
      <alignment horizontal="right"/>
    </xf>
    <xf numFmtId="0" fontId="0" fillId="0" borderId="2" xfId="0" applyFill="1" applyBorder="1"/>
    <xf numFmtId="2" fontId="0" fillId="0" borderId="2" xfId="0" applyNumberFormat="1" applyFill="1" applyBorder="1"/>
    <xf numFmtId="3" fontId="0" fillId="0" borderId="2" xfId="0" applyNumberFormat="1" applyFill="1" applyBorder="1"/>
    <xf numFmtId="10" fontId="0" fillId="0" borderId="2" xfId="0" applyNumberFormat="1" applyFill="1" applyBorder="1"/>
    <xf numFmtId="3" fontId="7" fillId="0" borderId="4" xfId="40" applyNumberFormat="1" applyFont="1" applyFill="1" applyBorder="1" applyAlignment="1">
      <alignment horizontal="right"/>
    </xf>
    <xf numFmtId="49" fontId="4" fillId="0" borderId="4" xfId="0" applyNumberFormat="1" applyFont="1" applyFill="1" applyBorder="1" applyAlignment="1">
      <alignment horizontal="left"/>
    </xf>
    <xf numFmtId="3" fontId="7" fillId="0" borderId="6" xfId="40" applyNumberFormat="1" applyFont="1" applyFill="1" applyBorder="1" applyAlignment="1"/>
    <xf numFmtId="0" fontId="7" fillId="0" borderId="6" xfId="40" applyFont="1" applyFill="1" applyBorder="1" applyAlignment="1">
      <alignment horizontal="right"/>
    </xf>
    <xf numFmtId="0" fontId="0" fillId="0" borderId="6" xfId="0" applyFill="1" applyBorder="1"/>
    <xf numFmtId="2" fontId="0" fillId="0" borderId="6" xfId="0" applyNumberFormat="1" applyFill="1" applyBorder="1"/>
    <xf numFmtId="3" fontId="0" fillId="0" borderId="6" xfId="0" applyNumberFormat="1" applyFill="1" applyBorder="1"/>
    <xf numFmtId="164" fontId="0" fillId="0" borderId="6" xfId="0" applyNumberFormat="1" applyFill="1" applyBorder="1"/>
    <xf numFmtId="0" fontId="3" fillId="0" borderId="2" xfId="40" applyFont="1" applyFill="1" applyBorder="1" applyAlignment="1">
      <alignment horizontal="right"/>
    </xf>
    <xf numFmtId="164" fontId="4" fillId="0" borderId="6" xfId="0" applyNumberFormat="1" applyFont="1" applyFill="1" applyBorder="1"/>
    <xf numFmtId="0" fontId="3" fillId="0" borderId="3" xfId="40" applyFont="1" applyFill="1" applyBorder="1" applyAlignment="1">
      <alignment horizontal="right"/>
    </xf>
    <xf numFmtId="0" fontId="5" fillId="4" borderId="2" xfId="40" applyFont="1" applyFill="1" applyBorder="1" applyAlignment="1">
      <alignment horizontal="center" wrapText="1"/>
    </xf>
    <xf numFmtId="0" fontId="5" fillId="4" borderId="2" xfId="0" applyFont="1" applyFill="1" applyBorder="1" applyAlignment="1">
      <alignment horizontal="center" wrapText="1"/>
    </xf>
    <xf numFmtId="49" fontId="5" fillId="4" borderId="2" xfId="0" applyNumberFormat="1" applyFont="1" applyFill="1" applyBorder="1" applyAlignment="1">
      <alignment horizontal="center" wrapText="1"/>
    </xf>
    <xf numFmtId="3" fontId="5" fillId="4" borderId="2" xfId="0" applyNumberFormat="1" applyFont="1" applyFill="1" applyBorder="1" applyAlignment="1">
      <alignment horizontal="center" wrapText="1"/>
    </xf>
    <xf numFmtId="2" fontId="5" fillId="4" borderId="2" xfId="0" applyNumberFormat="1" applyFont="1" applyFill="1" applyBorder="1" applyAlignment="1">
      <alignment horizontal="center" wrapText="1"/>
    </xf>
    <xf numFmtId="1" fontId="5" fillId="4" borderId="2" xfId="0" applyNumberFormat="1" applyFont="1" applyFill="1" applyBorder="1" applyAlignment="1">
      <alignment horizontal="center" wrapText="1"/>
    </xf>
    <xf numFmtId="164" fontId="5" fillId="4" borderId="2" xfId="0" applyNumberFormat="1" applyFont="1" applyFill="1" applyBorder="1" applyAlignment="1">
      <alignment horizontal="center" wrapText="1"/>
    </xf>
    <xf numFmtId="10" fontId="5" fillId="4" borderId="2" xfId="0" applyNumberFormat="1" applyFont="1" applyFill="1" applyBorder="1" applyAlignment="1">
      <alignment horizontal="center" wrapText="1"/>
    </xf>
    <xf numFmtId="3" fontId="5" fillId="4" borderId="2" xfId="28" applyNumberFormat="1" applyFont="1" applyFill="1" applyBorder="1" applyAlignment="1">
      <alignment horizontal="center" wrapText="1"/>
    </xf>
    <xf numFmtId="3" fontId="3" fillId="0" borderId="2" xfId="0" applyNumberFormat="1" applyFont="1" applyFill="1" applyBorder="1"/>
    <xf numFmtId="49" fontId="4" fillId="0" borderId="2" xfId="0" applyNumberFormat="1" applyFont="1" applyFill="1" applyBorder="1" applyAlignment="1">
      <alignment horizontal="left"/>
    </xf>
    <xf numFmtId="0" fontId="4" fillId="2" borderId="3" xfId="40" applyFont="1" applyFill="1" applyBorder="1" applyAlignment="1">
      <alignment horizontal="left"/>
    </xf>
    <xf numFmtId="0" fontId="4" fillId="2" borderId="3" xfId="40" applyFont="1" applyFill="1" applyBorder="1" applyAlignment="1">
      <alignment horizontal="right"/>
    </xf>
    <xf numFmtId="0" fontId="4" fillId="2" borderId="3" xfId="0" applyFont="1" applyFill="1" applyBorder="1"/>
    <xf numFmtId="2" fontId="4" fillId="2" borderId="3" xfId="0" applyNumberFormat="1" applyFont="1" applyFill="1" applyBorder="1"/>
    <xf numFmtId="3" fontId="4" fillId="2" borderId="3" xfId="0" applyNumberFormat="1" applyFont="1" applyFill="1" applyBorder="1"/>
    <xf numFmtId="10" fontId="4" fillId="2" borderId="3" xfId="0" applyNumberFormat="1" applyFont="1" applyFill="1" applyBorder="1"/>
    <xf numFmtId="0" fontId="12" fillId="0" borderId="2" xfId="41" applyFont="1" applyFill="1" applyBorder="1" applyAlignment="1">
      <alignment horizontal="left"/>
    </xf>
    <xf numFmtId="0" fontId="12" fillId="0" borderId="2" xfId="41" applyFont="1" applyFill="1" applyBorder="1" applyAlignment="1"/>
    <xf numFmtId="0" fontId="12" fillId="0" borderId="2" xfId="41" applyFont="1" applyFill="1" applyBorder="1" applyAlignment="1">
      <alignment horizontal="right"/>
    </xf>
    <xf numFmtId="3" fontId="4" fillId="0" borderId="2" xfId="0" applyNumberFormat="1" applyFont="1" applyFill="1" applyBorder="1"/>
    <xf numFmtId="3" fontId="12" fillId="0" borderId="2" xfId="41" applyNumberFormat="1" applyFont="1" applyFill="1" applyBorder="1" applyAlignment="1"/>
    <xf numFmtId="164" fontId="4" fillId="0" borderId="3" xfId="0" applyNumberFormat="1" applyFont="1" applyFill="1" applyBorder="1"/>
    <xf numFmtId="0" fontId="4" fillId="0" borderId="3" xfId="40" applyFont="1" applyFill="1" applyBorder="1" applyAlignment="1">
      <alignment horizontal="left"/>
    </xf>
    <xf numFmtId="3" fontId="4" fillId="0" borderId="3" xfId="0" applyNumberFormat="1" applyFont="1" applyFill="1" applyBorder="1"/>
    <xf numFmtId="164" fontId="0" fillId="36" borderId="2" xfId="0" applyNumberFormat="1" applyFill="1" applyBorder="1"/>
    <xf numFmtId="3" fontId="4" fillId="0" borderId="2" xfId="39" applyNumberFormat="1" applyBorder="1"/>
    <xf numFmtId="3" fontId="0" fillId="0" borderId="11" xfId="0" applyNumberFormat="1" applyBorder="1"/>
    <xf numFmtId="3" fontId="4" fillId="0" borderId="11" xfId="39" applyNumberFormat="1" applyBorder="1"/>
    <xf numFmtId="3" fontId="0" fillId="0" borderId="2" xfId="0" applyNumberFormat="1" applyBorder="1"/>
    <xf numFmtId="0" fontId="0" fillId="0" borderId="2" xfId="0" applyBorder="1"/>
    <xf numFmtId="3" fontId="13" fillId="0" borderId="2" xfId="0" applyNumberFormat="1" applyFont="1" applyFill="1" applyBorder="1"/>
    <xf numFmtId="3" fontId="13" fillId="2" borderId="2" xfId="0" applyNumberFormat="1" applyFont="1" applyFill="1" applyBorder="1"/>
    <xf numFmtId="3" fontId="13" fillId="2" borderId="3" xfId="0" applyNumberFormat="1" applyFont="1" applyFill="1" applyBorder="1"/>
    <xf numFmtId="3" fontId="15" fillId="2" borderId="2" xfId="0" applyNumberFormat="1" applyFont="1" applyFill="1" applyBorder="1" applyAlignment="1">
      <alignment horizontal="right" indent="1"/>
    </xf>
    <xf numFmtId="3" fontId="13" fillId="0" borderId="3" xfId="0" applyNumberFormat="1" applyFont="1" applyFill="1" applyBorder="1"/>
    <xf numFmtId="3" fontId="4" fillId="0" borderId="2" xfId="39" applyNumberFormat="1" applyFill="1" applyBorder="1"/>
    <xf numFmtId="3" fontId="13" fillId="0" borderId="0" xfId="39" applyNumberFormat="1" applyFont="1" applyFill="1" applyBorder="1"/>
    <xf numFmtId="3" fontId="0" fillId="0" borderId="3" xfId="0" applyNumberFormat="1" applyBorder="1"/>
    <xf numFmtId="3" fontId="13" fillId="2" borderId="6" xfId="0" applyNumberFormat="1" applyFont="1" applyFill="1" applyBorder="1"/>
    <xf numFmtId="3" fontId="13" fillId="0" borderId="6" xfId="0" applyNumberFormat="1" applyFont="1" applyFill="1" applyBorder="1"/>
    <xf numFmtId="3" fontId="13" fillId="0" borderId="2" xfId="39" applyNumberFormat="1" applyFont="1" applyFill="1" applyBorder="1"/>
    <xf numFmtId="0" fontId="7" fillId="37" borderId="3" xfId="40" applyFont="1" applyFill="1" applyBorder="1" applyAlignment="1">
      <alignment horizontal="left"/>
    </xf>
    <xf numFmtId="49" fontId="4" fillId="37" borderId="2" xfId="0" applyNumberFormat="1" applyFont="1" applyFill="1" applyBorder="1" applyAlignment="1">
      <alignment horizontal="left"/>
    </xf>
    <xf numFmtId="0" fontId="7" fillId="37" borderId="2" xfId="40" applyFont="1" applyFill="1" applyBorder="1" applyAlignment="1">
      <alignment horizontal="left"/>
    </xf>
    <xf numFmtId="3" fontId="7" fillId="37" borderId="2" xfId="40" applyNumberFormat="1" applyFont="1" applyFill="1" applyBorder="1" applyAlignment="1"/>
    <xf numFmtId="0" fontId="7" fillId="37" borderId="2" xfId="40" applyFont="1" applyFill="1" applyBorder="1" applyAlignment="1">
      <alignment horizontal="right"/>
    </xf>
    <xf numFmtId="0" fontId="0" fillId="37" borderId="2" xfId="0" applyFill="1" applyBorder="1"/>
    <xf numFmtId="2" fontId="0" fillId="37" borderId="2" xfId="0" applyNumberFormat="1" applyFill="1" applyBorder="1"/>
    <xf numFmtId="3" fontId="0" fillId="37" borderId="2" xfId="0" applyNumberFormat="1" applyFill="1" applyBorder="1"/>
    <xf numFmtId="164" fontId="0" fillId="37" borderId="2" xfId="0" applyNumberFormat="1" applyFill="1" applyBorder="1"/>
    <xf numFmtId="10" fontId="0" fillId="37" borderId="2" xfId="0" applyNumberFormat="1" applyFill="1" applyBorder="1"/>
    <xf numFmtId="1" fontId="0" fillId="37" borderId="2" xfId="0" applyNumberFormat="1" applyFill="1" applyBorder="1"/>
    <xf numFmtId="0" fontId="7" fillId="37" borderId="4" xfId="40" applyFont="1" applyFill="1" applyBorder="1" applyAlignment="1">
      <alignment horizontal="left"/>
    </xf>
    <xf numFmtId="3" fontId="7" fillId="37" borderId="4" xfId="40" applyNumberFormat="1" applyFont="1" applyFill="1" applyBorder="1" applyAlignment="1"/>
    <xf numFmtId="0" fontId="7" fillId="37" borderId="4" xfId="40" applyFont="1" applyFill="1" applyBorder="1" applyAlignment="1">
      <alignment horizontal="right"/>
    </xf>
    <xf numFmtId="0" fontId="0" fillId="37" borderId="4" xfId="0" applyFill="1" applyBorder="1"/>
    <xf numFmtId="2" fontId="0" fillId="37" borderId="4" xfId="0" applyNumberFormat="1" applyFill="1" applyBorder="1"/>
    <xf numFmtId="3" fontId="0" fillId="37" borderId="4" xfId="0" applyNumberFormat="1" applyFill="1" applyBorder="1"/>
    <xf numFmtId="164" fontId="0" fillId="37" borderId="4" xfId="0" applyNumberFormat="1" applyFill="1" applyBorder="1"/>
    <xf numFmtId="10" fontId="0" fillId="37" borderId="4" xfId="0" applyNumberFormat="1" applyFill="1" applyBorder="1"/>
    <xf numFmtId="1" fontId="0" fillId="37" borderId="4" xfId="0" applyNumberFormat="1" applyFill="1" applyBorder="1"/>
    <xf numFmtId="0" fontId="7" fillId="38" borderId="2" xfId="40" applyFont="1" applyFill="1" applyBorder="1" applyAlignment="1">
      <alignment horizontal="left"/>
    </xf>
    <xf numFmtId="3" fontId="7" fillId="38" borderId="2" xfId="40" applyNumberFormat="1" applyFont="1" applyFill="1" applyBorder="1" applyAlignment="1"/>
    <xf numFmtId="49" fontId="6" fillId="38" borderId="2" xfId="0" applyNumberFormat="1" applyFont="1" applyFill="1" applyBorder="1" applyAlignment="1">
      <alignment horizontal="left"/>
    </xf>
    <xf numFmtId="0" fontId="7" fillId="38" borderId="2" xfId="40" applyFont="1" applyFill="1" applyBorder="1" applyAlignment="1">
      <alignment horizontal="right"/>
    </xf>
    <xf numFmtId="0" fontId="0" fillId="38" borderId="2" xfId="0" applyFill="1" applyBorder="1"/>
    <xf numFmtId="2" fontId="0" fillId="38" borderId="2" xfId="0" applyNumberFormat="1" applyFill="1" applyBorder="1"/>
    <xf numFmtId="3" fontId="0" fillId="38" borderId="2" xfId="0" applyNumberFormat="1" applyFill="1" applyBorder="1"/>
    <xf numFmtId="164" fontId="0" fillId="38" borderId="2" xfId="0" applyNumberFormat="1" applyFill="1" applyBorder="1"/>
    <xf numFmtId="10" fontId="0" fillId="38" borderId="2" xfId="0" applyNumberFormat="1" applyFill="1" applyBorder="1"/>
    <xf numFmtId="3" fontId="10" fillId="39" borderId="2" xfId="40" applyNumberFormat="1" applyFont="1" applyFill="1" applyBorder="1" applyAlignment="1"/>
    <xf numFmtId="3" fontId="6" fillId="39" borderId="2" xfId="0" applyNumberFormat="1" applyFont="1" applyFill="1" applyBorder="1"/>
    <xf numFmtId="3" fontId="7" fillId="39" borderId="2" xfId="40" applyNumberFormat="1" applyFont="1" applyFill="1" applyBorder="1" applyAlignment="1"/>
    <xf numFmtId="3" fontId="6" fillId="39" borderId="2" xfId="40" applyNumberFormat="1" applyFont="1" applyFill="1" applyBorder="1" applyAlignment="1"/>
    <xf numFmtId="3" fontId="7" fillId="39" borderId="6" xfId="40" applyNumberFormat="1" applyFont="1" applyFill="1" applyBorder="1" applyAlignment="1"/>
    <xf numFmtId="3" fontId="7" fillId="39" borderId="3" xfId="40" applyNumberFormat="1" applyFont="1" applyFill="1" applyBorder="1" applyAlignment="1"/>
    <xf numFmtId="3" fontId="7" fillId="39" borderId="4" xfId="40" applyNumberFormat="1" applyFont="1" applyFill="1" applyBorder="1" applyAlignment="1"/>
    <xf numFmtId="3" fontId="4" fillId="39" borderId="2" xfId="40" applyNumberFormat="1" applyFont="1" applyFill="1" applyBorder="1" applyAlignment="1"/>
    <xf numFmtId="3" fontId="4" fillId="39" borderId="3" xfId="40" applyNumberFormat="1" applyFont="1" applyFill="1" applyBorder="1" applyAlignment="1"/>
    <xf numFmtId="3" fontId="7" fillId="39" borderId="9" xfId="40" applyNumberFormat="1" applyFont="1" applyFill="1" applyBorder="1" applyAlignment="1"/>
    <xf numFmtId="0" fontId="6" fillId="39" borderId="2" xfId="0" applyFont="1" applyFill="1" applyBorder="1"/>
    <xf numFmtId="164" fontId="6" fillId="39" borderId="2" xfId="0" applyNumberFormat="1" applyFont="1" applyFill="1" applyBorder="1"/>
    <xf numFmtId="0" fontId="6" fillId="39" borderId="3" xfId="0" applyFont="1" applyFill="1" applyBorder="1"/>
    <xf numFmtId="164" fontId="6" fillId="39" borderId="3" xfId="0" applyNumberFormat="1" applyFont="1" applyFill="1" applyBorder="1"/>
    <xf numFmtId="0" fontId="0" fillId="39" borderId="2" xfId="0" applyFill="1" applyBorder="1"/>
    <xf numFmtId="164" fontId="0" fillId="39" borderId="2" xfId="0" applyNumberFormat="1" applyFill="1" applyBorder="1"/>
    <xf numFmtId="0" fontId="0" fillId="39" borderId="4" xfId="0" applyFill="1" applyBorder="1"/>
    <xf numFmtId="164" fontId="0" fillId="39" borderId="4" xfId="0" applyNumberFormat="1" applyFill="1" applyBorder="1"/>
    <xf numFmtId="0" fontId="0" fillId="39" borderId="6" xfId="0" applyFill="1" applyBorder="1"/>
    <xf numFmtId="164" fontId="0" fillId="39" borderId="6" xfId="0" applyNumberFormat="1" applyFill="1" applyBorder="1"/>
    <xf numFmtId="0" fontId="0" fillId="39" borderId="3" xfId="0" applyFill="1" applyBorder="1"/>
    <xf numFmtId="164" fontId="0" fillId="39" borderId="3" xfId="0" applyNumberFormat="1" applyFill="1" applyBorder="1"/>
    <xf numFmtId="3" fontId="0" fillId="39" borderId="2" xfId="0" applyNumberFormat="1" applyFill="1" applyBorder="1"/>
    <xf numFmtId="3" fontId="0" fillId="39" borderId="3" xfId="0" applyNumberFormat="1" applyFill="1" applyBorder="1"/>
    <xf numFmtId="3" fontId="4" fillId="39" borderId="2" xfId="0" applyNumberFormat="1" applyFont="1" applyFill="1" applyBorder="1"/>
    <xf numFmtId="0" fontId="4" fillId="39" borderId="2" xfId="0" applyFont="1" applyFill="1" applyBorder="1"/>
    <xf numFmtId="164" fontId="4" fillId="39" borderId="2" xfId="0" applyNumberFormat="1" applyFont="1" applyFill="1" applyBorder="1"/>
    <xf numFmtId="0" fontId="0" fillId="39" borderId="7" xfId="0" applyFill="1" applyBorder="1"/>
    <xf numFmtId="164" fontId="0" fillId="39" borderId="7" xfId="0" applyNumberFormat="1" applyFill="1" applyBorder="1"/>
    <xf numFmtId="164" fontId="0" fillId="39" borderId="8" xfId="0" applyNumberFormat="1" applyFill="1" applyBorder="1"/>
    <xf numFmtId="0" fontId="0" fillId="39" borderId="12" xfId="0" applyFill="1" applyBorder="1"/>
    <xf numFmtId="3" fontId="4" fillId="39" borderId="3" xfId="0" applyNumberFormat="1" applyFont="1" applyFill="1" applyBorder="1"/>
    <xf numFmtId="0" fontId="4" fillId="39" borderId="3" xfId="0" applyFont="1" applyFill="1" applyBorder="1"/>
    <xf numFmtId="164" fontId="4" fillId="39" borderId="3" xfId="0" applyNumberFormat="1" applyFont="1" applyFill="1" applyBorder="1"/>
    <xf numFmtId="0" fontId="0" fillId="39" borderId="9" xfId="0" applyFill="1" applyBorder="1"/>
    <xf numFmtId="164" fontId="0" fillId="39" borderId="9" xfId="0" applyNumberFormat="1" applyFill="1" applyBorder="1"/>
    <xf numFmtId="1" fontId="0" fillId="39" borderId="2" xfId="0" applyNumberFormat="1" applyFill="1" applyBorder="1"/>
    <xf numFmtId="0" fontId="4" fillId="39" borderId="6" xfId="0" applyFont="1" applyFill="1" applyBorder="1"/>
    <xf numFmtId="164" fontId="4" fillId="39" borderId="6" xfId="0" applyNumberFormat="1" applyFont="1" applyFill="1" applyBorder="1"/>
    <xf numFmtId="10" fontId="6" fillId="39" borderId="2" xfId="0" applyNumberFormat="1" applyFont="1" applyFill="1" applyBorder="1"/>
    <xf numFmtId="3" fontId="13" fillId="39" borderId="3" xfId="0" applyNumberFormat="1" applyFont="1" applyFill="1" applyBorder="1"/>
    <xf numFmtId="3" fontId="13" fillId="39" borderId="2" xfId="0" applyNumberFormat="1" applyFont="1" applyFill="1" applyBorder="1"/>
    <xf numFmtId="10" fontId="0" fillId="39" borderId="2" xfId="0" applyNumberFormat="1" applyFill="1" applyBorder="1"/>
    <xf numFmtId="3" fontId="0" fillId="39" borderId="6" xfId="0" applyNumberFormat="1" applyFill="1" applyBorder="1"/>
    <xf numFmtId="10" fontId="0" fillId="39" borderId="6" xfId="0" applyNumberFormat="1" applyFill="1" applyBorder="1"/>
    <xf numFmtId="10" fontId="0" fillId="39" borderId="3" xfId="0" applyNumberFormat="1" applyFill="1" applyBorder="1"/>
    <xf numFmtId="3" fontId="0" fillId="39" borderId="8" xfId="0" applyNumberFormat="1" applyFill="1" applyBorder="1"/>
    <xf numFmtId="1" fontId="6" fillId="39" borderId="2" xfId="0" applyNumberFormat="1" applyFont="1" applyFill="1" applyBorder="1"/>
    <xf numFmtId="1" fontId="6" fillId="39" borderId="3" xfId="0" applyNumberFormat="1" applyFont="1" applyFill="1" applyBorder="1"/>
    <xf numFmtId="1" fontId="0" fillId="39" borderId="4" xfId="0" applyNumberFormat="1" applyFill="1" applyBorder="1"/>
    <xf numFmtId="1" fontId="0" fillId="39" borderId="6" xfId="0" applyNumberFormat="1" applyFill="1" applyBorder="1"/>
    <xf numFmtId="1" fontId="0" fillId="39" borderId="3" xfId="0" applyNumberFormat="1" applyFill="1" applyBorder="1"/>
    <xf numFmtId="1" fontId="4" fillId="39" borderId="2" xfId="0" applyNumberFormat="1" applyFont="1" applyFill="1" applyBorder="1"/>
    <xf numFmtId="1" fontId="0" fillId="39" borderId="7" xfId="0" applyNumberFormat="1" applyFill="1" applyBorder="1"/>
    <xf numFmtId="1" fontId="4" fillId="39" borderId="3" xfId="0" applyNumberFormat="1" applyFont="1" applyFill="1" applyBorder="1"/>
    <xf numFmtId="3" fontId="0" fillId="39" borderId="9" xfId="0" applyNumberFormat="1" applyFill="1" applyBorder="1"/>
    <xf numFmtId="1" fontId="0" fillId="39" borderId="9" xfId="0" applyNumberFormat="1" applyFill="1" applyBorder="1"/>
    <xf numFmtId="0" fontId="0" fillId="0" borderId="0" xfId="0" applyFill="1" applyBorder="1"/>
    <xf numFmtId="1" fontId="4" fillId="39" borderId="6" xfId="0" applyNumberFormat="1" applyFont="1" applyFill="1" applyBorder="1"/>
    <xf numFmtId="3" fontId="4" fillId="39" borderId="2" xfId="39" applyNumberFormat="1" applyFill="1" applyBorder="1"/>
    <xf numFmtId="3" fontId="7" fillId="40" borderId="2" xfId="40" applyNumberFormat="1" applyFont="1" applyFill="1" applyBorder="1" applyAlignment="1"/>
    <xf numFmtId="164" fontId="0" fillId="41" borderId="2" xfId="0" applyNumberFormat="1" applyFill="1" applyBorder="1"/>
    <xf numFmtId="164" fontId="0" fillId="41" borderId="3" xfId="0" applyNumberFormat="1" applyFill="1" applyBorder="1"/>
    <xf numFmtId="164" fontId="0" fillId="41" borderId="4" xfId="0" applyNumberFormat="1" applyFill="1" applyBorder="1"/>
    <xf numFmtId="3" fontId="7" fillId="40" borderId="3" xfId="40" applyNumberFormat="1" applyFont="1" applyFill="1" applyBorder="1" applyAlignment="1"/>
    <xf numFmtId="10" fontId="0" fillId="39" borderId="4" xfId="0" applyNumberFormat="1" applyFill="1" applyBorder="1"/>
    <xf numFmtId="0" fontId="7" fillId="0" borderId="2" xfId="41" applyFont="1" applyFill="1" applyBorder="1" applyAlignment="1">
      <alignment horizontal="left"/>
    </xf>
    <xf numFmtId="0" fontId="0" fillId="2" borderId="3" xfId="40" applyFont="1" applyFill="1" applyBorder="1" applyAlignment="1">
      <alignment horizontal="left"/>
    </xf>
    <xf numFmtId="0" fontId="4" fillId="40" borderId="6" xfId="40" applyFont="1" applyFill="1" applyBorder="1" applyAlignment="1"/>
    <xf numFmtId="165" fontId="4" fillId="40" borderId="4" xfId="40" applyNumberFormat="1" applyFont="1" applyFill="1" applyBorder="1" applyAlignment="1"/>
    <xf numFmtId="0" fontId="4" fillId="40" borderId="4" xfId="40" applyFont="1" applyFill="1" applyBorder="1" applyAlignment="1"/>
    <xf numFmtId="0" fontId="10" fillId="40" borderId="2" xfId="40" applyFont="1" applyFill="1" applyBorder="1" applyAlignment="1"/>
    <xf numFmtId="165" fontId="10" fillId="40" borderId="2" xfId="40" applyNumberFormat="1" applyFont="1" applyFill="1" applyBorder="1" applyAlignment="1"/>
    <xf numFmtId="3" fontId="10" fillId="40" borderId="2" xfId="40" applyNumberFormat="1" applyFont="1" applyFill="1" applyBorder="1" applyAlignment="1"/>
    <xf numFmtId="3" fontId="6" fillId="40" borderId="2" xfId="0" applyNumberFormat="1" applyFont="1" applyFill="1" applyBorder="1"/>
    <xf numFmtId="0" fontId="10" fillId="40" borderId="4" xfId="40" applyFont="1" applyFill="1" applyBorder="1" applyAlignment="1"/>
    <xf numFmtId="165" fontId="10" fillId="40" borderId="4" xfId="40" applyNumberFormat="1" applyFont="1" applyFill="1" applyBorder="1" applyAlignment="1"/>
    <xf numFmtId="0" fontId="10" fillId="40" borderId="3" xfId="40" applyFont="1" applyFill="1" applyBorder="1" applyAlignment="1"/>
    <xf numFmtId="165" fontId="10" fillId="40" borderId="3" xfId="40" applyNumberFormat="1" applyFont="1" applyFill="1" applyBorder="1" applyAlignment="1"/>
    <xf numFmtId="3" fontId="10" fillId="40" borderId="3" xfId="40" applyNumberFormat="1" applyFont="1" applyFill="1" applyBorder="1" applyAlignment="1"/>
    <xf numFmtId="0" fontId="7" fillId="40" borderId="2" xfId="40" applyFont="1" applyFill="1" applyBorder="1" applyAlignment="1"/>
    <xf numFmtId="165" fontId="7" fillId="40" borderId="2" xfId="40" applyNumberFormat="1" applyFont="1" applyFill="1" applyBorder="1" applyAlignment="1"/>
    <xf numFmtId="0" fontId="6" fillId="40" borderId="2" xfId="40" applyFont="1" applyFill="1" applyBorder="1" applyAlignment="1"/>
    <xf numFmtId="165" fontId="6" fillId="40" borderId="2" xfId="40" applyNumberFormat="1" applyFont="1" applyFill="1" applyBorder="1" applyAlignment="1"/>
    <xf numFmtId="3" fontId="6" fillId="40" borderId="2" xfId="40" applyNumberFormat="1" applyFont="1" applyFill="1" applyBorder="1" applyAlignment="1"/>
    <xf numFmtId="3" fontId="8" fillId="40" borderId="2" xfId="0" applyNumberFormat="1" applyFont="1" applyFill="1" applyBorder="1"/>
    <xf numFmtId="0" fontId="7" fillId="40" borderId="6" xfId="40" applyFont="1" applyFill="1" applyBorder="1" applyAlignment="1"/>
    <xf numFmtId="3" fontId="7" fillId="40" borderId="6" xfId="40" applyNumberFormat="1" applyFont="1" applyFill="1" applyBorder="1" applyAlignment="1"/>
    <xf numFmtId="0" fontId="7" fillId="40" borderId="3" xfId="40" applyFont="1" applyFill="1" applyBorder="1" applyAlignment="1"/>
    <xf numFmtId="165" fontId="7" fillId="40" borderId="3" xfId="40" applyNumberFormat="1" applyFont="1" applyFill="1" applyBorder="1" applyAlignment="1"/>
    <xf numFmtId="0" fontId="4" fillId="40" borderId="15" xfId="0" applyFont="1" applyFill="1" applyBorder="1" applyAlignment="1">
      <alignment horizontal="left"/>
    </xf>
    <xf numFmtId="0" fontId="4" fillId="40" borderId="2" xfId="40" applyFont="1" applyFill="1" applyBorder="1" applyAlignment="1"/>
    <xf numFmtId="165" fontId="4" fillId="40" borderId="2" xfId="40" applyNumberFormat="1" applyFont="1" applyFill="1" applyBorder="1" applyAlignment="1"/>
    <xf numFmtId="3" fontId="4" fillId="40" borderId="2" xfId="40" applyNumberFormat="1" applyFont="1" applyFill="1" applyBorder="1" applyAlignment="1"/>
    <xf numFmtId="3" fontId="4" fillId="40" borderId="4" xfId="40" applyNumberFormat="1" applyFont="1" applyFill="1" applyBorder="1" applyAlignment="1"/>
    <xf numFmtId="3" fontId="7" fillId="40" borderId="7" xfId="40" applyNumberFormat="1" applyFont="1" applyFill="1" applyBorder="1" applyAlignment="1"/>
    <xf numFmtId="18" fontId="4" fillId="40" borderId="4" xfId="0" applyNumberFormat="1" applyFont="1" applyFill="1" applyBorder="1" applyAlignment="1">
      <alignment horizontal="left"/>
    </xf>
    <xf numFmtId="165" fontId="7" fillId="40" borderId="6" xfId="40" applyNumberFormat="1" applyFont="1" applyFill="1" applyBorder="1" applyAlignment="1"/>
    <xf numFmtId="0" fontId="7" fillId="40" borderId="8" xfId="40" applyFont="1" applyFill="1" applyBorder="1" applyAlignment="1"/>
    <xf numFmtId="0" fontId="7" fillId="40" borderId="19" xfId="40" applyFont="1" applyFill="1" applyBorder="1" applyAlignment="1"/>
    <xf numFmtId="165" fontId="7" fillId="40" borderId="8" xfId="40" applyNumberFormat="1" applyFont="1" applyFill="1" applyBorder="1" applyAlignment="1"/>
    <xf numFmtId="3" fontId="7" fillId="40" borderId="8" xfId="40" applyNumberFormat="1" applyFont="1" applyFill="1" applyBorder="1" applyAlignment="1"/>
    <xf numFmtId="16" fontId="4" fillId="40" borderId="15" xfId="0" applyNumberFormat="1" applyFont="1" applyFill="1" applyBorder="1" applyAlignment="1"/>
    <xf numFmtId="0" fontId="4" fillId="40" borderId="3" xfId="40" applyFont="1" applyFill="1" applyBorder="1" applyAlignment="1"/>
    <xf numFmtId="165" fontId="4" fillId="40" borderId="3" xfId="40" applyNumberFormat="1" applyFont="1" applyFill="1" applyBorder="1" applyAlignment="1"/>
    <xf numFmtId="3" fontId="4" fillId="40" borderId="3" xfId="40" applyNumberFormat="1" applyFont="1" applyFill="1" applyBorder="1" applyAlignment="1"/>
    <xf numFmtId="0" fontId="12" fillId="40" borderId="2" xfId="41" applyFont="1" applyFill="1" applyBorder="1" applyAlignment="1"/>
    <xf numFmtId="165" fontId="12" fillId="40" borderId="2" xfId="41" applyNumberFormat="1" applyFont="1" applyFill="1" applyBorder="1" applyAlignment="1"/>
    <xf numFmtId="3" fontId="12" fillId="40" borderId="2" xfId="41" applyNumberFormat="1" applyFont="1" applyFill="1" applyBorder="1" applyAlignment="1"/>
    <xf numFmtId="0" fontId="7" fillId="40" borderId="9" xfId="40" applyFont="1" applyFill="1" applyBorder="1" applyAlignment="1"/>
    <xf numFmtId="3" fontId="7" fillId="40" borderId="9" xfId="40" applyNumberFormat="1" applyFont="1" applyFill="1" applyBorder="1" applyAlignment="1"/>
    <xf numFmtId="3" fontId="8" fillId="40" borderId="6" xfId="0" applyNumberFormat="1" applyFont="1" applyFill="1" applyBorder="1"/>
    <xf numFmtId="3" fontId="4" fillId="40" borderId="6" xfId="40" applyNumberFormat="1" applyFont="1" applyFill="1" applyBorder="1" applyAlignment="1"/>
    <xf numFmtId="18" fontId="7" fillId="40" borderId="4" xfId="40" applyNumberFormat="1" applyFont="1" applyFill="1" applyBorder="1" applyAlignment="1"/>
    <xf numFmtId="0" fontId="6" fillId="40" borderId="15" xfId="0" applyFont="1" applyFill="1" applyBorder="1" applyAlignment="1">
      <alignment horizontal="left"/>
    </xf>
    <xf numFmtId="0" fontId="5" fillId="42" borderId="2" xfId="40" applyFont="1" applyFill="1" applyBorder="1" applyAlignment="1">
      <alignment horizontal="center" wrapText="1"/>
    </xf>
    <xf numFmtId="165" fontId="5" fillId="42" borderId="2" xfId="40" applyNumberFormat="1" applyFont="1" applyFill="1" applyBorder="1" applyAlignment="1">
      <alignment horizontal="center" wrapText="1"/>
    </xf>
    <xf numFmtId="3" fontId="5" fillId="42" borderId="2" xfId="40" applyNumberFormat="1" applyFont="1" applyFill="1" applyBorder="1" applyAlignment="1">
      <alignment horizontal="center" wrapText="1"/>
    </xf>
    <xf numFmtId="0" fontId="7" fillId="37" borderId="4" xfId="40" applyFont="1" applyFill="1" applyBorder="1" applyAlignment="1"/>
    <xf numFmtId="49" fontId="4" fillId="37" borderId="4" xfId="0" applyNumberFormat="1" applyFont="1" applyFill="1" applyBorder="1" applyAlignment="1">
      <alignment horizontal="left"/>
    </xf>
    <xf numFmtId="0" fontId="4" fillId="2" borderId="7" xfId="40" applyFont="1" applyFill="1" applyBorder="1" applyAlignment="1">
      <alignment horizontal="left"/>
    </xf>
    <xf numFmtId="0" fontId="7" fillId="0" borderId="8" xfId="40" applyFont="1" applyFill="1" applyBorder="1" applyAlignment="1">
      <alignment horizontal="left"/>
    </xf>
    <xf numFmtId="0" fontId="6" fillId="0" borderId="2" xfId="0" applyFont="1" applyFill="1" applyBorder="1"/>
    <xf numFmtId="164" fontId="0" fillId="0" borderId="2" xfId="44" applyNumberFormat="1" applyFont="1" applyFill="1" applyBorder="1"/>
    <xf numFmtId="164" fontId="4" fillId="0" borderId="2" xfId="0" applyNumberFormat="1" applyFont="1" applyFill="1" applyBorder="1"/>
    <xf numFmtId="0" fontId="4" fillId="36" borderId="2" xfId="0" applyFont="1" applyFill="1" applyBorder="1"/>
    <xf numFmtId="0" fontId="0" fillId="36" borderId="2" xfId="0" applyFill="1" applyBorder="1"/>
    <xf numFmtId="0" fontId="6" fillId="36" borderId="2" xfId="0" applyFont="1" applyFill="1" applyBorder="1"/>
    <xf numFmtId="0" fontId="4" fillId="0" borderId="2" xfId="40" applyFont="1" applyFill="1" applyBorder="1" applyAlignment="1">
      <alignment horizontal="left"/>
    </xf>
    <xf numFmtId="49" fontId="6" fillId="2" borderId="4" xfId="0" applyNumberFormat="1" applyFont="1" applyFill="1" applyBorder="1" applyAlignment="1">
      <alignment horizontal="left"/>
    </xf>
    <xf numFmtId="0" fontId="6" fillId="2" borderId="4" xfId="0" applyFont="1" applyFill="1" applyBorder="1"/>
    <xf numFmtId="164" fontId="6" fillId="39" borderId="4" xfId="0" applyNumberFormat="1" applyFont="1" applyFill="1" applyBorder="1"/>
    <xf numFmtId="0" fontId="6" fillId="39" borderId="4" xfId="0" applyFont="1" applyFill="1" applyBorder="1"/>
    <xf numFmtId="3" fontId="13" fillId="0" borderId="4" xfId="0" applyNumberFormat="1" applyFont="1" applyFill="1" applyBorder="1"/>
    <xf numFmtId="0" fontId="7" fillId="2" borderId="4" xfId="40" applyFont="1" applyFill="1" applyBorder="1" applyAlignment="1"/>
    <xf numFmtId="3" fontId="4" fillId="0" borderId="4" xfId="39" applyNumberFormat="1" applyBorder="1"/>
    <xf numFmtId="0" fontId="7" fillId="0" borderId="4" xfId="40" applyFont="1" applyFill="1" applyBorder="1" applyAlignment="1"/>
    <xf numFmtId="0" fontId="4" fillId="2" borderId="4" xfId="0" applyFont="1" applyFill="1" applyBorder="1"/>
    <xf numFmtId="0" fontId="0" fillId="0" borderId="7" xfId="0" applyFill="1" applyBorder="1"/>
    <xf numFmtId="2" fontId="0" fillId="0" borderId="7" xfId="0" applyNumberFormat="1" applyFill="1" applyBorder="1"/>
    <xf numFmtId="3" fontId="0" fillId="0" borderId="7" xfId="0" applyNumberFormat="1" applyFill="1" applyBorder="1"/>
    <xf numFmtId="164" fontId="0" fillId="0" borderId="7" xfId="0" applyNumberFormat="1" applyFill="1" applyBorder="1"/>
    <xf numFmtId="0" fontId="4" fillId="2" borderId="4" xfId="40" applyFont="1" applyFill="1" applyBorder="1" applyAlignment="1">
      <alignment horizontal="left"/>
    </xf>
    <xf numFmtId="3" fontId="13" fillId="2" borderId="4" xfId="0" applyNumberFormat="1" applyFont="1" applyFill="1" applyBorder="1"/>
    <xf numFmtId="0" fontId="4" fillId="39" borderId="4" xfId="0" applyFont="1" applyFill="1" applyBorder="1"/>
    <xf numFmtId="0" fontId="3" fillId="0" borderId="4" xfId="0" applyFont="1" applyFill="1" applyBorder="1"/>
    <xf numFmtId="0" fontId="6" fillId="0" borderId="4" xfId="0" applyFont="1" applyFill="1" applyBorder="1"/>
    <xf numFmtId="0" fontId="4" fillId="0" borderId="7" xfId="40" applyFont="1" applyFill="1" applyBorder="1" applyAlignment="1">
      <alignment horizontal="left"/>
    </xf>
    <xf numFmtId="49" fontId="4" fillId="0" borderId="7" xfId="0" applyNumberFormat="1" applyFont="1" applyFill="1" applyBorder="1" applyAlignment="1">
      <alignment horizontal="left"/>
    </xf>
    <xf numFmtId="0" fontId="7" fillId="0" borderId="9" xfId="40" applyFont="1" applyFill="1" applyBorder="1" applyAlignment="1">
      <alignment horizontal="left"/>
    </xf>
    <xf numFmtId="0" fontId="10" fillId="2" borderId="4" xfId="40" applyFont="1" applyFill="1" applyBorder="1" applyAlignment="1">
      <alignment horizontal="left"/>
    </xf>
    <xf numFmtId="3" fontId="6" fillId="40" borderId="4" xfId="0" applyNumberFormat="1" applyFont="1" applyFill="1" applyBorder="1"/>
    <xf numFmtId="0" fontId="6" fillId="40" borderId="4" xfId="0" applyFont="1" applyFill="1" applyBorder="1"/>
    <xf numFmtId="0" fontId="10" fillId="2" borderId="4" xfId="40" applyFont="1" applyFill="1" applyBorder="1" applyAlignment="1">
      <alignment horizontal="right"/>
    </xf>
    <xf numFmtId="2" fontId="6" fillId="2" borderId="4" xfId="0" applyNumberFormat="1" applyFont="1" applyFill="1" applyBorder="1"/>
    <xf numFmtId="164" fontId="6" fillId="2" borderId="4" xfId="0" applyNumberFormat="1" applyFont="1" applyFill="1" applyBorder="1"/>
    <xf numFmtId="10" fontId="6" fillId="2" borderId="4" xfId="0" applyNumberFormat="1" applyFont="1" applyFill="1" applyBorder="1"/>
    <xf numFmtId="1" fontId="6" fillId="39" borderId="4" xfId="0" applyNumberFormat="1" applyFont="1" applyFill="1" applyBorder="1"/>
    <xf numFmtId="3" fontId="4" fillId="0" borderId="0" xfId="39" applyNumberFormat="1" applyBorder="1"/>
    <xf numFmtId="3" fontId="11" fillId="2" borderId="0" xfId="0" applyNumberFormat="1" applyFont="1" applyFill="1" applyBorder="1" applyAlignment="1"/>
    <xf numFmtId="0" fontId="34" fillId="4" borderId="2" xfId="40" applyFont="1" applyFill="1" applyBorder="1" applyAlignment="1">
      <alignment horizontal="center" wrapText="1"/>
    </xf>
    <xf numFmtId="0" fontId="35" fillId="4" borderId="2" xfId="0" applyFont="1" applyFill="1" applyBorder="1" applyAlignment="1">
      <alignment horizontal="center" wrapText="1"/>
    </xf>
    <xf numFmtId="165" fontId="34" fillId="4" borderId="2" xfId="40" applyNumberFormat="1" applyFont="1" applyFill="1" applyBorder="1" applyAlignment="1">
      <alignment horizontal="center" wrapText="1"/>
    </xf>
    <xf numFmtId="3" fontId="34" fillId="4" borderId="2" xfId="40" applyNumberFormat="1" applyFont="1" applyFill="1" applyBorder="1" applyAlignment="1">
      <alignment horizontal="center" wrapText="1"/>
    </xf>
    <xf numFmtId="49" fontId="35" fillId="4" borderId="2" xfId="0" applyNumberFormat="1" applyFont="1" applyFill="1" applyBorder="1" applyAlignment="1">
      <alignment horizontal="center" wrapText="1"/>
    </xf>
    <xf numFmtId="3" fontId="35" fillId="4" borderId="2" xfId="0" applyNumberFormat="1" applyFont="1" applyFill="1" applyBorder="1" applyAlignment="1">
      <alignment horizontal="center" wrapText="1"/>
    </xf>
    <xf numFmtId="2" fontId="35" fillId="4" borderId="2" xfId="0" applyNumberFormat="1" applyFont="1" applyFill="1" applyBorder="1" applyAlignment="1">
      <alignment horizontal="center" wrapText="1"/>
    </xf>
    <xf numFmtId="1" fontId="35" fillId="4" borderId="2" xfId="0" applyNumberFormat="1" applyFont="1" applyFill="1" applyBorder="1" applyAlignment="1">
      <alignment horizontal="center" wrapText="1"/>
    </xf>
    <xf numFmtId="164" fontId="35" fillId="4" borderId="2" xfId="0" applyNumberFormat="1" applyFont="1" applyFill="1" applyBorder="1" applyAlignment="1">
      <alignment horizontal="center" wrapText="1"/>
    </xf>
    <xf numFmtId="10" fontId="35" fillId="4" borderId="2" xfId="0" applyNumberFormat="1" applyFont="1" applyFill="1" applyBorder="1" applyAlignment="1">
      <alignment horizontal="center" wrapText="1"/>
    </xf>
    <xf numFmtId="3" fontId="35" fillId="4" borderId="2" xfId="28" applyNumberFormat="1" applyFont="1" applyFill="1" applyBorder="1" applyAlignment="1">
      <alignment horizontal="center" wrapText="1"/>
    </xf>
    <xf numFmtId="0" fontId="33" fillId="0" borderId="2" xfId="40" applyFont="1" applyFill="1" applyBorder="1" applyAlignment="1">
      <alignment horizontal="left"/>
    </xf>
    <xf numFmtId="0" fontId="33" fillId="4" borderId="2" xfId="40" applyFont="1" applyFill="1" applyBorder="1" applyAlignment="1"/>
    <xf numFmtId="165" fontId="33" fillId="4" borderId="2" xfId="40" applyNumberFormat="1" applyFont="1" applyFill="1" applyBorder="1" applyAlignment="1"/>
    <xf numFmtId="3" fontId="33" fillId="4" borderId="2" xfId="40" applyNumberFormat="1" applyFont="1" applyFill="1" applyBorder="1" applyAlignment="1"/>
    <xf numFmtId="0" fontId="33" fillId="0" borderId="2" xfId="40" applyFont="1" applyFill="1" applyBorder="1" applyAlignment="1">
      <alignment horizontal="right"/>
    </xf>
    <xf numFmtId="0" fontId="0" fillId="4" borderId="2" xfId="0" applyFill="1" applyBorder="1"/>
    <xf numFmtId="164" fontId="0" fillId="4" borderId="2" xfId="0" applyNumberFormat="1" applyFill="1" applyBorder="1"/>
    <xf numFmtId="3" fontId="33" fillId="0" borderId="2" xfId="40" applyNumberFormat="1" applyFont="1" applyFill="1" applyBorder="1" applyAlignment="1"/>
    <xf numFmtId="1" fontId="0" fillId="4" borderId="2" xfId="0" applyNumberFormat="1" applyFill="1" applyBorder="1"/>
    <xf numFmtId="3" fontId="0" fillId="4" borderId="2" xfId="0" applyNumberFormat="1" applyFill="1" applyBorder="1"/>
    <xf numFmtId="10" fontId="0" fillId="4" borderId="2" xfId="0" applyNumberFormat="1" applyFill="1" applyBorder="1"/>
    <xf numFmtId="3" fontId="8" fillId="4" borderId="2" xfId="0" applyNumberFormat="1" applyFont="1" applyFill="1" applyBorder="1"/>
    <xf numFmtId="0" fontId="33" fillId="0" borderId="2" xfId="40" applyFont="1" applyFill="1" applyBorder="1" applyAlignment="1"/>
    <xf numFmtId="0" fontId="33" fillId="0" borderId="4" xfId="40" applyFont="1" applyFill="1" applyBorder="1" applyAlignment="1">
      <alignment horizontal="left"/>
    </xf>
    <xf numFmtId="0" fontId="33" fillId="4" borderId="4" xfId="40" applyFont="1" applyFill="1" applyBorder="1" applyAlignment="1">
      <alignment horizontal="left"/>
    </xf>
    <xf numFmtId="0" fontId="33" fillId="0" borderId="4" xfId="40" applyFont="1" applyFill="1" applyBorder="1" applyAlignment="1"/>
    <xf numFmtId="165" fontId="33" fillId="0" borderId="4" xfId="40" applyNumberFormat="1" applyFont="1" applyFill="1" applyBorder="1" applyAlignment="1"/>
    <xf numFmtId="3" fontId="33" fillId="0" borderId="4" xfId="40" applyNumberFormat="1" applyFont="1" applyFill="1" applyBorder="1" applyAlignment="1"/>
    <xf numFmtId="0" fontId="33" fillId="0" borderId="4" xfId="40" applyFont="1" applyFill="1" applyBorder="1" applyAlignment="1">
      <alignment horizontal="right"/>
    </xf>
    <xf numFmtId="0" fontId="0" fillId="4" borderId="4" xfId="0" applyFill="1" applyBorder="1"/>
    <xf numFmtId="164" fontId="0" fillId="4" borderId="4" xfId="0" applyNumberFormat="1" applyFill="1" applyBorder="1"/>
    <xf numFmtId="0" fontId="33" fillId="0" borderId="3" xfId="40" applyFont="1" applyFill="1" applyBorder="1" applyAlignment="1">
      <alignment horizontal="left"/>
    </xf>
    <xf numFmtId="0" fontId="33" fillId="4" borderId="3" xfId="40" applyFont="1" applyFill="1" applyBorder="1" applyAlignment="1"/>
    <xf numFmtId="165" fontId="33" fillId="4" borderId="3" xfId="40" applyNumberFormat="1" applyFont="1" applyFill="1" applyBorder="1" applyAlignment="1"/>
    <xf numFmtId="3" fontId="33" fillId="4" borderId="3" xfId="40" applyNumberFormat="1" applyFont="1" applyFill="1" applyBorder="1" applyAlignment="1"/>
    <xf numFmtId="49" fontId="4" fillId="0" borderId="3" xfId="0" applyNumberFormat="1" applyFont="1" applyFill="1" applyBorder="1" applyAlignment="1">
      <alignment horizontal="left"/>
    </xf>
    <xf numFmtId="0" fontId="33" fillId="0" borderId="3" xfId="40" applyFont="1" applyFill="1" applyBorder="1" applyAlignment="1">
      <alignment horizontal="right"/>
    </xf>
    <xf numFmtId="0" fontId="0" fillId="4" borderId="3" xfId="0" applyFill="1" applyBorder="1"/>
    <xf numFmtId="164" fontId="0" fillId="4" borderId="3" xfId="0" applyNumberFormat="1" applyFill="1" applyBorder="1"/>
    <xf numFmtId="3" fontId="33" fillId="0" borderId="3" xfId="40" applyNumberFormat="1" applyFont="1" applyFill="1" applyBorder="1" applyAlignment="1"/>
    <xf numFmtId="1" fontId="0" fillId="4" borderId="3" xfId="0" applyNumberFormat="1" applyFill="1" applyBorder="1"/>
    <xf numFmtId="3" fontId="33" fillId="0" borderId="2" xfId="40" applyNumberFormat="1" applyFont="1" applyFill="1" applyBorder="1" applyAlignment="1">
      <alignment horizontal="right"/>
    </xf>
    <xf numFmtId="1" fontId="0" fillId="4" borderId="4" xfId="0" applyNumberFormat="1" applyFill="1" applyBorder="1"/>
    <xf numFmtId="0" fontId="33" fillId="0" borderId="6" xfId="40" applyFont="1" applyFill="1" applyBorder="1" applyAlignment="1">
      <alignment horizontal="left"/>
    </xf>
    <xf numFmtId="0" fontId="33" fillId="0" borderId="6" xfId="40" applyFont="1" applyFill="1" applyBorder="1" applyAlignment="1"/>
    <xf numFmtId="0" fontId="33" fillId="4" borderId="6" xfId="40" applyFont="1" applyFill="1" applyBorder="1" applyAlignment="1"/>
    <xf numFmtId="3" fontId="33" fillId="4" borderId="6" xfId="40" applyNumberFormat="1" applyFont="1" applyFill="1" applyBorder="1" applyAlignment="1"/>
    <xf numFmtId="0" fontId="33" fillId="0" borderId="6" xfId="40" applyFont="1" applyFill="1" applyBorder="1" applyAlignment="1">
      <alignment horizontal="right"/>
    </xf>
    <xf numFmtId="0" fontId="0" fillId="4" borderId="6" xfId="0" applyFill="1" applyBorder="1"/>
    <xf numFmtId="164" fontId="0" fillId="4" borderId="6" xfId="0" applyNumberFormat="1" applyFill="1" applyBorder="1"/>
    <xf numFmtId="3" fontId="33" fillId="0" borderId="6" xfId="40" applyNumberFormat="1" applyFont="1" applyFill="1" applyBorder="1" applyAlignment="1"/>
    <xf numFmtId="3" fontId="3" fillId="4" borderId="6" xfId="0" applyNumberFormat="1" applyFont="1" applyFill="1" applyBorder="1"/>
    <xf numFmtId="10" fontId="3" fillId="4" borderId="6" xfId="0" applyNumberFormat="1" applyFont="1" applyFill="1" applyBorder="1"/>
    <xf numFmtId="3" fontId="0" fillId="4" borderId="6" xfId="0" applyNumberFormat="1" applyFill="1" applyBorder="1"/>
    <xf numFmtId="1" fontId="0" fillId="4" borderId="6" xfId="0" applyNumberFormat="1" applyFill="1" applyBorder="1"/>
    <xf numFmtId="3" fontId="33" fillId="4" borderId="4" xfId="40" applyNumberFormat="1" applyFont="1" applyFill="1" applyBorder="1" applyAlignment="1"/>
    <xf numFmtId="3" fontId="8" fillId="4" borderId="2" xfId="0" applyNumberFormat="1" applyFont="1" applyFill="1" applyBorder="1" applyAlignment="1">
      <alignment horizontal="center"/>
    </xf>
    <xf numFmtId="10" fontId="0" fillId="4" borderId="6" xfId="0" applyNumberFormat="1" applyFill="1" applyBorder="1"/>
    <xf numFmtId="165" fontId="33" fillId="0" borderId="6" xfId="40" applyNumberFormat="1" applyFont="1" applyFill="1" applyBorder="1" applyAlignment="1"/>
    <xf numFmtId="3" fontId="0" fillId="4" borderId="3" xfId="0" applyNumberFormat="1" applyFill="1" applyBorder="1"/>
    <xf numFmtId="3" fontId="0" fillId="4" borderId="4" xfId="0" applyNumberFormat="1" applyFill="1" applyBorder="1"/>
    <xf numFmtId="0" fontId="33" fillId="0" borderId="3" xfId="40" applyFont="1" applyFill="1" applyBorder="1" applyAlignment="1"/>
    <xf numFmtId="10" fontId="0" fillId="4" borderId="3" xfId="0" applyNumberFormat="1" applyFill="1" applyBorder="1"/>
    <xf numFmtId="0" fontId="33" fillId="0" borderId="7" xfId="40" applyFont="1" applyFill="1" applyBorder="1" applyAlignment="1">
      <alignment horizontal="left"/>
    </xf>
    <xf numFmtId="0" fontId="33" fillId="4" borderId="7" xfId="40" applyFont="1" applyFill="1" applyBorder="1" applyAlignment="1">
      <alignment horizontal="left"/>
    </xf>
    <xf numFmtId="0" fontId="33" fillId="0" borderId="7" xfId="40" applyFont="1" applyFill="1" applyBorder="1" applyAlignment="1"/>
    <xf numFmtId="0" fontId="33" fillId="4" borderId="7" xfId="40" applyFont="1" applyFill="1" applyBorder="1" applyAlignment="1"/>
    <xf numFmtId="3" fontId="33" fillId="4" borderId="7" xfId="40" applyNumberFormat="1" applyFont="1" applyFill="1" applyBorder="1" applyAlignment="1"/>
    <xf numFmtId="0" fontId="33" fillId="0" borderId="7" xfId="40" applyFont="1" applyFill="1" applyBorder="1" applyAlignment="1">
      <alignment horizontal="right"/>
    </xf>
    <xf numFmtId="0" fontId="0" fillId="4" borderId="7" xfId="0" applyFill="1" applyBorder="1"/>
    <xf numFmtId="164" fontId="0" fillId="4" borderId="7" xfId="0" applyNumberFormat="1" applyFill="1" applyBorder="1"/>
    <xf numFmtId="3" fontId="33" fillId="0" borderId="7" xfId="40" applyNumberFormat="1" applyFont="1" applyFill="1" applyBorder="1" applyAlignment="1"/>
    <xf numFmtId="3" fontId="0" fillId="4" borderId="7" xfId="0" applyNumberFormat="1" applyFill="1" applyBorder="1"/>
    <xf numFmtId="10" fontId="0" fillId="4" borderId="7" xfId="0" applyNumberFormat="1" applyFill="1" applyBorder="1"/>
    <xf numFmtId="1" fontId="0" fillId="4" borderId="7" xfId="0" applyNumberFormat="1" applyFill="1" applyBorder="1"/>
    <xf numFmtId="3" fontId="3" fillId="0" borderId="3" xfId="0" applyNumberFormat="1" applyFont="1" applyFill="1" applyBorder="1"/>
    <xf numFmtId="0" fontId="3" fillId="0" borderId="3" xfId="0" applyFont="1" applyFill="1" applyBorder="1"/>
    <xf numFmtId="3" fontId="33" fillId="0" borderId="8" xfId="40" applyNumberFormat="1" applyFont="1" applyFill="1" applyBorder="1" applyAlignment="1"/>
    <xf numFmtId="0" fontId="4" fillId="0" borderId="4" xfId="40" applyFont="1" applyFill="1" applyBorder="1" applyAlignment="1">
      <alignment horizontal="right"/>
    </xf>
    <xf numFmtId="165" fontId="7" fillId="0" borderId="4" xfId="40" applyNumberFormat="1" applyFont="1" applyFill="1" applyBorder="1" applyAlignment="1"/>
    <xf numFmtId="0" fontId="33" fillId="0" borderId="9" xfId="40" applyFont="1" applyFill="1" applyBorder="1" applyAlignment="1">
      <alignment horizontal="left"/>
    </xf>
    <xf numFmtId="0" fontId="33" fillId="4" borderId="9" xfId="40" applyFont="1" applyFill="1" applyBorder="1" applyAlignment="1"/>
    <xf numFmtId="165" fontId="33" fillId="4" borderId="9" xfId="40" applyNumberFormat="1" applyFont="1" applyFill="1" applyBorder="1" applyAlignment="1"/>
    <xf numFmtId="3" fontId="33" fillId="4" borderId="9" xfId="40" applyNumberFormat="1" applyFont="1" applyFill="1" applyBorder="1" applyAlignment="1"/>
    <xf numFmtId="0" fontId="33" fillId="0" borderId="9" xfId="40" applyFont="1" applyFill="1" applyBorder="1" applyAlignment="1">
      <alignment horizontal="right"/>
    </xf>
    <xf numFmtId="0" fontId="0" fillId="0" borderId="9" xfId="0" applyFill="1" applyBorder="1"/>
    <xf numFmtId="2" fontId="0" fillId="0" borderId="9" xfId="0" applyNumberFormat="1" applyFill="1" applyBorder="1"/>
    <xf numFmtId="3" fontId="0" fillId="0" borderId="9" xfId="0" applyNumberFormat="1" applyFill="1" applyBorder="1"/>
    <xf numFmtId="0" fontId="0" fillId="4" borderId="9" xfId="0" applyFill="1" applyBorder="1"/>
    <xf numFmtId="164" fontId="0" fillId="4" borderId="9" xfId="0" applyNumberFormat="1" applyFill="1" applyBorder="1"/>
    <xf numFmtId="164" fontId="0" fillId="0" borderId="9" xfId="0" applyNumberFormat="1" applyFill="1" applyBorder="1"/>
    <xf numFmtId="3" fontId="33" fillId="0" borderId="9" xfId="40" applyNumberFormat="1" applyFont="1" applyFill="1" applyBorder="1" applyAlignment="1"/>
    <xf numFmtId="3" fontId="0" fillId="4" borderId="9" xfId="0" applyNumberFormat="1" applyFill="1" applyBorder="1"/>
    <xf numFmtId="10" fontId="0" fillId="4" borderId="9" xfId="0" applyNumberFormat="1" applyFill="1" applyBorder="1"/>
    <xf numFmtId="1" fontId="0" fillId="4" borderId="9" xfId="0" applyNumberFormat="1" applyFill="1" applyBorder="1"/>
    <xf numFmtId="165" fontId="33" fillId="0" borderId="7" xfId="40" applyNumberFormat="1" applyFont="1" applyFill="1" applyBorder="1" applyAlignment="1"/>
    <xf numFmtId="0" fontId="3" fillId="0" borderId="4" xfId="40" applyFont="1" applyFill="1" applyBorder="1" applyAlignment="1">
      <alignment horizontal="right"/>
    </xf>
    <xf numFmtId="3" fontId="8" fillId="4" borderId="4" xfId="0" applyNumberFormat="1" applyFont="1" applyFill="1" applyBorder="1"/>
    <xf numFmtId="0" fontId="33" fillId="4" borderId="4" xfId="40" applyFont="1" applyFill="1" applyBorder="1" applyAlignment="1"/>
    <xf numFmtId="165" fontId="33" fillId="4" borderId="4" xfId="40" applyNumberFormat="1" applyFont="1" applyFill="1" applyBorder="1" applyAlignment="1"/>
    <xf numFmtId="0" fontId="0" fillId="0" borderId="5" xfId="0" applyBorder="1"/>
    <xf numFmtId="49" fontId="4" fillId="0" borderId="9" xfId="0" applyNumberFormat="1" applyFont="1" applyFill="1" applyBorder="1" applyAlignment="1">
      <alignment horizontal="left"/>
    </xf>
    <xf numFmtId="10" fontId="0" fillId="0" borderId="9" xfId="0" applyNumberFormat="1" applyFill="1" applyBorder="1"/>
    <xf numFmtId="14" fontId="8" fillId="4" borderId="2" xfId="0" applyNumberFormat="1" applyFont="1" applyFill="1" applyBorder="1" applyAlignment="1">
      <alignment horizontal="left"/>
    </xf>
    <xf numFmtId="165" fontId="33" fillId="0" borderId="2" xfId="40" applyNumberFormat="1" applyFont="1" applyFill="1" applyBorder="1" applyAlignment="1"/>
    <xf numFmtId="0" fontId="8" fillId="4" borderId="2" xfId="0" applyFont="1" applyFill="1" applyBorder="1"/>
    <xf numFmtId="0" fontId="8" fillId="4" borderId="2" xfId="0" applyFont="1" applyFill="1" applyBorder="1" applyAlignment="1">
      <alignment horizontal="center"/>
    </xf>
    <xf numFmtId="165" fontId="8" fillId="4" borderId="2" xfId="0" applyNumberFormat="1" applyFont="1" applyFill="1" applyBorder="1" applyAlignment="1">
      <alignment horizontal="center"/>
    </xf>
    <xf numFmtId="0" fontId="8" fillId="4" borderId="2" xfId="0" applyFont="1" applyFill="1" applyBorder="1" applyAlignment="1">
      <alignment horizontal="left"/>
    </xf>
    <xf numFmtId="3" fontId="3" fillId="0" borderId="2" xfId="40" applyNumberFormat="1" applyFont="1" applyFill="1" applyBorder="1" applyAlignment="1"/>
    <xf numFmtId="0" fontId="33" fillId="2" borderId="2" xfId="40" applyFont="1" applyFill="1" applyBorder="1" applyAlignment="1"/>
    <xf numFmtId="3" fontId="33" fillId="2" borderId="2" xfId="40" applyNumberFormat="1" applyFont="1" applyFill="1" applyBorder="1" applyAlignment="1"/>
    <xf numFmtId="14" fontId="8" fillId="4" borderId="2" xfId="0" applyNumberFormat="1" applyFont="1" applyFill="1" applyBorder="1" applyAlignment="1">
      <alignment horizontal="center"/>
    </xf>
    <xf numFmtId="18" fontId="4" fillId="0" borderId="2" xfId="0" applyNumberFormat="1" applyFont="1" applyFill="1" applyBorder="1" applyAlignment="1">
      <alignment horizontal="left"/>
    </xf>
    <xf numFmtId="166" fontId="8" fillId="4" borderId="2" xfId="0" applyNumberFormat="1" applyFont="1" applyFill="1" applyBorder="1" applyAlignment="1">
      <alignment horizontal="center"/>
    </xf>
    <xf numFmtId="15" fontId="8" fillId="4" borderId="2" xfId="0" applyNumberFormat="1" applyFont="1" applyFill="1" applyBorder="1" applyAlignment="1">
      <alignment horizontal="left"/>
    </xf>
    <xf numFmtId="165" fontId="33" fillId="0" borderId="3" xfId="40" applyNumberFormat="1" applyFont="1" applyFill="1" applyBorder="1" applyAlignment="1"/>
    <xf numFmtId="0" fontId="0" fillId="0" borderId="3" xfId="0" applyBorder="1"/>
    <xf numFmtId="0" fontId="0" fillId="0" borderId="4" xfId="0" applyBorder="1"/>
    <xf numFmtId="0" fontId="0" fillId="0" borderId="6" xfId="0" applyBorder="1"/>
    <xf numFmtId="0" fontId="4" fillId="0" borderId="4" xfId="0" applyFont="1" applyFill="1" applyBorder="1" applyAlignment="1">
      <alignment horizontal="left"/>
    </xf>
    <xf numFmtId="10" fontId="0" fillId="4" borderId="4" xfId="0" applyNumberFormat="1" applyFill="1" applyBorder="1"/>
    <xf numFmtId="0" fontId="33" fillId="0" borderId="8" xfId="40" applyFont="1" applyFill="1" applyBorder="1" applyAlignment="1">
      <alignment horizontal="left"/>
    </xf>
    <xf numFmtId="0" fontId="33" fillId="0" borderId="8" xfId="40" applyFont="1" applyFill="1" applyBorder="1" applyAlignment="1"/>
    <xf numFmtId="49" fontId="4" fillId="0" borderId="8" xfId="0" applyNumberFormat="1" applyFont="1" applyFill="1" applyBorder="1" applyAlignment="1">
      <alignment horizontal="left"/>
    </xf>
    <xf numFmtId="0" fontId="33" fillId="0" borderId="8" xfId="40" applyFont="1" applyFill="1" applyBorder="1" applyAlignment="1">
      <alignment horizontal="right"/>
    </xf>
    <xf numFmtId="2" fontId="0" fillId="0" borderId="8" xfId="0" applyNumberFormat="1" applyFill="1" applyBorder="1"/>
    <xf numFmtId="3" fontId="0" fillId="0" borderId="8" xfId="0" applyNumberFormat="1" applyFill="1" applyBorder="1"/>
    <xf numFmtId="0" fontId="0" fillId="0" borderId="8" xfId="0" applyFill="1" applyBorder="1"/>
    <xf numFmtId="164" fontId="0" fillId="0" borderId="8" xfId="0" applyNumberFormat="1" applyFill="1" applyBorder="1"/>
    <xf numFmtId="0" fontId="0" fillId="4" borderId="8" xfId="0" applyFill="1" applyBorder="1"/>
    <xf numFmtId="164" fontId="0" fillId="4" borderId="8" xfId="0" applyNumberFormat="1" applyFill="1" applyBorder="1"/>
    <xf numFmtId="10" fontId="0" fillId="0" borderId="8" xfId="0" applyNumberFormat="1" applyFill="1" applyBorder="1"/>
    <xf numFmtId="1" fontId="0" fillId="4" borderId="8" xfId="0" applyNumberFormat="1" applyFill="1" applyBorder="1"/>
    <xf numFmtId="0" fontId="0" fillId="0" borderId="8" xfId="0" applyBorder="1"/>
    <xf numFmtId="3" fontId="3" fillId="0" borderId="4" xfId="0" applyNumberFormat="1" applyFont="1" applyFill="1" applyBorder="1"/>
    <xf numFmtId="16" fontId="4" fillId="0" borderId="4" xfId="0" applyNumberFormat="1" applyFont="1" applyFill="1" applyBorder="1" applyAlignment="1"/>
    <xf numFmtId="0" fontId="4" fillId="0" borderId="4" xfId="40" applyFont="1" applyFill="1" applyBorder="1" applyAlignment="1">
      <alignment horizontal="left"/>
    </xf>
    <xf numFmtId="0" fontId="0" fillId="0" borderId="7" xfId="0" applyBorder="1"/>
    <xf numFmtId="0" fontId="33" fillId="4" borderId="8" xfId="40" applyFont="1" applyFill="1" applyBorder="1" applyAlignment="1"/>
    <xf numFmtId="165" fontId="33" fillId="4" borderId="8" xfId="40" applyNumberFormat="1" applyFont="1" applyFill="1" applyBorder="1" applyAlignment="1"/>
    <xf numFmtId="3" fontId="33" fillId="4" borderId="8" xfId="40" applyNumberFormat="1" applyFont="1" applyFill="1" applyBorder="1" applyAlignment="1"/>
    <xf numFmtId="3" fontId="0" fillId="4" borderId="8" xfId="0" applyNumberFormat="1" applyFill="1" applyBorder="1"/>
    <xf numFmtId="0" fontId="0" fillId="0" borderId="9" xfId="0" applyBorder="1"/>
    <xf numFmtId="3" fontId="33" fillId="4" borderId="7" xfId="40" applyNumberFormat="1" applyFont="1" applyFill="1" applyBorder="1" applyAlignment="1">
      <alignment horizontal="left"/>
    </xf>
    <xf numFmtId="3" fontId="8" fillId="4" borderId="7" xfId="0" applyNumberFormat="1" applyFont="1" applyFill="1" applyBorder="1"/>
    <xf numFmtId="14" fontId="4" fillId="0" borderId="4" xfId="0" applyNumberFormat="1" applyFont="1" applyFill="1" applyBorder="1" applyAlignment="1">
      <alignment horizontal="left"/>
    </xf>
    <xf numFmtId="165" fontId="4" fillId="0" borderId="4" xfId="0" applyNumberFormat="1" applyFont="1" applyFill="1" applyBorder="1" applyAlignment="1">
      <alignment horizontal="left"/>
    </xf>
    <xf numFmtId="0" fontId="8" fillId="4" borderId="4" xfId="0" applyFont="1" applyFill="1" applyBorder="1" applyAlignment="1">
      <alignment horizontal="center"/>
    </xf>
    <xf numFmtId="0" fontId="8" fillId="4" borderId="4" xfId="0" applyFont="1" applyFill="1" applyBorder="1" applyAlignment="1">
      <alignment horizontal="left"/>
    </xf>
    <xf numFmtId="14" fontId="8" fillId="4" borderId="4" xfId="0" applyNumberFormat="1" applyFont="1" applyFill="1" applyBorder="1" applyAlignment="1">
      <alignment horizontal="left"/>
    </xf>
    <xf numFmtId="165" fontId="8" fillId="4" borderId="4" xfId="0" applyNumberFormat="1" applyFont="1" applyFill="1" applyBorder="1" applyAlignment="1">
      <alignment horizontal="center"/>
    </xf>
    <xf numFmtId="165" fontId="33" fillId="4" borderId="14" xfId="40" applyNumberFormat="1" applyFont="1" applyFill="1" applyBorder="1" applyAlignment="1"/>
    <xf numFmtId="0" fontId="8" fillId="4" borderId="4" xfId="0" applyFont="1" applyFill="1" applyBorder="1"/>
    <xf numFmtId="0" fontId="33" fillId="4" borderId="14" xfId="40" applyFont="1" applyFill="1" applyBorder="1" applyAlignment="1"/>
    <xf numFmtId="3" fontId="8" fillId="4" borderId="8" xfId="0" applyNumberFormat="1" applyFont="1" applyFill="1" applyBorder="1"/>
    <xf numFmtId="0" fontId="0" fillId="0" borderId="0" xfId="0" applyBorder="1"/>
    <xf numFmtId="9" fontId="0" fillId="0" borderId="0" xfId="0" applyNumberFormat="1"/>
    <xf numFmtId="0" fontId="31" fillId="0" borderId="11" xfId="0" applyFont="1" applyBorder="1"/>
    <xf numFmtId="9" fontId="0" fillId="0" borderId="11" xfId="0" applyNumberFormat="1" applyBorder="1"/>
    <xf numFmtId="0" fontId="31" fillId="0" borderId="0" xfId="0" applyFont="1"/>
    <xf numFmtId="0" fontId="13" fillId="0" borderId="0" xfId="0" applyFont="1"/>
    <xf numFmtId="9" fontId="0" fillId="0" borderId="11" xfId="44" applyFont="1" applyBorder="1"/>
    <xf numFmtId="9" fontId="0" fillId="38" borderId="11" xfId="0" applyNumberFormat="1" applyFill="1" applyBorder="1"/>
    <xf numFmtId="0" fontId="4" fillId="0" borderId="0" xfId="0" applyFont="1"/>
    <xf numFmtId="0" fontId="31" fillId="0" borderId="0" xfId="0" applyFont="1" applyBorder="1"/>
    <xf numFmtId="0" fontId="33" fillId="2" borderId="3" xfId="40" applyFont="1" applyFill="1" applyBorder="1" applyAlignment="1"/>
    <xf numFmtId="3" fontId="33" fillId="2" borderId="3" xfId="40" applyNumberFormat="1" applyFont="1" applyFill="1" applyBorder="1" applyAlignment="1"/>
    <xf numFmtId="1" fontId="0" fillId="0" borderId="4" xfId="0" applyNumberFormat="1" applyFill="1" applyBorder="1"/>
    <xf numFmtId="9" fontId="0" fillId="0" borderId="0" xfId="0" applyNumberFormat="1" applyBorder="1"/>
    <xf numFmtId="9" fontId="0" fillId="0" borderId="0" xfId="44" applyFont="1" applyBorder="1"/>
    <xf numFmtId="9" fontId="0" fillId="38" borderId="0" xfId="0" applyNumberFormat="1" applyFill="1" applyBorder="1"/>
    <xf numFmtId="9" fontId="0" fillId="0" borderId="0" xfId="0" applyNumberFormat="1" applyFill="1" applyBorder="1"/>
    <xf numFmtId="9" fontId="0" fillId="0" borderId="0" xfId="44" applyFont="1" applyFill="1" applyBorder="1"/>
    <xf numFmtId="0" fontId="0" fillId="0" borderId="11" xfId="0" applyBorder="1"/>
    <xf numFmtId="0" fontId="31" fillId="0" borderId="31" xfId="0" applyFont="1" applyBorder="1"/>
    <xf numFmtId="9" fontId="0" fillId="0" borderId="31" xfId="0" applyNumberFormat="1" applyBorder="1"/>
    <xf numFmtId="0" fontId="13" fillId="0" borderId="0" xfId="0" applyFont="1" applyBorder="1"/>
    <xf numFmtId="0" fontId="13" fillId="0" borderId="11" xfId="0" applyFont="1" applyBorder="1"/>
    <xf numFmtId="0" fontId="13" fillId="0" borderId="31" xfId="0" applyFont="1" applyBorder="1"/>
    <xf numFmtId="0" fontId="37" fillId="0" borderId="0" xfId="0" applyFont="1" applyBorder="1"/>
    <xf numFmtId="0" fontId="31" fillId="0" borderId="32" xfId="0" applyFont="1" applyBorder="1"/>
    <xf numFmtId="0" fontId="31" fillId="0" borderId="33" xfId="0" applyFont="1" applyBorder="1"/>
    <xf numFmtId="0" fontId="31" fillId="0" borderId="18" xfId="0" applyFont="1" applyBorder="1"/>
    <xf numFmtId="0" fontId="38" fillId="0" borderId="11" xfId="0" applyFont="1" applyBorder="1"/>
    <xf numFmtId="0" fontId="39" fillId="0" borderId="11" xfId="0" applyFont="1" applyBorder="1"/>
    <xf numFmtId="0" fontId="3" fillId="0" borderId="4" xfId="40" applyFont="1" applyFill="1" applyBorder="1" applyAlignment="1">
      <alignment horizontal="left"/>
    </xf>
    <xf numFmtId="0" fontId="8" fillId="4" borderId="8" xfId="0" applyFont="1" applyFill="1" applyBorder="1" applyAlignment="1">
      <alignment horizontal="center"/>
    </xf>
    <xf numFmtId="0" fontId="36" fillId="4" borderId="4" xfId="40" applyFont="1" applyFill="1" applyBorder="1" applyAlignment="1"/>
    <xf numFmtId="22" fontId="8" fillId="4" borderId="4" xfId="0" applyNumberFormat="1" applyFont="1" applyFill="1" applyBorder="1" applyAlignment="1">
      <alignment horizontal="right"/>
    </xf>
    <xf numFmtId="19" fontId="33" fillId="4" borderId="4" xfId="40" applyNumberFormat="1" applyFont="1" applyFill="1" applyBorder="1" applyAlignment="1"/>
    <xf numFmtId="16" fontId="8" fillId="4" borderId="4" xfId="0" applyNumberFormat="1" applyFont="1" applyFill="1" applyBorder="1" applyAlignment="1">
      <alignment horizontal="left"/>
    </xf>
    <xf numFmtId="14" fontId="8" fillId="4" borderId="8" xfId="0" applyNumberFormat="1" applyFont="1" applyFill="1" applyBorder="1" applyAlignment="1">
      <alignment horizontal="left"/>
    </xf>
    <xf numFmtId="15" fontId="8" fillId="4" borderId="4" xfId="0" applyNumberFormat="1" applyFont="1" applyFill="1" applyBorder="1" applyAlignment="1">
      <alignment horizontal="center"/>
    </xf>
    <xf numFmtId="165" fontId="36" fillId="4" borderId="4" xfId="40" applyNumberFormat="1" applyFont="1" applyFill="1" applyBorder="1" applyAlignment="1"/>
    <xf numFmtId="21" fontId="8" fillId="4" borderId="4" xfId="0" applyNumberFormat="1" applyFont="1" applyFill="1" applyBorder="1" applyAlignment="1">
      <alignment horizontal="center"/>
    </xf>
    <xf numFmtId="22" fontId="8" fillId="4" borderId="4" xfId="0" applyNumberFormat="1" applyFont="1" applyFill="1" applyBorder="1" applyAlignment="1">
      <alignment horizontal="center"/>
    </xf>
    <xf numFmtId="165" fontId="33" fillId="4" borderId="4" xfId="40" applyNumberFormat="1" applyFont="1" applyFill="1" applyBorder="1" applyAlignment="1">
      <alignment horizontal="left"/>
    </xf>
    <xf numFmtId="165" fontId="33" fillId="2" borderId="3" xfId="40" applyNumberFormat="1" applyFont="1" applyFill="1" applyBorder="1" applyAlignment="1"/>
    <xf numFmtId="0" fontId="8" fillId="4" borderId="8" xfId="0" applyFont="1" applyFill="1" applyBorder="1"/>
    <xf numFmtId="3" fontId="8" fillId="4" borderId="4" xfId="0" applyNumberFormat="1" applyFont="1" applyFill="1" applyBorder="1" applyAlignment="1">
      <alignment horizontal="right"/>
    </xf>
    <xf numFmtId="3" fontId="0" fillId="0" borderId="4" xfId="0" applyNumberFormat="1" applyFill="1" applyBorder="1" applyAlignment="1">
      <alignment wrapText="1"/>
    </xf>
    <xf numFmtId="0" fontId="4" fillId="2" borderId="4" xfId="40" applyFont="1" applyFill="1" applyBorder="1" applyAlignment="1">
      <alignment horizontal="right"/>
    </xf>
    <xf numFmtId="2" fontId="4" fillId="2" borderId="4" xfId="0" applyNumberFormat="1" applyFont="1" applyFill="1" applyBorder="1"/>
    <xf numFmtId="3" fontId="4" fillId="2" borderId="4" xfId="0" applyNumberFormat="1" applyFont="1" applyFill="1" applyBorder="1"/>
    <xf numFmtId="164" fontId="4" fillId="2" borderId="4" xfId="0" applyNumberFormat="1" applyFont="1" applyFill="1" applyBorder="1"/>
    <xf numFmtId="164" fontId="4" fillId="39" borderId="4" xfId="0" applyNumberFormat="1" applyFont="1" applyFill="1" applyBorder="1"/>
    <xf numFmtId="3" fontId="4" fillId="2" borderId="4" xfId="40" applyNumberFormat="1" applyFont="1" applyFill="1" applyBorder="1" applyAlignment="1"/>
    <xf numFmtId="10" fontId="4" fillId="2" borderId="4" xfId="0" applyNumberFormat="1" applyFont="1" applyFill="1" applyBorder="1"/>
    <xf numFmtId="1" fontId="4" fillId="39" borderId="4" xfId="0" applyNumberFormat="1" applyFont="1" applyFill="1" applyBorder="1"/>
    <xf numFmtId="2" fontId="0" fillId="0" borderId="0" xfId="0" applyNumberFormat="1"/>
    <xf numFmtId="164" fontId="0" fillId="0" borderId="0" xfId="44" applyNumberFormat="1" applyFont="1"/>
    <xf numFmtId="0" fontId="5" fillId="4" borderId="2" xfId="40" applyFont="1" applyFill="1" applyBorder="1" applyAlignment="1">
      <alignment horizontal="center" wrapText="1"/>
    </xf>
    <xf numFmtId="0" fontId="5" fillId="4" borderId="2" xfId="0" applyFont="1" applyFill="1" applyBorder="1" applyAlignment="1">
      <alignment horizontal="center" wrapText="1"/>
    </xf>
    <xf numFmtId="3" fontId="5" fillId="4" borderId="2" xfId="0" applyNumberFormat="1" applyFont="1" applyFill="1" applyBorder="1" applyAlignment="1">
      <alignment horizontal="center" wrapText="1"/>
    </xf>
    <xf numFmtId="2" fontId="5" fillId="4" borderId="2" xfId="0" applyNumberFormat="1" applyFont="1" applyFill="1" applyBorder="1" applyAlignment="1">
      <alignment horizontal="center" wrapText="1"/>
    </xf>
    <xf numFmtId="1" fontId="5" fillId="4" borderId="2" xfId="0" applyNumberFormat="1" applyFont="1" applyFill="1" applyBorder="1" applyAlignment="1">
      <alignment horizontal="center" wrapText="1"/>
    </xf>
    <xf numFmtId="164" fontId="5" fillId="4" borderId="2" xfId="0" applyNumberFormat="1" applyFont="1" applyFill="1" applyBorder="1" applyAlignment="1">
      <alignment horizontal="center" wrapText="1"/>
    </xf>
    <xf numFmtId="0" fontId="5" fillId="42" borderId="2" xfId="40" applyFont="1" applyFill="1" applyBorder="1" applyAlignment="1">
      <alignment horizontal="center" wrapText="1"/>
    </xf>
    <xf numFmtId="165" fontId="5" fillId="42" borderId="2" xfId="40" applyNumberFormat="1" applyFont="1" applyFill="1" applyBorder="1" applyAlignment="1">
      <alignment horizontal="center" wrapText="1"/>
    </xf>
    <xf numFmtId="3" fontId="5" fillId="42" borderId="2" xfId="40" applyNumberFormat="1" applyFont="1" applyFill="1" applyBorder="1" applyAlignment="1">
      <alignment horizontal="center" wrapText="1"/>
    </xf>
    <xf numFmtId="0" fontId="0" fillId="0" borderId="0" xfId="0"/>
    <xf numFmtId="0" fontId="7" fillId="0" borderId="2" xfId="40" applyFont="1" applyFill="1" applyBorder="1" applyAlignment="1">
      <alignment horizontal="left"/>
    </xf>
    <xf numFmtId="0" fontId="7" fillId="0" borderId="3" xfId="40" applyFont="1" applyFill="1" applyBorder="1" applyAlignment="1">
      <alignment horizontal="left"/>
    </xf>
    <xf numFmtId="0" fontId="7" fillId="0" borderId="4" xfId="40" applyFont="1" applyFill="1" applyBorder="1" applyAlignment="1">
      <alignment horizontal="left"/>
    </xf>
    <xf numFmtId="0" fontId="7" fillId="0" borderId="6" xfId="40" applyFont="1" applyFill="1" applyBorder="1" applyAlignment="1">
      <alignment horizontal="left"/>
    </xf>
    <xf numFmtId="0" fontId="3" fillId="2" borderId="2" xfId="40" applyFont="1" applyFill="1" applyBorder="1" applyAlignment="1">
      <alignment horizontal="left"/>
    </xf>
    <xf numFmtId="3" fontId="7" fillId="0" borderId="4" xfId="40" applyNumberFormat="1" applyFont="1" applyFill="1" applyBorder="1" applyAlignment="1"/>
    <xf numFmtId="0" fontId="0" fillId="0" borderId="3" xfId="0" applyFill="1" applyBorder="1"/>
    <xf numFmtId="164" fontId="0" fillId="0" borderId="2" xfId="0" applyNumberFormat="1" applyFill="1" applyBorder="1"/>
    <xf numFmtId="3" fontId="7" fillId="0" borderId="2" xfId="40" applyNumberFormat="1" applyFont="1" applyFill="1" applyBorder="1" applyAlignment="1"/>
    <xf numFmtId="0" fontId="0" fillId="0" borderId="2" xfId="0" applyFill="1" applyBorder="1"/>
    <xf numFmtId="3" fontId="0" fillId="0" borderId="2" xfId="0" applyNumberFormat="1" applyFill="1" applyBorder="1"/>
    <xf numFmtId="10" fontId="0" fillId="0" borderId="2" xfId="0" applyNumberFormat="1" applyFill="1" applyBorder="1"/>
    <xf numFmtId="1" fontId="0" fillId="0" borderId="2" xfId="0" applyNumberFormat="1" applyFill="1" applyBorder="1"/>
    <xf numFmtId="0" fontId="7" fillId="0" borderId="4" xfId="40" applyFont="1" applyFill="1" applyBorder="1" applyAlignment="1">
      <alignment horizontal="right"/>
    </xf>
    <xf numFmtId="0" fontId="0" fillId="0" borderId="4" xfId="0" applyFill="1" applyBorder="1"/>
    <xf numFmtId="2" fontId="0" fillId="0" borderId="4" xfId="0" applyNumberFormat="1" applyFill="1" applyBorder="1"/>
    <xf numFmtId="3" fontId="0" fillId="0" borderId="4" xfId="0" applyNumberFormat="1" applyFill="1" applyBorder="1"/>
    <xf numFmtId="164" fontId="0" fillId="0" borderId="4" xfId="0" applyNumberFormat="1" applyFill="1" applyBorder="1"/>
    <xf numFmtId="10" fontId="0" fillId="0" borderId="4" xfId="0" applyNumberFormat="1" applyFill="1" applyBorder="1"/>
    <xf numFmtId="3" fontId="0" fillId="0" borderId="0" xfId="0" applyNumberFormat="1"/>
    <xf numFmtId="3" fontId="0" fillId="39" borderId="4" xfId="0" applyNumberFormat="1" applyFill="1" applyBorder="1"/>
    <xf numFmtId="3" fontId="7" fillId="40" borderId="2" xfId="40" applyNumberFormat="1" applyFont="1" applyFill="1" applyBorder="1" applyAlignment="1"/>
    <xf numFmtId="3" fontId="7" fillId="40" borderId="4" xfId="40" applyNumberFormat="1" applyFont="1" applyFill="1" applyBorder="1" applyAlignment="1"/>
    <xf numFmtId="0" fontId="7" fillId="40" borderId="2" xfId="40" applyFont="1" applyFill="1" applyBorder="1" applyAlignment="1"/>
    <xf numFmtId="0" fontId="7" fillId="40" borderId="4" xfId="40" applyFont="1" applyFill="1" applyBorder="1" applyAlignment="1"/>
    <xf numFmtId="165" fontId="7" fillId="40" borderId="4" xfId="40" applyNumberFormat="1" applyFont="1" applyFill="1" applyBorder="1" applyAlignment="1"/>
    <xf numFmtId="0" fontId="7" fillId="40" borderId="7" xfId="40" applyFont="1" applyFill="1" applyBorder="1" applyAlignment="1"/>
    <xf numFmtId="165" fontId="7" fillId="40" borderId="7" xfId="40" applyNumberFormat="1" applyFont="1" applyFill="1" applyBorder="1" applyAlignment="1"/>
    <xf numFmtId="0" fontId="3" fillId="0" borderId="2" xfId="0" applyFont="1" applyFill="1" applyBorder="1"/>
    <xf numFmtId="0" fontId="7" fillId="0" borderId="7" xfId="40" applyFont="1" applyFill="1" applyBorder="1" applyAlignment="1">
      <alignment horizontal="left"/>
    </xf>
    <xf numFmtId="9" fontId="0" fillId="0" borderId="0" xfId="44" applyFont="1"/>
    <xf numFmtId="3" fontId="7" fillId="0" borderId="2" xfId="40" applyNumberFormat="1" applyFont="1" applyFill="1" applyBorder="1" applyAlignment="1">
      <alignment horizontal="right"/>
    </xf>
    <xf numFmtId="0" fontId="3" fillId="0" borderId="0" xfId="0" applyFont="1"/>
    <xf numFmtId="9" fontId="0" fillId="0" borderId="2" xfId="44" applyFont="1" applyBorder="1"/>
    <xf numFmtId="164" fontId="0" fillId="0" borderId="2" xfId="44" applyNumberFormat="1" applyFont="1" applyBorder="1"/>
    <xf numFmtId="164" fontId="3" fillId="0" borderId="2" xfId="0" applyNumberFormat="1" applyFont="1" applyFill="1" applyBorder="1"/>
    <xf numFmtId="2" fontId="5" fillId="4" borderId="8" xfId="0" applyNumberFormat="1" applyFont="1" applyFill="1" applyBorder="1" applyAlignment="1">
      <alignment horizontal="center" wrapText="1"/>
    </xf>
    <xf numFmtId="3" fontId="5" fillId="4" borderId="8" xfId="0" applyNumberFormat="1" applyFont="1" applyFill="1" applyBorder="1" applyAlignment="1">
      <alignment horizontal="center" wrapText="1"/>
    </xf>
    <xf numFmtId="1" fontId="5" fillId="4" borderId="8" xfId="0" applyNumberFormat="1" applyFont="1" applyFill="1" applyBorder="1" applyAlignment="1">
      <alignment horizontal="center" wrapText="1"/>
    </xf>
    <xf numFmtId="164" fontId="5" fillId="4" borderId="8" xfId="0" applyNumberFormat="1" applyFont="1" applyFill="1" applyBorder="1" applyAlignment="1">
      <alignment horizontal="center" wrapText="1"/>
    </xf>
    <xf numFmtId="10" fontId="5" fillId="4" borderId="8" xfId="0" applyNumberFormat="1" applyFont="1" applyFill="1" applyBorder="1" applyAlignment="1">
      <alignment horizontal="center" wrapText="1"/>
    </xf>
    <xf numFmtId="3" fontId="5" fillId="4" borderId="8" xfId="60" applyNumberFormat="1" applyFont="1" applyFill="1" applyBorder="1" applyAlignment="1">
      <alignment horizontal="center" wrapText="1"/>
    </xf>
    <xf numFmtId="49" fontId="3" fillId="0" borderId="2" xfId="0" applyNumberFormat="1" applyFont="1" applyFill="1" applyBorder="1" applyAlignment="1">
      <alignment horizontal="left"/>
    </xf>
    <xf numFmtId="0" fontId="40" fillId="0" borderId="2" xfId="40" applyFont="1" applyFill="1" applyBorder="1" applyAlignment="1">
      <alignment horizontal="right"/>
    </xf>
    <xf numFmtId="2" fontId="3" fillId="0" borderId="2" xfId="0" applyNumberFormat="1" applyFont="1" applyFill="1" applyBorder="1"/>
    <xf numFmtId="10" fontId="3" fillId="0" borderId="2" xfId="0" applyNumberFormat="1" applyFont="1" applyFill="1" applyBorder="1"/>
    <xf numFmtId="3" fontId="41" fillId="0" borderId="2" xfId="0" applyNumberFormat="1" applyFont="1" applyFill="1" applyBorder="1" applyAlignment="1"/>
    <xf numFmtId="2" fontId="0" fillId="0" borderId="2" xfId="0" applyNumberFormat="1" applyBorder="1"/>
    <xf numFmtId="1" fontId="0" fillId="0" borderId="2" xfId="0" applyNumberFormat="1" applyBorder="1"/>
    <xf numFmtId="10" fontId="0" fillId="0" borderId="2" xfId="44" applyNumberFormat="1" applyFont="1" applyBorder="1"/>
    <xf numFmtId="3" fontId="3" fillId="0" borderId="2" xfId="40" applyNumberFormat="1" applyFont="1" applyFill="1" applyBorder="1" applyAlignment="1">
      <alignment horizontal="right"/>
    </xf>
    <xf numFmtId="164" fontId="0" fillId="0" borderId="2" xfId="64" applyNumberFormat="1" applyFont="1" applyFill="1" applyBorder="1"/>
    <xf numFmtId="9" fontId="0" fillId="0" borderId="2" xfId="64" applyFont="1" applyFill="1" applyBorder="1"/>
    <xf numFmtId="3" fontId="3" fillId="0" borderId="2" xfId="62" applyNumberFormat="1" applyFill="1" applyBorder="1"/>
    <xf numFmtId="0" fontId="3" fillId="39" borderId="2" xfId="0" applyFont="1" applyFill="1" applyBorder="1"/>
    <xf numFmtId="0" fontId="7" fillId="2" borderId="12" xfId="40" applyFont="1" applyFill="1" applyBorder="1" applyAlignment="1">
      <alignment horizontal="left"/>
    </xf>
    <xf numFmtId="0" fontId="3" fillId="2" borderId="7" xfId="40" applyFont="1" applyFill="1" applyBorder="1" applyAlignment="1">
      <alignment horizontal="left"/>
    </xf>
    <xf numFmtId="0" fontId="3" fillId="0" borderId="3" xfId="40" applyFont="1" applyFill="1" applyBorder="1" applyAlignment="1">
      <alignment horizontal="left"/>
    </xf>
    <xf numFmtId="0" fontId="3" fillId="0" borderId="7" xfId="40" applyFont="1" applyFill="1" applyBorder="1" applyAlignment="1">
      <alignment horizontal="left"/>
    </xf>
    <xf numFmtId="0" fontId="3" fillId="0" borderId="6" xfId="40" applyFont="1" applyFill="1" applyBorder="1" applyAlignment="1">
      <alignment horizontal="left"/>
    </xf>
    <xf numFmtId="0" fontId="31" fillId="0" borderId="0" xfId="0" applyFont="1" applyFill="1" applyBorder="1"/>
    <xf numFmtId="0" fontId="5" fillId="39" borderId="0" xfId="0" applyFont="1" applyFill="1" applyAlignment="1">
      <alignment wrapText="1"/>
    </xf>
    <xf numFmtId="9" fontId="5" fillId="39" borderId="0" xfId="44" applyFont="1" applyFill="1" applyAlignment="1">
      <alignment wrapText="1"/>
    </xf>
    <xf numFmtId="164" fontId="5" fillId="39" borderId="0" xfId="44" applyNumberFormat="1" applyFont="1" applyFill="1" applyAlignment="1">
      <alignment wrapText="1"/>
    </xf>
    <xf numFmtId="0" fontId="5" fillId="0" borderId="0" xfId="0" applyFont="1"/>
    <xf numFmtId="168" fontId="0" fillId="0" borderId="0" xfId="0" applyNumberFormat="1"/>
    <xf numFmtId="168" fontId="5" fillId="39" borderId="0" xfId="0" applyNumberFormat="1" applyFont="1" applyFill="1" applyAlignment="1">
      <alignment wrapText="1"/>
    </xf>
    <xf numFmtId="164" fontId="5" fillId="39" borderId="0" xfId="0" applyNumberFormat="1" applyFont="1" applyFill="1" applyAlignment="1">
      <alignment wrapText="1"/>
    </xf>
    <xf numFmtId="164" fontId="0" fillId="0" borderId="0" xfId="0" applyNumberFormat="1"/>
    <xf numFmtId="0" fontId="5" fillId="39" borderId="2" xfId="0" applyFont="1" applyFill="1" applyBorder="1" applyAlignment="1">
      <alignment wrapText="1"/>
    </xf>
    <xf numFmtId="168" fontId="5" fillId="39" borderId="2" xfId="0" applyNumberFormat="1" applyFont="1" applyFill="1" applyBorder="1" applyAlignment="1">
      <alignment wrapText="1"/>
    </xf>
    <xf numFmtId="164" fontId="5" fillId="39" borderId="2" xfId="0" applyNumberFormat="1" applyFont="1" applyFill="1" applyBorder="1" applyAlignment="1">
      <alignment wrapText="1"/>
    </xf>
    <xf numFmtId="9" fontId="5" fillId="39" borderId="2" xfId="44" applyFont="1" applyFill="1" applyBorder="1" applyAlignment="1">
      <alignment wrapText="1"/>
    </xf>
    <xf numFmtId="168" fontId="0" fillId="0" borderId="2" xfId="0" applyNumberFormat="1" applyBorder="1"/>
    <xf numFmtId="164" fontId="0" fillId="0" borderId="2" xfId="0" applyNumberFormat="1" applyBorder="1"/>
    <xf numFmtId="168" fontId="0" fillId="0" borderId="2" xfId="0" applyNumberFormat="1" applyFill="1" applyBorder="1"/>
    <xf numFmtId="164" fontId="0" fillId="0" borderId="0" xfId="0" applyNumberFormat="1" applyFill="1" applyBorder="1"/>
    <xf numFmtId="0" fontId="3" fillId="0" borderId="11" xfId="0" applyFont="1" applyBorder="1"/>
    <xf numFmtId="0" fontId="42" fillId="0" borderId="0" xfId="67" quotePrefix="1"/>
    <xf numFmtId="0" fontId="42" fillId="0" borderId="0" xfId="67"/>
    <xf numFmtId="3" fontId="3" fillId="0" borderId="0" xfId="0" applyNumberFormat="1" applyFont="1" applyFill="1" applyBorder="1" applyAlignment="1">
      <alignment horizontal="left"/>
    </xf>
    <xf numFmtId="0" fontId="43" fillId="0" borderId="0" xfId="67" applyFont="1"/>
    <xf numFmtId="9" fontId="5" fillId="4" borderId="2" xfId="44" applyFont="1" applyFill="1" applyBorder="1" applyAlignment="1">
      <alignment horizontal="center" wrapText="1"/>
    </xf>
    <xf numFmtId="9" fontId="0" fillId="0" borderId="0" xfId="44" applyNumberFormat="1" applyFont="1"/>
    <xf numFmtId="0" fontId="0" fillId="0" borderId="34" xfId="0" applyBorder="1"/>
    <xf numFmtId="9" fontId="0" fillId="0" borderId="34" xfId="44" applyFont="1" applyBorder="1"/>
    <xf numFmtId="0" fontId="31" fillId="0" borderId="33" xfId="0" applyFont="1" applyFill="1" applyBorder="1"/>
    <xf numFmtId="9" fontId="0" fillId="0" borderId="20" xfId="0" applyNumberFormat="1" applyBorder="1"/>
    <xf numFmtId="9" fontId="0" fillId="0" borderId="0" xfId="0" applyNumberFormat="1" applyFill="1"/>
    <xf numFmtId="9" fontId="0" fillId="0" borderId="11" xfId="0" applyNumberFormat="1" applyFill="1" applyBorder="1"/>
    <xf numFmtId="0" fontId="3" fillId="2" borderId="4" xfId="40" applyFont="1" applyFill="1" applyBorder="1" applyAlignment="1">
      <alignment horizontal="left"/>
    </xf>
    <xf numFmtId="0" fontId="45" fillId="4" borderId="2" xfId="0" applyFont="1" applyFill="1" applyBorder="1" applyAlignment="1">
      <alignment horizontal="center" wrapText="1"/>
    </xf>
    <xf numFmtId="49" fontId="45" fillId="4" borderId="2" xfId="0" applyNumberFormat="1" applyFont="1" applyFill="1" applyBorder="1" applyAlignment="1">
      <alignment horizontal="center" wrapText="1"/>
    </xf>
    <xf numFmtId="3" fontId="45" fillId="4" borderId="2" xfId="0" applyNumberFormat="1" applyFont="1" applyFill="1" applyBorder="1" applyAlignment="1">
      <alignment horizontal="center" wrapText="1"/>
    </xf>
    <xf numFmtId="2" fontId="45" fillId="4" borderId="2" xfId="0" applyNumberFormat="1" applyFont="1" applyFill="1" applyBorder="1" applyAlignment="1">
      <alignment horizontal="center" wrapText="1"/>
    </xf>
    <xf numFmtId="164" fontId="45" fillId="4" borderId="2" xfId="0" applyNumberFormat="1" applyFont="1" applyFill="1" applyBorder="1" applyAlignment="1">
      <alignment horizontal="center" wrapText="1"/>
    </xf>
    <xf numFmtId="1" fontId="45" fillId="4" borderId="2" xfId="0" applyNumberFormat="1" applyFont="1" applyFill="1" applyBorder="1" applyAlignment="1">
      <alignment horizontal="center" wrapText="1"/>
    </xf>
    <xf numFmtId="10" fontId="45" fillId="4" borderId="2" xfId="0" applyNumberFormat="1" applyFont="1" applyFill="1" applyBorder="1" applyAlignment="1">
      <alignment horizontal="center" wrapText="1"/>
    </xf>
    <xf numFmtId="3" fontId="45" fillId="4" borderId="2" xfId="61" applyNumberFormat="1" applyFont="1" applyFill="1" applyBorder="1" applyAlignment="1">
      <alignment horizontal="center" wrapText="1"/>
    </xf>
    <xf numFmtId="0" fontId="0" fillId="2" borderId="0" xfId="0" applyFill="1"/>
    <xf numFmtId="0" fontId="44" fillId="0" borderId="2" xfId="40" applyFont="1" applyFill="1" applyBorder="1" applyAlignment="1">
      <alignment horizontal="left"/>
    </xf>
    <xf numFmtId="0" fontId="44" fillId="0" borderId="2" xfId="40" applyFont="1" applyFill="1" applyBorder="1" applyAlignment="1"/>
    <xf numFmtId="165" fontId="44" fillId="0" borderId="2" xfId="40" applyNumberFormat="1" applyFont="1" applyFill="1" applyBorder="1" applyAlignment="1"/>
    <xf numFmtId="0" fontId="44" fillId="0" borderId="2" xfId="40" applyFont="1" applyFill="1" applyBorder="1" applyAlignment="1">
      <alignment horizontal="right"/>
    </xf>
    <xf numFmtId="3" fontId="44" fillId="0" borderId="2" xfId="40" applyNumberFormat="1" applyFont="1" applyFill="1" applyBorder="1" applyAlignment="1"/>
    <xf numFmtId="0" fontId="8" fillId="0" borderId="2" xfId="0" applyFont="1" applyFill="1" applyBorder="1"/>
    <xf numFmtId="0" fontId="40" fillId="0" borderId="2" xfId="0" applyFont="1" applyFill="1" applyBorder="1"/>
    <xf numFmtId="3" fontId="8" fillId="0" borderId="2" xfId="0" applyNumberFormat="1" applyFont="1" applyFill="1" applyBorder="1" applyAlignment="1">
      <alignment horizontal="center"/>
    </xf>
    <xf numFmtId="0" fontId="8" fillId="0" borderId="2" xfId="0" applyFont="1" applyFill="1" applyBorder="1" applyAlignment="1">
      <alignment horizontal="center"/>
    </xf>
    <xf numFmtId="3" fontId="8" fillId="0" borderId="2" xfId="0" applyNumberFormat="1" applyFont="1" applyFill="1" applyBorder="1"/>
    <xf numFmtId="3" fontId="8" fillId="0" borderId="2" xfId="0" applyNumberFormat="1" applyFont="1" applyFill="1" applyBorder="1" applyAlignment="1">
      <alignment horizontal="right"/>
    </xf>
    <xf numFmtId="0" fontId="8" fillId="0" borderId="2" xfId="0" applyFont="1" applyFill="1" applyBorder="1" applyAlignment="1">
      <alignment horizontal="right"/>
    </xf>
    <xf numFmtId="3" fontId="40" fillId="0" borderId="2" xfId="40" applyNumberFormat="1" applyFont="1" applyFill="1" applyBorder="1" applyAlignment="1"/>
    <xf numFmtId="165" fontId="44" fillId="0" borderId="2" xfId="40" applyNumberFormat="1" applyFont="1" applyFill="1" applyBorder="1" applyAlignment="1">
      <alignment horizontal="left"/>
    </xf>
    <xf numFmtId="0" fontId="46" fillId="0" borderId="2" xfId="40" applyFont="1" applyFill="1" applyBorder="1" applyAlignment="1"/>
    <xf numFmtId="165" fontId="46" fillId="0" borderId="2" xfId="40" applyNumberFormat="1" applyFont="1" applyFill="1" applyBorder="1" applyAlignment="1"/>
    <xf numFmtId="19" fontId="44" fillId="0" borderId="2" xfId="40" applyNumberFormat="1" applyFont="1" applyFill="1" applyBorder="1" applyAlignment="1"/>
    <xf numFmtId="0" fontId="40" fillId="0" borderId="2" xfId="40" applyFont="1" applyFill="1" applyBorder="1" applyAlignment="1">
      <alignment horizontal="left"/>
    </xf>
    <xf numFmtId="0" fontId="3" fillId="2" borderId="0" xfId="0" applyFont="1" applyFill="1" applyAlignment="1">
      <alignment horizontal="left"/>
    </xf>
    <xf numFmtId="165" fontId="0" fillId="2" borderId="0" xfId="0" applyNumberFormat="1" applyFill="1"/>
    <xf numFmtId="49" fontId="0" fillId="2" borderId="0" xfId="0" applyNumberFormat="1" applyFill="1"/>
    <xf numFmtId="3" fontId="0" fillId="2" borderId="0" xfId="0" applyNumberFormat="1" applyFill="1"/>
    <xf numFmtId="2" fontId="0" fillId="2" borderId="0" xfId="0" applyNumberFormat="1" applyFill="1"/>
    <xf numFmtId="164" fontId="0" fillId="2" borderId="0" xfId="0" applyNumberFormat="1" applyFill="1"/>
    <xf numFmtId="1" fontId="0" fillId="2" borderId="0" xfId="0" applyNumberFormat="1" applyFill="1"/>
    <xf numFmtId="10" fontId="0" fillId="2" borderId="0" xfId="0" applyNumberFormat="1" applyFill="1"/>
    <xf numFmtId="164" fontId="0" fillId="2" borderId="0" xfId="0" applyNumberFormat="1" applyFill="1" applyBorder="1"/>
    <xf numFmtId="3" fontId="0" fillId="2" borderId="0" xfId="0" applyNumberFormat="1" applyFill="1" applyBorder="1"/>
    <xf numFmtId="0" fontId="3" fillId="0" borderId="2" xfId="40" applyFont="1" applyFill="1" applyBorder="1" applyAlignment="1">
      <alignment horizontal="left"/>
    </xf>
    <xf numFmtId="0" fontId="3" fillId="0" borderId="2" xfId="0" applyFont="1" applyBorder="1"/>
    <xf numFmtId="165" fontId="8" fillId="0" borderId="2" xfId="0" applyNumberFormat="1" applyFont="1" applyFill="1" applyBorder="1" applyAlignment="1">
      <alignment horizontal="center"/>
    </xf>
    <xf numFmtId="14" fontId="8" fillId="0" borderId="2" xfId="0" applyNumberFormat="1" applyFont="1" applyFill="1" applyBorder="1" applyAlignment="1">
      <alignment horizontal="left"/>
    </xf>
    <xf numFmtId="15" fontId="8" fillId="0" borderId="2" xfId="0" applyNumberFormat="1" applyFont="1" applyFill="1" applyBorder="1" applyAlignment="1">
      <alignment horizontal="center"/>
    </xf>
    <xf numFmtId="0" fontId="8" fillId="0" borderId="2" xfId="0" applyFont="1" applyFill="1" applyBorder="1" applyAlignment="1">
      <alignment horizontal="left"/>
    </xf>
    <xf numFmtId="14" fontId="8" fillId="0" borderId="2" xfId="0" applyNumberFormat="1" applyFont="1" applyFill="1" applyBorder="1" applyAlignment="1">
      <alignment horizontal="center"/>
    </xf>
    <xf numFmtId="16" fontId="8" fillId="0" borderId="2" xfId="0" applyNumberFormat="1" applyFont="1" applyFill="1" applyBorder="1" applyAlignment="1">
      <alignment horizontal="left"/>
    </xf>
    <xf numFmtId="22" fontId="8" fillId="0" borderId="2" xfId="0" applyNumberFormat="1" applyFont="1" applyFill="1" applyBorder="1" applyAlignment="1">
      <alignment horizontal="right"/>
    </xf>
    <xf numFmtId="22" fontId="8" fillId="0" borderId="2" xfId="0" applyNumberFormat="1" applyFont="1" applyFill="1" applyBorder="1" applyAlignment="1">
      <alignment horizontal="center"/>
    </xf>
    <xf numFmtId="166" fontId="8" fillId="0" borderId="2" xfId="0" applyNumberFormat="1" applyFont="1" applyFill="1" applyBorder="1" applyAlignment="1">
      <alignment horizontal="center"/>
    </xf>
    <xf numFmtId="15" fontId="8" fillId="0" borderId="2" xfId="0" applyNumberFormat="1" applyFont="1" applyFill="1" applyBorder="1" applyAlignment="1">
      <alignment horizontal="left"/>
    </xf>
    <xf numFmtId="21" fontId="8" fillId="0" borderId="2" xfId="0" applyNumberFormat="1" applyFont="1" applyFill="1" applyBorder="1" applyAlignment="1">
      <alignment horizontal="center"/>
    </xf>
    <xf numFmtId="3" fontId="0" fillId="38" borderId="3" xfId="0" applyNumberFormat="1" applyFill="1" applyBorder="1"/>
    <xf numFmtId="0" fontId="0" fillId="38" borderId="3" xfId="0" applyFill="1" applyBorder="1"/>
    <xf numFmtId="164" fontId="0" fillId="38" borderId="3" xfId="0" applyNumberFormat="1" applyFill="1" applyBorder="1"/>
    <xf numFmtId="3" fontId="0" fillId="38" borderId="0" xfId="0" applyNumberFormat="1" applyFill="1" applyBorder="1"/>
    <xf numFmtId="3" fontId="0" fillId="0" borderId="0" xfId="0" applyNumberFormat="1" applyFill="1" applyBorder="1"/>
    <xf numFmtId="3" fontId="7" fillId="39" borderId="0" xfId="40" applyNumberFormat="1" applyFont="1" applyFill="1" applyBorder="1" applyAlignment="1"/>
    <xf numFmtId="3" fontId="0" fillId="39" borderId="0" xfId="0" applyNumberFormat="1" applyFill="1" applyBorder="1"/>
    <xf numFmtId="164" fontId="0" fillId="39" borderId="0" xfId="0" applyNumberFormat="1" applyFill="1" applyBorder="1"/>
    <xf numFmtId="164" fontId="4" fillId="0" borderId="0" xfId="0" applyNumberFormat="1" applyFont="1" applyFill="1" applyBorder="1"/>
    <xf numFmtId="0" fontId="0" fillId="38" borderId="0" xfId="0" applyFill="1" applyBorder="1"/>
    <xf numFmtId="164" fontId="0" fillId="38" borderId="0" xfId="0" applyNumberFormat="1" applyFill="1" applyBorder="1"/>
    <xf numFmtId="3" fontId="7" fillId="38" borderId="0" xfId="40" applyNumberFormat="1" applyFont="1" applyFill="1" applyBorder="1" applyAlignment="1"/>
    <xf numFmtId="3" fontId="7" fillId="0" borderId="0" xfId="40" applyNumberFormat="1" applyFont="1" applyFill="1" applyBorder="1" applyAlignment="1"/>
    <xf numFmtId="0" fontId="3" fillId="0" borderId="0" xfId="0" applyFont="1" applyFill="1"/>
    <xf numFmtId="0" fontId="8" fillId="40" borderId="2" xfId="0" applyFont="1" applyFill="1" applyBorder="1" applyAlignment="1">
      <alignment horizontal="center"/>
    </xf>
    <xf numFmtId="0" fontId="7" fillId="40" borderId="14" xfId="40" applyFont="1" applyFill="1" applyBorder="1" applyAlignment="1"/>
    <xf numFmtId="15" fontId="8" fillId="40" borderId="2" xfId="0" applyNumberFormat="1" applyFont="1" applyFill="1" applyBorder="1" applyAlignment="1">
      <alignment horizontal="left"/>
    </xf>
    <xf numFmtId="14" fontId="8" fillId="40" borderId="4" xfId="0" applyNumberFormat="1" applyFont="1" applyFill="1" applyBorder="1" applyAlignment="1">
      <alignment horizontal="left"/>
    </xf>
    <xf numFmtId="0" fontId="7" fillId="40" borderId="16" xfId="40" applyFont="1" applyFill="1" applyBorder="1" applyAlignment="1"/>
    <xf numFmtId="22" fontId="8" fillId="40" borderId="4" xfId="0" applyNumberFormat="1" applyFont="1" applyFill="1" applyBorder="1" applyAlignment="1">
      <alignment horizontal="right"/>
    </xf>
    <xf numFmtId="0" fontId="7" fillId="40" borderId="18" xfId="40" applyFont="1" applyFill="1" applyBorder="1" applyAlignment="1"/>
    <xf numFmtId="0" fontId="10" fillId="40" borderId="14" xfId="40" applyFont="1" applyFill="1" applyBorder="1" applyAlignment="1"/>
    <xf numFmtId="0" fontId="7" fillId="40" borderId="17" xfId="40" applyFont="1" applyFill="1" applyBorder="1" applyAlignment="1"/>
    <xf numFmtId="0" fontId="8" fillId="40" borderId="4" xfId="0" applyFont="1" applyFill="1" applyBorder="1" applyAlignment="1">
      <alignment horizontal="left"/>
    </xf>
    <xf numFmtId="0" fontId="9" fillId="40" borderId="4" xfId="40" applyFont="1" applyFill="1" applyBorder="1" applyAlignment="1"/>
    <xf numFmtId="0" fontId="8" fillId="40" borderId="4" xfId="0" applyFont="1" applyFill="1" applyBorder="1" applyAlignment="1">
      <alignment horizontal="center"/>
    </xf>
    <xf numFmtId="165" fontId="7" fillId="40" borderId="14" xfId="40" applyNumberFormat="1" applyFont="1" applyFill="1" applyBorder="1" applyAlignment="1"/>
    <xf numFmtId="165" fontId="7" fillId="40" borderId="17" xfId="40" applyNumberFormat="1" applyFont="1" applyFill="1" applyBorder="1" applyAlignment="1"/>
    <xf numFmtId="22" fontId="8" fillId="40" borderId="4" xfId="0" applyNumberFormat="1" applyFont="1" applyFill="1" applyBorder="1" applyAlignment="1">
      <alignment horizontal="center"/>
    </xf>
    <xf numFmtId="165" fontId="7" fillId="40" borderId="18" xfId="40" applyNumberFormat="1" applyFont="1" applyFill="1" applyBorder="1" applyAlignment="1"/>
    <xf numFmtId="165" fontId="7" fillId="40" borderId="16" xfId="40" applyNumberFormat="1" applyFont="1" applyFill="1" applyBorder="1" applyAlignment="1"/>
    <xf numFmtId="165" fontId="10" fillId="40" borderId="14" xfId="40" applyNumberFormat="1" applyFont="1" applyFill="1" applyBorder="1" applyAlignment="1"/>
    <xf numFmtId="165" fontId="8" fillId="40" borderId="4" xfId="0" applyNumberFormat="1" applyFont="1" applyFill="1" applyBorder="1" applyAlignment="1">
      <alignment horizontal="center"/>
    </xf>
    <xf numFmtId="165" fontId="8" fillId="40" borderId="2" xfId="0" applyNumberFormat="1" applyFont="1" applyFill="1" applyBorder="1" applyAlignment="1">
      <alignment horizontal="center"/>
    </xf>
    <xf numFmtId="165" fontId="9" fillId="40" borderId="4" xfId="40" applyNumberFormat="1" applyFont="1" applyFill="1" applyBorder="1" applyAlignment="1"/>
    <xf numFmtId="21" fontId="8" fillId="40" borderId="4" xfId="0" applyNumberFormat="1" applyFont="1" applyFill="1" applyBorder="1" applyAlignment="1">
      <alignment horizontal="center"/>
    </xf>
    <xf numFmtId="0" fontId="8" fillId="40" borderId="2" xfId="0" applyFont="1" applyFill="1" applyBorder="1"/>
    <xf numFmtId="0" fontId="6" fillId="40" borderId="2" xfId="0" applyFont="1" applyFill="1" applyBorder="1"/>
    <xf numFmtId="0" fontId="8" fillId="40" borderId="4" xfId="0" applyFont="1" applyFill="1" applyBorder="1"/>
    <xf numFmtId="0" fontId="7" fillId="40" borderId="20" xfId="40" applyFont="1" applyFill="1" applyBorder="1" applyAlignment="1"/>
    <xf numFmtId="3" fontId="8" fillId="40" borderId="4" xfId="0" applyNumberFormat="1" applyFont="1" applyFill="1" applyBorder="1"/>
    <xf numFmtId="0" fontId="10" fillId="2" borderId="2" xfId="40" applyFont="1" applyFill="1" applyBorder="1" applyAlignment="1"/>
    <xf numFmtId="0" fontId="0" fillId="2" borderId="12" xfId="0" applyFill="1" applyBorder="1"/>
    <xf numFmtId="164" fontId="0" fillId="2" borderId="12" xfId="0" applyNumberFormat="1" applyFill="1" applyBorder="1"/>
    <xf numFmtId="3" fontId="4" fillId="0" borderId="3" xfId="39" applyNumberFormat="1" applyBorder="1"/>
    <xf numFmtId="0" fontId="4" fillId="0" borderId="2" xfId="39" applyBorder="1"/>
    <xf numFmtId="3" fontId="13" fillId="2" borderId="11" xfId="0" applyNumberFormat="1" applyFont="1" applyFill="1" applyBorder="1"/>
    <xf numFmtId="3" fontId="0" fillId="2" borderId="11" xfId="0" applyNumberFormat="1" applyFill="1" applyBorder="1"/>
    <xf numFmtId="3" fontId="13" fillId="2" borderId="0" xfId="0" applyNumberFormat="1" applyFont="1" applyFill="1" applyBorder="1"/>
    <xf numFmtId="3" fontId="0" fillId="0" borderId="5" xfId="0" applyNumberFormat="1" applyFill="1" applyBorder="1"/>
    <xf numFmtId="3" fontId="0" fillId="0" borderId="11" xfId="0" applyNumberFormat="1" applyFill="1" applyBorder="1"/>
    <xf numFmtId="164" fontId="0" fillId="0" borderId="3" xfId="44" applyNumberFormat="1" applyFont="1" applyFill="1" applyBorder="1"/>
    <xf numFmtId="3" fontId="10" fillId="2" borderId="4" xfId="40" applyNumberFormat="1" applyFont="1" applyFill="1" applyBorder="1" applyAlignment="1"/>
    <xf numFmtId="164" fontId="4" fillId="0" borderId="4" xfId="0" applyNumberFormat="1" applyFont="1" applyFill="1" applyBorder="1"/>
    <xf numFmtId="2" fontId="5" fillId="39" borderId="2" xfId="0" applyNumberFormat="1" applyFont="1" applyFill="1" applyBorder="1" applyAlignment="1">
      <alignment wrapText="1"/>
    </xf>
    <xf numFmtId="0" fontId="5" fillId="39" borderId="14" xfId="0" applyFont="1" applyFill="1" applyBorder="1" applyAlignment="1">
      <alignment wrapText="1"/>
    </xf>
    <xf numFmtId="0" fontId="0" fillId="0" borderId="14" xfId="0" applyBorder="1"/>
    <xf numFmtId="0" fontId="5" fillId="39" borderId="17" xfId="0" applyFont="1" applyFill="1" applyBorder="1" applyAlignment="1">
      <alignment wrapText="1"/>
    </xf>
    <xf numFmtId="0" fontId="0" fillId="0" borderId="17" xfId="0" applyBorder="1"/>
    <xf numFmtId="0" fontId="5" fillId="0" borderId="0" xfId="0" applyFont="1" applyFill="1" applyBorder="1" applyAlignment="1">
      <alignment wrapText="1"/>
    </xf>
    <xf numFmtId="0" fontId="4" fillId="0" borderId="6" xfId="40" applyFont="1" applyFill="1" applyBorder="1" applyAlignment="1">
      <alignment horizontal="left"/>
    </xf>
    <xf numFmtId="0" fontId="7" fillId="0" borderId="13" xfId="40" applyFont="1" applyFill="1" applyBorder="1" applyAlignment="1">
      <alignment horizontal="left"/>
    </xf>
    <xf numFmtId="0" fontId="7" fillId="2" borderId="10" xfId="40" applyFont="1" applyFill="1" applyBorder="1" applyAlignment="1">
      <alignment horizontal="left"/>
    </xf>
    <xf numFmtId="0" fontId="7" fillId="2" borderId="1" xfId="40" applyFont="1" applyFill="1" applyBorder="1" applyAlignment="1">
      <alignment horizontal="left"/>
    </xf>
    <xf numFmtId="0" fontId="0" fillId="2" borderId="4" xfId="40" applyFont="1" applyFill="1" applyBorder="1" applyAlignment="1">
      <alignment horizontal="left"/>
    </xf>
    <xf numFmtId="0" fontId="7" fillId="2" borderId="0" xfId="40" applyFont="1" applyFill="1" applyBorder="1" applyAlignment="1">
      <alignment horizontal="left"/>
    </xf>
    <xf numFmtId="0" fontId="7" fillId="37" borderId="3" xfId="40" applyFont="1" applyFill="1" applyBorder="1" applyAlignment="1"/>
    <xf numFmtId="0" fontId="4" fillId="40" borderId="14" xfId="40" applyFont="1" applyFill="1" applyBorder="1" applyAlignment="1"/>
    <xf numFmtId="19" fontId="7" fillId="40" borderId="4" xfId="40" applyNumberFormat="1" applyFont="1" applyFill="1" applyBorder="1" applyAlignment="1"/>
    <xf numFmtId="0" fontId="10" fillId="40" borderId="6" xfId="40" applyFont="1" applyFill="1" applyBorder="1" applyAlignment="1"/>
    <xf numFmtId="18" fontId="7" fillId="40" borderId="14" xfId="40" applyNumberFormat="1" applyFont="1" applyFill="1" applyBorder="1" applyAlignment="1"/>
    <xf numFmtId="16" fontId="8" fillId="40" borderId="4" xfId="0" applyNumberFormat="1" applyFont="1" applyFill="1" applyBorder="1" applyAlignment="1">
      <alignment horizontal="left"/>
    </xf>
    <xf numFmtId="14" fontId="8" fillId="40" borderId="2" xfId="0" applyNumberFormat="1" applyFont="1" applyFill="1" applyBorder="1" applyAlignment="1">
      <alignment horizontal="center"/>
    </xf>
    <xf numFmtId="15" fontId="8" fillId="40" borderId="4" xfId="0" applyNumberFormat="1" applyFont="1" applyFill="1" applyBorder="1" applyAlignment="1">
      <alignment horizontal="center"/>
    </xf>
    <xf numFmtId="165" fontId="4" fillId="40" borderId="17" xfId="40" applyNumberFormat="1" applyFont="1" applyFill="1" applyBorder="1" applyAlignment="1"/>
    <xf numFmtId="165" fontId="7" fillId="40" borderId="4" xfId="40" applyNumberFormat="1" applyFont="1" applyFill="1" applyBorder="1" applyAlignment="1">
      <alignment horizontal="left"/>
    </xf>
    <xf numFmtId="165" fontId="6" fillId="40" borderId="4" xfId="0" applyNumberFormat="1" applyFont="1" applyFill="1" applyBorder="1" applyAlignment="1">
      <alignment horizontal="center"/>
    </xf>
    <xf numFmtId="18" fontId="4" fillId="40" borderId="3" xfId="0" applyNumberFormat="1" applyFont="1" applyFill="1" applyBorder="1" applyAlignment="1">
      <alignment horizontal="left"/>
    </xf>
    <xf numFmtId="166" fontId="8" fillId="40" borderId="4" xfId="0" applyNumberFormat="1" applyFont="1" applyFill="1" applyBorder="1" applyAlignment="1">
      <alignment horizontal="center"/>
    </xf>
    <xf numFmtId="165" fontId="10" fillId="40" borderId="6" xfId="40" applyNumberFormat="1" applyFont="1" applyFill="1" applyBorder="1" applyAlignment="1"/>
    <xf numFmtId="0" fontId="7" fillId="40" borderId="4" xfId="40" applyFont="1" applyFill="1" applyBorder="1" applyAlignment="1">
      <alignment horizontal="left"/>
    </xf>
    <xf numFmtId="0" fontId="12" fillId="40" borderId="14" xfId="41" applyFont="1" applyFill="1" applyBorder="1" applyAlignment="1"/>
    <xf numFmtId="0" fontId="7" fillId="40" borderId="6" xfId="40" applyFont="1" applyFill="1" applyBorder="1" applyAlignment="1">
      <alignment horizontal="left"/>
    </xf>
    <xf numFmtId="3" fontId="8" fillId="40" borderId="4" xfId="0" applyNumberFormat="1" applyFont="1" applyFill="1" applyBorder="1" applyAlignment="1">
      <alignment horizontal="right"/>
    </xf>
    <xf numFmtId="3" fontId="8" fillId="40" borderId="2" xfId="0" applyNumberFormat="1" applyFont="1" applyFill="1" applyBorder="1" applyAlignment="1">
      <alignment horizontal="center"/>
    </xf>
    <xf numFmtId="3" fontId="7" fillId="40" borderId="6" xfId="40" applyNumberFormat="1" applyFont="1" applyFill="1" applyBorder="1" applyAlignment="1">
      <alignment horizontal="left"/>
    </xf>
    <xf numFmtId="49" fontId="4" fillId="2" borderId="7" xfId="0" applyNumberFormat="1" applyFont="1" applyFill="1" applyBorder="1" applyAlignment="1">
      <alignment horizontal="left"/>
    </xf>
    <xf numFmtId="0" fontId="4" fillId="2" borderId="3" xfId="40" applyFont="1" applyFill="1" applyBorder="1" applyAlignment="1"/>
    <xf numFmtId="49" fontId="4" fillId="0" borderId="6" xfId="0" applyNumberFormat="1" applyFont="1" applyFill="1" applyBorder="1" applyAlignment="1">
      <alignment horizontal="left"/>
    </xf>
    <xf numFmtId="0" fontId="4" fillId="0" borderId="3" xfId="40" applyFont="1" applyFill="1" applyBorder="1" applyAlignment="1">
      <alignment horizontal="right"/>
    </xf>
    <xf numFmtId="0" fontId="3" fillId="2" borderId="4" xfId="40" applyFont="1" applyFill="1" applyBorder="1" applyAlignment="1">
      <alignment horizontal="right"/>
    </xf>
    <xf numFmtId="0" fontId="7" fillId="37" borderId="3" xfId="40" applyFont="1" applyFill="1" applyBorder="1" applyAlignment="1">
      <alignment horizontal="right"/>
    </xf>
    <xf numFmtId="0" fontId="4" fillId="0" borderId="6" xfId="40" applyFont="1" applyFill="1" applyBorder="1" applyAlignment="1">
      <alignment horizontal="right"/>
    </xf>
    <xf numFmtId="0" fontId="6" fillId="0" borderId="4" xfId="40" applyFont="1" applyFill="1" applyBorder="1" applyAlignment="1">
      <alignment horizontal="right"/>
    </xf>
    <xf numFmtId="0" fontId="0" fillId="37" borderId="3" xfId="0" applyFill="1" applyBorder="1"/>
    <xf numFmtId="0" fontId="4" fillId="0" borderId="6" xfId="0" applyFont="1" applyFill="1" applyBorder="1"/>
    <xf numFmtId="2" fontId="4" fillId="0" borderId="3" xfId="0" applyNumberFormat="1" applyFont="1" applyFill="1" applyBorder="1"/>
    <xf numFmtId="2" fontId="0" fillId="37" borderId="3" xfId="0" applyNumberFormat="1" applyFill="1" applyBorder="1"/>
    <xf numFmtId="2" fontId="4" fillId="0" borderId="6" xfId="0" applyNumberFormat="1" applyFont="1" applyFill="1" applyBorder="1"/>
    <xf numFmtId="3" fontId="0" fillId="3" borderId="3" xfId="0" applyNumberFormat="1" applyFill="1" applyBorder="1"/>
    <xf numFmtId="3" fontId="0" fillId="37" borderId="3" xfId="0" applyNumberFormat="1" applyFill="1" applyBorder="1"/>
    <xf numFmtId="3" fontId="0" fillId="3" borderId="4" xfId="0" applyNumberFormat="1" applyFill="1" applyBorder="1"/>
    <xf numFmtId="3" fontId="4" fillId="0" borderId="6" xfId="0" applyNumberFormat="1" applyFont="1" applyFill="1" applyBorder="1"/>
    <xf numFmtId="0" fontId="0" fillId="37" borderId="8" xfId="0" applyFill="1" applyBorder="1"/>
    <xf numFmtId="164" fontId="0" fillId="37" borderId="8" xfId="0" applyNumberFormat="1" applyFill="1" applyBorder="1"/>
    <xf numFmtId="164" fontId="0" fillId="37" borderId="3" xfId="0" applyNumberFormat="1" applyFill="1" applyBorder="1"/>
    <xf numFmtId="164" fontId="0" fillId="36" borderId="3" xfId="0" applyNumberFormat="1" applyFill="1" applyBorder="1"/>
    <xf numFmtId="164" fontId="4" fillId="2" borderId="7" xfId="0" applyNumberFormat="1" applyFont="1" applyFill="1" applyBorder="1"/>
    <xf numFmtId="0" fontId="4" fillId="0" borderId="3" xfId="0" applyFont="1" applyFill="1" applyBorder="1"/>
    <xf numFmtId="0" fontId="3" fillId="2" borderId="3" xfId="0" applyFont="1" applyFill="1" applyBorder="1"/>
    <xf numFmtId="3" fontId="4" fillId="0" borderId="3" xfId="40" applyNumberFormat="1" applyFont="1" applyFill="1" applyBorder="1" applyAlignment="1"/>
    <xf numFmtId="167" fontId="0" fillId="0" borderId="6" xfId="28" applyNumberFormat="1" applyFont="1" applyFill="1" applyBorder="1"/>
    <xf numFmtId="3" fontId="7" fillId="2" borderId="3" xfId="40" applyNumberFormat="1" applyFont="1" applyFill="1" applyBorder="1" applyAlignment="1">
      <alignment horizontal="right"/>
    </xf>
    <xf numFmtId="3" fontId="0" fillId="2" borderId="4" xfId="0" applyNumberFormat="1" applyFill="1" applyBorder="1" applyAlignment="1">
      <alignment wrapText="1"/>
    </xf>
    <xf numFmtId="3" fontId="7" fillId="2" borderId="2" xfId="40" applyNumberFormat="1" applyFont="1" applyFill="1" applyBorder="1" applyAlignment="1">
      <alignment horizontal="right"/>
    </xf>
    <xf numFmtId="3" fontId="6" fillId="2" borderId="6" xfId="0" applyNumberFormat="1" applyFont="1" applyFill="1" applyBorder="1"/>
    <xf numFmtId="3" fontId="7" fillId="0" borderId="3" xfId="40" applyNumberFormat="1" applyFont="1" applyFill="1" applyBorder="1" applyAlignment="1">
      <alignment horizontal="right"/>
    </xf>
    <xf numFmtId="3" fontId="7" fillId="37" borderId="3" xfId="40" applyNumberFormat="1" applyFont="1" applyFill="1" applyBorder="1" applyAlignment="1">
      <alignment horizontal="right"/>
    </xf>
    <xf numFmtId="3" fontId="4" fillId="0" borderId="6" xfId="40" applyNumberFormat="1" applyFont="1" applyFill="1" applyBorder="1" applyAlignment="1"/>
    <xf numFmtId="3" fontId="0" fillId="39" borderId="7" xfId="0" applyNumberFormat="1" applyFill="1" applyBorder="1"/>
    <xf numFmtId="3" fontId="3" fillId="39" borderId="6" xfId="0" applyNumberFormat="1" applyFont="1" applyFill="1" applyBorder="1"/>
    <xf numFmtId="10" fontId="4" fillId="0" borderId="3" xfId="0" applyNumberFormat="1" applyFont="1" applyFill="1" applyBorder="1"/>
    <xf numFmtId="10" fontId="0" fillId="39" borderId="21" xfId="0" applyNumberFormat="1" applyFill="1" applyBorder="1"/>
    <xf numFmtId="10" fontId="0" fillId="39" borderId="7" xfId="0" applyNumberFormat="1" applyFill="1" applyBorder="1"/>
    <xf numFmtId="10" fontId="0" fillId="37" borderId="3" xfId="0" applyNumberFormat="1" applyFill="1" applyBorder="1"/>
    <xf numFmtId="10" fontId="4" fillId="39" borderId="2" xfId="0" applyNumberFormat="1" applyFont="1" applyFill="1" applyBorder="1"/>
    <xf numFmtId="10" fontId="4" fillId="0" borderId="6" xfId="0" applyNumberFormat="1" applyFont="1" applyFill="1" applyBorder="1"/>
    <xf numFmtId="10" fontId="3" fillId="39" borderId="6" xfId="0" applyNumberFormat="1" applyFont="1" applyFill="1" applyBorder="1"/>
    <xf numFmtId="164" fontId="14" fillId="0" borderId="4" xfId="44" applyNumberFormat="1" applyFont="1" applyFill="1" applyBorder="1"/>
    <xf numFmtId="10" fontId="0" fillId="39" borderId="9" xfId="0" applyNumberFormat="1" applyFill="1" applyBorder="1"/>
    <xf numFmtId="3" fontId="0" fillId="2" borderId="21" xfId="0" applyNumberFormat="1" applyFill="1" applyBorder="1"/>
    <xf numFmtId="3" fontId="0" fillId="38" borderId="4" xfId="0" applyNumberFormat="1" applyFill="1" applyBorder="1"/>
    <xf numFmtId="167" fontId="0" fillId="0" borderId="6" xfId="28" applyNumberFormat="1" applyFont="1" applyBorder="1"/>
    <xf numFmtId="167" fontId="3" fillId="0" borderId="7" xfId="60" applyNumberFormat="1" applyFont="1" applyFill="1" applyBorder="1" applyAlignment="1">
      <alignment horizontal="right"/>
    </xf>
    <xf numFmtId="3" fontId="0" fillId="2" borderId="5" xfId="0" applyNumberFormat="1" applyFill="1" applyBorder="1"/>
    <xf numFmtId="3" fontId="4" fillId="39" borderId="11" xfId="39" applyNumberFormat="1" applyFill="1" applyBorder="1"/>
    <xf numFmtId="3" fontId="13" fillId="0" borderId="3" xfId="39" applyNumberFormat="1" applyFont="1" applyBorder="1"/>
    <xf numFmtId="3" fontId="7" fillId="0" borderId="11" xfId="40" applyNumberFormat="1" applyFont="1" applyFill="1" applyBorder="1" applyAlignment="1"/>
    <xf numFmtId="3" fontId="7" fillId="2" borderId="11" xfId="40" applyNumberFormat="1" applyFont="1" applyFill="1" applyBorder="1" applyAlignment="1"/>
    <xf numFmtId="3" fontId="13" fillId="0" borderId="11" xfId="39" applyNumberFormat="1" applyFont="1" applyBorder="1"/>
    <xf numFmtId="3" fontId="13" fillId="0" borderId="3" xfId="39" applyNumberFormat="1" applyFont="1" applyFill="1" applyBorder="1"/>
    <xf numFmtId="3" fontId="13" fillId="39" borderId="6" xfId="0" applyNumberFormat="1" applyFont="1" applyFill="1" applyBorder="1"/>
    <xf numFmtId="3" fontId="13" fillId="2" borderId="9" xfId="0" applyNumberFormat="1" applyFont="1" applyFill="1" applyBorder="1"/>
    <xf numFmtId="0" fontId="4" fillId="0" borderId="4" xfId="39" applyBorder="1"/>
    <xf numFmtId="3" fontId="13" fillId="0" borderId="0" xfId="39" applyNumberFormat="1" applyFont="1" applyBorder="1"/>
    <xf numFmtId="3" fontId="0" fillId="0" borderId="0" xfId="0" applyNumberFormat="1" applyBorder="1"/>
    <xf numFmtId="3" fontId="7" fillId="39" borderId="8" xfId="40" applyNumberFormat="1" applyFont="1" applyFill="1" applyBorder="1" applyAlignment="1"/>
    <xf numFmtId="3" fontId="7" fillId="37" borderId="3" xfId="40" applyNumberFormat="1" applyFont="1" applyFill="1" applyBorder="1" applyAlignment="1"/>
    <xf numFmtId="3" fontId="7" fillId="39" borderId="7" xfId="40" applyNumberFormat="1" applyFont="1" applyFill="1" applyBorder="1" applyAlignment="1"/>
    <xf numFmtId="3" fontId="4" fillId="39" borderId="6" xfId="40" applyNumberFormat="1" applyFont="1" applyFill="1" applyBorder="1" applyAlignment="1"/>
    <xf numFmtId="3" fontId="4" fillId="39" borderId="6" xfId="0" applyNumberFormat="1" applyFont="1" applyFill="1" applyBorder="1"/>
    <xf numFmtId="3" fontId="3" fillId="2" borderId="4" xfId="0" applyNumberFormat="1" applyFont="1" applyFill="1" applyBorder="1"/>
    <xf numFmtId="0" fontId="3" fillId="2" borderId="4" xfId="0" applyFont="1" applyFill="1" applyBorder="1"/>
    <xf numFmtId="0" fontId="0" fillId="38" borderId="4" xfId="0" applyFill="1" applyBorder="1"/>
    <xf numFmtId="164" fontId="0" fillId="38" borderId="4" xfId="0" applyNumberFormat="1" applyFill="1" applyBorder="1"/>
    <xf numFmtId="1" fontId="0" fillId="37" borderId="3" xfId="0" applyNumberFormat="1" applyFill="1" applyBorder="1"/>
    <xf numFmtId="16" fontId="3" fillId="0" borderId="2" xfId="0" quotePrefix="1" applyNumberFormat="1" applyFont="1" applyFill="1" applyBorder="1" applyAlignment="1">
      <alignment horizontal="left"/>
    </xf>
    <xf numFmtId="49" fontId="3" fillId="0" borderId="2" xfId="0" quotePrefix="1" applyNumberFormat="1" applyFont="1" applyFill="1" applyBorder="1" applyAlignment="1">
      <alignment horizontal="left"/>
    </xf>
    <xf numFmtId="49" fontId="6" fillId="0" borderId="2" xfId="0" quotePrefix="1" applyNumberFormat="1" applyFont="1" applyFill="1" applyBorder="1" applyAlignment="1">
      <alignment horizontal="left"/>
    </xf>
    <xf numFmtId="168" fontId="0" fillId="0" borderId="0" xfId="0" applyNumberFormat="1" applyFill="1"/>
    <xf numFmtId="9" fontId="0" fillId="0" borderId="0" xfId="44" applyFont="1" applyFill="1"/>
    <xf numFmtId="164" fontId="0" fillId="0" borderId="0" xfId="0" applyNumberFormat="1" applyFill="1"/>
    <xf numFmtId="0" fontId="5" fillId="42" borderId="0" xfId="0" applyFont="1" applyFill="1" applyAlignment="1">
      <alignment wrapText="1"/>
    </xf>
    <xf numFmtId="0" fontId="10" fillId="0" borderId="2" xfId="40" applyFont="1" applyFill="1" applyBorder="1" applyAlignment="1">
      <alignment horizontal="left"/>
    </xf>
    <xf numFmtId="16" fontId="8" fillId="0" borderId="2" xfId="0" applyNumberFormat="1" applyFont="1" applyFill="1" applyBorder="1" applyAlignment="1">
      <alignment horizontal="center"/>
    </xf>
    <xf numFmtId="0" fontId="44" fillId="0" borderId="8" xfId="40" applyFont="1" applyFill="1" applyBorder="1" applyAlignment="1">
      <alignment horizontal="left"/>
    </xf>
    <xf numFmtId="0" fontId="3" fillId="0" borderId="8" xfId="0" applyFont="1" applyFill="1" applyBorder="1"/>
    <xf numFmtId="0" fontId="44" fillId="0" borderId="8" xfId="40" applyFont="1" applyFill="1" applyBorder="1" applyAlignment="1"/>
    <xf numFmtId="14" fontId="8" fillId="0" borderId="8" xfId="0" applyNumberFormat="1" applyFont="1" applyFill="1" applyBorder="1" applyAlignment="1">
      <alignment horizontal="left"/>
    </xf>
    <xf numFmtId="165" fontId="44" fillId="0" borderId="8" xfId="40" applyNumberFormat="1" applyFont="1" applyFill="1" applyBorder="1" applyAlignment="1"/>
    <xf numFmtId="0" fontId="8" fillId="0" borderId="8" xfId="0" applyFont="1" applyFill="1" applyBorder="1"/>
    <xf numFmtId="49" fontId="3" fillId="0" borderId="8" xfId="0" applyNumberFormat="1" applyFont="1" applyFill="1" applyBorder="1" applyAlignment="1">
      <alignment horizontal="left"/>
    </xf>
    <xf numFmtId="0" fontId="44" fillId="0" borderId="8" xfId="40" applyFont="1" applyFill="1" applyBorder="1" applyAlignment="1">
      <alignment horizontal="right"/>
    </xf>
    <xf numFmtId="0" fontId="3" fillId="2" borderId="2" xfId="0" applyFont="1" applyFill="1" applyBorder="1" applyAlignment="1">
      <alignment horizontal="left"/>
    </xf>
    <xf numFmtId="165" fontId="0" fillId="2" borderId="2" xfId="0" applyNumberFormat="1" applyFill="1" applyBorder="1"/>
    <xf numFmtId="49" fontId="0" fillId="2" borderId="2" xfId="0" applyNumberFormat="1" applyFill="1" applyBorder="1"/>
    <xf numFmtId="3" fontId="5" fillId="4" borderId="2" xfId="60" applyNumberFormat="1" applyFont="1" applyFill="1" applyBorder="1" applyAlignment="1">
      <alignment horizontal="center" wrapText="1"/>
    </xf>
    <xf numFmtId="49" fontId="3" fillId="0" borderId="4" xfId="0" applyNumberFormat="1" applyFont="1" applyFill="1" applyBorder="1" applyAlignment="1">
      <alignment horizontal="left"/>
    </xf>
    <xf numFmtId="0" fontId="3" fillId="0" borderId="4" xfId="0" applyNumberFormat="1" applyFont="1" applyFill="1" applyBorder="1" applyAlignment="1">
      <alignment horizontal="left"/>
    </xf>
    <xf numFmtId="0" fontId="0" fillId="0" borderId="5" xfId="0" applyFill="1" applyBorder="1"/>
    <xf numFmtId="3" fontId="7" fillId="4" borderId="4" xfId="40" applyNumberFormat="1" applyFont="1" applyFill="1" applyBorder="1" applyAlignment="1"/>
    <xf numFmtId="3" fontId="3" fillId="0" borderId="4" xfId="40" applyNumberFormat="1" applyFont="1" applyFill="1" applyBorder="1" applyAlignment="1">
      <alignment horizontal="right"/>
    </xf>
    <xf numFmtId="168" fontId="0" fillId="0" borderId="4" xfId="0" applyNumberFormat="1" applyFill="1" applyBorder="1"/>
    <xf numFmtId="9" fontId="0" fillId="0" borderId="4" xfId="0" applyNumberFormat="1" applyFill="1" applyBorder="1"/>
    <xf numFmtId="3" fontId="7" fillId="0" borderId="8" xfId="40" applyNumberFormat="1" applyFont="1" applyFill="1" applyBorder="1" applyAlignment="1"/>
    <xf numFmtId="164" fontId="0" fillId="0" borderId="5" xfId="0" applyNumberFormat="1" applyFill="1" applyBorder="1"/>
    <xf numFmtId="9" fontId="5" fillId="42" borderId="0" xfId="44" applyFont="1" applyFill="1" applyAlignment="1">
      <alignment wrapText="1"/>
    </xf>
    <xf numFmtId="9" fontId="0" fillId="0" borderId="4" xfId="44" applyFont="1" applyFill="1" applyBorder="1"/>
    <xf numFmtId="9" fontId="7" fillId="0" borderId="4" xfId="44" applyFont="1" applyFill="1" applyBorder="1" applyAlignment="1"/>
    <xf numFmtId="164" fontId="7" fillId="0" borderId="4" xfId="44" applyNumberFormat="1" applyFont="1" applyFill="1" applyBorder="1" applyAlignment="1"/>
    <xf numFmtId="164" fontId="0" fillId="0" borderId="4" xfId="44" applyNumberFormat="1" applyFont="1" applyFill="1" applyBorder="1"/>
    <xf numFmtId="10" fontId="0" fillId="0" borderId="4" xfId="44" applyNumberFormat="1" applyFont="1" applyFill="1" applyBorder="1"/>
    <xf numFmtId="1" fontId="0" fillId="0" borderId="8" xfId="0" applyNumberFormat="1" applyFill="1" applyBorder="1"/>
    <xf numFmtId="3" fontId="7" fillId="0" borderId="8" xfId="40" applyNumberFormat="1" applyFont="1" applyFill="1" applyBorder="1" applyAlignment="1">
      <alignment horizontal="right"/>
    </xf>
    <xf numFmtId="1" fontId="7" fillId="0" borderId="4" xfId="40" applyNumberFormat="1" applyFont="1" applyFill="1" applyBorder="1" applyAlignment="1">
      <alignment horizontal="right"/>
    </xf>
    <xf numFmtId="49" fontId="3" fillId="0" borderId="4" xfId="0" applyNumberFormat="1" applyFont="1" applyFill="1" applyBorder="1" applyAlignment="1">
      <alignment horizontal="right"/>
    </xf>
    <xf numFmtId="0" fontId="3" fillId="0" borderId="4" xfId="0" applyNumberFormat="1" applyFont="1" applyFill="1" applyBorder="1" applyAlignment="1">
      <alignment horizontal="right"/>
    </xf>
    <xf numFmtId="0" fontId="38" fillId="0" borderId="0" xfId="0" applyFont="1" applyBorder="1"/>
    <xf numFmtId="0" fontId="5" fillId="0" borderId="0" xfId="0" applyFont="1" applyBorder="1"/>
    <xf numFmtId="0" fontId="47" fillId="0" borderId="0" xfId="0" applyFont="1" applyBorder="1"/>
    <xf numFmtId="1" fontId="0" fillId="0" borderId="0" xfId="44" applyNumberFormat="1" applyFont="1" applyFill="1"/>
    <xf numFmtId="1" fontId="4" fillId="0" borderId="3" xfId="0" applyNumberFormat="1" applyFont="1" applyFill="1" applyBorder="1"/>
    <xf numFmtId="0" fontId="4" fillId="0" borderId="0" xfId="40" applyFont="1" applyFill="1" applyBorder="1" applyAlignment="1">
      <alignment horizontal="left"/>
    </xf>
    <xf numFmtId="0" fontId="7" fillId="0" borderId="0" xfId="40" applyFont="1" applyFill="1" applyBorder="1" applyAlignment="1">
      <alignment horizontal="left"/>
    </xf>
    <xf numFmtId="3" fontId="4" fillId="0" borderId="0" xfId="40" applyNumberFormat="1" applyFont="1" applyFill="1" applyBorder="1" applyAlignment="1"/>
    <xf numFmtId="49" fontId="4" fillId="0" borderId="0" xfId="0" applyNumberFormat="1" applyFont="1" applyFill="1" applyBorder="1" applyAlignment="1">
      <alignment horizontal="left"/>
    </xf>
    <xf numFmtId="0" fontId="4" fillId="0" borderId="0" xfId="40" applyFont="1" applyFill="1" applyBorder="1" applyAlignment="1">
      <alignment horizontal="right"/>
    </xf>
    <xf numFmtId="0" fontId="4" fillId="0" borderId="0" xfId="0" applyFont="1" applyFill="1" applyBorder="1"/>
    <xf numFmtId="2" fontId="4" fillId="0" borderId="0" xfId="0" applyNumberFormat="1" applyFont="1" applyFill="1" applyBorder="1"/>
    <xf numFmtId="3" fontId="4" fillId="0" borderId="0" xfId="0" applyNumberFormat="1" applyFont="1" applyFill="1" applyBorder="1"/>
    <xf numFmtId="10" fontId="4" fillId="0" borderId="0" xfId="0" applyNumberFormat="1" applyFont="1" applyFill="1" applyBorder="1"/>
    <xf numFmtId="1" fontId="4" fillId="0" borderId="0" xfId="0" applyNumberFormat="1" applyFont="1" applyFill="1" applyBorder="1"/>
    <xf numFmtId="49" fontId="6" fillId="0" borderId="0" xfId="0" applyNumberFormat="1" applyFont="1" applyFill="1" applyBorder="1" applyAlignment="1">
      <alignment horizontal="left"/>
    </xf>
    <xf numFmtId="0" fontId="7" fillId="0" borderId="0" xfId="40" applyFont="1" applyFill="1" applyBorder="1" applyAlignment="1">
      <alignment horizontal="right"/>
    </xf>
    <xf numFmtId="0" fontId="4" fillId="2" borderId="0" xfId="0" applyFont="1" applyFill="1" applyBorder="1"/>
    <xf numFmtId="2" fontId="0" fillId="0" borderId="0" xfId="0" applyNumberFormat="1" applyFill="1" applyBorder="1"/>
    <xf numFmtId="3" fontId="3" fillId="0" borderId="0" xfId="0" applyNumberFormat="1" applyFont="1" applyFill="1" applyBorder="1"/>
    <xf numFmtId="10" fontId="0" fillId="0" borderId="0" xfId="0" applyNumberFormat="1" applyFill="1" applyBorder="1"/>
    <xf numFmtId="1" fontId="0" fillId="39" borderId="0" xfId="0" applyNumberFormat="1" applyFill="1" applyBorder="1"/>
    <xf numFmtId="0" fontId="0" fillId="39" borderId="0" xfId="0" applyFill="1" applyBorder="1"/>
    <xf numFmtId="0" fontId="6" fillId="39" borderId="0" xfId="0" applyFont="1" applyFill="1" applyBorder="1"/>
    <xf numFmtId="0" fontId="7" fillId="0" borderId="0" xfId="40" applyFont="1" applyFill="1" applyBorder="1" applyAlignment="1"/>
    <xf numFmtId="0" fontId="4" fillId="0" borderId="3" xfId="40" applyFont="1" applyFill="1" applyBorder="1" applyAlignment="1"/>
    <xf numFmtId="165" fontId="4" fillId="0" borderId="3" xfId="40" applyNumberFormat="1" applyFont="1" applyFill="1" applyBorder="1" applyAlignment="1"/>
    <xf numFmtId="0" fontId="47" fillId="0" borderId="0" xfId="0" applyFont="1"/>
    <xf numFmtId="0" fontId="0" fillId="36" borderId="0" xfId="0" applyFill="1" applyBorder="1"/>
    <xf numFmtId="3" fontId="4" fillId="36" borderId="0" xfId="0" applyNumberFormat="1" applyFont="1" applyFill="1" applyBorder="1"/>
    <xf numFmtId="164" fontId="4" fillId="36" borderId="0" xfId="0" applyNumberFormat="1" applyFont="1" applyFill="1" applyBorder="1"/>
    <xf numFmtId="0" fontId="4" fillId="36" borderId="0" xfId="0" applyFont="1" applyFill="1" applyBorder="1"/>
    <xf numFmtId="9" fontId="4" fillId="36" borderId="0" xfId="0" applyNumberFormat="1" applyFont="1" applyFill="1" applyBorder="1"/>
    <xf numFmtId="2" fontId="7" fillId="0" borderId="4" xfId="40" applyNumberFormat="1" applyFont="1" applyFill="1" applyBorder="1" applyAlignment="1"/>
    <xf numFmtId="167" fontId="7" fillId="0" borderId="4" xfId="28" applyNumberFormat="1" applyFont="1" applyFill="1" applyBorder="1" applyAlignment="1"/>
    <xf numFmtId="164" fontId="7" fillId="0" borderId="8" xfId="44" applyNumberFormat="1" applyFont="1" applyFill="1" applyBorder="1" applyAlignment="1"/>
    <xf numFmtId="1" fontId="3" fillId="0" borderId="2" xfId="0" applyNumberFormat="1" applyFont="1" applyFill="1" applyBorder="1" applyAlignment="1">
      <alignment horizontal="right"/>
    </xf>
    <xf numFmtId="164" fontId="7" fillId="0" borderId="2" xfId="44" applyNumberFormat="1" applyFont="1" applyFill="1" applyBorder="1" applyAlignment="1">
      <alignment horizontal="right"/>
    </xf>
    <xf numFmtId="167" fontId="0" fillId="0" borderId="2" xfId="28" applyNumberFormat="1" applyFont="1" applyFill="1" applyBorder="1"/>
    <xf numFmtId="167" fontId="0" fillId="0" borderId="0" xfId="0" applyNumberFormat="1" applyFill="1"/>
    <xf numFmtId="164" fontId="7" fillId="0" borderId="2" xfId="44" applyNumberFormat="1" applyFont="1" applyFill="1" applyBorder="1" applyAlignment="1"/>
    <xf numFmtId="9" fontId="0" fillId="0" borderId="2" xfId="44" applyFont="1" applyFill="1" applyBorder="1"/>
    <xf numFmtId="167" fontId="0" fillId="0" borderId="2" xfId="28" applyNumberFormat="1" applyFont="1" applyFill="1" applyBorder="1" applyAlignment="1">
      <alignment horizontal="right"/>
    </xf>
    <xf numFmtId="167" fontId="0" fillId="0" borderId="2" xfId="28" applyNumberFormat="1" applyFont="1" applyFill="1" applyBorder="1" applyAlignment="1"/>
  </cellXfs>
  <cellStyles count="68">
    <cellStyle name="20% - Accent1" xfId="1" builtinId="30" customBuiltin="1"/>
    <cellStyle name="20% - Accent1 2" xfId="48"/>
    <cellStyle name="20% - Accent2" xfId="2" builtinId="34" customBuiltin="1"/>
    <cellStyle name="20% - Accent2 2" xfId="49"/>
    <cellStyle name="20% - Accent3" xfId="3" builtinId="38" customBuiltin="1"/>
    <cellStyle name="20% - Accent3 2" xfId="50"/>
    <cellStyle name="20% - Accent4" xfId="4" builtinId="42" customBuiltin="1"/>
    <cellStyle name="20% - Accent4 2" xfId="51"/>
    <cellStyle name="20% - Accent5" xfId="5" builtinId="46" customBuiltin="1"/>
    <cellStyle name="20% - Accent5 2" xfId="52"/>
    <cellStyle name="20% - Accent6" xfId="6" builtinId="50" customBuiltin="1"/>
    <cellStyle name="20% - Accent6 2" xfId="53"/>
    <cellStyle name="40% - Accent1" xfId="7" builtinId="31" customBuiltin="1"/>
    <cellStyle name="40% - Accent1 2" xfId="54"/>
    <cellStyle name="40% - Accent2" xfId="8" builtinId="35" customBuiltin="1"/>
    <cellStyle name="40% - Accent2 2" xfId="55"/>
    <cellStyle name="40% - Accent3" xfId="9" builtinId="39" customBuiltin="1"/>
    <cellStyle name="40% - Accent3 2" xfId="56"/>
    <cellStyle name="40% - Accent4" xfId="10" builtinId="43" customBuiltin="1"/>
    <cellStyle name="40% - Accent4 2" xfId="57"/>
    <cellStyle name="40% - Accent5" xfId="11" builtinId="47" customBuiltin="1"/>
    <cellStyle name="40% - Accent5 2" xfId="58"/>
    <cellStyle name="40% - Accent6" xfId="12" builtinId="51" customBuiltin="1"/>
    <cellStyle name="40% - Accent6 2" xfId="59"/>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2" xfId="61"/>
    <cellStyle name="Comma 3" xfId="60"/>
    <cellStyle name="Comma 4" xfId="66"/>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67" builtinId="8"/>
    <cellStyle name="Input" xfId="36" builtinId="20" customBuiltin="1"/>
    <cellStyle name="Linked Cell" xfId="37" builtinId="24" customBuiltin="1"/>
    <cellStyle name="Neutral" xfId="38" builtinId="28" customBuiltin="1"/>
    <cellStyle name="Normal" xfId="0" builtinId="0" customBuiltin="1"/>
    <cellStyle name="Normal 2" xfId="39"/>
    <cellStyle name="Normal 2 2" xfId="62"/>
    <cellStyle name="Normal 3" xfId="65"/>
    <cellStyle name="Normal_Sheet1" xfId="40"/>
    <cellStyle name="Normal_Sheet1_Results 2013" xfId="41"/>
    <cellStyle name="Note 2" xfId="42"/>
    <cellStyle name="Note 2 2" xfId="63"/>
    <cellStyle name="Output" xfId="43" builtinId="21" customBuiltin="1"/>
    <cellStyle name="Percent" xfId="44" builtinId="5"/>
    <cellStyle name="Percent 2" xfId="64"/>
    <cellStyle name="Title" xfId="45" builtinId="15" customBuiltin="1"/>
    <cellStyle name="Total" xfId="46" builtinId="25" customBuiltin="1"/>
    <cellStyle name="Warning Text" xfId="47" builtinId="11" customBuiltin="1"/>
  </cellStyles>
  <dxfs count="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a:t>Trend in local government voter turnout 1989 to 2013</a:t>
            </a:r>
          </a:p>
        </c:rich>
      </c:tx>
      <c:overlay val="0"/>
    </c:title>
    <c:autoTitleDeleted val="0"/>
    <c:plotArea>
      <c:layout/>
      <c:lineChart>
        <c:grouping val="standard"/>
        <c:varyColors val="0"/>
        <c:ser>
          <c:idx val="0"/>
          <c:order val="0"/>
          <c:tx>
            <c:strRef>
              <c:f>'2013 Summary charts'!$A$24</c:f>
              <c:strCache>
                <c:ptCount val="1"/>
                <c:pt idx="0">
                  <c:v>Mayoral turnout </c:v>
                </c:pt>
              </c:strCache>
            </c:strRef>
          </c:tx>
          <c:dLbls>
            <c:txPr>
              <a:bodyPr/>
              <a:lstStyle/>
              <a:p>
                <a:pPr>
                  <a:defRPr sz="1200">
                    <a:solidFill>
                      <a:schemeClr val="accent1"/>
                    </a:solidFill>
                  </a:defRPr>
                </a:pPr>
                <a:endParaRPr lang="en-US"/>
              </a:p>
            </c:txPr>
            <c:dLblPos val="t"/>
            <c:showLegendKey val="0"/>
            <c:showVal val="1"/>
            <c:showCatName val="0"/>
            <c:showSerName val="0"/>
            <c:showPercent val="0"/>
            <c:showBubbleSize val="0"/>
            <c:showLeaderLines val="0"/>
          </c:dLbls>
          <c:cat>
            <c:numRef>
              <c:f>'2013 Summary charts'!$B$23:$J$23</c:f>
              <c:numCache>
                <c:formatCode>General</c:formatCode>
                <c:ptCount val="9"/>
                <c:pt idx="0">
                  <c:v>1989</c:v>
                </c:pt>
                <c:pt idx="1">
                  <c:v>1992</c:v>
                </c:pt>
                <c:pt idx="2">
                  <c:v>1995</c:v>
                </c:pt>
                <c:pt idx="3">
                  <c:v>1998</c:v>
                </c:pt>
                <c:pt idx="4">
                  <c:v>2001</c:v>
                </c:pt>
                <c:pt idx="5">
                  <c:v>2004</c:v>
                </c:pt>
                <c:pt idx="6">
                  <c:v>2007</c:v>
                </c:pt>
                <c:pt idx="7">
                  <c:v>2010</c:v>
                </c:pt>
                <c:pt idx="8">
                  <c:v>2013</c:v>
                </c:pt>
              </c:numCache>
            </c:numRef>
          </c:cat>
          <c:val>
            <c:numRef>
              <c:f>'2013 Summary charts'!$B$24:$J$24</c:f>
              <c:numCache>
                <c:formatCode>0%</c:formatCode>
                <c:ptCount val="9"/>
                <c:pt idx="0">
                  <c:v>0.56999999999999995</c:v>
                </c:pt>
                <c:pt idx="1">
                  <c:v>0.53</c:v>
                </c:pt>
                <c:pt idx="2">
                  <c:v>0.53</c:v>
                </c:pt>
                <c:pt idx="3">
                  <c:v>0.55000000000000004</c:v>
                </c:pt>
                <c:pt idx="4">
                  <c:v>0.5</c:v>
                </c:pt>
                <c:pt idx="5">
                  <c:v>0.46</c:v>
                </c:pt>
                <c:pt idx="6">
                  <c:v>0.44</c:v>
                </c:pt>
                <c:pt idx="7">
                  <c:v>0.49</c:v>
                </c:pt>
                <c:pt idx="8">
                  <c:v>0.41</c:v>
                </c:pt>
              </c:numCache>
            </c:numRef>
          </c:val>
          <c:smooth val="0"/>
        </c:ser>
        <c:ser>
          <c:idx val="1"/>
          <c:order val="1"/>
          <c:tx>
            <c:strRef>
              <c:f>'2013 Summary charts'!$A$25</c:f>
              <c:strCache>
                <c:ptCount val="1"/>
                <c:pt idx="0">
                  <c:v>Council turnout</c:v>
                </c:pt>
              </c:strCache>
            </c:strRef>
          </c:tx>
          <c:spPr>
            <a:ln>
              <a:prstDash val="sysDot"/>
            </a:ln>
          </c:spPr>
          <c:marker>
            <c:symbol val="star"/>
            <c:size val="7"/>
          </c:marker>
          <c:dLbls>
            <c:txPr>
              <a:bodyPr/>
              <a:lstStyle/>
              <a:p>
                <a:pPr>
                  <a:defRPr sz="1200">
                    <a:solidFill>
                      <a:srgbClr val="C00000"/>
                    </a:solidFill>
                  </a:defRPr>
                </a:pPr>
                <a:endParaRPr lang="en-US"/>
              </a:p>
            </c:txPr>
            <c:dLblPos val="b"/>
            <c:showLegendKey val="0"/>
            <c:showVal val="1"/>
            <c:showCatName val="0"/>
            <c:showSerName val="0"/>
            <c:showPercent val="0"/>
            <c:showBubbleSize val="0"/>
            <c:showLeaderLines val="0"/>
          </c:dLbls>
          <c:cat>
            <c:numRef>
              <c:f>'2013 Summary charts'!$B$23:$J$23</c:f>
              <c:numCache>
                <c:formatCode>General</c:formatCode>
                <c:ptCount val="9"/>
                <c:pt idx="0">
                  <c:v>1989</c:v>
                </c:pt>
                <c:pt idx="1">
                  <c:v>1992</c:v>
                </c:pt>
                <c:pt idx="2">
                  <c:v>1995</c:v>
                </c:pt>
                <c:pt idx="3">
                  <c:v>1998</c:v>
                </c:pt>
                <c:pt idx="4">
                  <c:v>2001</c:v>
                </c:pt>
                <c:pt idx="5">
                  <c:v>2004</c:v>
                </c:pt>
                <c:pt idx="6">
                  <c:v>2007</c:v>
                </c:pt>
                <c:pt idx="7">
                  <c:v>2010</c:v>
                </c:pt>
                <c:pt idx="8">
                  <c:v>2013</c:v>
                </c:pt>
              </c:numCache>
            </c:numRef>
          </c:cat>
          <c:val>
            <c:numRef>
              <c:f>'2013 Summary charts'!$B$25:$J$25</c:f>
              <c:numCache>
                <c:formatCode>0%</c:formatCode>
                <c:ptCount val="9"/>
                <c:pt idx="0">
                  <c:v>0.56000000000000005</c:v>
                </c:pt>
                <c:pt idx="1">
                  <c:v>0.51</c:v>
                </c:pt>
                <c:pt idx="2">
                  <c:v>0.51</c:v>
                </c:pt>
                <c:pt idx="3">
                  <c:v>0.53</c:v>
                </c:pt>
                <c:pt idx="4">
                  <c:v>0.47</c:v>
                </c:pt>
                <c:pt idx="5">
                  <c:v>0.46</c:v>
                </c:pt>
                <c:pt idx="6">
                  <c:v>0.44</c:v>
                </c:pt>
                <c:pt idx="7">
                  <c:v>0.49</c:v>
                </c:pt>
                <c:pt idx="8">
                  <c:v>0.42</c:v>
                </c:pt>
              </c:numCache>
            </c:numRef>
          </c:val>
          <c:smooth val="0"/>
        </c:ser>
        <c:dLbls>
          <c:showLegendKey val="0"/>
          <c:showVal val="0"/>
          <c:showCatName val="0"/>
          <c:showSerName val="0"/>
          <c:showPercent val="0"/>
          <c:showBubbleSize val="0"/>
        </c:dLbls>
        <c:marker val="1"/>
        <c:smooth val="0"/>
        <c:axId val="140404608"/>
        <c:axId val="140406144"/>
      </c:lineChart>
      <c:catAx>
        <c:axId val="140404608"/>
        <c:scaling>
          <c:orientation val="minMax"/>
        </c:scaling>
        <c:delete val="0"/>
        <c:axPos val="b"/>
        <c:numFmt formatCode="General" sourceLinked="1"/>
        <c:majorTickMark val="out"/>
        <c:minorTickMark val="none"/>
        <c:tickLblPos val="nextTo"/>
        <c:txPr>
          <a:bodyPr rot="-2700000"/>
          <a:lstStyle/>
          <a:p>
            <a:pPr>
              <a:defRPr sz="1200"/>
            </a:pPr>
            <a:endParaRPr lang="en-US"/>
          </a:p>
        </c:txPr>
        <c:crossAx val="140406144"/>
        <c:crosses val="autoZero"/>
        <c:auto val="1"/>
        <c:lblAlgn val="ctr"/>
        <c:lblOffset val="100"/>
        <c:noMultiLvlLbl val="0"/>
      </c:catAx>
      <c:valAx>
        <c:axId val="140406144"/>
        <c:scaling>
          <c:orientation val="minMax"/>
          <c:max val="1"/>
        </c:scaling>
        <c:delete val="0"/>
        <c:axPos val="l"/>
        <c:majorGridlines>
          <c:spPr>
            <a:ln>
              <a:solidFill>
                <a:schemeClr val="bg1">
                  <a:lumMod val="65000"/>
                </a:schemeClr>
              </a:solidFill>
              <a:prstDash val="sysDot"/>
            </a:ln>
          </c:spPr>
        </c:majorGridlines>
        <c:title>
          <c:tx>
            <c:rich>
              <a:bodyPr rot="-5400000" vert="horz"/>
              <a:lstStyle/>
              <a:p>
                <a:pPr>
                  <a:defRPr sz="1400"/>
                </a:pPr>
                <a:r>
                  <a:rPr lang="en-US" sz="1400"/>
                  <a:t>Voter turnout</a:t>
                </a:r>
              </a:p>
            </c:rich>
          </c:tx>
          <c:overlay val="0"/>
        </c:title>
        <c:numFmt formatCode="0%" sourceLinked="1"/>
        <c:majorTickMark val="out"/>
        <c:minorTickMark val="none"/>
        <c:tickLblPos val="nextTo"/>
        <c:txPr>
          <a:bodyPr/>
          <a:lstStyle/>
          <a:p>
            <a:pPr>
              <a:defRPr sz="1200"/>
            </a:pPr>
            <a:endParaRPr lang="en-US"/>
          </a:p>
        </c:txPr>
        <c:crossAx val="140404608"/>
        <c:crosses val="autoZero"/>
        <c:crossBetween val="between"/>
      </c:valAx>
    </c:plotArea>
    <c:legend>
      <c:legendPos val="r"/>
      <c:layout>
        <c:manualLayout>
          <c:xMode val="edge"/>
          <c:yMode val="edge"/>
          <c:x val="0.71101975909130777"/>
          <c:y val="0.29933438622880965"/>
          <c:w val="0.28521613550110525"/>
          <c:h val="0.14331872323902128"/>
        </c:manualLayout>
      </c:layout>
      <c:overlay val="1"/>
      <c:spPr>
        <a:solidFill>
          <a:schemeClr val="bg1"/>
        </a:solidFill>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Voter turnout by type of Council</a:t>
            </a:r>
          </a:p>
        </c:rich>
      </c:tx>
      <c:overlay val="0"/>
    </c:title>
    <c:autoTitleDeleted val="0"/>
    <c:plotArea>
      <c:layout/>
      <c:lineChart>
        <c:grouping val="standard"/>
        <c:varyColors val="0"/>
        <c:ser>
          <c:idx val="0"/>
          <c:order val="0"/>
          <c:tx>
            <c:strRef>
              <c:f>'2013 Summary charts'!$A$13</c:f>
              <c:strCache>
                <c:ptCount val="1"/>
                <c:pt idx="0">
                  <c:v>District Councils</c:v>
                </c:pt>
              </c:strCache>
            </c:strRef>
          </c:tx>
          <c:cat>
            <c:numRef>
              <c:f>'2013 Summary charts'!$B$12:$J$12</c:f>
              <c:numCache>
                <c:formatCode>General</c:formatCode>
                <c:ptCount val="9"/>
                <c:pt idx="0">
                  <c:v>1989</c:v>
                </c:pt>
                <c:pt idx="1">
                  <c:v>1992</c:v>
                </c:pt>
                <c:pt idx="2">
                  <c:v>1995</c:v>
                </c:pt>
                <c:pt idx="3">
                  <c:v>1998</c:v>
                </c:pt>
                <c:pt idx="4">
                  <c:v>2001</c:v>
                </c:pt>
                <c:pt idx="5">
                  <c:v>2004</c:v>
                </c:pt>
                <c:pt idx="6">
                  <c:v>2007</c:v>
                </c:pt>
                <c:pt idx="7">
                  <c:v>2010</c:v>
                </c:pt>
                <c:pt idx="8">
                  <c:v>2013</c:v>
                </c:pt>
              </c:numCache>
            </c:numRef>
          </c:cat>
          <c:val>
            <c:numRef>
              <c:f>'2013 Summary charts'!$B$13:$J$13</c:f>
              <c:numCache>
                <c:formatCode>0%</c:formatCode>
                <c:ptCount val="9"/>
                <c:pt idx="0">
                  <c:v>0.65</c:v>
                </c:pt>
                <c:pt idx="1">
                  <c:v>0.61</c:v>
                </c:pt>
                <c:pt idx="2">
                  <c:v>0.59</c:v>
                </c:pt>
                <c:pt idx="3">
                  <c:v>0.61</c:v>
                </c:pt>
                <c:pt idx="4">
                  <c:v>0.56999999999999995</c:v>
                </c:pt>
                <c:pt idx="5">
                  <c:v>0.51</c:v>
                </c:pt>
                <c:pt idx="6">
                  <c:v>0.49</c:v>
                </c:pt>
                <c:pt idx="7">
                  <c:v>0.5</c:v>
                </c:pt>
                <c:pt idx="8">
                  <c:v>0.48099999999999998</c:v>
                </c:pt>
              </c:numCache>
            </c:numRef>
          </c:val>
          <c:smooth val="0"/>
        </c:ser>
        <c:ser>
          <c:idx val="1"/>
          <c:order val="1"/>
          <c:tx>
            <c:strRef>
              <c:f>'2013 Summary charts'!$A$14</c:f>
              <c:strCache>
                <c:ptCount val="1"/>
                <c:pt idx="0">
                  <c:v>City Councils</c:v>
                </c:pt>
              </c:strCache>
            </c:strRef>
          </c:tx>
          <c:spPr>
            <a:ln>
              <a:prstDash val="sysDot"/>
            </a:ln>
          </c:spPr>
          <c:marker>
            <c:symbol val="star"/>
            <c:size val="7"/>
          </c:marker>
          <c:cat>
            <c:numRef>
              <c:f>'2013 Summary charts'!$B$12:$J$12</c:f>
              <c:numCache>
                <c:formatCode>General</c:formatCode>
                <c:ptCount val="9"/>
                <c:pt idx="0">
                  <c:v>1989</c:v>
                </c:pt>
                <c:pt idx="1">
                  <c:v>1992</c:v>
                </c:pt>
                <c:pt idx="2">
                  <c:v>1995</c:v>
                </c:pt>
                <c:pt idx="3">
                  <c:v>1998</c:v>
                </c:pt>
                <c:pt idx="4">
                  <c:v>2001</c:v>
                </c:pt>
                <c:pt idx="5">
                  <c:v>2004</c:v>
                </c:pt>
                <c:pt idx="6">
                  <c:v>2007</c:v>
                </c:pt>
                <c:pt idx="7">
                  <c:v>2010</c:v>
                </c:pt>
                <c:pt idx="8">
                  <c:v>2013</c:v>
                </c:pt>
              </c:numCache>
            </c:numRef>
          </c:cat>
          <c:val>
            <c:numRef>
              <c:f>'2013 Summary charts'!$B$14:$J$14</c:f>
              <c:numCache>
                <c:formatCode>0%</c:formatCode>
                <c:ptCount val="9"/>
                <c:pt idx="0">
                  <c:v>0.52</c:v>
                </c:pt>
                <c:pt idx="1">
                  <c:v>0.48</c:v>
                </c:pt>
                <c:pt idx="2">
                  <c:v>0.49</c:v>
                </c:pt>
                <c:pt idx="3">
                  <c:v>0.51</c:v>
                </c:pt>
                <c:pt idx="4">
                  <c:v>0.45</c:v>
                </c:pt>
                <c:pt idx="5">
                  <c:v>0.43</c:v>
                </c:pt>
                <c:pt idx="6">
                  <c:v>0.41</c:v>
                </c:pt>
                <c:pt idx="7">
                  <c:v>0.46</c:v>
                </c:pt>
                <c:pt idx="8">
                  <c:v>0.38600000000000001</c:v>
                </c:pt>
              </c:numCache>
            </c:numRef>
          </c:val>
          <c:smooth val="0"/>
        </c:ser>
        <c:ser>
          <c:idx val="2"/>
          <c:order val="2"/>
          <c:tx>
            <c:strRef>
              <c:f>'2013 Summary charts'!$A$15</c:f>
              <c:strCache>
                <c:ptCount val="1"/>
                <c:pt idx="0">
                  <c:v>Regional Councils</c:v>
                </c:pt>
              </c:strCache>
            </c:strRef>
          </c:tx>
          <c:spPr>
            <a:ln>
              <a:prstDash val="dash"/>
            </a:ln>
          </c:spPr>
          <c:cat>
            <c:numRef>
              <c:f>'2013 Summary charts'!$B$12:$J$12</c:f>
              <c:numCache>
                <c:formatCode>General</c:formatCode>
                <c:ptCount val="9"/>
                <c:pt idx="0">
                  <c:v>1989</c:v>
                </c:pt>
                <c:pt idx="1">
                  <c:v>1992</c:v>
                </c:pt>
                <c:pt idx="2">
                  <c:v>1995</c:v>
                </c:pt>
                <c:pt idx="3">
                  <c:v>1998</c:v>
                </c:pt>
                <c:pt idx="4">
                  <c:v>2001</c:v>
                </c:pt>
                <c:pt idx="5">
                  <c:v>2004</c:v>
                </c:pt>
                <c:pt idx="6">
                  <c:v>2007</c:v>
                </c:pt>
                <c:pt idx="7">
                  <c:v>2010</c:v>
                </c:pt>
                <c:pt idx="8">
                  <c:v>2013</c:v>
                </c:pt>
              </c:numCache>
            </c:numRef>
          </c:cat>
          <c:val>
            <c:numRef>
              <c:f>'2013 Summary charts'!$B$15:$J$15</c:f>
              <c:numCache>
                <c:formatCode>0%</c:formatCode>
                <c:ptCount val="9"/>
                <c:pt idx="0">
                  <c:v>0.56000000000000005</c:v>
                </c:pt>
                <c:pt idx="1">
                  <c:v>0.52</c:v>
                </c:pt>
                <c:pt idx="2">
                  <c:v>0.48</c:v>
                </c:pt>
                <c:pt idx="3">
                  <c:v>0.53</c:v>
                </c:pt>
                <c:pt idx="4">
                  <c:v>0.49</c:v>
                </c:pt>
                <c:pt idx="5">
                  <c:v>0.45</c:v>
                </c:pt>
                <c:pt idx="6">
                  <c:v>0.43</c:v>
                </c:pt>
                <c:pt idx="7">
                  <c:v>0.47</c:v>
                </c:pt>
                <c:pt idx="8">
                  <c:v>0.434</c:v>
                </c:pt>
              </c:numCache>
            </c:numRef>
          </c:val>
          <c:smooth val="0"/>
        </c:ser>
        <c:dLbls>
          <c:showLegendKey val="0"/>
          <c:showVal val="0"/>
          <c:showCatName val="0"/>
          <c:showSerName val="0"/>
          <c:showPercent val="0"/>
          <c:showBubbleSize val="0"/>
        </c:dLbls>
        <c:marker val="1"/>
        <c:smooth val="0"/>
        <c:axId val="140264960"/>
        <c:axId val="140266496"/>
      </c:lineChart>
      <c:catAx>
        <c:axId val="140264960"/>
        <c:scaling>
          <c:orientation val="minMax"/>
        </c:scaling>
        <c:delete val="0"/>
        <c:axPos val="b"/>
        <c:numFmt formatCode="General" sourceLinked="1"/>
        <c:majorTickMark val="out"/>
        <c:minorTickMark val="none"/>
        <c:tickLblPos val="nextTo"/>
        <c:txPr>
          <a:bodyPr rot="-2700000"/>
          <a:lstStyle/>
          <a:p>
            <a:pPr>
              <a:defRPr sz="1200"/>
            </a:pPr>
            <a:endParaRPr lang="en-US"/>
          </a:p>
        </c:txPr>
        <c:crossAx val="140266496"/>
        <c:crosses val="autoZero"/>
        <c:auto val="1"/>
        <c:lblAlgn val="ctr"/>
        <c:lblOffset val="100"/>
        <c:noMultiLvlLbl val="0"/>
      </c:catAx>
      <c:valAx>
        <c:axId val="140266496"/>
        <c:scaling>
          <c:orientation val="minMax"/>
          <c:max val="1"/>
        </c:scaling>
        <c:delete val="0"/>
        <c:axPos val="l"/>
        <c:majorGridlines>
          <c:spPr>
            <a:ln>
              <a:prstDash val="sysDot"/>
            </a:ln>
          </c:spPr>
        </c:majorGridlines>
        <c:title>
          <c:tx>
            <c:rich>
              <a:bodyPr rot="-5400000" vert="horz"/>
              <a:lstStyle/>
              <a:p>
                <a:pPr>
                  <a:defRPr sz="1400"/>
                </a:pPr>
                <a:r>
                  <a:rPr lang="en-US" sz="1400"/>
                  <a:t>Voter turnout</a:t>
                </a:r>
              </a:p>
            </c:rich>
          </c:tx>
          <c:overlay val="0"/>
        </c:title>
        <c:numFmt formatCode="0%" sourceLinked="1"/>
        <c:majorTickMark val="out"/>
        <c:minorTickMark val="none"/>
        <c:tickLblPos val="nextTo"/>
        <c:txPr>
          <a:bodyPr/>
          <a:lstStyle/>
          <a:p>
            <a:pPr>
              <a:defRPr sz="1200"/>
            </a:pPr>
            <a:endParaRPr lang="en-US"/>
          </a:p>
        </c:txPr>
        <c:crossAx val="140264960"/>
        <c:crosses val="autoZero"/>
        <c:crossBetween val="between"/>
      </c:valAx>
    </c:plotArea>
    <c:legend>
      <c:legendPos val="r"/>
      <c:layout>
        <c:manualLayout>
          <c:xMode val="edge"/>
          <c:yMode val="edge"/>
          <c:x val="0.70749710152030365"/>
          <c:y val="0.22537454039742699"/>
          <c:w val="0.25805597778935879"/>
          <c:h val="0.1847552062368917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800" b="1" i="0" baseline="0">
                <a:effectLst/>
              </a:rPr>
              <a:t>Proportion of women by election type in 2013</a:t>
            </a:r>
            <a:endParaRPr lang="en-NZ">
              <a:effectLst/>
            </a:endParaRPr>
          </a:p>
        </c:rich>
      </c:tx>
      <c:overlay val="0"/>
    </c:title>
    <c:autoTitleDeleted val="0"/>
    <c:plotArea>
      <c:layout/>
      <c:barChart>
        <c:barDir val="col"/>
        <c:grouping val="clustered"/>
        <c:varyColors val="0"/>
        <c:ser>
          <c:idx val="0"/>
          <c:order val="0"/>
          <c:tx>
            <c:strRef>
              <c:f>'2013 Summary charts'!$Z$1</c:f>
              <c:strCache>
                <c:ptCount val="1"/>
                <c:pt idx="0">
                  <c:v>Women candidates</c:v>
                </c:pt>
              </c:strCache>
            </c:strRef>
          </c:tx>
          <c:spPr>
            <a:pattFill prst="wdUpDiag">
              <a:fgClr>
                <a:srgbClr val="C00000"/>
              </a:fgClr>
              <a:bgClr>
                <a:schemeClr val="bg1"/>
              </a:bgClr>
            </a:pattFill>
            <a:ln>
              <a:solidFill>
                <a:srgbClr val="C00000"/>
              </a:solidFill>
            </a:ln>
          </c:spPr>
          <c:invertIfNegative val="0"/>
          <c:cat>
            <c:strRef>
              <c:f>'2013 Summary charts'!$Y$2:$Y$9</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'2013 Summary charts'!$Z$2:$Z$9</c:f>
              <c:numCache>
                <c:formatCode>0%</c:formatCode>
                <c:ptCount val="8"/>
                <c:pt idx="0">
                  <c:v>0.22</c:v>
                </c:pt>
                <c:pt idx="1">
                  <c:v>0.28999999999999998</c:v>
                </c:pt>
                <c:pt idx="2">
                  <c:v>0.2</c:v>
                </c:pt>
                <c:pt idx="3">
                  <c:v>0.28999999999999998</c:v>
                </c:pt>
                <c:pt idx="4">
                  <c:v>0.15</c:v>
                </c:pt>
                <c:pt idx="5">
                  <c:v>0.36</c:v>
                </c:pt>
                <c:pt idx="6">
                  <c:v>0.28999999999999998</c:v>
                </c:pt>
                <c:pt idx="7">
                  <c:v>0.43</c:v>
                </c:pt>
              </c:numCache>
            </c:numRef>
          </c:val>
        </c:ser>
        <c:ser>
          <c:idx val="1"/>
          <c:order val="1"/>
          <c:tx>
            <c:strRef>
              <c:f>'2013 Summary charts'!$AA$1</c:f>
              <c:strCache>
                <c:ptCount val="1"/>
                <c:pt idx="0">
                  <c:v>Women elected</c:v>
                </c:pt>
              </c:strCache>
            </c:strRef>
          </c:tx>
          <c:spPr>
            <a:solidFill>
              <a:schemeClr val="accent1"/>
            </a:solidFill>
            <a:ln>
              <a:solidFill>
                <a:schemeClr val="accent1"/>
              </a:solidFill>
            </a:ln>
          </c:spPr>
          <c:invertIfNegative val="0"/>
          <c:cat>
            <c:strRef>
              <c:f>'2013 Summary charts'!$Y$2:$Y$9</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'2013 Summary charts'!$AA$2:$AA$9</c:f>
              <c:numCache>
                <c:formatCode>0%</c:formatCode>
                <c:ptCount val="8"/>
                <c:pt idx="0">
                  <c:v>0.21199999999999999</c:v>
                </c:pt>
                <c:pt idx="1">
                  <c:v>0.29699999999999999</c:v>
                </c:pt>
                <c:pt idx="2">
                  <c:v>0.17</c:v>
                </c:pt>
                <c:pt idx="3">
                  <c:v>0.32500000000000001</c:v>
                </c:pt>
                <c:pt idx="4">
                  <c:v>0.308</c:v>
                </c:pt>
                <c:pt idx="5">
                  <c:v>0.374</c:v>
                </c:pt>
                <c:pt idx="6">
                  <c:v>0.26700000000000002</c:v>
                </c:pt>
                <c:pt idx="7">
                  <c:v>0.47099999999999997</c:v>
                </c:pt>
              </c:numCache>
            </c:numRef>
          </c:val>
        </c:ser>
        <c:dLbls>
          <c:showLegendKey val="0"/>
          <c:showVal val="0"/>
          <c:showCatName val="0"/>
          <c:showSerName val="0"/>
          <c:showPercent val="0"/>
          <c:showBubbleSize val="0"/>
        </c:dLbls>
        <c:gapWidth val="150"/>
        <c:axId val="140292864"/>
        <c:axId val="140294400"/>
      </c:barChart>
      <c:catAx>
        <c:axId val="140292864"/>
        <c:scaling>
          <c:orientation val="minMax"/>
        </c:scaling>
        <c:delete val="0"/>
        <c:axPos val="b"/>
        <c:majorTickMark val="out"/>
        <c:minorTickMark val="none"/>
        <c:tickLblPos val="nextTo"/>
        <c:txPr>
          <a:bodyPr/>
          <a:lstStyle/>
          <a:p>
            <a:pPr>
              <a:defRPr sz="1200"/>
            </a:pPr>
            <a:endParaRPr lang="en-US"/>
          </a:p>
        </c:txPr>
        <c:crossAx val="140294400"/>
        <c:crosses val="autoZero"/>
        <c:auto val="1"/>
        <c:lblAlgn val="ctr"/>
        <c:lblOffset val="100"/>
        <c:noMultiLvlLbl val="0"/>
      </c:catAx>
      <c:valAx>
        <c:axId val="140294400"/>
        <c:scaling>
          <c:orientation val="minMax"/>
        </c:scaling>
        <c:delete val="0"/>
        <c:axPos val="l"/>
        <c:majorGridlines>
          <c:spPr>
            <a:ln>
              <a:prstDash val="sysDot"/>
            </a:ln>
          </c:spPr>
        </c:majorGridlines>
        <c:title>
          <c:tx>
            <c:rich>
              <a:bodyPr rot="-5400000" vert="horz"/>
              <a:lstStyle/>
              <a:p>
                <a:pPr>
                  <a:defRPr sz="1200"/>
                </a:pPr>
                <a:r>
                  <a:rPr lang="en-US" sz="1200" b="1" i="0" baseline="0">
                    <a:effectLst/>
                  </a:rPr>
                  <a:t>Percent of candidates or</a:t>
                </a:r>
                <a:endParaRPr lang="en-NZ" sz="1200">
                  <a:effectLst/>
                </a:endParaRPr>
              </a:p>
              <a:p>
                <a:pPr>
                  <a:defRPr sz="1200"/>
                </a:pPr>
                <a:r>
                  <a:rPr lang="en-US" sz="1200" b="1" i="0" baseline="0">
                    <a:effectLst/>
                  </a:rPr>
                  <a:t> elected members</a:t>
                </a:r>
                <a:endParaRPr lang="en-NZ" sz="1200">
                  <a:effectLst/>
                </a:endParaRPr>
              </a:p>
            </c:rich>
          </c:tx>
          <c:overlay val="0"/>
        </c:title>
        <c:numFmt formatCode="0%" sourceLinked="1"/>
        <c:majorTickMark val="out"/>
        <c:minorTickMark val="none"/>
        <c:tickLblPos val="nextTo"/>
        <c:txPr>
          <a:bodyPr/>
          <a:lstStyle/>
          <a:p>
            <a:pPr>
              <a:defRPr sz="1200"/>
            </a:pPr>
            <a:endParaRPr lang="en-US"/>
          </a:p>
        </c:txPr>
        <c:crossAx val="140292864"/>
        <c:crosses val="autoZero"/>
        <c:crossBetween val="between"/>
        <c:majorUnit val="0.1"/>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Proportion of women candidates and elected members since 1989</a:t>
            </a:r>
          </a:p>
        </c:rich>
      </c:tx>
      <c:overlay val="0"/>
    </c:title>
    <c:autoTitleDeleted val="0"/>
    <c:plotArea>
      <c:layout/>
      <c:lineChart>
        <c:grouping val="standard"/>
        <c:varyColors val="0"/>
        <c:ser>
          <c:idx val="0"/>
          <c:order val="0"/>
          <c:tx>
            <c:strRef>
              <c:f>'2013 Summary charts'!$M$19</c:f>
              <c:strCache>
                <c:ptCount val="1"/>
                <c:pt idx="0">
                  <c:v>Women Candidates</c:v>
                </c:pt>
              </c:strCache>
            </c:strRef>
          </c:tx>
          <c:spPr>
            <a:ln>
              <a:solidFill>
                <a:srgbClr val="C00000"/>
              </a:solidFill>
              <a:prstDash val="sysDot"/>
            </a:ln>
          </c:spPr>
          <c:marker>
            <c:symbol val="star"/>
            <c:size val="7"/>
            <c:spPr>
              <a:noFill/>
              <a:ln>
                <a:solidFill>
                  <a:srgbClr val="C00000"/>
                </a:solidFill>
              </a:ln>
            </c:spPr>
          </c:marker>
          <c:dLbls>
            <c:txPr>
              <a:bodyPr/>
              <a:lstStyle/>
              <a:p>
                <a:pPr>
                  <a:defRPr sz="1200">
                    <a:solidFill>
                      <a:srgbClr val="C00000"/>
                    </a:solidFill>
                  </a:defRPr>
                </a:pPr>
                <a:endParaRPr lang="en-US"/>
              </a:p>
            </c:txPr>
            <c:dLblPos val="b"/>
            <c:showLegendKey val="0"/>
            <c:showVal val="1"/>
            <c:showCatName val="0"/>
            <c:showSerName val="0"/>
            <c:showPercent val="0"/>
            <c:showBubbleSize val="0"/>
            <c:showLeaderLines val="0"/>
          </c:dLbls>
          <c:cat>
            <c:numRef>
              <c:f>'2013 Summary charts'!$N$18:$W$18</c:f>
              <c:numCache>
                <c:formatCode>General</c:formatCode>
                <c:ptCount val="10"/>
                <c:pt idx="1">
                  <c:v>1989</c:v>
                </c:pt>
                <c:pt idx="2">
                  <c:v>1992</c:v>
                </c:pt>
                <c:pt idx="3">
                  <c:v>1995</c:v>
                </c:pt>
                <c:pt idx="4">
                  <c:v>1998</c:v>
                </c:pt>
                <c:pt idx="5">
                  <c:v>2001</c:v>
                </c:pt>
                <c:pt idx="6">
                  <c:v>2004</c:v>
                </c:pt>
                <c:pt idx="7">
                  <c:v>2007</c:v>
                </c:pt>
                <c:pt idx="8">
                  <c:v>2010</c:v>
                </c:pt>
                <c:pt idx="9">
                  <c:v>2013</c:v>
                </c:pt>
              </c:numCache>
            </c:numRef>
          </c:cat>
          <c:val>
            <c:numRef>
              <c:f>'2013 Summary charts'!$N$19:$W$19</c:f>
              <c:numCache>
                <c:formatCode>0%</c:formatCode>
                <c:ptCount val="10"/>
                <c:pt idx="1">
                  <c:v>0.21</c:v>
                </c:pt>
                <c:pt idx="2">
                  <c:v>0.27</c:v>
                </c:pt>
                <c:pt idx="3">
                  <c:v>0.28000000000000003</c:v>
                </c:pt>
                <c:pt idx="4">
                  <c:v>0.28000000000000003</c:v>
                </c:pt>
                <c:pt idx="5">
                  <c:v>0.32</c:v>
                </c:pt>
                <c:pt idx="6">
                  <c:v>0.3</c:v>
                </c:pt>
                <c:pt idx="7">
                  <c:v>0.3</c:v>
                </c:pt>
                <c:pt idx="8">
                  <c:v>0.3</c:v>
                </c:pt>
                <c:pt idx="9">
                  <c:v>0.31</c:v>
                </c:pt>
              </c:numCache>
            </c:numRef>
          </c:val>
          <c:smooth val="0"/>
        </c:ser>
        <c:ser>
          <c:idx val="1"/>
          <c:order val="1"/>
          <c:tx>
            <c:strRef>
              <c:f>'2013 Summary charts'!$M$20</c:f>
              <c:strCache>
                <c:ptCount val="1"/>
                <c:pt idx="0">
                  <c:v>Women Elected</c:v>
                </c:pt>
              </c:strCache>
            </c:strRef>
          </c:tx>
          <c:spPr>
            <a:ln>
              <a:solidFill>
                <a:schemeClr val="accent1"/>
              </a:solidFill>
            </a:ln>
          </c:spPr>
          <c:marker>
            <c:symbol val="diamond"/>
            <c:size val="7"/>
            <c:spPr>
              <a:solidFill>
                <a:schemeClr val="accent1"/>
              </a:solidFill>
              <a:ln>
                <a:solidFill>
                  <a:schemeClr val="accent1"/>
                </a:solidFill>
              </a:ln>
            </c:spPr>
          </c:marker>
          <c:dLbls>
            <c:txPr>
              <a:bodyPr/>
              <a:lstStyle/>
              <a:p>
                <a:pPr>
                  <a:defRPr sz="1200">
                    <a:solidFill>
                      <a:srgbClr val="0070C0"/>
                    </a:solidFill>
                  </a:defRPr>
                </a:pPr>
                <a:endParaRPr lang="en-US"/>
              </a:p>
            </c:txPr>
            <c:dLblPos val="t"/>
            <c:showLegendKey val="0"/>
            <c:showVal val="1"/>
            <c:showCatName val="0"/>
            <c:showSerName val="0"/>
            <c:showPercent val="0"/>
            <c:showBubbleSize val="0"/>
            <c:showLeaderLines val="0"/>
          </c:dLbls>
          <c:cat>
            <c:numRef>
              <c:f>'2013 Summary charts'!$N$18:$W$18</c:f>
              <c:numCache>
                <c:formatCode>General</c:formatCode>
                <c:ptCount val="10"/>
                <c:pt idx="1">
                  <c:v>1989</c:v>
                </c:pt>
                <c:pt idx="2">
                  <c:v>1992</c:v>
                </c:pt>
                <c:pt idx="3">
                  <c:v>1995</c:v>
                </c:pt>
                <c:pt idx="4">
                  <c:v>1998</c:v>
                </c:pt>
                <c:pt idx="5">
                  <c:v>2001</c:v>
                </c:pt>
                <c:pt idx="6">
                  <c:v>2004</c:v>
                </c:pt>
                <c:pt idx="7">
                  <c:v>2007</c:v>
                </c:pt>
                <c:pt idx="8">
                  <c:v>2010</c:v>
                </c:pt>
                <c:pt idx="9">
                  <c:v>2013</c:v>
                </c:pt>
              </c:numCache>
            </c:numRef>
          </c:cat>
          <c:val>
            <c:numRef>
              <c:f>'2013 Summary charts'!$N$20:$W$20</c:f>
              <c:numCache>
                <c:formatCode>0%</c:formatCode>
                <c:ptCount val="10"/>
                <c:pt idx="1">
                  <c:v>0.25</c:v>
                </c:pt>
                <c:pt idx="2">
                  <c:v>0.28000000000000003</c:v>
                </c:pt>
                <c:pt idx="3">
                  <c:v>0.3</c:v>
                </c:pt>
                <c:pt idx="4">
                  <c:v>0.32</c:v>
                </c:pt>
                <c:pt idx="5">
                  <c:v>0.31</c:v>
                </c:pt>
                <c:pt idx="6">
                  <c:v>0.3</c:v>
                </c:pt>
                <c:pt idx="7">
                  <c:v>0.32</c:v>
                </c:pt>
                <c:pt idx="8">
                  <c:v>0.32</c:v>
                </c:pt>
                <c:pt idx="9">
                  <c:v>0.33</c:v>
                </c:pt>
              </c:numCache>
            </c:numRef>
          </c:val>
          <c:smooth val="0"/>
        </c:ser>
        <c:dLbls>
          <c:showLegendKey val="0"/>
          <c:showVal val="0"/>
          <c:showCatName val="0"/>
          <c:showSerName val="0"/>
          <c:showPercent val="0"/>
          <c:showBubbleSize val="0"/>
        </c:dLbls>
        <c:marker val="1"/>
        <c:smooth val="0"/>
        <c:axId val="140362496"/>
        <c:axId val="140364032"/>
      </c:lineChart>
      <c:catAx>
        <c:axId val="140362496"/>
        <c:scaling>
          <c:orientation val="minMax"/>
        </c:scaling>
        <c:delete val="0"/>
        <c:axPos val="b"/>
        <c:numFmt formatCode="General" sourceLinked="1"/>
        <c:majorTickMark val="out"/>
        <c:minorTickMark val="none"/>
        <c:tickLblPos val="nextTo"/>
        <c:txPr>
          <a:bodyPr rot="-2700000"/>
          <a:lstStyle/>
          <a:p>
            <a:pPr>
              <a:defRPr sz="1200"/>
            </a:pPr>
            <a:endParaRPr lang="en-US"/>
          </a:p>
        </c:txPr>
        <c:crossAx val="140364032"/>
        <c:crosses val="autoZero"/>
        <c:auto val="1"/>
        <c:lblAlgn val="ctr"/>
        <c:lblOffset val="100"/>
        <c:noMultiLvlLbl val="0"/>
      </c:catAx>
      <c:valAx>
        <c:axId val="140364032"/>
        <c:scaling>
          <c:orientation val="minMax"/>
          <c:max val="0.5"/>
        </c:scaling>
        <c:delete val="0"/>
        <c:axPos val="l"/>
        <c:majorGridlines>
          <c:spPr>
            <a:ln>
              <a:prstDash val="sysDot"/>
            </a:ln>
          </c:spPr>
        </c:majorGridlines>
        <c:title>
          <c:tx>
            <c:rich>
              <a:bodyPr rot="-5400000" vert="horz"/>
              <a:lstStyle/>
              <a:p>
                <a:pPr>
                  <a:defRPr sz="1200"/>
                </a:pPr>
                <a:r>
                  <a:rPr lang="en-US" sz="1200"/>
                  <a:t>Percentage of candidates or elected members</a:t>
                </a:r>
              </a:p>
            </c:rich>
          </c:tx>
          <c:overlay val="0"/>
        </c:title>
        <c:numFmt formatCode="0%" sourceLinked="0"/>
        <c:majorTickMark val="out"/>
        <c:minorTickMark val="none"/>
        <c:tickLblPos val="nextTo"/>
        <c:txPr>
          <a:bodyPr/>
          <a:lstStyle/>
          <a:p>
            <a:pPr>
              <a:defRPr sz="1200"/>
            </a:pPr>
            <a:endParaRPr lang="en-US"/>
          </a:p>
        </c:txPr>
        <c:crossAx val="140362496"/>
        <c:crosses val="autoZero"/>
        <c:crossBetween val="between"/>
        <c:majorUnit val="0.1"/>
      </c:valAx>
    </c:plotArea>
    <c:legend>
      <c:legendPos val="r"/>
      <c:layout>
        <c:manualLayout>
          <c:xMode val="edge"/>
          <c:yMode val="edge"/>
          <c:x val="0.68587699037620298"/>
          <c:y val="0.59862351671115532"/>
          <c:w val="0.29630078740157478"/>
          <c:h val="0.12671169300339971"/>
        </c:manualLayout>
      </c:layout>
      <c:overlay val="1"/>
      <c:spPr>
        <a:solidFill>
          <a:schemeClr val="bg1"/>
        </a:solidFill>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559593</xdr:colOff>
      <xdr:row>35</xdr:row>
      <xdr:rowOff>164304</xdr:rowOff>
    </xdr:from>
    <xdr:to>
      <xdr:col>8</xdr:col>
      <xdr:colOff>500062</xdr:colOff>
      <xdr:row>56</xdr:row>
      <xdr:rowOff>154780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35</xdr:row>
      <xdr:rowOff>188118</xdr:rowOff>
    </xdr:from>
    <xdr:to>
      <xdr:col>16</xdr:col>
      <xdr:colOff>571499</xdr:colOff>
      <xdr:row>56</xdr:row>
      <xdr:rowOff>154780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547687</xdr:colOff>
      <xdr:row>36</xdr:row>
      <xdr:rowOff>35719</xdr:rowOff>
    </xdr:from>
    <xdr:to>
      <xdr:col>26</xdr:col>
      <xdr:colOff>392906</xdr:colOff>
      <xdr:row>57</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511969</xdr:colOff>
      <xdr:row>34</xdr:row>
      <xdr:rowOff>9523</xdr:rowOff>
    </xdr:from>
    <xdr:to>
      <xdr:col>37</xdr:col>
      <xdr:colOff>154782</xdr:colOff>
      <xdr:row>57</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5"/>
  <sheetViews>
    <sheetView tabSelected="1" workbookViewId="0">
      <selection activeCell="H4" sqref="H4"/>
    </sheetView>
  </sheetViews>
  <sheetFormatPr defaultRowHeight="12.75" x14ac:dyDescent="0.2"/>
  <cols>
    <col min="5" max="5" width="10.5703125" customWidth="1"/>
  </cols>
  <sheetData>
    <row r="2" spans="2:7" x14ac:dyDescent="0.2">
      <c r="B2" s="655" t="s">
        <v>1470</v>
      </c>
    </row>
    <row r="4" spans="2:7" x14ac:dyDescent="0.2">
      <c r="B4" s="670" t="s">
        <v>1146</v>
      </c>
      <c r="G4" s="669"/>
    </row>
    <row r="5" spans="2:7" x14ac:dyDescent="0.2">
      <c r="B5" s="670" t="s">
        <v>1132</v>
      </c>
      <c r="G5" s="670"/>
    </row>
    <row r="6" spans="2:7" x14ac:dyDescent="0.2">
      <c r="B6" s="670" t="s">
        <v>1145</v>
      </c>
      <c r="G6" s="670"/>
    </row>
    <row r="7" spans="2:7" x14ac:dyDescent="0.2">
      <c r="B7" s="670" t="s">
        <v>1121</v>
      </c>
      <c r="G7" s="670"/>
    </row>
    <row r="8" spans="2:7" x14ac:dyDescent="0.2">
      <c r="B8" s="670" t="s">
        <v>1122</v>
      </c>
      <c r="G8" s="670"/>
    </row>
    <row r="9" spans="2:7" x14ac:dyDescent="0.2">
      <c r="B9" s="670" t="s">
        <v>1123</v>
      </c>
    </row>
    <row r="10" spans="2:7" x14ac:dyDescent="0.2">
      <c r="B10" s="670" t="s">
        <v>1124</v>
      </c>
    </row>
    <row r="11" spans="2:7" x14ac:dyDescent="0.2">
      <c r="B11" s="670" t="s">
        <v>1125</v>
      </c>
    </row>
    <row r="12" spans="2:7" x14ac:dyDescent="0.2">
      <c r="B12" s="670" t="s">
        <v>1126</v>
      </c>
    </row>
    <row r="13" spans="2:7" x14ac:dyDescent="0.2">
      <c r="B13" s="670" t="s">
        <v>1127</v>
      </c>
    </row>
    <row r="14" spans="2:7" x14ac:dyDescent="0.2">
      <c r="B14" s="670" t="s">
        <v>1128</v>
      </c>
    </row>
    <row r="15" spans="2:7" x14ac:dyDescent="0.2">
      <c r="B15" s="670" t="s">
        <v>1131</v>
      </c>
    </row>
    <row r="16" spans="2:7" x14ac:dyDescent="0.2">
      <c r="B16" s="670" t="s">
        <v>1130</v>
      </c>
    </row>
    <row r="17" spans="2:4" x14ac:dyDescent="0.2">
      <c r="B17" s="670" t="s">
        <v>1129</v>
      </c>
    </row>
    <row r="18" spans="2:4" x14ac:dyDescent="0.2">
      <c r="B18" s="670" t="s">
        <v>1133</v>
      </c>
    </row>
    <row r="19" spans="2:4" x14ac:dyDescent="0.2">
      <c r="B19" s="670" t="s">
        <v>1463</v>
      </c>
    </row>
    <row r="20" spans="2:4" x14ac:dyDescent="0.2">
      <c r="B20" s="669" t="s">
        <v>1439</v>
      </c>
    </row>
    <row r="21" spans="2:4" s="590" customFormat="1" x14ac:dyDescent="0.2">
      <c r="B21" s="670" t="s">
        <v>1464</v>
      </c>
    </row>
    <row r="22" spans="2:4" s="590" customFormat="1" x14ac:dyDescent="0.2">
      <c r="B22" s="672" t="s">
        <v>1160</v>
      </c>
    </row>
    <row r="24" spans="2:4" x14ac:dyDescent="0.2">
      <c r="B24" s="668" t="s">
        <v>1144</v>
      </c>
    </row>
    <row r="26" spans="2:4" x14ac:dyDescent="0.2">
      <c r="C26" s="623" t="s">
        <v>507</v>
      </c>
      <c r="D26" s="623" t="s">
        <v>1135</v>
      </c>
    </row>
    <row r="27" spans="2:4" x14ac:dyDescent="0.2">
      <c r="C27" s="623" t="s">
        <v>527</v>
      </c>
      <c r="D27" s="623" t="s">
        <v>1136</v>
      </c>
    </row>
    <row r="28" spans="2:4" x14ac:dyDescent="0.2">
      <c r="C28" s="623" t="s">
        <v>515</v>
      </c>
      <c r="D28" s="623" t="s">
        <v>1137</v>
      </c>
    </row>
    <row r="29" spans="2:4" x14ac:dyDescent="0.2">
      <c r="C29" s="623" t="s">
        <v>517</v>
      </c>
      <c r="D29" s="623" t="s">
        <v>1138</v>
      </c>
    </row>
    <row r="30" spans="2:4" x14ac:dyDescent="0.2">
      <c r="C30" s="623" t="s">
        <v>503</v>
      </c>
      <c r="D30" s="623" t="s">
        <v>1139</v>
      </c>
    </row>
    <row r="31" spans="2:4" x14ac:dyDescent="0.2">
      <c r="C31" s="623" t="s">
        <v>542</v>
      </c>
      <c r="D31" s="623" t="s">
        <v>1140</v>
      </c>
    </row>
    <row r="32" spans="2:4" x14ac:dyDescent="0.2">
      <c r="C32" s="623" t="s">
        <v>528</v>
      </c>
      <c r="D32" s="623" t="s">
        <v>1141</v>
      </c>
    </row>
    <row r="33" spans="2:6" x14ac:dyDescent="0.2">
      <c r="C33" s="623" t="s">
        <v>504</v>
      </c>
      <c r="D33" s="623" t="s">
        <v>1142</v>
      </c>
    </row>
    <row r="34" spans="2:6" x14ac:dyDescent="0.2">
      <c r="C34" s="623" t="s">
        <v>518</v>
      </c>
      <c r="D34" s="623" t="s">
        <v>1143</v>
      </c>
    </row>
    <row r="36" spans="2:6" x14ac:dyDescent="0.2">
      <c r="B36" s="668" t="s">
        <v>1134</v>
      </c>
    </row>
    <row r="38" spans="2:6" x14ac:dyDescent="0.2">
      <c r="C38" t="s">
        <v>1156</v>
      </c>
      <c r="E38" t="s">
        <v>1157</v>
      </c>
      <c r="F38" t="s">
        <v>1465</v>
      </c>
    </row>
    <row r="39" spans="2:6" x14ac:dyDescent="0.2">
      <c r="E39" t="s">
        <v>1158</v>
      </c>
      <c r="F39" s="623" t="s">
        <v>1437</v>
      </c>
    </row>
    <row r="40" spans="2:6" x14ac:dyDescent="0.2">
      <c r="E40" t="s">
        <v>1159</v>
      </c>
      <c r="F40" t="s">
        <v>1178</v>
      </c>
    </row>
    <row r="41" spans="2:6" x14ac:dyDescent="0.2">
      <c r="E41" t="s">
        <v>1179</v>
      </c>
      <c r="F41" s="623" t="s">
        <v>1434</v>
      </c>
    </row>
    <row r="43" spans="2:6" x14ac:dyDescent="0.2">
      <c r="C43" t="s">
        <v>1148</v>
      </c>
      <c r="E43" s="623" t="s">
        <v>1435</v>
      </c>
    </row>
    <row r="44" spans="2:6" x14ac:dyDescent="0.2">
      <c r="E44" s="623" t="s">
        <v>1436</v>
      </c>
    </row>
    <row r="46" spans="2:6" x14ac:dyDescent="0.2">
      <c r="C46" s="671" t="s">
        <v>929</v>
      </c>
      <c r="E46" s="623" t="s">
        <v>1154</v>
      </c>
    </row>
    <row r="48" spans="2:6" x14ac:dyDescent="0.2">
      <c r="C48" t="s">
        <v>1150</v>
      </c>
      <c r="E48" t="s">
        <v>1151</v>
      </c>
    </row>
    <row r="49" spans="2:5" x14ac:dyDescent="0.2">
      <c r="C49" t="s">
        <v>1149</v>
      </c>
      <c r="E49" t="s">
        <v>1152</v>
      </c>
    </row>
    <row r="50" spans="2:5" x14ac:dyDescent="0.2">
      <c r="E50" t="s">
        <v>1153</v>
      </c>
    </row>
    <row r="53" spans="2:5" x14ac:dyDescent="0.2">
      <c r="C53" s="623" t="s">
        <v>1155</v>
      </c>
      <c r="E53" s="623" t="s">
        <v>1438</v>
      </c>
    </row>
    <row r="55" spans="2:5" x14ac:dyDescent="0.2">
      <c r="B55" s="525"/>
    </row>
  </sheetData>
  <conditionalFormatting sqref="C46">
    <cfRule type="cellIs" dxfId="21" priority="1" stopIfTrue="1" operator="between">
      <formula>0</formula>
      <formula>0</formula>
    </cfRule>
  </conditionalFormatting>
  <hyperlinks>
    <hyperlink ref="B9" location="'City Councils 2013'!A1" display="2013 City Council voting statistics by ward"/>
    <hyperlink ref="B10" location="'District Councils 2013'!A1" display="2013 District Council voting statistics by ward"/>
    <hyperlink ref="B11" location="'Regional Councils 2013'!A1" display="2013 Regional Council voting statistics by ward"/>
    <hyperlink ref="B12" location="'Metro areas 2013'!A1" display="2013 Metro Council voting statistics"/>
    <hyperlink ref="B13" location="'Provincial areas 2013'!A1" display="2013 Provincial Council voting statistics"/>
    <hyperlink ref="B14" location="'Rural areas 2013'!A1" display="2013 Rural Council voting statistics"/>
    <hyperlink ref="B15" location="'Community Boards 2013'!A1" display="2013 Community Boards voting statistics by ward"/>
    <hyperlink ref="B16" location="'Trusts 2013'!A1" display="2013 Licencing and other Trusts voting statistics"/>
    <hyperlink ref="B17" location="'DHBs 2013'!A1" display="2013 District Health Board voting statistics"/>
    <hyperlink ref="B18" location="'2010 Election Stats'!A1" display="2010 voting statistics by ward"/>
    <hyperlink ref="B4" location="'2013 Election Stats'!A1" display="All 2013 results by ward"/>
    <hyperlink ref="B5" location="'2013 Summary charts'!A1" display="2013 Summary Tables and Charts"/>
    <hyperlink ref="B6" location="'Mayors 2013'!A1" display="2013 Mayoral voting statistics by Local Authority"/>
    <hyperlink ref="B7" location="'Councils by ward 2013'!A1" display="2013 Council voting statistics by ward"/>
    <hyperlink ref="B8" location="'Council totals 2013'!A1" display="2013 Council voting statistic totals by Local Authority"/>
    <hyperlink ref="B22" location="Glossary!A1" display="Glossary of statitical terms"/>
    <hyperlink ref="B20" location="'2007 Election Stats'!A1" display="2007 voting statistics by ward"/>
    <hyperlink ref="B19" location="'2010 Council Totals &amp; Mayors'!A1" display="2010 Council &amp; Mayor totals"/>
    <hyperlink ref="B21" location="'2007 Council Totals &amp; Mayors'!A1" display="2007 Council &amp; Mayor total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33"/>
  <sheetViews>
    <sheetView workbookViewId="0">
      <pane xSplit="4" ySplit="1" topLeftCell="E113" activePane="bottomRight" state="frozen"/>
      <selection pane="topRight" activeCell="E1" sqref="E1"/>
      <selection pane="bottomLeft" activeCell="A2" sqref="A2"/>
      <selection pane="bottomRight" activeCell="AH116" sqref="AH116"/>
    </sheetView>
  </sheetViews>
  <sheetFormatPr defaultRowHeight="12.75" x14ac:dyDescent="0.2"/>
  <cols>
    <col min="1" max="1" width="27" customWidth="1"/>
    <col min="2" max="2" width="24.140625" customWidth="1"/>
    <col min="3" max="3" width="12.28515625" customWidth="1"/>
    <col min="7" max="7" width="15.5703125" customWidth="1"/>
    <col min="10" max="10" width="6.85546875" customWidth="1"/>
    <col min="23" max="23" width="9.140625" style="621"/>
    <col min="25" max="25" width="9.140625" style="621"/>
    <col min="32" max="32" width="9.140625" style="659"/>
  </cols>
  <sheetData>
    <row r="1" spans="1:67" s="652" customFormat="1" ht="102"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7" t="s">
        <v>299</v>
      </c>
      <c r="P1" s="657" t="s">
        <v>322</v>
      </c>
      <c r="Q1" s="657" t="s">
        <v>324</v>
      </c>
      <c r="R1" s="652" t="s">
        <v>325</v>
      </c>
      <c r="S1" s="652" t="s">
        <v>326</v>
      </c>
      <c r="T1" s="652" t="s">
        <v>327</v>
      </c>
      <c r="U1" s="652" t="s">
        <v>309</v>
      </c>
      <c r="V1" s="652" t="s">
        <v>387</v>
      </c>
      <c r="W1" s="653" t="s">
        <v>388</v>
      </c>
      <c r="X1" s="652" t="s">
        <v>311</v>
      </c>
      <c r="Y1" s="653" t="s">
        <v>312</v>
      </c>
      <c r="Z1" s="652" t="s">
        <v>328</v>
      </c>
      <c r="AA1" s="658" t="s">
        <v>329</v>
      </c>
      <c r="AB1" s="652" t="s">
        <v>330</v>
      </c>
      <c r="AC1" s="653" t="s">
        <v>331</v>
      </c>
      <c r="AD1" s="652" t="s">
        <v>489</v>
      </c>
      <c r="AE1" s="652" t="s">
        <v>477</v>
      </c>
      <c r="AF1" s="654" t="s">
        <v>478</v>
      </c>
      <c r="AG1" s="652" t="s">
        <v>479</v>
      </c>
      <c r="AH1" s="652" t="s">
        <v>929</v>
      </c>
      <c r="AI1" s="653" t="s">
        <v>480</v>
      </c>
      <c r="AJ1" s="652" t="s">
        <v>490</v>
      </c>
      <c r="AK1" s="652" t="s">
        <v>481</v>
      </c>
      <c r="AL1" s="652" t="s">
        <v>482</v>
      </c>
      <c r="AM1" s="652" t="s">
        <v>483</v>
      </c>
      <c r="AN1" s="653" t="s">
        <v>484</v>
      </c>
      <c r="AO1" s="652" t="s">
        <v>485</v>
      </c>
      <c r="AP1" s="653" t="s">
        <v>486</v>
      </c>
      <c r="AQ1" s="652" t="s">
        <v>487</v>
      </c>
      <c r="AR1" s="653" t="s">
        <v>488</v>
      </c>
      <c r="AS1" s="652" t="s">
        <v>332</v>
      </c>
      <c r="AT1" s="653" t="s">
        <v>333</v>
      </c>
      <c r="AU1" s="652" t="s">
        <v>334</v>
      </c>
      <c r="AV1" s="653" t="s">
        <v>335</v>
      </c>
      <c r="AW1" s="652" t="s">
        <v>336</v>
      </c>
      <c r="AX1" s="653" t="s">
        <v>337</v>
      </c>
      <c r="AY1" s="652" t="s">
        <v>475</v>
      </c>
      <c r="AZ1" s="653" t="s">
        <v>338</v>
      </c>
      <c r="BA1" s="652" t="s">
        <v>476</v>
      </c>
      <c r="BB1" s="653" t="s">
        <v>339</v>
      </c>
      <c r="BC1" s="652" t="s">
        <v>491</v>
      </c>
      <c r="BD1" s="653" t="s">
        <v>492</v>
      </c>
      <c r="BE1" s="652" t="s">
        <v>493</v>
      </c>
      <c r="BF1" s="653" t="s">
        <v>494</v>
      </c>
      <c r="BG1" s="652" t="s">
        <v>471</v>
      </c>
      <c r="BH1" s="653" t="s">
        <v>472</v>
      </c>
      <c r="BI1" s="652" t="s">
        <v>473</v>
      </c>
      <c r="BJ1" s="653" t="s">
        <v>474</v>
      </c>
      <c r="BK1" s="652" t="s">
        <v>497</v>
      </c>
      <c r="BL1" s="653" t="s">
        <v>496</v>
      </c>
      <c r="BM1" s="652" t="s">
        <v>939</v>
      </c>
      <c r="BN1" s="653" t="s">
        <v>940</v>
      </c>
      <c r="BO1" s="652" t="s">
        <v>454</v>
      </c>
    </row>
    <row r="2" spans="1:67" s="590" customFormat="1" x14ac:dyDescent="0.2">
      <c r="A2" s="590" t="s">
        <v>464</v>
      </c>
      <c r="B2" s="590" t="s">
        <v>341</v>
      </c>
      <c r="C2" s="590" t="s">
        <v>342</v>
      </c>
      <c r="D2" s="590" t="s">
        <v>507</v>
      </c>
      <c r="E2" s="590" t="s">
        <v>504</v>
      </c>
      <c r="F2" s="590" t="s">
        <v>519</v>
      </c>
      <c r="G2" s="590" t="s">
        <v>315</v>
      </c>
      <c r="H2" s="590" t="s">
        <v>1110</v>
      </c>
      <c r="I2" s="590" t="s">
        <v>935</v>
      </c>
      <c r="J2" s="590" t="s">
        <v>936</v>
      </c>
      <c r="K2" s="590" t="s">
        <v>386</v>
      </c>
      <c r="L2" s="590">
        <v>4</v>
      </c>
      <c r="N2" s="590">
        <v>9</v>
      </c>
      <c r="O2" s="656">
        <v>2.25</v>
      </c>
      <c r="P2" s="656">
        <v>8589.5</v>
      </c>
      <c r="Q2" s="656">
        <v>3032.5</v>
      </c>
      <c r="S2" s="621"/>
      <c r="W2" s="621"/>
      <c r="Y2" s="621"/>
      <c r="Z2" s="590">
        <v>3</v>
      </c>
      <c r="AA2" s="659">
        <v>0.33333333333333331</v>
      </c>
      <c r="AB2" s="590">
        <v>3</v>
      </c>
      <c r="AC2" s="621">
        <v>0.75</v>
      </c>
      <c r="AD2" s="590">
        <v>34290</v>
      </c>
      <c r="AE2" s="590">
        <v>68</v>
      </c>
      <c r="AF2" s="580">
        <v>1.979160603061878E-3</v>
      </c>
      <c r="AG2" s="590">
        <v>34358</v>
      </c>
      <c r="AI2" s="621"/>
      <c r="AJ2" s="590">
        <v>34290</v>
      </c>
      <c r="AK2" s="590">
        <v>68</v>
      </c>
      <c r="AL2" s="590">
        <v>34358</v>
      </c>
      <c r="AM2" s="590">
        <v>12074</v>
      </c>
      <c r="AN2" s="621">
        <v>0.35211431904345292</v>
      </c>
      <c r="AO2" s="590">
        <v>56</v>
      </c>
      <c r="AP2" s="621">
        <v>0.82352941176470584</v>
      </c>
      <c r="AQ2" s="590">
        <v>12130</v>
      </c>
      <c r="AR2" s="621">
        <v>0.35304732522265558</v>
      </c>
      <c r="AS2" s="590">
        <v>148</v>
      </c>
      <c r="AT2" s="621">
        <v>1.2257743912539341E-2</v>
      </c>
      <c r="AU2" s="590">
        <v>2</v>
      </c>
      <c r="AV2" s="621">
        <v>3.5714285714285712E-2</v>
      </c>
      <c r="AW2" s="590">
        <v>150</v>
      </c>
      <c r="AX2" s="621">
        <v>1.236603462489695E-2</v>
      </c>
      <c r="AY2" s="590">
        <v>121</v>
      </c>
      <c r="AZ2" s="621">
        <v>0.81756756756756754</v>
      </c>
      <c r="BA2" s="590">
        <v>1</v>
      </c>
      <c r="BB2" s="621">
        <v>0.5</v>
      </c>
      <c r="BC2" s="590">
        <v>122</v>
      </c>
      <c r="BD2" s="621">
        <v>0.81333333333333335</v>
      </c>
      <c r="BE2" s="590">
        <v>13</v>
      </c>
      <c r="BF2" s="621">
        <v>1.0717230008244023E-3</v>
      </c>
      <c r="BG2" s="590">
        <v>954</v>
      </c>
      <c r="BH2" s="621">
        <v>7.8647980214344604E-2</v>
      </c>
      <c r="BI2" s="590">
        <v>967</v>
      </c>
      <c r="BJ2" s="621">
        <v>7.9719703215168997E-2</v>
      </c>
      <c r="BK2" s="590">
        <v>3</v>
      </c>
      <c r="BL2" s="621">
        <v>0.33333333333333331</v>
      </c>
      <c r="BM2" s="590">
        <v>0</v>
      </c>
      <c r="BN2" s="621"/>
      <c r="BO2" s="590" t="s">
        <v>323</v>
      </c>
    </row>
    <row r="3" spans="1:67" s="590" customFormat="1" x14ac:dyDescent="0.2">
      <c r="A3" s="590" t="s">
        <v>464</v>
      </c>
      <c r="B3" s="590" t="s">
        <v>341</v>
      </c>
      <c r="C3" s="590" t="s">
        <v>343</v>
      </c>
      <c r="D3" s="590" t="s">
        <v>507</v>
      </c>
      <c r="E3" s="590" t="s">
        <v>504</v>
      </c>
      <c r="F3" s="590" t="s">
        <v>519</v>
      </c>
      <c r="G3" s="590" t="s">
        <v>315</v>
      </c>
      <c r="H3" s="590" t="s">
        <v>1110</v>
      </c>
      <c r="I3" s="590" t="s">
        <v>935</v>
      </c>
      <c r="J3" s="590" t="s">
        <v>936</v>
      </c>
      <c r="K3" s="590" t="s">
        <v>386</v>
      </c>
      <c r="L3" s="590">
        <v>4</v>
      </c>
      <c r="N3" s="590">
        <v>15</v>
      </c>
      <c r="O3" s="656">
        <v>3.75</v>
      </c>
      <c r="P3" s="656">
        <v>8193</v>
      </c>
      <c r="Q3" s="656">
        <v>2932</v>
      </c>
      <c r="S3" s="621"/>
      <c r="W3" s="621"/>
      <c r="Y3" s="621"/>
      <c r="Z3" s="590">
        <v>4</v>
      </c>
      <c r="AA3" s="659">
        <v>0.26666666666666666</v>
      </c>
      <c r="AB3" s="590">
        <v>3</v>
      </c>
      <c r="AC3" s="621">
        <v>0.75</v>
      </c>
      <c r="AD3" s="590">
        <v>32718</v>
      </c>
      <c r="AE3" s="590">
        <v>54</v>
      </c>
      <c r="AF3" s="580">
        <v>1.6477480776272428E-3</v>
      </c>
      <c r="AG3" s="590">
        <v>32772</v>
      </c>
      <c r="AI3" s="621"/>
      <c r="AJ3" s="590">
        <v>32718</v>
      </c>
      <c r="AK3" s="590">
        <v>54</v>
      </c>
      <c r="AL3" s="590">
        <v>32772</v>
      </c>
      <c r="AM3" s="590">
        <v>11684</v>
      </c>
      <c r="AN3" s="621">
        <v>0.35711229292744057</v>
      </c>
      <c r="AO3" s="590">
        <v>44</v>
      </c>
      <c r="AP3" s="621">
        <v>0.81481481481481477</v>
      </c>
      <c r="AQ3" s="590">
        <v>11728</v>
      </c>
      <c r="AR3" s="621">
        <v>0.35786647137800559</v>
      </c>
      <c r="AS3" s="590">
        <v>150</v>
      </c>
      <c r="AT3" s="621">
        <v>1.2838069154399178E-2</v>
      </c>
      <c r="AU3" s="590">
        <v>2</v>
      </c>
      <c r="AV3" s="621">
        <v>4.5454545454545456E-2</v>
      </c>
      <c r="AW3" s="590">
        <v>152</v>
      </c>
      <c r="AX3" s="621">
        <v>1.2960436562073669E-2</v>
      </c>
      <c r="AY3" s="590">
        <v>121</v>
      </c>
      <c r="AZ3" s="621">
        <v>0.80666666666666664</v>
      </c>
      <c r="BB3" s="621">
        <v>0</v>
      </c>
      <c r="BC3" s="590">
        <v>121</v>
      </c>
      <c r="BD3" s="621">
        <v>0.79605263157894735</v>
      </c>
      <c r="BE3" s="590">
        <v>63</v>
      </c>
      <c r="BF3" s="621">
        <v>5.3717598908594819E-3</v>
      </c>
      <c r="BG3" s="590">
        <v>771</v>
      </c>
      <c r="BH3" s="621">
        <v>6.5740109140518421E-2</v>
      </c>
      <c r="BI3" s="590">
        <v>834</v>
      </c>
      <c r="BJ3" s="621">
        <v>7.1111869031377895E-2</v>
      </c>
      <c r="BK3" s="590">
        <v>9</v>
      </c>
      <c r="BL3" s="621">
        <v>0.6</v>
      </c>
      <c r="BM3" s="590">
        <v>3</v>
      </c>
      <c r="BN3" s="621">
        <v>0.75</v>
      </c>
      <c r="BO3" s="590" t="s">
        <v>323</v>
      </c>
    </row>
    <row r="4" spans="1:67" s="590" customFormat="1" x14ac:dyDescent="0.2">
      <c r="A4" s="590" t="s">
        <v>464</v>
      </c>
      <c r="B4" s="590" t="s">
        <v>344</v>
      </c>
      <c r="C4" s="590" t="s">
        <v>502</v>
      </c>
      <c r="D4" s="590" t="s">
        <v>507</v>
      </c>
      <c r="E4" s="590" t="s">
        <v>504</v>
      </c>
      <c r="F4" s="590" t="s">
        <v>519</v>
      </c>
      <c r="G4" s="590" t="s">
        <v>315</v>
      </c>
      <c r="H4" s="590" t="s">
        <v>1110</v>
      </c>
      <c r="I4" s="590" t="s">
        <v>935</v>
      </c>
      <c r="J4" s="590" t="s">
        <v>936</v>
      </c>
      <c r="K4" s="590" t="s">
        <v>386</v>
      </c>
      <c r="L4" s="590">
        <v>6</v>
      </c>
      <c r="N4" s="590">
        <v>18</v>
      </c>
      <c r="O4" s="656">
        <v>3</v>
      </c>
      <c r="P4" s="656">
        <v>7007.833333333333</v>
      </c>
      <c r="Q4" s="656">
        <v>2903.6666666666665</v>
      </c>
      <c r="S4" s="621"/>
      <c r="W4" s="621"/>
      <c r="Y4" s="621"/>
      <c r="Z4" s="590">
        <v>6</v>
      </c>
      <c r="AA4" s="659">
        <v>0.33333333333333331</v>
      </c>
      <c r="AB4" s="590">
        <v>5</v>
      </c>
      <c r="AC4" s="621">
        <v>0.83333333333333337</v>
      </c>
      <c r="AD4" s="590">
        <v>42013</v>
      </c>
      <c r="AE4" s="590">
        <v>34</v>
      </c>
      <c r="AF4" s="580">
        <v>8.0861892643946062E-4</v>
      </c>
      <c r="AG4" s="590">
        <v>42047</v>
      </c>
      <c r="AH4" s="590">
        <v>60200</v>
      </c>
      <c r="AI4" s="621">
        <v>0.6984551495016611</v>
      </c>
      <c r="AJ4" s="590">
        <v>42013</v>
      </c>
      <c r="AK4" s="590">
        <v>34</v>
      </c>
      <c r="AL4" s="590">
        <v>42047</v>
      </c>
      <c r="AM4" s="590">
        <v>17394</v>
      </c>
      <c r="AN4" s="621">
        <v>0.41401470973270177</v>
      </c>
      <c r="AO4" s="590">
        <v>28</v>
      </c>
      <c r="AP4" s="621">
        <v>0.82352941176470584</v>
      </c>
      <c r="AQ4" s="590">
        <v>17422</v>
      </c>
      <c r="AR4" s="621">
        <v>0.41434585107142008</v>
      </c>
      <c r="AS4" s="590">
        <v>186</v>
      </c>
      <c r="AT4" s="621">
        <v>1.0693342531907554E-2</v>
      </c>
      <c r="AU4" s="590">
        <v>2</v>
      </c>
      <c r="AV4" s="621">
        <v>7.1428571428571425E-2</v>
      </c>
      <c r="AW4" s="590">
        <v>188</v>
      </c>
      <c r="AX4" s="621">
        <v>1.0790953966249569E-2</v>
      </c>
      <c r="AY4" s="590">
        <v>163</v>
      </c>
      <c r="AZ4" s="621">
        <v>0.87634408602150538</v>
      </c>
      <c r="BA4" s="590">
        <v>2</v>
      </c>
      <c r="BB4" s="621">
        <v>1</v>
      </c>
      <c r="BC4" s="590">
        <v>165</v>
      </c>
      <c r="BD4" s="621">
        <v>0.87765957446808507</v>
      </c>
      <c r="BE4" s="590">
        <v>108</v>
      </c>
      <c r="BF4" s="621">
        <v>6.1990586614625188E-3</v>
      </c>
      <c r="BG4" s="590">
        <v>532</v>
      </c>
      <c r="BH4" s="621">
        <v>3.0536103776833887E-2</v>
      </c>
      <c r="BI4" s="590">
        <v>640</v>
      </c>
      <c r="BJ4" s="621">
        <v>3.6735162438296408E-2</v>
      </c>
      <c r="BK4" s="590">
        <v>6</v>
      </c>
      <c r="BL4" s="621">
        <v>0.33333333333333331</v>
      </c>
      <c r="BM4" s="590">
        <v>3</v>
      </c>
      <c r="BN4" s="621">
        <v>0.5</v>
      </c>
      <c r="BO4" s="590" t="s">
        <v>323</v>
      </c>
    </row>
    <row r="5" spans="1:67" s="590" customFormat="1" x14ac:dyDescent="0.2">
      <c r="A5" s="590" t="s">
        <v>464</v>
      </c>
      <c r="B5" s="590" t="s">
        <v>345</v>
      </c>
      <c r="C5" s="590" t="s">
        <v>624</v>
      </c>
      <c r="D5" s="590" t="s">
        <v>507</v>
      </c>
      <c r="E5" s="590" t="s">
        <v>504</v>
      </c>
      <c r="F5" s="590" t="s">
        <v>519</v>
      </c>
      <c r="G5" s="590" t="s">
        <v>315</v>
      </c>
      <c r="H5" s="590" t="s">
        <v>1110</v>
      </c>
      <c r="I5" s="590" t="s">
        <v>935</v>
      </c>
      <c r="J5" s="590" t="s">
        <v>936</v>
      </c>
      <c r="K5" s="590" t="s">
        <v>386</v>
      </c>
      <c r="L5" s="590">
        <v>4</v>
      </c>
      <c r="N5" s="590">
        <v>8</v>
      </c>
      <c r="O5" s="656">
        <v>2</v>
      </c>
      <c r="P5" s="656">
        <v>5415.75</v>
      </c>
      <c r="Q5" s="656">
        <v>1952.75</v>
      </c>
      <c r="S5" s="621"/>
      <c r="W5" s="621"/>
      <c r="Y5" s="621"/>
      <c r="Z5" s="590">
        <v>2</v>
      </c>
      <c r="AA5" s="659">
        <v>0.25</v>
      </c>
      <c r="AC5" s="621"/>
      <c r="AD5" s="590">
        <v>21643</v>
      </c>
      <c r="AE5" s="590">
        <v>20</v>
      </c>
      <c r="AF5" s="580">
        <v>9.2323316253519827E-4</v>
      </c>
      <c r="AG5" s="590">
        <v>21663</v>
      </c>
      <c r="AI5" s="621"/>
      <c r="AJ5" s="590">
        <v>21643</v>
      </c>
      <c r="AK5" s="590">
        <v>20</v>
      </c>
      <c r="AL5" s="590">
        <v>21663</v>
      </c>
      <c r="AM5" s="590">
        <v>7791</v>
      </c>
      <c r="AN5" s="621">
        <v>0.35997782192856814</v>
      </c>
      <c r="AO5" s="590">
        <v>20</v>
      </c>
      <c r="AP5" s="621">
        <v>1</v>
      </c>
      <c r="AQ5" s="590">
        <v>7811</v>
      </c>
      <c r="AR5" s="621">
        <v>0.36056871162812171</v>
      </c>
      <c r="AS5" s="590">
        <v>49</v>
      </c>
      <c r="AT5" s="621">
        <v>6.2893081761006293E-3</v>
      </c>
      <c r="AV5" s="621"/>
      <c r="AW5" s="590">
        <v>49</v>
      </c>
      <c r="AX5" s="621">
        <v>6.273204455255409E-3</v>
      </c>
      <c r="AY5" s="590">
        <v>33</v>
      </c>
      <c r="AZ5" s="621">
        <v>0.67346938775510201</v>
      </c>
      <c r="BB5" s="621" t="s">
        <v>323</v>
      </c>
      <c r="BC5" s="590">
        <v>33</v>
      </c>
      <c r="BD5" s="621">
        <v>0.67346938775510201</v>
      </c>
      <c r="BE5" s="590">
        <v>11</v>
      </c>
      <c r="BF5" s="621">
        <v>1.4082703879144795E-3</v>
      </c>
      <c r="BG5" s="590">
        <v>195</v>
      </c>
      <c r="BH5" s="621">
        <v>2.4964793240302138E-2</v>
      </c>
      <c r="BI5" s="590">
        <v>206</v>
      </c>
      <c r="BJ5" s="621">
        <v>2.6373063628216616E-2</v>
      </c>
      <c r="BK5" s="590">
        <v>1</v>
      </c>
      <c r="BL5" s="621">
        <v>0.125</v>
      </c>
      <c r="BM5" s="590">
        <v>1</v>
      </c>
      <c r="BN5" s="621">
        <v>0.25</v>
      </c>
      <c r="BO5" s="590" t="s">
        <v>323</v>
      </c>
    </row>
    <row r="6" spans="1:67" s="590" customFormat="1" x14ac:dyDescent="0.2">
      <c r="A6" s="590" t="s">
        <v>464</v>
      </c>
      <c r="B6" s="590" t="s">
        <v>345</v>
      </c>
      <c r="C6" s="590" t="s">
        <v>678</v>
      </c>
      <c r="D6" s="590" t="s">
        <v>507</v>
      </c>
      <c r="E6" s="590" t="s">
        <v>504</v>
      </c>
      <c r="F6" s="590" t="s">
        <v>519</v>
      </c>
      <c r="G6" s="590" t="s">
        <v>315</v>
      </c>
      <c r="H6" s="590" t="s">
        <v>1110</v>
      </c>
      <c r="I6" s="590" t="s">
        <v>935</v>
      </c>
      <c r="J6" s="590" t="s">
        <v>936</v>
      </c>
      <c r="K6" s="590" t="s">
        <v>386</v>
      </c>
      <c r="L6" s="590">
        <v>3</v>
      </c>
      <c r="N6" s="590">
        <v>5</v>
      </c>
      <c r="O6" s="656">
        <v>1.6666666666666667</v>
      </c>
      <c r="P6" s="656">
        <v>4921.333333333333</v>
      </c>
      <c r="Q6" s="656">
        <v>1925</v>
      </c>
      <c r="S6" s="621"/>
      <c r="W6" s="621"/>
      <c r="Y6" s="621"/>
      <c r="Z6" s="590">
        <v>1</v>
      </c>
      <c r="AA6" s="659">
        <v>0.2</v>
      </c>
      <c r="AC6" s="621"/>
      <c r="AD6" s="590">
        <v>14743</v>
      </c>
      <c r="AE6" s="590">
        <v>21</v>
      </c>
      <c r="AF6" s="580">
        <v>1.4223787591438634E-3</v>
      </c>
      <c r="AG6" s="590">
        <v>14764</v>
      </c>
      <c r="AI6" s="621"/>
      <c r="AJ6" s="590">
        <v>14743</v>
      </c>
      <c r="AK6" s="590">
        <v>21</v>
      </c>
      <c r="AL6" s="590">
        <v>14764</v>
      </c>
      <c r="AM6" s="590">
        <v>5757</v>
      </c>
      <c r="AN6" s="621">
        <v>0.39049040222478465</v>
      </c>
      <c r="AO6" s="590">
        <v>18</v>
      </c>
      <c r="AP6" s="621">
        <v>0.8571428571428571</v>
      </c>
      <c r="AQ6" s="590">
        <v>5775</v>
      </c>
      <c r="AR6" s="621">
        <v>0.39115415876456244</v>
      </c>
      <c r="AS6" s="590">
        <v>23</v>
      </c>
      <c r="AT6" s="621">
        <v>3.9951363557408377E-3</v>
      </c>
      <c r="AV6" s="621"/>
      <c r="AW6" s="590">
        <v>23</v>
      </c>
      <c r="AX6" s="621">
        <v>3.9826839826839827E-3</v>
      </c>
      <c r="AY6" s="590">
        <v>18</v>
      </c>
      <c r="AZ6" s="621">
        <v>0.78260869565217395</v>
      </c>
      <c r="BB6" s="621" t="s">
        <v>323</v>
      </c>
      <c r="BC6" s="590">
        <v>18</v>
      </c>
      <c r="BD6" s="621">
        <v>0.78260869565217395</v>
      </c>
      <c r="BE6" s="590">
        <v>3</v>
      </c>
      <c r="BF6" s="621">
        <v>5.1948051948051948E-4</v>
      </c>
      <c r="BG6" s="590">
        <v>378</v>
      </c>
      <c r="BH6" s="621">
        <v>6.545454545454546E-2</v>
      </c>
      <c r="BI6" s="590">
        <v>381</v>
      </c>
      <c r="BJ6" s="621">
        <v>6.5974025974025977E-2</v>
      </c>
      <c r="BK6" s="590">
        <v>2</v>
      </c>
      <c r="BL6" s="621">
        <v>0.4</v>
      </c>
      <c r="BM6" s="590">
        <v>2</v>
      </c>
      <c r="BN6" s="621">
        <v>0.66666666666666663</v>
      </c>
      <c r="BO6" s="590" t="s">
        <v>323</v>
      </c>
    </row>
    <row r="7" spans="1:67" s="590" customFormat="1" x14ac:dyDescent="0.2">
      <c r="A7" s="590" t="s">
        <v>464</v>
      </c>
      <c r="B7" s="590" t="s">
        <v>345</v>
      </c>
      <c r="C7" s="590" t="s">
        <v>346</v>
      </c>
      <c r="D7" s="590" t="s">
        <v>507</v>
      </c>
      <c r="E7" s="590" t="s">
        <v>504</v>
      </c>
      <c r="F7" s="590" t="s">
        <v>519</v>
      </c>
      <c r="G7" s="590" t="s">
        <v>315</v>
      </c>
      <c r="H7" s="590" t="s">
        <v>1110</v>
      </c>
      <c r="I7" s="590" t="s">
        <v>935</v>
      </c>
      <c r="J7" s="590" t="s">
        <v>936</v>
      </c>
      <c r="K7" s="590" t="s">
        <v>386</v>
      </c>
      <c r="L7" s="590">
        <v>2</v>
      </c>
      <c r="N7" s="590">
        <v>4</v>
      </c>
      <c r="O7" s="656">
        <v>2</v>
      </c>
      <c r="P7" s="656">
        <v>4838.5</v>
      </c>
      <c r="Q7" s="656">
        <v>1748.5</v>
      </c>
      <c r="S7" s="621"/>
      <c r="W7" s="621"/>
      <c r="Y7" s="621"/>
      <c r="Z7" s="590">
        <v>2</v>
      </c>
      <c r="AA7" s="659">
        <v>0.5</v>
      </c>
      <c r="AB7" s="590">
        <v>1</v>
      </c>
      <c r="AC7" s="621">
        <v>0.5</v>
      </c>
      <c r="AD7" s="590">
        <v>9647</v>
      </c>
      <c r="AE7" s="590">
        <v>30</v>
      </c>
      <c r="AF7" s="580">
        <v>3.1001343391546966E-3</v>
      </c>
      <c r="AG7" s="590">
        <v>9677</v>
      </c>
      <c r="AI7" s="621"/>
      <c r="AJ7" s="590">
        <v>9647</v>
      </c>
      <c r="AK7" s="590">
        <v>30</v>
      </c>
      <c r="AL7" s="590">
        <v>9677</v>
      </c>
      <c r="AM7" s="590">
        <v>3470</v>
      </c>
      <c r="AN7" s="621">
        <v>0.3596973152275319</v>
      </c>
      <c r="AO7" s="590">
        <v>27</v>
      </c>
      <c r="AP7" s="621">
        <v>0.9</v>
      </c>
      <c r="AQ7" s="590">
        <v>3497</v>
      </c>
      <c r="AR7" s="621">
        <v>0.3613723261341325</v>
      </c>
      <c r="AS7" s="590">
        <v>15</v>
      </c>
      <c r="AT7" s="621">
        <v>4.3227665706051877E-3</v>
      </c>
      <c r="AU7" s="590">
        <v>3</v>
      </c>
      <c r="AV7" s="621">
        <v>0.1111111111111111</v>
      </c>
      <c r="AW7" s="590">
        <v>18</v>
      </c>
      <c r="AX7" s="621">
        <v>5.1472690877895338E-3</v>
      </c>
      <c r="AY7" s="590">
        <v>6</v>
      </c>
      <c r="AZ7" s="621">
        <v>0.4</v>
      </c>
      <c r="BA7" s="590">
        <v>1</v>
      </c>
      <c r="BB7" s="621">
        <v>0.33333333333333331</v>
      </c>
      <c r="BC7" s="590">
        <v>7</v>
      </c>
      <c r="BD7" s="621">
        <v>0.3888888888888889</v>
      </c>
      <c r="BE7" s="590">
        <v>1</v>
      </c>
      <c r="BF7" s="621">
        <v>2.8595939376608524E-4</v>
      </c>
      <c r="BG7" s="590">
        <v>96</v>
      </c>
      <c r="BH7" s="621">
        <v>2.7452101801544181E-2</v>
      </c>
      <c r="BI7" s="590">
        <v>97</v>
      </c>
      <c r="BJ7" s="621">
        <v>2.7738061195310266E-2</v>
      </c>
      <c r="BK7" s="590">
        <v>1</v>
      </c>
      <c r="BL7" s="621">
        <v>0.25</v>
      </c>
      <c r="BM7" s="590">
        <v>1</v>
      </c>
      <c r="BN7" s="621">
        <v>0.5</v>
      </c>
      <c r="BO7" s="590" t="s">
        <v>323</v>
      </c>
    </row>
    <row r="8" spans="1:67" s="590" customFormat="1" x14ac:dyDescent="0.2">
      <c r="A8" s="590" t="s">
        <v>464</v>
      </c>
      <c r="B8" s="590" t="s">
        <v>347</v>
      </c>
      <c r="C8" s="590" t="s">
        <v>502</v>
      </c>
      <c r="D8" s="590" t="s">
        <v>507</v>
      </c>
      <c r="E8" s="590" t="s">
        <v>504</v>
      </c>
      <c r="F8" s="590" t="s">
        <v>519</v>
      </c>
      <c r="G8" s="590" t="s">
        <v>315</v>
      </c>
      <c r="H8" s="590" t="s">
        <v>1110</v>
      </c>
      <c r="I8" s="590" t="s">
        <v>935</v>
      </c>
      <c r="J8" s="590" t="s">
        <v>936</v>
      </c>
      <c r="K8" s="590" t="s">
        <v>386</v>
      </c>
      <c r="L8" s="590">
        <v>5</v>
      </c>
      <c r="N8" s="590">
        <v>10</v>
      </c>
      <c r="O8" s="656">
        <v>2</v>
      </c>
      <c r="P8" s="656">
        <v>151.4</v>
      </c>
      <c r="Q8" s="656">
        <v>109.6</v>
      </c>
      <c r="S8" s="621"/>
      <c r="W8" s="621"/>
      <c r="Y8" s="621"/>
      <c r="Z8" s="590">
        <v>2</v>
      </c>
      <c r="AA8" s="659">
        <v>0.2</v>
      </c>
      <c r="AB8" s="590">
        <v>2</v>
      </c>
      <c r="AC8" s="621">
        <v>0.4</v>
      </c>
      <c r="AD8" s="590">
        <v>683</v>
      </c>
      <c r="AE8" s="590">
        <v>74</v>
      </c>
      <c r="AF8" s="580">
        <v>9.7754293262879793E-2</v>
      </c>
      <c r="AG8" s="590">
        <v>757</v>
      </c>
      <c r="AH8" s="590">
        <v>910</v>
      </c>
      <c r="AI8" s="621">
        <v>0.83186813186813191</v>
      </c>
      <c r="AJ8" s="590">
        <v>683</v>
      </c>
      <c r="AK8" s="590">
        <v>74</v>
      </c>
      <c r="AL8" s="590">
        <v>757</v>
      </c>
      <c r="AM8" s="590">
        <v>480</v>
      </c>
      <c r="AN8" s="621">
        <v>0.70278184480234263</v>
      </c>
      <c r="AO8" s="590">
        <v>68</v>
      </c>
      <c r="AP8" s="621">
        <v>0.91891891891891897</v>
      </c>
      <c r="AQ8" s="590">
        <v>548</v>
      </c>
      <c r="AR8" s="621">
        <v>0.7239101717305152</v>
      </c>
      <c r="AS8" s="590">
        <v>20</v>
      </c>
      <c r="AT8" s="621">
        <v>4.1666666666666664E-2</v>
      </c>
      <c r="AU8" s="590">
        <v>11</v>
      </c>
      <c r="AV8" s="621">
        <v>0.16176470588235295</v>
      </c>
      <c r="AW8" s="590">
        <v>31</v>
      </c>
      <c r="AX8" s="621">
        <v>5.6569343065693431E-2</v>
      </c>
      <c r="AY8" s="590">
        <v>14</v>
      </c>
      <c r="AZ8" s="621">
        <v>0.7</v>
      </c>
      <c r="BA8" s="590">
        <v>7</v>
      </c>
      <c r="BB8" s="621">
        <v>0.63636363636363635</v>
      </c>
      <c r="BC8" s="590">
        <v>21</v>
      </c>
      <c r="BD8" s="621">
        <v>0.67741935483870963</v>
      </c>
      <c r="BF8" s="621"/>
      <c r="BG8" s="590">
        <v>5</v>
      </c>
      <c r="BH8" s="621">
        <v>9.1240875912408752E-3</v>
      </c>
      <c r="BI8" s="590">
        <v>5</v>
      </c>
      <c r="BJ8" s="621">
        <v>9.1240875912408752E-3</v>
      </c>
      <c r="BK8" s="590">
        <v>7</v>
      </c>
      <c r="BL8" s="621">
        <v>0.7</v>
      </c>
      <c r="BM8" s="590">
        <v>4</v>
      </c>
      <c r="BN8" s="621">
        <v>0.8</v>
      </c>
      <c r="BO8" s="590" t="s">
        <v>323</v>
      </c>
    </row>
    <row r="9" spans="1:67" s="590" customFormat="1" x14ac:dyDescent="0.2">
      <c r="A9" s="590" t="s">
        <v>464</v>
      </c>
      <c r="B9" s="590" t="s">
        <v>348</v>
      </c>
      <c r="C9" s="590" t="s">
        <v>502</v>
      </c>
      <c r="D9" s="590" t="s">
        <v>507</v>
      </c>
      <c r="E9" s="590" t="s">
        <v>504</v>
      </c>
      <c r="F9" s="590" t="s">
        <v>519</v>
      </c>
      <c r="G9" s="590" t="s">
        <v>315</v>
      </c>
      <c r="H9" s="590" t="s">
        <v>1110</v>
      </c>
      <c r="I9" s="590" t="s">
        <v>935</v>
      </c>
      <c r="J9" s="590" t="s">
        <v>936</v>
      </c>
      <c r="K9" s="590" t="s">
        <v>386</v>
      </c>
      <c r="L9" s="590">
        <v>8</v>
      </c>
      <c r="N9" s="590">
        <v>28</v>
      </c>
      <c r="O9" s="656">
        <v>3.5</v>
      </c>
      <c r="P9" s="656">
        <v>9057.625</v>
      </c>
      <c r="Q9" s="656">
        <v>2918.125</v>
      </c>
      <c r="S9" s="621"/>
      <c r="W9" s="621"/>
      <c r="Y9" s="621"/>
      <c r="Z9" s="590">
        <v>7</v>
      </c>
      <c r="AA9" s="659">
        <v>0.25</v>
      </c>
      <c r="AB9" s="590">
        <v>4</v>
      </c>
      <c r="AC9" s="621">
        <v>0.5</v>
      </c>
      <c r="AD9" s="590">
        <v>72410</v>
      </c>
      <c r="AE9" s="590">
        <v>51</v>
      </c>
      <c r="AF9" s="580">
        <v>7.038268861870523E-4</v>
      </c>
      <c r="AG9" s="590">
        <v>72461</v>
      </c>
      <c r="AH9" s="590">
        <v>117200</v>
      </c>
      <c r="AI9" s="621">
        <v>0.61826791808873716</v>
      </c>
      <c r="AJ9" s="590">
        <v>72410</v>
      </c>
      <c r="AK9" s="590">
        <v>51</v>
      </c>
      <c r="AL9" s="590">
        <v>72461</v>
      </c>
      <c r="AM9" s="590">
        <v>23306</v>
      </c>
      <c r="AN9" s="621">
        <v>0.32186162132302171</v>
      </c>
      <c r="AO9" s="590">
        <v>39</v>
      </c>
      <c r="AP9" s="621">
        <v>0.76470588235294112</v>
      </c>
      <c r="AQ9" s="590">
        <v>23345</v>
      </c>
      <c r="AR9" s="621">
        <v>0.3221733070203282</v>
      </c>
      <c r="AS9" s="590">
        <v>215</v>
      </c>
      <c r="AT9" s="621">
        <v>9.2250922509225092E-3</v>
      </c>
      <c r="AV9" s="621"/>
      <c r="AW9" s="590">
        <v>215</v>
      </c>
      <c r="AX9" s="621">
        <v>9.2096808738487898E-3</v>
      </c>
      <c r="AY9" s="590">
        <v>152</v>
      </c>
      <c r="AZ9" s="621">
        <v>0.7069767441860465</v>
      </c>
      <c r="BB9" s="621"/>
      <c r="BC9" s="590">
        <v>152</v>
      </c>
      <c r="BD9" s="621">
        <v>0.7069767441860465</v>
      </c>
      <c r="BE9" s="590">
        <v>197</v>
      </c>
      <c r="BF9" s="621">
        <v>8.4386378239451696E-3</v>
      </c>
      <c r="BG9" s="590">
        <v>653</v>
      </c>
      <c r="BH9" s="621">
        <v>2.7971728421503535E-2</v>
      </c>
      <c r="BI9" s="590">
        <v>850</v>
      </c>
      <c r="BJ9" s="621">
        <v>3.6410366245448703E-2</v>
      </c>
      <c r="BK9" s="590">
        <v>12</v>
      </c>
      <c r="BL9" s="621">
        <v>0.42857142857142855</v>
      </c>
      <c r="BM9" s="590">
        <v>2</v>
      </c>
      <c r="BN9" s="621">
        <v>0.25</v>
      </c>
      <c r="BO9" s="590" t="s">
        <v>323</v>
      </c>
    </row>
    <row r="10" spans="1:67" s="590" customFormat="1" x14ac:dyDescent="0.2">
      <c r="A10" s="590" t="s">
        <v>464</v>
      </c>
      <c r="B10" s="590" t="s">
        <v>349</v>
      </c>
      <c r="C10" s="590" t="s">
        <v>350</v>
      </c>
      <c r="D10" s="590" t="s">
        <v>507</v>
      </c>
      <c r="E10" s="590" t="s">
        <v>504</v>
      </c>
      <c r="F10" s="590" t="s">
        <v>519</v>
      </c>
      <c r="G10" s="590" t="s">
        <v>315</v>
      </c>
      <c r="H10" s="590" t="s">
        <v>1110</v>
      </c>
      <c r="I10" s="590" t="s">
        <v>935</v>
      </c>
      <c r="J10" s="590" t="s">
        <v>936</v>
      </c>
      <c r="K10" s="590" t="s">
        <v>386</v>
      </c>
      <c r="L10" s="590">
        <v>4</v>
      </c>
      <c r="N10" s="590">
        <v>14</v>
      </c>
      <c r="O10" s="656">
        <v>3.5</v>
      </c>
      <c r="P10" s="656">
        <v>8464</v>
      </c>
      <c r="Q10" s="656">
        <v>3069.75</v>
      </c>
      <c r="S10" s="621"/>
      <c r="W10" s="621"/>
      <c r="Y10" s="621"/>
      <c r="Z10" s="590">
        <v>4</v>
      </c>
      <c r="AA10" s="659">
        <v>0.2857142857142857</v>
      </c>
      <c r="AB10" s="590">
        <v>4</v>
      </c>
      <c r="AC10" s="621">
        <v>1</v>
      </c>
      <c r="AD10" s="590">
        <v>33835</v>
      </c>
      <c r="AE10" s="590">
        <v>21</v>
      </c>
      <c r="AF10" s="580">
        <v>6.2027410207939504E-4</v>
      </c>
      <c r="AG10" s="590">
        <v>33856</v>
      </c>
      <c r="AI10" s="621"/>
      <c r="AJ10" s="590">
        <v>33835</v>
      </c>
      <c r="AK10" s="590">
        <v>21</v>
      </c>
      <c r="AL10" s="590">
        <v>33856</v>
      </c>
      <c r="AM10" s="590">
        <v>12264</v>
      </c>
      <c r="AN10" s="621">
        <v>0.36246490320673858</v>
      </c>
      <c r="AO10" s="590">
        <v>15</v>
      </c>
      <c r="AP10" s="621">
        <v>0.7142857142857143</v>
      </c>
      <c r="AQ10" s="590">
        <v>12279</v>
      </c>
      <c r="AR10" s="621">
        <v>0.36268312854442342</v>
      </c>
      <c r="AS10" s="590">
        <v>85</v>
      </c>
      <c r="AT10" s="621">
        <v>6.9308545335942592E-3</v>
      </c>
      <c r="AU10" s="590">
        <v>1</v>
      </c>
      <c r="AV10" s="621">
        <v>6.6666666666666666E-2</v>
      </c>
      <c r="AW10" s="590">
        <v>86</v>
      </c>
      <c r="AX10" s="621">
        <v>7.0038276732632947E-3</v>
      </c>
      <c r="AY10" s="590">
        <v>61</v>
      </c>
      <c r="AZ10" s="621">
        <v>0.71764705882352942</v>
      </c>
      <c r="BB10" s="621"/>
      <c r="BC10" s="590">
        <v>61</v>
      </c>
      <c r="BD10" s="621">
        <v>0.70930232558139539</v>
      </c>
      <c r="BE10" s="590">
        <v>51</v>
      </c>
      <c r="BF10" s="621">
        <v>4.1534326899584657E-3</v>
      </c>
      <c r="BG10" s="590">
        <v>691</v>
      </c>
      <c r="BH10" s="621">
        <v>5.6274940956103921E-2</v>
      </c>
      <c r="BI10" s="590">
        <v>742</v>
      </c>
      <c r="BJ10" s="621">
        <v>6.0428373646062385E-2</v>
      </c>
      <c r="BK10" s="590">
        <v>4</v>
      </c>
      <c r="BL10" s="621">
        <v>0.2857142857142857</v>
      </c>
      <c r="BM10" s="590">
        <v>2</v>
      </c>
      <c r="BN10" s="621">
        <v>0.5</v>
      </c>
      <c r="BO10" s="590" t="s">
        <v>323</v>
      </c>
    </row>
    <row r="11" spans="1:67" s="590" customFormat="1" x14ac:dyDescent="0.2">
      <c r="A11" s="590" t="s">
        <v>464</v>
      </c>
      <c r="B11" s="590" t="s">
        <v>349</v>
      </c>
      <c r="C11" s="590" t="s">
        <v>76</v>
      </c>
      <c r="D11" s="590" t="s">
        <v>507</v>
      </c>
      <c r="E11" s="590" t="s">
        <v>504</v>
      </c>
      <c r="F11" s="590" t="s">
        <v>519</v>
      </c>
      <c r="G11" s="590" t="s">
        <v>315</v>
      </c>
      <c r="H11" s="590" t="s">
        <v>1110</v>
      </c>
      <c r="I11" s="590" t="s">
        <v>935</v>
      </c>
      <c r="J11" s="590" t="s">
        <v>936</v>
      </c>
      <c r="K11" s="590" t="s">
        <v>386</v>
      </c>
      <c r="L11" s="590">
        <v>4</v>
      </c>
      <c r="N11" s="590">
        <v>11</v>
      </c>
      <c r="O11" s="656">
        <v>2.75</v>
      </c>
      <c r="P11" s="656">
        <v>8426.75</v>
      </c>
      <c r="Q11" s="656">
        <v>3437.5</v>
      </c>
      <c r="S11" s="621"/>
      <c r="W11" s="621"/>
      <c r="Y11" s="621"/>
      <c r="Z11" s="590">
        <v>2</v>
      </c>
      <c r="AA11" s="659">
        <v>0.18181818181818182</v>
      </c>
      <c r="AB11" s="590">
        <v>1</v>
      </c>
      <c r="AC11" s="621">
        <v>0.25</v>
      </c>
      <c r="AD11" s="590">
        <v>33636</v>
      </c>
      <c r="AE11" s="590">
        <v>71</v>
      </c>
      <c r="AF11" s="580">
        <v>2.1063873972765302E-3</v>
      </c>
      <c r="AG11" s="590">
        <v>33707</v>
      </c>
      <c r="AI11" s="621"/>
      <c r="AJ11" s="590">
        <v>33636</v>
      </c>
      <c r="AK11" s="590">
        <v>71</v>
      </c>
      <c r="AL11" s="590">
        <v>33707</v>
      </c>
      <c r="AM11" s="590">
        <v>13681</v>
      </c>
      <c r="AN11" s="621">
        <v>0.40673682958734692</v>
      </c>
      <c r="AO11" s="590">
        <v>69</v>
      </c>
      <c r="AP11" s="621">
        <v>0.971830985915493</v>
      </c>
      <c r="AQ11" s="590">
        <v>13750</v>
      </c>
      <c r="AR11" s="621">
        <v>0.4079271367965111</v>
      </c>
      <c r="AS11" s="590">
        <v>103</v>
      </c>
      <c r="AT11" s="621">
        <v>7.528689423287771E-3</v>
      </c>
      <c r="AU11" s="590">
        <v>4</v>
      </c>
      <c r="AV11" s="621">
        <v>5.7971014492753624E-2</v>
      </c>
      <c r="AW11" s="590">
        <v>107</v>
      </c>
      <c r="AX11" s="621">
        <v>7.7818181818181814E-3</v>
      </c>
      <c r="AY11" s="590">
        <v>92</v>
      </c>
      <c r="AZ11" s="621">
        <v>0.89320388349514568</v>
      </c>
      <c r="BA11" s="590">
        <v>4</v>
      </c>
      <c r="BB11" s="621">
        <v>1</v>
      </c>
      <c r="BC11" s="590">
        <v>96</v>
      </c>
      <c r="BD11" s="621">
        <v>0.89719626168224298</v>
      </c>
      <c r="BE11" s="590">
        <v>43</v>
      </c>
      <c r="BF11" s="621">
        <v>3.1272727272727272E-3</v>
      </c>
      <c r="BG11" s="590">
        <v>489</v>
      </c>
      <c r="BH11" s="621">
        <v>3.5563636363636367E-2</v>
      </c>
      <c r="BI11" s="590">
        <v>532</v>
      </c>
      <c r="BJ11" s="621">
        <v>3.8690909090909088E-2</v>
      </c>
      <c r="BK11" s="590">
        <v>5</v>
      </c>
      <c r="BL11" s="621">
        <v>0.45454545454545453</v>
      </c>
      <c r="BM11" s="590">
        <v>3</v>
      </c>
      <c r="BN11" s="621">
        <v>0.75</v>
      </c>
      <c r="BO11" s="590" t="s">
        <v>323</v>
      </c>
    </row>
    <row r="12" spans="1:67" s="590" customFormat="1" x14ac:dyDescent="0.2">
      <c r="A12" s="590" t="s">
        <v>464</v>
      </c>
      <c r="B12" s="590" t="s">
        <v>351</v>
      </c>
      <c r="C12" s="590" t="s">
        <v>352</v>
      </c>
      <c r="D12" s="590" t="s">
        <v>507</v>
      </c>
      <c r="E12" s="590" t="s">
        <v>504</v>
      </c>
      <c r="F12" s="590" t="s">
        <v>519</v>
      </c>
      <c r="G12" s="590" t="s">
        <v>315</v>
      </c>
      <c r="H12" s="590" t="s">
        <v>1110</v>
      </c>
      <c r="I12" s="590" t="s">
        <v>935</v>
      </c>
      <c r="J12" s="590" t="s">
        <v>936</v>
      </c>
      <c r="K12" s="590" t="s">
        <v>386</v>
      </c>
      <c r="L12" s="590">
        <v>3</v>
      </c>
      <c r="N12" s="590">
        <v>8</v>
      </c>
      <c r="O12" s="656">
        <v>2.6666666666666665</v>
      </c>
      <c r="P12" s="656">
        <v>10905.666666666666</v>
      </c>
      <c r="Q12" s="656">
        <v>3715.6666666666665</v>
      </c>
      <c r="S12" s="621"/>
      <c r="W12" s="621"/>
      <c r="Y12" s="621"/>
      <c r="Z12" s="590">
        <v>2</v>
      </c>
      <c r="AA12" s="659">
        <v>0.25</v>
      </c>
      <c r="AB12" s="590">
        <v>1</v>
      </c>
      <c r="AC12" s="621">
        <v>0.33333333333333331</v>
      </c>
      <c r="AD12" s="590">
        <v>32700</v>
      </c>
      <c r="AE12" s="590">
        <v>17</v>
      </c>
      <c r="AF12" s="580">
        <v>5.1960754347892533E-4</v>
      </c>
      <c r="AG12" s="590">
        <v>32717</v>
      </c>
      <c r="AI12" s="621"/>
      <c r="AJ12" s="590">
        <v>32700</v>
      </c>
      <c r="AK12" s="590">
        <v>17</v>
      </c>
      <c r="AL12" s="590">
        <v>32717</v>
      </c>
      <c r="AM12" s="590">
        <v>11133</v>
      </c>
      <c r="AN12" s="621">
        <v>0.34045871559633029</v>
      </c>
      <c r="AO12" s="590">
        <v>14</v>
      </c>
      <c r="AP12" s="621">
        <v>0.82352941176470584</v>
      </c>
      <c r="AQ12" s="590">
        <v>11147</v>
      </c>
      <c r="AR12" s="621">
        <v>0.340709722774093</v>
      </c>
      <c r="AS12" s="590">
        <v>55</v>
      </c>
      <c r="AT12" s="621">
        <v>4.9402676726848106E-3</v>
      </c>
      <c r="AU12" s="590">
        <v>2</v>
      </c>
      <c r="AV12" s="621">
        <v>0.14285714285714285</v>
      </c>
      <c r="AW12" s="590">
        <v>57</v>
      </c>
      <c r="AX12" s="621">
        <v>5.1134834484614696E-3</v>
      </c>
      <c r="AY12" s="590">
        <v>32</v>
      </c>
      <c r="AZ12" s="621">
        <v>0.58181818181818179</v>
      </c>
      <c r="BA12" s="590">
        <v>1</v>
      </c>
      <c r="BB12" s="621">
        <v>0.5</v>
      </c>
      <c r="BC12" s="590">
        <v>33</v>
      </c>
      <c r="BD12" s="621">
        <v>0.57894736842105265</v>
      </c>
      <c r="BE12" s="590">
        <v>8</v>
      </c>
      <c r="BF12" s="621">
        <v>7.1768188750336416E-4</v>
      </c>
      <c r="BG12" s="590">
        <v>402</v>
      </c>
      <c r="BH12" s="621">
        <v>3.6063514847044051E-2</v>
      </c>
      <c r="BI12" s="590">
        <v>410</v>
      </c>
      <c r="BJ12" s="621">
        <v>3.6781196734547411E-2</v>
      </c>
      <c r="BK12" s="590">
        <v>2</v>
      </c>
      <c r="BL12" s="621">
        <v>0.25</v>
      </c>
      <c r="BM12" s="590">
        <v>1</v>
      </c>
      <c r="BN12" s="621">
        <v>0.33333333333333331</v>
      </c>
      <c r="BO12" s="590" t="s">
        <v>323</v>
      </c>
    </row>
    <row r="13" spans="1:67" s="590" customFormat="1" x14ac:dyDescent="0.2">
      <c r="A13" s="590" t="s">
        <v>464</v>
      </c>
      <c r="B13" s="590" t="s">
        <v>351</v>
      </c>
      <c r="C13" s="590" t="s">
        <v>747</v>
      </c>
      <c r="D13" s="590" t="s">
        <v>507</v>
      </c>
      <c r="E13" s="590" t="s">
        <v>504</v>
      </c>
      <c r="F13" s="590" t="s">
        <v>519</v>
      </c>
      <c r="G13" s="590" t="s">
        <v>315</v>
      </c>
      <c r="H13" s="590" t="s">
        <v>1110</v>
      </c>
      <c r="I13" s="590" t="s">
        <v>935</v>
      </c>
      <c r="J13" s="590" t="s">
        <v>936</v>
      </c>
      <c r="K13" s="590" t="s">
        <v>386</v>
      </c>
      <c r="L13" s="590">
        <v>3</v>
      </c>
      <c r="N13" s="590">
        <v>8</v>
      </c>
      <c r="O13" s="656">
        <v>2.6666666666666665</v>
      </c>
      <c r="P13" s="656">
        <v>10329.333333333334</v>
      </c>
      <c r="Q13" s="656">
        <v>4085.3333333333335</v>
      </c>
      <c r="S13" s="621"/>
      <c r="W13" s="621"/>
      <c r="Y13" s="621"/>
      <c r="Z13" s="590">
        <v>2</v>
      </c>
      <c r="AA13" s="659">
        <v>0.25</v>
      </c>
      <c r="AB13" s="590">
        <v>2</v>
      </c>
      <c r="AC13" s="621">
        <v>0.66666666666666663</v>
      </c>
      <c r="AD13" s="590">
        <v>30977</v>
      </c>
      <c r="AE13" s="590">
        <v>11</v>
      </c>
      <c r="AF13" s="580">
        <v>3.5497611978830515E-4</v>
      </c>
      <c r="AG13" s="590">
        <v>30988</v>
      </c>
      <c r="AI13" s="621"/>
      <c r="AJ13" s="590">
        <v>30977</v>
      </c>
      <c r="AK13" s="590">
        <v>11</v>
      </c>
      <c r="AL13" s="590">
        <v>30988</v>
      </c>
      <c r="AM13" s="590">
        <v>12245</v>
      </c>
      <c r="AN13" s="621">
        <v>0.39529328211253512</v>
      </c>
      <c r="AO13" s="590">
        <v>11</v>
      </c>
      <c r="AP13" s="621">
        <v>1</v>
      </c>
      <c r="AQ13" s="590">
        <v>12256</v>
      </c>
      <c r="AR13" s="621">
        <v>0.39550793855686073</v>
      </c>
      <c r="AS13" s="590">
        <v>80</v>
      </c>
      <c r="AT13" s="621">
        <v>6.5332788893425892E-3</v>
      </c>
      <c r="AU13" s="590">
        <v>2</v>
      </c>
      <c r="AV13" s="621">
        <v>0.18181818181818182</v>
      </c>
      <c r="AW13" s="590">
        <v>82</v>
      </c>
      <c r="AX13" s="621">
        <v>6.6906005221932111E-3</v>
      </c>
      <c r="AY13" s="590">
        <v>65</v>
      </c>
      <c r="AZ13" s="621">
        <v>0.8125</v>
      </c>
      <c r="BA13" s="590">
        <v>2</v>
      </c>
      <c r="BB13" s="621">
        <v>1</v>
      </c>
      <c r="BC13" s="590">
        <v>67</v>
      </c>
      <c r="BD13" s="621">
        <v>0.81707317073170727</v>
      </c>
      <c r="BE13" s="590">
        <v>9</v>
      </c>
      <c r="BF13" s="621">
        <v>7.3433420365535246E-4</v>
      </c>
      <c r="BG13" s="590">
        <v>377</v>
      </c>
      <c r="BH13" s="621">
        <v>3.0760443864229766E-2</v>
      </c>
      <c r="BI13" s="590">
        <v>386</v>
      </c>
      <c r="BJ13" s="621">
        <v>3.1494778067885115E-2</v>
      </c>
      <c r="BK13" s="590">
        <v>2</v>
      </c>
      <c r="BL13" s="621">
        <v>0.25</v>
      </c>
      <c r="BM13" s="590">
        <v>1</v>
      </c>
      <c r="BN13" s="621">
        <v>0.33333333333333331</v>
      </c>
      <c r="BO13" s="590" t="s">
        <v>323</v>
      </c>
    </row>
    <row r="14" spans="1:67" s="590" customFormat="1" x14ac:dyDescent="0.2">
      <c r="A14" s="590" t="s">
        <v>464</v>
      </c>
      <c r="B14" s="590" t="s">
        <v>351</v>
      </c>
      <c r="C14" s="590" t="s">
        <v>749</v>
      </c>
      <c r="D14" s="590" t="s">
        <v>507</v>
      </c>
      <c r="E14" s="590" t="s">
        <v>504</v>
      </c>
      <c r="F14" s="590" t="s">
        <v>519</v>
      </c>
      <c r="G14" s="590" t="s">
        <v>315</v>
      </c>
      <c r="H14" s="590" t="s">
        <v>1110</v>
      </c>
      <c r="I14" s="590" t="s">
        <v>935</v>
      </c>
      <c r="J14" s="590" t="s">
        <v>936</v>
      </c>
      <c r="K14" s="590" t="s">
        <v>386</v>
      </c>
      <c r="L14" s="590">
        <v>3</v>
      </c>
      <c r="N14" s="590">
        <v>9</v>
      </c>
      <c r="O14" s="656">
        <v>3</v>
      </c>
      <c r="P14" s="656">
        <v>9827.6666666666661</v>
      </c>
      <c r="Q14" s="656">
        <v>3667.3333333333335</v>
      </c>
      <c r="S14" s="621"/>
      <c r="W14" s="621"/>
      <c r="Y14" s="621"/>
      <c r="Z14" s="590">
        <v>4</v>
      </c>
      <c r="AA14" s="659">
        <v>0.44444444444444442</v>
      </c>
      <c r="AB14" s="590">
        <v>2</v>
      </c>
      <c r="AC14" s="621">
        <v>0.66666666666666663</v>
      </c>
      <c r="AD14" s="590">
        <v>29473</v>
      </c>
      <c r="AE14" s="590">
        <v>10</v>
      </c>
      <c r="AF14" s="580">
        <v>3.3917850964962858E-4</v>
      </c>
      <c r="AG14" s="590">
        <v>29483</v>
      </c>
      <c r="AI14" s="621"/>
      <c r="AJ14" s="590">
        <v>29473</v>
      </c>
      <c r="AK14" s="590">
        <v>10</v>
      </c>
      <c r="AL14" s="590">
        <v>29483</v>
      </c>
      <c r="AM14" s="590">
        <v>10995</v>
      </c>
      <c r="AN14" s="621">
        <v>0.37305330302310591</v>
      </c>
      <c r="AO14" s="590">
        <v>7</v>
      </c>
      <c r="AP14" s="621">
        <v>0.7</v>
      </c>
      <c r="AQ14" s="590">
        <v>11002</v>
      </c>
      <c r="AR14" s="621">
        <v>0.37316419631652137</v>
      </c>
      <c r="AS14" s="590">
        <v>55</v>
      </c>
      <c r="AT14" s="621">
        <v>5.0022737608003635E-3</v>
      </c>
      <c r="AV14" s="621"/>
      <c r="AW14" s="590">
        <v>55</v>
      </c>
      <c r="AX14" s="621">
        <v>4.9990910743501179E-3</v>
      </c>
      <c r="AY14" s="590">
        <v>44</v>
      </c>
      <c r="AZ14" s="621">
        <v>0.8</v>
      </c>
      <c r="BB14" s="621" t="s">
        <v>323</v>
      </c>
      <c r="BC14" s="590">
        <v>44</v>
      </c>
      <c r="BD14" s="621">
        <v>0.8</v>
      </c>
      <c r="BE14" s="590">
        <v>14</v>
      </c>
      <c r="BF14" s="621">
        <v>1.2724959098345755E-3</v>
      </c>
      <c r="BG14" s="590">
        <v>405</v>
      </c>
      <c r="BH14" s="621">
        <v>3.6811488820214504E-2</v>
      </c>
      <c r="BI14" s="590">
        <v>419</v>
      </c>
      <c r="BJ14" s="621">
        <v>3.8083984730049085E-2</v>
      </c>
      <c r="BK14" s="590">
        <v>3</v>
      </c>
      <c r="BL14" s="621">
        <v>0.33333333333333331</v>
      </c>
      <c r="BM14" s="590">
        <v>1</v>
      </c>
      <c r="BN14" s="621">
        <v>0.33333333333333331</v>
      </c>
      <c r="BO14" s="590" t="s">
        <v>323</v>
      </c>
    </row>
    <row r="15" spans="1:67" s="590" customFormat="1" x14ac:dyDescent="0.2">
      <c r="A15" s="590" t="s">
        <v>464</v>
      </c>
      <c r="B15" s="590" t="s">
        <v>353</v>
      </c>
      <c r="C15" s="590" t="s">
        <v>502</v>
      </c>
      <c r="D15" s="590" t="s">
        <v>507</v>
      </c>
      <c r="E15" s="590" t="s">
        <v>504</v>
      </c>
      <c r="F15" s="590" t="s">
        <v>519</v>
      </c>
      <c r="G15" s="590" t="s">
        <v>315</v>
      </c>
      <c r="H15" s="590" t="s">
        <v>1110</v>
      </c>
      <c r="I15" s="590" t="s">
        <v>935</v>
      </c>
      <c r="J15" s="590" t="s">
        <v>936</v>
      </c>
      <c r="K15" s="590" t="s">
        <v>386</v>
      </c>
      <c r="L15" s="590">
        <v>8</v>
      </c>
      <c r="N15" s="590">
        <v>23</v>
      </c>
      <c r="O15" s="656">
        <v>2.875</v>
      </c>
      <c r="P15" s="656">
        <v>7378.875</v>
      </c>
      <c r="Q15" s="656">
        <v>2522.625</v>
      </c>
      <c r="S15" s="621"/>
      <c r="W15" s="621"/>
      <c r="Y15" s="621"/>
      <c r="Z15" s="590">
        <v>7</v>
      </c>
      <c r="AA15" s="659">
        <v>0.30434782608695654</v>
      </c>
      <c r="AB15" s="590">
        <v>6</v>
      </c>
      <c r="AC15" s="621">
        <v>0.75</v>
      </c>
      <c r="AD15" s="590">
        <v>58986</v>
      </c>
      <c r="AE15" s="590">
        <v>45</v>
      </c>
      <c r="AF15" s="580">
        <v>7.6231132794633328E-4</v>
      </c>
      <c r="AG15" s="590">
        <v>59031</v>
      </c>
      <c r="AH15" s="590">
        <v>89300</v>
      </c>
      <c r="AI15" s="621">
        <v>0.66104143337066068</v>
      </c>
      <c r="AJ15" s="590">
        <v>58986</v>
      </c>
      <c r="AK15" s="590">
        <v>45</v>
      </c>
      <c r="AL15" s="590">
        <v>59031</v>
      </c>
      <c r="AM15" s="590">
        <v>20144</v>
      </c>
      <c r="AN15" s="621">
        <v>0.34150476384226763</v>
      </c>
      <c r="AO15" s="590">
        <v>37</v>
      </c>
      <c r="AP15" s="621">
        <v>0.82222222222222219</v>
      </c>
      <c r="AQ15" s="590">
        <v>20181</v>
      </c>
      <c r="AR15" s="621">
        <v>0.34187122020633226</v>
      </c>
      <c r="AS15" s="590">
        <v>187</v>
      </c>
      <c r="AT15" s="621">
        <v>9.2831612390786335E-3</v>
      </c>
      <c r="AV15" s="621"/>
      <c r="AW15" s="590">
        <v>187</v>
      </c>
      <c r="AX15" s="621">
        <v>9.2661414201476635E-3</v>
      </c>
      <c r="AY15" s="590">
        <v>147</v>
      </c>
      <c r="AZ15" s="621">
        <v>0.78609625668449201</v>
      </c>
      <c r="BA15" s="590">
        <v>0</v>
      </c>
      <c r="BB15" s="621" t="s">
        <v>323</v>
      </c>
      <c r="BC15" s="590">
        <v>147</v>
      </c>
      <c r="BD15" s="621">
        <v>0.78609625668449201</v>
      </c>
      <c r="BE15" s="590">
        <v>145</v>
      </c>
      <c r="BF15" s="621">
        <v>7.1849759674941773E-3</v>
      </c>
      <c r="BG15" s="590">
        <v>843</v>
      </c>
      <c r="BH15" s="621">
        <v>4.1771963728259254E-2</v>
      </c>
      <c r="BI15" s="590">
        <v>988</v>
      </c>
      <c r="BJ15" s="621">
        <v>4.8956939695753432E-2</v>
      </c>
      <c r="BK15" s="590">
        <v>7</v>
      </c>
      <c r="BL15" s="621">
        <v>0.30434782608695654</v>
      </c>
      <c r="BM15" s="590">
        <v>4</v>
      </c>
      <c r="BN15" s="621">
        <v>0.5</v>
      </c>
      <c r="BO15" s="590" t="s">
        <v>323</v>
      </c>
    </row>
    <row r="16" spans="1:67" s="590" customFormat="1" x14ac:dyDescent="0.2">
      <c r="A16" s="590" t="s">
        <v>464</v>
      </c>
      <c r="B16" s="590" t="s">
        <v>354</v>
      </c>
      <c r="C16" s="590" t="s">
        <v>502</v>
      </c>
      <c r="D16" s="590" t="s">
        <v>507</v>
      </c>
      <c r="E16" s="590" t="s">
        <v>504</v>
      </c>
      <c r="F16" s="590" t="s">
        <v>519</v>
      </c>
      <c r="G16" s="590" t="s">
        <v>315</v>
      </c>
      <c r="H16" s="590" t="s">
        <v>1110</v>
      </c>
      <c r="I16" s="590" t="s">
        <v>935</v>
      </c>
      <c r="J16" s="590" t="s">
        <v>936</v>
      </c>
      <c r="K16" s="590" t="s">
        <v>386</v>
      </c>
      <c r="L16" s="590">
        <v>7</v>
      </c>
      <c r="N16" s="590">
        <v>14</v>
      </c>
      <c r="O16" s="656">
        <v>2</v>
      </c>
      <c r="P16" s="656">
        <v>6774.8571428571431</v>
      </c>
      <c r="Q16" s="656">
        <v>2069.7142857142858</v>
      </c>
      <c r="S16" s="621"/>
      <c r="W16" s="621"/>
      <c r="Y16" s="621"/>
      <c r="Z16" s="590">
        <v>5</v>
      </c>
      <c r="AA16" s="659">
        <v>0.35714285714285715</v>
      </c>
      <c r="AB16" s="590">
        <v>5</v>
      </c>
      <c r="AC16" s="621">
        <v>0.7142857142857143</v>
      </c>
      <c r="AD16" s="590">
        <v>47393</v>
      </c>
      <c r="AE16" s="590">
        <v>31</v>
      </c>
      <c r="AF16" s="580">
        <v>6.5367746288798919E-4</v>
      </c>
      <c r="AG16" s="590">
        <v>47424</v>
      </c>
      <c r="AH16" s="590">
        <v>82200</v>
      </c>
      <c r="AI16" s="621">
        <v>0.57693430656934308</v>
      </c>
      <c r="AJ16" s="590">
        <v>47393</v>
      </c>
      <c r="AK16" s="590">
        <v>31</v>
      </c>
      <c r="AL16" s="590">
        <v>47424</v>
      </c>
      <c r="AM16" s="590">
        <v>14463</v>
      </c>
      <c r="AN16" s="621">
        <v>0.30517164982170364</v>
      </c>
      <c r="AO16" s="590">
        <v>25</v>
      </c>
      <c r="AP16" s="621">
        <v>0.80645161290322576</v>
      </c>
      <c r="AQ16" s="590">
        <v>14488</v>
      </c>
      <c r="AR16" s="621">
        <v>0.30549932523616735</v>
      </c>
      <c r="AS16" s="590">
        <v>104</v>
      </c>
      <c r="AT16" s="621">
        <v>7.1907626356910734E-3</v>
      </c>
      <c r="AU16" s="590">
        <v>1</v>
      </c>
      <c r="AV16" s="621">
        <v>0.04</v>
      </c>
      <c r="AW16" s="590">
        <v>105</v>
      </c>
      <c r="AX16" s="621">
        <v>7.2473771397018223E-3</v>
      </c>
      <c r="AY16" s="590">
        <v>54</v>
      </c>
      <c r="AZ16" s="621">
        <v>0.51923076923076927</v>
      </c>
      <c r="BA16" s="590">
        <v>1</v>
      </c>
      <c r="BB16" s="621">
        <v>1</v>
      </c>
      <c r="BC16" s="590">
        <v>55</v>
      </c>
      <c r="BD16" s="621">
        <v>0.52380952380952384</v>
      </c>
      <c r="BE16" s="590">
        <v>35</v>
      </c>
      <c r="BF16" s="621">
        <v>2.4157923799006074E-3</v>
      </c>
      <c r="BG16" s="590">
        <v>481</v>
      </c>
      <c r="BH16" s="621">
        <v>3.3199889563776917E-2</v>
      </c>
      <c r="BI16" s="590">
        <v>516</v>
      </c>
      <c r="BJ16" s="621">
        <v>3.5615681943677528E-2</v>
      </c>
      <c r="BK16" s="590">
        <v>4</v>
      </c>
      <c r="BL16" s="621">
        <v>0.2857142857142857</v>
      </c>
      <c r="BM16" s="590">
        <v>3</v>
      </c>
      <c r="BN16" s="621">
        <v>0.42857142857142855</v>
      </c>
      <c r="BO16" s="590" t="s">
        <v>323</v>
      </c>
    </row>
    <row r="17" spans="1:67" s="590" customFormat="1" x14ac:dyDescent="0.2">
      <c r="A17" s="590" t="s">
        <v>464</v>
      </c>
      <c r="B17" s="590" t="s">
        <v>355</v>
      </c>
      <c r="C17" s="590" t="s">
        <v>502</v>
      </c>
      <c r="D17" s="590" t="s">
        <v>507</v>
      </c>
      <c r="E17" s="590" t="s">
        <v>504</v>
      </c>
      <c r="F17" s="590" t="s">
        <v>519</v>
      </c>
      <c r="G17" s="590" t="s">
        <v>315</v>
      </c>
      <c r="H17" s="590" t="s">
        <v>1110</v>
      </c>
      <c r="I17" s="590" t="s">
        <v>935</v>
      </c>
      <c r="J17" s="590" t="s">
        <v>936</v>
      </c>
      <c r="K17" s="590" t="s">
        <v>386</v>
      </c>
      <c r="L17" s="590">
        <v>8</v>
      </c>
      <c r="N17" s="590">
        <v>19</v>
      </c>
      <c r="O17" s="656">
        <v>2.375</v>
      </c>
      <c r="P17" s="656">
        <v>6672.75</v>
      </c>
      <c r="Q17" s="656">
        <v>1998.25</v>
      </c>
      <c r="S17" s="621"/>
      <c r="W17" s="621"/>
      <c r="Y17" s="621"/>
      <c r="Z17" s="590">
        <v>5</v>
      </c>
      <c r="AA17" s="659">
        <v>0.26315789473684209</v>
      </c>
      <c r="AB17" s="590">
        <v>4</v>
      </c>
      <c r="AC17" s="621">
        <v>0.5</v>
      </c>
      <c r="AD17" s="590">
        <v>53359</v>
      </c>
      <c r="AE17" s="590">
        <v>23</v>
      </c>
      <c r="AF17" s="580">
        <v>4.3085684313064329E-4</v>
      </c>
      <c r="AG17" s="590">
        <v>53382</v>
      </c>
      <c r="AI17" s="621"/>
      <c r="AJ17" s="590">
        <v>53359</v>
      </c>
      <c r="AK17" s="590">
        <v>23</v>
      </c>
      <c r="AL17" s="590">
        <v>53382</v>
      </c>
      <c r="AM17" s="590">
        <v>15965</v>
      </c>
      <c r="AN17" s="621">
        <v>0.29919976011544447</v>
      </c>
      <c r="AO17" s="590">
        <v>21</v>
      </c>
      <c r="AP17" s="621">
        <v>0.91304347826086951</v>
      </c>
      <c r="AQ17" s="590">
        <v>15986</v>
      </c>
      <c r="AR17" s="621">
        <v>0.29946423888202017</v>
      </c>
      <c r="AS17" s="590">
        <v>131</v>
      </c>
      <c r="AT17" s="621">
        <v>8.2054494206075784E-3</v>
      </c>
      <c r="AU17" s="590">
        <v>2</v>
      </c>
      <c r="AV17" s="621">
        <v>9.5238095238095233E-2</v>
      </c>
      <c r="AW17" s="590">
        <v>133</v>
      </c>
      <c r="AX17" s="621">
        <v>8.3197798073314146E-3</v>
      </c>
      <c r="AY17" s="590">
        <v>96</v>
      </c>
      <c r="AZ17" s="621">
        <v>0.73282442748091603</v>
      </c>
      <c r="BA17" s="590">
        <v>1</v>
      </c>
      <c r="BB17" s="621">
        <v>0.5</v>
      </c>
      <c r="BC17" s="590">
        <v>97</v>
      </c>
      <c r="BD17" s="621">
        <v>0.72932330827067671</v>
      </c>
      <c r="BE17" s="590">
        <v>71</v>
      </c>
      <c r="BF17" s="621">
        <v>4.441386212936319E-3</v>
      </c>
      <c r="BG17" s="590">
        <v>528</v>
      </c>
      <c r="BH17" s="621">
        <v>3.3028900287751781E-2</v>
      </c>
      <c r="BI17" s="590">
        <v>599</v>
      </c>
      <c r="BJ17" s="621">
        <v>3.7470286500688101E-2</v>
      </c>
      <c r="BK17" s="590">
        <v>8</v>
      </c>
      <c r="BL17" s="621">
        <v>0.42105263157894735</v>
      </c>
      <c r="BM17" s="590">
        <v>2</v>
      </c>
      <c r="BN17" s="621">
        <v>0.25</v>
      </c>
      <c r="BO17" s="590" t="s">
        <v>323</v>
      </c>
    </row>
    <row r="18" spans="1:67" s="590" customFormat="1" x14ac:dyDescent="0.2">
      <c r="A18" s="590" t="s">
        <v>464</v>
      </c>
      <c r="B18" s="590" t="s">
        <v>356</v>
      </c>
      <c r="C18" s="590" t="s">
        <v>357</v>
      </c>
      <c r="D18" s="590" t="s">
        <v>507</v>
      </c>
      <c r="E18" s="590" t="s">
        <v>504</v>
      </c>
      <c r="F18" s="590" t="s">
        <v>519</v>
      </c>
      <c r="G18" s="590" t="s">
        <v>315</v>
      </c>
      <c r="H18" s="590" t="s">
        <v>1110</v>
      </c>
      <c r="I18" s="590" t="s">
        <v>935</v>
      </c>
      <c r="J18" s="590" t="s">
        <v>936</v>
      </c>
      <c r="K18" s="590" t="s">
        <v>510</v>
      </c>
      <c r="L18" s="590">
        <v>3</v>
      </c>
      <c r="M18" s="590">
        <v>3</v>
      </c>
      <c r="N18" s="590">
        <v>3</v>
      </c>
      <c r="O18" s="656">
        <v>1</v>
      </c>
      <c r="P18" s="656">
        <v>6577.333333333333</v>
      </c>
      <c r="Q18" s="656" t="s">
        <v>323</v>
      </c>
      <c r="S18" s="621"/>
      <c r="W18" s="621"/>
      <c r="Y18" s="621"/>
      <c r="Z18" s="590">
        <v>3</v>
      </c>
      <c r="AA18" s="659">
        <v>1</v>
      </c>
      <c r="AB18" s="590">
        <v>3</v>
      </c>
      <c r="AC18" s="621">
        <v>1</v>
      </c>
      <c r="AD18" s="590">
        <v>19668</v>
      </c>
      <c r="AE18" s="590">
        <v>64</v>
      </c>
      <c r="AF18" s="580">
        <v>3.2434623961078452E-3</v>
      </c>
      <c r="AG18" s="590">
        <v>19732</v>
      </c>
      <c r="AI18" s="621"/>
      <c r="AN18" s="621"/>
      <c r="AP18" s="621"/>
      <c r="AR18" s="621" t="s">
        <v>323</v>
      </c>
      <c r="AT18" s="621" t="s">
        <v>323</v>
      </c>
      <c r="AV18" s="621" t="s">
        <v>323</v>
      </c>
      <c r="AW18" s="590" t="s">
        <v>323</v>
      </c>
      <c r="AX18" s="621" t="s">
        <v>323</v>
      </c>
      <c r="AZ18" s="621"/>
      <c r="BB18" s="621"/>
      <c r="BD18" s="621"/>
      <c r="BF18" s="621"/>
      <c r="BH18" s="621"/>
      <c r="BJ18" s="621" t="s">
        <v>323</v>
      </c>
      <c r="BK18" s="590">
        <v>1</v>
      </c>
      <c r="BL18" s="621">
        <v>0.33333333333333331</v>
      </c>
      <c r="BM18" s="590">
        <v>1</v>
      </c>
      <c r="BN18" s="621">
        <v>0.33333333333333331</v>
      </c>
      <c r="BO18" s="590" t="s">
        <v>323</v>
      </c>
    </row>
    <row r="19" spans="1:67" s="590" customFormat="1" x14ac:dyDescent="0.2">
      <c r="A19" s="590" t="s">
        <v>464</v>
      </c>
      <c r="B19" s="590" t="s">
        <v>356</v>
      </c>
      <c r="C19" s="590" t="s">
        <v>358</v>
      </c>
      <c r="D19" s="590" t="s">
        <v>507</v>
      </c>
      <c r="E19" s="590" t="s">
        <v>504</v>
      </c>
      <c r="F19" s="590" t="s">
        <v>519</v>
      </c>
      <c r="G19" s="590" t="s">
        <v>315</v>
      </c>
      <c r="H19" s="590" t="s">
        <v>1110</v>
      </c>
      <c r="I19" s="590" t="s">
        <v>935</v>
      </c>
      <c r="J19" s="590" t="s">
        <v>936</v>
      </c>
      <c r="K19" s="590" t="s">
        <v>386</v>
      </c>
      <c r="L19" s="590">
        <v>4</v>
      </c>
      <c r="N19" s="590">
        <v>8</v>
      </c>
      <c r="O19" s="656">
        <v>2</v>
      </c>
      <c r="P19" s="656">
        <v>7142</v>
      </c>
      <c r="Q19" s="656">
        <v>2374</v>
      </c>
      <c r="S19" s="621"/>
      <c r="W19" s="621"/>
      <c r="Y19" s="621"/>
      <c r="Z19" s="590">
        <v>3</v>
      </c>
      <c r="AA19" s="659">
        <v>0.375</v>
      </c>
      <c r="AB19" s="590">
        <v>3</v>
      </c>
      <c r="AC19" s="621">
        <v>0.75</v>
      </c>
      <c r="AD19" s="590">
        <v>28537</v>
      </c>
      <c r="AE19" s="590">
        <v>31</v>
      </c>
      <c r="AF19" s="580">
        <v>1.0851302156258751E-3</v>
      </c>
      <c r="AG19" s="590">
        <v>28568</v>
      </c>
      <c r="AI19" s="621"/>
      <c r="AJ19" s="590">
        <v>28537</v>
      </c>
      <c r="AK19" s="590">
        <v>31</v>
      </c>
      <c r="AL19" s="590">
        <v>28568</v>
      </c>
      <c r="AM19" s="590">
        <v>9473</v>
      </c>
      <c r="AN19" s="621">
        <v>0.33195500578196729</v>
      </c>
      <c r="AO19" s="590">
        <v>23</v>
      </c>
      <c r="AP19" s="621">
        <v>0.74193548387096775</v>
      </c>
      <c r="AQ19" s="590">
        <v>9496</v>
      </c>
      <c r="AR19" s="621">
        <v>0.3323998879865584</v>
      </c>
      <c r="AS19" s="590">
        <v>72</v>
      </c>
      <c r="AT19" s="621">
        <v>7.6005489285337277E-3</v>
      </c>
      <c r="AU19" s="590">
        <v>2</v>
      </c>
      <c r="AV19" s="621">
        <v>8.6956521739130432E-2</v>
      </c>
      <c r="AW19" s="590">
        <v>74</v>
      </c>
      <c r="AX19" s="621">
        <v>7.7927548441449031E-3</v>
      </c>
      <c r="AY19" s="590">
        <v>57</v>
      </c>
      <c r="AZ19" s="621">
        <v>0.79166666666666663</v>
      </c>
      <c r="BB19" s="621"/>
      <c r="BC19" s="590">
        <v>57</v>
      </c>
      <c r="BD19" s="621">
        <v>0.77027027027027029</v>
      </c>
      <c r="BE19" s="590">
        <v>14</v>
      </c>
      <c r="BF19" s="621">
        <v>1.4743049705139006E-3</v>
      </c>
      <c r="BG19" s="590">
        <v>662</v>
      </c>
      <c r="BH19" s="621">
        <v>6.9713563605728723E-2</v>
      </c>
      <c r="BI19" s="590">
        <v>676</v>
      </c>
      <c r="BJ19" s="621">
        <v>7.1187868576242624E-2</v>
      </c>
      <c r="BK19" s="590">
        <v>4</v>
      </c>
      <c r="BL19" s="621">
        <v>0.5</v>
      </c>
      <c r="BM19" s="590">
        <v>1</v>
      </c>
      <c r="BN19" s="621">
        <v>0.25</v>
      </c>
      <c r="BO19" s="590" t="s">
        <v>323</v>
      </c>
    </row>
    <row r="20" spans="1:67" s="590" customFormat="1" x14ac:dyDescent="0.2">
      <c r="A20" s="590" t="s">
        <v>464</v>
      </c>
      <c r="B20" s="590" t="s">
        <v>359</v>
      </c>
      <c r="C20" s="590" t="s">
        <v>502</v>
      </c>
      <c r="D20" s="590" t="s">
        <v>507</v>
      </c>
      <c r="E20" s="590" t="s">
        <v>504</v>
      </c>
      <c r="F20" s="590" t="s">
        <v>519</v>
      </c>
      <c r="G20" s="590" t="s">
        <v>315</v>
      </c>
      <c r="H20" s="590" t="s">
        <v>1110</v>
      </c>
      <c r="I20" s="590" t="s">
        <v>935</v>
      </c>
      <c r="J20" s="590" t="s">
        <v>936</v>
      </c>
      <c r="K20" s="590" t="s">
        <v>386</v>
      </c>
      <c r="L20" s="590">
        <v>7</v>
      </c>
      <c r="N20" s="590">
        <v>11</v>
      </c>
      <c r="O20" s="656">
        <v>1.5714285714285714</v>
      </c>
      <c r="P20" s="656">
        <v>8805.2857142857138</v>
      </c>
      <c r="Q20" s="656">
        <v>3644.4285714285716</v>
      </c>
      <c r="S20" s="621"/>
      <c r="W20" s="621"/>
      <c r="Y20" s="621"/>
      <c r="Z20" s="590">
        <v>7</v>
      </c>
      <c r="AA20" s="659">
        <v>0.63636363636363635</v>
      </c>
      <c r="AB20" s="590">
        <v>7</v>
      </c>
      <c r="AC20" s="621">
        <v>1</v>
      </c>
      <c r="AD20" s="590">
        <v>61561</v>
      </c>
      <c r="AE20" s="590">
        <v>76</v>
      </c>
      <c r="AF20" s="580">
        <v>1.2330256177296105E-3</v>
      </c>
      <c r="AG20" s="590">
        <v>61637</v>
      </c>
      <c r="AH20" s="590">
        <v>86000</v>
      </c>
      <c r="AI20" s="621">
        <v>0.71670930232558139</v>
      </c>
      <c r="AJ20" s="590">
        <v>61561</v>
      </c>
      <c r="AK20" s="590">
        <v>76</v>
      </c>
      <c r="AL20" s="590">
        <v>61637</v>
      </c>
      <c r="AM20" s="590">
        <v>25449</v>
      </c>
      <c r="AN20" s="621">
        <v>0.41339484413833433</v>
      </c>
      <c r="AO20" s="590">
        <v>62</v>
      </c>
      <c r="AP20" s="621">
        <v>0.81578947368421051</v>
      </c>
      <c r="AQ20" s="590">
        <v>25511</v>
      </c>
      <c r="AR20" s="621">
        <v>0.4138910070250012</v>
      </c>
      <c r="AS20" s="590">
        <v>220</v>
      </c>
      <c r="AT20" s="621">
        <v>8.6447404613147864E-3</v>
      </c>
      <c r="AU20" s="590">
        <v>1</v>
      </c>
      <c r="AV20" s="621">
        <v>1.6129032258064516E-2</v>
      </c>
      <c r="AW20" s="590">
        <v>221</v>
      </c>
      <c r="AX20" s="621">
        <v>8.6629297165928421E-3</v>
      </c>
      <c r="AY20" s="590">
        <v>185</v>
      </c>
      <c r="AZ20" s="621">
        <v>0.84090909090909094</v>
      </c>
      <c r="BA20" s="590">
        <v>1</v>
      </c>
      <c r="BB20" s="621">
        <v>1</v>
      </c>
      <c r="BC20" s="590">
        <v>186</v>
      </c>
      <c r="BD20" s="621">
        <v>0.84162895927601811</v>
      </c>
      <c r="BE20" s="590">
        <v>30</v>
      </c>
      <c r="BF20" s="621">
        <v>1.1759633099447297E-3</v>
      </c>
      <c r="BG20" s="590">
        <v>2124</v>
      </c>
      <c r="BH20" s="621">
        <v>8.325820234408686E-2</v>
      </c>
      <c r="BI20" s="590">
        <v>2154</v>
      </c>
      <c r="BJ20" s="621">
        <v>8.4434165654031598E-2</v>
      </c>
      <c r="BK20" s="590">
        <v>4</v>
      </c>
      <c r="BL20" s="621">
        <v>0.36363636363636365</v>
      </c>
      <c r="BM20" s="590">
        <v>2</v>
      </c>
      <c r="BN20" s="621">
        <v>0.2857142857142857</v>
      </c>
      <c r="BO20" s="590" t="s">
        <v>323</v>
      </c>
    </row>
    <row r="21" spans="1:67" s="590" customFormat="1" x14ac:dyDescent="0.2">
      <c r="A21" s="590" t="s">
        <v>464</v>
      </c>
      <c r="B21" s="590" t="s">
        <v>360</v>
      </c>
      <c r="C21" s="590" t="s">
        <v>748</v>
      </c>
      <c r="D21" s="590" t="s">
        <v>507</v>
      </c>
      <c r="E21" s="590" t="s">
        <v>504</v>
      </c>
      <c r="F21" s="590" t="s">
        <v>519</v>
      </c>
      <c r="G21" s="590" t="s">
        <v>315</v>
      </c>
      <c r="H21" s="590" t="s">
        <v>1110</v>
      </c>
      <c r="I21" s="590" t="s">
        <v>935</v>
      </c>
      <c r="J21" s="590" t="s">
        <v>936</v>
      </c>
      <c r="K21" s="590" t="s">
        <v>386</v>
      </c>
      <c r="L21" s="590">
        <v>3</v>
      </c>
      <c r="N21" s="590">
        <v>10</v>
      </c>
      <c r="O21" s="656">
        <v>3.3333333333333335</v>
      </c>
      <c r="P21" s="656">
        <v>6965.666666666667</v>
      </c>
      <c r="Q21" s="656">
        <v>2019.6666666666667</v>
      </c>
      <c r="S21" s="621"/>
      <c r="W21" s="621"/>
      <c r="Y21" s="621"/>
      <c r="Z21" s="590">
        <v>2</v>
      </c>
      <c r="AA21" s="659">
        <v>0.2</v>
      </c>
      <c r="AB21" s="590">
        <v>1</v>
      </c>
      <c r="AC21" s="621">
        <v>0.33333333333333331</v>
      </c>
      <c r="AD21" s="590">
        <v>20887</v>
      </c>
      <c r="AE21" s="590">
        <v>10</v>
      </c>
      <c r="AF21" s="580">
        <v>4.7853758912762599E-4</v>
      </c>
      <c r="AG21" s="590">
        <v>20897</v>
      </c>
      <c r="AI21" s="621"/>
      <c r="AJ21" s="590">
        <v>20887</v>
      </c>
      <c r="AK21" s="590">
        <v>10</v>
      </c>
      <c r="AL21" s="590">
        <v>20897</v>
      </c>
      <c r="AM21" s="590">
        <v>6052</v>
      </c>
      <c r="AN21" s="621">
        <v>0.28974960501747499</v>
      </c>
      <c r="AO21" s="590">
        <v>7</v>
      </c>
      <c r="AP21" s="621">
        <v>0.7</v>
      </c>
      <c r="AQ21" s="590">
        <v>6059</v>
      </c>
      <c r="AR21" s="621">
        <v>0.28994592525242857</v>
      </c>
      <c r="AS21" s="590">
        <v>58</v>
      </c>
      <c r="AT21" s="621">
        <v>9.5836087243886311E-3</v>
      </c>
      <c r="AV21" s="621"/>
      <c r="AW21" s="590">
        <v>58</v>
      </c>
      <c r="AX21" s="621">
        <v>9.5725367222313906E-3</v>
      </c>
      <c r="AY21" s="590">
        <v>17</v>
      </c>
      <c r="AZ21" s="621">
        <v>0.29310344827586204</v>
      </c>
      <c r="BB21" s="621"/>
      <c r="BC21" s="590">
        <v>17</v>
      </c>
      <c r="BD21" s="621">
        <v>0.29310344827586204</v>
      </c>
      <c r="BE21" s="590">
        <v>18</v>
      </c>
      <c r="BF21" s="621">
        <v>2.9707872586235353E-3</v>
      </c>
      <c r="BG21" s="590">
        <v>160</v>
      </c>
      <c r="BH21" s="621">
        <v>2.6406997854431423E-2</v>
      </c>
      <c r="BI21" s="590">
        <v>178</v>
      </c>
      <c r="BJ21" s="621">
        <v>2.9377785113054961E-2</v>
      </c>
      <c r="BK21" s="590">
        <v>5</v>
      </c>
      <c r="BL21" s="621">
        <v>0.5</v>
      </c>
      <c r="BM21" s="590">
        <v>2</v>
      </c>
      <c r="BN21" s="621">
        <v>0.66666666666666663</v>
      </c>
      <c r="BO21" s="590" t="s">
        <v>323</v>
      </c>
    </row>
    <row r="22" spans="1:67" s="590" customFormat="1" x14ac:dyDescent="0.2">
      <c r="A22" s="590" t="s">
        <v>464</v>
      </c>
      <c r="B22" s="590" t="s">
        <v>360</v>
      </c>
      <c r="C22" s="590" t="s">
        <v>750</v>
      </c>
      <c r="D22" s="590" t="s">
        <v>507</v>
      </c>
      <c r="E22" s="590" t="s">
        <v>504</v>
      </c>
      <c r="F22" s="590" t="s">
        <v>519</v>
      </c>
      <c r="G22" s="590" t="s">
        <v>315</v>
      </c>
      <c r="H22" s="590" t="s">
        <v>1110</v>
      </c>
      <c r="I22" s="590" t="s">
        <v>935</v>
      </c>
      <c r="J22" s="590" t="s">
        <v>936</v>
      </c>
      <c r="K22" s="590" t="s">
        <v>386</v>
      </c>
      <c r="L22" s="590">
        <v>4</v>
      </c>
      <c r="N22" s="590">
        <v>10</v>
      </c>
      <c r="O22" s="656">
        <v>2.5</v>
      </c>
      <c r="P22" s="656">
        <v>7361.25</v>
      </c>
      <c r="Q22" s="656">
        <v>2358.25</v>
      </c>
      <c r="S22" s="621"/>
      <c r="W22" s="621"/>
      <c r="Y22" s="621"/>
      <c r="Z22" s="590">
        <v>3</v>
      </c>
      <c r="AA22" s="659">
        <v>0.3</v>
      </c>
      <c r="AB22" s="590">
        <v>3</v>
      </c>
      <c r="AC22" s="621">
        <v>0.75</v>
      </c>
      <c r="AD22" s="590">
        <v>29425</v>
      </c>
      <c r="AE22" s="590">
        <v>20</v>
      </c>
      <c r="AF22" s="580">
        <v>6.7923246731193751E-4</v>
      </c>
      <c r="AG22" s="590">
        <v>29445</v>
      </c>
      <c r="AI22" s="621"/>
      <c r="AJ22" s="590">
        <v>29425</v>
      </c>
      <c r="AK22" s="590">
        <v>20</v>
      </c>
      <c r="AL22" s="590">
        <v>29445</v>
      </c>
      <c r="AM22" s="590">
        <v>9418</v>
      </c>
      <c r="AN22" s="621">
        <v>0.32006796941376381</v>
      </c>
      <c r="AO22" s="590">
        <v>15</v>
      </c>
      <c r="AP22" s="621">
        <v>0.75</v>
      </c>
      <c r="AQ22" s="590">
        <v>9433</v>
      </c>
      <c r="AR22" s="621">
        <v>0.32035999320767533</v>
      </c>
      <c r="AS22" s="590">
        <v>87</v>
      </c>
      <c r="AT22" s="621">
        <v>9.2376300700785733E-3</v>
      </c>
      <c r="AU22" s="590">
        <v>1</v>
      </c>
      <c r="AV22" s="621">
        <v>6.6666666666666666E-2</v>
      </c>
      <c r="AW22" s="590">
        <v>88</v>
      </c>
      <c r="AX22" s="621">
        <v>9.3289515530584118E-3</v>
      </c>
      <c r="AY22" s="590">
        <v>63</v>
      </c>
      <c r="AZ22" s="621">
        <v>0.72413793103448276</v>
      </c>
      <c r="BB22" s="621"/>
      <c r="BC22" s="590">
        <v>63</v>
      </c>
      <c r="BD22" s="621">
        <v>0.71590909090909094</v>
      </c>
      <c r="BE22" s="590">
        <v>31</v>
      </c>
      <c r="BF22" s="621">
        <v>3.2863352061910313E-3</v>
      </c>
      <c r="BG22" s="590">
        <v>231</v>
      </c>
      <c r="BH22" s="621">
        <v>2.4488497826778331E-2</v>
      </c>
      <c r="BI22" s="590">
        <v>262</v>
      </c>
      <c r="BJ22" s="621">
        <v>2.7774833032969362E-2</v>
      </c>
      <c r="BK22" s="590">
        <v>2</v>
      </c>
      <c r="BL22" s="621">
        <v>0.2</v>
      </c>
      <c r="BM22" s="590">
        <v>1</v>
      </c>
      <c r="BN22" s="621">
        <v>0.25</v>
      </c>
      <c r="BO22" s="590" t="s">
        <v>323</v>
      </c>
    </row>
    <row r="23" spans="1:67" s="590" customFormat="1" x14ac:dyDescent="0.2">
      <c r="A23" s="590" t="s">
        <v>464</v>
      </c>
      <c r="B23" s="590" t="s">
        <v>361</v>
      </c>
      <c r="C23" s="590" t="s">
        <v>502</v>
      </c>
      <c r="D23" s="590" t="s">
        <v>507</v>
      </c>
      <c r="E23" s="590" t="s">
        <v>504</v>
      </c>
      <c r="F23" s="590" t="s">
        <v>519</v>
      </c>
      <c r="G23" s="590" t="s">
        <v>315</v>
      </c>
      <c r="H23" s="590" t="s">
        <v>1110</v>
      </c>
      <c r="I23" s="590" t="s">
        <v>935</v>
      </c>
      <c r="J23" s="590" t="s">
        <v>936</v>
      </c>
      <c r="K23" s="590" t="s">
        <v>386</v>
      </c>
      <c r="L23" s="590">
        <v>6</v>
      </c>
      <c r="N23" s="590">
        <v>15</v>
      </c>
      <c r="O23" s="656">
        <v>2.5</v>
      </c>
      <c r="P23" s="656">
        <v>5108.166666666667</v>
      </c>
      <c r="Q23" s="656">
        <v>1740.8333333333333</v>
      </c>
      <c r="S23" s="621"/>
      <c r="W23" s="621"/>
      <c r="Y23" s="621"/>
      <c r="Z23" s="590">
        <v>5</v>
      </c>
      <c r="AA23" s="659">
        <v>0.33333333333333331</v>
      </c>
      <c r="AB23" s="590">
        <v>3</v>
      </c>
      <c r="AC23" s="621">
        <v>0.5</v>
      </c>
      <c r="AD23" s="590">
        <v>30622</v>
      </c>
      <c r="AE23" s="590">
        <v>27</v>
      </c>
      <c r="AF23" s="580">
        <v>8.8094228196678522E-4</v>
      </c>
      <c r="AG23" s="590">
        <v>30649</v>
      </c>
      <c r="AH23" s="590">
        <v>48600</v>
      </c>
      <c r="AI23" s="621">
        <v>0.63063786008230449</v>
      </c>
      <c r="AJ23" s="590">
        <v>30622</v>
      </c>
      <c r="AK23" s="590">
        <v>27</v>
      </c>
      <c r="AL23" s="590">
        <v>30649</v>
      </c>
      <c r="AM23" s="590">
        <v>10421</v>
      </c>
      <c r="AN23" s="621">
        <v>0.34031088759715239</v>
      </c>
      <c r="AO23" s="590">
        <v>24</v>
      </c>
      <c r="AP23" s="621">
        <v>0.88888888888888884</v>
      </c>
      <c r="AQ23" s="590">
        <v>10445</v>
      </c>
      <c r="AR23" s="621">
        <v>0.34079415315344708</v>
      </c>
      <c r="AS23" s="590">
        <v>64</v>
      </c>
      <c r="AT23" s="621">
        <v>6.1414451588139331E-3</v>
      </c>
      <c r="AU23" s="590">
        <v>6</v>
      </c>
      <c r="AV23" s="621">
        <v>0.25</v>
      </c>
      <c r="AW23" s="590">
        <v>70</v>
      </c>
      <c r="AX23" s="621">
        <v>6.7017711823839157E-3</v>
      </c>
      <c r="AY23" s="590">
        <v>31</v>
      </c>
      <c r="AZ23" s="621">
        <v>0.484375</v>
      </c>
      <c r="BA23" s="590">
        <v>2</v>
      </c>
      <c r="BB23" s="621">
        <v>0.33333333333333331</v>
      </c>
      <c r="BC23" s="590">
        <v>33</v>
      </c>
      <c r="BD23" s="621">
        <v>0.47142857142857142</v>
      </c>
      <c r="BE23" s="590">
        <v>60</v>
      </c>
      <c r="BF23" s="621">
        <v>5.7443752991862135E-3</v>
      </c>
      <c r="BG23" s="590">
        <v>307</v>
      </c>
      <c r="BH23" s="621">
        <v>2.939205361416946E-2</v>
      </c>
      <c r="BI23" s="590">
        <v>367</v>
      </c>
      <c r="BJ23" s="621">
        <v>3.5136428913355673E-2</v>
      </c>
      <c r="BK23" s="590">
        <v>6</v>
      </c>
      <c r="BL23" s="621">
        <v>0.4</v>
      </c>
      <c r="BM23" s="590">
        <v>1</v>
      </c>
      <c r="BN23" s="621">
        <v>0.16666666666666666</v>
      </c>
      <c r="BO23" s="590" t="s">
        <v>323</v>
      </c>
    </row>
    <row r="24" spans="1:67" s="590" customFormat="1" x14ac:dyDescent="0.2">
      <c r="A24" s="590" t="s">
        <v>464</v>
      </c>
      <c r="B24" s="590" t="s">
        <v>362</v>
      </c>
      <c r="C24" s="590" t="s">
        <v>502</v>
      </c>
      <c r="D24" s="590" t="s">
        <v>507</v>
      </c>
      <c r="E24" s="590" t="s">
        <v>504</v>
      </c>
      <c r="F24" s="590" t="s">
        <v>519</v>
      </c>
      <c r="G24" s="590" t="s">
        <v>315</v>
      </c>
      <c r="H24" s="590" t="s">
        <v>1110</v>
      </c>
      <c r="I24" s="590" t="s">
        <v>935</v>
      </c>
      <c r="J24" s="590" t="s">
        <v>936</v>
      </c>
      <c r="K24" s="590" t="s">
        <v>386</v>
      </c>
      <c r="L24" s="590">
        <v>6</v>
      </c>
      <c r="N24" s="590">
        <v>16</v>
      </c>
      <c r="O24" s="656">
        <v>2.6666666666666665</v>
      </c>
      <c r="P24" s="656">
        <v>6603.333333333333</v>
      </c>
      <c r="Q24" s="656">
        <v>2289.5</v>
      </c>
      <c r="S24" s="621"/>
      <c r="W24" s="621"/>
      <c r="Y24" s="621"/>
      <c r="Z24" s="590">
        <v>6</v>
      </c>
      <c r="AA24" s="659">
        <v>0.375</v>
      </c>
      <c r="AB24" s="590">
        <v>4</v>
      </c>
      <c r="AC24" s="621">
        <v>0.66666666666666663</v>
      </c>
      <c r="AD24" s="590">
        <v>39597</v>
      </c>
      <c r="AE24" s="590">
        <v>23</v>
      </c>
      <c r="AF24" s="580">
        <v>5.8051489146895504E-4</v>
      </c>
      <c r="AG24" s="590">
        <v>39620</v>
      </c>
      <c r="AH24" s="590">
        <v>59000</v>
      </c>
      <c r="AI24" s="621">
        <v>0.67152542372881352</v>
      </c>
      <c r="AJ24" s="590">
        <v>39597</v>
      </c>
      <c r="AK24" s="590">
        <v>23</v>
      </c>
      <c r="AL24" s="590">
        <v>39620</v>
      </c>
      <c r="AM24" s="590">
        <v>13719</v>
      </c>
      <c r="AN24" s="621">
        <v>0.3464656413364649</v>
      </c>
      <c r="AO24" s="590">
        <v>18</v>
      </c>
      <c r="AP24" s="621">
        <v>0.78260869565217395</v>
      </c>
      <c r="AQ24" s="590">
        <v>13737</v>
      </c>
      <c r="AR24" s="621">
        <v>0.34671882887430588</v>
      </c>
      <c r="AS24" s="590">
        <v>134</v>
      </c>
      <c r="AT24" s="621">
        <v>9.7674757635396164E-3</v>
      </c>
      <c r="AV24" s="621"/>
      <c r="AW24" s="590">
        <v>134</v>
      </c>
      <c r="AX24" s="621">
        <v>9.7546771493047975E-3</v>
      </c>
      <c r="AY24" s="590">
        <v>88</v>
      </c>
      <c r="AZ24" s="621">
        <v>0.65671641791044777</v>
      </c>
      <c r="BB24" s="621" t="s">
        <v>323</v>
      </c>
      <c r="BC24" s="590">
        <v>88</v>
      </c>
      <c r="BD24" s="621">
        <v>0.65671641791044777</v>
      </c>
      <c r="BE24" s="590">
        <v>55</v>
      </c>
      <c r="BF24" s="621">
        <v>4.0037853971027155E-3</v>
      </c>
      <c r="BG24" s="590">
        <v>650</v>
      </c>
      <c r="BH24" s="621">
        <v>4.731746378394118E-2</v>
      </c>
      <c r="BI24" s="590">
        <v>705</v>
      </c>
      <c r="BJ24" s="621">
        <v>5.1321249181043894E-2</v>
      </c>
      <c r="BK24" s="590">
        <v>2</v>
      </c>
      <c r="BL24" s="621">
        <v>0.125</v>
      </c>
      <c r="BM24" s="590">
        <v>2</v>
      </c>
      <c r="BN24" s="621">
        <v>0.33333333333333331</v>
      </c>
      <c r="BO24" s="590" t="s">
        <v>323</v>
      </c>
    </row>
    <row r="25" spans="1:67" s="590" customFormat="1" x14ac:dyDescent="0.2">
      <c r="A25" s="590" t="s">
        <v>464</v>
      </c>
      <c r="B25" s="590" t="s">
        <v>363</v>
      </c>
      <c r="C25" s="590" t="s">
        <v>364</v>
      </c>
      <c r="D25" s="590" t="s">
        <v>507</v>
      </c>
      <c r="E25" s="590" t="s">
        <v>504</v>
      </c>
      <c r="F25" s="590" t="s">
        <v>519</v>
      </c>
      <c r="G25" s="590" t="s">
        <v>315</v>
      </c>
      <c r="H25" s="590" t="s">
        <v>1110</v>
      </c>
      <c r="I25" s="590" t="s">
        <v>935</v>
      </c>
      <c r="J25" s="590" t="s">
        <v>936</v>
      </c>
      <c r="K25" s="590" t="s">
        <v>386</v>
      </c>
      <c r="L25" s="590">
        <v>1</v>
      </c>
      <c r="N25" s="590">
        <v>3</v>
      </c>
      <c r="O25" s="656">
        <v>3</v>
      </c>
      <c r="P25" s="656">
        <v>4719</v>
      </c>
      <c r="Q25" s="656">
        <v>1650</v>
      </c>
      <c r="S25" s="621"/>
      <c r="W25" s="621"/>
      <c r="Y25" s="621"/>
      <c r="Z25" s="590">
        <v>1</v>
      </c>
      <c r="AA25" s="659">
        <v>0.33333333333333331</v>
      </c>
      <c r="AB25" s="590">
        <v>1</v>
      </c>
      <c r="AC25" s="621">
        <v>1</v>
      </c>
      <c r="AD25" s="590">
        <v>4717</v>
      </c>
      <c r="AE25" s="590">
        <v>2</v>
      </c>
      <c r="AF25" s="580">
        <v>4.2381860563678748E-4</v>
      </c>
      <c r="AG25" s="590">
        <v>4719</v>
      </c>
      <c r="AI25" s="621"/>
      <c r="AJ25" s="590">
        <v>4717</v>
      </c>
      <c r="AK25" s="590">
        <v>2</v>
      </c>
      <c r="AL25" s="590">
        <v>4719</v>
      </c>
      <c r="AM25" s="590">
        <v>1649</v>
      </c>
      <c r="AN25" s="621">
        <v>0.3495866016535934</v>
      </c>
      <c r="AO25" s="590">
        <v>1</v>
      </c>
      <c r="AP25" s="621">
        <v>0.5</v>
      </c>
      <c r="AQ25" s="590">
        <v>1650</v>
      </c>
      <c r="AR25" s="621">
        <v>0.34965034965034963</v>
      </c>
      <c r="AS25" s="590">
        <v>8</v>
      </c>
      <c r="AT25" s="621">
        <v>4.8514251061249243E-3</v>
      </c>
      <c r="AV25" s="621"/>
      <c r="AW25" s="590">
        <v>8</v>
      </c>
      <c r="AX25" s="621">
        <v>4.8484848484848485E-3</v>
      </c>
      <c r="AY25" s="590">
        <v>8</v>
      </c>
      <c r="AZ25" s="621">
        <v>1</v>
      </c>
      <c r="BB25" s="621" t="s">
        <v>323</v>
      </c>
      <c r="BC25" s="590">
        <v>8</v>
      </c>
      <c r="BD25" s="621">
        <v>1</v>
      </c>
      <c r="BF25" s="621"/>
      <c r="BG25" s="590">
        <v>118</v>
      </c>
      <c r="BH25" s="621">
        <v>7.1515151515151518E-2</v>
      </c>
      <c r="BI25" s="590">
        <v>118</v>
      </c>
      <c r="BJ25" s="621">
        <v>7.1515151515151518E-2</v>
      </c>
      <c r="BK25" s="590">
        <v>0</v>
      </c>
      <c r="BL25" s="621"/>
      <c r="BN25" s="621"/>
      <c r="BO25" s="590" t="s">
        <v>323</v>
      </c>
    </row>
    <row r="26" spans="1:67" s="590" customFormat="1" x14ac:dyDescent="0.2">
      <c r="A26" s="590" t="s">
        <v>464</v>
      </c>
      <c r="B26" s="590" t="s">
        <v>363</v>
      </c>
      <c r="C26" s="590" t="s">
        <v>365</v>
      </c>
      <c r="D26" s="590" t="s">
        <v>507</v>
      </c>
      <c r="E26" s="590" t="s">
        <v>504</v>
      </c>
      <c r="F26" s="590" t="s">
        <v>519</v>
      </c>
      <c r="G26" s="590" t="s">
        <v>315</v>
      </c>
      <c r="H26" s="590" t="s">
        <v>1110</v>
      </c>
      <c r="I26" s="590" t="s">
        <v>935</v>
      </c>
      <c r="J26" s="590" t="s">
        <v>936</v>
      </c>
      <c r="K26" s="590" t="s">
        <v>386</v>
      </c>
      <c r="L26" s="590">
        <v>4</v>
      </c>
      <c r="N26" s="590">
        <v>9</v>
      </c>
      <c r="O26" s="656">
        <v>2.25</v>
      </c>
      <c r="P26" s="656">
        <v>4361.25</v>
      </c>
      <c r="Q26" s="656">
        <v>1573.25</v>
      </c>
      <c r="S26" s="621"/>
      <c r="W26" s="621"/>
      <c r="Y26" s="621"/>
      <c r="Z26" s="590">
        <v>4</v>
      </c>
      <c r="AA26" s="659">
        <v>0.44444444444444442</v>
      </c>
      <c r="AB26" s="590">
        <v>3</v>
      </c>
      <c r="AC26" s="621">
        <v>0.75</v>
      </c>
      <c r="AD26" s="590">
        <v>17423</v>
      </c>
      <c r="AE26" s="590">
        <v>22</v>
      </c>
      <c r="AF26" s="580">
        <v>1.2611063341931785E-3</v>
      </c>
      <c r="AG26" s="590">
        <v>17445</v>
      </c>
      <c r="AI26" s="621"/>
      <c r="AJ26" s="590">
        <v>17423</v>
      </c>
      <c r="AK26" s="590">
        <v>22</v>
      </c>
      <c r="AL26" s="590">
        <v>17445</v>
      </c>
      <c r="AM26" s="590">
        <v>6273</v>
      </c>
      <c r="AN26" s="621">
        <v>0.36004132468576022</v>
      </c>
      <c r="AO26" s="590">
        <v>20</v>
      </c>
      <c r="AP26" s="621">
        <v>0.90909090909090906</v>
      </c>
      <c r="AQ26" s="590">
        <v>6293</v>
      </c>
      <c r="AR26" s="621">
        <v>0.36073373459443969</v>
      </c>
      <c r="AS26" s="590">
        <v>44</v>
      </c>
      <c r="AT26" s="621">
        <v>7.0141877889367127E-3</v>
      </c>
      <c r="AV26" s="621"/>
      <c r="AW26" s="590">
        <v>44</v>
      </c>
      <c r="AX26" s="621">
        <v>6.9918957571905287E-3</v>
      </c>
      <c r="AY26" s="590">
        <v>39</v>
      </c>
      <c r="AZ26" s="621">
        <v>0.88636363636363635</v>
      </c>
      <c r="BB26" s="621" t="s">
        <v>323</v>
      </c>
      <c r="BC26" s="590">
        <v>39</v>
      </c>
      <c r="BD26" s="621">
        <v>0.88636363636363635</v>
      </c>
      <c r="BE26" s="590">
        <v>8</v>
      </c>
      <c r="BF26" s="621">
        <v>1.2712537740346417E-3</v>
      </c>
      <c r="BG26" s="590">
        <v>242</v>
      </c>
      <c r="BH26" s="621">
        <v>3.8455426664547911E-2</v>
      </c>
      <c r="BI26" s="590">
        <v>250</v>
      </c>
      <c r="BJ26" s="621">
        <v>3.9726680438582553E-2</v>
      </c>
      <c r="BK26" s="590">
        <v>3</v>
      </c>
      <c r="BL26" s="621">
        <v>0.33333333333333331</v>
      </c>
      <c r="BM26" s="590">
        <v>1</v>
      </c>
      <c r="BN26" s="621">
        <v>0.25</v>
      </c>
      <c r="BO26" s="590" t="s">
        <v>323</v>
      </c>
    </row>
    <row r="27" spans="1:67" s="590" customFormat="1" x14ac:dyDescent="0.2">
      <c r="A27" s="590" t="s">
        <v>464</v>
      </c>
      <c r="B27" s="590" t="s">
        <v>363</v>
      </c>
      <c r="C27" s="590" t="s">
        <v>366</v>
      </c>
      <c r="D27" s="590" t="s">
        <v>507</v>
      </c>
      <c r="E27" s="590" t="s">
        <v>504</v>
      </c>
      <c r="F27" s="590" t="s">
        <v>519</v>
      </c>
      <c r="G27" s="590" t="s">
        <v>315</v>
      </c>
      <c r="H27" s="590" t="s">
        <v>1110</v>
      </c>
      <c r="I27" s="590" t="s">
        <v>935</v>
      </c>
      <c r="J27" s="590" t="s">
        <v>936</v>
      </c>
      <c r="K27" s="590" t="s">
        <v>386</v>
      </c>
      <c r="L27" s="590">
        <v>3</v>
      </c>
      <c r="N27" s="590">
        <v>10</v>
      </c>
      <c r="O27" s="656">
        <v>3.3333333333333335</v>
      </c>
      <c r="P27" s="656">
        <v>4444</v>
      </c>
      <c r="Q27" s="656">
        <v>2039.6666666666667</v>
      </c>
      <c r="S27" s="621"/>
      <c r="W27" s="621"/>
      <c r="Y27" s="621"/>
      <c r="Z27" s="590">
        <v>2</v>
      </c>
      <c r="AA27" s="659">
        <v>0.2</v>
      </c>
      <c r="AB27" s="590">
        <v>1</v>
      </c>
      <c r="AC27" s="621">
        <v>0.33333333333333331</v>
      </c>
      <c r="AD27" s="590">
        <v>13126</v>
      </c>
      <c r="AE27" s="590">
        <v>206</v>
      </c>
      <c r="AF27" s="580">
        <v>1.5451545154515451E-2</v>
      </c>
      <c r="AG27" s="590">
        <v>13332</v>
      </c>
      <c r="AI27" s="621"/>
      <c r="AJ27" s="590">
        <v>13126</v>
      </c>
      <c r="AK27" s="590">
        <v>206</v>
      </c>
      <c r="AL27" s="590">
        <v>13332</v>
      </c>
      <c r="AM27" s="590">
        <v>5950</v>
      </c>
      <c r="AN27" s="621">
        <v>0.453298796282188</v>
      </c>
      <c r="AO27" s="590">
        <v>169</v>
      </c>
      <c r="AP27" s="621">
        <v>0.82038834951456308</v>
      </c>
      <c r="AQ27" s="590">
        <v>6119</v>
      </c>
      <c r="AR27" s="621">
        <v>0.45897089708970895</v>
      </c>
      <c r="AS27" s="590">
        <v>47</v>
      </c>
      <c r="AT27" s="621">
        <v>7.899159663865547E-3</v>
      </c>
      <c r="AU27" s="590">
        <v>3</v>
      </c>
      <c r="AV27" s="621">
        <v>1.7751479289940829E-2</v>
      </c>
      <c r="AW27" s="590">
        <v>50</v>
      </c>
      <c r="AX27" s="621">
        <v>8.1712698153293024E-3</v>
      </c>
      <c r="AY27" s="590">
        <v>34</v>
      </c>
      <c r="AZ27" s="621">
        <v>0.72340425531914898</v>
      </c>
      <c r="BA27" s="590">
        <v>1</v>
      </c>
      <c r="BB27" s="621">
        <v>0.33333333333333331</v>
      </c>
      <c r="BC27" s="590">
        <v>35</v>
      </c>
      <c r="BD27" s="621">
        <v>0.7</v>
      </c>
      <c r="BE27" s="590">
        <v>13</v>
      </c>
      <c r="BF27" s="621">
        <v>2.1245301519856184E-3</v>
      </c>
      <c r="BG27" s="590">
        <v>168</v>
      </c>
      <c r="BH27" s="621">
        <v>2.7455466579506455E-2</v>
      </c>
      <c r="BI27" s="590">
        <v>181</v>
      </c>
      <c r="BJ27" s="621">
        <v>2.9579996731492073E-2</v>
      </c>
      <c r="BK27" s="590">
        <v>3</v>
      </c>
      <c r="BL27" s="621">
        <v>0.3</v>
      </c>
      <c r="BM27" s="590">
        <v>1</v>
      </c>
      <c r="BN27" s="621">
        <v>0.33333333333333331</v>
      </c>
      <c r="BO27" s="590" t="s">
        <v>323</v>
      </c>
    </row>
    <row r="28" spans="1:67" s="590" customFormat="1" x14ac:dyDescent="0.2">
      <c r="A28" s="590" t="s">
        <v>464</v>
      </c>
      <c r="B28" s="590" t="s">
        <v>363</v>
      </c>
      <c r="C28" s="590" t="s">
        <v>367</v>
      </c>
      <c r="D28" s="590" t="s">
        <v>507</v>
      </c>
      <c r="E28" s="590" t="s">
        <v>504</v>
      </c>
      <c r="F28" s="590" t="s">
        <v>519</v>
      </c>
      <c r="G28" s="590" t="s">
        <v>315</v>
      </c>
      <c r="H28" s="590" t="s">
        <v>1110</v>
      </c>
      <c r="I28" s="590" t="s">
        <v>935</v>
      </c>
      <c r="J28" s="590" t="s">
        <v>936</v>
      </c>
      <c r="K28" s="590" t="s">
        <v>386</v>
      </c>
      <c r="L28" s="590">
        <v>1</v>
      </c>
      <c r="N28" s="590">
        <v>4</v>
      </c>
      <c r="O28" s="656">
        <v>4</v>
      </c>
      <c r="P28" s="656">
        <v>3740</v>
      </c>
      <c r="Q28" s="656">
        <v>1423</v>
      </c>
      <c r="S28" s="621"/>
      <c r="W28" s="621"/>
      <c r="Y28" s="621"/>
      <c r="AA28" s="659"/>
      <c r="AC28" s="621"/>
      <c r="AD28" s="590">
        <v>3733</v>
      </c>
      <c r="AE28" s="590">
        <v>7</v>
      </c>
      <c r="AF28" s="580">
        <v>1.8716577540106951E-3</v>
      </c>
      <c r="AG28" s="590">
        <v>3740</v>
      </c>
      <c r="AI28" s="621"/>
      <c r="AJ28" s="590">
        <v>3733</v>
      </c>
      <c r="AK28" s="590">
        <v>7</v>
      </c>
      <c r="AL28" s="590">
        <v>3740</v>
      </c>
      <c r="AM28" s="590">
        <v>1416</v>
      </c>
      <c r="AN28" s="621">
        <v>0.37931958210554512</v>
      </c>
      <c r="AO28" s="590">
        <v>7</v>
      </c>
      <c r="AP28" s="621">
        <v>1</v>
      </c>
      <c r="AQ28" s="590">
        <v>1423</v>
      </c>
      <c r="AR28" s="621">
        <v>0.3804812834224599</v>
      </c>
      <c r="AS28" s="590">
        <v>9</v>
      </c>
      <c r="AT28" s="621">
        <v>6.3559322033898309E-3</v>
      </c>
      <c r="AU28" s="590">
        <v>1</v>
      </c>
      <c r="AV28" s="621">
        <v>0.14285714285714285</v>
      </c>
      <c r="AW28" s="590">
        <v>10</v>
      </c>
      <c r="AX28" s="621">
        <v>7.0274068868587487E-3</v>
      </c>
      <c r="AY28" s="590">
        <v>7</v>
      </c>
      <c r="AZ28" s="621">
        <v>0.77777777777777779</v>
      </c>
      <c r="BB28" s="621"/>
      <c r="BC28" s="590">
        <v>7</v>
      </c>
      <c r="BD28" s="621">
        <v>0.7</v>
      </c>
      <c r="BE28" s="590">
        <v>4</v>
      </c>
      <c r="BF28" s="621">
        <v>2.8109627547434997E-3</v>
      </c>
      <c r="BG28" s="590">
        <v>57</v>
      </c>
      <c r="BH28" s="621">
        <v>4.0056219255094873E-2</v>
      </c>
      <c r="BI28" s="590">
        <v>61</v>
      </c>
      <c r="BJ28" s="621">
        <v>4.286718200983837E-2</v>
      </c>
      <c r="BK28" s="590">
        <v>0</v>
      </c>
      <c r="BL28" s="621"/>
      <c r="BN28" s="621"/>
      <c r="BO28" s="590" t="s">
        <v>323</v>
      </c>
    </row>
    <row r="29" spans="1:67" s="590" customFormat="1" x14ac:dyDescent="0.2">
      <c r="A29" s="590" t="s">
        <v>464</v>
      </c>
      <c r="B29" s="590" t="s">
        <v>368</v>
      </c>
      <c r="C29" s="590" t="s">
        <v>502</v>
      </c>
      <c r="D29" s="590" t="s">
        <v>507</v>
      </c>
      <c r="E29" s="590" t="s">
        <v>504</v>
      </c>
      <c r="F29" s="590" t="s">
        <v>519</v>
      </c>
      <c r="G29" s="590" t="s">
        <v>315</v>
      </c>
      <c r="H29" s="590" t="s">
        <v>1110</v>
      </c>
      <c r="I29" s="590" t="s">
        <v>935</v>
      </c>
      <c r="J29" s="590" t="s">
        <v>936</v>
      </c>
      <c r="K29" s="590" t="s">
        <v>386</v>
      </c>
      <c r="L29" s="590">
        <v>6</v>
      </c>
      <c r="N29" s="590">
        <v>9</v>
      </c>
      <c r="O29" s="656">
        <v>1.5</v>
      </c>
      <c r="P29" s="656">
        <v>6154.5</v>
      </c>
      <c r="Q29" s="656">
        <v>1990.5</v>
      </c>
      <c r="S29" s="621"/>
      <c r="W29" s="621"/>
      <c r="Y29" s="621"/>
      <c r="Z29" s="590">
        <v>6</v>
      </c>
      <c r="AA29" s="659">
        <v>0.66666666666666663</v>
      </c>
      <c r="AB29" s="590">
        <v>6</v>
      </c>
      <c r="AC29" s="621">
        <v>1</v>
      </c>
      <c r="AD29" s="590">
        <v>36895</v>
      </c>
      <c r="AE29" s="590">
        <v>32</v>
      </c>
      <c r="AF29" s="580">
        <v>8.6657459311614805E-4</v>
      </c>
      <c r="AG29" s="590">
        <v>36927</v>
      </c>
      <c r="AH29" s="590">
        <v>54300</v>
      </c>
      <c r="AI29" s="621">
        <v>0.68005524861878452</v>
      </c>
      <c r="AJ29" s="590">
        <v>36895</v>
      </c>
      <c r="AK29" s="590">
        <v>32</v>
      </c>
      <c r="AL29" s="590">
        <v>36927</v>
      </c>
      <c r="AM29" s="590">
        <v>11915</v>
      </c>
      <c r="AN29" s="621">
        <v>0.32294348827754438</v>
      </c>
      <c r="AO29" s="590">
        <v>28</v>
      </c>
      <c r="AP29" s="621">
        <v>0.875</v>
      </c>
      <c r="AQ29" s="590">
        <v>11943</v>
      </c>
      <c r="AR29" s="621">
        <v>0.32342188642456737</v>
      </c>
      <c r="AS29" s="590">
        <v>136</v>
      </c>
      <c r="AT29" s="621">
        <v>1.1414183801930339E-2</v>
      </c>
      <c r="AV29" s="621"/>
      <c r="AW29" s="590">
        <v>136</v>
      </c>
      <c r="AX29" s="621">
        <v>1.1387423595411538E-2</v>
      </c>
      <c r="AY29" s="590">
        <v>113</v>
      </c>
      <c r="AZ29" s="621">
        <v>0.83088235294117652</v>
      </c>
      <c r="BB29" s="621" t="s">
        <v>323</v>
      </c>
      <c r="BC29" s="590">
        <v>113</v>
      </c>
      <c r="BD29" s="621">
        <v>0.83088235294117652</v>
      </c>
      <c r="BE29" s="590">
        <v>15</v>
      </c>
      <c r="BF29" s="621">
        <v>1.2559658377292139E-3</v>
      </c>
      <c r="BG29" s="590">
        <v>620</v>
      </c>
      <c r="BH29" s="621">
        <v>5.1913254626140833E-2</v>
      </c>
      <c r="BI29" s="590">
        <v>635</v>
      </c>
      <c r="BJ29" s="621">
        <v>5.316922046387005E-2</v>
      </c>
      <c r="BK29" s="590">
        <v>4</v>
      </c>
      <c r="BL29" s="621">
        <v>0.44444444444444442</v>
      </c>
      <c r="BM29" s="590">
        <v>3</v>
      </c>
      <c r="BN29" s="621">
        <v>0.5</v>
      </c>
      <c r="BO29" s="590" t="s">
        <v>323</v>
      </c>
    </row>
    <row r="30" spans="1:67" s="590" customFormat="1" x14ac:dyDescent="0.2">
      <c r="A30" s="590" t="s">
        <v>464</v>
      </c>
      <c r="B30" s="590" t="s">
        <v>369</v>
      </c>
      <c r="C30" s="590" t="s">
        <v>502</v>
      </c>
      <c r="D30" s="590" t="s">
        <v>507</v>
      </c>
      <c r="E30" s="590" t="s">
        <v>504</v>
      </c>
      <c r="F30" s="590" t="s">
        <v>519</v>
      </c>
      <c r="G30" s="590" t="s">
        <v>315</v>
      </c>
      <c r="H30" s="590" t="s">
        <v>1110</v>
      </c>
      <c r="I30" s="590" t="s">
        <v>935</v>
      </c>
      <c r="J30" s="590" t="s">
        <v>936</v>
      </c>
      <c r="K30" s="590" t="s">
        <v>386</v>
      </c>
      <c r="L30" s="590">
        <v>5</v>
      </c>
      <c r="N30" s="590">
        <v>12</v>
      </c>
      <c r="O30" s="656">
        <v>2.4</v>
      </c>
      <c r="P30" s="656">
        <v>1271.2</v>
      </c>
      <c r="Q30" s="656">
        <v>771.6</v>
      </c>
      <c r="S30" s="621"/>
      <c r="W30" s="621"/>
      <c r="Y30" s="621"/>
      <c r="Z30" s="590">
        <v>3</v>
      </c>
      <c r="AA30" s="659">
        <v>0.25</v>
      </c>
      <c r="AC30" s="621"/>
      <c r="AD30" s="590">
        <v>6187</v>
      </c>
      <c r="AE30" s="590">
        <v>169</v>
      </c>
      <c r="AF30" s="580">
        <v>2.658904971680302E-2</v>
      </c>
      <c r="AG30" s="590">
        <v>6356</v>
      </c>
      <c r="AH30" s="590">
        <v>8930</v>
      </c>
      <c r="AI30" s="621">
        <v>0.7117581187010078</v>
      </c>
      <c r="AJ30" s="590">
        <v>6187</v>
      </c>
      <c r="AK30" s="590">
        <v>169</v>
      </c>
      <c r="AL30" s="590">
        <v>6356</v>
      </c>
      <c r="AM30" s="590">
        <v>3708</v>
      </c>
      <c r="AN30" s="621">
        <v>0.59932115726523361</v>
      </c>
      <c r="AO30" s="590">
        <v>150</v>
      </c>
      <c r="AP30" s="621">
        <v>0.8875739644970414</v>
      </c>
      <c r="AQ30" s="590">
        <v>3858</v>
      </c>
      <c r="AR30" s="621">
        <v>0.60698552548772811</v>
      </c>
      <c r="AS30" s="590">
        <v>92</v>
      </c>
      <c r="AT30" s="621">
        <v>2.4811218985976269E-2</v>
      </c>
      <c r="AU30" s="590">
        <v>10</v>
      </c>
      <c r="AV30" s="621">
        <v>6.6666666666666666E-2</v>
      </c>
      <c r="AW30" s="590">
        <v>102</v>
      </c>
      <c r="AX30" s="621">
        <v>2.6438569206842923E-2</v>
      </c>
      <c r="AY30" s="590">
        <v>58</v>
      </c>
      <c r="AZ30" s="621">
        <v>0.63043478260869568</v>
      </c>
      <c r="BA30" s="590">
        <v>5</v>
      </c>
      <c r="BB30" s="621">
        <v>0.5</v>
      </c>
      <c r="BC30" s="590">
        <v>63</v>
      </c>
      <c r="BD30" s="621">
        <v>0.61764705882352944</v>
      </c>
      <c r="BE30" s="590">
        <v>6</v>
      </c>
      <c r="BF30" s="621">
        <v>1.5552099533437014E-3</v>
      </c>
      <c r="BG30" s="590">
        <v>36</v>
      </c>
      <c r="BH30" s="621">
        <v>9.3312597200622092E-3</v>
      </c>
      <c r="BI30" s="590">
        <v>42</v>
      </c>
      <c r="BJ30" s="621">
        <v>1.088646967340591E-2</v>
      </c>
      <c r="BK30" s="590">
        <v>6</v>
      </c>
      <c r="BL30" s="621">
        <v>0.5</v>
      </c>
      <c r="BM30" s="590">
        <v>3</v>
      </c>
      <c r="BN30" s="621">
        <v>0.6</v>
      </c>
      <c r="BO30" s="590" t="s">
        <v>323</v>
      </c>
    </row>
    <row r="31" spans="1:67" s="590" customFormat="1" x14ac:dyDescent="0.2">
      <c r="A31" s="590" t="s">
        <v>464</v>
      </c>
      <c r="B31" s="590" t="s">
        <v>370</v>
      </c>
      <c r="C31" s="590" t="s">
        <v>502</v>
      </c>
      <c r="D31" s="590" t="s">
        <v>507</v>
      </c>
      <c r="E31" s="590" t="s">
        <v>504</v>
      </c>
      <c r="F31" s="590" t="s">
        <v>519</v>
      </c>
      <c r="G31" s="590" t="s">
        <v>315</v>
      </c>
      <c r="H31" s="590" t="s">
        <v>1110</v>
      </c>
      <c r="I31" s="590" t="s">
        <v>935</v>
      </c>
      <c r="J31" s="590" t="s">
        <v>936</v>
      </c>
      <c r="K31" s="590" t="s">
        <v>386</v>
      </c>
      <c r="L31" s="590">
        <v>6</v>
      </c>
      <c r="N31" s="590">
        <v>18</v>
      </c>
      <c r="O31" s="656">
        <v>3</v>
      </c>
      <c r="P31" s="656">
        <v>5732.5</v>
      </c>
      <c r="Q31" s="656">
        <v>2112.6666666666665</v>
      </c>
      <c r="S31" s="621"/>
      <c r="W31" s="621"/>
      <c r="Y31" s="621"/>
      <c r="Z31" s="590">
        <v>6</v>
      </c>
      <c r="AA31" s="659">
        <v>0.33333333333333331</v>
      </c>
      <c r="AB31" s="590">
        <v>3</v>
      </c>
      <c r="AC31" s="621">
        <v>0.5</v>
      </c>
      <c r="AD31" s="590">
        <v>34325</v>
      </c>
      <c r="AE31" s="590">
        <v>70</v>
      </c>
      <c r="AF31" s="580">
        <v>2.0351795319087079E-3</v>
      </c>
      <c r="AG31" s="590">
        <v>34395</v>
      </c>
      <c r="AH31" s="590">
        <v>52200</v>
      </c>
      <c r="AI31" s="621">
        <v>0.65890804597701147</v>
      </c>
      <c r="AJ31" s="590">
        <v>34325</v>
      </c>
      <c r="AK31" s="590">
        <v>70</v>
      </c>
      <c r="AL31" s="590">
        <v>34395</v>
      </c>
      <c r="AM31" s="590">
        <v>12616</v>
      </c>
      <c r="AN31" s="621">
        <v>0.36754552075746538</v>
      </c>
      <c r="AO31" s="590">
        <v>60</v>
      </c>
      <c r="AP31" s="621">
        <v>0.8571428571428571</v>
      </c>
      <c r="AQ31" s="590">
        <v>12676</v>
      </c>
      <c r="AR31" s="621">
        <v>0.368541939235354</v>
      </c>
      <c r="AS31" s="590">
        <v>141</v>
      </c>
      <c r="AT31" s="621">
        <v>1.1176284083703233E-2</v>
      </c>
      <c r="AU31" s="590">
        <v>2</v>
      </c>
      <c r="AV31" s="621">
        <v>3.3333333333333333E-2</v>
      </c>
      <c r="AW31" s="590">
        <v>143</v>
      </c>
      <c r="AX31" s="621">
        <v>1.1281161249605555E-2</v>
      </c>
      <c r="AY31" s="590">
        <v>115</v>
      </c>
      <c r="AZ31" s="621">
        <v>0.81560283687943258</v>
      </c>
      <c r="BA31" s="590">
        <v>1</v>
      </c>
      <c r="BB31" s="621">
        <v>0.5</v>
      </c>
      <c r="BC31" s="590">
        <v>116</v>
      </c>
      <c r="BD31" s="621">
        <v>0.81118881118881114</v>
      </c>
      <c r="BE31" s="590">
        <v>81</v>
      </c>
      <c r="BF31" s="621">
        <v>6.3900284001262228E-3</v>
      </c>
      <c r="BG31" s="590">
        <v>453</v>
      </c>
      <c r="BH31" s="621">
        <v>3.573682549700221E-2</v>
      </c>
      <c r="BI31" s="590">
        <v>534</v>
      </c>
      <c r="BJ31" s="621">
        <v>4.2126853897128433E-2</v>
      </c>
      <c r="BK31" s="590">
        <v>8</v>
      </c>
      <c r="BL31" s="621">
        <v>0.44444444444444442</v>
      </c>
      <c r="BM31" s="590">
        <v>3</v>
      </c>
      <c r="BN31" s="621">
        <v>0.5</v>
      </c>
      <c r="BO31" s="590" t="s">
        <v>323</v>
      </c>
    </row>
    <row r="32" spans="1:67" s="590" customFormat="1" x14ac:dyDescent="0.2">
      <c r="A32" s="590" t="s">
        <v>464</v>
      </c>
      <c r="B32" s="590" t="s">
        <v>371</v>
      </c>
      <c r="C32" s="590" t="s">
        <v>502</v>
      </c>
      <c r="D32" s="590" t="s">
        <v>507</v>
      </c>
      <c r="E32" s="590" t="s">
        <v>504</v>
      </c>
      <c r="F32" s="590" t="s">
        <v>519</v>
      </c>
      <c r="G32" s="590" t="s">
        <v>315</v>
      </c>
      <c r="H32" s="590" t="s">
        <v>1110</v>
      </c>
      <c r="I32" s="590" t="s">
        <v>935</v>
      </c>
      <c r="J32" s="590" t="s">
        <v>936</v>
      </c>
      <c r="K32" s="590" t="s">
        <v>386</v>
      </c>
      <c r="L32" s="590">
        <v>7</v>
      </c>
      <c r="N32" s="590">
        <v>20</v>
      </c>
      <c r="O32" s="656">
        <v>2.8571428571428572</v>
      </c>
      <c r="P32" s="656">
        <v>6704.4285714285716</v>
      </c>
      <c r="Q32" s="656">
        <v>2348.4285714285716</v>
      </c>
      <c r="S32" s="621"/>
      <c r="W32" s="621"/>
      <c r="Y32" s="621"/>
      <c r="Z32" s="590">
        <v>6</v>
      </c>
      <c r="AA32" s="659">
        <v>0.3</v>
      </c>
      <c r="AB32" s="590">
        <v>5</v>
      </c>
      <c r="AC32" s="621">
        <v>0.7142857142857143</v>
      </c>
      <c r="AD32" s="590">
        <v>46735</v>
      </c>
      <c r="AE32" s="590">
        <v>196</v>
      </c>
      <c r="AF32" s="580">
        <v>4.1763439943747205E-3</v>
      </c>
      <c r="AG32" s="590">
        <v>46931</v>
      </c>
      <c r="AH32" s="590">
        <v>73900</v>
      </c>
      <c r="AI32" s="621">
        <v>0.63506089309878211</v>
      </c>
      <c r="AJ32" s="590">
        <v>46735</v>
      </c>
      <c r="AK32" s="590">
        <v>196</v>
      </c>
      <c r="AL32" s="590">
        <v>46931</v>
      </c>
      <c r="AM32" s="590">
        <v>16278</v>
      </c>
      <c r="AN32" s="621">
        <v>0.34830426874933135</v>
      </c>
      <c r="AO32" s="590">
        <v>161</v>
      </c>
      <c r="AP32" s="621">
        <v>0.8214285714285714</v>
      </c>
      <c r="AQ32" s="590">
        <v>16439</v>
      </c>
      <c r="AR32" s="621">
        <v>0.3502801985894185</v>
      </c>
      <c r="AS32" s="590">
        <v>315</v>
      </c>
      <c r="AT32" s="621">
        <v>1.9351271654994472E-2</v>
      </c>
      <c r="AU32" s="590">
        <v>10</v>
      </c>
      <c r="AV32" s="621">
        <v>6.2111801242236024E-2</v>
      </c>
      <c r="AW32" s="590">
        <v>325</v>
      </c>
      <c r="AX32" s="621">
        <v>1.9770059006022266E-2</v>
      </c>
      <c r="AY32" s="590">
        <v>239</v>
      </c>
      <c r="AZ32" s="621">
        <v>0.7587301587301587</v>
      </c>
      <c r="BA32" s="590">
        <v>3</v>
      </c>
      <c r="BB32" s="621">
        <v>0.3</v>
      </c>
      <c r="BC32" s="590">
        <v>242</v>
      </c>
      <c r="BD32" s="621">
        <v>0.74461538461538457</v>
      </c>
      <c r="BE32" s="590">
        <v>63</v>
      </c>
      <c r="BF32" s="621">
        <v>3.8323498996289313E-3</v>
      </c>
      <c r="BG32" s="590">
        <v>1104</v>
      </c>
      <c r="BH32" s="621">
        <v>6.7157369669687939E-2</v>
      </c>
      <c r="BI32" s="590">
        <v>1167</v>
      </c>
      <c r="BJ32" s="621">
        <v>7.0989719569316864E-2</v>
      </c>
      <c r="BK32" s="590">
        <v>6</v>
      </c>
      <c r="BL32" s="621">
        <v>0.3</v>
      </c>
      <c r="BM32" s="590">
        <v>2</v>
      </c>
      <c r="BN32" s="621">
        <v>0.2857142857142857</v>
      </c>
      <c r="BO32" s="590" t="s">
        <v>323</v>
      </c>
    </row>
    <row r="33" spans="1:67" s="590" customFormat="1" x14ac:dyDescent="0.2">
      <c r="A33" s="590" t="s">
        <v>464</v>
      </c>
      <c r="B33" s="590" t="s">
        <v>372</v>
      </c>
      <c r="C33" s="590" t="s">
        <v>502</v>
      </c>
      <c r="D33" s="590" t="s">
        <v>507</v>
      </c>
      <c r="E33" s="590" t="s">
        <v>504</v>
      </c>
      <c r="F33" s="590" t="s">
        <v>519</v>
      </c>
      <c r="G33" s="590" t="s">
        <v>315</v>
      </c>
      <c r="H33" s="590" t="s">
        <v>1110</v>
      </c>
      <c r="I33" s="590" t="s">
        <v>935</v>
      </c>
      <c r="J33" s="590" t="s">
        <v>936</v>
      </c>
      <c r="K33" s="590" t="s">
        <v>386</v>
      </c>
      <c r="L33" s="590">
        <v>7</v>
      </c>
      <c r="N33" s="590">
        <v>32</v>
      </c>
      <c r="O33" s="656">
        <v>4.5714285714285712</v>
      </c>
      <c r="P33" s="656">
        <v>7389.4285714285716</v>
      </c>
      <c r="Q33" s="656">
        <v>2514.4285714285716</v>
      </c>
      <c r="S33" s="621"/>
      <c r="W33" s="621"/>
      <c r="Y33" s="621"/>
      <c r="Z33" s="590">
        <v>7</v>
      </c>
      <c r="AA33" s="659">
        <v>0.21875</v>
      </c>
      <c r="AB33" s="590">
        <v>3</v>
      </c>
      <c r="AC33" s="621">
        <v>0.42857142857142855</v>
      </c>
      <c r="AD33" s="590">
        <v>51675</v>
      </c>
      <c r="AE33" s="590">
        <v>51</v>
      </c>
      <c r="AF33" s="580">
        <v>9.8596450527781002E-4</v>
      </c>
      <c r="AG33" s="590">
        <v>51726</v>
      </c>
      <c r="AH33" s="590">
        <v>80300</v>
      </c>
      <c r="AI33" s="621">
        <v>0.64415940224159407</v>
      </c>
      <c r="AJ33" s="590">
        <v>51675</v>
      </c>
      <c r="AK33" s="590">
        <v>51</v>
      </c>
      <c r="AL33" s="590">
        <v>51726</v>
      </c>
      <c r="AM33" s="590">
        <v>17559</v>
      </c>
      <c r="AN33" s="621">
        <v>0.33979680696661829</v>
      </c>
      <c r="AO33" s="590">
        <v>42</v>
      </c>
      <c r="AP33" s="621">
        <v>0.82352941176470584</v>
      </c>
      <c r="AQ33" s="590">
        <v>17601</v>
      </c>
      <c r="AR33" s="621">
        <v>0.34027375014499478</v>
      </c>
      <c r="AS33" s="590">
        <v>162</v>
      </c>
      <c r="AT33" s="621">
        <v>9.226037929267043E-3</v>
      </c>
      <c r="AV33" s="621"/>
      <c r="AW33" s="590">
        <v>162</v>
      </c>
      <c r="AX33" s="621">
        <v>9.2040224987216639E-3</v>
      </c>
      <c r="AY33" s="590">
        <v>120</v>
      </c>
      <c r="AZ33" s="621">
        <v>0.7407407407407407</v>
      </c>
      <c r="BB33" s="621"/>
      <c r="BC33" s="590">
        <v>120</v>
      </c>
      <c r="BD33" s="621">
        <v>0.7407407407407407</v>
      </c>
      <c r="BE33" s="590">
        <v>172</v>
      </c>
      <c r="BF33" s="621">
        <v>9.7721720356797916E-3</v>
      </c>
      <c r="BG33" s="590">
        <v>623</v>
      </c>
      <c r="BH33" s="621">
        <v>3.5395716152491333E-2</v>
      </c>
      <c r="BI33" s="590">
        <v>795</v>
      </c>
      <c r="BJ33" s="621">
        <v>4.5167888188171128E-2</v>
      </c>
      <c r="BK33" s="590">
        <v>13</v>
      </c>
      <c r="BL33" s="621">
        <v>0.40625</v>
      </c>
      <c r="BM33" s="590">
        <v>4</v>
      </c>
      <c r="BN33" s="621">
        <v>0.5714285714285714</v>
      </c>
      <c r="BO33" s="590" t="s">
        <v>323</v>
      </c>
    </row>
    <row r="34" spans="1:67" s="590" customFormat="1" x14ac:dyDescent="0.2">
      <c r="A34" s="590" t="s">
        <v>464</v>
      </c>
      <c r="B34" s="590" t="s">
        <v>466</v>
      </c>
      <c r="C34" s="590" t="s">
        <v>373</v>
      </c>
      <c r="D34" s="590" t="s">
        <v>527</v>
      </c>
      <c r="E34" s="590" t="s">
        <v>504</v>
      </c>
      <c r="F34" s="590" t="s">
        <v>519</v>
      </c>
      <c r="G34" s="590" t="s">
        <v>315</v>
      </c>
      <c r="H34" s="590" t="s">
        <v>1110</v>
      </c>
      <c r="I34" s="590" t="s">
        <v>935</v>
      </c>
      <c r="J34" s="590" t="s">
        <v>936</v>
      </c>
      <c r="K34" s="590" t="s">
        <v>386</v>
      </c>
      <c r="L34" s="590">
        <v>2</v>
      </c>
      <c r="N34" s="590">
        <v>8</v>
      </c>
      <c r="O34" s="656">
        <v>4</v>
      </c>
      <c r="P34" s="656">
        <v>52197.5</v>
      </c>
      <c r="Q34" s="656">
        <v>18943.5</v>
      </c>
      <c r="R34" s="590">
        <v>1</v>
      </c>
      <c r="S34" s="621">
        <v>0.125</v>
      </c>
      <c r="V34" s="590">
        <v>1</v>
      </c>
      <c r="W34" s="621">
        <v>0.5</v>
      </c>
      <c r="X34" s="590">
        <v>1</v>
      </c>
      <c r="Y34" s="621"/>
      <c r="Z34" s="590">
        <v>3</v>
      </c>
      <c r="AA34" s="659">
        <v>0.375</v>
      </c>
      <c r="AB34" s="590">
        <v>1</v>
      </c>
      <c r="AC34" s="621">
        <v>0.5</v>
      </c>
      <c r="AD34" s="590">
        <v>104366</v>
      </c>
      <c r="AE34" s="590">
        <v>29</v>
      </c>
      <c r="AF34" s="580">
        <v>2.7779108194836915E-4</v>
      </c>
      <c r="AG34" s="590">
        <v>104395</v>
      </c>
      <c r="AH34" s="590">
        <v>143499</v>
      </c>
      <c r="AI34" s="621">
        <v>0.72749635885964359</v>
      </c>
      <c r="AJ34" s="590">
        <v>104366</v>
      </c>
      <c r="AK34" s="590">
        <v>29</v>
      </c>
      <c r="AL34" s="590">
        <v>104395</v>
      </c>
      <c r="AM34" s="590">
        <v>37860</v>
      </c>
      <c r="AN34" s="621">
        <v>0.36276181898319376</v>
      </c>
      <c r="AO34" s="590">
        <v>27</v>
      </c>
      <c r="AP34" s="621">
        <v>0.93103448275862066</v>
      </c>
      <c r="AQ34" s="590">
        <v>37887</v>
      </c>
      <c r="AR34" s="621">
        <v>0.36291968006130559</v>
      </c>
      <c r="AS34" s="590">
        <v>324</v>
      </c>
      <c r="AT34" s="621">
        <v>8.5578446909667198E-3</v>
      </c>
      <c r="AU34" s="590">
        <v>2</v>
      </c>
      <c r="AV34" s="621">
        <v>7.407407407407407E-2</v>
      </c>
      <c r="AW34" s="590">
        <v>326</v>
      </c>
      <c r="AX34" s="621">
        <v>8.604534536912397E-3</v>
      </c>
      <c r="AY34" s="590">
        <v>266</v>
      </c>
      <c r="AZ34" s="621">
        <v>0.82098765432098764</v>
      </c>
      <c r="BA34" s="590">
        <v>2</v>
      </c>
      <c r="BB34" s="621">
        <v>1</v>
      </c>
      <c r="BC34" s="590">
        <v>268</v>
      </c>
      <c r="BD34" s="621">
        <v>0.82208588957055218</v>
      </c>
      <c r="BE34" s="590">
        <v>68</v>
      </c>
      <c r="BF34" s="621">
        <v>1.794810885000132E-3</v>
      </c>
      <c r="BG34" s="590">
        <v>2647</v>
      </c>
      <c r="BH34" s="621">
        <v>6.9865653126402194E-2</v>
      </c>
      <c r="BI34" s="590">
        <v>2715</v>
      </c>
      <c r="BJ34" s="621">
        <v>7.1660464011402331E-2</v>
      </c>
      <c r="BK34" s="590">
        <v>4</v>
      </c>
      <c r="BL34" s="621">
        <v>0.5</v>
      </c>
      <c r="BM34" s="590">
        <v>0</v>
      </c>
      <c r="BN34" s="621"/>
      <c r="BO34" s="590" t="s">
        <v>323</v>
      </c>
    </row>
    <row r="35" spans="1:67" s="590" customFormat="1" x14ac:dyDescent="0.2">
      <c r="A35" s="590" t="s">
        <v>464</v>
      </c>
      <c r="B35" s="590" t="s">
        <v>466</v>
      </c>
      <c r="C35" s="590" t="s">
        <v>374</v>
      </c>
      <c r="D35" s="590" t="s">
        <v>527</v>
      </c>
      <c r="E35" s="590" t="s">
        <v>504</v>
      </c>
      <c r="F35" s="590" t="s">
        <v>519</v>
      </c>
      <c r="G35" s="590" t="s">
        <v>315</v>
      </c>
      <c r="H35" s="590" t="s">
        <v>1110</v>
      </c>
      <c r="I35" s="590" t="s">
        <v>935</v>
      </c>
      <c r="J35" s="590" t="s">
        <v>936</v>
      </c>
      <c r="K35" s="590" t="s">
        <v>386</v>
      </c>
      <c r="L35" s="590">
        <v>2</v>
      </c>
      <c r="N35" s="590">
        <v>6</v>
      </c>
      <c r="O35" s="656">
        <v>3</v>
      </c>
      <c r="P35" s="656">
        <v>53321.5</v>
      </c>
      <c r="Q35" s="656">
        <v>18754</v>
      </c>
      <c r="R35" s="590">
        <v>1</v>
      </c>
      <c r="S35" s="621">
        <v>0.16666666666666666</v>
      </c>
      <c r="V35" s="590">
        <v>1</v>
      </c>
      <c r="W35" s="621">
        <v>0.5</v>
      </c>
      <c r="X35" s="590">
        <v>1</v>
      </c>
      <c r="Y35" s="621"/>
      <c r="Z35" s="590">
        <v>2</v>
      </c>
      <c r="AA35" s="659">
        <v>0.33333333333333331</v>
      </c>
      <c r="AC35" s="621"/>
      <c r="AD35" s="590">
        <v>106605</v>
      </c>
      <c r="AE35" s="590">
        <v>38</v>
      </c>
      <c r="AF35" s="580">
        <v>3.5632906051030072E-4</v>
      </c>
      <c r="AG35" s="590">
        <v>106643</v>
      </c>
      <c r="AH35" s="590">
        <v>147633</v>
      </c>
      <c r="AI35" s="621">
        <v>0.72235204866120717</v>
      </c>
      <c r="AJ35" s="590">
        <v>106605</v>
      </c>
      <c r="AK35" s="590">
        <v>38</v>
      </c>
      <c r="AL35" s="590">
        <v>106643</v>
      </c>
      <c r="AM35" s="590">
        <v>37477</v>
      </c>
      <c r="AN35" s="621">
        <v>0.35155011491018245</v>
      </c>
      <c r="AO35" s="590">
        <v>31</v>
      </c>
      <c r="AP35" s="621">
        <v>0.81578947368421051</v>
      </c>
      <c r="AQ35" s="590">
        <v>37508</v>
      </c>
      <c r="AR35" s="621">
        <v>0.35171553688474633</v>
      </c>
      <c r="AS35" s="590">
        <v>432</v>
      </c>
      <c r="AT35" s="621">
        <v>1.1527069936227553E-2</v>
      </c>
      <c r="AU35" s="590">
        <v>2</v>
      </c>
      <c r="AV35" s="621">
        <v>6.4516129032258063E-2</v>
      </c>
      <c r="AW35" s="590">
        <v>434</v>
      </c>
      <c r="AX35" s="621">
        <v>1.1570864882158473E-2</v>
      </c>
      <c r="AY35" s="590">
        <v>330</v>
      </c>
      <c r="AZ35" s="621">
        <v>0.76388888888888884</v>
      </c>
      <c r="BA35" s="590">
        <v>1</v>
      </c>
      <c r="BB35" s="621">
        <v>0.5</v>
      </c>
      <c r="BC35" s="590">
        <v>331</v>
      </c>
      <c r="BD35" s="621">
        <v>0.76267281105990781</v>
      </c>
      <c r="BE35" s="590">
        <v>35</v>
      </c>
      <c r="BF35" s="621">
        <v>9.3313426469019941E-4</v>
      </c>
      <c r="BG35" s="590">
        <v>1902</v>
      </c>
      <c r="BH35" s="621">
        <v>5.0709182041164549E-2</v>
      </c>
      <c r="BI35" s="590">
        <v>1937</v>
      </c>
      <c r="BJ35" s="621">
        <v>5.1642316305854752E-2</v>
      </c>
      <c r="BK35" s="590">
        <v>3</v>
      </c>
      <c r="BL35" s="621">
        <v>0.5</v>
      </c>
      <c r="BM35" s="590">
        <v>2</v>
      </c>
      <c r="BN35" s="621">
        <v>1</v>
      </c>
      <c r="BO35" s="590" t="s">
        <v>323</v>
      </c>
    </row>
    <row r="36" spans="1:67" s="590" customFormat="1" x14ac:dyDescent="0.2">
      <c r="A36" s="590" t="s">
        <v>464</v>
      </c>
      <c r="B36" s="590" t="s">
        <v>466</v>
      </c>
      <c r="C36" s="590" t="s">
        <v>375</v>
      </c>
      <c r="D36" s="590" t="s">
        <v>527</v>
      </c>
      <c r="E36" s="590" t="s">
        <v>504</v>
      </c>
      <c r="F36" s="590" t="s">
        <v>519</v>
      </c>
      <c r="G36" s="590" t="s">
        <v>315</v>
      </c>
      <c r="H36" s="590" t="s">
        <v>1110</v>
      </c>
      <c r="I36" s="590" t="s">
        <v>935</v>
      </c>
      <c r="J36" s="590" t="s">
        <v>936</v>
      </c>
      <c r="K36" s="590" t="s">
        <v>386</v>
      </c>
      <c r="L36" s="590">
        <v>1</v>
      </c>
      <c r="N36" s="590">
        <v>3</v>
      </c>
      <c r="O36" s="656">
        <v>3</v>
      </c>
      <c r="P36" s="656">
        <v>46059</v>
      </c>
      <c r="Q36" s="656">
        <v>17043</v>
      </c>
      <c r="R36" s="590">
        <v>0</v>
      </c>
      <c r="S36" s="621">
        <v>0</v>
      </c>
      <c r="V36" s="590">
        <v>0</v>
      </c>
      <c r="W36" s="621">
        <v>0</v>
      </c>
      <c r="X36" s="590">
        <v>0</v>
      </c>
      <c r="Y36" s="621"/>
      <c r="Z36" s="590">
        <v>1</v>
      </c>
      <c r="AA36" s="659">
        <v>0.33333333333333331</v>
      </c>
      <c r="AB36" s="590">
        <v>1</v>
      </c>
      <c r="AC36" s="621">
        <v>1</v>
      </c>
      <c r="AD36" s="590">
        <v>46033</v>
      </c>
      <c r="AE36" s="590">
        <v>26</v>
      </c>
      <c r="AF36" s="580">
        <v>5.6449336720293538E-4</v>
      </c>
      <c r="AG36" s="590">
        <v>46059</v>
      </c>
      <c r="AH36" s="590">
        <v>65319</v>
      </c>
      <c r="AI36" s="621">
        <v>0.70513939282597715</v>
      </c>
      <c r="AJ36" s="590">
        <v>46033</v>
      </c>
      <c r="AK36" s="590">
        <v>26</v>
      </c>
      <c r="AL36" s="590">
        <v>46059</v>
      </c>
      <c r="AM36" s="590">
        <v>17018</v>
      </c>
      <c r="AN36" s="621">
        <v>0.36969130840918474</v>
      </c>
      <c r="AO36" s="590">
        <v>25</v>
      </c>
      <c r="AP36" s="621">
        <v>0.96153846153846156</v>
      </c>
      <c r="AQ36" s="590">
        <v>17043</v>
      </c>
      <c r="AR36" s="621">
        <v>0.37002540220152413</v>
      </c>
      <c r="AS36" s="590">
        <v>87</v>
      </c>
      <c r="AT36" s="621">
        <v>5.112234105065225E-3</v>
      </c>
      <c r="AU36" s="590">
        <v>2</v>
      </c>
      <c r="AV36" s="621">
        <v>0.08</v>
      </c>
      <c r="AW36" s="590">
        <v>89</v>
      </c>
      <c r="AX36" s="621">
        <v>5.2220853136184945E-3</v>
      </c>
      <c r="AY36" s="590">
        <v>57</v>
      </c>
      <c r="AZ36" s="621">
        <v>0.65517241379310343</v>
      </c>
      <c r="BA36" s="590">
        <v>1</v>
      </c>
      <c r="BB36" s="621">
        <v>0.5</v>
      </c>
      <c r="BC36" s="590">
        <v>58</v>
      </c>
      <c r="BD36" s="621">
        <v>0.651685393258427</v>
      </c>
      <c r="BE36" s="590">
        <v>20</v>
      </c>
      <c r="BF36" s="621">
        <v>1.1735023176670774E-3</v>
      </c>
      <c r="BG36" s="590">
        <v>823</v>
      </c>
      <c r="BH36" s="621">
        <v>4.8289620372000235E-2</v>
      </c>
      <c r="BI36" s="590">
        <v>843</v>
      </c>
      <c r="BJ36" s="621">
        <v>4.9463122689667315E-2</v>
      </c>
      <c r="BK36" s="590">
        <v>2</v>
      </c>
      <c r="BL36" s="621">
        <v>0.66666666666666663</v>
      </c>
      <c r="BM36" s="590">
        <v>0</v>
      </c>
      <c r="BN36" s="621"/>
      <c r="BO36" s="590" t="s">
        <v>323</v>
      </c>
    </row>
    <row r="37" spans="1:67" s="590" customFormat="1" x14ac:dyDescent="0.2">
      <c r="A37" s="590" t="s">
        <v>464</v>
      </c>
      <c r="B37" s="590" t="s">
        <v>466</v>
      </c>
      <c r="C37" s="590" t="s">
        <v>747</v>
      </c>
      <c r="D37" s="590" t="s">
        <v>527</v>
      </c>
      <c r="E37" s="590" t="s">
        <v>504</v>
      </c>
      <c r="F37" s="590" t="s">
        <v>519</v>
      </c>
      <c r="G37" s="590" t="s">
        <v>315</v>
      </c>
      <c r="H37" s="590" t="s">
        <v>1110</v>
      </c>
      <c r="I37" s="590" t="s">
        <v>935</v>
      </c>
      <c r="J37" s="590" t="s">
        <v>936</v>
      </c>
      <c r="K37" s="590" t="s">
        <v>510</v>
      </c>
      <c r="L37" s="590">
        <v>2</v>
      </c>
      <c r="M37" s="590">
        <v>2</v>
      </c>
      <c r="N37" s="590">
        <v>2</v>
      </c>
      <c r="O37" s="656">
        <v>1</v>
      </c>
      <c r="P37" s="656">
        <v>46581.5</v>
      </c>
      <c r="Q37" s="656" t="s">
        <v>323</v>
      </c>
      <c r="R37" s="590">
        <v>1</v>
      </c>
      <c r="S37" s="621">
        <v>0.5</v>
      </c>
      <c r="V37" s="590">
        <v>1</v>
      </c>
      <c r="W37" s="621">
        <v>0.5</v>
      </c>
      <c r="X37" s="590">
        <v>1</v>
      </c>
      <c r="Y37" s="621"/>
      <c r="AA37" s="659"/>
      <c r="AC37" s="621"/>
      <c r="AD37" s="590">
        <v>93150</v>
      </c>
      <c r="AE37" s="590">
        <v>13</v>
      </c>
      <c r="AF37" s="580">
        <v>1.3954037547094878E-4</v>
      </c>
      <c r="AG37" s="590">
        <v>93163</v>
      </c>
      <c r="AH37" s="590">
        <v>127125</v>
      </c>
      <c r="AI37" s="621">
        <v>0.73284562438544743</v>
      </c>
      <c r="AJ37" s="590" t="s">
        <v>323</v>
      </c>
      <c r="AK37" s="590" t="s">
        <v>323</v>
      </c>
      <c r="AL37" s="590" t="s">
        <v>323</v>
      </c>
      <c r="AN37" s="621" t="s">
        <v>323</v>
      </c>
      <c r="AP37" s="621" t="s">
        <v>323</v>
      </c>
      <c r="AQ37" s="590" t="s">
        <v>323</v>
      </c>
      <c r="AR37" s="621"/>
      <c r="AT37" s="621"/>
      <c r="AV37" s="621"/>
      <c r="AX37" s="621"/>
      <c r="AZ37" s="621"/>
      <c r="BB37" s="621"/>
      <c r="BD37" s="621"/>
      <c r="BF37" s="621"/>
      <c r="BH37" s="621"/>
      <c r="BJ37" s="621"/>
      <c r="BK37" s="590">
        <v>1</v>
      </c>
      <c r="BL37" s="621">
        <v>0.5</v>
      </c>
      <c r="BM37" s="590">
        <v>1</v>
      </c>
      <c r="BN37" s="621">
        <v>0.5</v>
      </c>
      <c r="BO37" s="590" t="s">
        <v>323</v>
      </c>
    </row>
    <row r="38" spans="1:67" s="590" customFormat="1" x14ac:dyDescent="0.2">
      <c r="A38" s="590" t="s">
        <v>464</v>
      </c>
      <c r="B38" s="590" t="s">
        <v>466</v>
      </c>
      <c r="C38" s="590" t="s">
        <v>376</v>
      </c>
      <c r="D38" s="590" t="s">
        <v>527</v>
      </c>
      <c r="E38" s="590" t="s">
        <v>504</v>
      </c>
      <c r="F38" s="590" t="s">
        <v>519</v>
      </c>
      <c r="G38" s="590" t="s">
        <v>315</v>
      </c>
      <c r="H38" s="590" t="s">
        <v>1110</v>
      </c>
      <c r="I38" s="590" t="s">
        <v>935</v>
      </c>
      <c r="J38" s="590" t="s">
        <v>936</v>
      </c>
      <c r="K38" s="590" t="s">
        <v>386</v>
      </c>
      <c r="L38" s="590">
        <v>2</v>
      </c>
      <c r="N38" s="590">
        <v>7</v>
      </c>
      <c r="O38" s="656">
        <v>3.5</v>
      </c>
      <c r="P38" s="656">
        <v>48859</v>
      </c>
      <c r="Q38" s="656">
        <v>14971</v>
      </c>
      <c r="R38" s="590">
        <v>2</v>
      </c>
      <c r="S38" s="621">
        <v>0.2857142857142857</v>
      </c>
      <c r="V38" s="590">
        <v>2</v>
      </c>
      <c r="W38" s="621">
        <v>1</v>
      </c>
      <c r="X38" s="590">
        <v>2</v>
      </c>
      <c r="Y38" s="621"/>
      <c r="Z38" s="590">
        <v>1</v>
      </c>
      <c r="AA38" s="659">
        <v>0.14285714285714285</v>
      </c>
      <c r="AC38" s="621"/>
      <c r="AD38" s="590">
        <v>97705</v>
      </c>
      <c r="AE38" s="590">
        <v>13</v>
      </c>
      <c r="AF38" s="580">
        <v>1.3303587875314682E-4</v>
      </c>
      <c r="AG38" s="590">
        <v>97718</v>
      </c>
      <c r="AH38" s="590">
        <v>146619</v>
      </c>
      <c r="AI38" s="621">
        <v>0.66647569551013175</v>
      </c>
      <c r="AJ38" s="590">
        <v>97705</v>
      </c>
      <c r="AK38" s="590">
        <v>13</v>
      </c>
      <c r="AL38" s="590">
        <v>97718</v>
      </c>
      <c r="AM38" s="590">
        <v>29933</v>
      </c>
      <c r="AN38" s="621">
        <v>0.30636098459648942</v>
      </c>
      <c r="AO38" s="590">
        <v>9</v>
      </c>
      <c r="AP38" s="621">
        <v>0.69230769230769229</v>
      </c>
      <c r="AQ38" s="590">
        <v>29942</v>
      </c>
      <c r="AR38" s="621">
        <v>0.30641232935590168</v>
      </c>
      <c r="AS38" s="590">
        <v>249</v>
      </c>
      <c r="AT38" s="621">
        <v>8.3185781578859457E-3</v>
      </c>
      <c r="AV38" s="621"/>
      <c r="AW38" s="590">
        <v>249</v>
      </c>
      <c r="AX38" s="621">
        <v>8.3160777503172804E-3</v>
      </c>
      <c r="AY38" s="590">
        <v>134</v>
      </c>
      <c r="AZ38" s="621">
        <v>0.5381526104417671</v>
      </c>
      <c r="BB38" s="621" t="s">
        <v>323</v>
      </c>
      <c r="BC38" s="590">
        <v>134</v>
      </c>
      <c r="BD38" s="621">
        <v>0.5381526104417671</v>
      </c>
      <c r="BE38" s="590">
        <v>80</v>
      </c>
      <c r="BF38" s="621">
        <v>2.6718322089372788E-3</v>
      </c>
      <c r="BG38" s="590">
        <v>1305</v>
      </c>
      <c r="BH38" s="621">
        <v>4.3584262908289359E-2</v>
      </c>
      <c r="BI38" s="590">
        <v>1385</v>
      </c>
      <c r="BJ38" s="621">
        <v>4.6256095117226635E-2</v>
      </c>
      <c r="BK38" s="590">
        <v>0</v>
      </c>
      <c r="BL38" s="621"/>
      <c r="BM38" s="590">
        <v>0</v>
      </c>
      <c r="BN38" s="621"/>
      <c r="BO38" s="590" t="s">
        <v>323</v>
      </c>
    </row>
    <row r="39" spans="1:67" s="590" customFormat="1" x14ac:dyDescent="0.2">
      <c r="A39" s="590" t="s">
        <v>464</v>
      </c>
      <c r="B39" s="590" t="s">
        <v>466</v>
      </c>
      <c r="C39" s="590" t="s">
        <v>377</v>
      </c>
      <c r="D39" s="590" t="s">
        <v>527</v>
      </c>
      <c r="E39" s="590" t="s">
        <v>504</v>
      </c>
      <c r="F39" s="590" t="s">
        <v>519</v>
      </c>
      <c r="G39" s="590" t="s">
        <v>315</v>
      </c>
      <c r="H39" s="590" t="s">
        <v>1110</v>
      </c>
      <c r="I39" s="590" t="s">
        <v>935</v>
      </c>
      <c r="J39" s="590" t="s">
        <v>936</v>
      </c>
      <c r="K39" s="590" t="s">
        <v>386</v>
      </c>
      <c r="L39" s="590">
        <v>2</v>
      </c>
      <c r="N39" s="590">
        <v>6</v>
      </c>
      <c r="O39" s="656">
        <v>3</v>
      </c>
      <c r="P39" s="656">
        <v>41997</v>
      </c>
      <c r="Q39" s="656">
        <v>13199</v>
      </c>
      <c r="R39" s="590">
        <v>2</v>
      </c>
      <c r="S39" s="621">
        <v>0.33333333333333331</v>
      </c>
      <c r="V39" s="590">
        <v>2</v>
      </c>
      <c r="W39" s="621">
        <v>1</v>
      </c>
      <c r="X39" s="590">
        <v>2</v>
      </c>
      <c r="Y39" s="621"/>
      <c r="Z39" s="590">
        <v>1</v>
      </c>
      <c r="AA39" s="659">
        <v>0.16666666666666666</v>
      </c>
      <c r="AC39" s="621"/>
      <c r="AD39" s="590">
        <v>83981</v>
      </c>
      <c r="AE39" s="590">
        <v>13</v>
      </c>
      <c r="AF39" s="580">
        <v>1.5477295997333142E-4</v>
      </c>
      <c r="AG39" s="590">
        <v>83994</v>
      </c>
      <c r="AH39" s="590">
        <v>127878</v>
      </c>
      <c r="AI39" s="621">
        <v>0.65682916529817481</v>
      </c>
      <c r="AJ39" s="590">
        <v>83981</v>
      </c>
      <c r="AK39" s="590">
        <v>13</v>
      </c>
      <c r="AL39" s="590">
        <v>83994</v>
      </c>
      <c r="AM39" s="590">
        <v>26386</v>
      </c>
      <c r="AN39" s="621">
        <v>0.31419011443064504</v>
      </c>
      <c r="AO39" s="590">
        <v>12</v>
      </c>
      <c r="AP39" s="621">
        <v>0.92307692307692313</v>
      </c>
      <c r="AQ39" s="590">
        <v>26398</v>
      </c>
      <c r="AR39" s="621">
        <v>0.3142843536443079</v>
      </c>
      <c r="AS39" s="590">
        <v>195</v>
      </c>
      <c r="AT39" s="621">
        <v>7.3902827256878646E-3</v>
      </c>
      <c r="AU39" s="590">
        <v>1</v>
      </c>
      <c r="AV39" s="621">
        <v>8.3333333333333329E-2</v>
      </c>
      <c r="AW39" s="590">
        <v>196</v>
      </c>
      <c r="AX39" s="621">
        <v>7.4248049094628385E-3</v>
      </c>
      <c r="AY39" s="590">
        <v>127</v>
      </c>
      <c r="AZ39" s="621">
        <v>0.6512820512820513</v>
      </c>
      <c r="BA39" s="590">
        <v>1</v>
      </c>
      <c r="BB39" s="621">
        <v>1</v>
      </c>
      <c r="BC39" s="590">
        <v>128</v>
      </c>
      <c r="BD39" s="621">
        <v>0.65306122448979587</v>
      </c>
      <c r="BE39" s="590">
        <v>79</v>
      </c>
      <c r="BF39" s="621">
        <v>2.99265095840594E-3</v>
      </c>
      <c r="BG39" s="590">
        <v>708</v>
      </c>
      <c r="BH39" s="621">
        <v>2.6820213652549437E-2</v>
      </c>
      <c r="BI39" s="590">
        <v>787</v>
      </c>
      <c r="BJ39" s="621">
        <v>2.9812864610955375E-2</v>
      </c>
      <c r="BK39" s="590">
        <v>1</v>
      </c>
      <c r="BL39" s="621">
        <v>0.16666666666666666</v>
      </c>
      <c r="BM39" s="590">
        <v>0</v>
      </c>
      <c r="BN39" s="621"/>
      <c r="BO39" s="590" t="s">
        <v>323</v>
      </c>
    </row>
    <row r="40" spans="1:67" s="590" customFormat="1" x14ac:dyDescent="0.2">
      <c r="A40" s="590" t="s">
        <v>464</v>
      </c>
      <c r="B40" s="590" t="s">
        <v>466</v>
      </c>
      <c r="C40" s="590" t="s">
        <v>378</v>
      </c>
      <c r="D40" s="590" t="s">
        <v>527</v>
      </c>
      <c r="E40" s="590" t="s">
        <v>504</v>
      </c>
      <c r="F40" s="590" t="s">
        <v>519</v>
      </c>
      <c r="G40" s="590" t="s">
        <v>315</v>
      </c>
      <c r="H40" s="590" t="s">
        <v>1110</v>
      </c>
      <c r="I40" s="590" t="s">
        <v>935</v>
      </c>
      <c r="J40" s="590" t="s">
        <v>936</v>
      </c>
      <c r="K40" s="590" t="s">
        <v>386</v>
      </c>
      <c r="L40" s="590">
        <v>1</v>
      </c>
      <c r="N40" s="590">
        <v>2</v>
      </c>
      <c r="O40" s="656">
        <v>2</v>
      </c>
      <c r="P40" s="656">
        <v>48222</v>
      </c>
      <c r="Q40" s="656">
        <v>17066</v>
      </c>
      <c r="R40" s="590">
        <v>1</v>
      </c>
      <c r="S40" s="621">
        <v>0.5</v>
      </c>
      <c r="V40" s="590">
        <v>1</v>
      </c>
      <c r="W40" s="621">
        <v>1</v>
      </c>
      <c r="X40" s="590">
        <v>1</v>
      </c>
      <c r="Y40" s="621"/>
      <c r="Z40" s="590">
        <v>0</v>
      </c>
      <c r="AA40" s="659">
        <v>0</v>
      </c>
      <c r="AC40" s="621"/>
      <c r="AD40" s="590">
        <v>48205</v>
      </c>
      <c r="AE40" s="590">
        <v>17</v>
      </c>
      <c r="AF40" s="580">
        <v>3.5253618680270414E-4</v>
      </c>
      <c r="AG40" s="590">
        <v>48222</v>
      </c>
      <c r="AH40" s="590">
        <v>70005</v>
      </c>
      <c r="AI40" s="621">
        <v>0.6888365116777373</v>
      </c>
      <c r="AJ40" s="590">
        <v>48205</v>
      </c>
      <c r="AK40" s="590">
        <v>17</v>
      </c>
      <c r="AL40" s="590">
        <v>48222</v>
      </c>
      <c r="AM40" s="590">
        <v>17050</v>
      </c>
      <c r="AN40" s="621">
        <v>0.3536977491961415</v>
      </c>
      <c r="AO40" s="590">
        <v>16</v>
      </c>
      <c r="AP40" s="621">
        <v>0.94117647058823528</v>
      </c>
      <c r="AQ40" s="590">
        <v>17066</v>
      </c>
      <c r="AR40" s="621">
        <v>0.3539048567044088</v>
      </c>
      <c r="AS40" s="590">
        <v>174</v>
      </c>
      <c r="AT40" s="621">
        <v>1.0205278592375367E-2</v>
      </c>
      <c r="AU40" s="590">
        <v>1</v>
      </c>
      <c r="AV40" s="621">
        <v>6.25E-2</v>
      </c>
      <c r="AW40" s="590">
        <v>175</v>
      </c>
      <c r="AX40" s="621">
        <v>1.0254306808859722E-2</v>
      </c>
      <c r="AY40" s="590">
        <v>136</v>
      </c>
      <c r="AZ40" s="621">
        <v>0.7816091954022989</v>
      </c>
      <c r="BB40" s="621"/>
      <c r="BC40" s="590">
        <v>136</v>
      </c>
      <c r="BD40" s="621">
        <v>0.77714285714285714</v>
      </c>
      <c r="BE40" s="590">
        <v>18</v>
      </c>
      <c r="BF40" s="621">
        <v>1.0547287003398571E-3</v>
      </c>
      <c r="BG40" s="590">
        <v>980</v>
      </c>
      <c r="BH40" s="621">
        <v>5.742411812961444E-2</v>
      </c>
      <c r="BI40" s="590">
        <v>998</v>
      </c>
      <c r="BJ40" s="621">
        <v>5.8478846829954294E-2</v>
      </c>
      <c r="BK40" s="590">
        <v>1</v>
      </c>
      <c r="BL40" s="621">
        <v>0.5</v>
      </c>
      <c r="BM40" s="590">
        <v>1</v>
      </c>
      <c r="BN40" s="621">
        <v>1</v>
      </c>
      <c r="BO40" s="590" t="s">
        <v>323</v>
      </c>
    </row>
    <row r="41" spans="1:67" s="590" customFormat="1" x14ac:dyDescent="0.2">
      <c r="A41" s="590" t="s">
        <v>464</v>
      </c>
      <c r="B41" s="590" t="s">
        <v>466</v>
      </c>
      <c r="C41" s="590" t="s">
        <v>379</v>
      </c>
      <c r="D41" s="590" t="s">
        <v>527</v>
      </c>
      <c r="E41" s="590" t="s">
        <v>504</v>
      </c>
      <c r="F41" s="590" t="s">
        <v>519</v>
      </c>
      <c r="G41" s="590" t="s">
        <v>315</v>
      </c>
      <c r="H41" s="590" t="s">
        <v>1110</v>
      </c>
      <c r="I41" s="590" t="s">
        <v>935</v>
      </c>
      <c r="J41" s="590" t="s">
        <v>936</v>
      </c>
      <c r="K41" s="590" t="s">
        <v>386</v>
      </c>
      <c r="L41" s="590">
        <v>2</v>
      </c>
      <c r="N41" s="590">
        <v>6</v>
      </c>
      <c r="O41" s="656">
        <v>3</v>
      </c>
      <c r="P41" s="656">
        <v>50514</v>
      </c>
      <c r="Q41" s="656">
        <v>18781</v>
      </c>
      <c r="R41" s="590">
        <v>2</v>
      </c>
      <c r="S41" s="621">
        <v>0.33333333333333331</v>
      </c>
      <c r="V41" s="590">
        <v>1</v>
      </c>
      <c r="W41" s="621">
        <v>0.5</v>
      </c>
      <c r="X41" s="590">
        <v>1</v>
      </c>
      <c r="Y41" s="621"/>
      <c r="Z41" s="590">
        <v>3</v>
      </c>
      <c r="AA41" s="659">
        <v>0.5</v>
      </c>
      <c r="AB41" s="590">
        <v>1</v>
      </c>
      <c r="AC41" s="621">
        <v>0.5</v>
      </c>
      <c r="AD41" s="590">
        <v>100999</v>
      </c>
      <c r="AE41" s="590">
        <v>29</v>
      </c>
      <c r="AF41" s="580">
        <v>2.8704913489329689E-4</v>
      </c>
      <c r="AG41" s="590">
        <v>101028</v>
      </c>
      <c r="AH41" s="590">
        <v>137964</v>
      </c>
      <c r="AI41" s="621">
        <v>0.73227798556145085</v>
      </c>
      <c r="AJ41" s="590">
        <v>100999</v>
      </c>
      <c r="AK41" s="590">
        <v>29</v>
      </c>
      <c r="AL41" s="590">
        <v>101028</v>
      </c>
      <c r="AM41" s="590">
        <v>37538</v>
      </c>
      <c r="AN41" s="621">
        <v>0.37166704620837832</v>
      </c>
      <c r="AO41" s="590">
        <v>24</v>
      </c>
      <c r="AP41" s="621">
        <v>0.82758620689655171</v>
      </c>
      <c r="AQ41" s="590">
        <v>37562</v>
      </c>
      <c r="AR41" s="621">
        <v>0.37179791740903512</v>
      </c>
      <c r="AS41" s="590">
        <v>373</v>
      </c>
      <c r="AT41" s="621">
        <v>9.9365975811177999E-3</v>
      </c>
      <c r="AU41" s="590">
        <v>2</v>
      </c>
      <c r="AV41" s="621">
        <v>8.3333333333333329E-2</v>
      </c>
      <c r="AW41" s="590">
        <v>375</v>
      </c>
      <c r="AX41" s="621">
        <v>9.983493956658325E-3</v>
      </c>
      <c r="AY41" s="590">
        <v>310</v>
      </c>
      <c r="AZ41" s="621">
        <v>0.83109919571045576</v>
      </c>
      <c r="BA41" s="590">
        <v>2</v>
      </c>
      <c r="BB41" s="621">
        <v>1</v>
      </c>
      <c r="BC41" s="590">
        <v>312</v>
      </c>
      <c r="BD41" s="621">
        <v>0.83199999999999996</v>
      </c>
      <c r="BE41" s="590">
        <v>43</v>
      </c>
      <c r="BF41" s="621">
        <v>1.1447739736968213E-3</v>
      </c>
      <c r="BG41" s="590">
        <v>1196</v>
      </c>
      <c r="BH41" s="621">
        <v>3.1840690059102283E-2</v>
      </c>
      <c r="BI41" s="590">
        <v>1239</v>
      </c>
      <c r="BJ41" s="621">
        <v>3.2985464032799103E-2</v>
      </c>
      <c r="BK41" s="590">
        <v>1</v>
      </c>
      <c r="BL41" s="621">
        <v>0.16666666666666666</v>
      </c>
      <c r="BM41" s="590">
        <v>1</v>
      </c>
      <c r="BN41" s="621">
        <v>0.5</v>
      </c>
      <c r="BO41" s="590" t="s">
        <v>323</v>
      </c>
    </row>
    <row r="42" spans="1:67" s="590" customFormat="1" x14ac:dyDescent="0.2">
      <c r="A42" s="590" t="s">
        <v>464</v>
      </c>
      <c r="B42" s="590" t="s">
        <v>466</v>
      </c>
      <c r="C42" s="590" t="s">
        <v>380</v>
      </c>
      <c r="D42" s="590" t="s">
        <v>527</v>
      </c>
      <c r="E42" s="590" t="s">
        <v>504</v>
      </c>
      <c r="F42" s="590" t="s">
        <v>519</v>
      </c>
      <c r="G42" s="590" t="s">
        <v>315</v>
      </c>
      <c r="H42" s="590" t="s">
        <v>1110</v>
      </c>
      <c r="I42" s="590" t="s">
        <v>935</v>
      </c>
      <c r="J42" s="590" t="s">
        <v>936</v>
      </c>
      <c r="K42" s="590" t="s">
        <v>510</v>
      </c>
      <c r="L42" s="590">
        <v>1</v>
      </c>
      <c r="M42" s="590">
        <v>1</v>
      </c>
      <c r="N42" s="590">
        <v>1</v>
      </c>
      <c r="O42" s="656">
        <v>1</v>
      </c>
      <c r="P42" s="656">
        <v>61600</v>
      </c>
      <c r="Q42" s="656" t="s">
        <v>323</v>
      </c>
      <c r="R42" s="590">
        <v>1</v>
      </c>
      <c r="S42" s="621">
        <v>1</v>
      </c>
      <c r="V42" s="590">
        <v>1</v>
      </c>
      <c r="W42" s="621">
        <v>1</v>
      </c>
      <c r="X42" s="590">
        <v>1</v>
      </c>
      <c r="Y42" s="621"/>
      <c r="AA42" s="659"/>
      <c r="AC42" s="621"/>
      <c r="AD42" s="590">
        <v>61561</v>
      </c>
      <c r="AE42" s="590">
        <v>39</v>
      </c>
      <c r="AF42" s="580">
        <v>6.3311688311688309E-4</v>
      </c>
      <c r="AG42" s="590">
        <v>61600</v>
      </c>
      <c r="AH42" s="590">
        <v>79539</v>
      </c>
      <c r="AI42" s="621">
        <v>0.77446284212776118</v>
      </c>
      <c r="AJ42" s="590" t="s">
        <v>323</v>
      </c>
      <c r="AK42" s="590" t="s">
        <v>323</v>
      </c>
      <c r="AL42" s="590" t="s">
        <v>323</v>
      </c>
      <c r="AN42" s="621" t="s">
        <v>323</v>
      </c>
      <c r="AP42" s="621" t="s">
        <v>323</v>
      </c>
      <c r="AQ42" s="590" t="s">
        <v>323</v>
      </c>
      <c r="AR42" s="621"/>
      <c r="AT42" s="621"/>
      <c r="AV42" s="621"/>
      <c r="AX42" s="621"/>
      <c r="AZ42" s="621"/>
      <c r="BB42" s="621"/>
      <c r="BD42" s="621"/>
      <c r="BF42" s="621"/>
      <c r="BH42" s="621"/>
      <c r="BJ42" s="621"/>
      <c r="BK42" s="590">
        <v>0</v>
      </c>
      <c r="BL42" s="621"/>
      <c r="BM42" s="590">
        <v>0</v>
      </c>
      <c r="BN42" s="621"/>
      <c r="BO42" s="590" t="s">
        <v>323</v>
      </c>
    </row>
    <row r="43" spans="1:67" s="590" customFormat="1" x14ac:dyDescent="0.2">
      <c r="A43" s="590" t="s">
        <v>464</v>
      </c>
      <c r="B43" s="590" t="s">
        <v>466</v>
      </c>
      <c r="C43" s="590" t="s">
        <v>381</v>
      </c>
      <c r="D43" s="590" t="s">
        <v>527</v>
      </c>
      <c r="E43" s="590" t="s">
        <v>504</v>
      </c>
      <c r="F43" s="590" t="s">
        <v>519</v>
      </c>
      <c r="G43" s="590" t="s">
        <v>315</v>
      </c>
      <c r="H43" s="590" t="s">
        <v>1110</v>
      </c>
      <c r="I43" s="590" t="s">
        <v>935</v>
      </c>
      <c r="J43" s="590" t="s">
        <v>936</v>
      </c>
      <c r="K43" s="590" t="s">
        <v>386</v>
      </c>
      <c r="L43" s="590">
        <v>1</v>
      </c>
      <c r="N43" s="590">
        <v>2</v>
      </c>
      <c r="O43" s="656">
        <v>2</v>
      </c>
      <c r="P43" s="656">
        <v>39020</v>
      </c>
      <c r="Q43" s="656">
        <v>15304</v>
      </c>
      <c r="R43" s="590">
        <v>1</v>
      </c>
      <c r="S43" s="621">
        <v>0.5</v>
      </c>
      <c r="V43" s="590">
        <v>1</v>
      </c>
      <c r="W43" s="621">
        <v>1</v>
      </c>
      <c r="X43" s="590">
        <v>1</v>
      </c>
      <c r="Y43" s="621"/>
      <c r="AA43" s="659"/>
      <c r="AC43" s="621"/>
      <c r="AD43" s="590">
        <v>38999</v>
      </c>
      <c r="AE43" s="590">
        <v>21</v>
      </c>
      <c r="AF43" s="580">
        <v>5.381855458739108E-4</v>
      </c>
      <c r="AG43" s="590">
        <v>39020</v>
      </c>
      <c r="AH43" s="590">
        <v>54879</v>
      </c>
      <c r="AI43" s="621">
        <v>0.71101878678547348</v>
      </c>
      <c r="AJ43" s="590">
        <v>38999</v>
      </c>
      <c r="AK43" s="590">
        <v>21</v>
      </c>
      <c r="AL43" s="590">
        <v>39020</v>
      </c>
      <c r="AM43" s="590">
        <v>15288</v>
      </c>
      <c r="AN43" s="621">
        <v>0.39201005153978308</v>
      </c>
      <c r="AO43" s="590">
        <v>16</v>
      </c>
      <c r="AP43" s="621">
        <v>0.76190476190476186</v>
      </c>
      <c r="AQ43" s="590">
        <v>15304</v>
      </c>
      <c r="AR43" s="621">
        <v>0.3922091235263967</v>
      </c>
      <c r="AS43" s="590">
        <v>108</v>
      </c>
      <c r="AT43" s="621">
        <v>7.0643642072213504E-3</v>
      </c>
      <c r="AU43" s="590">
        <v>1</v>
      </c>
      <c r="AV43" s="621">
        <v>6.25E-2</v>
      </c>
      <c r="AW43" s="590">
        <v>109</v>
      </c>
      <c r="AX43" s="621">
        <v>7.1223209618400422E-3</v>
      </c>
      <c r="AY43" s="590">
        <v>88</v>
      </c>
      <c r="AZ43" s="621">
        <v>0.81481481481481477</v>
      </c>
      <c r="BB43" s="621"/>
      <c r="BC43" s="590">
        <v>88</v>
      </c>
      <c r="BD43" s="621">
        <v>0.80733944954128445</v>
      </c>
      <c r="BE43" s="590">
        <v>5</v>
      </c>
      <c r="BF43" s="621"/>
      <c r="BG43" s="590">
        <v>1096</v>
      </c>
      <c r="BH43" s="621">
        <v>7.1615263983272351E-2</v>
      </c>
      <c r="BI43" s="590">
        <v>1101</v>
      </c>
      <c r="BJ43" s="621">
        <v>7.1941975953998955E-2</v>
      </c>
      <c r="BK43" s="590">
        <v>1</v>
      </c>
      <c r="BL43" s="621">
        <v>0.5</v>
      </c>
      <c r="BM43" s="590">
        <v>1</v>
      </c>
      <c r="BN43" s="621">
        <v>1</v>
      </c>
      <c r="BO43" s="590" t="s">
        <v>323</v>
      </c>
    </row>
    <row r="44" spans="1:67" s="590" customFormat="1" x14ac:dyDescent="0.2">
      <c r="A44" s="590" t="s">
        <v>464</v>
      </c>
      <c r="B44" s="590" t="s">
        <v>466</v>
      </c>
      <c r="C44" s="590" t="s">
        <v>529</v>
      </c>
      <c r="D44" s="590" t="s">
        <v>527</v>
      </c>
      <c r="E44" s="590" t="s">
        <v>504</v>
      </c>
      <c r="F44" s="590" t="s">
        <v>519</v>
      </c>
      <c r="G44" s="590" t="s">
        <v>315</v>
      </c>
      <c r="H44" s="590" t="s">
        <v>1110</v>
      </c>
      <c r="I44" s="590" t="s">
        <v>935</v>
      </c>
      <c r="J44" s="590" t="s">
        <v>936</v>
      </c>
      <c r="K44" s="590" t="s">
        <v>386</v>
      </c>
      <c r="L44" s="590">
        <v>2</v>
      </c>
      <c r="N44" s="590">
        <v>8</v>
      </c>
      <c r="O44" s="656">
        <v>4</v>
      </c>
      <c r="P44" s="656">
        <v>53379</v>
      </c>
      <c r="Q44" s="656">
        <v>17970.5</v>
      </c>
      <c r="R44" s="590">
        <v>1</v>
      </c>
      <c r="S44" s="621">
        <v>0.125</v>
      </c>
      <c r="V44" s="590">
        <v>1</v>
      </c>
      <c r="W44" s="621">
        <v>0.5</v>
      </c>
      <c r="X44" s="590">
        <v>1</v>
      </c>
      <c r="Y44" s="621"/>
      <c r="Z44" s="590">
        <v>2</v>
      </c>
      <c r="AA44" s="659">
        <v>0.25</v>
      </c>
      <c r="AC44" s="621"/>
      <c r="AD44" s="590">
        <v>106735</v>
      </c>
      <c r="AE44" s="590">
        <v>23</v>
      </c>
      <c r="AF44" s="580">
        <v>2.1544052904700351E-4</v>
      </c>
      <c r="AG44" s="590">
        <v>106758</v>
      </c>
      <c r="AH44" s="590">
        <v>156081</v>
      </c>
      <c r="AI44" s="621">
        <v>0.68399100467065177</v>
      </c>
      <c r="AJ44" s="590">
        <v>106735</v>
      </c>
      <c r="AK44" s="590">
        <v>23</v>
      </c>
      <c r="AL44" s="590">
        <v>106758</v>
      </c>
      <c r="AM44" s="590">
        <v>35922</v>
      </c>
      <c r="AN44" s="621">
        <v>0.33655314564107369</v>
      </c>
      <c r="AO44" s="590">
        <v>19</v>
      </c>
      <c r="AP44" s="621">
        <v>0.82608695652173914</v>
      </c>
      <c r="AQ44" s="590">
        <v>35941</v>
      </c>
      <c r="AR44" s="621">
        <v>0.33665861106427619</v>
      </c>
      <c r="AS44" s="590">
        <v>356</v>
      </c>
      <c r="AT44" s="621">
        <v>9.9103613384555426E-3</v>
      </c>
      <c r="AV44" s="621"/>
      <c r="AW44" s="590">
        <v>356</v>
      </c>
      <c r="AX44" s="621">
        <v>9.9051222837428007E-3</v>
      </c>
      <c r="AY44" s="590">
        <v>267</v>
      </c>
      <c r="AZ44" s="621">
        <v>0.75</v>
      </c>
      <c r="BB44" s="621" t="s">
        <v>323</v>
      </c>
      <c r="BC44" s="590">
        <v>267</v>
      </c>
      <c r="BD44" s="621">
        <v>0.75</v>
      </c>
      <c r="BE44" s="590">
        <v>71</v>
      </c>
      <c r="BF44" s="621">
        <v>1.9754597813082552E-3</v>
      </c>
      <c r="BG44" s="590">
        <v>1285</v>
      </c>
      <c r="BH44" s="621">
        <v>3.5753039703959266E-2</v>
      </c>
      <c r="BI44" s="590">
        <v>1356</v>
      </c>
      <c r="BJ44" s="621">
        <v>3.7728499485267519E-2</v>
      </c>
      <c r="BK44" s="590">
        <v>3</v>
      </c>
      <c r="BL44" s="621">
        <v>0.375</v>
      </c>
      <c r="BM44" s="590">
        <v>2</v>
      </c>
      <c r="BN44" s="621">
        <v>1</v>
      </c>
      <c r="BO44" s="590" t="s">
        <v>323</v>
      </c>
    </row>
    <row r="45" spans="1:67" s="590" customFormat="1" x14ac:dyDescent="0.2">
      <c r="A45" s="590" t="s">
        <v>464</v>
      </c>
      <c r="B45" s="590" t="s">
        <v>466</v>
      </c>
      <c r="C45" s="590" t="s">
        <v>382</v>
      </c>
      <c r="D45" s="590" t="s">
        <v>527</v>
      </c>
      <c r="E45" s="590" t="s">
        <v>504</v>
      </c>
      <c r="F45" s="590" t="s">
        <v>519</v>
      </c>
      <c r="G45" s="590" t="s">
        <v>315</v>
      </c>
      <c r="H45" s="590" t="s">
        <v>1110</v>
      </c>
      <c r="I45" s="590" t="s">
        <v>935</v>
      </c>
      <c r="J45" s="590" t="s">
        <v>936</v>
      </c>
      <c r="K45" s="590" t="s">
        <v>386</v>
      </c>
      <c r="L45" s="590">
        <v>1</v>
      </c>
      <c r="N45" s="590">
        <v>6</v>
      </c>
      <c r="O45" s="656">
        <v>6</v>
      </c>
      <c r="P45" s="656">
        <v>53732</v>
      </c>
      <c r="Q45" s="656">
        <v>20568</v>
      </c>
      <c r="R45" s="590">
        <v>1</v>
      </c>
      <c r="S45" s="621">
        <v>0.16666666666666666</v>
      </c>
      <c r="V45" s="590">
        <v>1</v>
      </c>
      <c r="W45" s="621">
        <v>1</v>
      </c>
      <c r="X45" s="590">
        <v>1</v>
      </c>
      <c r="Y45" s="621"/>
      <c r="Z45" s="590">
        <v>2</v>
      </c>
      <c r="AA45" s="659">
        <v>0.33333333333333331</v>
      </c>
      <c r="AC45" s="621"/>
      <c r="AD45" s="590">
        <v>53605</v>
      </c>
      <c r="AE45" s="590">
        <v>127</v>
      </c>
      <c r="AF45" s="580">
        <v>2.3635822228839426E-3</v>
      </c>
      <c r="AG45" s="590">
        <v>53732</v>
      </c>
      <c r="AH45" s="590">
        <v>86412</v>
      </c>
      <c r="AI45" s="621">
        <v>0.6218117854001759</v>
      </c>
      <c r="AJ45" s="590">
        <v>53605</v>
      </c>
      <c r="AK45" s="590">
        <v>127</v>
      </c>
      <c r="AL45" s="590">
        <v>53732</v>
      </c>
      <c r="AM45" s="590">
        <v>20466</v>
      </c>
      <c r="AN45" s="621">
        <v>0.38179274321425238</v>
      </c>
      <c r="AO45" s="590">
        <v>102</v>
      </c>
      <c r="AP45" s="621">
        <v>0.80314960629921262</v>
      </c>
      <c r="AQ45" s="590">
        <v>20568</v>
      </c>
      <c r="AR45" s="621">
        <v>0.38278865480533014</v>
      </c>
      <c r="AS45" s="590">
        <v>427</v>
      </c>
      <c r="AT45" s="621">
        <v>2.0863871787354635E-2</v>
      </c>
      <c r="AU45" s="590">
        <v>7</v>
      </c>
      <c r="AV45" s="621">
        <v>6.8627450980392163E-2</v>
      </c>
      <c r="AW45" s="590">
        <v>434</v>
      </c>
      <c r="AX45" s="621">
        <v>2.1100739012057564E-2</v>
      </c>
      <c r="AY45" s="590">
        <v>311</v>
      </c>
      <c r="AZ45" s="621">
        <v>0.72833723653395788</v>
      </c>
      <c r="BA45" s="590">
        <v>3</v>
      </c>
      <c r="BB45" s="621">
        <v>0.42857142857142855</v>
      </c>
      <c r="BC45" s="590">
        <v>314</v>
      </c>
      <c r="BD45" s="621">
        <v>0.72350230414746541</v>
      </c>
      <c r="BE45" s="590">
        <v>24</v>
      </c>
      <c r="BF45" s="621">
        <v>1.1668611435239206E-3</v>
      </c>
      <c r="BG45" s="590">
        <v>1554</v>
      </c>
      <c r="BH45" s="621">
        <v>7.5554259043173866E-2</v>
      </c>
      <c r="BI45" s="590">
        <v>1578</v>
      </c>
      <c r="BJ45" s="621">
        <v>7.6721120186697786E-2</v>
      </c>
      <c r="BK45" s="590">
        <v>1</v>
      </c>
      <c r="BL45" s="621">
        <v>0.16666666666666666</v>
      </c>
      <c r="BM45" s="590">
        <v>0</v>
      </c>
      <c r="BN45" s="621"/>
      <c r="BO45" s="590" t="s">
        <v>323</v>
      </c>
    </row>
    <row r="46" spans="1:67" s="590" customFormat="1" x14ac:dyDescent="0.2">
      <c r="A46" s="590" t="s">
        <v>464</v>
      </c>
      <c r="B46" s="590" t="s">
        <v>466</v>
      </c>
      <c r="C46" s="590" t="s">
        <v>383</v>
      </c>
      <c r="D46" s="590" t="s">
        <v>527</v>
      </c>
      <c r="E46" s="590" t="s">
        <v>504</v>
      </c>
      <c r="F46" s="590" t="s">
        <v>519</v>
      </c>
      <c r="G46" s="590" t="s">
        <v>315</v>
      </c>
      <c r="H46" s="590" t="s">
        <v>1110</v>
      </c>
      <c r="I46" s="590" t="s">
        <v>935</v>
      </c>
      <c r="J46" s="590" t="s">
        <v>936</v>
      </c>
      <c r="K46" s="590" t="s">
        <v>386</v>
      </c>
      <c r="L46" s="590">
        <v>1</v>
      </c>
      <c r="N46" s="590">
        <v>3</v>
      </c>
      <c r="O46" s="656">
        <v>3</v>
      </c>
      <c r="P46" s="656">
        <v>51690</v>
      </c>
      <c r="Q46" s="656">
        <v>17571</v>
      </c>
      <c r="R46" s="590">
        <v>0</v>
      </c>
      <c r="S46" s="621">
        <v>0</v>
      </c>
      <c r="V46" s="590">
        <v>0</v>
      </c>
      <c r="W46" s="621">
        <v>0</v>
      </c>
      <c r="X46" s="590">
        <v>0</v>
      </c>
      <c r="Y46" s="621"/>
      <c r="Z46" s="590">
        <v>1</v>
      </c>
      <c r="AA46" s="659">
        <v>0.33333333333333331</v>
      </c>
      <c r="AC46" s="621"/>
      <c r="AD46" s="590">
        <v>51675</v>
      </c>
      <c r="AE46" s="590">
        <v>15</v>
      </c>
      <c r="AF46" s="580">
        <v>2.901915264074289E-4</v>
      </c>
      <c r="AG46" s="590">
        <v>51690</v>
      </c>
      <c r="AH46" s="590">
        <v>72597</v>
      </c>
      <c r="AI46" s="621">
        <v>0.71201289309475602</v>
      </c>
      <c r="AJ46" s="590">
        <v>51675</v>
      </c>
      <c r="AK46" s="590">
        <v>15</v>
      </c>
      <c r="AL46" s="590">
        <v>51690</v>
      </c>
      <c r="AM46" s="590">
        <v>17559</v>
      </c>
      <c r="AN46" s="621">
        <v>0.33979680696661829</v>
      </c>
      <c r="AO46" s="590">
        <v>12</v>
      </c>
      <c r="AP46" s="621">
        <v>0.8</v>
      </c>
      <c r="AQ46" s="590">
        <v>17571</v>
      </c>
      <c r="AR46" s="621">
        <v>0.33993035403366223</v>
      </c>
      <c r="AS46" s="590">
        <v>162</v>
      </c>
      <c r="AT46" s="621">
        <v>9.226037929267043E-3</v>
      </c>
      <c r="AV46" s="621"/>
      <c r="AW46" s="590">
        <v>162</v>
      </c>
      <c r="AX46" s="621">
        <v>9.2197370667577265E-3</v>
      </c>
      <c r="AY46" s="590">
        <v>120</v>
      </c>
      <c r="AZ46" s="621">
        <v>0.7407407407407407</v>
      </c>
      <c r="BB46" s="621" t="s">
        <v>323</v>
      </c>
      <c r="BC46" s="590">
        <v>120</v>
      </c>
      <c r="BD46" s="621">
        <v>0.7407407407407407</v>
      </c>
      <c r="BE46" s="590">
        <v>30</v>
      </c>
      <c r="BF46" s="621">
        <v>1.7073587160662455E-3</v>
      </c>
      <c r="BG46" s="590">
        <v>1295</v>
      </c>
      <c r="BH46" s="621">
        <v>7.3700984576859599E-2</v>
      </c>
      <c r="BI46" s="590">
        <v>1325</v>
      </c>
      <c r="BJ46" s="621">
        <v>7.5408343292925839E-2</v>
      </c>
      <c r="BK46" s="590">
        <v>1</v>
      </c>
      <c r="BL46" s="621">
        <v>0.33333333333333331</v>
      </c>
      <c r="BM46" s="590">
        <v>0</v>
      </c>
      <c r="BN46" s="621"/>
      <c r="BO46" s="590" t="s">
        <v>323</v>
      </c>
    </row>
    <row r="47" spans="1:67" s="590" customFormat="1" x14ac:dyDescent="0.2">
      <c r="A47" s="590" t="s">
        <v>464</v>
      </c>
      <c r="B47" s="590" t="s">
        <v>22</v>
      </c>
      <c r="C47" s="590" t="s">
        <v>502</v>
      </c>
      <c r="D47" s="590" t="s">
        <v>503</v>
      </c>
      <c r="E47" s="590" t="s">
        <v>504</v>
      </c>
      <c r="F47" s="590" t="s">
        <v>519</v>
      </c>
      <c r="G47" s="590" t="s">
        <v>315</v>
      </c>
      <c r="H47" s="590" t="s">
        <v>1110</v>
      </c>
      <c r="I47" s="590" t="s">
        <v>935</v>
      </c>
      <c r="J47" s="590" t="s">
        <v>936</v>
      </c>
      <c r="K47" s="590" t="s">
        <v>386</v>
      </c>
      <c r="L47" s="590">
        <v>6</v>
      </c>
      <c r="N47" s="590">
        <v>7</v>
      </c>
      <c r="O47" s="656">
        <v>1.1666666666666667</v>
      </c>
      <c r="P47" s="656">
        <v>3540.3333333333335</v>
      </c>
      <c r="Q47" s="656">
        <v>1271.6666666666667</v>
      </c>
      <c r="S47" s="621"/>
      <c r="W47" s="621"/>
      <c r="Y47" s="621"/>
      <c r="Z47" s="590">
        <v>4</v>
      </c>
      <c r="AA47" s="659">
        <v>0.5714285714285714</v>
      </c>
      <c r="AB47" s="590">
        <v>3</v>
      </c>
      <c r="AC47" s="621">
        <v>0.5</v>
      </c>
      <c r="AD47" s="590">
        <v>21242</v>
      </c>
      <c r="AF47" s="580"/>
      <c r="AG47" s="590">
        <v>21242</v>
      </c>
      <c r="AI47" s="621"/>
      <c r="AJ47" s="590">
        <v>21242</v>
      </c>
      <c r="AL47" s="590">
        <v>21242</v>
      </c>
      <c r="AM47" s="590">
        <v>7630</v>
      </c>
      <c r="AN47" s="621">
        <v>0.35919404952452688</v>
      </c>
      <c r="AP47" s="621"/>
      <c r="AQ47" s="590">
        <v>7630</v>
      </c>
      <c r="AR47" s="621">
        <v>0.35919404952452688</v>
      </c>
      <c r="AS47" s="590">
        <v>68</v>
      </c>
      <c r="AT47" s="621">
        <v>8.9121887287024904E-3</v>
      </c>
      <c r="AV47" s="621"/>
      <c r="AW47" s="590">
        <v>68</v>
      </c>
      <c r="AX47" s="621">
        <v>8.9121887287024904E-3</v>
      </c>
      <c r="AY47" s="590">
        <v>50</v>
      </c>
      <c r="AZ47" s="621">
        <v>0.73529411764705888</v>
      </c>
      <c r="BB47" s="621"/>
      <c r="BC47" s="590">
        <v>50</v>
      </c>
      <c r="BD47" s="621">
        <v>0.73529411764705888</v>
      </c>
      <c r="BE47" s="590">
        <v>1</v>
      </c>
      <c r="BF47" s="621">
        <v>1.310615989515072E-4</v>
      </c>
      <c r="BG47" s="590">
        <v>869</v>
      </c>
      <c r="BH47" s="621">
        <v>0.11389252948885976</v>
      </c>
      <c r="BI47" s="590">
        <v>870</v>
      </c>
      <c r="BJ47" s="621">
        <v>0.11402359108781127</v>
      </c>
      <c r="BK47" s="590">
        <v>2</v>
      </c>
      <c r="BL47" s="621">
        <v>0.2857142857142857</v>
      </c>
      <c r="BM47" s="590">
        <v>2</v>
      </c>
      <c r="BN47" s="621">
        <v>0.33333333333333331</v>
      </c>
      <c r="BO47" s="590" t="s">
        <v>323</v>
      </c>
    </row>
    <row r="48" spans="1:67" s="590" customFormat="1" x14ac:dyDescent="0.2">
      <c r="A48" s="590" t="s">
        <v>464</v>
      </c>
      <c r="B48" s="590" t="s">
        <v>520</v>
      </c>
      <c r="C48" s="590" t="s">
        <v>502</v>
      </c>
      <c r="D48" s="590" t="s">
        <v>503</v>
      </c>
      <c r="E48" s="590" t="s">
        <v>504</v>
      </c>
      <c r="F48" s="590" t="s">
        <v>519</v>
      </c>
      <c r="G48" s="590" t="s">
        <v>315</v>
      </c>
      <c r="H48" s="590" t="s">
        <v>1110</v>
      </c>
      <c r="I48" s="590" t="s">
        <v>935</v>
      </c>
      <c r="J48" s="590" t="s">
        <v>936</v>
      </c>
      <c r="K48" s="590" t="s">
        <v>386</v>
      </c>
      <c r="L48" s="590">
        <v>6</v>
      </c>
      <c r="N48" s="590">
        <v>9</v>
      </c>
      <c r="O48" s="656">
        <v>1.5</v>
      </c>
      <c r="P48" s="656">
        <v>3463.3333333333335</v>
      </c>
      <c r="Q48" s="656">
        <v>1144</v>
      </c>
      <c r="S48" s="621"/>
      <c r="W48" s="621"/>
      <c r="Y48" s="621"/>
      <c r="Z48" s="590">
        <v>4</v>
      </c>
      <c r="AA48" s="659">
        <v>0.44444444444444442</v>
      </c>
      <c r="AB48" s="590">
        <v>4</v>
      </c>
      <c r="AC48" s="621">
        <v>0.66666666666666663</v>
      </c>
      <c r="AD48" s="590">
        <v>20780</v>
      </c>
      <c r="AF48" s="580"/>
      <c r="AG48" s="590">
        <v>20780</v>
      </c>
      <c r="AI48" s="621"/>
      <c r="AJ48" s="590">
        <v>20780</v>
      </c>
      <c r="AL48" s="590">
        <v>20780</v>
      </c>
      <c r="AM48" s="590">
        <v>6864</v>
      </c>
      <c r="AN48" s="621">
        <v>0.33031761308950913</v>
      </c>
      <c r="AP48" s="621"/>
      <c r="AQ48" s="590">
        <v>6864</v>
      </c>
      <c r="AR48" s="621">
        <v>0.33031761308950913</v>
      </c>
      <c r="AS48" s="590">
        <v>55</v>
      </c>
      <c r="AT48" s="621">
        <v>8.0128205128205121E-3</v>
      </c>
      <c r="AV48" s="621"/>
      <c r="AW48" s="590">
        <v>55</v>
      </c>
      <c r="AX48" s="621">
        <v>8.0128205128205121E-3</v>
      </c>
      <c r="AY48" s="590">
        <v>43</v>
      </c>
      <c r="AZ48" s="621">
        <v>0.78181818181818186</v>
      </c>
      <c r="BB48" s="621"/>
      <c r="BC48" s="590">
        <v>43</v>
      </c>
      <c r="BD48" s="621">
        <v>0.78181818181818186</v>
      </c>
      <c r="BE48" s="590">
        <v>12</v>
      </c>
      <c r="BF48" s="621">
        <v>1.7482517482517483E-3</v>
      </c>
      <c r="BG48" s="590">
        <v>618</v>
      </c>
      <c r="BH48" s="621">
        <v>9.0034965034965039E-2</v>
      </c>
      <c r="BI48" s="590">
        <v>630</v>
      </c>
      <c r="BJ48" s="621">
        <v>9.1783216783216784E-2</v>
      </c>
      <c r="BK48" s="590">
        <v>6</v>
      </c>
      <c r="BL48" s="621">
        <v>0.66666666666666663</v>
      </c>
      <c r="BM48" s="590">
        <v>4</v>
      </c>
      <c r="BN48" s="621">
        <v>0.66666666666666663</v>
      </c>
      <c r="BO48" s="590" t="s">
        <v>323</v>
      </c>
    </row>
    <row r="49" spans="1:67" s="590" customFormat="1" x14ac:dyDescent="0.2">
      <c r="A49" s="590" t="s">
        <v>464</v>
      </c>
      <c r="B49" s="590" t="s">
        <v>521</v>
      </c>
      <c r="C49" s="590" t="s">
        <v>522</v>
      </c>
      <c r="D49" s="590" t="s">
        <v>503</v>
      </c>
      <c r="E49" s="590" t="s">
        <v>504</v>
      </c>
      <c r="F49" s="590" t="s">
        <v>519</v>
      </c>
      <c r="G49" s="590" t="s">
        <v>315</v>
      </c>
      <c r="H49" s="590" t="s">
        <v>1110</v>
      </c>
      <c r="I49" s="590" t="s">
        <v>935</v>
      </c>
      <c r="J49" s="590" t="s">
        <v>936</v>
      </c>
      <c r="K49" s="590" t="s">
        <v>386</v>
      </c>
      <c r="L49" s="590">
        <v>3</v>
      </c>
      <c r="N49" s="590">
        <v>10</v>
      </c>
      <c r="O49" s="656">
        <v>3.3333333333333335</v>
      </c>
      <c r="P49" s="656">
        <v>11132.333333333334</v>
      </c>
      <c r="Q49" s="656">
        <v>3753.6666666666665</v>
      </c>
      <c r="S49" s="621"/>
      <c r="W49" s="621"/>
      <c r="Y49" s="621"/>
      <c r="Z49" s="590">
        <v>3</v>
      </c>
      <c r="AA49" s="659">
        <v>0.3</v>
      </c>
      <c r="AB49" s="590">
        <v>2</v>
      </c>
      <c r="AC49" s="621">
        <v>0.66666666666666663</v>
      </c>
      <c r="AD49" s="590">
        <v>33397</v>
      </c>
      <c r="AF49" s="580"/>
      <c r="AG49" s="590">
        <v>33397</v>
      </c>
      <c r="AI49" s="621"/>
      <c r="AJ49" s="590">
        <v>33397</v>
      </c>
      <c r="AL49" s="590">
        <v>33397</v>
      </c>
      <c r="AM49" s="590">
        <v>11261</v>
      </c>
      <c r="AN49" s="621">
        <v>0.33718597478815465</v>
      </c>
      <c r="AP49" s="621"/>
      <c r="AQ49" s="590">
        <v>11261</v>
      </c>
      <c r="AR49" s="621">
        <v>0.33718597478815465</v>
      </c>
      <c r="AS49" s="590">
        <v>121</v>
      </c>
      <c r="AT49" s="621">
        <v>1.0745049285143415E-2</v>
      </c>
      <c r="AV49" s="621"/>
      <c r="AW49" s="590">
        <v>121</v>
      </c>
      <c r="AX49" s="621">
        <v>1.0745049285143415E-2</v>
      </c>
      <c r="AY49" s="590">
        <v>91</v>
      </c>
      <c r="AZ49" s="621">
        <v>0.75206611570247939</v>
      </c>
      <c r="BB49" s="621"/>
      <c r="BC49" s="590">
        <v>91</v>
      </c>
      <c r="BD49" s="621">
        <v>0.75206611570247939</v>
      </c>
      <c r="BE49" s="590">
        <v>40</v>
      </c>
      <c r="BF49" s="621">
        <v>3.5520824083118728E-3</v>
      </c>
      <c r="BG49" s="590">
        <v>980</v>
      </c>
      <c r="BH49" s="621">
        <v>8.7026019003640889E-2</v>
      </c>
      <c r="BI49" s="590">
        <v>1020</v>
      </c>
      <c r="BJ49" s="621">
        <v>9.0578101411952758E-2</v>
      </c>
      <c r="BK49" s="590">
        <v>4</v>
      </c>
      <c r="BL49" s="621">
        <v>0.4</v>
      </c>
      <c r="BM49" s="590">
        <v>2</v>
      </c>
      <c r="BN49" s="621">
        <v>0.66666666666666663</v>
      </c>
      <c r="BO49" s="590" t="s">
        <v>323</v>
      </c>
    </row>
    <row r="50" spans="1:67" s="590" customFormat="1" x14ac:dyDescent="0.2">
      <c r="A50" s="590" t="s">
        <v>464</v>
      </c>
      <c r="B50" s="590" t="s">
        <v>521</v>
      </c>
      <c r="C50" s="590" t="s">
        <v>523</v>
      </c>
      <c r="D50" s="590" t="s">
        <v>503</v>
      </c>
      <c r="E50" s="590" t="s">
        <v>504</v>
      </c>
      <c r="F50" s="590" t="s">
        <v>519</v>
      </c>
      <c r="G50" s="590" t="s">
        <v>315</v>
      </c>
      <c r="H50" s="590" t="s">
        <v>1110</v>
      </c>
      <c r="I50" s="590" t="s">
        <v>935</v>
      </c>
      <c r="J50" s="590" t="s">
        <v>936</v>
      </c>
      <c r="K50" s="590" t="s">
        <v>510</v>
      </c>
      <c r="L50" s="590">
        <v>2</v>
      </c>
      <c r="M50" s="590">
        <v>2</v>
      </c>
      <c r="N50" s="590">
        <v>2</v>
      </c>
      <c r="O50" s="656">
        <v>1</v>
      </c>
      <c r="P50" s="656">
        <v>5767</v>
      </c>
      <c r="Q50" s="656" t="s">
        <v>323</v>
      </c>
      <c r="S50" s="621"/>
      <c r="W50" s="621"/>
      <c r="Y50" s="621"/>
      <c r="Z50" s="590">
        <v>1</v>
      </c>
      <c r="AA50" s="659">
        <v>0.5</v>
      </c>
      <c r="AB50" s="590">
        <v>1</v>
      </c>
      <c r="AC50" s="621">
        <v>0.5</v>
      </c>
      <c r="AD50" s="590">
        <v>11534</v>
      </c>
      <c r="AF50" s="580"/>
      <c r="AG50" s="590">
        <v>11534</v>
      </c>
      <c r="AI50" s="621"/>
      <c r="AJ50" s="590" t="s">
        <v>323</v>
      </c>
      <c r="AL50" s="590" t="s">
        <v>323</v>
      </c>
      <c r="AN50" s="621" t="s">
        <v>323</v>
      </c>
      <c r="AP50" s="621"/>
      <c r="AQ50" s="590" t="s">
        <v>323</v>
      </c>
      <c r="AR50" s="621"/>
      <c r="AT50" s="621"/>
      <c r="AV50" s="621"/>
      <c r="AX50" s="621"/>
      <c r="AZ50" s="621"/>
      <c r="BB50" s="621"/>
      <c r="BD50" s="621"/>
      <c r="BF50" s="621"/>
      <c r="BH50" s="621"/>
      <c r="BJ50" s="621"/>
      <c r="BK50" s="590">
        <v>1</v>
      </c>
      <c r="BL50" s="621">
        <v>0.5</v>
      </c>
      <c r="BM50" s="590">
        <v>1</v>
      </c>
      <c r="BN50" s="621">
        <v>0.5</v>
      </c>
      <c r="BO50" s="590" t="s">
        <v>323</v>
      </c>
    </row>
    <row r="51" spans="1:67" s="590" customFormat="1" x14ac:dyDescent="0.2">
      <c r="A51" s="590" t="s">
        <v>464</v>
      </c>
      <c r="B51" s="590" t="s">
        <v>521</v>
      </c>
      <c r="C51" s="590" t="s">
        <v>524</v>
      </c>
      <c r="D51" s="590" t="s">
        <v>503</v>
      </c>
      <c r="E51" s="590" t="s">
        <v>504</v>
      </c>
      <c r="F51" s="590" t="s">
        <v>519</v>
      </c>
      <c r="G51" s="590" t="s">
        <v>315</v>
      </c>
      <c r="H51" s="590" t="s">
        <v>1110</v>
      </c>
      <c r="I51" s="590" t="s">
        <v>935</v>
      </c>
      <c r="J51" s="590" t="s">
        <v>936</v>
      </c>
      <c r="K51" s="590" t="s">
        <v>386</v>
      </c>
      <c r="L51" s="590">
        <v>2</v>
      </c>
      <c r="N51" s="590">
        <v>4</v>
      </c>
      <c r="O51" s="656">
        <v>2</v>
      </c>
      <c r="P51" s="656">
        <v>4937.5</v>
      </c>
      <c r="Q51" s="656">
        <v>1537.5</v>
      </c>
      <c r="S51" s="621"/>
      <c r="W51" s="621"/>
      <c r="Y51" s="621"/>
      <c r="Z51" s="590">
        <v>2</v>
      </c>
      <c r="AA51" s="659">
        <v>0.5</v>
      </c>
      <c r="AB51" s="590">
        <v>2</v>
      </c>
      <c r="AC51" s="621">
        <v>1</v>
      </c>
      <c r="AD51" s="590">
        <v>9875</v>
      </c>
      <c r="AF51" s="580"/>
      <c r="AG51" s="590">
        <v>9875</v>
      </c>
      <c r="AI51" s="621"/>
      <c r="AJ51" s="590">
        <v>9875</v>
      </c>
      <c r="AL51" s="590">
        <v>9875</v>
      </c>
      <c r="AM51" s="590">
        <v>3075</v>
      </c>
      <c r="AN51" s="621">
        <v>0.31139240506329113</v>
      </c>
      <c r="AP51" s="621"/>
      <c r="AQ51" s="590">
        <v>3075</v>
      </c>
      <c r="AR51" s="621">
        <v>0.31139240506329113</v>
      </c>
      <c r="AS51" s="590">
        <v>30</v>
      </c>
      <c r="AT51" s="621">
        <v>9.7560975609756097E-3</v>
      </c>
      <c r="AV51" s="621"/>
      <c r="AW51" s="590">
        <v>30</v>
      </c>
      <c r="AX51" s="621">
        <v>9.7560975609756097E-3</v>
      </c>
      <c r="AY51" s="590">
        <v>23</v>
      </c>
      <c r="AZ51" s="621">
        <v>0.76666666666666672</v>
      </c>
      <c r="BB51" s="621"/>
      <c r="BC51" s="590">
        <v>23</v>
      </c>
      <c r="BD51" s="621">
        <v>0.76666666666666672</v>
      </c>
      <c r="BE51" s="590">
        <v>2</v>
      </c>
      <c r="BF51" s="621">
        <v>6.5040650406504065E-4</v>
      </c>
      <c r="BG51" s="590">
        <v>204</v>
      </c>
      <c r="BH51" s="621">
        <v>6.634146341463415E-2</v>
      </c>
      <c r="BI51" s="590">
        <v>206</v>
      </c>
      <c r="BJ51" s="621">
        <v>6.6991869918699182E-2</v>
      </c>
      <c r="BK51" s="590">
        <v>2</v>
      </c>
      <c r="BL51" s="621">
        <v>0.5</v>
      </c>
      <c r="BM51" s="590">
        <v>1</v>
      </c>
      <c r="BN51" s="621">
        <v>0.5</v>
      </c>
      <c r="BO51" s="590" t="s">
        <v>323</v>
      </c>
    </row>
    <row r="52" spans="1:67" s="590" customFormat="1" x14ac:dyDescent="0.2">
      <c r="A52" s="590" t="s">
        <v>464</v>
      </c>
      <c r="B52" s="590" t="s">
        <v>521</v>
      </c>
      <c r="C52" s="590" t="s">
        <v>525</v>
      </c>
      <c r="D52" s="590" t="s">
        <v>503</v>
      </c>
      <c r="E52" s="590" t="s">
        <v>504</v>
      </c>
      <c r="F52" s="590" t="s">
        <v>519</v>
      </c>
      <c r="G52" s="590" t="s">
        <v>315</v>
      </c>
      <c r="H52" s="590" t="s">
        <v>1110</v>
      </c>
      <c r="I52" s="590" t="s">
        <v>935</v>
      </c>
      <c r="J52" s="590" t="s">
        <v>936</v>
      </c>
      <c r="K52" s="590" t="s">
        <v>386</v>
      </c>
      <c r="L52" s="590">
        <v>2</v>
      </c>
      <c r="N52" s="590">
        <v>7</v>
      </c>
      <c r="O52" s="656">
        <v>3.5</v>
      </c>
      <c r="P52" s="656">
        <v>8961.5</v>
      </c>
      <c r="Q52" s="656">
        <v>3593</v>
      </c>
      <c r="S52" s="621"/>
      <c r="W52" s="621"/>
      <c r="Y52" s="621"/>
      <c r="Z52" s="590">
        <v>1</v>
      </c>
      <c r="AA52" s="659">
        <v>0.14285714285714285</v>
      </c>
      <c r="AB52" s="590">
        <v>1</v>
      </c>
      <c r="AC52" s="621">
        <v>0.5</v>
      </c>
      <c r="AD52" s="590">
        <v>17923</v>
      </c>
      <c r="AF52" s="580"/>
      <c r="AG52" s="590">
        <v>17923</v>
      </c>
      <c r="AI52" s="621"/>
      <c r="AJ52" s="590">
        <v>17923</v>
      </c>
      <c r="AL52" s="590">
        <v>17923</v>
      </c>
      <c r="AM52" s="590">
        <v>7186</v>
      </c>
      <c r="AN52" s="621">
        <v>0.40093734307872564</v>
      </c>
      <c r="AP52" s="621"/>
      <c r="AQ52" s="590">
        <v>7186</v>
      </c>
      <c r="AR52" s="621">
        <v>0.40093734307872564</v>
      </c>
      <c r="AS52" s="590">
        <v>60</v>
      </c>
      <c r="AT52" s="621">
        <v>8.349568605622042E-3</v>
      </c>
      <c r="AV52" s="621"/>
      <c r="AW52" s="590">
        <v>60</v>
      </c>
      <c r="AX52" s="621">
        <v>8.349568605622042E-3</v>
      </c>
      <c r="AY52" s="590">
        <v>44</v>
      </c>
      <c r="AZ52" s="621">
        <v>0.73333333333333328</v>
      </c>
      <c r="BB52" s="621"/>
      <c r="BC52" s="590">
        <v>44</v>
      </c>
      <c r="BD52" s="621">
        <v>0.73333333333333328</v>
      </c>
      <c r="BE52" s="590">
        <v>8</v>
      </c>
      <c r="BF52" s="621">
        <v>1.113275814082939E-3</v>
      </c>
      <c r="BG52" s="590">
        <v>674</v>
      </c>
      <c r="BH52" s="621">
        <v>9.379348733648761E-2</v>
      </c>
      <c r="BI52" s="590">
        <v>682</v>
      </c>
      <c r="BJ52" s="621">
        <v>9.4906763150570547E-2</v>
      </c>
      <c r="BK52" s="590">
        <v>3</v>
      </c>
      <c r="BL52" s="621">
        <v>0.42857142857142855</v>
      </c>
      <c r="BM52" s="590">
        <v>0</v>
      </c>
      <c r="BN52" s="621"/>
      <c r="BO52" s="590" t="s">
        <v>323</v>
      </c>
    </row>
    <row r="53" spans="1:67" s="590" customFormat="1" x14ac:dyDescent="0.2">
      <c r="A53" s="590" t="s">
        <v>464</v>
      </c>
      <c r="B53" s="590" t="s">
        <v>521</v>
      </c>
      <c r="C53" s="590" t="s">
        <v>526</v>
      </c>
      <c r="D53" s="590" t="s">
        <v>503</v>
      </c>
      <c r="E53" s="590" t="s">
        <v>504</v>
      </c>
      <c r="F53" s="590" t="s">
        <v>519</v>
      </c>
      <c r="G53" s="590" t="s">
        <v>315</v>
      </c>
      <c r="H53" s="590" t="s">
        <v>1110</v>
      </c>
      <c r="I53" s="590" t="s">
        <v>935</v>
      </c>
      <c r="J53" s="590" t="s">
        <v>936</v>
      </c>
      <c r="K53" s="590" t="s">
        <v>510</v>
      </c>
      <c r="L53" s="590">
        <v>1</v>
      </c>
      <c r="M53" s="590">
        <v>1</v>
      </c>
      <c r="N53" s="590">
        <v>1</v>
      </c>
      <c r="O53" s="656">
        <v>1</v>
      </c>
      <c r="P53" s="656">
        <v>8090</v>
      </c>
      <c r="Q53" s="656" t="s">
        <v>323</v>
      </c>
      <c r="S53" s="621"/>
      <c r="W53" s="621"/>
      <c r="Y53" s="621"/>
      <c r="Z53" s="590">
        <v>1</v>
      </c>
      <c r="AA53" s="659">
        <v>1</v>
      </c>
      <c r="AB53" s="590">
        <v>1</v>
      </c>
      <c r="AC53" s="621">
        <v>1</v>
      </c>
      <c r="AD53" s="590">
        <v>8090</v>
      </c>
      <c r="AF53" s="580"/>
      <c r="AG53" s="590">
        <v>8090</v>
      </c>
      <c r="AI53" s="621"/>
      <c r="AJ53" s="590" t="s">
        <v>323</v>
      </c>
      <c r="AL53" s="590" t="s">
        <v>323</v>
      </c>
      <c r="AN53" s="621" t="s">
        <v>323</v>
      </c>
      <c r="AP53" s="621"/>
      <c r="AQ53" s="590" t="s">
        <v>323</v>
      </c>
      <c r="AR53" s="621"/>
      <c r="AT53" s="621"/>
      <c r="AV53" s="621"/>
      <c r="AX53" s="621"/>
      <c r="AZ53" s="621"/>
      <c r="BB53" s="621"/>
      <c r="BD53" s="621"/>
      <c r="BF53" s="621"/>
      <c r="BH53" s="621"/>
      <c r="BJ53" s="621"/>
      <c r="BK53" s="590">
        <v>1</v>
      </c>
      <c r="BL53" s="621">
        <v>1</v>
      </c>
      <c r="BM53" s="590">
        <v>1</v>
      </c>
      <c r="BN53" s="621">
        <v>1</v>
      </c>
      <c r="BO53" s="590" t="s">
        <v>323</v>
      </c>
    </row>
    <row r="54" spans="1:67" s="590" customFormat="1" x14ac:dyDescent="0.2">
      <c r="A54" s="590" t="s">
        <v>464</v>
      </c>
      <c r="B54" s="590" t="s">
        <v>230</v>
      </c>
      <c r="C54" s="590" t="s">
        <v>231</v>
      </c>
      <c r="D54" s="590" t="s">
        <v>503</v>
      </c>
      <c r="E54" s="590" t="s">
        <v>504</v>
      </c>
      <c r="F54" s="590" t="s">
        <v>519</v>
      </c>
      <c r="G54" s="590" t="s">
        <v>315</v>
      </c>
      <c r="H54" s="590" t="s">
        <v>1110</v>
      </c>
      <c r="I54" s="590" t="s">
        <v>935</v>
      </c>
      <c r="J54" s="590" t="s">
        <v>936</v>
      </c>
      <c r="K54" s="590" t="s">
        <v>386</v>
      </c>
      <c r="L54" s="590">
        <v>2</v>
      </c>
      <c r="N54" s="590">
        <v>7</v>
      </c>
      <c r="O54" s="656">
        <v>3.5</v>
      </c>
      <c r="P54" s="656">
        <v>11586</v>
      </c>
      <c r="Q54" s="656">
        <v>4020.5</v>
      </c>
      <c r="S54" s="621"/>
      <c r="W54" s="621"/>
      <c r="Y54" s="621"/>
      <c r="Z54" s="590">
        <v>2</v>
      </c>
      <c r="AA54" s="659">
        <v>0.2857142857142857</v>
      </c>
      <c r="AB54" s="590">
        <v>1</v>
      </c>
      <c r="AC54" s="621">
        <v>0.5</v>
      </c>
      <c r="AD54" s="590">
        <v>23172</v>
      </c>
      <c r="AF54" s="580"/>
      <c r="AG54" s="590">
        <v>23172</v>
      </c>
      <c r="AI54" s="621"/>
      <c r="AJ54" s="590">
        <v>23172</v>
      </c>
      <c r="AL54" s="590">
        <v>23172</v>
      </c>
      <c r="AM54" s="590">
        <v>8041</v>
      </c>
      <c r="AN54" s="621">
        <v>0.34701363714828243</v>
      </c>
      <c r="AP54" s="621"/>
      <c r="AQ54" s="590">
        <v>8041</v>
      </c>
      <c r="AR54" s="621">
        <v>0.34701363714828243</v>
      </c>
      <c r="AS54" s="590">
        <v>83</v>
      </c>
      <c r="AT54" s="621">
        <v>1.0322099241387887E-2</v>
      </c>
      <c r="AV54" s="621"/>
      <c r="AW54" s="590">
        <v>83</v>
      </c>
      <c r="AX54" s="621">
        <v>1.0322099241387887E-2</v>
      </c>
      <c r="AY54" s="590">
        <v>58</v>
      </c>
      <c r="AZ54" s="621">
        <v>0.6987951807228916</v>
      </c>
      <c r="BB54" s="621"/>
      <c r="BC54" s="590">
        <v>58</v>
      </c>
      <c r="BD54" s="621">
        <v>0.6987951807228916</v>
      </c>
      <c r="BE54" s="590">
        <v>16</v>
      </c>
      <c r="BF54" s="621">
        <v>1.9898022634000745E-3</v>
      </c>
      <c r="BG54" s="590">
        <v>404</v>
      </c>
      <c r="BH54" s="621">
        <v>5.0242507150851885E-2</v>
      </c>
      <c r="BI54" s="590">
        <v>420</v>
      </c>
      <c r="BJ54" s="621">
        <v>5.2232309414251957E-2</v>
      </c>
      <c r="BK54" s="590">
        <v>3</v>
      </c>
      <c r="BL54" s="621">
        <v>0.42857142857142855</v>
      </c>
      <c r="BM54" s="590">
        <v>0</v>
      </c>
      <c r="BN54" s="621">
        <v>0</v>
      </c>
      <c r="BO54" s="590" t="s">
        <v>323</v>
      </c>
    </row>
    <row r="55" spans="1:67" s="590" customFormat="1" x14ac:dyDescent="0.2">
      <c r="A55" s="590" t="s">
        <v>464</v>
      </c>
      <c r="B55" s="590" t="s">
        <v>230</v>
      </c>
      <c r="C55" s="590" t="s">
        <v>232</v>
      </c>
      <c r="D55" s="590" t="s">
        <v>503</v>
      </c>
      <c r="E55" s="590" t="s">
        <v>504</v>
      </c>
      <c r="F55" s="590" t="s">
        <v>519</v>
      </c>
      <c r="G55" s="590" t="s">
        <v>315</v>
      </c>
      <c r="H55" s="590" t="s">
        <v>1110</v>
      </c>
      <c r="I55" s="590" t="s">
        <v>935</v>
      </c>
      <c r="J55" s="590" t="s">
        <v>936</v>
      </c>
      <c r="K55" s="590" t="s">
        <v>386</v>
      </c>
      <c r="L55" s="590">
        <v>3</v>
      </c>
      <c r="N55" s="590">
        <v>4</v>
      </c>
      <c r="O55" s="656">
        <v>1.3333333333333333</v>
      </c>
      <c r="P55" s="656">
        <v>12598</v>
      </c>
      <c r="Q55" s="656">
        <v>3851.6666666666665</v>
      </c>
      <c r="S55" s="621"/>
      <c r="W55" s="621"/>
      <c r="Y55" s="621"/>
      <c r="Z55" s="590">
        <v>3</v>
      </c>
      <c r="AA55" s="659">
        <v>0.75</v>
      </c>
      <c r="AB55" s="590">
        <v>3</v>
      </c>
      <c r="AC55" s="621">
        <v>1</v>
      </c>
      <c r="AD55" s="590">
        <v>37794</v>
      </c>
      <c r="AF55" s="580"/>
      <c r="AG55" s="590">
        <v>37794</v>
      </c>
      <c r="AI55" s="621"/>
      <c r="AJ55" s="590">
        <v>37794</v>
      </c>
      <c r="AL55" s="590">
        <v>37794</v>
      </c>
      <c r="AM55" s="590">
        <v>11555</v>
      </c>
      <c r="AN55" s="621">
        <v>0.30573636026882572</v>
      </c>
      <c r="AP55" s="621"/>
      <c r="AQ55" s="590">
        <v>11555</v>
      </c>
      <c r="AR55" s="621">
        <v>0.30573636026882572</v>
      </c>
      <c r="AS55" s="590">
        <v>115</v>
      </c>
      <c r="AT55" s="621">
        <v>9.9524015577672001E-3</v>
      </c>
      <c r="AV55" s="621"/>
      <c r="AW55" s="590">
        <v>115</v>
      </c>
      <c r="AX55" s="621">
        <v>9.9524015577672001E-3</v>
      </c>
      <c r="AY55" s="590">
        <v>79</v>
      </c>
      <c r="AZ55" s="621">
        <v>0.68695652173913047</v>
      </c>
      <c r="BB55" s="621"/>
      <c r="BC55" s="590">
        <v>79</v>
      </c>
      <c r="BD55" s="621">
        <v>0.68695652173913047</v>
      </c>
      <c r="BE55" s="590">
        <v>6</v>
      </c>
      <c r="BF55" s="621">
        <v>5.1925573344872346E-4</v>
      </c>
      <c r="BG55" s="590">
        <v>725</v>
      </c>
      <c r="BH55" s="621">
        <v>6.2743401125054082E-2</v>
      </c>
      <c r="BI55" s="590">
        <v>731</v>
      </c>
      <c r="BJ55" s="621">
        <v>6.3262656858502811E-2</v>
      </c>
      <c r="BK55" s="590">
        <v>1</v>
      </c>
      <c r="BL55" s="621">
        <v>0.25</v>
      </c>
      <c r="BM55" s="590">
        <v>1</v>
      </c>
      <c r="BN55" s="621">
        <v>0.33333333333333331</v>
      </c>
      <c r="BO55" s="590" t="s">
        <v>323</v>
      </c>
    </row>
    <row r="56" spans="1:67" s="590" customFormat="1" x14ac:dyDescent="0.2">
      <c r="A56" s="590" t="s">
        <v>464</v>
      </c>
      <c r="B56" s="590" t="s">
        <v>230</v>
      </c>
      <c r="C56" s="590" t="s">
        <v>233</v>
      </c>
      <c r="D56" s="590" t="s">
        <v>503</v>
      </c>
      <c r="E56" s="590" t="s">
        <v>504</v>
      </c>
      <c r="F56" s="590" t="s">
        <v>519</v>
      </c>
      <c r="G56" s="590" t="s">
        <v>315</v>
      </c>
      <c r="H56" s="590" t="s">
        <v>1110</v>
      </c>
      <c r="I56" s="590" t="s">
        <v>935</v>
      </c>
      <c r="J56" s="590" t="s">
        <v>936</v>
      </c>
      <c r="K56" s="590" t="s">
        <v>386</v>
      </c>
      <c r="L56" s="590">
        <v>1</v>
      </c>
      <c r="N56" s="590">
        <v>5</v>
      </c>
      <c r="O56" s="656">
        <v>5</v>
      </c>
      <c r="P56" s="656">
        <v>15684</v>
      </c>
      <c r="Q56" s="656">
        <v>5535</v>
      </c>
      <c r="S56" s="621"/>
      <c r="W56" s="621"/>
      <c r="Y56" s="621"/>
      <c r="Z56" s="590">
        <v>1</v>
      </c>
      <c r="AA56" s="659">
        <v>0.2</v>
      </c>
      <c r="AB56" s="590">
        <v>0</v>
      </c>
      <c r="AC56" s="621">
        <v>0</v>
      </c>
      <c r="AD56" s="590">
        <v>15684</v>
      </c>
      <c r="AF56" s="580"/>
      <c r="AG56" s="590">
        <v>15684</v>
      </c>
      <c r="AI56" s="621"/>
      <c r="AJ56" s="590">
        <v>15684</v>
      </c>
      <c r="AL56" s="590">
        <v>15684</v>
      </c>
      <c r="AM56" s="590">
        <v>5535</v>
      </c>
      <c r="AN56" s="621">
        <v>0.35290742157612853</v>
      </c>
      <c r="AP56" s="621"/>
      <c r="AQ56" s="590">
        <v>5535</v>
      </c>
      <c r="AR56" s="621">
        <v>0.35290742157612853</v>
      </c>
      <c r="AS56" s="590">
        <v>67</v>
      </c>
      <c r="AT56" s="621">
        <v>1.2104787714543812E-2</v>
      </c>
      <c r="AV56" s="621"/>
      <c r="AW56" s="590">
        <v>67</v>
      </c>
      <c r="AX56" s="621">
        <v>1.2104787714543812E-2</v>
      </c>
      <c r="AY56" s="590">
        <v>59</v>
      </c>
      <c r="AZ56" s="621">
        <v>0.88059701492537312</v>
      </c>
      <c r="BB56" s="621"/>
      <c r="BC56" s="590">
        <v>59</v>
      </c>
      <c r="BD56" s="621">
        <v>0.88059701492537312</v>
      </c>
      <c r="BE56" s="590">
        <v>34</v>
      </c>
      <c r="BF56" s="621">
        <v>6.1427280939476058E-3</v>
      </c>
      <c r="BG56" s="590">
        <v>492</v>
      </c>
      <c r="BH56" s="621">
        <v>8.8888888888888892E-2</v>
      </c>
      <c r="BI56" s="590">
        <v>526</v>
      </c>
      <c r="BJ56" s="621">
        <v>9.5031616982836492E-2</v>
      </c>
      <c r="BK56" s="590">
        <v>2</v>
      </c>
      <c r="BL56" s="621">
        <v>0.4</v>
      </c>
      <c r="BM56" s="590">
        <v>0</v>
      </c>
      <c r="BN56" s="621"/>
      <c r="BO56" s="590" t="s">
        <v>323</v>
      </c>
    </row>
    <row r="57" spans="1:67" s="590" customFormat="1" x14ac:dyDescent="0.2">
      <c r="A57" s="590" t="s">
        <v>464</v>
      </c>
      <c r="B57" s="590" t="s">
        <v>230</v>
      </c>
      <c r="C57" s="590" t="s">
        <v>234</v>
      </c>
      <c r="D57" s="590" t="s">
        <v>503</v>
      </c>
      <c r="E57" s="590" t="s">
        <v>504</v>
      </c>
      <c r="F57" s="590" t="s">
        <v>519</v>
      </c>
      <c r="G57" s="590" t="s">
        <v>315</v>
      </c>
      <c r="H57" s="590" t="s">
        <v>1110</v>
      </c>
      <c r="I57" s="590" t="s">
        <v>935</v>
      </c>
      <c r="J57" s="590" t="s">
        <v>936</v>
      </c>
      <c r="K57" s="590" t="s">
        <v>510</v>
      </c>
      <c r="L57" s="590">
        <v>1</v>
      </c>
      <c r="M57" s="590">
        <v>1</v>
      </c>
      <c r="N57" s="590">
        <v>1</v>
      </c>
      <c r="O57" s="656">
        <v>1</v>
      </c>
      <c r="P57" s="656">
        <v>15957</v>
      </c>
      <c r="Q57" s="656" t="s">
        <v>323</v>
      </c>
      <c r="S57" s="621"/>
      <c r="W57" s="621"/>
      <c r="Y57" s="621"/>
      <c r="Z57" s="590">
        <v>1</v>
      </c>
      <c r="AA57" s="659">
        <v>1</v>
      </c>
      <c r="AB57" s="590">
        <v>1</v>
      </c>
      <c r="AC57" s="621">
        <v>1</v>
      </c>
      <c r="AD57" s="590">
        <v>15957</v>
      </c>
      <c r="AF57" s="580"/>
      <c r="AG57" s="590">
        <v>15957</v>
      </c>
      <c r="AI57" s="621"/>
      <c r="AJ57" s="590" t="s">
        <v>323</v>
      </c>
      <c r="AL57" s="590" t="s">
        <v>323</v>
      </c>
      <c r="AN57" s="621" t="s">
        <v>323</v>
      </c>
      <c r="AP57" s="621"/>
      <c r="AQ57" s="590" t="s">
        <v>323</v>
      </c>
      <c r="AR57" s="621"/>
      <c r="AT57" s="621"/>
      <c r="AV57" s="621"/>
      <c r="AX57" s="621"/>
      <c r="AZ57" s="621"/>
      <c r="BB57" s="621"/>
      <c r="BD57" s="621"/>
      <c r="BF57" s="621"/>
      <c r="BH57" s="621"/>
      <c r="BJ57" s="621"/>
      <c r="BK57" s="590">
        <v>0</v>
      </c>
      <c r="BL57" s="621">
        <v>0</v>
      </c>
      <c r="BM57" s="590">
        <v>0</v>
      </c>
      <c r="BN57" s="621"/>
      <c r="BO57" s="590" t="s">
        <v>323</v>
      </c>
    </row>
    <row r="58" spans="1:67" s="590" customFormat="1" x14ac:dyDescent="0.2">
      <c r="A58" s="590" t="s">
        <v>464</v>
      </c>
      <c r="B58" s="590" t="s">
        <v>746</v>
      </c>
      <c r="C58" s="590" t="s">
        <v>502</v>
      </c>
      <c r="D58" s="590" t="s">
        <v>503</v>
      </c>
      <c r="E58" s="590" t="s">
        <v>504</v>
      </c>
      <c r="F58" s="590" t="s">
        <v>519</v>
      </c>
      <c r="G58" s="590" t="s">
        <v>315</v>
      </c>
      <c r="H58" s="590" t="s">
        <v>1110</v>
      </c>
      <c r="I58" s="590" t="s">
        <v>935</v>
      </c>
      <c r="J58" s="590" t="s">
        <v>936</v>
      </c>
      <c r="K58" s="590" t="s">
        <v>386</v>
      </c>
      <c r="L58" s="590">
        <v>6</v>
      </c>
      <c r="N58" s="590">
        <v>7</v>
      </c>
      <c r="O58" s="656">
        <v>1.1666666666666667</v>
      </c>
      <c r="P58" s="656">
        <v>7286.666666666667</v>
      </c>
      <c r="Q58" s="656">
        <v>2192.5</v>
      </c>
      <c r="S58" s="621"/>
      <c r="W58" s="621"/>
      <c r="Y58" s="621"/>
      <c r="Z58" s="590">
        <v>3</v>
      </c>
      <c r="AA58" s="659">
        <v>0.42857142857142855</v>
      </c>
      <c r="AB58" s="590">
        <v>3</v>
      </c>
      <c r="AC58" s="621">
        <v>0.5</v>
      </c>
      <c r="AD58" s="590">
        <v>43720</v>
      </c>
      <c r="AF58" s="580"/>
      <c r="AG58" s="590">
        <v>43720</v>
      </c>
      <c r="AI58" s="621"/>
      <c r="AJ58" s="590">
        <v>43720</v>
      </c>
      <c r="AL58" s="590">
        <v>43720</v>
      </c>
      <c r="AM58" s="590">
        <v>13155</v>
      </c>
      <c r="AN58" s="621">
        <v>0.30089204025617566</v>
      </c>
      <c r="AP58" s="621"/>
      <c r="AQ58" s="590">
        <v>13155</v>
      </c>
      <c r="AR58" s="621">
        <v>0.30089204025617566</v>
      </c>
      <c r="AS58" s="590">
        <v>101</v>
      </c>
      <c r="AT58" s="621">
        <v>7.6776890916001516E-3</v>
      </c>
      <c r="AV58" s="621"/>
      <c r="AW58" s="590">
        <v>101</v>
      </c>
      <c r="AX58" s="621">
        <v>7.6776890916001516E-3</v>
      </c>
      <c r="AY58" s="590">
        <v>72</v>
      </c>
      <c r="AZ58" s="621">
        <v>0.71287128712871284</v>
      </c>
      <c r="BB58" s="621"/>
      <c r="BC58" s="590">
        <v>72</v>
      </c>
      <c r="BD58" s="621">
        <v>0.71287128712871284</v>
      </c>
      <c r="BE58" s="590">
        <v>15</v>
      </c>
      <c r="BF58" s="621">
        <v>1.1402508551881414E-3</v>
      </c>
      <c r="BG58" s="590">
        <v>827</v>
      </c>
      <c r="BH58" s="621">
        <v>6.2865830482706192E-2</v>
      </c>
      <c r="BI58" s="590">
        <v>842</v>
      </c>
      <c r="BJ58" s="621">
        <v>6.400608133789433E-2</v>
      </c>
      <c r="BK58" s="590">
        <v>1</v>
      </c>
      <c r="BL58" s="621">
        <v>0.14285714285714285</v>
      </c>
      <c r="BM58" s="590">
        <v>1</v>
      </c>
      <c r="BN58" s="621">
        <v>0.16666666666666666</v>
      </c>
      <c r="BO58" s="590" t="s">
        <v>323</v>
      </c>
    </row>
    <row r="59" spans="1:67" s="590" customFormat="1" x14ac:dyDescent="0.2">
      <c r="A59" s="590" t="s">
        <v>464</v>
      </c>
      <c r="B59" s="590" t="s">
        <v>466</v>
      </c>
      <c r="C59" s="590" t="s">
        <v>502</v>
      </c>
      <c r="D59" s="590" t="s">
        <v>509</v>
      </c>
      <c r="E59" s="590" t="s">
        <v>504</v>
      </c>
      <c r="F59" s="590" t="s">
        <v>519</v>
      </c>
      <c r="G59" s="590" t="s">
        <v>315</v>
      </c>
      <c r="H59" s="590" t="s">
        <v>1110</v>
      </c>
      <c r="I59" s="590" t="s">
        <v>935</v>
      </c>
      <c r="J59" s="590" t="s">
        <v>936</v>
      </c>
      <c r="K59" s="590" t="s">
        <v>386</v>
      </c>
      <c r="L59" s="590">
        <v>1</v>
      </c>
      <c r="N59" s="590">
        <v>17</v>
      </c>
      <c r="O59" s="656">
        <v>17</v>
      </c>
      <c r="P59" s="656">
        <v>994022</v>
      </c>
      <c r="Q59" s="656">
        <v>352656</v>
      </c>
      <c r="R59" s="590">
        <v>0</v>
      </c>
      <c r="S59" s="621">
        <v>0</v>
      </c>
      <c r="T59" s="590">
        <v>3</v>
      </c>
      <c r="U59" s="590" t="s">
        <v>434</v>
      </c>
      <c r="V59" s="590">
        <v>1</v>
      </c>
      <c r="W59" s="621">
        <v>1</v>
      </c>
      <c r="X59" s="590">
        <v>1</v>
      </c>
      <c r="Y59" s="621"/>
      <c r="AA59" s="659"/>
      <c r="AC59" s="621"/>
      <c r="AD59" s="590">
        <v>993619</v>
      </c>
      <c r="AE59" s="590">
        <v>403</v>
      </c>
      <c r="AF59" s="580">
        <v>4.0542362241479567E-4</v>
      </c>
      <c r="AG59" s="590">
        <v>994022</v>
      </c>
      <c r="AH59" s="590">
        <v>1415550</v>
      </c>
      <c r="AI59" s="621">
        <v>0.70221609974921406</v>
      </c>
      <c r="AJ59" s="590">
        <v>993619</v>
      </c>
      <c r="AK59" s="590">
        <v>403</v>
      </c>
      <c r="AL59" s="590">
        <v>994022</v>
      </c>
      <c r="AM59" s="590">
        <v>352319</v>
      </c>
      <c r="AN59" s="621">
        <v>0.35458158509448795</v>
      </c>
      <c r="AO59" s="590">
        <v>337</v>
      </c>
      <c r="AP59" s="621">
        <v>0.83622828784119108</v>
      </c>
      <c r="AQ59" s="590">
        <v>352656</v>
      </c>
      <c r="AR59" s="621">
        <v>0.35477685604543963</v>
      </c>
      <c r="AS59" s="590">
        <v>3297</v>
      </c>
      <c r="AT59" s="621">
        <v>9.3579965883191091E-3</v>
      </c>
      <c r="AU59" s="590">
        <v>21</v>
      </c>
      <c r="AV59" s="621">
        <v>6.2314540059347182E-2</v>
      </c>
      <c r="AW59" s="590">
        <v>3318</v>
      </c>
      <c r="AX59" s="621">
        <v>9.4086021505376347E-3</v>
      </c>
      <c r="AY59" s="590">
        <v>2472</v>
      </c>
      <c r="AZ59" s="621">
        <v>0.74977252047315746</v>
      </c>
      <c r="BA59" s="590">
        <v>13</v>
      </c>
      <c r="BB59" s="621">
        <v>0.61904761904761907</v>
      </c>
      <c r="BC59" s="590">
        <v>2485</v>
      </c>
      <c r="BD59" s="621">
        <v>0.74894514767932485</v>
      </c>
      <c r="BE59" s="590">
        <v>1584</v>
      </c>
      <c r="BF59" s="621">
        <v>4.49162923642303E-3</v>
      </c>
      <c r="BG59" s="590">
        <v>7147</v>
      </c>
      <c r="BH59" s="621">
        <v>2.0266208429744567E-2</v>
      </c>
      <c r="BI59" s="590">
        <v>8731</v>
      </c>
      <c r="BJ59" s="621">
        <v>2.4757837666167598E-2</v>
      </c>
      <c r="BK59" s="590">
        <v>4</v>
      </c>
      <c r="BL59" s="621">
        <v>0.23529411764705882</v>
      </c>
      <c r="BM59" s="590">
        <v>0</v>
      </c>
      <c r="BN59" s="621"/>
      <c r="BO59" s="590" t="s">
        <v>323</v>
      </c>
    </row>
    <row r="60" spans="1:67" s="590" customFormat="1" x14ac:dyDescent="0.2">
      <c r="A60" s="590" t="s">
        <v>567</v>
      </c>
      <c r="B60" s="590" t="s">
        <v>569</v>
      </c>
      <c r="C60" s="590" t="s">
        <v>570</v>
      </c>
      <c r="D60" s="590" t="s">
        <v>507</v>
      </c>
      <c r="E60" s="590" t="s">
        <v>504</v>
      </c>
      <c r="F60" s="590" t="s">
        <v>505</v>
      </c>
      <c r="G60" s="590" t="s">
        <v>314</v>
      </c>
      <c r="H60" s="590" t="s">
        <v>1110</v>
      </c>
      <c r="I60" s="590" t="s">
        <v>935</v>
      </c>
      <c r="J60" s="590" t="s">
        <v>936</v>
      </c>
      <c r="K60" s="590" t="s">
        <v>386</v>
      </c>
      <c r="L60" s="590">
        <v>3</v>
      </c>
      <c r="N60" s="590">
        <v>4</v>
      </c>
      <c r="O60" s="656">
        <v>1.3333333333333333</v>
      </c>
      <c r="P60" s="656">
        <v>531.66666666666663</v>
      </c>
      <c r="Q60" s="656">
        <v>316</v>
      </c>
      <c r="S60" s="621"/>
      <c r="W60" s="621"/>
      <c r="Y60" s="621"/>
      <c r="Z60" s="590">
        <v>2</v>
      </c>
      <c r="AA60" s="659">
        <v>0.5</v>
      </c>
      <c r="AB60" s="590">
        <v>1</v>
      </c>
      <c r="AC60" s="621">
        <v>0.33333333333333331</v>
      </c>
      <c r="AD60" s="590">
        <v>1385</v>
      </c>
      <c r="AE60" s="590">
        <v>210</v>
      </c>
      <c r="AF60" s="580">
        <v>0.13166144200626959</v>
      </c>
      <c r="AG60" s="590">
        <v>1595</v>
      </c>
      <c r="AI60" s="621"/>
      <c r="AJ60" s="590">
        <v>1385</v>
      </c>
      <c r="AK60" s="590">
        <v>210</v>
      </c>
      <c r="AL60" s="590">
        <v>1595</v>
      </c>
      <c r="AM60" s="590">
        <v>827</v>
      </c>
      <c r="AN60" s="621">
        <v>0.59711191335740077</v>
      </c>
      <c r="AO60" s="590">
        <v>121</v>
      </c>
      <c r="AP60" s="621">
        <v>0.57619047619047614</v>
      </c>
      <c r="AQ60" s="590">
        <v>948</v>
      </c>
      <c r="AR60" s="621">
        <v>0.59435736677115991</v>
      </c>
      <c r="AS60" s="590" t="s">
        <v>323</v>
      </c>
      <c r="AT60" s="621" t="s">
        <v>323</v>
      </c>
      <c r="AU60" s="590" t="s">
        <v>323</v>
      </c>
      <c r="AV60" s="621" t="s">
        <v>323</v>
      </c>
      <c r="AW60" s="590" t="s">
        <v>323</v>
      </c>
      <c r="AX60" s="621"/>
      <c r="AY60" s="590">
        <v>6</v>
      </c>
      <c r="AZ60" s="621" t="s">
        <v>323</v>
      </c>
      <c r="BB60" s="621" t="s">
        <v>323</v>
      </c>
      <c r="BC60" s="590">
        <v>6</v>
      </c>
      <c r="BD60" s="621" t="s">
        <v>323</v>
      </c>
      <c r="BE60" s="590">
        <v>1</v>
      </c>
      <c r="BF60" s="621">
        <v>1.0548523206751054E-3</v>
      </c>
      <c r="BG60" s="590">
        <v>20</v>
      </c>
      <c r="BH60" s="621">
        <v>2.1097046413502109E-2</v>
      </c>
      <c r="BI60" s="590">
        <v>21</v>
      </c>
      <c r="BJ60" s="621">
        <v>2.2151898734177215E-2</v>
      </c>
      <c r="BK60" s="590">
        <v>3</v>
      </c>
      <c r="BL60" s="621">
        <v>0.75</v>
      </c>
      <c r="BM60" s="590">
        <v>2</v>
      </c>
      <c r="BN60" s="621">
        <v>0.66666666666666663</v>
      </c>
      <c r="BO60" s="590" t="s">
        <v>323</v>
      </c>
    </row>
    <row r="61" spans="1:67" s="590" customFormat="1" x14ac:dyDescent="0.2">
      <c r="A61" s="590" t="s">
        <v>567</v>
      </c>
      <c r="B61" s="590" t="s">
        <v>569</v>
      </c>
      <c r="C61" s="590" t="s">
        <v>571</v>
      </c>
      <c r="D61" s="590" t="s">
        <v>507</v>
      </c>
      <c r="E61" s="590" t="s">
        <v>504</v>
      </c>
      <c r="F61" s="590" t="s">
        <v>505</v>
      </c>
      <c r="G61" s="590" t="s">
        <v>314</v>
      </c>
      <c r="H61" s="590" t="s">
        <v>1110</v>
      </c>
      <c r="I61" s="590" t="s">
        <v>935</v>
      </c>
      <c r="J61" s="590" t="s">
        <v>936</v>
      </c>
      <c r="K61" s="590" t="s">
        <v>386</v>
      </c>
      <c r="L61" s="590">
        <v>2</v>
      </c>
      <c r="N61" s="590">
        <v>3</v>
      </c>
      <c r="O61" s="656">
        <v>1.5</v>
      </c>
      <c r="P61" s="656">
        <v>406.5</v>
      </c>
      <c r="Q61" s="656">
        <v>195.5</v>
      </c>
      <c r="S61" s="621"/>
      <c r="W61" s="621"/>
      <c r="Y61" s="621"/>
      <c r="Z61" s="590">
        <v>1</v>
      </c>
      <c r="AA61" s="659">
        <v>0.33333333333333331</v>
      </c>
      <c r="AB61" s="590">
        <v>1</v>
      </c>
      <c r="AC61" s="621">
        <v>0.5</v>
      </c>
      <c r="AD61" s="590">
        <v>800</v>
      </c>
      <c r="AE61" s="590">
        <v>13</v>
      </c>
      <c r="AF61" s="580">
        <v>1.5990159901599015E-2</v>
      </c>
      <c r="AG61" s="590">
        <v>813</v>
      </c>
      <c r="AI61" s="621"/>
      <c r="AJ61" s="590">
        <v>800</v>
      </c>
      <c r="AK61" s="590">
        <v>13</v>
      </c>
      <c r="AL61" s="590">
        <v>813</v>
      </c>
      <c r="AM61" s="590">
        <v>382</v>
      </c>
      <c r="AN61" s="621">
        <v>0.47749999999999998</v>
      </c>
      <c r="AO61" s="590">
        <v>9</v>
      </c>
      <c r="AP61" s="621">
        <v>0.69230769230769229</v>
      </c>
      <c r="AQ61" s="590">
        <v>391</v>
      </c>
      <c r="AR61" s="621">
        <v>0.48093480934809346</v>
      </c>
      <c r="AT61" s="621"/>
      <c r="AV61" s="621"/>
      <c r="AX61" s="621"/>
      <c r="AZ61" s="621"/>
      <c r="BB61" s="621"/>
      <c r="BD61" s="621" t="s">
        <v>323</v>
      </c>
      <c r="BF61" s="621" t="s">
        <v>323</v>
      </c>
      <c r="BG61" s="590">
        <v>27</v>
      </c>
      <c r="BH61" s="621">
        <v>6.9053708439897693E-2</v>
      </c>
      <c r="BI61" s="590">
        <v>27</v>
      </c>
      <c r="BJ61" s="621">
        <v>6.9053708439897693E-2</v>
      </c>
      <c r="BK61" s="590">
        <v>2</v>
      </c>
      <c r="BL61" s="621">
        <v>0.66666666666666663</v>
      </c>
      <c r="BM61" s="590">
        <v>1</v>
      </c>
      <c r="BN61" s="621">
        <v>0.5</v>
      </c>
      <c r="BO61" s="590" t="s">
        <v>323</v>
      </c>
    </row>
    <row r="62" spans="1:67" s="590" customFormat="1" x14ac:dyDescent="0.2">
      <c r="A62" s="590" t="s">
        <v>567</v>
      </c>
      <c r="B62" s="590" t="s">
        <v>572</v>
      </c>
      <c r="C62" s="590" t="s">
        <v>502</v>
      </c>
      <c r="D62" s="590" t="s">
        <v>507</v>
      </c>
      <c r="E62" s="590" t="s">
        <v>504</v>
      </c>
      <c r="F62" s="590" t="s">
        <v>505</v>
      </c>
      <c r="G62" s="590" t="s">
        <v>314</v>
      </c>
      <c r="H62" s="590" t="s">
        <v>1110</v>
      </c>
      <c r="I62" s="590" t="s">
        <v>935</v>
      </c>
      <c r="J62" s="590" t="s">
        <v>936</v>
      </c>
      <c r="K62" s="590" t="s">
        <v>386</v>
      </c>
      <c r="L62" s="590">
        <v>5</v>
      </c>
      <c r="N62" s="590">
        <v>13</v>
      </c>
      <c r="O62" s="656">
        <v>2.6</v>
      </c>
      <c r="P62" s="656">
        <v>6753.6</v>
      </c>
      <c r="Q62" s="656">
        <v>2967.6</v>
      </c>
      <c r="S62" s="621"/>
      <c r="W62" s="621"/>
      <c r="Y62" s="621"/>
      <c r="Z62" s="590">
        <v>3</v>
      </c>
      <c r="AA62" s="659">
        <v>0.23076923076923078</v>
      </c>
      <c r="AB62" s="590">
        <v>3</v>
      </c>
      <c r="AC62" s="621">
        <v>0.6</v>
      </c>
      <c r="AD62" s="590">
        <v>33745</v>
      </c>
      <c r="AE62" s="590">
        <v>23</v>
      </c>
      <c r="AF62" s="580">
        <v>6.8111821843165122E-4</v>
      </c>
      <c r="AG62" s="590">
        <v>33768</v>
      </c>
      <c r="AH62" s="590">
        <v>47682</v>
      </c>
      <c r="AI62" s="621">
        <v>0.70819177047942616</v>
      </c>
      <c r="AJ62" s="590">
        <v>33745</v>
      </c>
      <c r="AK62" s="590">
        <v>23</v>
      </c>
      <c r="AL62" s="590">
        <v>33768</v>
      </c>
      <c r="AM62" s="590">
        <v>14817</v>
      </c>
      <c r="AN62" s="621">
        <v>0.43908727218847238</v>
      </c>
      <c r="AO62" s="590">
        <v>21</v>
      </c>
      <c r="AP62" s="621">
        <v>0.91304347826086951</v>
      </c>
      <c r="AQ62" s="590">
        <v>14838</v>
      </c>
      <c r="AR62" s="621">
        <v>0.43941009239516704</v>
      </c>
      <c r="AT62" s="621" t="s">
        <v>323</v>
      </c>
      <c r="AV62" s="621" t="s">
        <v>323</v>
      </c>
      <c r="AW62" s="590" t="s">
        <v>323</v>
      </c>
      <c r="AX62" s="621"/>
      <c r="AY62" s="590">
        <v>124</v>
      </c>
      <c r="AZ62" s="621" t="s">
        <v>323</v>
      </c>
      <c r="BB62" s="621" t="s">
        <v>323</v>
      </c>
      <c r="BC62" s="590">
        <v>124</v>
      </c>
      <c r="BD62" s="621" t="s">
        <v>323</v>
      </c>
      <c r="BE62" s="590">
        <v>33</v>
      </c>
      <c r="BF62" s="621">
        <v>2.2240194096239383E-3</v>
      </c>
      <c r="BG62" s="590">
        <v>827</v>
      </c>
      <c r="BH62" s="621">
        <v>5.5735274295727187E-2</v>
      </c>
      <c r="BI62" s="590">
        <v>860</v>
      </c>
      <c r="BJ62" s="621">
        <v>5.7959293705351127E-2</v>
      </c>
      <c r="BK62" s="590">
        <v>5</v>
      </c>
      <c r="BL62" s="621">
        <v>0.38461538461538464</v>
      </c>
      <c r="BM62" s="590">
        <v>2</v>
      </c>
      <c r="BN62" s="621">
        <v>0.4</v>
      </c>
      <c r="BO62" s="590" t="s">
        <v>323</v>
      </c>
    </row>
    <row r="63" spans="1:67" s="590" customFormat="1" x14ac:dyDescent="0.2">
      <c r="A63" s="590" t="s">
        <v>567</v>
      </c>
      <c r="B63" s="590" t="s">
        <v>573</v>
      </c>
      <c r="C63" s="590" t="s">
        <v>502</v>
      </c>
      <c r="D63" s="590" t="s">
        <v>507</v>
      </c>
      <c r="E63" s="590" t="s">
        <v>504</v>
      </c>
      <c r="F63" s="590" t="s">
        <v>505</v>
      </c>
      <c r="G63" s="590" t="s">
        <v>314</v>
      </c>
      <c r="H63" s="590" t="s">
        <v>1110</v>
      </c>
      <c r="I63" s="590" t="s">
        <v>935</v>
      </c>
      <c r="J63" s="590" t="s">
        <v>936</v>
      </c>
      <c r="K63" s="590" t="s">
        <v>386</v>
      </c>
      <c r="L63" s="590">
        <v>5</v>
      </c>
      <c r="N63" s="590">
        <v>9</v>
      </c>
      <c r="O63" s="656">
        <v>1.8</v>
      </c>
      <c r="P63" s="656">
        <v>8468.7999999999993</v>
      </c>
      <c r="Q63" s="656">
        <v>3812</v>
      </c>
      <c r="S63" s="621"/>
      <c r="W63" s="621"/>
      <c r="Y63" s="621"/>
      <c r="Z63" s="590">
        <v>6</v>
      </c>
      <c r="AA63" s="659">
        <v>0.66666666666666663</v>
      </c>
      <c r="AB63" s="590">
        <v>4</v>
      </c>
      <c r="AC63" s="621">
        <v>0.8</v>
      </c>
      <c r="AD63" s="590">
        <v>42303</v>
      </c>
      <c r="AE63" s="590">
        <v>41</v>
      </c>
      <c r="AF63" s="580">
        <v>9.6825996599282074E-4</v>
      </c>
      <c r="AG63" s="590">
        <v>42344</v>
      </c>
      <c r="AH63" s="590">
        <v>56169</v>
      </c>
      <c r="AI63" s="621">
        <v>0.75386779184247543</v>
      </c>
      <c r="AJ63" s="590">
        <v>42303</v>
      </c>
      <c r="AK63" s="590">
        <v>41</v>
      </c>
      <c r="AL63" s="590">
        <v>42344</v>
      </c>
      <c r="AM63" s="590">
        <v>19023</v>
      </c>
      <c r="AN63" s="621">
        <v>0.44968441954471317</v>
      </c>
      <c r="AO63" s="590">
        <v>37</v>
      </c>
      <c r="AP63" s="621">
        <v>0.90243902439024393</v>
      </c>
      <c r="AQ63" s="590">
        <v>19060</v>
      </c>
      <c r="AR63" s="621">
        <v>0.45012280370300395</v>
      </c>
      <c r="AT63" s="621" t="s">
        <v>323</v>
      </c>
      <c r="AV63" s="621" t="s">
        <v>323</v>
      </c>
      <c r="AX63" s="621"/>
      <c r="AY63" s="590">
        <v>153</v>
      </c>
      <c r="AZ63" s="621" t="s">
        <v>323</v>
      </c>
      <c r="BB63" s="621" t="s">
        <v>323</v>
      </c>
      <c r="BC63" s="590">
        <v>153</v>
      </c>
      <c r="BD63" s="621" t="s">
        <v>323</v>
      </c>
      <c r="BE63" s="590">
        <v>20</v>
      </c>
      <c r="BF63" s="621">
        <v>1.0493179433368311E-3</v>
      </c>
      <c r="BG63" s="590">
        <v>1082</v>
      </c>
      <c r="BH63" s="621">
        <v>5.6768100734522563E-2</v>
      </c>
      <c r="BI63" s="590">
        <v>1102</v>
      </c>
      <c r="BJ63" s="621">
        <v>5.7817418677859389E-2</v>
      </c>
      <c r="BK63" s="590">
        <v>5</v>
      </c>
      <c r="BL63" s="621">
        <v>0.55555555555555558</v>
      </c>
      <c r="BM63" s="590">
        <v>4</v>
      </c>
      <c r="BN63" s="621">
        <v>0.8</v>
      </c>
      <c r="BO63" s="590" t="s">
        <v>323</v>
      </c>
    </row>
    <row r="64" spans="1:67" s="590" customFormat="1" x14ac:dyDescent="0.2">
      <c r="A64" s="590" t="s">
        <v>567</v>
      </c>
      <c r="B64" s="590" t="s">
        <v>574</v>
      </c>
      <c r="C64" s="590" t="s">
        <v>502</v>
      </c>
      <c r="D64" s="590" t="s">
        <v>507</v>
      </c>
      <c r="E64" s="590" t="s">
        <v>504</v>
      </c>
      <c r="F64" s="590" t="s">
        <v>505</v>
      </c>
      <c r="G64" s="590" t="s">
        <v>314</v>
      </c>
      <c r="H64" s="590" t="s">
        <v>1110</v>
      </c>
      <c r="I64" s="590" t="s">
        <v>935</v>
      </c>
      <c r="J64" s="590" t="s">
        <v>936</v>
      </c>
      <c r="K64" s="590" t="s">
        <v>386</v>
      </c>
      <c r="L64" s="590">
        <v>5</v>
      </c>
      <c r="N64" s="590">
        <v>12</v>
      </c>
      <c r="O64" s="656">
        <v>2.4</v>
      </c>
      <c r="P64" s="656">
        <v>6808.6</v>
      </c>
      <c r="Q64" s="656">
        <v>2698</v>
      </c>
      <c r="S64" s="621"/>
      <c r="W64" s="621"/>
      <c r="Y64" s="621"/>
      <c r="Z64" s="590">
        <v>3</v>
      </c>
      <c r="AA64" s="659">
        <v>0.25</v>
      </c>
      <c r="AB64" s="590">
        <v>2</v>
      </c>
      <c r="AC64" s="621">
        <v>0.4</v>
      </c>
      <c r="AD64" s="590">
        <v>33973</v>
      </c>
      <c r="AE64" s="590">
        <v>70</v>
      </c>
      <c r="AF64" s="580">
        <v>2.0562230120729666E-3</v>
      </c>
      <c r="AG64" s="590">
        <v>34043</v>
      </c>
      <c r="AH64" s="590">
        <v>49050</v>
      </c>
      <c r="AI64" s="621">
        <v>0.69404689092762484</v>
      </c>
      <c r="AJ64" s="590">
        <v>33973</v>
      </c>
      <c r="AK64" s="590">
        <v>70</v>
      </c>
      <c r="AL64" s="590">
        <v>34043</v>
      </c>
      <c r="AM64" s="590">
        <v>13427</v>
      </c>
      <c r="AN64" s="621">
        <v>0.39522562034556852</v>
      </c>
      <c r="AO64" s="590">
        <v>63</v>
      </c>
      <c r="AP64" s="621">
        <v>0.9</v>
      </c>
      <c r="AQ64" s="590">
        <v>13490</v>
      </c>
      <c r="AR64" s="621">
        <v>0.39626354904091882</v>
      </c>
      <c r="AT64" s="621" t="s">
        <v>323</v>
      </c>
      <c r="AV64" s="621" t="s">
        <v>323</v>
      </c>
      <c r="AX64" s="621"/>
      <c r="AY64" s="590">
        <v>187</v>
      </c>
      <c r="AZ64" s="621" t="s">
        <v>323</v>
      </c>
      <c r="BB64" s="621" t="s">
        <v>323</v>
      </c>
      <c r="BC64" s="590">
        <v>187</v>
      </c>
      <c r="BD64" s="621" t="s">
        <v>323</v>
      </c>
      <c r="BE64" s="590">
        <v>37</v>
      </c>
      <c r="BF64" s="621">
        <v>2.742772424017791E-3</v>
      </c>
      <c r="BG64" s="590">
        <v>1099</v>
      </c>
      <c r="BH64" s="621">
        <v>8.1467753891771688E-2</v>
      </c>
      <c r="BI64" s="590">
        <v>1136</v>
      </c>
      <c r="BJ64" s="621">
        <v>8.4210526315789472E-2</v>
      </c>
      <c r="BK64" s="590">
        <v>6</v>
      </c>
      <c r="BL64" s="621">
        <v>0.5</v>
      </c>
      <c r="BM64" s="590">
        <v>4</v>
      </c>
      <c r="BN64" s="621">
        <v>0.8</v>
      </c>
      <c r="BO64" s="590" t="s">
        <v>323</v>
      </c>
    </row>
    <row r="65" spans="1:67" s="590" customFormat="1" x14ac:dyDescent="0.2">
      <c r="A65" s="590" t="s">
        <v>567</v>
      </c>
      <c r="B65" s="590" t="s">
        <v>575</v>
      </c>
      <c r="C65" s="590" t="s">
        <v>502</v>
      </c>
      <c r="D65" s="590" t="s">
        <v>507</v>
      </c>
      <c r="E65" s="590" t="s">
        <v>504</v>
      </c>
      <c r="F65" s="590" t="s">
        <v>505</v>
      </c>
      <c r="G65" s="590" t="s">
        <v>314</v>
      </c>
      <c r="H65" s="590" t="s">
        <v>1110</v>
      </c>
      <c r="I65" s="590" t="s">
        <v>935</v>
      </c>
      <c r="J65" s="590" t="s">
        <v>936</v>
      </c>
      <c r="K65" s="590" t="s">
        <v>386</v>
      </c>
      <c r="L65" s="590">
        <v>5</v>
      </c>
      <c r="N65" s="590">
        <v>9</v>
      </c>
      <c r="O65" s="656">
        <v>1.8</v>
      </c>
      <c r="P65" s="656">
        <v>864.4</v>
      </c>
      <c r="Q65" s="656">
        <v>516.79999999999995</v>
      </c>
      <c r="S65" s="621"/>
      <c r="W65" s="621"/>
      <c r="Y65" s="621"/>
      <c r="Z65" s="590">
        <v>4</v>
      </c>
      <c r="AA65" s="659">
        <v>0.44444444444444442</v>
      </c>
      <c r="AB65" s="590">
        <v>3</v>
      </c>
      <c r="AC65" s="621">
        <v>0.6</v>
      </c>
      <c r="AD65" s="590">
        <v>4257</v>
      </c>
      <c r="AE65" s="590">
        <v>65</v>
      </c>
      <c r="AF65" s="580">
        <v>1.5039333641832485E-2</v>
      </c>
      <c r="AG65" s="590">
        <v>4322</v>
      </c>
      <c r="AH65" s="590">
        <v>5650</v>
      </c>
      <c r="AI65" s="621">
        <v>0.76495575221238943</v>
      </c>
      <c r="AJ65" s="590">
        <v>4257</v>
      </c>
      <c r="AK65" s="590">
        <v>65</v>
      </c>
      <c r="AL65" s="590">
        <v>4322</v>
      </c>
      <c r="AM65" s="590">
        <v>2531</v>
      </c>
      <c r="AN65" s="621">
        <v>0.59455015268968758</v>
      </c>
      <c r="AO65" s="590">
        <v>53</v>
      </c>
      <c r="AP65" s="621">
        <v>0.81538461538461537</v>
      </c>
      <c r="AQ65" s="590">
        <v>2584</v>
      </c>
      <c r="AR65" s="621">
        <v>0.59787135585377138</v>
      </c>
      <c r="AT65" s="621" t="s">
        <v>323</v>
      </c>
      <c r="AV65" s="621" t="s">
        <v>323</v>
      </c>
      <c r="AW65" s="590" t="s">
        <v>323</v>
      </c>
      <c r="AX65" s="621"/>
      <c r="AY65" s="590">
        <v>34</v>
      </c>
      <c r="AZ65" s="621" t="s">
        <v>323</v>
      </c>
      <c r="BB65" s="621" t="s">
        <v>323</v>
      </c>
      <c r="BC65" s="590">
        <v>34</v>
      </c>
      <c r="BD65" s="621" t="s">
        <v>323</v>
      </c>
      <c r="BE65" s="590">
        <v>4</v>
      </c>
      <c r="BF65" s="621">
        <v>1.5479876160990713E-3</v>
      </c>
      <c r="BG65" s="590">
        <v>82</v>
      </c>
      <c r="BH65" s="621">
        <v>3.1733746130030958E-2</v>
      </c>
      <c r="BI65" s="590">
        <v>86</v>
      </c>
      <c r="BJ65" s="621">
        <v>3.3281733746130034E-2</v>
      </c>
      <c r="BK65" s="590">
        <v>4</v>
      </c>
      <c r="BL65" s="621">
        <v>0.44444444444444442</v>
      </c>
      <c r="BM65" s="590">
        <v>4</v>
      </c>
      <c r="BN65" s="621">
        <v>0.8</v>
      </c>
      <c r="BO65" s="590" t="s">
        <v>323</v>
      </c>
    </row>
    <row r="66" spans="1:67" s="590" customFormat="1" x14ac:dyDescent="0.2">
      <c r="A66" s="590" t="s">
        <v>567</v>
      </c>
      <c r="B66" s="590" t="s">
        <v>576</v>
      </c>
      <c r="C66" s="590" t="s">
        <v>502</v>
      </c>
      <c r="D66" s="590" t="s">
        <v>507</v>
      </c>
      <c r="E66" s="590" t="s">
        <v>504</v>
      </c>
      <c r="F66" s="590" t="s">
        <v>505</v>
      </c>
      <c r="G66" s="590" t="s">
        <v>314</v>
      </c>
      <c r="H66" s="590" t="s">
        <v>1110</v>
      </c>
      <c r="I66" s="590" t="s">
        <v>935</v>
      </c>
      <c r="J66" s="590" t="s">
        <v>936</v>
      </c>
      <c r="K66" s="590" t="s">
        <v>386</v>
      </c>
      <c r="L66" s="590">
        <v>5</v>
      </c>
      <c r="N66" s="590">
        <v>10</v>
      </c>
      <c r="O66" s="656">
        <v>2</v>
      </c>
      <c r="P66" s="656">
        <v>8724.7999999999993</v>
      </c>
      <c r="Q66" s="656">
        <v>3531.8</v>
      </c>
      <c r="S66" s="621"/>
      <c r="W66" s="621"/>
      <c r="Y66" s="621"/>
      <c r="Z66" s="590">
        <v>3</v>
      </c>
      <c r="AA66" s="659">
        <v>0.3</v>
      </c>
      <c r="AB66" s="590">
        <v>3</v>
      </c>
      <c r="AC66" s="621">
        <v>0.6</v>
      </c>
      <c r="AD66" s="590">
        <v>43571</v>
      </c>
      <c r="AE66" s="590">
        <v>53</v>
      </c>
      <c r="AF66" s="580">
        <v>1.2149275628094626E-3</v>
      </c>
      <c r="AG66" s="590">
        <v>43624</v>
      </c>
      <c r="AH66" s="590">
        <v>65526</v>
      </c>
      <c r="AI66" s="621">
        <v>0.66575099960321094</v>
      </c>
      <c r="AJ66" s="590">
        <v>43571</v>
      </c>
      <c r="AK66" s="590">
        <v>53</v>
      </c>
      <c r="AL66" s="590">
        <v>43624</v>
      </c>
      <c r="AM66" s="590">
        <v>17611</v>
      </c>
      <c r="AN66" s="621">
        <v>0.4041908608937137</v>
      </c>
      <c r="AO66" s="590">
        <v>48</v>
      </c>
      <c r="AP66" s="621">
        <v>0.90566037735849059</v>
      </c>
      <c r="AQ66" s="590">
        <v>17659</v>
      </c>
      <c r="AR66" s="621">
        <v>0.4048001100311755</v>
      </c>
      <c r="AT66" s="621" t="s">
        <v>323</v>
      </c>
      <c r="AV66" s="621" t="s">
        <v>323</v>
      </c>
      <c r="AW66" s="590" t="s">
        <v>323</v>
      </c>
      <c r="AX66" s="621"/>
      <c r="AY66" s="590">
        <v>115</v>
      </c>
      <c r="AZ66" s="621" t="s">
        <v>323</v>
      </c>
      <c r="BB66" s="621" t="s">
        <v>323</v>
      </c>
      <c r="BC66" s="590">
        <v>115</v>
      </c>
      <c r="BD66" s="621" t="s">
        <v>323</v>
      </c>
      <c r="BE66" s="590">
        <v>26</v>
      </c>
      <c r="BF66" s="621">
        <v>1.4723370519281952E-3</v>
      </c>
      <c r="BG66" s="590">
        <v>1095</v>
      </c>
      <c r="BH66" s="621">
        <v>6.2008041225437453E-2</v>
      </c>
      <c r="BI66" s="590">
        <v>1121</v>
      </c>
      <c r="BJ66" s="621">
        <v>6.3480378277365648E-2</v>
      </c>
      <c r="BK66" s="590">
        <v>3</v>
      </c>
      <c r="BL66" s="621">
        <v>0.3</v>
      </c>
      <c r="BM66" s="590">
        <v>3</v>
      </c>
      <c r="BN66" s="621">
        <v>0.6</v>
      </c>
      <c r="BO66" s="590" t="s">
        <v>323</v>
      </c>
    </row>
    <row r="67" spans="1:67" s="590" customFormat="1" x14ac:dyDescent="0.2">
      <c r="A67" s="590" t="s">
        <v>567</v>
      </c>
      <c r="B67" s="590" t="s">
        <v>577</v>
      </c>
      <c r="C67" s="590" t="s">
        <v>502</v>
      </c>
      <c r="D67" s="590" t="s">
        <v>507</v>
      </c>
      <c r="E67" s="590" t="s">
        <v>504</v>
      </c>
      <c r="F67" s="590" t="s">
        <v>505</v>
      </c>
      <c r="G67" s="590" t="s">
        <v>314</v>
      </c>
      <c r="H67" s="590" t="s">
        <v>1110</v>
      </c>
      <c r="I67" s="590" t="s">
        <v>935</v>
      </c>
      <c r="J67" s="590" t="s">
        <v>936</v>
      </c>
      <c r="K67" s="590" t="s">
        <v>386</v>
      </c>
      <c r="L67" s="590">
        <v>5</v>
      </c>
      <c r="N67" s="590">
        <v>16</v>
      </c>
      <c r="O67" s="656">
        <v>3.2</v>
      </c>
      <c r="P67" s="656">
        <v>8355.7999999999993</v>
      </c>
      <c r="Q67" s="656">
        <v>3507</v>
      </c>
      <c r="S67" s="621"/>
      <c r="W67" s="621"/>
      <c r="Y67" s="621"/>
      <c r="Z67" s="590">
        <v>2</v>
      </c>
      <c r="AA67" s="659">
        <v>0.125</v>
      </c>
      <c r="AB67" s="590">
        <v>1</v>
      </c>
      <c r="AC67" s="621">
        <v>0.2</v>
      </c>
      <c r="AD67" s="590">
        <v>41737</v>
      </c>
      <c r="AE67" s="590">
        <v>42</v>
      </c>
      <c r="AF67" s="580">
        <v>1.0052897388640226E-3</v>
      </c>
      <c r="AG67" s="590">
        <v>41779</v>
      </c>
      <c r="AH67" s="590">
        <v>59349</v>
      </c>
      <c r="AI67" s="621">
        <v>0.7039545737923133</v>
      </c>
      <c r="AJ67" s="590">
        <v>41737</v>
      </c>
      <c r="AK67" s="590">
        <v>42</v>
      </c>
      <c r="AL67" s="590">
        <v>41779</v>
      </c>
      <c r="AM67" s="590">
        <v>17495</v>
      </c>
      <c r="AN67" s="621">
        <v>0.41917243692646811</v>
      </c>
      <c r="AO67" s="590">
        <v>40</v>
      </c>
      <c r="AP67" s="621">
        <v>0.95238095238095233</v>
      </c>
      <c r="AQ67" s="590">
        <v>17535</v>
      </c>
      <c r="AR67" s="621">
        <v>0.41970846597572942</v>
      </c>
      <c r="AT67" s="621" t="s">
        <v>323</v>
      </c>
      <c r="AV67" s="621" t="s">
        <v>323</v>
      </c>
      <c r="AW67" s="590" t="s">
        <v>323</v>
      </c>
      <c r="AX67" s="621"/>
      <c r="AY67" s="590">
        <v>125</v>
      </c>
      <c r="AZ67" s="621" t="s">
        <v>323</v>
      </c>
      <c r="BB67" s="621" t="s">
        <v>323</v>
      </c>
      <c r="BC67" s="590">
        <v>125</v>
      </c>
      <c r="BD67" s="621" t="s">
        <v>323</v>
      </c>
      <c r="BE67" s="590">
        <v>76</v>
      </c>
      <c r="BF67" s="621">
        <v>4.3341887653264898E-3</v>
      </c>
      <c r="BG67" s="590">
        <v>1208</v>
      </c>
      <c r="BH67" s="621">
        <v>6.8890789848873688E-2</v>
      </c>
      <c r="BI67" s="590">
        <v>1284</v>
      </c>
      <c r="BJ67" s="621">
        <v>7.3224978614200173E-2</v>
      </c>
      <c r="BK67" s="590">
        <v>6</v>
      </c>
      <c r="BL67" s="621">
        <v>0.375</v>
      </c>
      <c r="BM67" s="590">
        <v>3</v>
      </c>
      <c r="BN67" s="621">
        <v>0.6</v>
      </c>
      <c r="BO67" s="590" t="s">
        <v>323</v>
      </c>
    </row>
    <row r="68" spans="1:67" s="590" customFormat="1" x14ac:dyDescent="0.2">
      <c r="A68" s="590" t="s">
        <v>567</v>
      </c>
      <c r="B68" s="590" t="s">
        <v>578</v>
      </c>
      <c r="C68" s="590" t="s">
        <v>502</v>
      </c>
      <c r="D68" s="590" t="s">
        <v>507</v>
      </c>
      <c r="E68" s="590" t="s">
        <v>504</v>
      </c>
      <c r="F68" s="590" t="s">
        <v>505</v>
      </c>
      <c r="G68" s="590" t="s">
        <v>314</v>
      </c>
      <c r="H68" s="590" t="s">
        <v>1110</v>
      </c>
      <c r="I68" s="590" t="s">
        <v>935</v>
      </c>
      <c r="J68" s="590" t="s">
        <v>936</v>
      </c>
      <c r="K68" s="590" t="s">
        <v>386</v>
      </c>
      <c r="L68" s="590">
        <v>5</v>
      </c>
      <c r="N68" s="590">
        <v>9</v>
      </c>
      <c r="O68" s="656">
        <v>1.8</v>
      </c>
      <c r="P68" s="656">
        <v>7863.8</v>
      </c>
      <c r="Q68" s="656">
        <v>3426.4</v>
      </c>
      <c r="S68" s="621"/>
      <c r="W68" s="621"/>
      <c r="Y68" s="621"/>
      <c r="Z68" s="590">
        <v>3</v>
      </c>
      <c r="AA68" s="659">
        <v>0.33333333333333331</v>
      </c>
      <c r="AB68" s="590">
        <v>3</v>
      </c>
      <c r="AC68" s="621">
        <v>0.6</v>
      </c>
      <c r="AD68" s="590">
        <v>39275</v>
      </c>
      <c r="AE68" s="590">
        <v>44</v>
      </c>
      <c r="AF68" s="580">
        <v>1.1190518578804141E-3</v>
      </c>
      <c r="AG68" s="590">
        <v>39319</v>
      </c>
      <c r="AH68" s="590">
        <v>55455</v>
      </c>
      <c r="AI68" s="621">
        <v>0.70902533585790284</v>
      </c>
      <c r="AJ68" s="590">
        <v>39275</v>
      </c>
      <c r="AK68" s="590">
        <v>44</v>
      </c>
      <c r="AL68" s="590">
        <v>39319</v>
      </c>
      <c r="AM68" s="590">
        <v>17094</v>
      </c>
      <c r="AN68" s="621">
        <v>0.43523870146403565</v>
      </c>
      <c r="AO68" s="590">
        <v>38</v>
      </c>
      <c r="AP68" s="621">
        <v>0.86363636363636365</v>
      </c>
      <c r="AQ68" s="590">
        <v>17132</v>
      </c>
      <c r="AR68" s="621">
        <v>0.43571810066380123</v>
      </c>
      <c r="AT68" s="621" t="s">
        <v>323</v>
      </c>
      <c r="AV68" s="621" t="s">
        <v>323</v>
      </c>
      <c r="AW68" s="590" t="s">
        <v>323</v>
      </c>
      <c r="AX68" s="621"/>
      <c r="AY68" s="590">
        <v>136</v>
      </c>
      <c r="AZ68" s="621" t="s">
        <v>323</v>
      </c>
      <c r="BB68" s="621" t="s">
        <v>323</v>
      </c>
      <c r="BC68" s="590">
        <v>136</v>
      </c>
      <c r="BD68" s="621" t="s">
        <v>323</v>
      </c>
      <c r="BE68" s="590">
        <v>20</v>
      </c>
      <c r="BF68" s="621">
        <v>1.1674060238150829E-3</v>
      </c>
      <c r="BG68" s="590">
        <v>1530</v>
      </c>
      <c r="BH68" s="621">
        <v>8.9306560821853842E-2</v>
      </c>
      <c r="BI68" s="590">
        <v>1550</v>
      </c>
      <c r="BJ68" s="621">
        <v>9.0473966845668927E-2</v>
      </c>
      <c r="BK68" s="590">
        <v>3</v>
      </c>
      <c r="BL68" s="621">
        <v>0.33333333333333331</v>
      </c>
      <c r="BM68" s="590">
        <v>3</v>
      </c>
      <c r="BN68" s="621">
        <v>0.6</v>
      </c>
      <c r="BO68" s="590" t="s">
        <v>323</v>
      </c>
    </row>
    <row r="69" spans="1:67" s="590" customFormat="1" x14ac:dyDescent="0.2">
      <c r="A69" s="590" t="s">
        <v>567</v>
      </c>
      <c r="B69" s="590" t="s">
        <v>579</v>
      </c>
      <c r="C69" s="590" t="s">
        <v>580</v>
      </c>
      <c r="D69" s="590" t="s">
        <v>527</v>
      </c>
      <c r="E69" s="590" t="s">
        <v>504</v>
      </c>
      <c r="F69" s="590" t="s">
        <v>505</v>
      </c>
      <c r="G69" s="590" t="s">
        <v>314</v>
      </c>
      <c r="H69" s="590" t="s">
        <v>1110</v>
      </c>
      <c r="I69" s="590" t="s">
        <v>935</v>
      </c>
      <c r="J69" s="590" t="s">
        <v>936</v>
      </c>
      <c r="K69" s="590" t="s">
        <v>386</v>
      </c>
      <c r="L69" s="590">
        <v>1</v>
      </c>
      <c r="N69" s="590">
        <v>5</v>
      </c>
      <c r="O69" s="656">
        <v>5</v>
      </c>
      <c r="P69" s="656">
        <v>6529</v>
      </c>
      <c r="Q69" s="656">
        <v>3814</v>
      </c>
      <c r="R69" s="590">
        <v>0</v>
      </c>
      <c r="S69" s="621">
        <v>0</v>
      </c>
      <c r="W69" s="621"/>
      <c r="Y69" s="621"/>
      <c r="Z69" s="590">
        <v>2</v>
      </c>
      <c r="AA69" s="659">
        <v>0.4</v>
      </c>
      <c r="AB69" s="590">
        <v>1</v>
      </c>
      <c r="AC69" s="621">
        <v>1</v>
      </c>
      <c r="AD69" s="590">
        <v>6442</v>
      </c>
      <c r="AE69" s="590">
        <v>87</v>
      </c>
      <c r="AF69" s="580">
        <v>1.3325164650022975E-2</v>
      </c>
      <c r="AG69" s="590">
        <v>6529</v>
      </c>
      <c r="AH69" s="590">
        <v>8241</v>
      </c>
      <c r="AI69" s="621">
        <v>0.79225822108967359</v>
      </c>
      <c r="AJ69" s="590">
        <v>6442</v>
      </c>
      <c r="AK69" s="590">
        <v>87</v>
      </c>
      <c r="AL69" s="590">
        <v>6529</v>
      </c>
      <c r="AM69" s="590">
        <v>3740</v>
      </c>
      <c r="AN69" s="621">
        <v>0.58056504191244951</v>
      </c>
      <c r="AO69" s="590">
        <v>74</v>
      </c>
      <c r="AP69" s="621">
        <v>0.85057471264367812</v>
      </c>
      <c r="AQ69" s="590">
        <v>3814</v>
      </c>
      <c r="AR69" s="621">
        <v>0.5841629652320417</v>
      </c>
      <c r="AT69" s="621" t="s">
        <v>323</v>
      </c>
      <c r="AV69" s="621" t="s">
        <v>323</v>
      </c>
      <c r="AW69" s="590" t="s">
        <v>323</v>
      </c>
      <c r="AX69" s="621"/>
      <c r="AY69" s="590">
        <v>40</v>
      </c>
      <c r="AZ69" s="621" t="s">
        <v>323</v>
      </c>
      <c r="BB69" s="621" t="s">
        <v>323</v>
      </c>
      <c r="BC69" s="590">
        <v>40</v>
      </c>
      <c r="BD69" s="621" t="s">
        <v>323</v>
      </c>
      <c r="BE69" s="590">
        <v>15</v>
      </c>
      <c r="BF69" s="621">
        <v>3.9328788673308858E-3</v>
      </c>
      <c r="BG69" s="590">
        <v>126</v>
      </c>
      <c r="BH69" s="621">
        <v>3.3036182485579442E-2</v>
      </c>
      <c r="BI69" s="590">
        <v>141</v>
      </c>
      <c r="BJ69" s="621">
        <v>3.696906135291033E-2</v>
      </c>
      <c r="BK69" s="590">
        <v>2</v>
      </c>
      <c r="BL69" s="621">
        <v>0.4</v>
      </c>
      <c r="BM69" s="590">
        <v>0</v>
      </c>
      <c r="BN69" s="621"/>
      <c r="BO69" s="590" t="s">
        <v>323</v>
      </c>
    </row>
    <row r="70" spans="1:67" s="590" customFormat="1" x14ac:dyDescent="0.2">
      <c r="A70" s="590" t="s">
        <v>567</v>
      </c>
      <c r="B70" s="590" t="s">
        <v>579</v>
      </c>
      <c r="C70" s="590" t="s">
        <v>581</v>
      </c>
      <c r="D70" s="590" t="s">
        <v>527</v>
      </c>
      <c r="E70" s="590" t="s">
        <v>504</v>
      </c>
      <c r="F70" s="590" t="s">
        <v>505</v>
      </c>
      <c r="G70" s="590" t="s">
        <v>314</v>
      </c>
      <c r="H70" s="590" t="s">
        <v>1110</v>
      </c>
      <c r="I70" s="590" t="s">
        <v>935</v>
      </c>
      <c r="J70" s="590" t="s">
        <v>936</v>
      </c>
      <c r="K70" s="590" t="s">
        <v>386</v>
      </c>
      <c r="L70" s="590">
        <v>2</v>
      </c>
      <c r="N70" s="590">
        <v>7</v>
      </c>
      <c r="O70" s="656">
        <v>3.5</v>
      </c>
      <c r="P70" s="656">
        <v>16881.5</v>
      </c>
      <c r="Q70" s="656">
        <v>7416.5</v>
      </c>
      <c r="R70" s="590">
        <v>1</v>
      </c>
      <c r="S70" s="621">
        <v>0.14285714285714285</v>
      </c>
      <c r="V70" s="590">
        <v>1</v>
      </c>
      <c r="W70" s="621">
        <v>0.5</v>
      </c>
      <c r="X70" s="590">
        <v>1</v>
      </c>
      <c r="Y70" s="621"/>
      <c r="Z70" s="590">
        <v>3</v>
      </c>
      <c r="AA70" s="659">
        <v>0.42857142857142855</v>
      </c>
      <c r="AB70" s="590">
        <v>1</v>
      </c>
      <c r="AC70" s="621">
        <v>0.5</v>
      </c>
      <c r="AD70" s="590">
        <v>33745</v>
      </c>
      <c r="AE70" s="590">
        <v>18</v>
      </c>
      <c r="AF70" s="580">
        <v>5.3312798033350122E-4</v>
      </c>
      <c r="AG70" s="590">
        <v>33763</v>
      </c>
      <c r="AH70" s="590">
        <v>47682</v>
      </c>
      <c r="AI70" s="621">
        <v>0.70808690910616168</v>
      </c>
      <c r="AJ70" s="590">
        <v>33745</v>
      </c>
      <c r="AK70" s="590">
        <v>18</v>
      </c>
      <c r="AL70" s="590">
        <v>33763</v>
      </c>
      <c r="AM70" s="590">
        <v>14817</v>
      </c>
      <c r="AN70" s="621">
        <v>0.43908727218847238</v>
      </c>
      <c r="AO70" s="590">
        <v>16</v>
      </c>
      <c r="AP70" s="621">
        <v>0.88888888888888884</v>
      </c>
      <c r="AQ70" s="590">
        <v>14833</v>
      </c>
      <c r="AR70" s="621">
        <v>0.43932707401593463</v>
      </c>
      <c r="AT70" s="621" t="s">
        <v>323</v>
      </c>
      <c r="AV70" s="621" t="s">
        <v>323</v>
      </c>
      <c r="AW70" s="590" t="s">
        <v>323</v>
      </c>
      <c r="AX70" s="621"/>
      <c r="AY70" s="590">
        <v>124</v>
      </c>
      <c r="AZ70" s="621" t="s">
        <v>323</v>
      </c>
      <c r="BB70" s="621" t="s">
        <v>323</v>
      </c>
      <c r="BC70" s="590">
        <v>124</v>
      </c>
      <c r="BD70" s="621" t="s">
        <v>323</v>
      </c>
      <c r="BE70" s="590">
        <v>23</v>
      </c>
      <c r="BF70" s="621">
        <v>1.5505966426211824E-3</v>
      </c>
      <c r="BG70" s="590">
        <v>838</v>
      </c>
      <c r="BH70" s="621">
        <v>5.6495651587676131E-2</v>
      </c>
      <c r="BI70" s="590">
        <v>861</v>
      </c>
      <c r="BJ70" s="621">
        <v>5.8046248230297311E-2</v>
      </c>
      <c r="BK70" s="590">
        <v>3</v>
      </c>
      <c r="BL70" s="621">
        <v>0.42857142857142855</v>
      </c>
      <c r="BM70" s="590">
        <v>0</v>
      </c>
      <c r="BN70" s="621"/>
      <c r="BO70" s="590" t="s">
        <v>323</v>
      </c>
    </row>
    <row r="71" spans="1:67" s="590" customFormat="1" x14ac:dyDescent="0.2">
      <c r="A71" s="590" t="s">
        <v>567</v>
      </c>
      <c r="B71" s="590" t="s">
        <v>579</v>
      </c>
      <c r="C71" s="590" t="s">
        <v>582</v>
      </c>
      <c r="D71" s="590" t="s">
        <v>527</v>
      </c>
      <c r="E71" s="590" t="s">
        <v>504</v>
      </c>
      <c r="F71" s="590" t="s">
        <v>505</v>
      </c>
      <c r="G71" s="590" t="s">
        <v>314</v>
      </c>
      <c r="H71" s="590" t="s">
        <v>1110</v>
      </c>
      <c r="I71" s="590" t="s">
        <v>935</v>
      </c>
      <c r="J71" s="590" t="s">
        <v>936</v>
      </c>
      <c r="K71" s="590" t="s">
        <v>386</v>
      </c>
      <c r="L71" s="590">
        <v>2</v>
      </c>
      <c r="N71" s="590">
        <v>8</v>
      </c>
      <c r="O71" s="656">
        <v>4</v>
      </c>
      <c r="P71" s="656">
        <v>21167.5</v>
      </c>
      <c r="Q71" s="656">
        <v>9525.5</v>
      </c>
      <c r="R71" s="590">
        <v>2</v>
      </c>
      <c r="S71" s="621">
        <v>0.25</v>
      </c>
      <c r="V71" s="590">
        <v>1</v>
      </c>
      <c r="W71" s="621">
        <v>0.5</v>
      </c>
      <c r="X71" s="590">
        <v>1</v>
      </c>
      <c r="Y71" s="621"/>
      <c r="Z71" s="590">
        <v>1</v>
      </c>
      <c r="AA71" s="659">
        <v>0.125</v>
      </c>
      <c r="AB71" s="590">
        <v>1</v>
      </c>
      <c r="AC71" s="621">
        <v>0.5</v>
      </c>
      <c r="AD71" s="590">
        <v>42303</v>
      </c>
      <c r="AE71" s="590">
        <v>32</v>
      </c>
      <c r="AF71" s="580">
        <v>7.5587575292311322E-4</v>
      </c>
      <c r="AG71" s="590">
        <v>42335</v>
      </c>
      <c r="AH71" s="590">
        <v>56169</v>
      </c>
      <c r="AI71" s="621">
        <v>0.75370756111022097</v>
      </c>
      <c r="AJ71" s="590">
        <v>42303</v>
      </c>
      <c r="AK71" s="590">
        <v>32</v>
      </c>
      <c r="AL71" s="590">
        <v>42335</v>
      </c>
      <c r="AM71" s="590">
        <v>19023</v>
      </c>
      <c r="AN71" s="621">
        <v>0.44968441954471317</v>
      </c>
      <c r="AO71" s="590">
        <v>28</v>
      </c>
      <c r="AP71" s="621">
        <v>0.875</v>
      </c>
      <c r="AQ71" s="590">
        <v>19051</v>
      </c>
      <c r="AR71" s="621">
        <v>0.45000590527931972</v>
      </c>
      <c r="AT71" s="621" t="s">
        <v>323</v>
      </c>
      <c r="AV71" s="621" t="s">
        <v>323</v>
      </c>
      <c r="AW71" s="590" t="s">
        <v>323</v>
      </c>
      <c r="AX71" s="621"/>
      <c r="AY71" s="590">
        <v>153</v>
      </c>
      <c r="AZ71" s="621" t="s">
        <v>323</v>
      </c>
      <c r="BB71" s="621" t="s">
        <v>323</v>
      </c>
      <c r="BC71" s="590">
        <v>153</v>
      </c>
      <c r="BD71" s="621" t="s">
        <v>323</v>
      </c>
      <c r="BE71" s="590">
        <v>37</v>
      </c>
      <c r="BF71" s="621">
        <v>1.9421552674400294E-3</v>
      </c>
      <c r="BG71" s="590">
        <v>711</v>
      </c>
      <c r="BH71" s="621">
        <v>3.7320875544590834E-2</v>
      </c>
      <c r="BI71" s="590">
        <v>748</v>
      </c>
      <c r="BJ71" s="621">
        <v>3.9263030812030864E-2</v>
      </c>
      <c r="BK71" s="590">
        <v>3</v>
      </c>
      <c r="BL71" s="621">
        <v>0.375</v>
      </c>
      <c r="BM71" s="590">
        <v>0</v>
      </c>
      <c r="BN71" s="621"/>
      <c r="BO71" s="590" t="s">
        <v>323</v>
      </c>
    </row>
    <row r="72" spans="1:67" s="590" customFormat="1" x14ac:dyDescent="0.2">
      <c r="A72" s="590" t="s">
        <v>567</v>
      </c>
      <c r="B72" s="590" t="s">
        <v>579</v>
      </c>
      <c r="C72" s="590" t="s">
        <v>583</v>
      </c>
      <c r="D72" s="590" t="s">
        <v>527</v>
      </c>
      <c r="E72" s="590" t="s">
        <v>504</v>
      </c>
      <c r="F72" s="590" t="s">
        <v>505</v>
      </c>
      <c r="G72" s="590" t="s">
        <v>314</v>
      </c>
      <c r="H72" s="590" t="s">
        <v>1110</v>
      </c>
      <c r="I72" s="590" t="s">
        <v>935</v>
      </c>
      <c r="J72" s="590" t="s">
        <v>936</v>
      </c>
      <c r="K72" s="590" t="s">
        <v>386</v>
      </c>
      <c r="L72" s="590">
        <v>2</v>
      </c>
      <c r="N72" s="590">
        <v>12</v>
      </c>
      <c r="O72" s="656">
        <v>6</v>
      </c>
      <c r="P72" s="656">
        <v>17013.5</v>
      </c>
      <c r="Q72" s="656">
        <v>6737.5</v>
      </c>
      <c r="R72" s="590">
        <v>1</v>
      </c>
      <c r="S72" s="621">
        <v>8.3333333333333329E-2</v>
      </c>
      <c r="V72" s="590">
        <v>1</v>
      </c>
      <c r="W72" s="621">
        <v>0.5</v>
      </c>
      <c r="X72" s="590">
        <v>1</v>
      </c>
      <c r="Y72" s="621"/>
      <c r="Z72" s="590">
        <v>1</v>
      </c>
      <c r="AA72" s="659">
        <v>8.3333333333333329E-2</v>
      </c>
      <c r="AB72" s="590">
        <v>1</v>
      </c>
      <c r="AC72" s="621">
        <v>0.5</v>
      </c>
      <c r="AD72" s="590">
        <v>33973</v>
      </c>
      <c r="AE72" s="590">
        <v>54</v>
      </c>
      <c r="AF72" s="580">
        <v>1.5869750492256149E-3</v>
      </c>
      <c r="AG72" s="590">
        <v>34027</v>
      </c>
      <c r="AH72" s="590">
        <v>49050</v>
      </c>
      <c r="AI72" s="621">
        <v>0.69372069317023444</v>
      </c>
      <c r="AJ72" s="590">
        <v>33973</v>
      </c>
      <c r="AK72" s="590">
        <v>54</v>
      </c>
      <c r="AL72" s="590">
        <v>34027</v>
      </c>
      <c r="AM72" s="590">
        <v>13427</v>
      </c>
      <c r="AN72" s="621">
        <v>0.39522562034556852</v>
      </c>
      <c r="AO72" s="590">
        <v>48</v>
      </c>
      <c r="AP72" s="621">
        <v>0.88888888888888884</v>
      </c>
      <c r="AQ72" s="590">
        <v>13475</v>
      </c>
      <c r="AR72" s="621">
        <v>0.39600905163546596</v>
      </c>
      <c r="AT72" s="621" t="s">
        <v>323</v>
      </c>
      <c r="AV72" s="621" t="s">
        <v>323</v>
      </c>
      <c r="AW72" s="590" t="s">
        <v>323</v>
      </c>
      <c r="AX72" s="621"/>
      <c r="AY72" s="590">
        <v>187</v>
      </c>
      <c r="AZ72" s="621" t="s">
        <v>323</v>
      </c>
      <c r="BB72" s="621" t="s">
        <v>323</v>
      </c>
      <c r="BC72" s="590">
        <v>187</v>
      </c>
      <c r="BD72" s="621" t="s">
        <v>323</v>
      </c>
      <c r="BE72" s="590">
        <v>50</v>
      </c>
      <c r="BF72" s="621">
        <v>3.7105751391465678E-3</v>
      </c>
      <c r="BG72" s="590">
        <v>545</v>
      </c>
      <c r="BH72" s="621">
        <v>4.0445269016697587E-2</v>
      </c>
      <c r="BI72" s="590">
        <v>595</v>
      </c>
      <c r="BJ72" s="621">
        <v>4.4155844155844157E-2</v>
      </c>
      <c r="BK72" s="590">
        <v>4</v>
      </c>
      <c r="BL72" s="621">
        <v>0.33333333333333331</v>
      </c>
      <c r="BM72" s="590">
        <v>0</v>
      </c>
      <c r="BN72" s="621"/>
      <c r="BO72" s="590" t="s">
        <v>323</v>
      </c>
    </row>
    <row r="73" spans="1:67" s="590" customFormat="1" x14ac:dyDescent="0.2">
      <c r="A73" s="590" t="s">
        <v>567</v>
      </c>
      <c r="B73" s="590" t="s">
        <v>579</v>
      </c>
      <c r="C73" s="590" t="s">
        <v>584</v>
      </c>
      <c r="D73" s="590" t="s">
        <v>527</v>
      </c>
      <c r="E73" s="590" t="s">
        <v>504</v>
      </c>
      <c r="F73" s="590" t="s">
        <v>505</v>
      </c>
      <c r="G73" s="590" t="s">
        <v>314</v>
      </c>
      <c r="H73" s="590" t="s">
        <v>1110</v>
      </c>
      <c r="I73" s="590" t="s">
        <v>935</v>
      </c>
      <c r="J73" s="590" t="s">
        <v>936</v>
      </c>
      <c r="K73" s="590" t="s">
        <v>386</v>
      </c>
      <c r="L73" s="590">
        <v>2</v>
      </c>
      <c r="N73" s="590">
        <v>7</v>
      </c>
      <c r="O73" s="656">
        <v>3.5</v>
      </c>
      <c r="P73" s="656">
        <v>21804.5</v>
      </c>
      <c r="Q73" s="656">
        <v>8822.5</v>
      </c>
      <c r="R73" s="590">
        <v>2</v>
      </c>
      <c r="S73" s="621">
        <v>0.2857142857142857</v>
      </c>
      <c r="V73" s="590">
        <v>1</v>
      </c>
      <c r="W73" s="621">
        <v>0.5</v>
      </c>
      <c r="X73" s="590">
        <v>1</v>
      </c>
      <c r="Y73" s="621"/>
      <c r="Z73" s="590">
        <v>2</v>
      </c>
      <c r="AA73" s="659">
        <v>0.2857142857142857</v>
      </c>
      <c r="AB73" s="590">
        <v>2</v>
      </c>
      <c r="AC73" s="621">
        <v>1</v>
      </c>
      <c r="AD73" s="590">
        <v>43571</v>
      </c>
      <c r="AE73" s="590">
        <v>38</v>
      </c>
      <c r="AF73" s="580">
        <v>8.7137976105849707E-4</v>
      </c>
      <c r="AG73" s="590">
        <v>43609</v>
      </c>
      <c r="AH73" s="590">
        <v>65526</v>
      </c>
      <c r="AI73" s="621">
        <v>0.66552208283734704</v>
      </c>
      <c r="AJ73" s="590">
        <v>43571</v>
      </c>
      <c r="AK73" s="590">
        <v>38</v>
      </c>
      <c r="AL73" s="590">
        <v>43609</v>
      </c>
      <c r="AM73" s="590">
        <v>17611</v>
      </c>
      <c r="AN73" s="621">
        <v>0.4041908608937137</v>
      </c>
      <c r="AO73" s="590">
        <v>34</v>
      </c>
      <c r="AP73" s="621">
        <v>0.89473684210526316</v>
      </c>
      <c r="AQ73" s="590">
        <v>17645</v>
      </c>
      <c r="AR73" s="621">
        <v>0.40461831273361004</v>
      </c>
      <c r="AT73" s="621" t="s">
        <v>323</v>
      </c>
      <c r="AV73" s="621" t="s">
        <v>323</v>
      </c>
      <c r="AW73" s="590" t="s">
        <v>323</v>
      </c>
      <c r="AX73" s="621"/>
      <c r="AY73" s="590">
        <v>115</v>
      </c>
      <c r="AZ73" s="621" t="s">
        <v>323</v>
      </c>
      <c r="BB73" s="621" t="s">
        <v>323</v>
      </c>
      <c r="BC73" s="590">
        <v>115</v>
      </c>
      <c r="BD73" s="621" t="s">
        <v>323</v>
      </c>
      <c r="BE73" s="590">
        <v>45</v>
      </c>
      <c r="BF73" s="621">
        <v>2.5502975347123833E-3</v>
      </c>
      <c r="BG73" s="590">
        <v>314</v>
      </c>
      <c r="BH73" s="621">
        <v>1.7795409464437518E-2</v>
      </c>
      <c r="BI73" s="590">
        <v>359</v>
      </c>
      <c r="BJ73" s="621">
        <v>2.03457069991499E-2</v>
      </c>
      <c r="BK73" s="590">
        <v>3</v>
      </c>
      <c r="BL73" s="621">
        <v>0.42857142857142855</v>
      </c>
      <c r="BM73" s="590">
        <v>1</v>
      </c>
      <c r="BN73" s="621">
        <v>0.5</v>
      </c>
      <c r="BO73" s="590" t="s">
        <v>323</v>
      </c>
    </row>
    <row r="74" spans="1:67" s="590" customFormat="1" x14ac:dyDescent="0.2">
      <c r="A74" s="590" t="s">
        <v>567</v>
      </c>
      <c r="B74" s="590" t="s">
        <v>579</v>
      </c>
      <c r="C74" s="590" t="s">
        <v>585</v>
      </c>
      <c r="D74" s="590" t="s">
        <v>527</v>
      </c>
      <c r="E74" s="590" t="s">
        <v>504</v>
      </c>
      <c r="F74" s="590" t="s">
        <v>505</v>
      </c>
      <c r="G74" s="590" t="s">
        <v>314</v>
      </c>
      <c r="H74" s="590" t="s">
        <v>1110</v>
      </c>
      <c r="I74" s="590" t="s">
        <v>935</v>
      </c>
      <c r="J74" s="590" t="s">
        <v>936</v>
      </c>
      <c r="K74" s="590" t="s">
        <v>386</v>
      </c>
      <c r="L74" s="590">
        <v>2</v>
      </c>
      <c r="N74" s="590">
        <v>7</v>
      </c>
      <c r="O74" s="656">
        <v>3.5</v>
      </c>
      <c r="P74" s="656">
        <v>20884.5</v>
      </c>
      <c r="Q74" s="656">
        <v>8763</v>
      </c>
      <c r="R74" s="590">
        <v>2</v>
      </c>
      <c r="S74" s="621">
        <v>0.2857142857142857</v>
      </c>
      <c r="W74" s="621"/>
      <c r="Y74" s="621"/>
      <c r="Z74" s="590">
        <v>2</v>
      </c>
      <c r="AA74" s="659">
        <v>0.2857142857142857</v>
      </c>
      <c r="AB74" s="590">
        <v>1</v>
      </c>
      <c r="AC74" s="621">
        <v>0.5</v>
      </c>
      <c r="AD74" s="590">
        <v>41737</v>
      </c>
      <c r="AE74" s="590">
        <v>32</v>
      </c>
      <c r="AF74" s="580">
        <v>7.6611841317723666E-4</v>
      </c>
      <c r="AG74" s="590">
        <v>41769</v>
      </c>
      <c r="AH74" s="590">
        <v>59349</v>
      </c>
      <c r="AI74" s="621">
        <v>0.70378607895667999</v>
      </c>
      <c r="AJ74" s="590">
        <v>41737</v>
      </c>
      <c r="AK74" s="590">
        <v>32</v>
      </c>
      <c r="AL74" s="590">
        <v>41769</v>
      </c>
      <c r="AM74" s="590">
        <v>17495</v>
      </c>
      <c r="AN74" s="621">
        <v>0.41917243692646811</v>
      </c>
      <c r="AO74" s="590">
        <v>31</v>
      </c>
      <c r="AP74" s="621">
        <v>0.96875</v>
      </c>
      <c r="AQ74" s="590">
        <v>17526</v>
      </c>
      <c r="AR74" s="621">
        <v>0.41959347841700784</v>
      </c>
      <c r="AT74" s="621" t="s">
        <v>323</v>
      </c>
      <c r="AV74" s="621" t="s">
        <v>323</v>
      </c>
      <c r="AW74" s="590" t="s">
        <v>323</v>
      </c>
      <c r="AX74" s="621"/>
      <c r="AY74" s="590">
        <v>125</v>
      </c>
      <c r="AZ74" s="621" t="s">
        <v>323</v>
      </c>
      <c r="BB74" s="621" t="s">
        <v>323</v>
      </c>
      <c r="BC74" s="590">
        <v>125</v>
      </c>
      <c r="BD74" s="621" t="s">
        <v>323</v>
      </c>
      <c r="BE74" s="590">
        <v>22</v>
      </c>
      <c r="BF74" s="621">
        <v>1.2552778728745864E-3</v>
      </c>
      <c r="BG74" s="590">
        <v>624</v>
      </c>
      <c r="BH74" s="621">
        <v>3.560424512153372E-2</v>
      </c>
      <c r="BI74" s="590">
        <v>646</v>
      </c>
      <c r="BJ74" s="621">
        <v>3.6859522994408304E-2</v>
      </c>
      <c r="BK74" s="590">
        <v>3</v>
      </c>
      <c r="BL74" s="621">
        <v>0.42857142857142855</v>
      </c>
      <c r="BM74" s="590">
        <v>2</v>
      </c>
      <c r="BN74" s="621">
        <v>1</v>
      </c>
      <c r="BO74" s="590" t="s">
        <v>323</v>
      </c>
    </row>
    <row r="75" spans="1:67" s="590" customFormat="1" x14ac:dyDescent="0.2">
      <c r="A75" s="590" t="s">
        <v>567</v>
      </c>
      <c r="B75" s="590" t="s">
        <v>579</v>
      </c>
      <c r="C75" s="590" t="s">
        <v>586</v>
      </c>
      <c r="D75" s="590" t="s">
        <v>527</v>
      </c>
      <c r="E75" s="590" t="s">
        <v>504</v>
      </c>
      <c r="F75" s="590" t="s">
        <v>505</v>
      </c>
      <c r="G75" s="590" t="s">
        <v>314</v>
      </c>
      <c r="H75" s="590" t="s">
        <v>1110</v>
      </c>
      <c r="I75" s="590" t="s">
        <v>935</v>
      </c>
      <c r="J75" s="590" t="s">
        <v>936</v>
      </c>
      <c r="K75" s="590" t="s">
        <v>386</v>
      </c>
      <c r="L75" s="590">
        <v>2</v>
      </c>
      <c r="N75" s="590">
        <v>8</v>
      </c>
      <c r="O75" s="656">
        <v>4</v>
      </c>
      <c r="P75" s="656">
        <v>19655</v>
      </c>
      <c r="Q75" s="656">
        <v>8561.5</v>
      </c>
      <c r="R75" s="590">
        <v>0</v>
      </c>
      <c r="S75" s="621">
        <v>0</v>
      </c>
      <c r="W75" s="621"/>
      <c r="Y75" s="621"/>
      <c r="Z75" s="590">
        <v>3</v>
      </c>
      <c r="AA75" s="659">
        <v>0.375</v>
      </c>
      <c r="AB75" s="590">
        <v>2</v>
      </c>
      <c r="AC75" s="621">
        <v>1</v>
      </c>
      <c r="AD75" s="590">
        <v>39275</v>
      </c>
      <c r="AE75" s="590">
        <v>35</v>
      </c>
      <c r="AF75" s="580">
        <v>8.9035868735690669E-4</v>
      </c>
      <c r="AG75" s="590">
        <v>39310</v>
      </c>
      <c r="AH75" s="590">
        <v>55455</v>
      </c>
      <c r="AI75" s="621">
        <v>0.7088630421062122</v>
      </c>
      <c r="AJ75" s="590">
        <v>39275</v>
      </c>
      <c r="AK75" s="590">
        <v>35</v>
      </c>
      <c r="AL75" s="590">
        <v>39310</v>
      </c>
      <c r="AM75" s="590">
        <v>17094</v>
      </c>
      <c r="AN75" s="621">
        <v>0.43523870146403565</v>
      </c>
      <c r="AO75" s="590">
        <v>29</v>
      </c>
      <c r="AP75" s="621">
        <v>0.82857142857142863</v>
      </c>
      <c r="AQ75" s="590">
        <v>17123</v>
      </c>
      <c r="AR75" s="621">
        <v>0.43558890867463751</v>
      </c>
      <c r="AT75" s="621" t="s">
        <v>323</v>
      </c>
      <c r="AV75" s="621" t="s">
        <v>323</v>
      </c>
      <c r="AW75" s="590" t="s">
        <v>323</v>
      </c>
      <c r="AX75" s="621"/>
      <c r="AY75" s="590">
        <v>136</v>
      </c>
      <c r="AZ75" s="621" t="s">
        <v>323</v>
      </c>
      <c r="BB75" s="621" t="s">
        <v>323</v>
      </c>
      <c r="BC75" s="590">
        <v>136</v>
      </c>
      <c r="BD75" s="621" t="s">
        <v>323</v>
      </c>
      <c r="BE75" s="590">
        <v>35</v>
      </c>
      <c r="BF75" s="621">
        <v>2.0440343397769081E-3</v>
      </c>
      <c r="BG75" s="590">
        <v>851</v>
      </c>
      <c r="BH75" s="621">
        <v>4.9699234947147113E-2</v>
      </c>
      <c r="BI75" s="590">
        <v>886</v>
      </c>
      <c r="BJ75" s="621">
        <v>5.1743269286924021E-2</v>
      </c>
      <c r="BK75" s="590">
        <v>4</v>
      </c>
      <c r="BL75" s="621">
        <v>0.5</v>
      </c>
      <c r="BM75" s="590">
        <v>0</v>
      </c>
      <c r="BN75" s="621"/>
      <c r="BO75" s="590" t="s">
        <v>323</v>
      </c>
    </row>
    <row r="76" spans="1:67" s="590" customFormat="1" x14ac:dyDescent="0.2">
      <c r="A76" s="590" t="s">
        <v>567</v>
      </c>
      <c r="B76" s="590" t="s">
        <v>579</v>
      </c>
      <c r="C76" s="590" t="s">
        <v>502</v>
      </c>
      <c r="D76" s="590" t="s">
        <v>509</v>
      </c>
      <c r="E76" s="590" t="s">
        <v>504</v>
      </c>
      <c r="F76" s="590" t="s">
        <v>505</v>
      </c>
      <c r="G76" s="590" t="s">
        <v>314</v>
      </c>
      <c r="H76" s="590" t="s">
        <v>1110</v>
      </c>
      <c r="I76" s="590" t="s">
        <v>935</v>
      </c>
      <c r="J76" s="590" t="s">
        <v>936</v>
      </c>
      <c r="K76" s="590" t="s">
        <v>386</v>
      </c>
      <c r="L76" s="590">
        <v>1</v>
      </c>
      <c r="N76" s="590">
        <v>12</v>
      </c>
      <c r="O76" s="656">
        <v>12</v>
      </c>
      <c r="P76" s="656">
        <v>241342</v>
      </c>
      <c r="Q76" s="656">
        <v>103467</v>
      </c>
      <c r="R76" s="590">
        <v>0</v>
      </c>
      <c r="S76" s="621">
        <v>0</v>
      </c>
      <c r="T76" s="590">
        <v>3</v>
      </c>
      <c r="U76" s="590" t="s">
        <v>310</v>
      </c>
      <c r="W76" s="621"/>
      <c r="Y76" s="621"/>
      <c r="AA76" s="659"/>
      <c r="AC76" s="621"/>
      <c r="AD76" s="590">
        <v>241046</v>
      </c>
      <c r="AE76" s="590">
        <v>296</v>
      </c>
      <c r="AF76" s="580">
        <v>1.2264752923237562E-3</v>
      </c>
      <c r="AG76" s="590">
        <v>241342</v>
      </c>
      <c r="AH76" s="590">
        <v>341472</v>
      </c>
      <c r="AI76" s="621">
        <v>0.70676951550932432</v>
      </c>
      <c r="AJ76" s="590">
        <v>241046</v>
      </c>
      <c r="AK76" s="590">
        <v>296</v>
      </c>
      <c r="AL76" s="590">
        <v>241342</v>
      </c>
      <c r="AM76" s="590">
        <v>103207</v>
      </c>
      <c r="AN76" s="621">
        <v>0.42816308920289076</v>
      </c>
      <c r="AO76" s="590">
        <v>260</v>
      </c>
      <c r="AP76" s="621">
        <v>0.8783783783783784</v>
      </c>
      <c r="AQ76" s="590">
        <v>103467</v>
      </c>
      <c r="AR76" s="621">
        <v>0.42871526713129088</v>
      </c>
      <c r="AT76" s="621" t="s">
        <v>323</v>
      </c>
      <c r="AV76" s="621" t="s">
        <v>323</v>
      </c>
      <c r="AW76" s="590" t="s">
        <v>323</v>
      </c>
      <c r="AX76" s="621"/>
      <c r="AY76" s="590">
        <v>880</v>
      </c>
      <c r="AZ76" s="621" t="s">
        <v>323</v>
      </c>
      <c r="BB76" s="621" t="s">
        <v>323</v>
      </c>
      <c r="BC76" s="590">
        <v>880</v>
      </c>
      <c r="BD76" s="621" t="s">
        <v>323</v>
      </c>
      <c r="BE76" s="590">
        <v>201</v>
      </c>
      <c r="BF76" s="621">
        <v>1.9426483806431036E-3</v>
      </c>
      <c r="BG76" s="590">
        <v>1364</v>
      </c>
      <c r="BH76" s="621">
        <v>1.3182947219886533E-2</v>
      </c>
      <c r="BI76" s="590">
        <v>1565</v>
      </c>
      <c r="BJ76" s="621">
        <v>1.5125595600529637E-2</v>
      </c>
      <c r="BK76" s="590">
        <v>1</v>
      </c>
      <c r="BL76" s="621">
        <v>8.3333333333333329E-2</v>
      </c>
      <c r="BM76" s="590">
        <v>1</v>
      </c>
      <c r="BN76" s="621">
        <v>1</v>
      </c>
      <c r="BO76" s="590" t="s">
        <v>323</v>
      </c>
    </row>
    <row r="77" spans="1:67" s="590" customFormat="1" x14ac:dyDescent="0.2">
      <c r="A77" s="590" t="s">
        <v>606</v>
      </c>
      <c r="B77" s="590" t="s">
        <v>607</v>
      </c>
      <c r="C77" s="590" t="s">
        <v>502</v>
      </c>
      <c r="D77" s="590" t="s">
        <v>507</v>
      </c>
      <c r="E77" s="590" t="s">
        <v>518</v>
      </c>
      <c r="F77" s="590" t="s">
        <v>505</v>
      </c>
      <c r="G77" s="590" t="s">
        <v>317</v>
      </c>
      <c r="H77" s="590" t="s">
        <v>1110</v>
      </c>
      <c r="I77" s="590" t="s">
        <v>935</v>
      </c>
      <c r="J77" s="590" t="s">
        <v>936</v>
      </c>
      <c r="K77" s="590" t="s">
        <v>386</v>
      </c>
      <c r="L77" s="590">
        <v>6</v>
      </c>
      <c r="N77" s="590">
        <v>12</v>
      </c>
      <c r="O77" s="656">
        <v>2</v>
      </c>
      <c r="P77" s="656">
        <v>683.66666666666663</v>
      </c>
      <c r="Q77" s="656">
        <v>342.66666666666669</v>
      </c>
      <c r="S77" s="621"/>
      <c r="W77" s="621"/>
      <c r="Y77" s="621"/>
      <c r="Z77" s="590">
        <v>5</v>
      </c>
      <c r="AA77" s="659">
        <v>0.41666666666666669</v>
      </c>
      <c r="AB77" s="590">
        <v>5</v>
      </c>
      <c r="AC77" s="621">
        <v>0.83333333333333337</v>
      </c>
      <c r="AD77" s="590">
        <v>4089</v>
      </c>
      <c r="AE77" s="590">
        <v>13</v>
      </c>
      <c r="AF77" s="580">
        <v>3.1691857630424185E-3</v>
      </c>
      <c r="AG77" s="590">
        <v>4102</v>
      </c>
      <c r="AH77" s="590">
        <v>5640</v>
      </c>
      <c r="AI77" s="621">
        <v>0.72730496453900706</v>
      </c>
      <c r="AJ77" s="590">
        <v>4089</v>
      </c>
      <c r="AK77" s="590">
        <v>13</v>
      </c>
      <c r="AL77" s="590">
        <v>4102</v>
      </c>
      <c r="AM77" s="590">
        <v>2046</v>
      </c>
      <c r="AN77" s="621">
        <v>0.50036683785766689</v>
      </c>
      <c r="AO77" s="590">
        <v>10</v>
      </c>
      <c r="AP77" s="621">
        <v>0.76923076923076927</v>
      </c>
      <c r="AQ77" s="590">
        <v>2056</v>
      </c>
      <c r="AR77" s="621">
        <v>0.50121891760117021</v>
      </c>
      <c r="AS77" s="590">
        <v>46</v>
      </c>
      <c r="AT77" s="621">
        <v>2.2482893450635387E-2</v>
      </c>
      <c r="AU77" s="590">
        <v>1</v>
      </c>
      <c r="AV77" s="621">
        <v>0.1</v>
      </c>
      <c r="AW77" s="590">
        <v>47</v>
      </c>
      <c r="AX77" s="621">
        <v>2.2859922178988325E-2</v>
      </c>
      <c r="AY77" s="590">
        <v>38</v>
      </c>
      <c r="AZ77" s="621">
        <v>0.82608695652173914</v>
      </c>
      <c r="BA77" s="590">
        <v>1</v>
      </c>
      <c r="BB77" s="621">
        <v>1</v>
      </c>
      <c r="BC77" s="590">
        <v>39</v>
      </c>
      <c r="BD77" s="621">
        <v>0.82978723404255317</v>
      </c>
      <c r="BE77" s="590">
        <v>7</v>
      </c>
      <c r="BF77" s="621">
        <v>3.4046692607003892E-3</v>
      </c>
      <c r="BG77" s="590">
        <v>63</v>
      </c>
      <c r="BH77" s="621">
        <v>3.0642023346303501E-2</v>
      </c>
      <c r="BI77" s="590">
        <v>70</v>
      </c>
      <c r="BJ77" s="621">
        <v>3.4046692607003888E-2</v>
      </c>
      <c r="BK77" s="590">
        <v>5</v>
      </c>
      <c r="BL77" s="621">
        <v>0.41666666666666669</v>
      </c>
      <c r="BM77" s="590">
        <v>3</v>
      </c>
      <c r="BN77" s="621">
        <v>0.5</v>
      </c>
      <c r="BO77" s="590" t="s">
        <v>323</v>
      </c>
    </row>
    <row r="78" spans="1:67" s="590" customFormat="1" x14ac:dyDescent="0.2">
      <c r="A78" s="590" t="s">
        <v>606</v>
      </c>
      <c r="B78" s="590" t="s">
        <v>608</v>
      </c>
      <c r="C78" s="590" t="s">
        <v>502</v>
      </c>
      <c r="D78" s="590" t="s">
        <v>507</v>
      </c>
      <c r="E78" s="590" t="s">
        <v>518</v>
      </c>
      <c r="F78" s="590" t="s">
        <v>505</v>
      </c>
      <c r="G78" s="590" t="s">
        <v>317</v>
      </c>
      <c r="H78" s="590" t="s">
        <v>1110</v>
      </c>
      <c r="I78" s="590" t="s">
        <v>935</v>
      </c>
      <c r="J78" s="590" t="s">
        <v>936</v>
      </c>
      <c r="K78" s="590" t="s">
        <v>510</v>
      </c>
      <c r="L78" s="590">
        <v>6</v>
      </c>
      <c r="M78" s="590">
        <v>6</v>
      </c>
      <c r="N78" s="590">
        <v>6</v>
      </c>
      <c r="O78" s="656">
        <v>1</v>
      </c>
      <c r="P78" s="656">
        <v>2087</v>
      </c>
      <c r="Q78" s="656" t="s">
        <v>323</v>
      </c>
      <c r="S78" s="621"/>
      <c r="W78" s="621"/>
      <c r="Y78" s="621"/>
      <c r="Z78" s="590">
        <v>2</v>
      </c>
      <c r="AA78" s="659">
        <v>0.33333333333333331</v>
      </c>
      <c r="AB78" s="590">
        <v>2</v>
      </c>
      <c r="AC78" s="621">
        <v>0.33333333333333331</v>
      </c>
      <c r="AD78" s="590">
        <v>12514</v>
      </c>
      <c r="AE78" s="590">
        <v>8</v>
      </c>
      <c r="AF78" s="580">
        <v>6.3887557898099348E-4</v>
      </c>
      <c r="AG78" s="590">
        <v>12522</v>
      </c>
      <c r="AH78" s="590">
        <v>16600</v>
      </c>
      <c r="AI78" s="621">
        <v>0.75433734939759034</v>
      </c>
      <c r="AJ78" s="590" t="s">
        <v>323</v>
      </c>
      <c r="AK78" s="590" t="s">
        <v>323</v>
      </c>
      <c r="AL78" s="590" t="s">
        <v>323</v>
      </c>
      <c r="AN78" s="621" t="s">
        <v>323</v>
      </c>
      <c r="AP78" s="621" t="s">
        <v>323</v>
      </c>
      <c r="AQ78" s="590" t="s">
        <v>323</v>
      </c>
      <c r="AR78" s="621" t="s">
        <v>323</v>
      </c>
      <c r="AT78" s="621" t="s">
        <v>323</v>
      </c>
      <c r="AV78" s="621" t="s">
        <v>323</v>
      </c>
      <c r="AW78" s="590" t="s">
        <v>323</v>
      </c>
      <c r="AX78" s="621" t="s">
        <v>323</v>
      </c>
      <c r="AZ78" s="621" t="s">
        <v>323</v>
      </c>
      <c r="BB78" s="621" t="s">
        <v>323</v>
      </c>
      <c r="BC78" s="590" t="s">
        <v>323</v>
      </c>
      <c r="BD78" s="621" t="s">
        <v>323</v>
      </c>
      <c r="BF78" s="621" t="s">
        <v>323</v>
      </c>
      <c r="BH78" s="621" t="s">
        <v>323</v>
      </c>
      <c r="BI78" s="590" t="s">
        <v>323</v>
      </c>
      <c r="BJ78" s="621" t="s">
        <v>323</v>
      </c>
      <c r="BK78" s="590">
        <v>1</v>
      </c>
      <c r="BL78" s="621">
        <v>0.16666666666666666</v>
      </c>
      <c r="BM78" s="590">
        <v>1</v>
      </c>
      <c r="BN78" s="621">
        <v>0.16666666666666666</v>
      </c>
      <c r="BO78" s="590" t="s">
        <v>323</v>
      </c>
    </row>
    <row r="79" spans="1:67" s="590" customFormat="1" x14ac:dyDescent="0.2">
      <c r="A79" s="590" t="s">
        <v>606</v>
      </c>
      <c r="B79" s="590" t="s">
        <v>609</v>
      </c>
      <c r="C79" s="590" t="s">
        <v>502</v>
      </c>
      <c r="D79" s="590" t="s">
        <v>507</v>
      </c>
      <c r="E79" s="590" t="s">
        <v>518</v>
      </c>
      <c r="F79" s="590" t="s">
        <v>505</v>
      </c>
      <c r="G79" s="590" t="s">
        <v>317</v>
      </c>
      <c r="H79" s="590" t="s">
        <v>1110</v>
      </c>
      <c r="I79" s="590" t="s">
        <v>935</v>
      </c>
      <c r="J79" s="590" t="s">
        <v>936</v>
      </c>
      <c r="K79" s="590" t="s">
        <v>386</v>
      </c>
      <c r="L79" s="590">
        <v>6</v>
      </c>
      <c r="N79" s="590">
        <v>7</v>
      </c>
      <c r="O79" s="656">
        <v>1.1666666666666667</v>
      </c>
      <c r="P79" s="656">
        <v>559.66666666666663</v>
      </c>
      <c r="Q79" s="656">
        <v>298.5</v>
      </c>
      <c r="S79" s="621"/>
      <c r="W79" s="621"/>
      <c r="Y79" s="621"/>
      <c r="Z79" s="590">
        <v>3</v>
      </c>
      <c r="AA79" s="659">
        <v>0.42857142857142855</v>
      </c>
      <c r="AB79" s="590">
        <v>3</v>
      </c>
      <c r="AC79" s="621">
        <v>0.5</v>
      </c>
      <c r="AD79" s="590">
        <v>3350</v>
      </c>
      <c r="AE79" s="590">
        <v>8</v>
      </c>
      <c r="AF79" s="580">
        <v>2.3823704586063135E-3</v>
      </c>
      <c r="AG79" s="590">
        <v>3358</v>
      </c>
      <c r="AH79" s="590">
        <v>4500</v>
      </c>
      <c r="AI79" s="621">
        <v>0.74622222222222223</v>
      </c>
      <c r="AJ79" s="590">
        <v>3350</v>
      </c>
      <c r="AK79" s="590">
        <v>8</v>
      </c>
      <c r="AL79" s="590">
        <v>3358</v>
      </c>
      <c r="AM79" s="590">
        <v>1783</v>
      </c>
      <c r="AN79" s="621">
        <v>0.53223880597014928</v>
      </c>
      <c r="AO79" s="590">
        <v>8</v>
      </c>
      <c r="AP79" s="621">
        <v>1</v>
      </c>
      <c r="AQ79" s="590">
        <v>1791</v>
      </c>
      <c r="AR79" s="621">
        <v>0.53335318642048835</v>
      </c>
      <c r="AS79" s="590">
        <v>21</v>
      </c>
      <c r="AT79" s="621">
        <v>1.1777902411665733E-2</v>
      </c>
      <c r="AU79" s="590">
        <v>3</v>
      </c>
      <c r="AV79" s="621">
        <v>0.375</v>
      </c>
      <c r="AW79" s="590">
        <v>24</v>
      </c>
      <c r="AX79" s="621">
        <v>1.340033500837521E-2</v>
      </c>
      <c r="AY79" s="590">
        <v>16</v>
      </c>
      <c r="AZ79" s="621">
        <v>0.76190476190476186</v>
      </c>
      <c r="BA79" s="590">
        <v>3</v>
      </c>
      <c r="BB79" s="621">
        <v>1</v>
      </c>
      <c r="BC79" s="590">
        <v>19</v>
      </c>
      <c r="BD79" s="621">
        <v>0.79166666666666663</v>
      </c>
      <c r="BE79" s="590">
        <v>8</v>
      </c>
      <c r="BF79" s="621">
        <v>4.4667783361250699E-3</v>
      </c>
      <c r="BG79" s="590">
        <v>75</v>
      </c>
      <c r="BH79" s="621">
        <v>4.1876046901172533E-2</v>
      </c>
      <c r="BI79" s="590">
        <v>83</v>
      </c>
      <c r="BJ79" s="621">
        <v>4.6342825237297602E-2</v>
      </c>
      <c r="BK79" s="590">
        <v>3</v>
      </c>
      <c r="BL79" s="621">
        <v>0.42857142857142855</v>
      </c>
      <c r="BM79" s="590">
        <v>3</v>
      </c>
      <c r="BN79" s="621">
        <v>0.5</v>
      </c>
      <c r="BO79" s="590" t="s">
        <v>323</v>
      </c>
    </row>
    <row r="80" spans="1:67" s="590" customFormat="1" x14ac:dyDescent="0.2">
      <c r="A80" s="590" t="s">
        <v>606</v>
      </c>
      <c r="B80" s="590" t="s">
        <v>610</v>
      </c>
      <c r="C80" s="590" t="s">
        <v>502</v>
      </c>
      <c r="D80" s="590" t="s">
        <v>507</v>
      </c>
      <c r="E80" s="590" t="s">
        <v>518</v>
      </c>
      <c r="F80" s="590" t="s">
        <v>505</v>
      </c>
      <c r="G80" s="590" t="s">
        <v>317</v>
      </c>
      <c r="H80" s="590" t="s">
        <v>1110</v>
      </c>
      <c r="I80" s="590" t="s">
        <v>935</v>
      </c>
      <c r="J80" s="590" t="s">
        <v>936</v>
      </c>
      <c r="K80" s="590" t="s">
        <v>386</v>
      </c>
      <c r="L80" s="590">
        <v>6</v>
      </c>
      <c r="N80" s="590">
        <v>7</v>
      </c>
      <c r="O80" s="656">
        <v>1.1666666666666667</v>
      </c>
      <c r="P80" s="656">
        <v>759.66666666666663</v>
      </c>
      <c r="Q80" s="656">
        <v>338.16666666666669</v>
      </c>
      <c r="S80" s="621"/>
      <c r="W80" s="621"/>
      <c r="Y80" s="621"/>
      <c r="Z80" s="590">
        <v>5</v>
      </c>
      <c r="AA80" s="659">
        <v>0.7142857142857143</v>
      </c>
      <c r="AB80" s="590">
        <v>5</v>
      </c>
      <c r="AC80" s="621">
        <v>0.83333333333333337</v>
      </c>
      <c r="AD80" s="590">
        <v>4552</v>
      </c>
      <c r="AE80" s="590">
        <v>6</v>
      </c>
      <c r="AF80" s="580">
        <v>1.3163668275559457E-3</v>
      </c>
      <c r="AG80" s="590">
        <v>4558</v>
      </c>
      <c r="AH80" s="590">
        <v>6270</v>
      </c>
      <c r="AI80" s="621">
        <v>0.72695374800637957</v>
      </c>
      <c r="AJ80" s="590">
        <v>4552</v>
      </c>
      <c r="AK80" s="590">
        <v>6</v>
      </c>
      <c r="AL80" s="590">
        <v>4558</v>
      </c>
      <c r="AM80" s="590">
        <v>2023</v>
      </c>
      <c r="AN80" s="621">
        <v>0.44442003514938488</v>
      </c>
      <c r="AO80" s="590">
        <v>6</v>
      </c>
      <c r="AP80" s="621">
        <v>1</v>
      </c>
      <c r="AQ80" s="590">
        <v>2029</v>
      </c>
      <c r="AR80" s="621">
        <v>0.44515138218516892</v>
      </c>
      <c r="AS80" s="590">
        <v>16</v>
      </c>
      <c r="AT80" s="621">
        <v>7.9090459713297076E-3</v>
      </c>
      <c r="AV80" s="621"/>
      <c r="AW80" s="590">
        <v>16</v>
      </c>
      <c r="AX80" s="621">
        <v>7.8856579595860034E-3</v>
      </c>
      <c r="AY80" s="590">
        <v>16</v>
      </c>
      <c r="AZ80" s="621">
        <v>1</v>
      </c>
      <c r="BA80" s="590">
        <v>0</v>
      </c>
      <c r="BB80" s="621" t="s">
        <v>323</v>
      </c>
      <c r="BC80" s="590">
        <v>16</v>
      </c>
      <c r="BD80" s="621">
        <v>1</v>
      </c>
      <c r="BE80" s="590">
        <v>18</v>
      </c>
      <c r="BF80" s="621">
        <v>8.8713652045342532E-3</v>
      </c>
      <c r="BG80" s="590">
        <v>77</v>
      </c>
      <c r="BH80" s="621">
        <v>3.7949728930507638E-2</v>
      </c>
      <c r="BI80" s="590">
        <v>95</v>
      </c>
      <c r="BJ80" s="621">
        <v>4.6821094135041895E-2</v>
      </c>
      <c r="BK80" s="590">
        <v>2</v>
      </c>
      <c r="BL80" s="621">
        <v>0.2857142857142857</v>
      </c>
      <c r="BM80" s="590">
        <v>2</v>
      </c>
      <c r="BN80" s="621">
        <v>0.33333333333333331</v>
      </c>
      <c r="BO80" s="590" t="s">
        <v>323</v>
      </c>
    </row>
    <row r="81" spans="1:67" s="590" customFormat="1" x14ac:dyDescent="0.2">
      <c r="A81" s="590" t="s">
        <v>606</v>
      </c>
      <c r="B81" s="590" t="s">
        <v>611</v>
      </c>
      <c r="C81" s="590" t="s">
        <v>502</v>
      </c>
      <c r="D81" s="590" t="s">
        <v>507</v>
      </c>
      <c r="E81" s="590" t="s">
        <v>518</v>
      </c>
      <c r="F81" s="590" t="s">
        <v>505</v>
      </c>
      <c r="G81" s="590" t="s">
        <v>317</v>
      </c>
      <c r="H81" s="590" t="s">
        <v>1110</v>
      </c>
      <c r="I81" s="590" t="s">
        <v>935</v>
      </c>
      <c r="J81" s="590" t="s">
        <v>936</v>
      </c>
      <c r="K81" s="590" t="s">
        <v>510</v>
      </c>
      <c r="L81" s="590">
        <v>6</v>
      </c>
      <c r="M81" s="590">
        <v>6</v>
      </c>
      <c r="N81" s="590">
        <v>6</v>
      </c>
      <c r="O81" s="656">
        <v>1</v>
      </c>
      <c r="P81" s="656">
        <v>74.666666666666671</v>
      </c>
      <c r="Q81" s="656" t="s">
        <v>323</v>
      </c>
      <c r="S81" s="621"/>
      <c r="W81" s="621"/>
      <c r="Y81" s="621"/>
      <c r="Z81" s="590">
        <v>5</v>
      </c>
      <c r="AA81" s="659">
        <v>0.83333333333333337</v>
      </c>
      <c r="AB81" s="590">
        <v>5</v>
      </c>
      <c r="AC81" s="621">
        <v>0.83333333333333337</v>
      </c>
      <c r="AD81" s="590">
        <v>441</v>
      </c>
      <c r="AE81" s="590">
        <v>7</v>
      </c>
      <c r="AF81" s="580">
        <v>1.5625E-2</v>
      </c>
      <c r="AG81" s="590">
        <v>448</v>
      </c>
      <c r="AH81" s="590">
        <v>670</v>
      </c>
      <c r="AI81" s="621">
        <v>0.66865671641791047</v>
      </c>
      <c r="AJ81" s="590" t="s">
        <v>323</v>
      </c>
      <c r="AK81" s="590" t="s">
        <v>323</v>
      </c>
      <c r="AL81" s="590" t="s">
        <v>323</v>
      </c>
      <c r="AN81" s="621" t="s">
        <v>323</v>
      </c>
      <c r="AP81" s="621" t="s">
        <v>323</v>
      </c>
      <c r="AQ81" s="590" t="s">
        <v>323</v>
      </c>
      <c r="AR81" s="621" t="s">
        <v>323</v>
      </c>
      <c r="AT81" s="621" t="s">
        <v>323</v>
      </c>
      <c r="AV81" s="621" t="s">
        <v>323</v>
      </c>
      <c r="AW81" s="590" t="s">
        <v>323</v>
      </c>
      <c r="AX81" s="621" t="s">
        <v>323</v>
      </c>
      <c r="AZ81" s="621" t="s">
        <v>323</v>
      </c>
      <c r="BB81" s="621" t="s">
        <v>323</v>
      </c>
      <c r="BC81" s="590" t="s">
        <v>323</v>
      </c>
      <c r="BD81" s="621" t="s">
        <v>323</v>
      </c>
      <c r="BF81" s="621" t="s">
        <v>323</v>
      </c>
      <c r="BH81" s="621" t="s">
        <v>323</v>
      </c>
      <c r="BI81" s="590" t="s">
        <v>323</v>
      </c>
      <c r="BJ81" s="621" t="s">
        <v>323</v>
      </c>
      <c r="BK81" s="590">
        <v>2</v>
      </c>
      <c r="BL81" s="621">
        <v>0.33333333333333331</v>
      </c>
      <c r="BM81" s="590">
        <v>2</v>
      </c>
      <c r="BN81" s="621">
        <v>0.33333333333333331</v>
      </c>
      <c r="BO81" s="590" t="s">
        <v>323</v>
      </c>
    </row>
    <row r="82" spans="1:67" s="590" customFormat="1" x14ac:dyDescent="0.2">
      <c r="A82" s="590" t="s">
        <v>606</v>
      </c>
      <c r="B82" s="590" t="s">
        <v>612</v>
      </c>
      <c r="C82" s="590" t="s">
        <v>502</v>
      </c>
      <c r="D82" s="590" t="s">
        <v>507</v>
      </c>
      <c r="E82" s="590" t="s">
        <v>518</v>
      </c>
      <c r="F82" s="590" t="s">
        <v>505</v>
      </c>
      <c r="G82" s="590" t="s">
        <v>317</v>
      </c>
      <c r="H82" s="590" t="s">
        <v>1110</v>
      </c>
      <c r="I82" s="590" t="s">
        <v>935</v>
      </c>
      <c r="J82" s="590" t="s">
        <v>936</v>
      </c>
      <c r="K82" s="590" t="s">
        <v>510</v>
      </c>
      <c r="L82" s="590">
        <v>6</v>
      </c>
      <c r="M82" s="590">
        <v>6</v>
      </c>
      <c r="N82" s="590">
        <v>6</v>
      </c>
      <c r="O82" s="656">
        <v>1</v>
      </c>
      <c r="P82" s="656">
        <v>452</v>
      </c>
      <c r="Q82" s="656" t="s">
        <v>323</v>
      </c>
      <c r="S82" s="621"/>
      <c r="W82" s="621"/>
      <c r="Y82" s="621"/>
      <c r="Z82" s="590">
        <v>4</v>
      </c>
      <c r="AA82" s="659">
        <v>0.66666666666666663</v>
      </c>
      <c r="AB82" s="590">
        <v>4</v>
      </c>
      <c r="AC82" s="621">
        <v>0.66666666666666663</v>
      </c>
      <c r="AD82" s="590">
        <v>2690</v>
      </c>
      <c r="AE82" s="590">
        <v>22</v>
      </c>
      <c r="AF82" s="580">
        <v>8.1120943952802359E-3</v>
      </c>
      <c r="AG82" s="590">
        <v>2712</v>
      </c>
      <c r="AH82" s="590">
        <v>3530</v>
      </c>
      <c r="AI82" s="621">
        <v>0.76827195467422094</v>
      </c>
      <c r="AJ82" s="590" t="s">
        <v>323</v>
      </c>
      <c r="AK82" s="590" t="s">
        <v>323</v>
      </c>
      <c r="AL82" s="590" t="s">
        <v>323</v>
      </c>
      <c r="AN82" s="621" t="s">
        <v>323</v>
      </c>
      <c r="AP82" s="621" t="s">
        <v>323</v>
      </c>
      <c r="AQ82" s="590" t="s">
        <v>323</v>
      </c>
      <c r="AR82" s="621" t="s">
        <v>323</v>
      </c>
      <c r="AT82" s="621" t="s">
        <v>323</v>
      </c>
      <c r="AV82" s="621" t="s">
        <v>323</v>
      </c>
      <c r="AW82" s="590" t="s">
        <v>323</v>
      </c>
      <c r="AX82" s="621" t="s">
        <v>323</v>
      </c>
      <c r="AZ82" s="621" t="s">
        <v>323</v>
      </c>
      <c r="BB82" s="621" t="s">
        <v>323</v>
      </c>
      <c r="BC82" s="590" t="s">
        <v>323</v>
      </c>
      <c r="BD82" s="621" t="s">
        <v>323</v>
      </c>
      <c r="BF82" s="621" t="s">
        <v>323</v>
      </c>
      <c r="BH82" s="621" t="s">
        <v>323</v>
      </c>
      <c r="BI82" s="590" t="s">
        <v>323</v>
      </c>
      <c r="BJ82" s="621" t="s">
        <v>323</v>
      </c>
      <c r="BK82" s="590">
        <v>2</v>
      </c>
      <c r="BL82" s="621">
        <v>0.33333333333333331</v>
      </c>
      <c r="BM82" s="590">
        <v>2</v>
      </c>
      <c r="BN82" s="621">
        <v>0.33333333333333331</v>
      </c>
      <c r="BO82" s="590" t="s">
        <v>323</v>
      </c>
    </row>
    <row r="83" spans="1:67" s="590" customFormat="1" x14ac:dyDescent="0.2">
      <c r="A83" s="590" t="s">
        <v>606</v>
      </c>
      <c r="B83" s="590" t="s">
        <v>613</v>
      </c>
      <c r="C83" s="590" t="s">
        <v>649</v>
      </c>
      <c r="D83" s="590" t="s">
        <v>527</v>
      </c>
      <c r="E83" s="590" t="s">
        <v>518</v>
      </c>
      <c r="F83" s="590" t="s">
        <v>505</v>
      </c>
      <c r="G83" s="590" t="s">
        <v>317</v>
      </c>
      <c r="H83" s="590" t="s">
        <v>1110</v>
      </c>
      <c r="I83" s="590" t="s">
        <v>935</v>
      </c>
      <c r="J83" s="590" t="s">
        <v>936</v>
      </c>
      <c r="K83" s="590" t="s">
        <v>386</v>
      </c>
      <c r="L83" s="590">
        <v>11</v>
      </c>
      <c r="N83" s="590">
        <v>35</v>
      </c>
      <c r="O83" s="656">
        <v>3.1818181818181817</v>
      </c>
      <c r="P83" s="656">
        <v>6135.818181818182</v>
      </c>
      <c r="Q83" s="656">
        <v>2577.7272727272725</v>
      </c>
      <c r="R83" s="590">
        <v>8</v>
      </c>
      <c r="S83" s="621">
        <v>0.22857142857142856</v>
      </c>
      <c r="V83" s="590">
        <v>5</v>
      </c>
      <c r="W83" s="621">
        <v>0.45454545454545453</v>
      </c>
      <c r="X83" s="590">
        <v>5</v>
      </c>
      <c r="Y83" s="621"/>
      <c r="Z83" s="590">
        <v>2</v>
      </c>
      <c r="AA83" s="659">
        <v>5.7142857142857141E-2</v>
      </c>
      <c r="AB83" s="590">
        <v>1</v>
      </c>
      <c r="AC83" s="621">
        <v>9.0909090909090912E-2</v>
      </c>
      <c r="AD83" s="590">
        <v>67411</v>
      </c>
      <c r="AE83" s="590">
        <v>83</v>
      </c>
      <c r="AF83" s="580">
        <v>1.2297389397576081E-3</v>
      </c>
      <c r="AG83" s="590">
        <v>67494</v>
      </c>
      <c r="AH83" s="590">
        <v>94959</v>
      </c>
      <c r="AI83" s="621">
        <v>0.71076991122484445</v>
      </c>
      <c r="AJ83" s="590">
        <v>67411</v>
      </c>
      <c r="AK83" s="590">
        <v>83</v>
      </c>
      <c r="AL83" s="590">
        <v>67494</v>
      </c>
      <c r="AM83" s="590">
        <v>28282</v>
      </c>
      <c r="AN83" s="621">
        <v>0.41954577146163091</v>
      </c>
      <c r="AO83" s="590">
        <v>73</v>
      </c>
      <c r="AP83" s="621">
        <v>0.87951807228915657</v>
      </c>
      <c r="AQ83" s="590">
        <v>28355</v>
      </c>
      <c r="AR83" s="621">
        <v>0.42011141731116841</v>
      </c>
      <c r="AS83" s="590">
        <v>444</v>
      </c>
      <c r="AT83" s="621">
        <v>1.5699031185913301E-2</v>
      </c>
      <c r="AU83" s="590">
        <v>12</v>
      </c>
      <c r="AV83" s="621">
        <v>0.16438356164383561</v>
      </c>
      <c r="AW83" s="590">
        <v>456</v>
      </c>
      <c r="AX83" s="621">
        <v>1.6081819784870392E-2</v>
      </c>
      <c r="AY83" s="590">
        <v>369</v>
      </c>
      <c r="AZ83" s="621">
        <v>0.83108108108108103</v>
      </c>
      <c r="BA83" s="590">
        <v>11</v>
      </c>
      <c r="BB83" s="621">
        <v>0.91666666666666663</v>
      </c>
      <c r="BC83" s="590">
        <v>380</v>
      </c>
      <c r="BD83" s="621">
        <v>0.83333333333333337</v>
      </c>
      <c r="BE83" s="590">
        <v>596</v>
      </c>
      <c r="BF83" s="621">
        <v>2.1019220596014812E-2</v>
      </c>
      <c r="BG83" s="590">
        <v>257</v>
      </c>
      <c r="BH83" s="621">
        <v>9.0636572033151123E-3</v>
      </c>
      <c r="BI83" s="590">
        <v>853</v>
      </c>
      <c r="BJ83" s="621">
        <v>3.0082877799329923E-2</v>
      </c>
      <c r="BK83" s="590">
        <v>9</v>
      </c>
      <c r="BL83" s="621">
        <v>0.25714285714285712</v>
      </c>
      <c r="BM83" s="590">
        <v>2</v>
      </c>
      <c r="BN83" s="621">
        <v>0.18181818181818182</v>
      </c>
      <c r="BO83" s="590" t="s">
        <v>323</v>
      </c>
    </row>
    <row r="84" spans="1:67" s="590" customFormat="1" x14ac:dyDescent="0.2">
      <c r="A84" s="590" t="s">
        <v>606</v>
      </c>
      <c r="B84" s="590" t="s">
        <v>613</v>
      </c>
      <c r="C84" s="590" t="s">
        <v>614</v>
      </c>
      <c r="D84" s="590" t="s">
        <v>527</v>
      </c>
      <c r="E84" s="590" t="s">
        <v>518</v>
      </c>
      <c r="F84" s="590" t="s">
        <v>505</v>
      </c>
      <c r="G84" s="590" t="s">
        <v>317</v>
      </c>
      <c r="H84" s="590" t="s">
        <v>1110</v>
      </c>
      <c r="I84" s="590" t="s">
        <v>935</v>
      </c>
      <c r="J84" s="590" t="s">
        <v>936</v>
      </c>
      <c r="K84" s="590" t="s">
        <v>386</v>
      </c>
      <c r="L84" s="590">
        <v>2</v>
      </c>
      <c r="N84" s="590">
        <v>3</v>
      </c>
      <c r="O84" s="656">
        <v>1.5</v>
      </c>
      <c r="P84" s="656">
        <v>6483</v>
      </c>
      <c r="Q84" s="656">
        <v>3171.5</v>
      </c>
      <c r="R84" s="590">
        <v>1</v>
      </c>
      <c r="S84" s="621">
        <v>0.33333333333333331</v>
      </c>
      <c r="V84" s="590">
        <v>1</v>
      </c>
      <c r="W84" s="621">
        <v>0.5</v>
      </c>
      <c r="X84" s="590">
        <v>1</v>
      </c>
      <c r="Y84" s="621"/>
      <c r="Z84" s="590">
        <v>2</v>
      </c>
      <c r="AA84" s="659">
        <v>0.66666666666666663</v>
      </c>
      <c r="AB84" s="590">
        <v>1</v>
      </c>
      <c r="AC84" s="621">
        <v>0.5</v>
      </c>
      <c r="AD84" s="590">
        <v>12955</v>
      </c>
      <c r="AE84" s="590">
        <v>11</v>
      </c>
      <c r="AF84" s="580">
        <v>8.4837266697516587E-4</v>
      </c>
      <c r="AG84" s="590">
        <v>12966</v>
      </c>
      <c r="AH84" s="590">
        <v>16503</v>
      </c>
      <c r="AI84" s="621">
        <v>0.78567533175786219</v>
      </c>
      <c r="AJ84" s="590">
        <v>12955</v>
      </c>
      <c r="AK84" s="590">
        <v>11</v>
      </c>
      <c r="AL84" s="590">
        <v>12966</v>
      </c>
      <c r="AM84" s="590">
        <v>6333</v>
      </c>
      <c r="AN84" s="621">
        <v>0.48884600540331918</v>
      </c>
      <c r="AO84" s="590">
        <v>10</v>
      </c>
      <c r="AP84" s="621">
        <v>0.90909090909090906</v>
      </c>
      <c r="AQ84" s="590">
        <v>6343</v>
      </c>
      <c r="AR84" s="621">
        <v>0.48920252969304334</v>
      </c>
      <c r="AS84" s="590">
        <v>28</v>
      </c>
      <c r="AT84" s="621">
        <v>4.421285330806885E-3</v>
      </c>
      <c r="AU84" s="590">
        <v>0</v>
      </c>
      <c r="AV84" s="621">
        <v>0</v>
      </c>
      <c r="AW84" s="590">
        <v>28</v>
      </c>
      <c r="AX84" s="621">
        <v>4.414314992905565E-3</v>
      </c>
      <c r="AY84" s="590">
        <v>24</v>
      </c>
      <c r="AZ84" s="621">
        <v>0.8571428571428571</v>
      </c>
      <c r="BB84" s="621" t="s">
        <v>323</v>
      </c>
      <c r="BC84" s="590">
        <v>24</v>
      </c>
      <c r="BD84" s="621">
        <v>0.8571428571428571</v>
      </c>
      <c r="BE84" s="590">
        <v>80</v>
      </c>
      <c r="BF84" s="621">
        <v>1.2612328551158758E-2</v>
      </c>
      <c r="BG84" s="590">
        <v>157</v>
      </c>
      <c r="BH84" s="621">
        <v>2.4751694781649063E-2</v>
      </c>
      <c r="BI84" s="590">
        <v>237</v>
      </c>
      <c r="BJ84" s="621">
        <v>3.7364023332807819E-2</v>
      </c>
      <c r="BK84" s="590">
        <v>1</v>
      </c>
      <c r="BL84" s="621">
        <v>0.33333333333333331</v>
      </c>
      <c r="BM84" s="590">
        <v>1</v>
      </c>
      <c r="BN84" s="621">
        <v>0.5</v>
      </c>
      <c r="BO84" s="590" t="s">
        <v>323</v>
      </c>
    </row>
    <row r="85" spans="1:67" s="590" customFormat="1" x14ac:dyDescent="0.2">
      <c r="A85" s="590" t="s">
        <v>606</v>
      </c>
      <c r="B85" s="590" t="s">
        <v>613</v>
      </c>
      <c r="C85" s="590" t="s">
        <v>615</v>
      </c>
      <c r="D85" s="590" t="s">
        <v>527</v>
      </c>
      <c r="E85" s="590" t="s">
        <v>518</v>
      </c>
      <c r="F85" s="590" t="s">
        <v>505</v>
      </c>
      <c r="G85" s="590" t="s">
        <v>317</v>
      </c>
      <c r="H85" s="590" t="s">
        <v>1110</v>
      </c>
      <c r="I85" s="590" t="s">
        <v>935</v>
      </c>
      <c r="J85" s="590" t="s">
        <v>936</v>
      </c>
      <c r="K85" s="590" t="s">
        <v>510</v>
      </c>
      <c r="L85" s="590">
        <v>1</v>
      </c>
      <c r="M85" s="590">
        <v>1</v>
      </c>
      <c r="N85" s="590">
        <v>1</v>
      </c>
      <c r="O85" s="656">
        <v>1</v>
      </c>
      <c r="P85" s="656">
        <v>6800</v>
      </c>
      <c r="Q85" s="656" t="s">
        <v>323</v>
      </c>
      <c r="R85" s="590">
        <v>1</v>
      </c>
      <c r="S85" s="621">
        <v>1</v>
      </c>
      <c r="V85" s="590">
        <v>1</v>
      </c>
      <c r="W85" s="621">
        <v>1</v>
      </c>
      <c r="X85" s="590">
        <v>1</v>
      </c>
      <c r="Y85" s="621"/>
      <c r="Z85" s="590">
        <v>1</v>
      </c>
      <c r="AA85" s="659">
        <v>1</v>
      </c>
      <c r="AB85" s="590">
        <v>0</v>
      </c>
      <c r="AC85" s="621">
        <v>0</v>
      </c>
      <c r="AD85" s="590">
        <v>6779</v>
      </c>
      <c r="AE85" s="590">
        <v>21</v>
      </c>
      <c r="AF85" s="580">
        <v>3.0882352941176468E-3</v>
      </c>
      <c r="AG85" s="590">
        <v>6800</v>
      </c>
      <c r="AH85" s="590">
        <v>8784</v>
      </c>
      <c r="AI85" s="621">
        <v>0.7741347905282332</v>
      </c>
      <c r="AJ85" s="590" t="s">
        <v>323</v>
      </c>
      <c r="AK85" s="590" t="s">
        <v>323</v>
      </c>
      <c r="AL85" s="590" t="s">
        <v>323</v>
      </c>
      <c r="AN85" s="621" t="s">
        <v>323</v>
      </c>
      <c r="AP85" s="621" t="s">
        <v>323</v>
      </c>
      <c r="AQ85" s="590" t="s">
        <v>323</v>
      </c>
      <c r="AR85" s="621" t="s">
        <v>323</v>
      </c>
      <c r="AT85" s="621" t="s">
        <v>323</v>
      </c>
      <c r="AV85" s="621" t="s">
        <v>323</v>
      </c>
      <c r="AW85" s="590" t="s">
        <v>323</v>
      </c>
      <c r="AX85" s="621" t="s">
        <v>323</v>
      </c>
      <c r="AZ85" s="621" t="s">
        <v>323</v>
      </c>
      <c r="BB85" s="621" t="s">
        <v>323</v>
      </c>
      <c r="BC85" s="590" t="s">
        <v>323</v>
      </c>
      <c r="BD85" s="621" t="s">
        <v>323</v>
      </c>
      <c r="BF85" s="621" t="s">
        <v>323</v>
      </c>
      <c r="BH85" s="621" t="s">
        <v>323</v>
      </c>
      <c r="BI85" s="590" t="s">
        <v>323</v>
      </c>
      <c r="BJ85" s="621" t="s">
        <v>323</v>
      </c>
      <c r="BK85" s="590">
        <v>0</v>
      </c>
      <c r="BL85" s="621"/>
      <c r="BM85" s="590">
        <v>0</v>
      </c>
      <c r="BN85" s="621"/>
      <c r="BO85" s="590" t="s">
        <v>323</v>
      </c>
    </row>
    <row r="86" spans="1:67" s="590" customFormat="1" x14ac:dyDescent="0.2">
      <c r="A86" s="590" t="s">
        <v>606</v>
      </c>
      <c r="B86" s="590" t="s">
        <v>613</v>
      </c>
      <c r="C86" s="590" t="s">
        <v>502</v>
      </c>
      <c r="D86" s="590" t="s">
        <v>509</v>
      </c>
      <c r="E86" s="590" t="s">
        <v>518</v>
      </c>
      <c r="F86" s="590" t="s">
        <v>505</v>
      </c>
      <c r="G86" s="590" t="s">
        <v>317</v>
      </c>
      <c r="H86" s="590" t="s">
        <v>1110</v>
      </c>
      <c r="I86" s="590" t="s">
        <v>935</v>
      </c>
      <c r="J86" s="590" t="s">
        <v>936</v>
      </c>
      <c r="K86" s="590" t="s">
        <v>386</v>
      </c>
      <c r="L86" s="590">
        <v>1</v>
      </c>
      <c r="N86" s="590">
        <v>9</v>
      </c>
      <c r="O86" s="656">
        <v>9</v>
      </c>
      <c r="P86" s="656">
        <v>87260</v>
      </c>
      <c r="Q86" s="656">
        <v>37945</v>
      </c>
      <c r="R86" s="590">
        <v>1</v>
      </c>
      <c r="S86" s="621">
        <v>0.1111111111111111</v>
      </c>
      <c r="T86" s="590">
        <v>8</v>
      </c>
      <c r="U86" s="590" t="s">
        <v>434</v>
      </c>
      <c r="V86" s="590">
        <v>1</v>
      </c>
      <c r="W86" s="621">
        <v>1</v>
      </c>
      <c r="X86" s="590">
        <v>1</v>
      </c>
      <c r="Y86" s="621"/>
      <c r="AA86" s="659"/>
      <c r="AC86" s="621"/>
      <c r="AD86" s="590">
        <v>87145</v>
      </c>
      <c r="AE86" s="590">
        <v>115</v>
      </c>
      <c r="AF86" s="580">
        <v>1.3179005271602108E-3</v>
      </c>
      <c r="AG86" s="590">
        <v>87260</v>
      </c>
      <c r="AH86" s="590">
        <v>120246</v>
      </c>
      <c r="AI86" s="621">
        <v>0.72567902466610112</v>
      </c>
      <c r="AJ86" s="590">
        <v>87145</v>
      </c>
      <c r="AK86" s="590">
        <v>115</v>
      </c>
      <c r="AL86" s="590">
        <v>87260</v>
      </c>
      <c r="AM86" s="590">
        <v>37845</v>
      </c>
      <c r="AN86" s="621">
        <v>0.43427620632279534</v>
      </c>
      <c r="AO86" s="590">
        <v>100</v>
      </c>
      <c r="AP86" s="621">
        <v>0.86956521739130432</v>
      </c>
      <c r="AQ86" s="590">
        <v>37945</v>
      </c>
      <c r="AR86" s="621">
        <v>0.43484987393994956</v>
      </c>
      <c r="AS86" s="590">
        <v>534</v>
      </c>
      <c r="AT86" s="621">
        <v>1.4110186286167262E-2</v>
      </c>
      <c r="AU86" s="590">
        <v>13</v>
      </c>
      <c r="AV86" s="621">
        <v>0.13</v>
      </c>
      <c r="AW86" s="590">
        <v>547</v>
      </c>
      <c r="AX86" s="621">
        <v>1.4415601528528133E-2</v>
      </c>
      <c r="AY86" s="590">
        <v>444</v>
      </c>
      <c r="AZ86" s="621">
        <v>0.8314606741573034</v>
      </c>
      <c r="BA86" s="590">
        <v>12</v>
      </c>
      <c r="BB86" s="621">
        <v>0.92307692307692313</v>
      </c>
      <c r="BC86" s="590">
        <v>456</v>
      </c>
      <c r="BD86" s="621">
        <v>0.8336380255941499</v>
      </c>
      <c r="BE86" s="590">
        <v>89</v>
      </c>
      <c r="BF86" s="621">
        <v>2.3455000658848331E-3</v>
      </c>
      <c r="BG86" s="590">
        <v>638</v>
      </c>
      <c r="BH86" s="621">
        <v>1.6813809461062063E-2</v>
      </c>
      <c r="BI86" s="590">
        <v>727</v>
      </c>
      <c r="BJ86" s="621">
        <v>1.9159309526946895E-2</v>
      </c>
      <c r="BK86" s="590">
        <v>1</v>
      </c>
      <c r="BL86" s="621">
        <v>0.1111111111111111</v>
      </c>
      <c r="BM86" s="590">
        <v>0</v>
      </c>
      <c r="BN86" s="621"/>
      <c r="BO86" s="590" t="s">
        <v>323</v>
      </c>
    </row>
    <row r="87" spans="1:67" s="590" customFormat="1" x14ac:dyDescent="0.2">
      <c r="A87" s="590" t="s">
        <v>652</v>
      </c>
      <c r="B87" s="590" t="s">
        <v>653</v>
      </c>
      <c r="C87" s="590" t="s">
        <v>654</v>
      </c>
      <c r="D87" s="590" t="s">
        <v>527</v>
      </c>
      <c r="E87" s="590" t="s">
        <v>504</v>
      </c>
      <c r="F87" s="590" t="s">
        <v>519</v>
      </c>
      <c r="G87" s="590" t="s">
        <v>321</v>
      </c>
      <c r="H87" s="590" t="s">
        <v>1110</v>
      </c>
      <c r="I87" s="590" t="s">
        <v>935</v>
      </c>
      <c r="J87" s="590" t="s">
        <v>936</v>
      </c>
      <c r="K87" s="590" t="s">
        <v>386</v>
      </c>
      <c r="L87" s="590">
        <v>6</v>
      </c>
      <c r="N87" s="590">
        <v>26</v>
      </c>
      <c r="O87" s="656">
        <v>4.333333333333333</v>
      </c>
      <c r="P87" s="656">
        <v>8311</v>
      </c>
      <c r="Q87" s="656">
        <v>3330.5</v>
      </c>
      <c r="R87" s="590">
        <v>3</v>
      </c>
      <c r="S87" s="621">
        <v>0.11538461538461539</v>
      </c>
      <c r="V87" s="590">
        <v>2</v>
      </c>
      <c r="W87" s="621">
        <v>0.33333333333333331</v>
      </c>
      <c r="X87" s="590">
        <v>2</v>
      </c>
      <c r="Y87" s="621"/>
      <c r="AA87" s="659"/>
      <c r="AC87" s="621"/>
      <c r="AD87" s="590">
        <v>49822</v>
      </c>
      <c r="AE87" s="590">
        <v>44</v>
      </c>
      <c r="AF87" s="580">
        <v>8.8236473749649059E-4</v>
      </c>
      <c r="AG87" s="590">
        <v>49866</v>
      </c>
      <c r="AH87" s="590">
        <v>74163</v>
      </c>
      <c r="AI87" s="621">
        <v>0.67238380324420532</v>
      </c>
      <c r="AJ87" s="590">
        <v>49822</v>
      </c>
      <c r="AK87" s="590">
        <v>44</v>
      </c>
      <c r="AL87" s="590">
        <v>49866</v>
      </c>
      <c r="AM87" s="590">
        <v>19934</v>
      </c>
      <c r="AN87" s="621">
        <v>0.40010437156276346</v>
      </c>
      <c r="AO87" s="590">
        <v>49</v>
      </c>
      <c r="AP87" s="621">
        <v>1.1136363636363635</v>
      </c>
      <c r="AQ87" s="590">
        <v>19983</v>
      </c>
      <c r="AR87" s="621">
        <v>0.40073396703164482</v>
      </c>
      <c r="AS87" s="590">
        <v>300</v>
      </c>
      <c r="AT87" s="621">
        <v>1.5049663890839771E-2</v>
      </c>
      <c r="AU87" s="590">
        <v>14</v>
      </c>
      <c r="AV87" s="621">
        <v>0.2857142857142857</v>
      </c>
      <c r="AW87" s="590">
        <v>314</v>
      </c>
      <c r="AX87" s="621">
        <v>1.5713356352899964E-2</v>
      </c>
      <c r="AY87" s="590">
        <v>203</v>
      </c>
      <c r="AZ87" s="621">
        <v>0.67666666666666664</v>
      </c>
      <c r="BA87" s="590">
        <v>9</v>
      </c>
      <c r="BB87" s="621">
        <v>0.6428571428571429</v>
      </c>
      <c r="BC87" s="590">
        <v>212</v>
      </c>
      <c r="BD87" s="621">
        <v>0.67515923566878977</v>
      </c>
      <c r="BE87" s="590">
        <v>189</v>
      </c>
      <c r="BF87" s="621">
        <v>9.4580393334334177E-3</v>
      </c>
      <c r="BG87" s="590">
        <v>549</v>
      </c>
      <c r="BH87" s="621">
        <v>2.7473352349497073E-2</v>
      </c>
      <c r="BI87" s="590">
        <v>738</v>
      </c>
      <c r="BJ87" s="621">
        <v>3.6931391682930491E-2</v>
      </c>
      <c r="BK87" s="590">
        <v>4</v>
      </c>
      <c r="BL87" s="621">
        <v>0.15384615384615385</v>
      </c>
      <c r="BM87" s="590">
        <v>2</v>
      </c>
      <c r="BN87" s="621">
        <v>0.33333333333333331</v>
      </c>
      <c r="BO87" s="590" t="s">
        <v>323</v>
      </c>
    </row>
    <row r="88" spans="1:67" s="590" customFormat="1" x14ac:dyDescent="0.2">
      <c r="A88" s="590" t="s">
        <v>652</v>
      </c>
      <c r="B88" s="590" t="s">
        <v>653</v>
      </c>
      <c r="C88" s="590" t="s">
        <v>655</v>
      </c>
      <c r="D88" s="590" t="s">
        <v>527</v>
      </c>
      <c r="E88" s="590" t="s">
        <v>504</v>
      </c>
      <c r="F88" s="590" t="s">
        <v>519</v>
      </c>
      <c r="G88" s="590" t="s">
        <v>321</v>
      </c>
      <c r="H88" s="590" t="s">
        <v>1110</v>
      </c>
      <c r="I88" s="590" t="s">
        <v>935</v>
      </c>
      <c r="J88" s="590" t="s">
        <v>936</v>
      </c>
      <c r="K88" s="590" t="s">
        <v>386</v>
      </c>
      <c r="L88" s="590">
        <v>6</v>
      </c>
      <c r="N88" s="590">
        <v>23</v>
      </c>
      <c r="O88" s="656">
        <v>3.8333333333333335</v>
      </c>
      <c r="P88" s="656">
        <v>7898.833333333333</v>
      </c>
      <c r="Q88" s="656">
        <v>2882.1666666666665</v>
      </c>
      <c r="R88" s="590">
        <v>5</v>
      </c>
      <c r="S88" s="621">
        <v>0.21739130434782608</v>
      </c>
      <c r="V88" s="590">
        <v>4</v>
      </c>
      <c r="W88" s="621">
        <v>0.66666666666666663</v>
      </c>
      <c r="X88" s="590">
        <v>4</v>
      </c>
      <c r="Y88" s="621"/>
      <c r="AA88" s="659"/>
      <c r="AC88" s="621"/>
      <c r="AD88" s="590">
        <v>47324</v>
      </c>
      <c r="AE88" s="590">
        <v>69</v>
      </c>
      <c r="AF88" s="580">
        <v>1.455911210516321E-3</v>
      </c>
      <c r="AG88" s="590">
        <v>47393</v>
      </c>
      <c r="AH88" s="590">
        <v>67449</v>
      </c>
      <c r="AI88" s="621">
        <v>0.70264940918323471</v>
      </c>
      <c r="AJ88" s="590">
        <v>47324</v>
      </c>
      <c r="AK88" s="590">
        <v>69</v>
      </c>
      <c r="AL88" s="590">
        <v>47393</v>
      </c>
      <c r="AM88" s="590">
        <v>17229</v>
      </c>
      <c r="AN88" s="621">
        <v>0.36406474516101767</v>
      </c>
      <c r="AO88" s="590">
        <v>64</v>
      </c>
      <c r="AP88" s="621">
        <v>0.92753623188405798</v>
      </c>
      <c r="AQ88" s="590">
        <v>17293</v>
      </c>
      <c r="AR88" s="621">
        <v>0.36488510961534404</v>
      </c>
      <c r="AS88" s="590">
        <v>199</v>
      </c>
      <c r="AT88" s="621">
        <v>1.1550293110453306E-2</v>
      </c>
      <c r="AU88" s="590">
        <v>8</v>
      </c>
      <c r="AV88" s="621">
        <v>0.125</v>
      </c>
      <c r="AW88" s="590">
        <v>207</v>
      </c>
      <c r="AX88" s="621">
        <v>1.197016133695715E-2</v>
      </c>
      <c r="AY88" s="590">
        <v>132</v>
      </c>
      <c r="AZ88" s="621">
        <v>0.66331658291457285</v>
      </c>
      <c r="BA88" s="590">
        <v>4</v>
      </c>
      <c r="BB88" s="621">
        <v>0.5</v>
      </c>
      <c r="BC88" s="590">
        <v>136</v>
      </c>
      <c r="BD88" s="621">
        <v>0.65700483091787443</v>
      </c>
      <c r="BE88" s="590">
        <v>166</v>
      </c>
      <c r="BF88" s="621">
        <v>9.5992598161105652E-3</v>
      </c>
      <c r="BG88" s="590">
        <v>261</v>
      </c>
      <c r="BH88" s="621">
        <v>1.509281212051119E-2</v>
      </c>
      <c r="BI88" s="590">
        <v>427</v>
      </c>
      <c r="BJ88" s="621">
        <v>2.4692071936621755E-2</v>
      </c>
      <c r="BK88" s="590">
        <v>5</v>
      </c>
      <c r="BL88" s="621">
        <v>0.21739130434782608</v>
      </c>
      <c r="BM88" s="590">
        <v>1</v>
      </c>
      <c r="BN88" s="621">
        <v>0.16666666666666666</v>
      </c>
      <c r="BO88" s="590" t="s">
        <v>323</v>
      </c>
    </row>
    <row r="89" spans="1:67" s="590" customFormat="1" x14ac:dyDescent="0.2">
      <c r="A89" s="590" t="s">
        <v>652</v>
      </c>
      <c r="B89" s="590" t="s">
        <v>653</v>
      </c>
      <c r="C89" s="590" t="s">
        <v>502</v>
      </c>
      <c r="D89" s="590" t="s">
        <v>509</v>
      </c>
      <c r="E89" s="590" t="s">
        <v>504</v>
      </c>
      <c r="F89" s="590" t="s">
        <v>519</v>
      </c>
      <c r="G89" s="590" t="s">
        <v>321</v>
      </c>
      <c r="H89" s="590" t="s">
        <v>1110</v>
      </c>
      <c r="I89" s="590" t="s">
        <v>935</v>
      </c>
      <c r="J89" s="590" t="s">
        <v>936</v>
      </c>
      <c r="K89" s="590" t="s">
        <v>386</v>
      </c>
      <c r="L89" s="590">
        <v>1</v>
      </c>
      <c r="N89" s="590">
        <v>8</v>
      </c>
      <c r="O89" s="656">
        <v>8</v>
      </c>
      <c r="P89" s="656">
        <v>97259</v>
      </c>
      <c r="Q89" s="656">
        <v>37276</v>
      </c>
      <c r="R89" s="590">
        <v>2</v>
      </c>
      <c r="S89" s="621">
        <v>0.25</v>
      </c>
      <c r="T89" s="590">
        <v>6</v>
      </c>
      <c r="U89" s="590" t="s">
        <v>434</v>
      </c>
      <c r="V89" s="590">
        <v>1</v>
      </c>
      <c r="W89" s="621">
        <v>1</v>
      </c>
      <c r="X89" s="590">
        <v>1</v>
      </c>
      <c r="Y89" s="621"/>
      <c r="AA89" s="659"/>
      <c r="AC89" s="621"/>
      <c r="AD89" s="590">
        <v>97146</v>
      </c>
      <c r="AE89" s="590">
        <v>113</v>
      </c>
      <c r="AF89" s="580">
        <v>1.1618462044643684E-3</v>
      </c>
      <c r="AG89" s="590">
        <v>97259</v>
      </c>
      <c r="AH89" s="590">
        <v>141612</v>
      </c>
      <c r="AI89" s="621">
        <v>0.68679914131570774</v>
      </c>
      <c r="AJ89" s="590">
        <v>97146</v>
      </c>
      <c r="AK89" s="590">
        <v>113</v>
      </c>
      <c r="AL89" s="590">
        <v>97259</v>
      </c>
      <c r="AM89" s="590">
        <v>37163</v>
      </c>
      <c r="AN89" s="621">
        <v>0.38254791756737283</v>
      </c>
      <c r="AO89" s="590">
        <v>113</v>
      </c>
      <c r="AP89" s="621">
        <v>1</v>
      </c>
      <c r="AQ89" s="590">
        <v>37276</v>
      </c>
      <c r="AR89" s="621">
        <v>0.38326530192578578</v>
      </c>
      <c r="AS89" s="590">
        <v>499</v>
      </c>
      <c r="AT89" s="621">
        <v>1.3427333638296155E-2</v>
      </c>
      <c r="AU89" s="590">
        <v>24</v>
      </c>
      <c r="AV89" s="621">
        <v>0.21238938053097345</v>
      </c>
      <c r="AW89" s="590">
        <v>523</v>
      </c>
      <c r="AX89" s="621">
        <v>1.4030475372894088E-2</v>
      </c>
      <c r="AY89" s="590">
        <v>335</v>
      </c>
      <c r="AZ89" s="621">
        <v>0.67134268537074149</v>
      </c>
      <c r="BA89" s="590">
        <v>13</v>
      </c>
      <c r="BB89" s="621">
        <v>0.54166666666666663</v>
      </c>
      <c r="BC89" s="590">
        <v>348</v>
      </c>
      <c r="BD89" s="621">
        <v>0.66539196940726575</v>
      </c>
      <c r="BE89" s="590">
        <v>128</v>
      </c>
      <c r="BF89" s="621">
        <v>3.4338448331366028E-3</v>
      </c>
      <c r="BG89" s="590">
        <v>1066</v>
      </c>
      <c r="BH89" s="621">
        <v>2.8597489000965769E-2</v>
      </c>
      <c r="BI89" s="590">
        <v>1194</v>
      </c>
      <c r="BJ89" s="621">
        <v>3.2031333834102373E-2</v>
      </c>
      <c r="BK89" s="590">
        <v>1</v>
      </c>
      <c r="BL89" s="621">
        <v>0.125</v>
      </c>
      <c r="BM89" s="590">
        <v>1</v>
      </c>
      <c r="BN89" s="621">
        <v>1</v>
      </c>
      <c r="BO89" s="590" t="s">
        <v>323</v>
      </c>
    </row>
    <row r="90" spans="1:67" s="590" customFormat="1" x14ac:dyDescent="0.2">
      <c r="A90" s="590" t="s">
        <v>696</v>
      </c>
      <c r="B90" s="590" t="s">
        <v>697</v>
      </c>
      <c r="C90" s="590" t="s">
        <v>502</v>
      </c>
      <c r="D90" s="590" t="s">
        <v>507</v>
      </c>
      <c r="E90" s="590" t="s">
        <v>504</v>
      </c>
      <c r="F90" s="590" t="s">
        <v>519</v>
      </c>
      <c r="G90" s="590" t="s">
        <v>320</v>
      </c>
      <c r="H90" s="590" t="s">
        <v>1110</v>
      </c>
      <c r="I90" s="590" t="s">
        <v>935</v>
      </c>
      <c r="J90" s="590" t="s">
        <v>505</v>
      </c>
      <c r="K90" s="590" t="s">
        <v>510</v>
      </c>
      <c r="L90" s="590">
        <v>5</v>
      </c>
      <c r="M90" s="590">
        <v>5</v>
      </c>
      <c r="N90" s="590">
        <v>5</v>
      </c>
      <c r="O90" s="656">
        <v>1</v>
      </c>
      <c r="P90" s="656">
        <v>765</v>
      </c>
      <c r="Q90" s="656" t="s">
        <v>323</v>
      </c>
      <c r="S90" s="621"/>
      <c r="W90" s="621"/>
      <c r="Y90" s="621"/>
      <c r="Z90" s="590">
        <v>3</v>
      </c>
      <c r="AA90" s="659">
        <v>0.6</v>
      </c>
      <c r="AB90" s="590">
        <v>3</v>
      </c>
      <c r="AC90" s="621">
        <v>0.6</v>
      </c>
      <c r="AD90" s="590">
        <v>3820</v>
      </c>
      <c r="AE90" s="590">
        <v>5</v>
      </c>
      <c r="AF90" s="580">
        <v>1.30718954248366E-3</v>
      </c>
      <c r="AG90" s="590">
        <v>3825</v>
      </c>
      <c r="AH90" s="590">
        <v>5040</v>
      </c>
      <c r="AI90" s="621">
        <v>0.7589285714285714</v>
      </c>
      <c r="AJ90" s="590" t="s">
        <v>323</v>
      </c>
      <c r="AK90" s="590" t="s">
        <v>323</v>
      </c>
      <c r="AL90" s="590" t="s">
        <v>323</v>
      </c>
      <c r="AN90" s="621"/>
      <c r="AP90" s="621" t="s">
        <v>323</v>
      </c>
      <c r="AQ90" s="590" t="s">
        <v>323</v>
      </c>
      <c r="AR90" s="621" t="s">
        <v>323</v>
      </c>
      <c r="AT90" s="621" t="s">
        <v>323</v>
      </c>
      <c r="AV90" s="621" t="s">
        <v>323</v>
      </c>
      <c r="AW90" s="590" t="s">
        <v>323</v>
      </c>
      <c r="AX90" s="621" t="s">
        <v>323</v>
      </c>
      <c r="AZ90" s="621" t="s">
        <v>323</v>
      </c>
      <c r="BB90" s="621" t="s">
        <v>323</v>
      </c>
      <c r="BC90" s="590" t="s">
        <v>323</v>
      </c>
      <c r="BD90" s="621" t="s">
        <v>323</v>
      </c>
      <c r="BF90" s="621" t="s">
        <v>323</v>
      </c>
      <c r="BH90" s="621" t="s">
        <v>323</v>
      </c>
      <c r="BI90" s="590" t="s">
        <v>323</v>
      </c>
      <c r="BJ90" s="621" t="s">
        <v>323</v>
      </c>
      <c r="BK90" s="590">
        <v>2</v>
      </c>
      <c r="BL90" s="621">
        <v>0.4</v>
      </c>
      <c r="BM90" s="590">
        <v>2</v>
      </c>
      <c r="BN90" s="621">
        <v>0.4</v>
      </c>
      <c r="BO90" s="590" t="s">
        <v>323</v>
      </c>
    </row>
    <row r="91" spans="1:67" s="590" customFormat="1" x14ac:dyDescent="0.2">
      <c r="A91" s="590" t="s">
        <v>696</v>
      </c>
      <c r="B91" s="590" t="s">
        <v>698</v>
      </c>
      <c r="C91" s="590" t="s">
        <v>502</v>
      </c>
      <c r="D91" s="590" t="s">
        <v>507</v>
      </c>
      <c r="E91" s="590" t="s">
        <v>504</v>
      </c>
      <c r="F91" s="590" t="s">
        <v>519</v>
      </c>
      <c r="G91" s="590" t="s">
        <v>320</v>
      </c>
      <c r="H91" s="590" t="s">
        <v>1110</v>
      </c>
      <c r="I91" s="590" t="s">
        <v>935</v>
      </c>
      <c r="J91" s="590" t="s">
        <v>505</v>
      </c>
      <c r="K91" s="590" t="s">
        <v>386</v>
      </c>
      <c r="L91" s="590">
        <v>6</v>
      </c>
      <c r="N91" s="590">
        <v>9</v>
      </c>
      <c r="O91" s="656">
        <v>1.5</v>
      </c>
      <c r="P91" s="656">
        <v>1509.5</v>
      </c>
      <c r="Q91" s="656">
        <v>497.5</v>
      </c>
      <c r="S91" s="621"/>
      <c r="W91" s="621"/>
      <c r="Y91" s="621"/>
      <c r="Z91" s="590">
        <v>5</v>
      </c>
      <c r="AA91" s="659">
        <v>0.55555555555555558</v>
      </c>
      <c r="AB91" s="590">
        <v>4</v>
      </c>
      <c r="AC91" s="621">
        <v>0.66666666666666663</v>
      </c>
      <c r="AD91" s="590">
        <v>9046</v>
      </c>
      <c r="AE91" s="590">
        <v>11</v>
      </c>
      <c r="AF91" s="580">
        <v>1.2145301976371867E-3</v>
      </c>
      <c r="AG91" s="590">
        <v>9057</v>
      </c>
      <c r="AH91" s="590">
        <v>12950</v>
      </c>
      <c r="AI91" s="621">
        <v>0.69938223938223942</v>
      </c>
      <c r="AJ91" s="590">
        <v>9046</v>
      </c>
      <c r="AK91" s="590">
        <v>11</v>
      </c>
      <c r="AL91" s="590">
        <v>9057</v>
      </c>
      <c r="AM91" s="590">
        <v>2977</v>
      </c>
      <c r="AN91" s="621">
        <v>0.32909573292062788</v>
      </c>
      <c r="AO91" s="590">
        <v>8</v>
      </c>
      <c r="AP91" s="621">
        <v>0.72727272727272729</v>
      </c>
      <c r="AQ91" s="590">
        <v>2985</v>
      </c>
      <c r="AR91" s="621">
        <v>0.32957933090427294</v>
      </c>
      <c r="AS91" s="590">
        <v>42</v>
      </c>
      <c r="AT91" s="621">
        <v>1.4108162579778301E-2</v>
      </c>
      <c r="AV91" s="621"/>
      <c r="AW91" s="590">
        <v>42</v>
      </c>
      <c r="AX91" s="621">
        <v>1.407035175879397E-2</v>
      </c>
      <c r="AY91" s="590">
        <v>21</v>
      </c>
      <c r="AZ91" s="621">
        <v>0.5</v>
      </c>
      <c r="BB91" s="621" t="s">
        <v>323</v>
      </c>
      <c r="BC91" s="590">
        <v>21</v>
      </c>
      <c r="BD91" s="621">
        <v>0.5</v>
      </c>
      <c r="BE91" s="590">
        <v>6</v>
      </c>
      <c r="BF91" s="621">
        <v>2.0100502512562816E-3</v>
      </c>
      <c r="BG91" s="590">
        <v>96</v>
      </c>
      <c r="BH91" s="621">
        <v>3.2160804020100506E-2</v>
      </c>
      <c r="BI91" s="590">
        <v>102</v>
      </c>
      <c r="BJ91" s="621">
        <v>3.4170854271356785E-2</v>
      </c>
      <c r="BK91" s="590">
        <v>2</v>
      </c>
      <c r="BL91" s="621">
        <v>0.22222222222222221</v>
      </c>
      <c r="BM91" s="590">
        <v>0</v>
      </c>
      <c r="BN91" s="621"/>
      <c r="BO91" s="590" t="s">
        <v>323</v>
      </c>
    </row>
    <row r="92" spans="1:67" s="590" customFormat="1" x14ac:dyDescent="0.2">
      <c r="A92" s="590" t="s">
        <v>696</v>
      </c>
      <c r="B92" s="590" t="s">
        <v>699</v>
      </c>
      <c r="C92" s="590" t="s">
        <v>502</v>
      </c>
      <c r="D92" s="590" t="s">
        <v>507</v>
      </c>
      <c r="E92" s="590" t="s">
        <v>504</v>
      </c>
      <c r="F92" s="590" t="s">
        <v>519</v>
      </c>
      <c r="G92" s="590" t="s">
        <v>320</v>
      </c>
      <c r="H92" s="590" t="s">
        <v>1110</v>
      </c>
      <c r="I92" s="590" t="s">
        <v>935</v>
      </c>
      <c r="J92" s="590" t="s">
        <v>505</v>
      </c>
      <c r="K92" s="590" t="s">
        <v>386</v>
      </c>
      <c r="L92" s="590">
        <v>6</v>
      </c>
      <c r="N92" s="590">
        <v>10</v>
      </c>
      <c r="O92" s="656">
        <v>1.6666666666666667</v>
      </c>
      <c r="P92" s="656">
        <v>1975</v>
      </c>
      <c r="Q92" s="656">
        <v>749.16666666666663</v>
      </c>
      <c r="S92" s="621"/>
      <c r="W92" s="621"/>
      <c r="Y92" s="621"/>
      <c r="Z92" s="590">
        <v>4</v>
      </c>
      <c r="AA92" s="659">
        <v>0.4</v>
      </c>
      <c r="AB92" s="590">
        <v>3</v>
      </c>
      <c r="AC92" s="621">
        <v>0.5</v>
      </c>
      <c r="AD92" s="590">
        <v>11847</v>
      </c>
      <c r="AE92" s="590">
        <v>3</v>
      </c>
      <c r="AF92" s="580">
        <v>2.5316455696202533E-4</v>
      </c>
      <c r="AG92" s="590">
        <v>11850</v>
      </c>
      <c r="AH92" s="590">
        <v>18300</v>
      </c>
      <c r="AI92" s="621">
        <v>0.64754098360655743</v>
      </c>
      <c r="AJ92" s="590">
        <v>11847</v>
      </c>
      <c r="AK92" s="590">
        <v>3</v>
      </c>
      <c r="AL92" s="590">
        <v>11850</v>
      </c>
      <c r="AM92" s="590">
        <v>4492</v>
      </c>
      <c r="AN92" s="621">
        <v>0.37916772178610619</v>
      </c>
      <c r="AO92" s="590">
        <v>3</v>
      </c>
      <c r="AP92" s="621">
        <v>1</v>
      </c>
      <c r="AQ92" s="590">
        <v>4495</v>
      </c>
      <c r="AR92" s="621">
        <v>0.37932489451476792</v>
      </c>
      <c r="AT92" s="621" t="s">
        <v>323</v>
      </c>
      <c r="AV92" s="621"/>
      <c r="AW92" s="590" t="s">
        <v>323</v>
      </c>
      <c r="AX92" s="621"/>
      <c r="AY92" s="590">
        <v>19</v>
      </c>
      <c r="AZ92" s="621" t="s">
        <v>323</v>
      </c>
      <c r="BB92" s="621" t="s">
        <v>323</v>
      </c>
      <c r="BC92" s="590">
        <v>19</v>
      </c>
      <c r="BD92" s="621" t="s">
        <v>323</v>
      </c>
      <c r="BE92" s="590">
        <v>7</v>
      </c>
      <c r="BF92" s="621">
        <v>1.5572858731924359E-3</v>
      </c>
      <c r="BG92" s="590">
        <v>124</v>
      </c>
      <c r="BH92" s="621">
        <v>2.7586206896551724E-2</v>
      </c>
      <c r="BI92" s="590">
        <v>131</v>
      </c>
      <c r="BJ92" s="621">
        <v>2.9143492769744161E-2</v>
      </c>
      <c r="BK92" s="590">
        <v>3</v>
      </c>
      <c r="BL92" s="621">
        <v>0.3</v>
      </c>
      <c r="BM92" s="590">
        <v>2</v>
      </c>
      <c r="BN92" s="621">
        <v>0.33333333333333331</v>
      </c>
      <c r="BO92" s="590" t="s">
        <v>323</v>
      </c>
    </row>
    <row r="93" spans="1:67" s="590" customFormat="1" x14ac:dyDescent="0.2">
      <c r="A93" s="590" t="s">
        <v>696</v>
      </c>
      <c r="B93" s="590" t="s">
        <v>700</v>
      </c>
      <c r="C93" s="590" t="s">
        <v>649</v>
      </c>
      <c r="D93" s="590" t="s">
        <v>527</v>
      </c>
      <c r="E93" s="590" t="s">
        <v>504</v>
      </c>
      <c r="F93" s="590" t="s">
        <v>519</v>
      </c>
      <c r="G93" s="590" t="s">
        <v>320</v>
      </c>
      <c r="H93" s="590" t="s">
        <v>1110</v>
      </c>
      <c r="I93" s="590" t="s">
        <v>935</v>
      </c>
      <c r="J93" s="590" t="s">
        <v>505</v>
      </c>
      <c r="K93" s="590" t="s">
        <v>386</v>
      </c>
      <c r="L93" s="590">
        <v>2</v>
      </c>
      <c r="N93" s="590">
        <v>4</v>
      </c>
      <c r="O93" s="656">
        <v>2</v>
      </c>
      <c r="P93" s="656">
        <v>6186.5</v>
      </c>
      <c r="Q93" s="656">
        <v>2567.5</v>
      </c>
      <c r="R93" s="590">
        <v>2</v>
      </c>
      <c r="S93" s="621">
        <v>0.5</v>
      </c>
      <c r="V93" s="590">
        <v>2</v>
      </c>
      <c r="W93" s="621">
        <v>1</v>
      </c>
      <c r="X93" s="590">
        <v>2</v>
      </c>
      <c r="Y93" s="621"/>
      <c r="AA93" s="659"/>
      <c r="AC93" s="621"/>
      <c r="AD93" s="590">
        <v>12365</v>
      </c>
      <c r="AE93" s="590">
        <v>8</v>
      </c>
      <c r="AF93" s="580">
        <v>6.4656914248767481E-4</v>
      </c>
      <c r="AG93" s="590">
        <v>12373</v>
      </c>
      <c r="AH93" s="590">
        <v>16440</v>
      </c>
      <c r="AI93" s="621">
        <v>0.75261557177615568</v>
      </c>
      <c r="AJ93" s="590">
        <v>12365</v>
      </c>
      <c r="AK93" s="590">
        <v>8</v>
      </c>
      <c r="AL93" s="590">
        <v>12373</v>
      </c>
      <c r="AM93" s="590">
        <v>5127</v>
      </c>
      <c r="AN93" s="621">
        <v>0.41463809138697938</v>
      </c>
      <c r="AO93" s="590">
        <v>8</v>
      </c>
      <c r="AP93" s="621">
        <v>1</v>
      </c>
      <c r="AQ93" s="590">
        <v>5135</v>
      </c>
      <c r="AR93" s="621">
        <v>0.41501656833427625</v>
      </c>
      <c r="AS93" s="590">
        <v>72</v>
      </c>
      <c r="AT93" s="621">
        <v>1.4043300175541252E-2</v>
      </c>
      <c r="AV93" s="621"/>
      <c r="AW93" s="590">
        <v>72</v>
      </c>
      <c r="AX93" s="621">
        <v>1.4021421616358325E-2</v>
      </c>
      <c r="AY93" s="590">
        <v>44</v>
      </c>
      <c r="AZ93" s="621">
        <v>0.61111111111111116</v>
      </c>
      <c r="BB93" s="621" t="s">
        <v>323</v>
      </c>
      <c r="BC93" s="590">
        <v>44</v>
      </c>
      <c r="BD93" s="621">
        <v>0.61111111111111116</v>
      </c>
      <c r="BE93" s="590">
        <v>8</v>
      </c>
      <c r="BF93" s="621">
        <v>1.557935735150925E-3</v>
      </c>
      <c r="BG93" s="590">
        <v>91</v>
      </c>
      <c r="BH93" s="621">
        <v>1.7721518987341773E-2</v>
      </c>
      <c r="BI93" s="590">
        <v>99</v>
      </c>
      <c r="BJ93" s="621">
        <v>1.9279454722492696E-2</v>
      </c>
      <c r="BK93" s="590">
        <v>1</v>
      </c>
      <c r="BL93" s="621">
        <v>0.25</v>
      </c>
      <c r="BM93" s="590">
        <v>0</v>
      </c>
      <c r="BN93" s="621"/>
      <c r="BO93" s="590" t="s">
        <v>323</v>
      </c>
    </row>
    <row r="94" spans="1:67" s="590" customFormat="1" x14ac:dyDescent="0.2">
      <c r="A94" s="590" t="s">
        <v>696</v>
      </c>
      <c r="B94" s="590" t="s">
        <v>700</v>
      </c>
      <c r="C94" s="590" t="s">
        <v>514</v>
      </c>
      <c r="D94" s="590" t="s">
        <v>527</v>
      </c>
      <c r="E94" s="590" t="s">
        <v>504</v>
      </c>
      <c r="F94" s="590" t="s">
        <v>519</v>
      </c>
      <c r="G94" s="590" t="s">
        <v>320</v>
      </c>
      <c r="H94" s="590" t="s">
        <v>1110</v>
      </c>
      <c r="I94" s="590" t="s">
        <v>935</v>
      </c>
      <c r="J94" s="590" t="s">
        <v>505</v>
      </c>
      <c r="K94" s="590" t="s">
        <v>386</v>
      </c>
      <c r="L94" s="590">
        <v>2</v>
      </c>
      <c r="N94" s="590">
        <v>7</v>
      </c>
      <c r="O94" s="656">
        <v>3.5</v>
      </c>
      <c r="P94" s="656">
        <v>5768</v>
      </c>
      <c r="Q94" s="656">
        <v>1966</v>
      </c>
      <c r="R94" s="590">
        <v>1</v>
      </c>
      <c r="S94" s="621">
        <v>0.14285714285714285</v>
      </c>
      <c r="V94" s="590">
        <v>1</v>
      </c>
      <c r="W94" s="621">
        <v>0.5</v>
      </c>
      <c r="X94" s="590">
        <v>1</v>
      </c>
      <c r="Y94" s="621"/>
      <c r="AA94" s="659"/>
      <c r="AC94" s="621"/>
      <c r="AD94" s="590">
        <v>11531</v>
      </c>
      <c r="AE94" s="590">
        <v>5</v>
      </c>
      <c r="AF94" s="580">
        <v>4.3342579750346743E-4</v>
      </c>
      <c r="AG94" s="590">
        <v>11536</v>
      </c>
      <c r="AH94" s="590">
        <v>16665</v>
      </c>
      <c r="AI94" s="621">
        <v>0.69222922292229228</v>
      </c>
      <c r="AJ94" s="590">
        <v>11531</v>
      </c>
      <c r="AK94" s="590">
        <v>5</v>
      </c>
      <c r="AL94" s="590">
        <v>11536</v>
      </c>
      <c r="AM94" s="590">
        <v>3927</v>
      </c>
      <c r="AN94" s="621">
        <v>0.3405602289480531</v>
      </c>
      <c r="AO94" s="590">
        <v>5</v>
      </c>
      <c r="AP94" s="621">
        <v>1</v>
      </c>
      <c r="AQ94" s="590">
        <v>3932</v>
      </c>
      <c r="AR94" s="621">
        <v>0.34084604715672678</v>
      </c>
      <c r="AS94" s="590">
        <v>71</v>
      </c>
      <c r="AT94" s="621">
        <v>1.8079959256429846E-2</v>
      </c>
      <c r="AV94" s="621"/>
      <c r="AW94" s="590">
        <v>71</v>
      </c>
      <c r="AX94" s="621">
        <v>1.8056968463886065E-2</v>
      </c>
      <c r="AY94" s="590">
        <v>39</v>
      </c>
      <c r="AZ94" s="621">
        <v>0.54929577464788737</v>
      </c>
      <c r="BB94" s="621" t="s">
        <v>323</v>
      </c>
      <c r="BC94" s="590">
        <v>39</v>
      </c>
      <c r="BD94" s="621">
        <v>0.54929577464788737</v>
      </c>
      <c r="BE94" s="590">
        <v>11</v>
      </c>
      <c r="BF94" s="621">
        <v>2.7975584944048828E-3</v>
      </c>
      <c r="BG94" s="590">
        <v>108</v>
      </c>
      <c r="BH94" s="621">
        <v>2.7466937945066123E-2</v>
      </c>
      <c r="BI94" s="590">
        <v>119</v>
      </c>
      <c r="BJ94" s="621">
        <v>3.0264496439471007E-2</v>
      </c>
      <c r="BK94" s="590">
        <v>3</v>
      </c>
      <c r="BL94" s="621">
        <v>0.42857142857142855</v>
      </c>
      <c r="BM94" s="590">
        <v>2</v>
      </c>
      <c r="BN94" s="621">
        <v>1</v>
      </c>
      <c r="BO94" s="590" t="s">
        <v>323</v>
      </c>
    </row>
    <row r="95" spans="1:67" s="590" customFormat="1" x14ac:dyDescent="0.2">
      <c r="A95" s="590" t="s">
        <v>696</v>
      </c>
      <c r="B95" s="590" t="s">
        <v>700</v>
      </c>
      <c r="C95" s="590" t="s">
        <v>701</v>
      </c>
      <c r="D95" s="590" t="s">
        <v>527</v>
      </c>
      <c r="E95" s="590" t="s">
        <v>504</v>
      </c>
      <c r="F95" s="590" t="s">
        <v>519</v>
      </c>
      <c r="G95" s="590" t="s">
        <v>320</v>
      </c>
      <c r="H95" s="590" t="s">
        <v>1110</v>
      </c>
      <c r="I95" s="590" t="s">
        <v>935</v>
      </c>
      <c r="J95" s="590" t="s">
        <v>505</v>
      </c>
      <c r="K95" s="590" t="s">
        <v>386</v>
      </c>
      <c r="L95" s="590">
        <v>2</v>
      </c>
      <c r="N95" s="590">
        <v>8</v>
      </c>
      <c r="O95" s="656">
        <v>4</v>
      </c>
      <c r="P95" s="656">
        <v>6440</v>
      </c>
      <c r="Q95" s="656">
        <v>2360</v>
      </c>
      <c r="R95" s="590">
        <v>2</v>
      </c>
      <c r="S95" s="621">
        <v>0.25</v>
      </c>
      <c r="V95" s="590">
        <v>1</v>
      </c>
      <c r="W95" s="621">
        <v>0.5</v>
      </c>
      <c r="X95" s="590">
        <v>1</v>
      </c>
      <c r="Y95" s="621"/>
      <c r="Z95" s="590">
        <v>4</v>
      </c>
      <c r="AA95" s="659">
        <v>0.5</v>
      </c>
      <c r="AB95" s="590">
        <v>1</v>
      </c>
      <c r="AC95" s="621">
        <v>0.5</v>
      </c>
      <c r="AD95" s="590">
        <v>12866</v>
      </c>
      <c r="AE95" s="590">
        <v>14</v>
      </c>
      <c r="AF95" s="580">
        <v>1.0869565217391304E-3</v>
      </c>
      <c r="AG95" s="590">
        <v>12880</v>
      </c>
      <c r="AH95" s="590">
        <v>17373</v>
      </c>
      <c r="AI95" s="621">
        <v>0.74138030276866407</v>
      </c>
      <c r="AJ95" s="590">
        <v>12866</v>
      </c>
      <c r="AK95" s="590">
        <v>14</v>
      </c>
      <c r="AL95" s="590">
        <v>12880</v>
      </c>
      <c r="AM95" s="590">
        <v>4712</v>
      </c>
      <c r="AN95" s="621">
        <v>0.3662365925695632</v>
      </c>
      <c r="AO95" s="590">
        <v>8</v>
      </c>
      <c r="AP95" s="621">
        <v>0.5714285714285714</v>
      </c>
      <c r="AQ95" s="590">
        <v>4720</v>
      </c>
      <c r="AR95" s="621">
        <v>0.36645962732919257</v>
      </c>
      <c r="AS95" s="590">
        <v>57</v>
      </c>
      <c r="AT95" s="621">
        <v>1.2096774193548387E-2</v>
      </c>
      <c r="AV95" s="621"/>
      <c r="AW95" s="590">
        <v>57</v>
      </c>
      <c r="AX95" s="621">
        <v>1.2076271186440678E-2</v>
      </c>
      <c r="AY95" s="590">
        <v>32</v>
      </c>
      <c r="AZ95" s="621">
        <v>0.56140350877192979</v>
      </c>
      <c r="BB95" s="621" t="s">
        <v>323</v>
      </c>
      <c r="BC95" s="590">
        <v>32</v>
      </c>
      <c r="BD95" s="621">
        <v>0.56140350877192979</v>
      </c>
      <c r="BE95" s="590">
        <v>24</v>
      </c>
      <c r="BF95" s="621">
        <v>5.084745762711864E-3</v>
      </c>
      <c r="BG95" s="590">
        <v>94</v>
      </c>
      <c r="BH95" s="621">
        <v>1.9915254237288134E-2</v>
      </c>
      <c r="BI95" s="590">
        <v>118</v>
      </c>
      <c r="BJ95" s="621">
        <v>2.5000000000000001E-2</v>
      </c>
      <c r="BK95" s="590">
        <v>4</v>
      </c>
      <c r="BL95" s="621">
        <v>0.5</v>
      </c>
      <c r="BM95" s="590">
        <v>1</v>
      </c>
      <c r="BN95" s="621">
        <v>0.5</v>
      </c>
      <c r="BO95" s="590" t="s">
        <v>323</v>
      </c>
    </row>
    <row r="96" spans="1:67" s="590" customFormat="1" x14ac:dyDescent="0.2">
      <c r="A96" s="590" t="s">
        <v>696</v>
      </c>
      <c r="B96" s="590" t="s">
        <v>700</v>
      </c>
      <c r="C96" s="590" t="s">
        <v>623</v>
      </c>
      <c r="D96" s="590" t="s">
        <v>527</v>
      </c>
      <c r="E96" s="590" t="s">
        <v>504</v>
      </c>
      <c r="F96" s="590" t="s">
        <v>519</v>
      </c>
      <c r="G96" s="590" t="s">
        <v>320</v>
      </c>
      <c r="H96" s="590" t="s">
        <v>1110</v>
      </c>
      <c r="I96" s="590" t="s">
        <v>935</v>
      </c>
      <c r="J96" s="590" t="s">
        <v>505</v>
      </c>
      <c r="K96" s="590" t="s">
        <v>386</v>
      </c>
      <c r="L96" s="590">
        <v>2</v>
      </c>
      <c r="N96" s="590">
        <v>5</v>
      </c>
      <c r="O96" s="656">
        <v>2.5</v>
      </c>
      <c r="P96" s="656">
        <v>5110.5</v>
      </c>
      <c r="Q96" s="656">
        <v>1786</v>
      </c>
      <c r="R96" s="590">
        <v>2</v>
      </c>
      <c r="S96" s="621">
        <v>0.4</v>
      </c>
      <c r="V96" s="590">
        <v>2</v>
      </c>
      <c r="W96" s="621">
        <v>1</v>
      </c>
      <c r="X96" s="590">
        <v>2</v>
      </c>
      <c r="Y96" s="621"/>
      <c r="AA96" s="659"/>
      <c r="AC96" s="621"/>
      <c r="AD96" s="590">
        <v>10217</v>
      </c>
      <c r="AE96" s="590">
        <v>4</v>
      </c>
      <c r="AF96" s="580">
        <v>3.9135113981019469E-4</v>
      </c>
      <c r="AG96" s="590">
        <v>10221</v>
      </c>
      <c r="AH96" s="590">
        <v>15066</v>
      </c>
      <c r="AI96" s="621">
        <v>0.67841497411389884</v>
      </c>
      <c r="AJ96" s="590">
        <v>10217</v>
      </c>
      <c r="AK96" s="590">
        <v>4</v>
      </c>
      <c r="AL96" s="590">
        <v>10221</v>
      </c>
      <c r="AM96" s="590">
        <v>3569</v>
      </c>
      <c r="AN96" s="621">
        <v>0.34931976118234315</v>
      </c>
      <c r="AO96" s="590">
        <v>3</v>
      </c>
      <c r="AP96" s="621">
        <v>0.75</v>
      </c>
      <c r="AQ96" s="590">
        <v>3572</v>
      </c>
      <c r="AR96" s="621">
        <v>0.34947656785050385</v>
      </c>
      <c r="AS96" s="590">
        <v>33</v>
      </c>
      <c r="AT96" s="621">
        <v>9.2462874754833287E-3</v>
      </c>
      <c r="AV96" s="621"/>
      <c r="AW96" s="590">
        <v>33</v>
      </c>
      <c r="AX96" s="621">
        <v>9.238521836506159E-3</v>
      </c>
      <c r="AY96" s="590">
        <v>17</v>
      </c>
      <c r="AZ96" s="621">
        <v>0.51515151515151514</v>
      </c>
      <c r="BB96" s="621" t="s">
        <v>323</v>
      </c>
      <c r="BC96" s="590">
        <v>17</v>
      </c>
      <c r="BD96" s="621">
        <v>0.51515151515151514</v>
      </c>
      <c r="BE96" s="590">
        <v>3</v>
      </c>
      <c r="BF96" s="621">
        <v>8.3986562150055986E-4</v>
      </c>
      <c r="BG96" s="590">
        <v>27</v>
      </c>
      <c r="BH96" s="621">
        <v>7.5587905935050395E-3</v>
      </c>
      <c r="BI96" s="590">
        <v>30</v>
      </c>
      <c r="BJ96" s="621">
        <v>8.3986562150055993E-3</v>
      </c>
      <c r="BK96" s="590">
        <v>2</v>
      </c>
      <c r="BL96" s="621">
        <v>0.4</v>
      </c>
      <c r="BM96" s="590">
        <v>1</v>
      </c>
      <c r="BN96" s="621">
        <v>0.5</v>
      </c>
      <c r="BO96" s="590" t="s">
        <v>323</v>
      </c>
    </row>
    <row r="97" spans="1:67" s="590" customFormat="1" x14ac:dyDescent="0.2">
      <c r="A97" s="590" t="s">
        <v>696</v>
      </c>
      <c r="B97" s="590" t="s">
        <v>700</v>
      </c>
      <c r="C97" s="590" t="s">
        <v>702</v>
      </c>
      <c r="D97" s="590" t="s">
        <v>527</v>
      </c>
      <c r="E97" s="590" t="s">
        <v>504</v>
      </c>
      <c r="F97" s="590" t="s">
        <v>519</v>
      </c>
      <c r="G97" s="590" t="s">
        <v>320</v>
      </c>
      <c r="H97" s="590" t="s">
        <v>1110</v>
      </c>
      <c r="I97" s="590" t="s">
        <v>935</v>
      </c>
      <c r="J97" s="590" t="s">
        <v>505</v>
      </c>
      <c r="K97" s="590" t="s">
        <v>386</v>
      </c>
      <c r="L97" s="590">
        <v>2</v>
      </c>
      <c r="N97" s="590">
        <v>5</v>
      </c>
      <c r="O97" s="656">
        <v>2.5</v>
      </c>
      <c r="P97" s="656">
        <v>5925</v>
      </c>
      <c r="Q97" s="656">
        <v>2247.5</v>
      </c>
      <c r="R97" s="590">
        <v>1</v>
      </c>
      <c r="S97" s="621">
        <v>0.2</v>
      </c>
      <c r="W97" s="621"/>
      <c r="Y97" s="621"/>
      <c r="Z97" s="590">
        <v>2</v>
      </c>
      <c r="AA97" s="659">
        <v>0.4</v>
      </c>
      <c r="AB97" s="590">
        <v>1</v>
      </c>
      <c r="AC97" s="621">
        <v>0.5</v>
      </c>
      <c r="AD97" s="590">
        <v>11847</v>
      </c>
      <c r="AE97" s="590">
        <v>3</v>
      </c>
      <c r="AF97" s="580">
        <v>2.5316455696202533E-4</v>
      </c>
      <c r="AG97" s="590">
        <v>11850</v>
      </c>
      <c r="AH97" s="590">
        <v>17295</v>
      </c>
      <c r="AI97" s="621">
        <v>0.68516912402428443</v>
      </c>
      <c r="AJ97" s="590">
        <v>11847</v>
      </c>
      <c r="AK97" s="590">
        <v>3</v>
      </c>
      <c r="AL97" s="590">
        <v>11850</v>
      </c>
      <c r="AM97" s="590">
        <v>4492</v>
      </c>
      <c r="AN97" s="621">
        <v>0.37916772178610619</v>
      </c>
      <c r="AO97" s="590">
        <v>3</v>
      </c>
      <c r="AP97" s="621">
        <v>1</v>
      </c>
      <c r="AQ97" s="590">
        <v>4495</v>
      </c>
      <c r="AR97" s="621">
        <v>0.37932489451476792</v>
      </c>
      <c r="AS97" s="590">
        <v>41</v>
      </c>
      <c r="AT97" s="621">
        <v>9.1273374888691007E-3</v>
      </c>
      <c r="AV97" s="621"/>
      <c r="AW97" s="590">
        <v>41</v>
      </c>
      <c r="AX97" s="621">
        <v>9.1212458286985543E-3</v>
      </c>
      <c r="AY97" s="590">
        <v>19</v>
      </c>
      <c r="AZ97" s="621">
        <v>0.46341463414634149</v>
      </c>
      <c r="BB97" s="621" t="s">
        <v>323</v>
      </c>
      <c r="BC97" s="590">
        <v>19</v>
      </c>
      <c r="BD97" s="621">
        <v>0.46341463414634149</v>
      </c>
      <c r="BE97" s="590">
        <v>4</v>
      </c>
      <c r="BF97" s="621">
        <v>8.898776418242492E-4</v>
      </c>
      <c r="BG97" s="590">
        <v>118</v>
      </c>
      <c r="BH97" s="621">
        <v>2.6251390433815351E-2</v>
      </c>
      <c r="BI97" s="590">
        <v>122</v>
      </c>
      <c r="BJ97" s="621">
        <v>2.7141268075639598E-2</v>
      </c>
      <c r="BK97" s="590">
        <v>1</v>
      </c>
      <c r="BL97" s="621">
        <v>0.2</v>
      </c>
      <c r="BM97" s="590">
        <v>1</v>
      </c>
      <c r="BN97" s="621">
        <v>0.5</v>
      </c>
      <c r="BO97" s="590" t="s">
        <v>323</v>
      </c>
    </row>
    <row r="98" spans="1:67" s="590" customFormat="1" x14ac:dyDescent="0.2">
      <c r="A98" s="590" t="s">
        <v>696</v>
      </c>
      <c r="B98" s="590" t="s">
        <v>700</v>
      </c>
      <c r="C98" s="590" t="s">
        <v>513</v>
      </c>
      <c r="D98" s="590" t="s">
        <v>527</v>
      </c>
      <c r="E98" s="590" t="s">
        <v>504</v>
      </c>
      <c r="F98" s="590" t="s">
        <v>519</v>
      </c>
      <c r="G98" s="590" t="s">
        <v>320</v>
      </c>
      <c r="H98" s="590" t="s">
        <v>1110</v>
      </c>
      <c r="I98" s="590" t="s">
        <v>935</v>
      </c>
      <c r="J98" s="590" t="s">
        <v>505</v>
      </c>
      <c r="K98" s="590" t="s">
        <v>386</v>
      </c>
      <c r="L98" s="590">
        <v>2</v>
      </c>
      <c r="N98" s="590">
        <v>3</v>
      </c>
      <c r="O98" s="656">
        <v>1.5</v>
      </c>
      <c r="P98" s="656">
        <v>5625.5</v>
      </c>
      <c r="Q98" s="656">
        <v>1909.5</v>
      </c>
      <c r="R98" s="590">
        <v>2</v>
      </c>
      <c r="S98" s="621">
        <v>0.66666666666666663</v>
      </c>
      <c r="V98" s="590">
        <v>2</v>
      </c>
      <c r="W98" s="621">
        <v>1</v>
      </c>
      <c r="X98" s="590">
        <v>2</v>
      </c>
      <c r="Y98" s="621"/>
      <c r="AA98" s="659"/>
      <c r="AC98" s="621"/>
      <c r="AD98" s="590">
        <v>11251</v>
      </c>
      <c r="AE98" s="590">
        <v>0</v>
      </c>
      <c r="AF98" s="580">
        <v>0</v>
      </c>
      <c r="AG98" s="590">
        <v>11251</v>
      </c>
      <c r="AH98" s="590">
        <v>15396</v>
      </c>
      <c r="AI98" s="621">
        <v>0.73077422707196671</v>
      </c>
      <c r="AJ98" s="590">
        <v>11251</v>
      </c>
      <c r="AL98" s="590">
        <v>11251</v>
      </c>
      <c r="AM98" s="590">
        <v>3819</v>
      </c>
      <c r="AN98" s="621">
        <v>0.33943649453381919</v>
      </c>
      <c r="AP98" s="621" t="s">
        <v>323</v>
      </c>
      <c r="AQ98" s="590">
        <v>3819</v>
      </c>
      <c r="AR98" s="621">
        <v>0.33943649453381919</v>
      </c>
      <c r="AS98" s="590">
        <v>46</v>
      </c>
      <c r="AT98" s="621">
        <v>1.2045037968054464E-2</v>
      </c>
      <c r="AV98" s="621"/>
      <c r="AW98" s="590">
        <v>46</v>
      </c>
      <c r="AX98" s="621">
        <v>1.2045037968054464E-2</v>
      </c>
      <c r="AY98" s="590">
        <v>29</v>
      </c>
      <c r="AZ98" s="621">
        <v>0.63043478260869568</v>
      </c>
      <c r="BB98" s="621" t="s">
        <v>323</v>
      </c>
      <c r="BC98" s="590">
        <v>29</v>
      </c>
      <c r="BD98" s="621">
        <v>0.63043478260869568</v>
      </c>
      <c r="BE98" s="590">
        <v>1</v>
      </c>
      <c r="BF98" s="621">
        <v>2.618486514794449E-4</v>
      </c>
      <c r="BG98" s="590">
        <v>96</v>
      </c>
      <c r="BH98" s="621">
        <v>2.513747054202671E-2</v>
      </c>
      <c r="BI98" s="590">
        <v>97</v>
      </c>
      <c r="BJ98" s="621">
        <v>2.5399319193506152E-2</v>
      </c>
      <c r="BK98" s="590">
        <v>2</v>
      </c>
      <c r="BL98" s="621">
        <v>0.66666666666666663</v>
      </c>
      <c r="BM98" s="590">
        <v>1</v>
      </c>
      <c r="BN98" s="621">
        <v>0.5</v>
      </c>
      <c r="BO98" s="590" t="s">
        <v>323</v>
      </c>
    </row>
    <row r="99" spans="1:67" s="590" customFormat="1" x14ac:dyDescent="0.2">
      <c r="A99" s="590" t="s">
        <v>696</v>
      </c>
      <c r="B99" s="590" t="s">
        <v>700</v>
      </c>
      <c r="C99" s="590" t="s">
        <v>502</v>
      </c>
      <c r="D99" s="590" t="s">
        <v>509</v>
      </c>
      <c r="E99" s="590" t="s">
        <v>504</v>
      </c>
      <c r="F99" s="590" t="s">
        <v>519</v>
      </c>
      <c r="G99" s="590" t="s">
        <v>320</v>
      </c>
      <c r="H99" s="590" t="s">
        <v>1110</v>
      </c>
      <c r="I99" s="590" t="s">
        <v>935</v>
      </c>
      <c r="J99" s="623" t="s">
        <v>505</v>
      </c>
      <c r="K99" s="590" t="s">
        <v>386</v>
      </c>
      <c r="L99" s="590">
        <v>1</v>
      </c>
      <c r="N99" s="590">
        <v>2</v>
      </c>
      <c r="O99" s="656">
        <v>2</v>
      </c>
      <c r="P99" s="656">
        <v>70111</v>
      </c>
      <c r="Q99" s="656">
        <v>25680</v>
      </c>
      <c r="R99" s="590">
        <v>0</v>
      </c>
      <c r="S99" s="621"/>
      <c r="U99" s="590" t="s">
        <v>434</v>
      </c>
      <c r="V99" s="590">
        <v>1</v>
      </c>
      <c r="W99" s="621">
        <v>1</v>
      </c>
      <c r="X99" s="590">
        <v>1</v>
      </c>
      <c r="Y99" s="621"/>
      <c r="AA99" s="659"/>
      <c r="AC99" s="621"/>
      <c r="AD99" s="590">
        <v>70077</v>
      </c>
      <c r="AE99" s="590">
        <v>34</v>
      </c>
      <c r="AF99" s="580">
        <v>4.8494530102266407E-4</v>
      </c>
      <c r="AG99" s="590">
        <v>70111</v>
      </c>
      <c r="AH99" s="590">
        <v>98235</v>
      </c>
      <c r="AI99" s="621">
        <v>0.71370692726624929</v>
      </c>
      <c r="AJ99" s="590">
        <v>70077</v>
      </c>
      <c r="AK99" s="590">
        <v>34</v>
      </c>
      <c r="AL99" s="590">
        <v>70111</v>
      </c>
      <c r="AM99" s="590">
        <v>25646</v>
      </c>
      <c r="AN99" s="621">
        <v>0.36596886282232399</v>
      </c>
      <c r="AO99" s="590">
        <v>34</v>
      </c>
      <c r="AP99" s="621">
        <v>1</v>
      </c>
      <c r="AQ99" s="590">
        <v>25680</v>
      </c>
      <c r="AR99" s="621">
        <v>0.36627633324300041</v>
      </c>
      <c r="AS99" s="590">
        <v>320</v>
      </c>
      <c r="AT99" s="621">
        <v>1.2477579349606176E-2</v>
      </c>
      <c r="AV99" s="621"/>
      <c r="AW99" s="590">
        <v>320</v>
      </c>
      <c r="AX99" s="621">
        <v>1.2461059190031152E-2</v>
      </c>
      <c r="AY99" s="590">
        <v>180</v>
      </c>
      <c r="AZ99" s="621">
        <v>0.5625</v>
      </c>
      <c r="BB99" s="621" t="s">
        <v>323</v>
      </c>
      <c r="BC99" s="590">
        <v>180</v>
      </c>
      <c r="BD99" s="621">
        <v>0.5625</v>
      </c>
      <c r="BE99" s="590">
        <v>18</v>
      </c>
      <c r="BF99" s="621">
        <v>7.0093457943925228E-4</v>
      </c>
      <c r="BG99" s="590">
        <v>816</v>
      </c>
      <c r="BH99" s="621">
        <v>3.1775700934579439E-2</v>
      </c>
      <c r="BI99" s="590">
        <v>834</v>
      </c>
      <c r="BJ99" s="621">
        <v>3.2476635514018692E-2</v>
      </c>
      <c r="BK99" s="590">
        <v>0</v>
      </c>
      <c r="BL99" s="621"/>
      <c r="BN99" s="621"/>
      <c r="BO99" s="590" t="s">
        <v>323</v>
      </c>
    </row>
    <row r="100" spans="1:67" s="590" customFormat="1" x14ac:dyDescent="0.2">
      <c r="A100" s="590" t="s">
        <v>4</v>
      </c>
      <c r="B100" s="590" t="s">
        <v>6</v>
      </c>
      <c r="C100" s="590" t="s">
        <v>502</v>
      </c>
      <c r="D100" s="590" t="s">
        <v>527</v>
      </c>
      <c r="E100" s="590" t="s">
        <v>504</v>
      </c>
      <c r="F100" s="590" t="s">
        <v>505</v>
      </c>
      <c r="G100" s="590" t="s">
        <v>926</v>
      </c>
      <c r="H100" s="590" t="s">
        <v>1110</v>
      </c>
      <c r="I100" s="590" t="s">
        <v>935</v>
      </c>
      <c r="J100" s="590" t="s">
        <v>505</v>
      </c>
      <c r="K100" s="590" t="s">
        <v>386</v>
      </c>
      <c r="L100" s="590">
        <v>12</v>
      </c>
      <c r="N100" s="590">
        <v>34</v>
      </c>
      <c r="O100" s="656">
        <v>2.8333333333333335</v>
      </c>
      <c r="P100" s="656">
        <v>2925.3333333333335</v>
      </c>
      <c r="Q100" s="656">
        <v>1526.5</v>
      </c>
      <c r="R100" s="590">
        <v>8</v>
      </c>
      <c r="S100" s="621">
        <v>0.23529411764705882</v>
      </c>
      <c r="V100" s="590">
        <v>7</v>
      </c>
      <c r="W100" s="621">
        <v>0.58333333333333337</v>
      </c>
      <c r="X100" s="590">
        <v>7</v>
      </c>
      <c r="Y100" s="621">
        <v>0.53846153846153844</v>
      </c>
      <c r="AA100" s="659"/>
      <c r="AC100" s="621"/>
      <c r="AD100" s="590">
        <v>35029</v>
      </c>
      <c r="AE100" s="590">
        <v>75</v>
      </c>
      <c r="AF100" s="580">
        <v>2.1365086599817685E-3</v>
      </c>
      <c r="AG100" s="590">
        <v>35104</v>
      </c>
      <c r="AH100" s="590">
        <v>46437</v>
      </c>
      <c r="AI100" s="621">
        <v>0.75594892004220771</v>
      </c>
      <c r="AJ100" s="590">
        <v>35029</v>
      </c>
      <c r="AK100" s="590">
        <v>75</v>
      </c>
      <c r="AL100" s="590">
        <v>35104</v>
      </c>
      <c r="AM100" s="590">
        <v>18254</v>
      </c>
      <c r="AN100" s="621">
        <v>0.52111107939136148</v>
      </c>
      <c r="AO100" s="590">
        <v>64</v>
      </c>
      <c r="AP100" s="621">
        <v>0.85333333333333339</v>
      </c>
      <c r="AQ100" s="590">
        <v>18318</v>
      </c>
      <c r="AR100" s="621">
        <v>0.52182087511394715</v>
      </c>
      <c r="AS100" s="590">
        <v>295</v>
      </c>
      <c r="AT100" s="621">
        <v>1.6160841459406158E-2</v>
      </c>
      <c r="AU100" s="590">
        <v>18</v>
      </c>
      <c r="AV100" s="621">
        <v>0.28125</v>
      </c>
      <c r="AW100" s="590">
        <v>313</v>
      </c>
      <c r="AX100" s="621">
        <v>1.7087018233431596E-2</v>
      </c>
      <c r="AY100" s="590">
        <v>260</v>
      </c>
      <c r="AZ100" s="621">
        <v>0.88135593220338981</v>
      </c>
      <c r="BA100" s="590">
        <v>11</v>
      </c>
      <c r="BB100" s="621">
        <v>0.61111111111111116</v>
      </c>
      <c r="BC100" s="590">
        <v>271</v>
      </c>
      <c r="BD100" s="621">
        <v>0.86581469648562304</v>
      </c>
      <c r="BE100" s="590">
        <v>99</v>
      </c>
      <c r="BF100" s="621">
        <v>5.404520144120537E-3</v>
      </c>
      <c r="BG100" s="590">
        <v>286</v>
      </c>
      <c r="BH100" s="621">
        <v>1.5613058194125996E-2</v>
      </c>
      <c r="BI100" s="590">
        <v>385</v>
      </c>
      <c r="BJ100" s="621">
        <v>2.1017578338246534E-2</v>
      </c>
      <c r="BK100" s="590">
        <v>9</v>
      </c>
      <c r="BL100" s="621">
        <v>0.26470588235294118</v>
      </c>
      <c r="BM100" s="590">
        <v>3</v>
      </c>
      <c r="BN100" s="621">
        <v>0.25</v>
      </c>
      <c r="BO100" s="590" t="s">
        <v>323</v>
      </c>
    </row>
    <row r="101" spans="1:67" s="590" customFormat="1" x14ac:dyDescent="0.2">
      <c r="A101" s="4" t="s">
        <v>4</v>
      </c>
      <c r="B101" s="590" t="s">
        <v>6</v>
      </c>
      <c r="C101" s="590" t="s">
        <v>502</v>
      </c>
      <c r="D101" s="590" t="s">
        <v>509</v>
      </c>
      <c r="E101" s="590" t="s">
        <v>504</v>
      </c>
      <c r="F101" s="590" t="s">
        <v>505</v>
      </c>
      <c r="G101" s="590" t="s">
        <v>926</v>
      </c>
      <c r="H101" s="590" t="s">
        <v>1110</v>
      </c>
      <c r="I101" s="590" t="s">
        <v>935</v>
      </c>
      <c r="J101" s="590" t="s">
        <v>505</v>
      </c>
      <c r="K101" s="590" t="s">
        <v>386</v>
      </c>
      <c r="L101" s="590">
        <v>1</v>
      </c>
      <c r="N101" s="590">
        <v>4</v>
      </c>
      <c r="O101" s="656">
        <v>4</v>
      </c>
      <c r="P101" s="656">
        <v>35104</v>
      </c>
      <c r="Q101" s="656">
        <v>18318</v>
      </c>
      <c r="R101" s="590">
        <v>1</v>
      </c>
      <c r="S101" s="621">
        <v>0.25</v>
      </c>
      <c r="U101" s="590" t="s">
        <v>435</v>
      </c>
      <c r="V101" s="590">
        <v>0</v>
      </c>
      <c r="W101" s="621">
        <v>0</v>
      </c>
      <c r="X101" s="590">
        <v>0</v>
      </c>
      <c r="Y101" s="621"/>
      <c r="AA101" s="659"/>
      <c r="AC101" s="621"/>
      <c r="AD101" s="590">
        <v>35029</v>
      </c>
      <c r="AE101" s="590">
        <v>75</v>
      </c>
      <c r="AF101" s="580">
        <v>2.1365086599817685E-3</v>
      </c>
      <c r="AG101" s="590">
        <v>35104</v>
      </c>
      <c r="AH101" s="590">
        <v>46437</v>
      </c>
      <c r="AI101" s="621">
        <v>0.75594892004220771</v>
      </c>
      <c r="AJ101" s="590">
        <v>35029</v>
      </c>
      <c r="AK101" s="590">
        <v>75</v>
      </c>
      <c r="AL101" s="590">
        <v>35104</v>
      </c>
      <c r="AM101" s="590">
        <v>18254</v>
      </c>
      <c r="AN101" s="621">
        <v>0.52111107939136148</v>
      </c>
      <c r="AO101" s="590">
        <v>64</v>
      </c>
      <c r="AP101" s="621">
        <v>0.85333333333333339</v>
      </c>
      <c r="AQ101" s="590">
        <v>18318</v>
      </c>
      <c r="AR101" s="621">
        <v>0.52182087511394715</v>
      </c>
      <c r="AS101" s="590">
        <v>295</v>
      </c>
      <c r="AT101" s="621">
        <v>1.6160841459406158E-2</v>
      </c>
      <c r="AU101" s="590">
        <v>18</v>
      </c>
      <c r="AV101" s="621">
        <v>0.28125</v>
      </c>
      <c r="AW101" s="590">
        <v>313</v>
      </c>
      <c r="AX101" s="621">
        <v>1.7087018233431596E-2</v>
      </c>
      <c r="AY101" s="590">
        <v>260</v>
      </c>
      <c r="AZ101" s="621">
        <v>0.88135593220338981</v>
      </c>
      <c r="BA101" s="590">
        <v>11</v>
      </c>
      <c r="BB101" s="621">
        <v>0.61111111111111116</v>
      </c>
      <c r="BC101" s="590">
        <v>271</v>
      </c>
      <c r="BD101" s="621">
        <v>0.86581469648562304</v>
      </c>
      <c r="BE101" s="590">
        <v>22</v>
      </c>
      <c r="BF101" s="621">
        <v>1.2010044764712304E-3</v>
      </c>
      <c r="BG101" s="590">
        <v>247</v>
      </c>
      <c r="BH101" s="621">
        <v>1.3484004804017905E-2</v>
      </c>
      <c r="BI101" s="590">
        <v>269</v>
      </c>
      <c r="BJ101" s="621">
        <v>1.4685009280489136E-2</v>
      </c>
      <c r="BK101" s="590">
        <v>1</v>
      </c>
      <c r="BL101" s="621">
        <v>0.25</v>
      </c>
      <c r="BM101" s="590">
        <v>1</v>
      </c>
      <c r="BN101" s="621">
        <v>1</v>
      </c>
      <c r="BO101" s="590" t="s">
        <v>323</v>
      </c>
    </row>
    <row r="102" spans="1:67" s="590" customFormat="1" x14ac:dyDescent="0.2">
      <c r="A102" s="590" t="s">
        <v>48</v>
      </c>
      <c r="B102" s="590" t="s">
        <v>49</v>
      </c>
      <c r="C102" s="590" t="s">
        <v>502</v>
      </c>
      <c r="D102" s="590" t="s">
        <v>527</v>
      </c>
      <c r="E102" s="590" t="s">
        <v>518</v>
      </c>
      <c r="F102" s="590" t="s">
        <v>519</v>
      </c>
      <c r="G102" s="590" t="s">
        <v>924</v>
      </c>
      <c r="H102" s="590" t="s">
        <v>1110</v>
      </c>
      <c r="I102" s="590" t="s">
        <v>935</v>
      </c>
      <c r="J102" s="590" t="s">
        <v>505</v>
      </c>
      <c r="K102" s="590" t="s">
        <v>386</v>
      </c>
      <c r="L102" s="590">
        <v>15</v>
      </c>
      <c r="N102" s="590">
        <v>33</v>
      </c>
      <c r="O102" s="656">
        <v>2.2000000000000002</v>
      </c>
      <c r="P102" s="656">
        <v>3580.0666666666666</v>
      </c>
      <c r="Q102" s="656">
        <v>1386</v>
      </c>
      <c r="R102" s="590">
        <v>13</v>
      </c>
      <c r="S102" s="621">
        <v>0.39393939393939392</v>
      </c>
      <c r="V102" s="590">
        <v>11</v>
      </c>
      <c r="W102" s="621">
        <v>0.73333333333333328</v>
      </c>
      <c r="X102" s="590">
        <v>12</v>
      </c>
      <c r="Y102" s="621">
        <v>0.8125</v>
      </c>
      <c r="AA102" s="659"/>
      <c r="AC102" s="621"/>
      <c r="AD102" s="590">
        <v>53631</v>
      </c>
      <c r="AE102" s="590">
        <v>70</v>
      </c>
      <c r="AF102" s="580">
        <v>1.3035139010446732E-3</v>
      </c>
      <c r="AG102" s="590">
        <v>53701</v>
      </c>
      <c r="AH102" s="590">
        <v>80079</v>
      </c>
      <c r="AI102" s="621">
        <v>0.67060028222130641</v>
      </c>
      <c r="AJ102" s="590">
        <v>53631</v>
      </c>
      <c r="AK102" s="590">
        <v>70</v>
      </c>
      <c r="AL102" s="590">
        <v>53701</v>
      </c>
      <c r="AM102" s="590">
        <v>20723</v>
      </c>
      <c r="AN102" s="621">
        <v>0.38639965691484401</v>
      </c>
      <c r="AO102" s="590">
        <v>67</v>
      </c>
      <c r="AP102" s="621">
        <v>0.95714285714285718</v>
      </c>
      <c r="AQ102" s="590">
        <v>20790</v>
      </c>
      <c r="AR102" s="621">
        <v>0.38714362861026796</v>
      </c>
      <c r="AS102" s="590">
        <v>271</v>
      </c>
      <c r="AT102" s="621">
        <v>1.3077257153886985E-2</v>
      </c>
      <c r="AU102" s="590">
        <v>12</v>
      </c>
      <c r="AV102" s="621">
        <v>0.17910447761194029</v>
      </c>
      <c r="AW102" s="590">
        <v>283</v>
      </c>
      <c r="AX102" s="621">
        <v>1.3612313612313612E-2</v>
      </c>
      <c r="AY102" s="590">
        <v>251</v>
      </c>
      <c r="AZ102" s="621">
        <v>0.92619926199261993</v>
      </c>
      <c r="BA102" s="590">
        <v>9</v>
      </c>
      <c r="BB102" s="621">
        <v>0.75</v>
      </c>
      <c r="BC102" s="590">
        <v>260</v>
      </c>
      <c r="BD102" s="621">
        <v>0.91872791519434627</v>
      </c>
      <c r="BE102" s="590">
        <v>537</v>
      </c>
      <c r="BF102" s="621">
        <v>2.5829725829725831E-2</v>
      </c>
      <c r="BG102" s="590">
        <v>328</v>
      </c>
      <c r="BH102" s="621">
        <v>1.5776815776815778E-2</v>
      </c>
      <c r="BI102" s="590">
        <v>865</v>
      </c>
      <c r="BJ102" s="621">
        <v>4.1606541606541605E-2</v>
      </c>
      <c r="BK102" s="590">
        <v>11</v>
      </c>
      <c r="BL102" s="621">
        <v>0.33333333333333331</v>
      </c>
      <c r="BM102" s="590">
        <v>5</v>
      </c>
      <c r="BN102" s="621">
        <v>0.33333333333333331</v>
      </c>
      <c r="BO102" s="590" t="s">
        <v>323</v>
      </c>
    </row>
    <row r="103" spans="1:67" s="590" customFormat="1" x14ac:dyDescent="0.2">
      <c r="A103" s="590" t="s">
        <v>48</v>
      </c>
      <c r="B103" s="590" t="s">
        <v>49</v>
      </c>
      <c r="C103" s="590" t="s">
        <v>502</v>
      </c>
      <c r="D103" s="590" t="s">
        <v>509</v>
      </c>
      <c r="E103" s="590" t="s">
        <v>518</v>
      </c>
      <c r="F103" s="590" t="s">
        <v>519</v>
      </c>
      <c r="G103" s="590" t="s">
        <v>924</v>
      </c>
      <c r="H103" s="590" t="s">
        <v>1110</v>
      </c>
      <c r="I103" s="590" t="s">
        <v>935</v>
      </c>
      <c r="J103" s="590" t="s">
        <v>505</v>
      </c>
      <c r="K103" s="590" t="s">
        <v>386</v>
      </c>
      <c r="L103" s="590">
        <v>1</v>
      </c>
      <c r="N103" s="590">
        <v>6</v>
      </c>
      <c r="O103" s="656">
        <v>6</v>
      </c>
      <c r="P103" s="656">
        <v>53701</v>
      </c>
      <c r="Q103" s="656">
        <v>20790</v>
      </c>
      <c r="R103" s="590">
        <v>2</v>
      </c>
      <c r="S103" s="621">
        <v>0.33333333333333331</v>
      </c>
      <c r="T103" s="590">
        <v>2</v>
      </c>
      <c r="U103" s="590" t="s">
        <v>434</v>
      </c>
      <c r="V103" s="590">
        <v>1</v>
      </c>
      <c r="W103" s="621">
        <v>1</v>
      </c>
      <c r="X103" s="590">
        <v>1</v>
      </c>
      <c r="Y103" s="621"/>
      <c r="AA103" s="659"/>
      <c r="AC103" s="621"/>
      <c r="AD103" s="590">
        <v>53631</v>
      </c>
      <c r="AE103" s="590">
        <v>70</v>
      </c>
      <c r="AF103" s="580">
        <v>1.3035139010446732E-3</v>
      </c>
      <c r="AG103" s="590">
        <v>53701</v>
      </c>
      <c r="AH103" s="590">
        <v>80079</v>
      </c>
      <c r="AI103" s="621">
        <v>0.67060028222130641</v>
      </c>
      <c r="AJ103" s="590">
        <v>53631</v>
      </c>
      <c r="AK103" s="590">
        <v>70</v>
      </c>
      <c r="AL103" s="590">
        <v>53701</v>
      </c>
      <c r="AM103" s="590">
        <v>20723</v>
      </c>
      <c r="AN103" s="621">
        <v>0.38639965691484401</v>
      </c>
      <c r="AO103" s="590">
        <v>67</v>
      </c>
      <c r="AP103" s="621">
        <v>0.95714285714285718</v>
      </c>
      <c r="AQ103" s="590">
        <v>20790</v>
      </c>
      <c r="AR103" s="621">
        <v>0.38714362861026796</v>
      </c>
      <c r="AS103" s="590">
        <v>271</v>
      </c>
      <c r="AT103" s="621">
        <v>1.3077257153886985E-2</v>
      </c>
      <c r="AU103" s="590">
        <v>12</v>
      </c>
      <c r="AV103" s="621">
        <v>0.17910447761194029</v>
      </c>
      <c r="AW103" s="590">
        <v>283</v>
      </c>
      <c r="AX103" s="621">
        <v>1.3612313612313612E-2</v>
      </c>
      <c r="AY103" s="590">
        <v>251</v>
      </c>
      <c r="AZ103" s="621">
        <v>0.92619926199261993</v>
      </c>
      <c r="BA103" s="590">
        <v>9</v>
      </c>
      <c r="BB103" s="621">
        <v>0.75</v>
      </c>
      <c r="BC103" s="590">
        <v>260</v>
      </c>
      <c r="BD103" s="621">
        <v>0.91872791519434627</v>
      </c>
      <c r="BE103" s="590">
        <v>45</v>
      </c>
      <c r="BF103" s="621">
        <v>2.1645021645021645E-3</v>
      </c>
      <c r="BG103" s="590">
        <v>390</v>
      </c>
      <c r="BH103" s="621">
        <v>1.875901875901876E-2</v>
      </c>
      <c r="BI103" s="590">
        <v>435</v>
      </c>
      <c r="BJ103" s="621">
        <v>2.0923520923520924E-2</v>
      </c>
      <c r="BK103" s="590">
        <v>0</v>
      </c>
      <c r="BL103" s="621"/>
      <c r="BN103" s="621"/>
      <c r="BO103" s="590" t="s">
        <v>323</v>
      </c>
    </row>
    <row r="104" spans="1:67" s="590" customFormat="1" x14ac:dyDescent="0.2">
      <c r="A104" s="590" t="s">
        <v>50</v>
      </c>
      <c r="B104" s="590" t="s">
        <v>59</v>
      </c>
      <c r="C104" s="590" t="s">
        <v>514</v>
      </c>
      <c r="D104" s="590" t="s">
        <v>527</v>
      </c>
      <c r="E104" s="590" t="s">
        <v>518</v>
      </c>
      <c r="F104" s="590" t="s">
        <v>519</v>
      </c>
      <c r="G104" s="590" t="s">
        <v>320</v>
      </c>
      <c r="H104" s="590" t="s">
        <v>1110</v>
      </c>
      <c r="I104" s="590" t="s">
        <v>935</v>
      </c>
      <c r="J104" s="590" t="s">
        <v>505</v>
      </c>
      <c r="K104" s="590" t="s">
        <v>386</v>
      </c>
      <c r="L104" s="590">
        <v>4</v>
      </c>
      <c r="N104" s="590">
        <v>14</v>
      </c>
      <c r="O104" s="656">
        <v>3.5</v>
      </c>
      <c r="P104" s="656">
        <v>3413.5</v>
      </c>
      <c r="Q104" s="656">
        <v>1111</v>
      </c>
      <c r="R104" s="590">
        <v>4</v>
      </c>
      <c r="S104" s="621">
        <v>0.2857142857142857</v>
      </c>
      <c r="V104" s="590">
        <v>2</v>
      </c>
      <c r="W104" s="621">
        <v>0.5</v>
      </c>
      <c r="X104" s="590">
        <v>2</v>
      </c>
      <c r="Y104" s="621"/>
      <c r="Z104" s="590">
        <v>3</v>
      </c>
      <c r="AA104" s="659"/>
      <c r="AB104" s="590">
        <v>3</v>
      </c>
      <c r="AC104" s="621"/>
      <c r="AD104" s="590">
        <v>13649</v>
      </c>
      <c r="AE104" s="590">
        <v>5</v>
      </c>
      <c r="AF104" s="580">
        <v>3.6619305697963966E-4</v>
      </c>
      <c r="AG104" s="590">
        <v>13654</v>
      </c>
      <c r="AH104" s="590">
        <v>19434</v>
      </c>
      <c r="AI104" s="621">
        <v>0.70258310178038486</v>
      </c>
      <c r="AJ104" s="590">
        <v>13649</v>
      </c>
      <c r="AK104" s="590">
        <v>5</v>
      </c>
      <c r="AL104" s="590">
        <v>13654</v>
      </c>
      <c r="AM104" s="590">
        <v>4440</v>
      </c>
      <c r="AN104" s="621">
        <v>0.32529855667081836</v>
      </c>
      <c r="AO104" s="590">
        <v>4</v>
      </c>
      <c r="AP104" s="621">
        <v>0.8</v>
      </c>
      <c r="AQ104" s="590">
        <v>4444</v>
      </c>
      <c r="AR104" s="621">
        <v>0.32547238904350373</v>
      </c>
      <c r="AS104" s="590">
        <v>134</v>
      </c>
      <c r="AT104" s="621">
        <v>3.0180180180180181E-2</v>
      </c>
      <c r="AU104" s="590">
        <v>3</v>
      </c>
      <c r="AV104" s="621">
        <v>0.75</v>
      </c>
      <c r="AW104" s="590">
        <v>137</v>
      </c>
      <c r="AX104" s="621">
        <v>3.0828082808280827E-2</v>
      </c>
      <c r="AY104" s="590">
        <v>102</v>
      </c>
      <c r="AZ104" s="621">
        <v>0.76119402985074625</v>
      </c>
      <c r="BA104" s="590">
        <v>2</v>
      </c>
      <c r="BB104" s="621">
        <v>0.66666666666666663</v>
      </c>
      <c r="BC104" s="590">
        <v>104</v>
      </c>
      <c r="BD104" s="621">
        <v>0.75912408759124084</v>
      </c>
      <c r="BE104" s="590">
        <v>76</v>
      </c>
      <c r="BF104" s="621">
        <v>1.7101710171017102E-2</v>
      </c>
      <c r="BG104" s="590">
        <v>57</v>
      </c>
      <c r="BH104" s="621">
        <v>1.2826282628262827E-2</v>
      </c>
      <c r="BI104" s="590">
        <v>133</v>
      </c>
      <c r="BJ104" s="621">
        <v>2.9927992799279927E-2</v>
      </c>
      <c r="BK104" s="590">
        <v>3</v>
      </c>
      <c r="BL104" s="621">
        <v>0.21428571428571427</v>
      </c>
      <c r="BM104" s="590">
        <v>2</v>
      </c>
      <c r="BN104" s="621">
        <v>0.5</v>
      </c>
      <c r="BO104" s="590" t="s">
        <v>323</v>
      </c>
    </row>
    <row r="105" spans="1:67" s="590" customFormat="1" x14ac:dyDescent="0.2">
      <c r="A105" s="590" t="s">
        <v>50</v>
      </c>
      <c r="B105" s="590" t="s">
        <v>59</v>
      </c>
      <c r="C105" s="590" t="s">
        <v>623</v>
      </c>
      <c r="D105" s="590" t="s">
        <v>527</v>
      </c>
      <c r="E105" s="590" t="s">
        <v>518</v>
      </c>
      <c r="F105" s="590" t="s">
        <v>519</v>
      </c>
      <c r="G105" s="590" t="s">
        <v>320</v>
      </c>
      <c r="H105" s="590" t="s">
        <v>1110</v>
      </c>
      <c r="I105" s="590" t="s">
        <v>935</v>
      </c>
      <c r="J105" s="590" t="s">
        <v>505</v>
      </c>
      <c r="K105" s="590" t="s">
        <v>386</v>
      </c>
      <c r="L105" s="590">
        <v>4</v>
      </c>
      <c r="N105" s="590">
        <v>7</v>
      </c>
      <c r="O105" s="656">
        <v>1.75</v>
      </c>
      <c r="P105" s="656">
        <v>3870.75</v>
      </c>
      <c r="Q105" s="656">
        <v>1564.25</v>
      </c>
      <c r="R105" s="590">
        <v>4</v>
      </c>
      <c r="S105" s="621">
        <v>0.5714285714285714</v>
      </c>
      <c r="V105" s="590">
        <v>4</v>
      </c>
      <c r="W105" s="621">
        <v>1</v>
      </c>
      <c r="X105" s="590">
        <v>4</v>
      </c>
      <c r="Y105" s="621"/>
      <c r="Z105" s="590">
        <v>1</v>
      </c>
      <c r="AA105" s="659"/>
      <c r="AC105" s="621"/>
      <c r="AD105" s="590">
        <v>15466</v>
      </c>
      <c r="AE105" s="590">
        <v>17</v>
      </c>
      <c r="AF105" s="580">
        <v>1.0979784279532391E-3</v>
      </c>
      <c r="AG105" s="590">
        <v>15483</v>
      </c>
      <c r="AH105" s="590">
        <v>20655</v>
      </c>
      <c r="AI105" s="621">
        <v>0.74960058097312998</v>
      </c>
      <c r="AJ105" s="590">
        <v>15466</v>
      </c>
      <c r="AK105" s="590">
        <v>17</v>
      </c>
      <c r="AL105" s="590">
        <v>15483</v>
      </c>
      <c r="AM105" s="590">
        <v>6241</v>
      </c>
      <c r="AN105" s="621">
        <v>0.40353032458295618</v>
      </c>
      <c r="AO105" s="590">
        <v>16</v>
      </c>
      <c r="AP105" s="621">
        <v>0.94117647058823528</v>
      </c>
      <c r="AQ105" s="590">
        <v>6257</v>
      </c>
      <c r="AR105" s="621">
        <v>0.40412064845314216</v>
      </c>
      <c r="AS105" s="590">
        <v>57</v>
      </c>
      <c r="AT105" s="621">
        <v>9.133151738503445E-3</v>
      </c>
      <c r="AU105" s="590">
        <v>1</v>
      </c>
      <c r="AV105" s="621">
        <v>6.25E-2</v>
      </c>
      <c r="AW105" s="590">
        <v>58</v>
      </c>
      <c r="AX105" s="621">
        <v>9.2696180278088545E-3</v>
      </c>
      <c r="AY105" s="590">
        <v>47</v>
      </c>
      <c r="AZ105" s="621">
        <v>0.82456140350877194</v>
      </c>
      <c r="BB105" s="621"/>
      <c r="BC105" s="590">
        <v>47</v>
      </c>
      <c r="BD105" s="621">
        <v>0.81034482758620685</v>
      </c>
      <c r="BE105" s="590">
        <v>20</v>
      </c>
      <c r="BF105" s="621">
        <v>3.1964200095892601E-3</v>
      </c>
      <c r="BG105" s="590">
        <v>174</v>
      </c>
      <c r="BH105" s="621">
        <v>2.7808854083426562E-2</v>
      </c>
      <c r="BI105" s="590">
        <v>194</v>
      </c>
      <c r="BJ105" s="621">
        <v>3.1005274093015824E-2</v>
      </c>
      <c r="BK105" s="590">
        <v>3</v>
      </c>
      <c r="BL105" s="621">
        <v>0.42857142857142855</v>
      </c>
      <c r="BM105" s="590">
        <v>2</v>
      </c>
      <c r="BN105" s="621">
        <v>0.5</v>
      </c>
      <c r="BO105" s="590" t="s">
        <v>323</v>
      </c>
    </row>
    <row r="106" spans="1:67" s="590" customFormat="1" x14ac:dyDescent="0.2">
      <c r="A106" s="590" t="s">
        <v>50</v>
      </c>
      <c r="B106" s="590" t="s">
        <v>59</v>
      </c>
      <c r="C106" s="590" t="s">
        <v>513</v>
      </c>
      <c r="D106" s="590" t="s">
        <v>527</v>
      </c>
      <c r="E106" s="590" t="s">
        <v>518</v>
      </c>
      <c r="F106" s="590" t="s">
        <v>519</v>
      </c>
      <c r="G106" s="590" t="s">
        <v>320</v>
      </c>
      <c r="H106" s="590" t="s">
        <v>1110</v>
      </c>
      <c r="I106" s="590" t="s">
        <v>935</v>
      </c>
      <c r="J106" s="590" t="s">
        <v>505</v>
      </c>
      <c r="K106" s="590" t="s">
        <v>386</v>
      </c>
      <c r="L106" s="590">
        <v>2</v>
      </c>
      <c r="N106" s="590">
        <v>4</v>
      </c>
      <c r="O106" s="656">
        <v>2</v>
      </c>
      <c r="P106" s="656">
        <v>3470</v>
      </c>
      <c r="Q106" s="656">
        <v>1243</v>
      </c>
      <c r="R106" s="590">
        <v>2</v>
      </c>
      <c r="S106" s="621">
        <v>0.5</v>
      </c>
      <c r="V106" s="590">
        <v>2</v>
      </c>
      <c r="W106" s="621">
        <v>1</v>
      </c>
      <c r="X106" s="590">
        <v>2</v>
      </c>
      <c r="Y106" s="621"/>
      <c r="Z106" s="590">
        <v>1</v>
      </c>
      <c r="AA106" s="659"/>
      <c r="AB106" s="590">
        <v>1</v>
      </c>
      <c r="AC106" s="621"/>
      <c r="AD106" s="590">
        <v>6929</v>
      </c>
      <c r="AE106" s="590">
        <v>11</v>
      </c>
      <c r="AF106" s="580">
        <v>1.5850144092219021E-3</v>
      </c>
      <c r="AG106" s="590">
        <v>6940</v>
      </c>
      <c r="AH106" s="590">
        <v>11625</v>
      </c>
      <c r="AI106" s="621">
        <v>0.59698924731182801</v>
      </c>
      <c r="AJ106" s="590">
        <v>6929</v>
      </c>
      <c r="AK106" s="590">
        <v>11</v>
      </c>
      <c r="AL106" s="590">
        <v>6940</v>
      </c>
      <c r="AM106" s="590">
        <v>2476</v>
      </c>
      <c r="AN106" s="621">
        <v>0.35733872131620725</v>
      </c>
      <c r="AO106" s="590">
        <v>10</v>
      </c>
      <c r="AP106" s="621">
        <v>0.90909090909090906</v>
      </c>
      <c r="AQ106" s="590">
        <v>2486</v>
      </c>
      <c r="AR106" s="621">
        <v>0.35821325648414987</v>
      </c>
      <c r="AS106" s="590">
        <v>41</v>
      </c>
      <c r="AT106" s="621">
        <v>1.6558966074313407E-2</v>
      </c>
      <c r="AU106" s="590">
        <v>1</v>
      </c>
      <c r="AV106" s="621">
        <v>0.1</v>
      </c>
      <c r="AW106" s="590">
        <v>42</v>
      </c>
      <c r="AX106" s="621">
        <v>1.6894609814963796E-2</v>
      </c>
      <c r="AY106" s="590">
        <v>29</v>
      </c>
      <c r="AZ106" s="621">
        <v>0.70731707317073167</v>
      </c>
      <c r="BB106" s="621"/>
      <c r="BC106" s="590">
        <v>29</v>
      </c>
      <c r="BD106" s="621">
        <v>0.69047619047619047</v>
      </c>
      <c r="BE106" s="590">
        <v>28</v>
      </c>
      <c r="BF106" s="621">
        <v>1.1263073209975865E-2</v>
      </c>
      <c r="BG106" s="590">
        <v>35</v>
      </c>
      <c r="BH106" s="621">
        <v>1.407884151246983E-2</v>
      </c>
      <c r="BI106" s="590">
        <v>63</v>
      </c>
      <c r="BJ106" s="621">
        <v>2.5341914722445697E-2</v>
      </c>
      <c r="BK106" s="590">
        <v>2</v>
      </c>
      <c r="BL106" s="621">
        <v>0.5</v>
      </c>
      <c r="BM106" s="590">
        <v>1</v>
      </c>
      <c r="BN106" s="621">
        <v>0.5</v>
      </c>
      <c r="BO106" s="590" t="s">
        <v>323</v>
      </c>
    </row>
    <row r="107" spans="1:67" s="590" customFormat="1" x14ac:dyDescent="0.2">
      <c r="A107" s="590" t="s">
        <v>50</v>
      </c>
      <c r="B107" s="590" t="s">
        <v>56</v>
      </c>
      <c r="C107" s="590" t="s">
        <v>57</v>
      </c>
      <c r="D107" s="590" t="s">
        <v>503</v>
      </c>
      <c r="E107" s="590" t="s">
        <v>518</v>
      </c>
      <c r="F107" s="590" t="s">
        <v>519</v>
      </c>
      <c r="G107" s="590" t="s">
        <v>320</v>
      </c>
      <c r="H107" s="590" t="s">
        <v>1110</v>
      </c>
      <c r="I107" s="590" t="s">
        <v>935</v>
      </c>
      <c r="J107" s="590" t="s">
        <v>505</v>
      </c>
      <c r="K107" s="590" t="s">
        <v>386</v>
      </c>
      <c r="L107" s="590">
        <v>4</v>
      </c>
      <c r="N107" s="590">
        <v>7</v>
      </c>
      <c r="O107" s="656">
        <v>1.75</v>
      </c>
      <c r="P107" s="656">
        <v>5577.25</v>
      </c>
      <c r="Q107" s="656">
        <v>1910.25</v>
      </c>
      <c r="S107" s="621"/>
      <c r="W107" s="621"/>
      <c r="Y107" s="621"/>
      <c r="Z107" s="590">
        <v>2</v>
      </c>
      <c r="AA107" s="659">
        <v>0.2857142857142857</v>
      </c>
      <c r="AB107" s="590">
        <v>1</v>
      </c>
      <c r="AC107" s="621">
        <v>0.25</v>
      </c>
      <c r="AD107" s="590">
        <v>22309</v>
      </c>
      <c r="AF107" s="580"/>
      <c r="AG107" s="590">
        <v>22309</v>
      </c>
      <c r="AI107" s="621"/>
      <c r="AJ107" s="590">
        <v>22309</v>
      </c>
      <c r="AL107" s="590">
        <v>22309</v>
      </c>
      <c r="AM107" s="590">
        <v>7641</v>
      </c>
      <c r="AN107" s="621">
        <v>0.34250750818055492</v>
      </c>
      <c r="AP107" s="621"/>
      <c r="AQ107" s="590">
        <v>7641</v>
      </c>
      <c r="AR107" s="621">
        <v>0.34250750818055492</v>
      </c>
      <c r="AS107" s="590">
        <v>180</v>
      </c>
      <c r="AT107" s="621">
        <v>2.3557126030624265E-2</v>
      </c>
      <c r="AV107" s="621"/>
      <c r="AW107" s="590">
        <v>180</v>
      </c>
      <c r="AX107" s="621">
        <v>2.3557126030624265E-2</v>
      </c>
      <c r="AY107" s="590">
        <v>140</v>
      </c>
      <c r="AZ107" s="621">
        <v>0.77777777777777779</v>
      </c>
      <c r="BB107" s="621" t="s">
        <v>323</v>
      </c>
      <c r="BC107" s="590">
        <v>140</v>
      </c>
      <c r="BD107" s="621">
        <v>0.77777777777777779</v>
      </c>
      <c r="BE107" s="590">
        <v>121</v>
      </c>
      <c r="BF107" s="621">
        <v>1.58356236094752E-2</v>
      </c>
      <c r="BG107" s="590">
        <v>276</v>
      </c>
      <c r="BH107" s="621">
        <v>3.6120926580290535E-2</v>
      </c>
      <c r="BI107" s="590">
        <v>397</v>
      </c>
      <c r="BJ107" s="621">
        <v>5.1956550189765735E-2</v>
      </c>
      <c r="BK107" s="590">
        <v>4</v>
      </c>
      <c r="BL107" s="621">
        <v>0.5714285714285714</v>
      </c>
      <c r="BM107" s="590">
        <v>2</v>
      </c>
      <c r="BN107" s="621">
        <v>0.5</v>
      </c>
      <c r="BO107" s="590" t="s">
        <v>323</v>
      </c>
    </row>
    <row r="108" spans="1:67" s="590" customFormat="1" x14ac:dyDescent="0.2">
      <c r="A108" s="590" t="s">
        <v>50</v>
      </c>
      <c r="B108" s="590" t="s">
        <v>56</v>
      </c>
      <c r="C108" s="590" t="s">
        <v>58</v>
      </c>
      <c r="D108" s="590" t="s">
        <v>503</v>
      </c>
      <c r="E108" s="590" t="s">
        <v>518</v>
      </c>
      <c r="F108" s="590" t="s">
        <v>519</v>
      </c>
      <c r="G108" s="590" t="s">
        <v>320</v>
      </c>
      <c r="H108" s="590" t="s">
        <v>1110</v>
      </c>
      <c r="I108" s="590" t="s">
        <v>935</v>
      </c>
      <c r="J108" s="590" t="s">
        <v>505</v>
      </c>
      <c r="K108" s="590" t="s">
        <v>386</v>
      </c>
      <c r="L108" s="590">
        <v>2</v>
      </c>
      <c r="N108" s="590">
        <v>3</v>
      </c>
      <c r="O108" s="656">
        <v>1.5</v>
      </c>
      <c r="P108" s="656">
        <v>6867.5</v>
      </c>
      <c r="Q108" s="656">
        <v>2758</v>
      </c>
      <c r="S108" s="621"/>
      <c r="W108" s="621"/>
      <c r="Y108" s="621"/>
      <c r="AA108" s="659"/>
      <c r="AC108" s="621"/>
      <c r="AD108" s="590">
        <v>13735</v>
      </c>
      <c r="AF108" s="580"/>
      <c r="AG108" s="590">
        <v>13735</v>
      </c>
      <c r="AI108" s="621"/>
      <c r="AJ108" s="590">
        <v>13735</v>
      </c>
      <c r="AL108" s="590">
        <v>13735</v>
      </c>
      <c r="AM108" s="590">
        <v>5516</v>
      </c>
      <c r="AN108" s="621">
        <v>0.40160174736075721</v>
      </c>
      <c r="AP108" s="621"/>
      <c r="AQ108" s="590">
        <v>5516</v>
      </c>
      <c r="AR108" s="621">
        <v>0.40160174736075721</v>
      </c>
      <c r="AS108" s="590">
        <v>52</v>
      </c>
      <c r="AT108" s="621">
        <v>9.4271211022480053E-3</v>
      </c>
      <c r="AV108" s="621"/>
      <c r="AW108" s="590">
        <v>52</v>
      </c>
      <c r="AX108" s="621">
        <v>9.4271211022480053E-3</v>
      </c>
      <c r="AY108" s="590">
        <v>40</v>
      </c>
      <c r="AZ108" s="621">
        <v>0.76923076923076927</v>
      </c>
      <c r="BB108" s="621" t="s">
        <v>323</v>
      </c>
      <c r="BC108" s="590">
        <v>40</v>
      </c>
      <c r="BD108" s="621">
        <v>0.76923076923076927</v>
      </c>
      <c r="BE108" s="590">
        <v>20</v>
      </c>
      <c r="BF108" s="621">
        <v>3.6258158085569255E-3</v>
      </c>
      <c r="BG108" s="590">
        <v>353</v>
      </c>
      <c r="BH108" s="621">
        <v>6.3995649021029735E-2</v>
      </c>
      <c r="BI108" s="590">
        <v>373</v>
      </c>
      <c r="BJ108" s="621">
        <v>6.7621464829586655E-2</v>
      </c>
      <c r="BK108" s="590">
        <v>1</v>
      </c>
      <c r="BL108" s="621">
        <v>0.33333333333333331</v>
      </c>
      <c r="BM108" s="590">
        <v>1</v>
      </c>
      <c r="BN108" s="621">
        <v>0.5</v>
      </c>
      <c r="BO108" s="590" t="s">
        <v>323</v>
      </c>
    </row>
    <row r="109" spans="1:67" s="590" customFormat="1" x14ac:dyDescent="0.2">
      <c r="A109" s="590" t="s">
        <v>50</v>
      </c>
      <c r="B109" s="590" t="s">
        <v>59</v>
      </c>
      <c r="C109" s="590" t="s">
        <v>502</v>
      </c>
      <c r="D109" s="590" t="s">
        <v>509</v>
      </c>
      <c r="E109" s="590" t="s">
        <v>518</v>
      </c>
      <c r="F109" s="590" t="s">
        <v>519</v>
      </c>
      <c r="G109" s="590" t="s">
        <v>320</v>
      </c>
      <c r="H109" s="590" t="s">
        <v>1110</v>
      </c>
      <c r="I109" s="590" t="s">
        <v>935</v>
      </c>
      <c r="J109" s="590" t="s">
        <v>505</v>
      </c>
      <c r="K109" s="590" t="s">
        <v>386</v>
      </c>
      <c r="L109" s="590">
        <v>1</v>
      </c>
      <c r="N109" s="590">
        <v>3</v>
      </c>
      <c r="O109" s="656">
        <v>3</v>
      </c>
      <c r="P109" s="656">
        <v>36077</v>
      </c>
      <c r="Q109" s="656">
        <v>13187</v>
      </c>
      <c r="R109" s="590">
        <v>0</v>
      </c>
      <c r="S109" s="621"/>
      <c r="T109" s="590">
        <v>2</v>
      </c>
      <c r="U109" s="590" t="s">
        <v>434</v>
      </c>
      <c r="V109" s="590">
        <v>1</v>
      </c>
      <c r="W109" s="621">
        <v>1</v>
      </c>
      <c r="X109" s="590">
        <v>1</v>
      </c>
      <c r="Y109" s="621"/>
      <c r="AA109" s="659"/>
      <c r="AC109" s="621"/>
      <c r="AD109" s="590">
        <v>36044</v>
      </c>
      <c r="AE109" s="590">
        <v>33</v>
      </c>
      <c r="AF109" s="580">
        <v>9.1471020317653907E-4</v>
      </c>
      <c r="AG109" s="590">
        <v>36077</v>
      </c>
      <c r="AH109" s="590">
        <v>51714</v>
      </c>
      <c r="AI109" s="621">
        <v>0.69762540124531069</v>
      </c>
      <c r="AJ109" s="590">
        <v>36044</v>
      </c>
      <c r="AK109" s="590">
        <v>33</v>
      </c>
      <c r="AL109" s="590">
        <v>36077</v>
      </c>
      <c r="AM109" s="590">
        <v>13157</v>
      </c>
      <c r="AN109" s="621">
        <v>0.36502607923648872</v>
      </c>
      <c r="AO109" s="590">
        <v>30</v>
      </c>
      <c r="AP109" s="621">
        <v>0.90909090909090906</v>
      </c>
      <c r="AQ109" s="590">
        <v>13187</v>
      </c>
      <c r="AR109" s="621">
        <v>0.36552374088754608</v>
      </c>
      <c r="AS109" s="590">
        <v>232</v>
      </c>
      <c r="AT109" s="621">
        <v>1.7633199057535912E-2</v>
      </c>
      <c r="AU109" s="590">
        <v>5</v>
      </c>
      <c r="AV109" s="621">
        <v>0.16666666666666666</v>
      </c>
      <c r="AW109" s="590">
        <v>237</v>
      </c>
      <c r="AX109" s="621">
        <v>1.7972245393190263E-2</v>
      </c>
      <c r="AY109" s="590">
        <v>178</v>
      </c>
      <c r="AZ109" s="621">
        <v>0.76724137931034486</v>
      </c>
      <c r="BA109" s="590">
        <v>2</v>
      </c>
      <c r="BB109" s="621">
        <v>0.4</v>
      </c>
      <c r="BC109" s="590">
        <v>180</v>
      </c>
      <c r="BD109" s="621">
        <v>0.759493670886076</v>
      </c>
      <c r="BE109" s="590">
        <v>21</v>
      </c>
      <c r="BF109" s="621">
        <v>1.5924774399029347E-3</v>
      </c>
      <c r="BG109" s="590">
        <v>333</v>
      </c>
      <c r="BH109" s="621">
        <v>2.5252142261317966E-2</v>
      </c>
      <c r="BI109" s="590">
        <v>354</v>
      </c>
      <c r="BJ109" s="621">
        <v>2.6844619701220901E-2</v>
      </c>
      <c r="BK109" s="590">
        <v>1</v>
      </c>
      <c r="BL109" s="621">
        <v>0.33333333333333331</v>
      </c>
      <c r="BM109" s="590">
        <v>0</v>
      </c>
      <c r="BN109" s="621"/>
      <c r="BO109" s="590" t="s">
        <v>323</v>
      </c>
    </row>
    <row r="110" spans="1:67" s="590" customFormat="1" x14ac:dyDescent="0.2">
      <c r="A110" s="590" t="s">
        <v>50</v>
      </c>
      <c r="B110" s="590" t="s">
        <v>51</v>
      </c>
      <c r="C110" s="590" t="s">
        <v>52</v>
      </c>
      <c r="D110" s="590" t="s">
        <v>542</v>
      </c>
      <c r="E110" s="590" t="s">
        <v>504</v>
      </c>
      <c r="F110" s="590" t="s">
        <v>519</v>
      </c>
      <c r="G110" s="590" t="s">
        <v>320</v>
      </c>
      <c r="H110" s="590" t="s">
        <v>1110</v>
      </c>
      <c r="I110" s="590" t="s">
        <v>935</v>
      </c>
      <c r="J110" s="590" t="s">
        <v>505</v>
      </c>
      <c r="K110" s="590" t="s">
        <v>386</v>
      </c>
      <c r="L110" s="590">
        <v>2</v>
      </c>
      <c r="N110" s="590">
        <v>5</v>
      </c>
      <c r="O110" s="656">
        <v>2.5</v>
      </c>
      <c r="P110" s="656">
        <v>35034.5</v>
      </c>
      <c r="Q110" s="656">
        <v>12821.5</v>
      </c>
      <c r="S110" s="621"/>
      <c r="W110" s="621"/>
      <c r="Y110" s="621"/>
      <c r="Z110" s="590">
        <v>2</v>
      </c>
      <c r="AA110" s="659">
        <v>0.4</v>
      </c>
      <c r="AB110" s="590">
        <v>2</v>
      </c>
      <c r="AC110" s="621">
        <v>1</v>
      </c>
      <c r="AD110" s="590">
        <v>70069</v>
      </c>
      <c r="AF110" s="580"/>
      <c r="AG110" s="590">
        <v>70069</v>
      </c>
      <c r="AI110" s="621"/>
      <c r="AJ110" s="590">
        <v>70069</v>
      </c>
      <c r="AL110" s="590">
        <v>70069</v>
      </c>
      <c r="AM110" s="590">
        <v>25643</v>
      </c>
      <c r="AN110" s="621">
        <v>0.36596783170874425</v>
      </c>
      <c r="AP110" s="621"/>
      <c r="AQ110" s="590">
        <v>25643</v>
      </c>
      <c r="AR110" s="621">
        <v>0.36596783170874425</v>
      </c>
      <c r="AS110" s="590">
        <v>320</v>
      </c>
      <c r="AT110" s="621">
        <v>1.2479039113988222E-2</v>
      </c>
      <c r="AV110" s="621"/>
      <c r="AW110" s="590">
        <v>320</v>
      </c>
      <c r="AX110" s="621">
        <v>1.2479039113988222E-2</v>
      </c>
      <c r="AY110" s="590">
        <v>180</v>
      </c>
      <c r="AZ110" s="621">
        <v>0.5625</v>
      </c>
      <c r="BB110" s="621" t="s">
        <v>323</v>
      </c>
      <c r="BC110" s="590">
        <v>180</v>
      </c>
      <c r="BD110" s="621">
        <v>0.5625</v>
      </c>
      <c r="BE110" s="590">
        <v>100</v>
      </c>
      <c r="BF110" s="621">
        <v>3.8996997231213197E-3</v>
      </c>
      <c r="BG110" s="590">
        <v>1204</v>
      </c>
      <c r="BH110" s="621">
        <v>4.6952384666380687E-2</v>
      </c>
      <c r="BI110" s="590">
        <v>1304</v>
      </c>
      <c r="BJ110" s="621">
        <v>5.0852084389502006E-2</v>
      </c>
      <c r="BK110" s="590">
        <v>2</v>
      </c>
      <c r="BL110" s="621">
        <v>0.4</v>
      </c>
      <c r="BM110" s="590">
        <v>1</v>
      </c>
      <c r="BN110" s="621">
        <v>0.5</v>
      </c>
      <c r="BO110" s="590" t="s">
        <v>323</v>
      </c>
    </row>
    <row r="111" spans="1:67" s="590" customFormat="1" x14ac:dyDescent="0.2">
      <c r="A111" s="590" t="s">
        <v>50</v>
      </c>
      <c r="B111" s="590" t="s">
        <v>51</v>
      </c>
      <c r="C111" s="590" t="s">
        <v>53</v>
      </c>
      <c r="D111" s="590" t="s">
        <v>542</v>
      </c>
      <c r="E111" s="590" t="s">
        <v>504</v>
      </c>
      <c r="F111" s="590" t="s">
        <v>519</v>
      </c>
      <c r="G111" s="590" t="s">
        <v>320</v>
      </c>
      <c r="H111" s="590" t="s">
        <v>1110</v>
      </c>
      <c r="I111" s="590" t="s">
        <v>935</v>
      </c>
      <c r="J111" s="590" t="s">
        <v>505</v>
      </c>
      <c r="K111" s="590" t="s">
        <v>386</v>
      </c>
      <c r="L111" s="590">
        <v>1</v>
      </c>
      <c r="N111" s="590">
        <v>4</v>
      </c>
      <c r="O111" s="656">
        <v>4</v>
      </c>
      <c r="P111" s="656">
        <v>36044</v>
      </c>
      <c r="Q111" s="656">
        <v>13157</v>
      </c>
      <c r="S111" s="621"/>
      <c r="W111" s="621"/>
      <c r="Y111" s="621"/>
      <c r="AA111" s="659"/>
      <c r="AC111" s="621"/>
      <c r="AD111" s="590">
        <v>36044</v>
      </c>
      <c r="AF111" s="580"/>
      <c r="AG111" s="590">
        <v>36044</v>
      </c>
      <c r="AH111" s="590">
        <v>51714</v>
      </c>
      <c r="AI111" s="621">
        <v>0.69698727617279654</v>
      </c>
      <c r="AJ111" s="590">
        <v>36044</v>
      </c>
      <c r="AL111" s="590">
        <v>36044</v>
      </c>
      <c r="AM111" s="590">
        <v>13157</v>
      </c>
      <c r="AN111" s="621">
        <v>0.36502607923648872</v>
      </c>
      <c r="AP111" s="621"/>
      <c r="AQ111" s="590">
        <v>13157</v>
      </c>
      <c r="AR111" s="621">
        <v>0.36502607923648872</v>
      </c>
      <c r="AT111" s="621" t="s">
        <v>323</v>
      </c>
      <c r="AV111" s="621"/>
      <c r="AW111" s="590" t="s">
        <v>323</v>
      </c>
      <c r="AX111" s="621"/>
      <c r="AY111" s="590">
        <v>180</v>
      </c>
      <c r="AZ111" s="621" t="s">
        <v>323</v>
      </c>
      <c r="BB111" s="621" t="s">
        <v>323</v>
      </c>
      <c r="BC111" s="590">
        <v>180</v>
      </c>
      <c r="BD111" s="621" t="s">
        <v>323</v>
      </c>
      <c r="BE111" s="590">
        <v>1536</v>
      </c>
      <c r="BF111" s="621">
        <v>0.11674393858782398</v>
      </c>
      <c r="BG111" s="590">
        <v>776</v>
      </c>
      <c r="BH111" s="621">
        <v>5.8980010640723571E-2</v>
      </c>
      <c r="BI111" s="590">
        <v>2312</v>
      </c>
      <c r="BJ111" s="621">
        <v>0.17572394922854753</v>
      </c>
      <c r="BK111" s="590">
        <v>2</v>
      </c>
      <c r="BL111" s="621">
        <v>0.5</v>
      </c>
      <c r="BM111" s="590">
        <v>1</v>
      </c>
      <c r="BN111" s="621">
        <v>1</v>
      </c>
      <c r="BO111" s="590" t="s">
        <v>323</v>
      </c>
    </row>
    <row r="112" spans="1:67" s="590" customFormat="1" x14ac:dyDescent="0.2">
      <c r="A112" s="590" t="s">
        <v>50</v>
      </c>
      <c r="B112" s="590" t="s">
        <v>51</v>
      </c>
      <c r="C112" s="590" t="s">
        <v>54</v>
      </c>
      <c r="D112" s="590" t="s">
        <v>542</v>
      </c>
      <c r="E112" s="590" t="s">
        <v>504</v>
      </c>
      <c r="F112" s="590" t="s">
        <v>519</v>
      </c>
      <c r="G112" s="590" t="s">
        <v>320</v>
      </c>
      <c r="H112" s="590" t="s">
        <v>1110</v>
      </c>
      <c r="I112" s="590" t="s">
        <v>935</v>
      </c>
      <c r="J112" s="590" t="s">
        <v>505</v>
      </c>
      <c r="K112" s="590" t="s">
        <v>386</v>
      </c>
      <c r="L112" s="590">
        <v>1</v>
      </c>
      <c r="N112" s="590">
        <v>2</v>
      </c>
      <c r="O112" s="656">
        <v>2</v>
      </c>
      <c r="P112" s="656">
        <v>28942</v>
      </c>
      <c r="Q112" s="656">
        <v>11796</v>
      </c>
      <c r="S112" s="621"/>
      <c r="W112" s="621"/>
      <c r="Y112" s="621"/>
      <c r="AA112" s="659"/>
      <c r="AC112" s="621"/>
      <c r="AD112" s="590">
        <v>28942</v>
      </c>
      <c r="AF112" s="580"/>
      <c r="AG112" s="590">
        <v>28942</v>
      </c>
      <c r="AI112" s="621"/>
      <c r="AJ112" s="590">
        <v>28942</v>
      </c>
      <c r="AL112" s="590">
        <v>28942</v>
      </c>
      <c r="AM112" s="590">
        <v>11796</v>
      </c>
      <c r="AN112" s="621">
        <v>0.40757376822610741</v>
      </c>
      <c r="AP112" s="621"/>
      <c r="AQ112" s="590">
        <v>11796</v>
      </c>
      <c r="AR112" s="621">
        <v>0.40757376822610741</v>
      </c>
      <c r="AT112" s="621" t="s">
        <v>323</v>
      </c>
      <c r="AV112" s="621"/>
      <c r="AW112" s="590" t="s">
        <v>323</v>
      </c>
      <c r="AX112" s="621"/>
      <c r="AY112" s="590">
        <v>124</v>
      </c>
      <c r="AZ112" s="621" t="s">
        <v>323</v>
      </c>
      <c r="BB112" s="621" t="s">
        <v>323</v>
      </c>
      <c r="BC112" s="590">
        <v>124</v>
      </c>
      <c r="BD112" s="621" t="s">
        <v>323</v>
      </c>
      <c r="BE112" s="590">
        <v>7</v>
      </c>
      <c r="BF112" s="621">
        <v>5.9342149881315702E-4</v>
      </c>
      <c r="BG112" s="590">
        <v>774</v>
      </c>
      <c r="BH112" s="621">
        <v>6.561546286876907E-2</v>
      </c>
      <c r="BI112" s="590">
        <v>781</v>
      </c>
      <c r="BJ112" s="621">
        <v>6.6208884367582238E-2</v>
      </c>
      <c r="BK112" s="590">
        <v>0</v>
      </c>
      <c r="BL112" s="621"/>
      <c r="BN112" s="621"/>
      <c r="BO112" s="590" t="s">
        <v>323</v>
      </c>
    </row>
    <row r="113" spans="1:67" s="590" customFormat="1" x14ac:dyDescent="0.2">
      <c r="A113" s="590" t="s">
        <v>50</v>
      </c>
      <c r="B113" s="590" t="s">
        <v>51</v>
      </c>
      <c r="C113" s="590" t="s">
        <v>55</v>
      </c>
      <c r="D113" s="590" t="s">
        <v>542</v>
      </c>
      <c r="E113" s="590" t="s">
        <v>504</v>
      </c>
      <c r="F113" s="590" t="s">
        <v>519</v>
      </c>
      <c r="G113" s="590" t="s">
        <v>320</v>
      </c>
      <c r="H113" s="590" t="s">
        <v>1110</v>
      </c>
      <c r="I113" s="590" t="s">
        <v>935</v>
      </c>
      <c r="J113" s="590" t="s">
        <v>505</v>
      </c>
      <c r="K113" s="590" t="s">
        <v>510</v>
      </c>
      <c r="L113" s="590">
        <v>1</v>
      </c>
      <c r="M113" s="590">
        <v>1</v>
      </c>
      <c r="N113" s="590">
        <v>1</v>
      </c>
      <c r="O113" s="656">
        <v>1</v>
      </c>
      <c r="P113" s="656">
        <v>31300</v>
      </c>
      <c r="Q113" s="656" t="s">
        <v>323</v>
      </c>
      <c r="S113" s="621"/>
      <c r="W113" s="621"/>
      <c r="Y113" s="621"/>
      <c r="AA113" s="659"/>
      <c r="AC113" s="621"/>
      <c r="AD113" s="590">
        <v>31300</v>
      </c>
      <c r="AF113" s="580"/>
      <c r="AG113" s="590">
        <v>31300</v>
      </c>
      <c r="AI113" s="621"/>
      <c r="AJ113" s="590" t="s">
        <v>323</v>
      </c>
      <c r="AL113" s="590" t="s">
        <v>323</v>
      </c>
      <c r="AN113" s="621" t="s">
        <v>323</v>
      </c>
      <c r="AP113" s="621"/>
      <c r="AQ113" s="590" t="s">
        <v>323</v>
      </c>
      <c r="AR113" s="621" t="s">
        <v>323</v>
      </c>
      <c r="AT113" s="621" t="s">
        <v>323</v>
      </c>
      <c r="AV113" s="621"/>
      <c r="AW113" s="590" t="s">
        <v>323</v>
      </c>
      <c r="AX113" s="621" t="s">
        <v>323</v>
      </c>
      <c r="AZ113" s="621" t="s">
        <v>323</v>
      </c>
      <c r="BB113" s="621" t="s">
        <v>323</v>
      </c>
      <c r="BC113" s="590" t="s">
        <v>323</v>
      </c>
      <c r="BD113" s="621" t="s">
        <v>323</v>
      </c>
      <c r="BF113" s="621" t="s">
        <v>323</v>
      </c>
      <c r="BH113" s="621" t="s">
        <v>323</v>
      </c>
      <c r="BI113" s="590" t="s">
        <v>323</v>
      </c>
      <c r="BJ113" s="621" t="s">
        <v>323</v>
      </c>
      <c r="BK113" s="590">
        <v>0</v>
      </c>
      <c r="BL113" s="621"/>
      <c r="BN113" s="621"/>
      <c r="BO113" s="590" t="s">
        <v>323</v>
      </c>
    </row>
    <row r="114" spans="1:67" s="590" customFormat="1" x14ac:dyDescent="0.2">
      <c r="A114" s="590" t="s">
        <v>161</v>
      </c>
      <c r="B114" s="590" t="s">
        <v>162</v>
      </c>
      <c r="C114" s="590" t="s">
        <v>163</v>
      </c>
      <c r="D114" s="590" t="s">
        <v>527</v>
      </c>
      <c r="E114" s="590" t="s">
        <v>504</v>
      </c>
      <c r="F114" s="590" t="s">
        <v>519</v>
      </c>
      <c r="G114" s="590" t="s">
        <v>920</v>
      </c>
      <c r="H114" s="590" t="s">
        <v>1110</v>
      </c>
      <c r="I114" s="590" t="s">
        <v>935</v>
      </c>
      <c r="J114" s="590" t="s">
        <v>936</v>
      </c>
      <c r="K114" s="590" t="s">
        <v>386</v>
      </c>
      <c r="L114" s="590">
        <v>2</v>
      </c>
      <c r="N114" s="590">
        <v>5</v>
      </c>
      <c r="O114" s="656">
        <v>2.5</v>
      </c>
      <c r="P114" s="656">
        <v>14873</v>
      </c>
      <c r="Q114" s="656">
        <v>5391.5</v>
      </c>
      <c r="R114" s="590">
        <v>2</v>
      </c>
      <c r="S114" s="621">
        <v>0.4</v>
      </c>
      <c r="V114" s="590">
        <v>2</v>
      </c>
      <c r="W114" s="621">
        <v>1</v>
      </c>
      <c r="X114" s="590">
        <v>2</v>
      </c>
      <c r="Y114" s="621"/>
      <c r="AA114" s="659"/>
      <c r="AC114" s="621"/>
      <c r="AD114" s="590">
        <v>29683</v>
      </c>
      <c r="AE114" s="590">
        <v>63</v>
      </c>
      <c r="AF114" s="580">
        <v>2.1179318227660861E-3</v>
      </c>
      <c r="AG114" s="590">
        <v>29746</v>
      </c>
      <c r="AH114" s="590">
        <v>40761</v>
      </c>
      <c r="AI114" s="621">
        <v>0.72976619808149945</v>
      </c>
      <c r="AJ114" s="590">
        <v>29683</v>
      </c>
      <c r="AK114" s="590">
        <v>63</v>
      </c>
      <c r="AL114" s="590">
        <v>29746</v>
      </c>
      <c r="AM114" s="590">
        <v>10730</v>
      </c>
      <c r="AN114" s="621">
        <v>0.36148637267122596</v>
      </c>
      <c r="AO114" s="590">
        <v>53</v>
      </c>
      <c r="AP114" s="621">
        <v>0.84126984126984128</v>
      </c>
      <c r="AQ114" s="590">
        <v>10783</v>
      </c>
      <c r="AR114" s="621">
        <v>0.36250252134740807</v>
      </c>
      <c r="AS114" s="590">
        <v>84</v>
      </c>
      <c r="AT114" s="621">
        <v>7.8285181733457592E-3</v>
      </c>
      <c r="AU114" s="590">
        <v>5</v>
      </c>
      <c r="AV114" s="621">
        <v>9.4339622641509441E-2</v>
      </c>
      <c r="AW114" s="590">
        <v>89</v>
      </c>
      <c r="AX114" s="621">
        <v>8.253732727441343E-3</v>
      </c>
      <c r="AY114" s="590">
        <v>76</v>
      </c>
      <c r="AZ114" s="621">
        <v>0.90476190476190477</v>
      </c>
      <c r="BA114" s="590">
        <v>3</v>
      </c>
      <c r="BB114" s="621">
        <v>0.6</v>
      </c>
      <c r="BC114" s="590">
        <v>79</v>
      </c>
      <c r="BD114" s="621">
        <v>0.88764044943820219</v>
      </c>
      <c r="BE114" s="590">
        <v>27</v>
      </c>
      <c r="BF114" s="621">
        <v>2.5039413892237782E-3</v>
      </c>
      <c r="BG114" s="590">
        <v>293</v>
      </c>
      <c r="BH114" s="621">
        <v>2.7172401001576557E-2</v>
      </c>
      <c r="BI114" s="590">
        <v>320</v>
      </c>
      <c r="BJ114" s="621">
        <v>2.9676342390800334E-2</v>
      </c>
      <c r="BK114" s="590">
        <v>0</v>
      </c>
      <c r="BL114" s="621"/>
      <c r="BN114" s="621"/>
      <c r="BO114" s="590" t="s">
        <v>323</v>
      </c>
    </row>
    <row r="115" spans="1:67" s="590" customFormat="1" x14ac:dyDescent="0.2">
      <c r="A115" s="590" t="s">
        <v>161</v>
      </c>
      <c r="B115" s="590" t="s">
        <v>162</v>
      </c>
      <c r="C115" s="590" t="s">
        <v>446</v>
      </c>
      <c r="D115" s="590" t="s">
        <v>527</v>
      </c>
      <c r="E115" s="590" t="s">
        <v>504</v>
      </c>
      <c r="F115" s="590" t="s">
        <v>519</v>
      </c>
      <c r="G115" s="590" t="s">
        <v>920</v>
      </c>
      <c r="H115" s="590" t="s">
        <v>1110</v>
      </c>
      <c r="I115" s="590" t="s">
        <v>935</v>
      </c>
      <c r="J115" s="590" t="s">
        <v>936</v>
      </c>
      <c r="K115" s="590" t="s">
        <v>386</v>
      </c>
      <c r="L115" s="590">
        <v>2</v>
      </c>
      <c r="N115" s="590">
        <v>6</v>
      </c>
      <c r="O115" s="656">
        <v>3</v>
      </c>
      <c r="P115" s="656">
        <v>14473</v>
      </c>
      <c r="Q115" s="656">
        <v>5952</v>
      </c>
      <c r="R115" s="590">
        <v>2</v>
      </c>
      <c r="S115" s="621">
        <v>0.33333333333333331</v>
      </c>
      <c r="V115" s="590">
        <v>2</v>
      </c>
      <c r="W115" s="621">
        <v>1</v>
      </c>
      <c r="X115" s="590">
        <v>2</v>
      </c>
      <c r="Y115" s="621"/>
      <c r="AA115" s="659"/>
      <c r="AC115" s="621"/>
      <c r="AD115" s="590">
        <v>28932</v>
      </c>
      <c r="AE115" s="590">
        <v>14</v>
      </c>
      <c r="AF115" s="580">
        <v>4.8365922752711949E-4</v>
      </c>
      <c r="AG115" s="590">
        <v>28946</v>
      </c>
      <c r="AH115" s="590">
        <v>38349</v>
      </c>
      <c r="AI115" s="621">
        <v>0.75480455813710923</v>
      </c>
      <c r="AJ115" s="590">
        <v>28932</v>
      </c>
      <c r="AK115" s="590">
        <v>14</v>
      </c>
      <c r="AL115" s="590">
        <v>28946</v>
      </c>
      <c r="AM115" s="590">
        <v>11892</v>
      </c>
      <c r="AN115" s="621">
        <v>0.41103276648693488</v>
      </c>
      <c r="AO115" s="590">
        <v>12</v>
      </c>
      <c r="AP115" s="621">
        <v>0.8571428571428571</v>
      </c>
      <c r="AQ115" s="590">
        <v>11904</v>
      </c>
      <c r="AR115" s="621">
        <v>0.41124853174877357</v>
      </c>
      <c r="AS115" s="590">
        <v>104</v>
      </c>
      <c r="AT115" s="621">
        <v>8.745375042045072E-3</v>
      </c>
      <c r="AU115" s="590">
        <v>7</v>
      </c>
      <c r="AV115" s="621">
        <v>0.58333333333333337</v>
      </c>
      <c r="AW115" s="590">
        <v>111</v>
      </c>
      <c r="AX115" s="621">
        <v>9.3245967741935488E-3</v>
      </c>
      <c r="AY115" s="590">
        <v>93</v>
      </c>
      <c r="AZ115" s="621">
        <v>0.89423076923076927</v>
      </c>
      <c r="BA115" s="590">
        <v>5</v>
      </c>
      <c r="BB115" s="621">
        <v>0.7142857142857143</v>
      </c>
      <c r="BC115" s="590">
        <v>98</v>
      </c>
      <c r="BD115" s="621">
        <v>0.88288288288288286</v>
      </c>
      <c r="BF115" s="621"/>
      <c r="BH115" s="621"/>
      <c r="BJ115" s="621"/>
      <c r="BK115" s="590">
        <v>3</v>
      </c>
      <c r="BL115" s="621">
        <v>0.5</v>
      </c>
      <c r="BM115" s="590">
        <v>2</v>
      </c>
      <c r="BN115" s="621">
        <v>1</v>
      </c>
      <c r="BO115" s="590" t="s">
        <v>323</v>
      </c>
    </row>
    <row r="116" spans="1:67" s="590" customFormat="1" x14ac:dyDescent="0.2">
      <c r="A116" s="590" t="s">
        <v>161</v>
      </c>
      <c r="B116" s="590" t="s">
        <v>162</v>
      </c>
      <c r="C116" s="590" t="s">
        <v>164</v>
      </c>
      <c r="D116" s="590" t="s">
        <v>527</v>
      </c>
      <c r="E116" s="590" t="s">
        <v>504</v>
      </c>
      <c r="F116" s="590" t="s">
        <v>519</v>
      </c>
      <c r="G116" s="590" t="s">
        <v>920</v>
      </c>
      <c r="H116" s="590" t="s">
        <v>1110</v>
      </c>
      <c r="I116" s="590" t="s">
        <v>935</v>
      </c>
      <c r="J116" s="590" t="s">
        <v>936</v>
      </c>
      <c r="K116" s="590" t="s">
        <v>386</v>
      </c>
      <c r="L116" s="590">
        <v>4</v>
      </c>
      <c r="N116" s="590">
        <v>13</v>
      </c>
      <c r="O116" s="656">
        <v>3.25</v>
      </c>
      <c r="P116" s="656">
        <v>21161</v>
      </c>
      <c r="Q116" s="656">
        <v>8008.25</v>
      </c>
      <c r="R116" s="590">
        <v>4</v>
      </c>
      <c r="S116" s="621">
        <v>0.30769230769230771</v>
      </c>
      <c r="V116" s="590">
        <v>1</v>
      </c>
      <c r="W116" s="621">
        <v>0.25</v>
      </c>
      <c r="X116" s="590">
        <v>1</v>
      </c>
      <c r="Y116" s="621"/>
      <c r="AA116" s="659"/>
      <c r="AC116" s="621"/>
      <c r="AD116" s="590">
        <v>84551</v>
      </c>
      <c r="AE116" s="590">
        <v>93</v>
      </c>
      <c r="AF116" s="580">
        <v>1.0987193421860971E-3</v>
      </c>
      <c r="AG116" s="590">
        <v>84644</v>
      </c>
      <c r="AH116" s="601">
        <v>114792</v>
      </c>
      <c r="AI116" s="621">
        <v>0.73736845773224613</v>
      </c>
      <c r="AJ116" s="590">
        <v>84551</v>
      </c>
      <c r="AK116" s="590">
        <v>93</v>
      </c>
      <c r="AL116" s="590">
        <v>84644</v>
      </c>
      <c r="AM116" s="590">
        <v>31954</v>
      </c>
      <c r="AN116" s="621">
        <v>0.37792574895625125</v>
      </c>
      <c r="AO116" s="590">
        <v>79</v>
      </c>
      <c r="AP116" s="621">
        <v>0.84946236559139787</v>
      </c>
      <c r="AQ116" s="590">
        <v>32033</v>
      </c>
      <c r="AR116" s="621">
        <v>0.37844383535749726</v>
      </c>
      <c r="AS116" s="590">
        <v>340</v>
      </c>
      <c r="AT116" s="621">
        <v>1.0640295424672968E-2</v>
      </c>
      <c r="AU116" s="590">
        <v>20</v>
      </c>
      <c r="AV116" s="621">
        <v>0.25316455696202533</v>
      </c>
      <c r="AW116" s="590">
        <v>360</v>
      </c>
      <c r="AX116" s="621">
        <v>1.1238410389286049E-2</v>
      </c>
      <c r="AY116" s="590">
        <v>306</v>
      </c>
      <c r="AZ116" s="621">
        <v>0.9</v>
      </c>
      <c r="BA116" s="590">
        <v>13</v>
      </c>
      <c r="BB116" s="621">
        <v>0.65</v>
      </c>
      <c r="BC116" s="590">
        <v>319</v>
      </c>
      <c r="BD116" s="621">
        <v>0.88611111111111107</v>
      </c>
      <c r="BE116" s="590">
        <v>213</v>
      </c>
      <c r="BF116" s="621">
        <v>6.6493928136609126E-3</v>
      </c>
      <c r="BG116" s="590">
        <v>718</v>
      </c>
      <c r="BH116" s="621">
        <v>2.2414385165298287E-2</v>
      </c>
      <c r="BI116" s="590">
        <v>931</v>
      </c>
      <c r="BJ116" s="621">
        <v>2.9063777978959197E-2</v>
      </c>
      <c r="BK116" s="590">
        <v>2</v>
      </c>
      <c r="BL116" s="621">
        <v>0.15384615384615385</v>
      </c>
      <c r="BM116" s="590">
        <v>1</v>
      </c>
      <c r="BN116" s="621">
        <v>0.25</v>
      </c>
      <c r="BO116" s="590" t="s">
        <v>323</v>
      </c>
    </row>
    <row r="117" spans="1:67" s="590" customFormat="1" x14ac:dyDescent="0.2">
      <c r="A117" s="590" t="s">
        <v>161</v>
      </c>
      <c r="B117" s="590" t="s">
        <v>162</v>
      </c>
      <c r="C117" s="590" t="s">
        <v>165</v>
      </c>
      <c r="D117" s="590" t="s">
        <v>527</v>
      </c>
      <c r="E117" s="590" t="s">
        <v>504</v>
      </c>
      <c r="F117" s="590" t="s">
        <v>519</v>
      </c>
      <c r="G117" s="590" t="s">
        <v>920</v>
      </c>
      <c r="H117" s="590" t="s">
        <v>1110</v>
      </c>
      <c r="I117" s="590" t="s">
        <v>935</v>
      </c>
      <c r="J117" s="590" t="s">
        <v>936</v>
      </c>
      <c r="K117" s="590" t="s">
        <v>386</v>
      </c>
      <c r="L117" s="590">
        <v>2</v>
      </c>
      <c r="N117" s="590">
        <v>6</v>
      </c>
      <c r="O117" s="656">
        <v>3</v>
      </c>
      <c r="P117" s="656">
        <v>12976</v>
      </c>
      <c r="Q117" s="656">
        <v>4673</v>
      </c>
      <c r="R117" s="590">
        <v>2</v>
      </c>
      <c r="S117" s="621">
        <v>0.33333333333333331</v>
      </c>
      <c r="V117" s="590">
        <v>2</v>
      </c>
      <c r="W117" s="621">
        <v>1</v>
      </c>
      <c r="X117" s="590">
        <v>2</v>
      </c>
      <c r="Y117" s="621"/>
      <c r="AA117" s="659"/>
      <c r="AC117" s="621"/>
      <c r="AD117" s="590">
        <v>25936</v>
      </c>
      <c r="AE117" s="590">
        <v>16</v>
      </c>
      <c r="AF117" s="580">
        <v>6.1652281134401974E-4</v>
      </c>
      <c r="AG117" s="590">
        <v>25952</v>
      </c>
      <c r="AH117" s="590">
        <v>35682</v>
      </c>
      <c r="AI117" s="621">
        <v>0.72731349139622214</v>
      </c>
      <c r="AJ117" s="590">
        <v>25936</v>
      </c>
      <c r="AK117" s="590">
        <v>16</v>
      </c>
      <c r="AL117" s="590">
        <v>25952</v>
      </c>
      <c r="AM117" s="590">
        <v>9332</v>
      </c>
      <c r="AN117" s="621">
        <v>0.3598087600246761</v>
      </c>
      <c r="AO117" s="590">
        <v>14</v>
      </c>
      <c r="AP117" s="621">
        <v>0.875</v>
      </c>
      <c r="AQ117" s="590">
        <v>9346</v>
      </c>
      <c r="AR117" s="621">
        <v>0.3601263871763255</v>
      </c>
      <c r="AS117" s="590">
        <v>152</v>
      </c>
      <c r="AT117" s="621">
        <v>1.6288041148735534E-2</v>
      </c>
      <c r="AU117" s="590">
        <v>8</v>
      </c>
      <c r="AV117" s="621">
        <v>0.5714285714285714</v>
      </c>
      <c r="AW117" s="590">
        <v>160</v>
      </c>
      <c r="AX117" s="621">
        <v>1.7119623368285899E-2</v>
      </c>
      <c r="AY117" s="590">
        <v>137</v>
      </c>
      <c r="AZ117" s="621">
        <v>0.90131578947368418</v>
      </c>
      <c r="BA117" s="590">
        <v>5</v>
      </c>
      <c r="BB117" s="621">
        <v>0.625</v>
      </c>
      <c r="BC117" s="590">
        <v>142</v>
      </c>
      <c r="BD117" s="621">
        <v>0.88749999999999996</v>
      </c>
      <c r="BE117" s="590">
        <v>28</v>
      </c>
      <c r="BF117" s="621">
        <v>2.995934089450032E-3</v>
      </c>
      <c r="BG117" s="590">
        <v>379</v>
      </c>
      <c r="BH117" s="621">
        <v>4.0552107853627221E-2</v>
      </c>
      <c r="BI117" s="590">
        <v>407</v>
      </c>
      <c r="BJ117" s="621">
        <v>4.3548041943077251E-2</v>
      </c>
      <c r="BK117" s="590">
        <v>2</v>
      </c>
      <c r="BL117" s="621">
        <v>0.33333333333333331</v>
      </c>
      <c r="BM117" s="590">
        <v>0</v>
      </c>
      <c r="BN117" s="621"/>
      <c r="BO117" s="590" t="s">
        <v>323</v>
      </c>
    </row>
    <row r="118" spans="1:67" s="590" customFormat="1" x14ac:dyDescent="0.2">
      <c r="A118" s="590" t="s">
        <v>161</v>
      </c>
      <c r="B118" s="590" t="s">
        <v>162</v>
      </c>
      <c r="C118" s="590" t="s">
        <v>502</v>
      </c>
      <c r="D118" s="590" t="s">
        <v>509</v>
      </c>
      <c r="E118" s="590" t="s">
        <v>504</v>
      </c>
      <c r="F118" s="590" t="s">
        <v>519</v>
      </c>
      <c r="G118" s="590" t="s">
        <v>920</v>
      </c>
      <c r="H118" s="590" t="s">
        <v>1110</v>
      </c>
      <c r="I118" s="590" t="s">
        <v>935</v>
      </c>
      <c r="J118" s="590" t="s">
        <v>936</v>
      </c>
      <c r="K118" s="590" t="s">
        <v>386</v>
      </c>
      <c r="L118" s="590">
        <v>1</v>
      </c>
      <c r="N118" s="590">
        <v>6</v>
      </c>
      <c r="O118" s="656">
        <v>6</v>
      </c>
      <c r="P118" s="656">
        <v>84644</v>
      </c>
      <c r="Q118" s="656">
        <v>32033</v>
      </c>
      <c r="R118" s="590">
        <v>0</v>
      </c>
      <c r="S118" s="621">
        <v>0</v>
      </c>
      <c r="T118" s="590">
        <v>5</v>
      </c>
      <c r="U118" s="590" t="s">
        <v>434</v>
      </c>
      <c r="V118" s="590">
        <v>1</v>
      </c>
      <c r="W118" s="621">
        <v>1</v>
      </c>
      <c r="X118" s="590">
        <v>1</v>
      </c>
      <c r="Y118" s="621"/>
      <c r="AA118" s="659"/>
      <c r="AC118" s="621"/>
      <c r="AD118" s="590">
        <v>84551</v>
      </c>
      <c r="AE118" s="590">
        <v>93</v>
      </c>
      <c r="AF118" s="580">
        <v>1.0987193421860971E-3</v>
      </c>
      <c r="AG118" s="590">
        <v>84644</v>
      </c>
      <c r="AH118" s="590">
        <v>114792</v>
      </c>
      <c r="AI118" s="621">
        <v>0.73736845773224613</v>
      </c>
      <c r="AJ118" s="590">
        <v>84551</v>
      </c>
      <c r="AK118" s="590">
        <v>93</v>
      </c>
      <c r="AL118" s="590">
        <v>84644</v>
      </c>
      <c r="AM118" s="590">
        <v>31954</v>
      </c>
      <c r="AN118" s="621">
        <v>0.37792574895625125</v>
      </c>
      <c r="AO118" s="590">
        <v>79</v>
      </c>
      <c r="AP118" s="621">
        <v>0.84946236559139787</v>
      </c>
      <c r="AQ118" s="590">
        <v>32033</v>
      </c>
      <c r="AR118" s="621">
        <v>0.37844383535749726</v>
      </c>
      <c r="AS118" s="590">
        <v>340</v>
      </c>
      <c r="AT118" s="621">
        <v>1.0640295424672968E-2</v>
      </c>
      <c r="AU118" s="590">
        <v>20</v>
      </c>
      <c r="AV118" s="621">
        <v>0.25316455696202533</v>
      </c>
      <c r="AW118" s="590">
        <v>360</v>
      </c>
      <c r="AX118" s="621">
        <v>1.1238410389286049E-2</v>
      </c>
      <c r="AY118" s="590">
        <v>306</v>
      </c>
      <c r="AZ118" s="621">
        <v>0.9</v>
      </c>
      <c r="BA118" s="590">
        <v>13</v>
      </c>
      <c r="BB118" s="621">
        <v>0.65</v>
      </c>
      <c r="BC118" s="590">
        <v>319</v>
      </c>
      <c r="BD118" s="621">
        <v>0.88611111111111107</v>
      </c>
      <c r="BE118" s="590">
        <v>84</v>
      </c>
      <c r="BF118" s="621">
        <v>2.622295757500078E-3</v>
      </c>
      <c r="BG118" s="590">
        <v>726</v>
      </c>
      <c r="BH118" s="621">
        <v>2.266412761839353E-2</v>
      </c>
      <c r="BI118" s="590">
        <v>810</v>
      </c>
      <c r="BJ118" s="621">
        <v>2.528642337589361E-2</v>
      </c>
      <c r="BK118" s="590">
        <v>0</v>
      </c>
      <c r="BL118" s="621"/>
      <c r="BN118" s="621"/>
      <c r="BO118" s="590" t="s">
        <v>323</v>
      </c>
    </row>
    <row r="119" spans="1:67" s="590" customFormat="1" x14ac:dyDescent="0.2">
      <c r="A119" s="590" t="s">
        <v>185</v>
      </c>
      <c r="B119" s="590" t="s">
        <v>187</v>
      </c>
      <c r="C119" s="590" t="s">
        <v>502</v>
      </c>
      <c r="D119" s="590" t="s">
        <v>527</v>
      </c>
      <c r="E119" s="590" t="s">
        <v>504</v>
      </c>
      <c r="F119" s="590" t="s">
        <v>519</v>
      </c>
      <c r="G119" s="590" t="s">
        <v>320</v>
      </c>
      <c r="H119" s="590" t="s">
        <v>1110</v>
      </c>
      <c r="I119" s="590" t="s">
        <v>935</v>
      </c>
      <c r="J119" s="590" t="s">
        <v>505</v>
      </c>
      <c r="K119" s="590" t="s">
        <v>386</v>
      </c>
      <c r="L119" s="590">
        <v>10</v>
      </c>
      <c r="N119" s="590">
        <v>27</v>
      </c>
      <c r="O119" s="656">
        <v>2.7</v>
      </c>
      <c r="P119" s="656">
        <v>2896.3</v>
      </c>
      <c r="Q119" s="656">
        <v>1181.2</v>
      </c>
      <c r="R119" s="590">
        <v>7</v>
      </c>
      <c r="S119" s="621">
        <v>0.25925925925925924</v>
      </c>
      <c r="V119" s="590">
        <v>6</v>
      </c>
      <c r="W119" s="621">
        <v>0.6</v>
      </c>
      <c r="X119" s="590">
        <v>7</v>
      </c>
      <c r="Y119" s="621">
        <v>0.72727272727272729</v>
      </c>
      <c r="AA119" s="659"/>
      <c r="AC119" s="621"/>
      <c r="AD119" s="590">
        <v>28942</v>
      </c>
      <c r="AE119" s="590">
        <v>21</v>
      </c>
      <c r="AF119" s="580">
        <v>7.2506301142837416E-4</v>
      </c>
      <c r="AG119" s="590">
        <v>28963</v>
      </c>
      <c r="AH119" s="590">
        <v>40179</v>
      </c>
      <c r="AI119" s="621">
        <v>0.72084919983075735</v>
      </c>
      <c r="AJ119" s="590">
        <v>28942</v>
      </c>
      <c r="AK119" s="590">
        <v>21</v>
      </c>
      <c r="AL119" s="590">
        <v>28963</v>
      </c>
      <c r="AM119" s="590">
        <v>11796</v>
      </c>
      <c r="AN119" s="621">
        <v>0.40757376822610741</v>
      </c>
      <c r="AO119" s="590">
        <v>16</v>
      </c>
      <c r="AP119" s="621">
        <v>0.76190476190476186</v>
      </c>
      <c r="AQ119" s="590">
        <v>11812</v>
      </c>
      <c r="AR119" s="621">
        <v>0.40783068052342641</v>
      </c>
      <c r="AS119" s="590">
        <v>154</v>
      </c>
      <c r="AT119" s="621">
        <v>1.3055272973889455E-2</v>
      </c>
      <c r="AU119" s="590">
        <v>1</v>
      </c>
      <c r="AV119" s="621">
        <v>6.25E-2</v>
      </c>
      <c r="AW119" s="590">
        <v>155</v>
      </c>
      <c r="AX119" s="621">
        <v>1.3122248560785641E-2</v>
      </c>
      <c r="AY119" s="590">
        <v>123</v>
      </c>
      <c r="AZ119" s="621">
        <v>0.79870129870129869</v>
      </c>
      <c r="BA119" s="590">
        <v>1</v>
      </c>
      <c r="BB119" s="621">
        <v>1</v>
      </c>
      <c r="BC119" s="590">
        <v>124</v>
      </c>
      <c r="BD119" s="621">
        <v>0.8</v>
      </c>
      <c r="BE119" s="590">
        <v>91</v>
      </c>
      <c r="BF119" s="621">
        <v>7.7040298002031835E-3</v>
      </c>
      <c r="BG119" s="590">
        <v>128</v>
      </c>
      <c r="BH119" s="621">
        <v>1.0836437521164918E-2</v>
      </c>
      <c r="BI119" s="590">
        <v>219</v>
      </c>
      <c r="BJ119" s="621">
        <v>1.85404673213681E-2</v>
      </c>
      <c r="BK119" s="590">
        <v>7</v>
      </c>
      <c r="BL119" s="621">
        <v>0.25925925925925924</v>
      </c>
      <c r="BM119" s="590">
        <v>3</v>
      </c>
      <c r="BN119" s="621">
        <v>0.3</v>
      </c>
      <c r="BO119" s="590" t="s">
        <v>323</v>
      </c>
    </row>
    <row r="120" spans="1:67" s="590" customFormat="1" x14ac:dyDescent="0.2">
      <c r="A120" s="590" t="s">
        <v>185</v>
      </c>
      <c r="B120" s="590" t="s">
        <v>186</v>
      </c>
      <c r="C120" s="590" t="s">
        <v>502</v>
      </c>
      <c r="D120" s="590" t="s">
        <v>503</v>
      </c>
      <c r="E120" s="590" t="s">
        <v>504</v>
      </c>
      <c r="F120" s="590" t="s">
        <v>519</v>
      </c>
      <c r="G120" s="590" t="s">
        <v>320</v>
      </c>
      <c r="H120" s="590" t="s">
        <v>1110</v>
      </c>
      <c r="I120" s="590" t="s">
        <v>935</v>
      </c>
      <c r="J120" s="590" t="s">
        <v>505</v>
      </c>
      <c r="K120" s="590" t="s">
        <v>386</v>
      </c>
      <c r="L120" s="590">
        <v>6</v>
      </c>
      <c r="N120" s="590">
        <v>7</v>
      </c>
      <c r="O120" s="656">
        <v>1.1666666666666667</v>
      </c>
      <c r="P120" s="656">
        <v>1659.3333333333333</v>
      </c>
      <c r="Q120" s="656">
        <v>651.5</v>
      </c>
      <c r="S120" s="621"/>
      <c r="W120" s="621"/>
      <c r="Y120" s="621"/>
      <c r="Z120" s="590">
        <v>5</v>
      </c>
      <c r="AA120" s="659">
        <v>0.7142857142857143</v>
      </c>
      <c r="AB120" s="590">
        <v>4</v>
      </c>
      <c r="AC120" s="621">
        <v>0.66666666666666663</v>
      </c>
      <c r="AD120" s="590">
        <v>9956</v>
      </c>
      <c r="AF120" s="580"/>
      <c r="AG120" s="590">
        <v>9956</v>
      </c>
      <c r="AI120" s="621"/>
      <c r="AJ120" s="590">
        <v>9956</v>
      </c>
      <c r="AL120" s="590">
        <v>9956</v>
      </c>
      <c r="AM120" s="590">
        <v>3909</v>
      </c>
      <c r="AN120" s="621">
        <v>0.3926275612695862</v>
      </c>
      <c r="AP120" s="621"/>
      <c r="AQ120" s="590">
        <v>3909</v>
      </c>
      <c r="AR120" s="621">
        <v>0.3926275612695862</v>
      </c>
      <c r="AS120" s="590">
        <v>53</v>
      </c>
      <c r="AT120" s="621">
        <v>1.3558454847787157E-2</v>
      </c>
      <c r="AV120" s="621"/>
      <c r="AW120" s="590">
        <v>53</v>
      </c>
      <c r="AX120" s="621">
        <v>1.3558454847787157E-2</v>
      </c>
      <c r="AY120" s="590">
        <v>44</v>
      </c>
      <c r="AZ120" s="621">
        <v>0.83018867924528306</v>
      </c>
      <c r="BB120" s="621" t="s">
        <v>323</v>
      </c>
      <c r="BC120" s="590">
        <v>44</v>
      </c>
      <c r="BD120" s="621">
        <v>0.83018867924528306</v>
      </c>
      <c r="BE120" s="590">
        <v>1</v>
      </c>
      <c r="BF120" s="621">
        <v>2.5581990278843696E-4</v>
      </c>
      <c r="BG120" s="590">
        <v>297</v>
      </c>
      <c r="BH120" s="621">
        <v>7.5978511128165768E-2</v>
      </c>
      <c r="BI120" s="590">
        <v>298</v>
      </c>
      <c r="BJ120" s="621">
        <v>7.6234331030954214E-2</v>
      </c>
      <c r="BK120" s="590">
        <v>1</v>
      </c>
      <c r="BL120" s="621">
        <v>0.14285714285714285</v>
      </c>
      <c r="BM120" s="590">
        <v>1</v>
      </c>
      <c r="BN120" s="621">
        <v>0.16666666666666666</v>
      </c>
      <c r="BO120" s="590" t="s">
        <v>323</v>
      </c>
    </row>
    <row r="121" spans="1:67" s="590" customFormat="1" x14ac:dyDescent="0.2">
      <c r="A121" s="590" t="s">
        <v>185</v>
      </c>
      <c r="B121" s="590" t="s">
        <v>187</v>
      </c>
      <c r="C121" s="590" t="s">
        <v>502</v>
      </c>
      <c r="D121" s="590" t="s">
        <v>509</v>
      </c>
      <c r="E121" s="590" t="s">
        <v>504</v>
      </c>
      <c r="F121" s="590" t="s">
        <v>519</v>
      </c>
      <c r="G121" s="590" t="s">
        <v>320</v>
      </c>
      <c r="H121" s="590" t="s">
        <v>1110</v>
      </c>
      <c r="I121" s="590" t="s">
        <v>935</v>
      </c>
      <c r="J121" s="590" t="s">
        <v>505</v>
      </c>
      <c r="K121" s="590" t="s">
        <v>386</v>
      </c>
      <c r="L121" s="590">
        <v>1</v>
      </c>
      <c r="N121" s="590">
        <v>3</v>
      </c>
      <c r="O121" s="656">
        <v>3</v>
      </c>
      <c r="P121" s="656">
        <v>28963</v>
      </c>
      <c r="Q121" s="656">
        <v>11812</v>
      </c>
      <c r="R121" s="590">
        <v>1</v>
      </c>
      <c r="S121" s="621">
        <v>0.33333333333333331</v>
      </c>
      <c r="T121" s="590">
        <v>2</v>
      </c>
      <c r="U121" s="590" t="s">
        <v>434</v>
      </c>
      <c r="V121" s="590">
        <v>1</v>
      </c>
      <c r="W121" s="621">
        <v>1</v>
      </c>
      <c r="X121" s="590">
        <v>1</v>
      </c>
      <c r="Y121" s="621"/>
      <c r="AA121" s="659"/>
      <c r="AC121" s="621"/>
      <c r="AD121" s="590">
        <v>28942</v>
      </c>
      <c r="AE121" s="590">
        <v>21</v>
      </c>
      <c r="AF121" s="580">
        <v>7.2506301142837416E-4</v>
      </c>
      <c r="AG121" s="590">
        <v>28963</v>
      </c>
      <c r="AH121" s="590">
        <v>40179</v>
      </c>
      <c r="AI121" s="621">
        <v>0.72084919983075735</v>
      </c>
      <c r="AJ121" s="590">
        <v>28942</v>
      </c>
      <c r="AK121" s="590">
        <v>21</v>
      </c>
      <c r="AL121" s="590">
        <v>28963</v>
      </c>
      <c r="AM121" s="590">
        <v>11796</v>
      </c>
      <c r="AN121" s="621">
        <v>0.40757376822610741</v>
      </c>
      <c r="AO121" s="590">
        <v>16</v>
      </c>
      <c r="AP121" s="621">
        <v>0.76190476190476186</v>
      </c>
      <c r="AQ121" s="590">
        <v>11812</v>
      </c>
      <c r="AR121" s="621">
        <v>0.40783068052342641</v>
      </c>
      <c r="AS121" s="590">
        <v>154</v>
      </c>
      <c r="AT121" s="621">
        <v>1.3055272973889455E-2</v>
      </c>
      <c r="AU121" s="590">
        <v>1</v>
      </c>
      <c r="AV121" s="621">
        <v>6.25E-2</v>
      </c>
      <c r="AW121" s="590">
        <v>155</v>
      </c>
      <c r="AX121" s="621">
        <v>1.3122248560785641E-2</v>
      </c>
      <c r="AY121" s="590">
        <v>123</v>
      </c>
      <c r="AZ121" s="621">
        <v>0.79870129870129869</v>
      </c>
      <c r="BA121" s="590">
        <v>1</v>
      </c>
      <c r="BB121" s="621">
        <v>1</v>
      </c>
      <c r="BC121" s="590">
        <v>124</v>
      </c>
      <c r="BD121" s="621">
        <v>0.8</v>
      </c>
      <c r="BE121" s="590">
        <v>7</v>
      </c>
      <c r="BF121" s="621">
        <v>5.9261767693870641E-4</v>
      </c>
      <c r="BG121" s="590">
        <v>193</v>
      </c>
      <c r="BH121" s="621">
        <v>1.6339315949881476E-2</v>
      </c>
      <c r="BI121" s="590">
        <v>180</v>
      </c>
      <c r="BJ121" s="621">
        <v>1.5238740264138165E-2</v>
      </c>
      <c r="BK121" s="590">
        <v>1</v>
      </c>
      <c r="BL121" s="621">
        <v>0.33333333333333331</v>
      </c>
      <c r="BM121" s="590">
        <v>0</v>
      </c>
      <c r="BN121" s="621"/>
      <c r="BO121" s="590" t="s">
        <v>323</v>
      </c>
    </row>
    <row r="122" spans="1:67" s="590" customFormat="1" x14ac:dyDescent="0.2">
      <c r="A122" s="590" t="s">
        <v>253</v>
      </c>
      <c r="B122" s="590" t="s">
        <v>255</v>
      </c>
      <c r="C122" s="590" t="s">
        <v>502</v>
      </c>
      <c r="D122" s="590" t="s">
        <v>507</v>
      </c>
      <c r="E122" s="590" t="s">
        <v>518</v>
      </c>
      <c r="F122" s="590" t="s">
        <v>519</v>
      </c>
      <c r="G122" s="590" t="s">
        <v>320</v>
      </c>
      <c r="H122" s="590" t="s">
        <v>1110</v>
      </c>
      <c r="I122" s="590" t="s">
        <v>935</v>
      </c>
      <c r="J122" s="590" t="s">
        <v>936</v>
      </c>
      <c r="K122" s="590" t="s">
        <v>510</v>
      </c>
      <c r="L122" s="590">
        <v>6</v>
      </c>
      <c r="M122" s="590">
        <v>6</v>
      </c>
      <c r="N122" s="590">
        <v>6</v>
      </c>
      <c r="O122" s="656">
        <v>1</v>
      </c>
      <c r="P122" s="656">
        <v>103.16666666666667</v>
      </c>
      <c r="Q122" s="656" t="s">
        <v>323</v>
      </c>
      <c r="S122" s="621"/>
      <c r="W122" s="621"/>
      <c r="Y122" s="621"/>
      <c r="Z122" s="590">
        <v>5</v>
      </c>
      <c r="AA122" s="659">
        <v>0.83333333333333337</v>
      </c>
      <c r="AB122" s="590">
        <v>5</v>
      </c>
      <c r="AC122" s="621">
        <v>0.83333333333333337</v>
      </c>
      <c r="AD122" s="590">
        <v>618</v>
      </c>
      <c r="AE122" s="590">
        <v>1</v>
      </c>
      <c r="AF122" s="580">
        <v>1.6155088852988692E-3</v>
      </c>
      <c r="AG122" s="590">
        <v>619</v>
      </c>
      <c r="AH122" s="590">
        <v>880</v>
      </c>
      <c r="AI122" s="621">
        <v>0.70340909090909087</v>
      </c>
      <c r="AJ122" s="590" t="s">
        <v>323</v>
      </c>
      <c r="AK122" s="590" t="s">
        <v>323</v>
      </c>
      <c r="AL122" s="590" t="s">
        <v>323</v>
      </c>
      <c r="AN122" s="621" t="s">
        <v>323</v>
      </c>
      <c r="AP122" s="621" t="s">
        <v>323</v>
      </c>
      <c r="AQ122" s="590" t="s">
        <v>323</v>
      </c>
      <c r="AR122" s="621" t="s">
        <v>323</v>
      </c>
      <c r="AT122" s="621" t="s">
        <v>323</v>
      </c>
      <c r="AV122" s="621" t="s">
        <v>323</v>
      </c>
      <c r="AW122" s="590" t="s">
        <v>323</v>
      </c>
      <c r="AX122" s="621" t="s">
        <v>323</v>
      </c>
      <c r="AZ122" s="621" t="s">
        <v>323</v>
      </c>
      <c r="BB122" s="621" t="s">
        <v>323</v>
      </c>
      <c r="BC122" s="590" t="s">
        <v>323</v>
      </c>
      <c r="BD122" s="621" t="s">
        <v>323</v>
      </c>
      <c r="BF122" s="621" t="s">
        <v>323</v>
      </c>
      <c r="BH122" s="621" t="s">
        <v>323</v>
      </c>
      <c r="BI122" s="590" t="s">
        <v>323</v>
      </c>
      <c r="BJ122" s="621" t="s">
        <v>323</v>
      </c>
      <c r="BK122" s="590">
        <v>3</v>
      </c>
      <c r="BL122" s="621">
        <v>0.5</v>
      </c>
      <c r="BM122" s="590">
        <v>3</v>
      </c>
      <c r="BN122" s="621">
        <v>0.5</v>
      </c>
      <c r="BO122" s="590" t="s">
        <v>323</v>
      </c>
    </row>
    <row r="123" spans="1:67" s="590" customFormat="1" x14ac:dyDescent="0.2">
      <c r="A123" s="590" t="s">
        <v>253</v>
      </c>
      <c r="B123" s="590" t="s">
        <v>256</v>
      </c>
      <c r="C123" s="590" t="s">
        <v>502</v>
      </c>
      <c r="D123" s="590" t="s">
        <v>507</v>
      </c>
      <c r="E123" s="590" t="s">
        <v>518</v>
      </c>
      <c r="F123" s="590" t="s">
        <v>519</v>
      </c>
      <c r="G123" s="590" t="s">
        <v>320</v>
      </c>
      <c r="H123" s="590" t="s">
        <v>1110</v>
      </c>
      <c r="I123" s="590" t="s">
        <v>935</v>
      </c>
      <c r="J123" s="590" t="s">
        <v>936</v>
      </c>
      <c r="K123" s="590" t="s">
        <v>386</v>
      </c>
      <c r="L123" s="590">
        <v>6</v>
      </c>
      <c r="N123" s="590">
        <v>7</v>
      </c>
      <c r="O123" s="656">
        <v>1.1666666666666667</v>
      </c>
      <c r="P123" s="656">
        <v>1682.8333333333333</v>
      </c>
      <c r="Q123" s="656">
        <v>692.83333333333337</v>
      </c>
      <c r="S123" s="621"/>
      <c r="W123" s="621"/>
      <c r="Y123" s="621"/>
      <c r="Z123" s="590">
        <v>4</v>
      </c>
      <c r="AA123" s="659">
        <v>0.5714285714285714</v>
      </c>
      <c r="AB123" s="590">
        <v>4</v>
      </c>
      <c r="AC123" s="621">
        <v>0.66666666666666663</v>
      </c>
      <c r="AD123" s="590">
        <v>10086</v>
      </c>
      <c r="AE123" s="590">
        <v>11</v>
      </c>
      <c r="AF123" s="580">
        <v>1.0894325047043677E-3</v>
      </c>
      <c r="AG123" s="590">
        <v>10097</v>
      </c>
      <c r="AH123" s="590">
        <v>15200</v>
      </c>
      <c r="AI123" s="621">
        <v>0.66427631578947366</v>
      </c>
      <c r="AJ123" s="590">
        <v>10086</v>
      </c>
      <c r="AK123" s="590">
        <v>11</v>
      </c>
      <c r="AL123" s="590">
        <v>10097</v>
      </c>
      <c r="AM123" s="590">
        <v>4146</v>
      </c>
      <c r="AN123" s="621">
        <v>0.41106484235574065</v>
      </c>
      <c r="AO123" s="590">
        <v>11</v>
      </c>
      <c r="AP123" s="621">
        <v>1</v>
      </c>
      <c r="AQ123" s="590">
        <v>4157</v>
      </c>
      <c r="AR123" s="621">
        <v>0.41170644745964147</v>
      </c>
      <c r="AS123" s="590">
        <v>27</v>
      </c>
      <c r="AT123" s="621">
        <v>6.5123010130246021E-3</v>
      </c>
      <c r="AV123" s="621"/>
      <c r="AW123" s="590">
        <v>27</v>
      </c>
      <c r="AX123" s="621">
        <v>6.4950685590570122E-3</v>
      </c>
      <c r="AY123" s="590">
        <v>26</v>
      </c>
      <c r="AZ123" s="621">
        <v>0.96296296296296291</v>
      </c>
      <c r="BB123" s="621" t="s">
        <v>323</v>
      </c>
      <c r="BC123" s="590">
        <v>26</v>
      </c>
      <c r="BD123" s="621">
        <v>0.96296296296296291</v>
      </c>
      <c r="BE123" s="590">
        <v>7</v>
      </c>
      <c r="BF123" s="621">
        <v>1.6839066634592255E-3</v>
      </c>
      <c r="BG123" s="590">
        <v>188</v>
      </c>
      <c r="BH123" s="621">
        <v>4.5224921818619195E-2</v>
      </c>
      <c r="BI123" s="590">
        <v>195</v>
      </c>
      <c r="BJ123" s="621">
        <v>4.6908828482078418E-2</v>
      </c>
      <c r="BK123" s="590">
        <v>2</v>
      </c>
      <c r="BL123" s="621">
        <v>0.2857142857142857</v>
      </c>
      <c r="BM123" s="590">
        <v>1</v>
      </c>
      <c r="BN123" s="621">
        <v>0.16666666666666666</v>
      </c>
      <c r="BO123" s="590" t="s">
        <v>323</v>
      </c>
    </row>
    <row r="124" spans="1:67" s="590" customFormat="1" x14ac:dyDescent="0.2">
      <c r="A124" s="590" t="s">
        <v>253</v>
      </c>
      <c r="B124" s="590" t="s">
        <v>257</v>
      </c>
      <c r="C124" s="590" t="s">
        <v>514</v>
      </c>
      <c r="D124" s="590" t="s">
        <v>527</v>
      </c>
      <c r="E124" s="590" t="s">
        <v>518</v>
      </c>
      <c r="F124" s="590" t="s">
        <v>519</v>
      </c>
      <c r="G124" s="590" t="s">
        <v>320</v>
      </c>
      <c r="H124" s="590" t="s">
        <v>1110</v>
      </c>
      <c r="I124" s="590" t="s">
        <v>935</v>
      </c>
      <c r="J124" s="590" t="s">
        <v>936</v>
      </c>
      <c r="K124" s="590" t="s">
        <v>386</v>
      </c>
      <c r="L124" s="590">
        <v>3</v>
      </c>
      <c r="N124" s="590">
        <v>10</v>
      </c>
      <c r="O124" s="656">
        <v>3.3333333333333335</v>
      </c>
      <c r="P124" s="656">
        <v>8948.3333333333339</v>
      </c>
      <c r="Q124" s="656">
        <v>3851</v>
      </c>
      <c r="R124" s="590">
        <v>3</v>
      </c>
      <c r="S124" s="621">
        <v>0.3</v>
      </c>
      <c r="V124" s="590">
        <v>2</v>
      </c>
      <c r="W124" s="621">
        <v>0.66666666666666663</v>
      </c>
      <c r="X124" s="590">
        <v>2</v>
      </c>
      <c r="Y124" s="621"/>
      <c r="AA124" s="659"/>
      <c r="AC124" s="621"/>
      <c r="AD124" s="590">
        <v>26819</v>
      </c>
      <c r="AE124" s="590">
        <v>26</v>
      </c>
      <c r="AF124" s="580">
        <v>9.6852300242130751E-4</v>
      </c>
      <c r="AG124" s="590">
        <v>26845</v>
      </c>
      <c r="AH124" s="590">
        <v>36660</v>
      </c>
      <c r="AI124" s="621">
        <v>0.73226950354609932</v>
      </c>
      <c r="AJ124" s="590">
        <v>26819</v>
      </c>
      <c r="AK124" s="590">
        <v>26</v>
      </c>
      <c r="AL124" s="590">
        <v>26845</v>
      </c>
      <c r="AM124" s="590">
        <v>11530</v>
      </c>
      <c r="AN124" s="621">
        <v>0.4299190872142884</v>
      </c>
      <c r="AO124" s="590">
        <v>23</v>
      </c>
      <c r="AP124" s="621">
        <v>0.88461538461538458</v>
      </c>
      <c r="AQ124" s="590">
        <v>11553</v>
      </c>
      <c r="AR124" s="621">
        <v>0.43035947103743716</v>
      </c>
      <c r="AS124" s="590">
        <v>261</v>
      </c>
      <c r="AT124" s="621">
        <v>2.2636600173460537E-2</v>
      </c>
      <c r="AU124" s="590">
        <v>3</v>
      </c>
      <c r="AV124" s="621">
        <v>0.13043478260869565</v>
      </c>
      <c r="AW124" s="590">
        <v>264</v>
      </c>
      <c r="AX124" s="621">
        <v>2.2851207478576992E-2</v>
      </c>
      <c r="AY124" s="590">
        <v>238</v>
      </c>
      <c r="AZ124" s="621">
        <v>0.91187739463601536</v>
      </c>
      <c r="BA124" s="590">
        <v>2</v>
      </c>
      <c r="BB124" s="621">
        <v>0.66666666666666663</v>
      </c>
      <c r="BC124" s="590">
        <v>240</v>
      </c>
      <c r="BD124" s="621">
        <v>0.90909090909090906</v>
      </c>
      <c r="BE124" s="590">
        <v>78</v>
      </c>
      <c r="BF124" s="621">
        <v>6.7514931186704753E-3</v>
      </c>
      <c r="BG124" s="590">
        <v>340</v>
      </c>
      <c r="BH124" s="621">
        <v>2.9429585389076432E-2</v>
      </c>
      <c r="BI124" s="590">
        <v>418</v>
      </c>
      <c r="BJ124" s="621">
        <v>3.6181078507746905E-2</v>
      </c>
      <c r="BK124" s="590">
        <v>2</v>
      </c>
      <c r="BL124" s="621">
        <v>0.2</v>
      </c>
      <c r="BM124" s="590">
        <v>1</v>
      </c>
      <c r="BN124" s="621">
        <v>0.33333333333333331</v>
      </c>
      <c r="BO124" s="590" t="s">
        <v>323</v>
      </c>
    </row>
    <row r="125" spans="1:67" s="590" customFormat="1" x14ac:dyDescent="0.2">
      <c r="A125" s="590" t="s">
        <v>253</v>
      </c>
      <c r="B125" s="590" t="s">
        <v>257</v>
      </c>
      <c r="C125" s="590" t="s">
        <v>258</v>
      </c>
      <c r="D125" s="590" t="s">
        <v>527</v>
      </c>
      <c r="E125" s="590" t="s">
        <v>518</v>
      </c>
      <c r="F125" s="590" t="s">
        <v>519</v>
      </c>
      <c r="G125" s="590" t="s">
        <v>320</v>
      </c>
      <c r="H125" s="590" t="s">
        <v>1110</v>
      </c>
      <c r="I125" s="590" t="s">
        <v>935</v>
      </c>
      <c r="J125" s="590" t="s">
        <v>936</v>
      </c>
      <c r="K125" s="590" t="s">
        <v>386</v>
      </c>
      <c r="L125" s="590">
        <v>3</v>
      </c>
      <c r="N125" s="590">
        <v>11</v>
      </c>
      <c r="O125" s="656">
        <v>3.6666666666666665</v>
      </c>
      <c r="P125" s="656">
        <v>9439</v>
      </c>
      <c r="Q125" s="656">
        <v>3539.3333333333335</v>
      </c>
      <c r="R125" s="590">
        <v>1</v>
      </c>
      <c r="S125" s="621">
        <v>9.0909090909090912E-2</v>
      </c>
      <c r="V125" s="590">
        <v>1</v>
      </c>
      <c r="W125" s="621">
        <v>0.33333333333333331</v>
      </c>
      <c r="X125" s="590">
        <v>1</v>
      </c>
      <c r="Y125" s="621"/>
      <c r="AA125" s="659"/>
      <c r="AC125" s="621"/>
      <c r="AD125" s="590">
        <v>28190</v>
      </c>
      <c r="AE125" s="590">
        <v>127</v>
      </c>
      <c r="AF125" s="580">
        <v>4.4849383762404207E-3</v>
      </c>
      <c r="AG125" s="590">
        <v>28317</v>
      </c>
      <c r="AH125" s="590">
        <v>43197</v>
      </c>
      <c r="AI125" s="621">
        <v>0.65553163414125981</v>
      </c>
      <c r="AJ125" s="590">
        <v>28190</v>
      </c>
      <c r="AK125" s="590">
        <v>127</v>
      </c>
      <c r="AL125" s="590">
        <v>28317</v>
      </c>
      <c r="AM125" s="590">
        <v>10514</v>
      </c>
      <c r="AN125" s="621">
        <v>0.37296913799219583</v>
      </c>
      <c r="AO125" s="590">
        <v>104</v>
      </c>
      <c r="AP125" s="621">
        <v>0.81889763779527558</v>
      </c>
      <c r="AQ125" s="590">
        <v>10618</v>
      </c>
      <c r="AR125" s="621">
        <v>0.37496909983402199</v>
      </c>
      <c r="AS125" s="590">
        <v>430</v>
      </c>
      <c r="AT125" s="621">
        <v>4.0897850485067527E-2</v>
      </c>
      <c r="AU125" s="590">
        <v>18</v>
      </c>
      <c r="AV125" s="621">
        <v>0.17307692307692307</v>
      </c>
      <c r="AW125" s="590">
        <v>448</v>
      </c>
      <c r="AX125" s="621">
        <v>4.2192503296289319E-2</v>
      </c>
      <c r="AY125" s="590">
        <v>376</v>
      </c>
      <c r="AZ125" s="621">
        <v>0.87441860465116283</v>
      </c>
      <c r="BA125" s="590">
        <v>14</v>
      </c>
      <c r="BB125" s="621">
        <v>0.77777777777777779</v>
      </c>
      <c r="BC125" s="590">
        <v>390</v>
      </c>
      <c r="BD125" s="621">
        <v>0.8705357142857143</v>
      </c>
      <c r="BE125" s="590">
        <v>44</v>
      </c>
      <c r="BF125" s="621">
        <v>4.1439065737427011E-3</v>
      </c>
      <c r="BG125" s="590">
        <v>418</v>
      </c>
      <c r="BH125" s="621">
        <v>3.9367112450555658E-2</v>
      </c>
      <c r="BI125" s="590">
        <v>462</v>
      </c>
      <c r="BJ125" s="621">
        <v>4.351101902429836E-2</v>
      </c>
      <c r="BK125" s="590">
        <v>3</v>
      </c>
      <c r="BL125" s="621">
        <v>0.27272727272727271</v>
      </c>
      <c r="BM125" s="590">
        <v>2</v>
      </c>
      <c r="BN125" s="621">
        <v>0.66666666666666663</v>
      </c>
      <c r="BO125" s="590" t="s">
        <v>323</v>
      </c>
    </row>
    <row r="126" spans="1:67" s="590" customFormat="1" x14ac:dyDescent="0.2">
      <c r="A126" s="590" t="s">
        <v>253</v>
      </c>
      <c r="B126" s="590" t="s">
        <v>257</v>
      </c>
      <c r="C126" s="590" t="s">
        <v>623</v>
      </c>
      <c r="D126" s="590" t="s">
        <v>527</v>
      </c>
      <c r="E126" s="590" t="s">
        <v>518</v>
      </c>
      <c r="F126" s="590" t="s">
        <v>519</v>
      </c>
      <c r="G126" s="590" t="s">
        <v>320</v>
      </c>
      <c r="H126" s="590" t="s">
        <v>1110</v>
      </c>
      <c r="I126" s="590" t="s">
        <v>935</v>
      </c>
      <c r="J126" s="590" t="s">
        <v>936</v>
      </c>
      <c r="K126" s="590" t="s">
        <v>386</v>
      </c>
      <c r="L126" s="590">
        <v>3</v>
      </c>
      <c r="N126" s="590">
        <v>6</v>
      </c>
      <c r="O126" s="656">
        <v>2</v>
      </c>
      <c r="P126" s="656">
        <v>10391.333333333334</v>
      </c>
      <c r="Q126" s="656">
        <v>3998.6666666666665</v>
      </c>
      <c r="R126" s="590">
        <v>2</v>
      </c>
      <c r="S126" s="621">
        <v>0.33333333333333331</v>
      </c>
      <c r="V126" s="590">
        <v>2</v>
      </c>
      <c r="W126" s="621">
        <v>0.66666666666666663</v>
      </c>
      <c r="X126" s="590">
        <v>2</v>
      </c>
      <c r="Y126" s="621"/>
      <c r="Z126" s="590">
        <v>1</v>
      </c>
      <c r="AA126" s="659">
        <v>0.16666666666666666</v>
      </c>
      <c r="AB126" s="590">
        <v>1</v>
      </c>
      <c r="AC126" s="621">
        <v>0.33333333333333331</v>
      </c>
      <c r="AD126" s="590">
        <v>31147</v>
      </c>
      <c r="AE126" s="590">
        <v>27</v>
      </c>
      <c r="AF126" s="580">
        <v>8.6610637069352661E-4</v>
      </c>
      <c r="AG126" s="590">
        <v>31174</v>
      </c>
      <c r="AH126" s="590">
        <v>43962</v>
      </c>
      <c r="AI126" s="621">
        <v>0.70911241526773128</v>
      </c>
      <c r="AJ126" s="590">
        <v>31147</v>
      </c>
      <c r="AK126" s="590">
        <v>27</v>
      </c>
      <c r="AL126" s="590">
        <v>31174</v>
      </c>
      <c r="AM126" s="590">
        <v>11969</v>
      </c>
      <c r="AN126" s="621">
        <v>0.38427456897935597</v>
      </c>
      <c r="AO126" s="590">
        <v>27</v>
      </c>
      <c r="AP126" s="621">
        <v>1</v>
      </c>
      <c r="AQ126" s="590">
        <v>11996</v>
      </c>
      <c r="AR126" s="621">
        <v>0.38480785269776097</v>
      </c>
      <c r="AS126" s="590">
        <v>115</v>
      </c>
      <c r="AT126" s="621">
        <v>9.6081543988637309E-3</v>
      </c>
      <c r="AU126" s="590">
        <v>3</v>
      </c>
      <c r="AV126" s="621">
        <v>0.1111111111111111</v>
      </c>
      <c r="AW126" s="590">
        <v>118</v>
      </c>
      <c r="AX126" s="621">
        <v>9.8366122040680227E-3</v>
      </c>
      <c r="AY126" s="590">
        <v>101</v>
      </c>
      <c r="AZ126" s="621">
        <v>0.87826086956521743</v>
      </c>
      <c r="BA126" s="590">
        <v>2</v>
      </c>
      <c r="BB126" s="621">
        <v>0.66666666666666663</v>
      </c>
      <c r="BC126" s="590">
        <v>103</v>
      </c>
      <c r="BD126" s="621">
        <v>0.8728813559322034</v>
      </c>
      <c r="BE126" s="590">
        <v>30</v>
      </c>
      <c r="BF126" s="621">
        <v>2.5008336112037344E-3</v>
      </c>
      <c r="BG126" s="590">
        <v>452</v>
      </c>
      <c r="BH126" s="621">
        <v>3.7679226408802932E-2</v>
      </c>
      <c r="BI126" s="590">
        <v>482</v>
      </c>
      <c r="BJ126" s="621">
        <v>4.0180060020006667E-2</v>
      </c>
      <c r="BK126" s="590">
        <v>1</v>
      </c>
      <c r="BL126" s="621">
        <v>0.16666666666666666</v>
      </c>
      <c r="BM126" s="590">
        <v>1</v>
      </c>
      <c r="BN126" s="621">
        <v>0.33333333333333331</v>
      </c>
      <c r="BO126" s="590" t="s">
        <v>323</v>
      </c>
    </row>
    <row r="127" spans="1:67" s="590" customFormat="1" x14ac:dyDescent="0.2">
      <c r="A127" s="590" t="s">
        <v>253</v>
      </c>
      <c r="B127" s="590" t="s">
        <v>257</v>
      </c>
      <c r="C127" s="590" t="s">
        <v>259</v>
      </c>
      <c r="D127" s="590" t="s">
        <v>527</v>
      </c>
      <c r="E127" s="590" t="s">
        <v>518</v>
      </c>
      <c r="F127" s="590" t="s">
        <v>519</v>
      </c>
      <c r="G127" s="590" t="s">
        <v>320</v>
      </c>
      <c r="H127" s="590" t="s">
        <v>1110</v>
      </c>
      <c r="I127" s="590" t="s">
        <v>935</v>
      </c>
      <c r="J127" s="590" t="s">
        <v>936</v>
      </c>
      <c r="K127" s="590" t="s">
        <v>386</v>
      </c>
      <c r="L127" s="590">
        <v>3</v>
      </c>
      <c r="N127" s="590">
        <v>12</v>
      </c>
      <c r="O127" s="656">
        <v>4</v>
      </c>
      <c r="P127" s="656">
        <v>10441.666666666666</v>
      </c>
      <c r="Q127" s="656">
        <v>4944.333333333333</v>
      </c>
      <c r="R127" s="590">
        <v>2</v>
      </c>
      <c r="S127" s="621">
        <v>0.16666666666666666</v>
      </c>
      <c r="V127" s="590">
        <v>2</v>
      </c>
      <c r="W127" s="621">
        <v>0.66666666666666663</v>
      </c>
      <c r="X127" s="590">
        <v>2</v>
      </c>
      <c r="Y127" s="621"/>
      <c r="AA127" s="659"/>
      <c r="AC127" s="621"/>
      <c r="AD127" s="590">
        <v>31299</v>
      </c>
      <c r="AE127" s="590">
        <v>26</v>
      </c>
      <c r="AF127" s="580">
        <v>8.3000798084596967E-4</v>
      </c>
      <c r="AG127" s="590">
        <v>31325</v>
      </c>
      <c r="AH127" s="590">
        <v>41187</v>
      </c>
      <c r="AI127" s="621">
        <v>0.76055551508971275</v>
      </c>
      <c r="AJ127" s="590">
        <v>31299</v>
      </c>
      <c r="AK127" s="590">
        <v>26</v>
      </c>
      <c r="AL127" s="590">
        <v>31325</v>
      </c>
      <c r="AM127" s="590">
        <v>14813</v>
      </c>
      <c r="AN127" s="621">
        <v>0.47327390651458512</v>
      </c>
      <c r="AO127" s="590">
        <v>20</v>
      </c>
      <c r="AP127" s="621">
        <v>0.76923076923076927</v>
      </c>
      <c r="AQ127" s="590">
        <v>14833</v>
      </c>
      <c r="AR127" s="621">
        <v>0.47351955307262572</v>
      </c>
      <c r="AS127" s="590">
        <v>233</v>
      </c>
      <c r="AT127" s="621">
        <v>1.5729426854789712E-2</v>
      </c>
      <c r="AU127" s="590">
        <v>3</v>
      </c>
      <c r="AV127" s="621">
        <v>0.15</v>
      </c>
      <c r="AW127" s="590">
        <v>236</v>
      </c>
      <c r="AX127" s="621">
        <v>1.5910469898199959E-2</v>
      </c>
      <c r="AY127" s="590">
        <v>218</v>
      </c>
      <c r="AZ127" s="621">
        <v>0.93562231759656656</v>
      </c>
      <c r="BA127" s="590">
        <v>2</v>
      </c>
      <c r="BB127" s="621">
        <v>0.66666666666666663</v>
      </c>
      <c r="BC127" s="590">
        <v>220</v>
      </c>
      <c r="BD127" s="621">
        <v>0.93220338983050843</v>
      </c>
      <c r="BE127" s="590">
        <v>48</v>
      </c>
      <c r="BF127" s="621">
        <v>3.2360277759050766E-3</v>
      </c>
      <c r="BG127" s="590">
        <v>613</v>
      </c>
      <c r="BH127" s="621">
        <v>4.1326771388121082E-2</v>
      </c>
      <c r="BI127" s="590">
        <v>661</v>
      </c>
      <c r="BJ127" s="621">
        <v>4.4562799164026161E-2</v>
      </c>
      <c r="BK127" s="590">
        <v>4</v>
      </c>
      <c r="BL127" s="621">
        <v>0.33333333333333331</v>
      </c>
      <c r="BM127" s="590">
        <v>1</v>
      </c>
      <c r="BN127" s="621">
        <v>0.33333333333333331</v>
      </c>
      <c r="BO127" s="590" t="s">
        <v>323</v>
      </c>
    </row>
    <row r="128" spans="1:67" s="590" customFormat="1" x14ac:dyDescent="0.2">
      <c r="A128" s="590" t="s">
        <v>253</v>
      </c>
      <c r="B128" s="590" t="s">
        <v>257</v>
      </c>
      <c r="C128" s="590" t="s">
        <v>625</v>
      </c>
      <c r="D128" s="590" t="s">
        <v>527</v>
      </c>
      <c r="E128" s="590" t="s">
        <v>518</v>
      </c>
      <c r="F128" s="590" t="s">
        <v>519</v>
      </c>
      <c r="G128" s="590" t="s">
        <v>320</v>
      </c>
      <c r="H128" s="590" t="s">
        <v>1110</v>
      </c>
      <c r="I128" s="590" t="s">
        <v>935</v>
      </c>
      <c r="J128" s="590" t="s">
        <v>936</v>
      </c>
      <c r="K128" s="590" t="s">
        <v>386</v>
      </c>
      <c r="L128" s="590">
        <v>2</v>
      </c>
      <c r="N128" s="590">
        <v>10</v>
      </c>
      <c r="O128" s="656">
        <v>5</v>
      </c>
      <c r="P128" s="656">
        <v>9234</v>
      </c>
      <c r="Q128" s="656">
        <v>3751.5</v>
      </c>
      <c r="R128" s="590">
        <v>1</v>
      </c>
      <c r="S128" s="621">
        <v>0.1</v>
      </c>
      <c r="V128" s="590">
        <v>1</v>
      </c>
      <c r="W128" s="621">
        <v>0.5</v>
      </c>
      <c r="X128" s="590">
        <v>1</v>
      </c>
      <c r="Y128" s="621"/>
      <c r="AA128" s="659"/>
      <c r="AC128" s="621"/>
      <c r="AD128" s="590">
        <v>18455</v>
      </c>
      <c r="AE128" s="590">
        <v>13</v>
      </c>
      <c r="AF128" s="580">
        <v>7.0392029456356941E-4</v>
      </c>
      <c r="AG128" s="590">
        <v>18468</v>
      </c>
      <c r="AH128" s="590">
        <v>25950</v>
      </c>
      <c r="AI128" s="621">
        <v>0.71167630057803466</v>
      </c>
      <c r="AJ128" s="590">
        <v>18455</v>
      </c>
      <c r="AK128" s="590">
        <v>13</v>
      </c>
      <c r="AL128" s="590">
        <v>18468</v>
      </c>
      <c r="AM128" s="590">
        <v>7492</v>
      </c>
      <c r="AN128" s="621">
        <v>0.40596044432403144</v>
      </c>
      <c r="AO128" s="590">
        <v>11</v>
      </c>
      <c r="AP128" s="621">
        <v>0.84615384615384615</v>
      </c>
      <c r="AQ128" s="590">
        <v>7503</v>
      </c>
      <c r="AR128" s="621">
        <v>0.40627030539311243</v>
      </c>
      <c r="AS128" s="590">
        <v>140</v>
      </c>
      <c r="AT128" s="621">
        <v>1.8686599038974908E-2</v>
      </c>
      <c r="AV128" s="621"/>
      <c r="AW128" s="590">
        <v>140</v>
      </c>
      <c r="AX128" s="621">
        <v>1.8659202985472478E-2</v>
      </c>
      <c r="AY128" s="590">
        <v>110</v>
      </c>
      <c r="AZ128" s="621">
        <v>0.7857142857142857</v>
      </c>
      <c r="BB128" s="621" t="s">
        <v>323</v>
      </c>
      <c r="BC128" s="590">
        <v>110</v>
      </c>
      <c r="BD128" s="621">
        <v>0.7857142857142857</v>
      </c>
      <c r="BE128" s="590">
        <v>84</v>
      </c>
      <c r="BF128" s="621">
        <v>1.1195521791283487E-2</v>
      </c>
      <c r="BG128" s="590">
        <v>277</v>
      </c>
      <c r="BH128" s="621">
        <v>3.6918565906970548E-2</v>
      </c>
      <c r="BI128" s="590">
        <v>361</v>
      </c>
      <c r="BJ128" s="621">
        <v>4.8114087698254031E-2</v>
      </c>
      <c r="BK128" s="590">
        <v>1</v>
      </c>
      <c r="BL128" s="621">
        <v>0.1</v>
      </c>
      <c r="BM128" s="590">
        <v>0</v>
      </c>
      <c r="BN128" s="621"/>
      <c r="BO128" s="590" t="s">
        <v>323</v>
      </c>
    </row>
    <row r="129" spans="1:67" s="590" customFormat="1" x14ac:dyDescent="0.2">
      <c r="A129" s="590" t="s">
        <v>253</v>
      </c>
      <c r="B129" s="590" t="s">
        <v>257</v>
      </c>
      <c r="C129" s="590" t="s">
        <v>502</v>
      </c>
      <c r="D129" s="590" t="s">
        <v>509</v>
      </c>
      <c r="E129" s="590" t="s">
        <v>518</v>
      </c>
      <c r="F129" s="590" t="s">
        <v>519</v>
      </c>
      <c r="G129" s="590" t="s">
        <v>320</v>
      </c>
      <c r="H129" s="590" t="s">
        <v>1110</v>
      </c>
      <c r="I129" s="590" t="s">
        <v>935</v>
      </c>
      <c r="J129" s="590" t="s">
        <v>936</v>
      </c>
      <c r="K129" s="590" t="s">
        <v>386</v>
      </c>
      <c r="L129" s="590">
        <v>1</v>
      </c>
      <c r="N129" s="590">
        <v>6</v>
      </c>
      <c r="O129" s="656">
        <v>6</v>
      </c>
      <c r="P129" s="656">
        <v>136390</v>
      </c>
      <c r="Q129" s="656">
        <v>56842</v>
      </c>
      <c r="R129" s="590">
        <v>1</v>
      </c>
      <c r="S129" s="621">
        <v>0.16666666666666666</v>
      </c>
      <c r="T129" s="590">
        <v>3</v>
      </c>
      <c r="U129" s="590" t="s">
        <v>434</v>
      </c>
      <c r="V129" s="590">
        <v>1</v>
      </c>
      <c r="W129" s="621">
        <v>1</v>
      </c>
      <c r="X129" s="590">
        <v>1</v>
      </c>
      <c r="Y129" s="621"/>
      <c r="AA129" s="659"/>
      <c r="AC129" s="621"/>
      <c r="AD129" s="590">
        <v>136169</v>
      </c>
      <c r="AE129" s="590">
        <v>221</v>
      </c>
      <c r="AF129" s="580">
        <v>1.620353398342987E-3</v>
      </c>
      <c r="AG129" s="590">
        <v>136390</v>
      </c>
      <c r="AH129" s="590">
        <v>190956</v>
      </c>
      <c r="AI129" s="621">
        <v>0.71424830851086119</v>
      </c>
      <c r="AJ129" s="590">
        <v>136169</v>
      </c>
      <c r="AK129" s="590">
        <v>221</v>
      </c>
      <c r="AL129" s="590">
        <v>136390</v>
      </c>
      <c r="AM129" s="590">
        <v>56656</v>
      </c>
      <c r="AN129" s="621">
        <v>0.41607120563417516</v>
      </c>
      <c r="AO129" s="590">
        <v>186</v>
      </c>
      <c r="AP129" s="621">
        <v>0.84162895927601811</v>
      </c>
      <c r="AQ129" s="590">
        <v>56842</v>
      </c>
      <c r="AR129" s="621">
        <v>0.41676075958647996</v>
      </c>
      <c r="AS129" s="590">
        <v>1227</v>
      </c>
      <c r="AT129" s="621">
        <v>2.1657017791584299E-2</v>
      </c>
      <c r="AU129" s="590">
        <v>30</v>
      </c>
      <c r="AV129" s="621">
        <v>0.16129032258064516</v>
      </c>
      <c r="AW129" s="590">
        <v>1257</v>
      </c>
      <c r="AX129" s="621">
        <v>2.2113929840610815E-2</v>
      </c>
      <c r="AY129" s="590">
        <v>1098</v>
      </c>
      <c r="AZ129" s="621">
        <v>0.89486552567237165</v>
      </c>
      <c r="BA129" s="590">
        <v>20</v>
      </c>
      <c r="BB129" s="621">
        <v>0.66666666666666663</v>
      </c>
      <c r="BC129" s="590">
        <v>1118</v>
      </c>
      <c r="BD129" s="621">
        <v>0.88941925218774864</v>
      </c>
      <c r="BE129" s="590">
        <v>71</v>
      </c>
      <c r="BF129" s="621">
        <v>1.2490763871784948E-3</v>
      </c>
      <c r="BG129" s="590">
        <v>517</v>
      </c>
      <c r="BH129" s="621">
        <v>9.095387213680025E-3</v>
      </c>
      <c r="BI129" s="590">
        <v>588</v>
      </c>
      <c r="BJ129" s="621">
        <v>1.0344463600858521E-2</v>
      </c>
      <c r="BK129" s="590">
        <v>2</v>
      </c>
      <c r="BL129" s="621">
        <v>0.33333333333333331</v>
      </c>
      <c r="BM129" s="590">
        <v>1</v>
      </c>
      <c r="BN129" s="621">
        <v>1</v>
      </c>
      <c r="BO129" s="590" t="s">
        <v>323</v>
      </c>
    </row>
    <row r="130" spans="1:67" x14ac:dyDescent="0.2">
      <c r="AL130" s="590"/>
      <c r="AR130" s="621"/>
    </row>
    <row r="131" spans="1:67" x14ac:dyDescent="0.2">
      <c r="AQ131" s="590"/>
      <c r="AR131" s="621"/>
    </row>
    <row r="132" spans="1:67" x14ac:dyDescent="0.2">
      <c r="AK132" s="623"/>
      <c r="AL132" s="590"/>
      <c r="AQ132" s="590"/>
      <c r="AR132" s="621"/>
    </row>
    <row r="133" spans="1:67" x14ac:dyDescent="0.2">
      <c r="AK133" s="623"/>
      <c r="AL133" s="590"/>
      <c r="AQ133" s="590"/>
      <c r="AR133" s="621"/>
    </row>
  </sheetData>
  <sortState ref="A2:BO133">
    <sortCondition ref="A2:A133"/>
  </sortState>
  <conditionalFormatting sqref="AH116">
    <cfRule type="cellIs" dxfId="0" priority="1" stopIfTrue="1" operator="between">
      <formula>0</formula>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49"/>
  <sheetViews>
    <sheetView zoomScale="90" zoomScaleNormal="90" workbookViewId="0">
      <pane xSplit="4" ySplit="1" topLeftCell="E92" activePane="bottomRight" state="frozen"/>
      <selection pane="topRight" activeCell="E1" sqref="E1"/>
      <selection pane="bottomLeft" activeCell="A2" sqref="A2"/>
      <selection pane="bottomRight" activeCell="Y215" sqref="Y215"/>
    </sheetView>
  </sheetViews>
  <sheetFormatPr defaultRowHeight="12.75" x14ac:dyDescent="0.2"/>
  <cols>
    <col min="1" max="1" width="29.28515625" customWidth="1"/>
    <col min="2" max="2" width="31.28515625" customWidth="1"/>
    <col min="3" max="3" width="14.42578125" customWidth="1"/>
    <col min="7" max="7" width="14.85546875" customWidth="1"/>
    <col min="8" max="8" width="11.5703125" customWidth="1"/>
    <col min="10" max="10" width="6.85546875" customWidth="1"/>
  </cols>
  <sheetData>
    <row r="1" spans="1:67" s="652" customFormat="1" ht="102"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7" t="s">
        <v>299</v>
      </c>
      <c r="P1" s="657" t="s">
        <v>322</v>
      </c>
      <c r="Q1" s="657" t="s">
        <v>324</v>
      </c>
      <c r="R1" s="652" t="s">
        <v>325</v>
      </c>
      <c r="S1" s="652" t="s">
        <v>326</v>
      </c>
      <c r="T1" s="652" t="s">
        <v>327</v>
      </c>
      <c r="U1" s="652" t="s">
        <v>309</v>
      </c>
      <c r="V1" s="652" t="s">
        <v>387</v>
      </c>
      <c r="W1" s="652" t="s">
        <v>388</v>
      </c>
      <c r="X1" s="652" t="s">
        <v>311</v>
      </c>
      <c r="Y1" s="652" t="s">
        <v>312</v>
      </c>
      <c r="Z1" s="652" t="s">
        <v>328</v>
      </c>
      <c r="AA1" s="658" t="s">
        <v>329</v>
      </c>
      <c r="AB1" s="652" t="s">
        <v>330</v>
      </c>
      <c r="AC1" s="653" t="s">
        <v>331</v>
      </c>
      <c r="AD1" s="652" t="s">
        <v>489</v>
      </c>
      <c r="AE1" s="652" t="s">
        <v>477</v>
      </c>
      <c r="AF1" s="653" t="s">
        <v>478</v>
      </c>
      <c r="AG1" s="652" t="s">
        <v>479</v>
      </c>
      <c r="AH1" s="652" t="s">
        <v>929</v>
      </c>
      <c r="AI1" s="653" t="s">
        <v>480</v>
      </c>
      <c r="AJ1" s="652" t="s">
        <v>490</v>
      </c>
      <c r="AK1" s="652" t="s">
        <v>481</v>
      </c>
      <c r="AL1" s="652" t="s">
        <v>482</v>
      </c>
      <c r="AM1" s="652" t="s">
        <v>483</v>
      </c>
      <c r="AN1" s="653" t="s">
        <v>484</v>
      </c>
      <c r="AO1" s="652" t="s">
        <v>485</v>
      </c>
      <c r="AP1" s="653" t="s">
        <v>486</v>
      </c>
      <c r="AQ1" s="652" t="s">
        <v>487</v>
      </c>
      <c r="AR1" s="653" t="s">
        <v>488</v>
      </c>
      <c r="AS1" s="652" t="s">
        <v>332</v>
      </c>
      <c r="AT1" s="653" t="s">
        <v>333</v>
      </c>
      <c r="AU1" s="652" t="s">
        <v>334</v>
      </c>
      <c r="AV1" s="653" t="s">
        <v>335</v>
      </c>
      <c r="AW1" s="652" t="s">
        <v>336</v>
      </c>
      <c r="AX1" s="653" t="s">
        <v>337</v>
      </c>
      <c r="AY1" s="652" t="s">
        <v>475</v>
      </c>
      <c r="AZ1" s="653" t="s">
        <v>338</v>
      </c>
      <c r="BA1" s="652" t="s">
        <v>476</v>
      </c>
      <c r="BB1" s="653" t="s">
        <v>339</v>
      </c>
      <c r="BC1" s="652" t="s">
        <v>491</v>
      </c>
      <c r="BD1" s="653" t="s">
        <v>492</v>
      </c>
      <c r="BE1" s="652" t="s">
        <v>493</v>
      </c>
      <c r="BF1" s="653" t="s">
        <v>494</v>
      </c>
      <c r="BG1" s="652" t="s">
        <v>471</v>
      </c>
      <c r="BH1" s="653" t="s">
        <v>472</v>
      </c>
      <c r="BI1" s="652" t="s">
        <v>473</v>
      </c>
      <c r="BJ1" s="653" t="s">
        <v>474</v>
      </c>
      <c r="BK1" s="652" t="s">
        <v>497</v>
      </c>
      <c r="BL1" s="653" t="s">
        <v>496</v>
      </c>
      <c r="BM1" s="652" t="s">
        <v>939</v>
      </c>
      <c r="BN1" s="653" t="s">
        <v>940</v>
      </c>
      <c r="BO1" s="652" t="s">
        <v>454</v>
      </c>
    </row>
    <row r="2" spans="1:67" s="590" customFormat="1" x14ac:dyDescent="0.2">
      <c r="A2" s="590" t="s">
        <v>500</v>
      </c>
      <c r="B2" s="590" t="s">
        <v>506</v>
      </c>
      <c r="C2" s="590" t="s">
        <v>502</v>
      </c>
      <c r="D2" s="590" t="s">
        <v>507</v>
      </c>
      <c r="E2" s="590" t="s">
        <v>504</v>
      </c>
      <c r="F2" s="590" t="s">
        <v>505</v>
      </c>
      <c r="G2" s="590" t="s">
        <v>314</v>
      </c>
      <c r="H2" s="590" t="s">
        <v>1109</v>
      </c>
      <c r="I2" s="590" t="s">
        <v>934</v>
      </c>
      <c r="K2" s="590" t="s">
        <v>510</v>
      </c>
      <c r="L2" s="590">
        <v>5</v>
      </c>
      <c r="M2" s="590">
        <v>4</v>
      </c>
      <c r="N2" s="590">
        <v>4</v>
      </c>
      <c r="O2" s="656">
        <v>0.8</v>
      </c>
      <c r="P2" s="656">
        <v>218.2</v>
      </c>
      <c r="Q2" s="656" t="s">
        <v>323</v>
      </c>
      <c r="S2" s="621"/>
      <c r="Z2" s="590">
        <v>3</v>
      </c>
      <c r="AA2" s="659">
        <v>0.75</v>
      </c>
      <c r="AB2" s="590">
        <v>3</v>
      </c>
      <c r="AC2" s="621">
        <v>0.6</v>
      </c>
      <c r="AD2" s="590">
        <v>1082</v>
      </c>
      <c r="AE2" s="590">
        <v>9</v>
      </c>
      <c r="AF2" s="621">
        <v>8.2493125572868919E-3</v>
      </c>
      <c r="AG2" s="590">
        <v>1091</v>
      </c>
      <c r="AH2" s="590">
        <v>1730</v>
      </c>
      <c r="AI2" s="621">
        <v>0.63063583815028901</v>
      </c>
      <c r="AJ2" s="590" t="s">
        <v>323</v>
      </c>
      <c r="AK2" s="590" t="s">
        <v>323</v>
      </c>
      <c r="AL2" s="590" t="s">
        <v>323</v>
      </c>
      <c r="AN2" s="621" t="s">
        <v>323</v>
      </c>
      <c r="AP2" s="621" t="s">
        <v>323</v>
      </c>
      <c r="AQ2" s="590" t="s">
        <v>323</v>
      </c>
      <c r="AR2" s="621" t="s">
        <v>323</v>
      </c>
      <c r="AT2" s="621" t="s">
        <v>323</v>
      </c>
      <c r="AV2" s="621" t="s">
        <v>323</v>
      </c>
      <c r="AW2" s="590" t="s">
        <v>323</v>
      </c>
      <c r="AX2" s="621" t="s">
        <v>323</v>
      </c>
      <c r="AZ2" s="621" t="s">
        <v>323</v>
      </c>
      <c r="BB2" s="621" t="s">
        <v>323</v>
      </c>
      <c r="BC2" s="590" t="s">
        <v>323</v>
      </c>
      <c r="BD2" s="621" t="s">
        <v>323</v>
      </c>
      <c r="BF2" s="621" t="s">
        <v>323</v>
      </c>
      <c r="BH2" s="621" t="s">
        <v>323</v>
      </c>
      <c r="BJ2" s="621" t="s">
        <v>323</v>
      </c>
      <c r="BK2" s="590">
        <v>2</v>
      </c>
      <c r="BL2" s="621">
        <v>0.5</v>
      </c>
      <c r="BM2" s="590">
        <v>2</v>
      </c>
      <c r="BN2" s="621">
        <v>0.4</v>
      </c>
      <c r="BO2" s="590">
        <v>1</v>
      </c>
    </row>
    <row r="3" spans="1:67" s="590" customFormat="1" x14ac:dyDescent="0.2">
      <c r="A3" s="590" t="s">
        <v>500</v>
      </c>
      <c r="B3" s="590" t="s">
        <v>508</v>
      </c>
      <c r="C3" s="590" t="s">
        <v>511</v>
      </c>
      <c r="D3" s="590" t="s">
        <v>515</v>
      </c>
      <c r="E3" s="590" t="s">
        <v>504</v>
      </c>
      <c r="F3" s="590" t="s">
        <v>505</v>
      </c>
      <c r="G3" s="590" t="s">
        <v>314</v>
      </c>
      <c r="H3" s="590" t="s">
        <v>1109</v>
      </c>
      <c r="I3" s="590" t="s">
        <v>934</v>
      </c>
      <c r="K3" s="590" t="s">
        <v>386</v>
      </c>
      <c r="L3" s="590">
        <v>7</v>
      </c>
      <c r="N3" s="590">
        <v>13</v>
      </c>
      <c r="O3" s="656">
        <v>1.8571428571428572</v>
      </c>
      <c r="P3" s="656">
        <v>1826.8571428571429</v>
      </c>
      <c r="Q3" s="656">
        <v>972.85714285714289</v>
      </c>
      <c r="R3" s="590">
        <v>4</v>
      </c>
      <c r="S3" s="621">
        <v>0.30769230769230771</v>
      </c>
      <c r="V3" s="590">
        <v>4</v>
      </c>
      <c r="W3" s="590">
        <v>0.5714285714285714</v>
      </c>
      <c r="X3" s="590">
        <v>4</v>
      </c>
      <c r="AA3" s="659"/>
      <c r="AC3" s="621"/>
      <c r="AD3" s="590">
        <v>12784</v>
      </c>
      <c r="AE3" s="590">
        <v>4</v>
      </c>
      <c r="AF3" s="621">
        <v>3.1279324366593683E-4</v>
      </c>
      <c r="AG3" s="590">
        <v>12788</v>
      </c>
      <c r="AH3" s="590">
        <v>17502</v>
      </c>
      <c r="AI3" s="621">
        <v>0.73065935321677522</v>
      </c>
      <c r="AJ3" s="590">
        <v>12784</v>
      </c>
      <c r="AK3" s="590">
        <v>4</v>
      </c>
      <c r="AL3" s="590">
        <v>12788</v>
      </c>
      <c r="AM3" s="590">
        <v>6806</v>
      </c>
      <c r="AN3" s="621">
        <v>0.53238423028785986</v>
      </c>
      <c r="AO3" s="590">
        <v>4</v>
      </c>
      <c r="AP3" s="621">
        <v>1</v>
      </c>
      <c r="AQ3" s="590">
        <v>6810</v>
      </c>
      <c r="AR3" s="621">
        <v>0.53253049734125746</v>
      </c>
      <c r="AS3" s="590">
        <v>22</v>
      </c>
      <c r="AT3" s="621">
        <v>3.2324419629738465E-3</v>
      </c>
      <c r="AV3" s="621" t="s">
        <v>323</v>
      </c>
      <c r="AW3" s="590">
        <v>22</v>
      </c>
      <c r="AX3" s="621">
        <v>3.2305433186490457E-3</v>
      </c>
      <c r="AY3" s="590">
        <v>20</v>
      </c>
      <c r="AZ3" s="621">
        <v>0.90909090909090906</v>
      </c>
      <c r="BB3" s="621" t="s">
        <v>323</v>
      </c>
      <c r="BC3" s="590">
        <v>20</v>
      </c>
      <c r="BD3" s="621">
        <v>0.90909090909090906</v>
      </c>
      <c r="BE3" s="590">
        <v>19</v>
      </c>
      <c r="BF3" s="621">
        <v>2.7900146842878121E-3</v>
      </c>
      <c r="BG3" s="590">
        <v>82</v>
      </c>
      <c r="BH3" s="621">
        <v>1.2041116005873716E-2</v>
      </c>
      <c r="BI3" s="590">
        <v>101</v>
      </c>
      <c r="BJ3" s="621">
        <v>1.4831130690161527E-2</v>
      </c>
      <c r="BK3" s="590">
        <v>5</v>
      </c>
      <c r="BL3" s="621">
        <v>0.38461538461538464</v>
      </c>
      <c r="BM3" s="590">
        <v>1</v>
      </c>
      <c r="BN3" s="621">
        <v>0.14285714285714285</v>
      </c>
      <c r="BO3" s="590" t="s">
        <v>323</v>
      </c>
    </row>
    <row r="4" spans="1:67" s="590" customFormat="1" x14ac:dyDescent="0.2">
      <c r="A4" s="590" t="s">
        <v>500</v>
      </c>
      <c r="B4" s="590" t="s">
        <v>508</v>
      </c>
      <c r="C4" s="590" t="s">
        <v>514</v>
      </c>
      <c r="D4" s="590" t="s">
        <v>515</v>
      </c>
      <c r="E4" s="590" t="s">
        <v>504</v>
      </c>
      <c r="F4" s="590" t="s">
        <v>505</v>
      </c>
      <c r="G4" s="590" t="s">
        <v>314</v>
      </c>
      <c r="H4" s="590" t="s">
        <v>1109</v>
      </c>
      <c r="I4" s="590" t="s">
        <v>934</v>
      </c>
      <c r="K4" s="590" t="s">
        <v>510</v>
      </c>
      <c r="L4" s="590">
        <v>3</v>
      </c>
      <c r="M4" s="590">
        <v>3</v>
      </c>
      <c r="N4" s="590">
        <v>3</v>
      </c>
      <c r="O4" s="656">
        <v>1</v>
      </c>
      <c r="P4" s="656">
        <v>1774</v>
      </c>
      <c r="Q4" s="656" t="s">
        <v>323</v>
      </c>
      <c r="R4" s="590">
        <v>2</v>
      </c>
      <c r="S4" s="621">
        <v>0.66666666666666663</v>
      </c>
      <c r="V4" s="590">
        <v>2</v>
      </c>
      <c r="W4" s="590">
        <v>0.66666666666666663</v>
      </c>
      <c r="X4" s="590">
        <v>2</v>
      </c>
      <c r="AA4" s="659"/>
      <c r="AC4" s="621"/>
      <c r="AD4" s="590">
        <v>5315</v>
      </c>
      <c r="AE4" s="590">
        <v>7</v>
      </c>
      <c r="AF4" s="621">
        <v>1.3152950018789928E-3</v>
      </c>
      <c r="AG4" s="590">
        <v>5322</v>
      </c>
      <c r="AH4" s="590">
        <v>8301</v>
      </c>
      <c r="AI4" s="621">
        <v>0.64112757499096495</v>
      </c>
      <c r="AJ4" s="590" t="s">
        <v>323</v>
      </c>
      <c r="AK4" s="590" t="s">
        <v>323</v>
      </c>
      <c r="AL4" s="590" t="s">
        <v>323</v>
      </c>
      <c r="AN4" s="621" t="s">
        <v>323</v>
      </c>
      <c r="AP4" s="621" t="s">
        <v>323</v>
      </c>
      <c r="AQ4" s="590" t="s">
        <v>323</v>
      </c>
      <c r="AR4" s="621" t="s">
        <v>323</v>
      </c>
      <c r="AT4" s="621" t="s">
        <v>323</v>
      </c>
      <c r="AV4" s="621" t="s">
        <v>323</v>
      </c>
      <c r="AX4" s="621" t="s">
        <v>323</v>
      </c>
      <c r="AZ4" s="621" t="s">
        <v>323</v>
      </c>
      <c r="BB4" s="621" t="s">
        <v>323</v>
      </c>
      <c r="BD4" s="621" t="s">
        <v>323</v>
      </c>
      <c r="BF4" s="621" t="s">
        <v>323</v>
      </c>
      <c r="BH4" s="621" t="s">
        <v>323</v>
      </c>
      <c r="BI4" s="590" t="s">
        <v>323</v>
      </c>
      <c r="BJ4" s="621" t="s">
        <v>323</v>
      </c>
      <c r="BK4" s="590">
        <v>0</v>
      </c>
      <c r="BL4" s="621"/>
      <c r="BN4" s="621"/>
      <c r="BO4" s="590" t="s">
        <v>323</v>
      </c>
    </row>
    <row r="5" spans="1:67" s="590" customFormat="1" x14ac:dyDescent="0.2">
      <c r="A5" s="590" t="s">
        <v>500</v>
      </c>
      <c r="B5" s="590" t="s">
        <v>508</v>
      </c>
      <c r="C5" s="590" t="s">
        <v>513</v>
      </c>
      <c r="D5" s="590" t="s">
        <v>515</v>
      </c>
      <c r="E5" s="590" t="s">
        <v>504</v>
      </c>
      <c r="F5" s="590" t="s">
        <v>505</v>
      </c>
      <c r="G5" s="590" t="s">
        <v>314</v>
      </c>
      <c r="H5" s="590" t="s">
        <v>1109</v>
      </c>
      <c r="I5" s="590" t="s">
        <v>934</v>
      </c>
      <c r="K5" s="590" t="s">
        <v>510</v>
      </c>
      <c r="L5" s="590">
        <v>2</v>
      </c>
      <c r="M5" s="590">
        <v>2</v>
      </c>
      <c r="N5" s="590">
        <v>2</v>
      </c>
      <c r="O5" s="656">
        <v>1</v>
      </c>
      <c r="P5" s="656">
        <v>1606.5</v>
      </c>
      <c r="Q5" s="656" t="s">
        <v>323</v>
      </c>
      <c r="R5" s="590">
        <v>2</v>
      </c>
      <c r="S5" s="621">
        <v>1</v>
      </c>
      <c r="V5" s="590">
        <v>2</v>
      </c>
      <c r="W5" s="590">
        <v>1</v>
      </c>
      <c r="X5" s="590">
        <v>2</v>
      </c>
      <c r="AA5" s="659"/>
      <c r="AC5" s="621"/>
      <c r="AD5" s="590">
        <v>3206</v>
      </c>
      <c r="AE5" s="590">
        <v>7</v>
      </c>
      <c r="AF5" s="621">
        <v>2.1786492374727671E-3</v>
      </c>
      <c r="AG5" s="590">
        <v>3213</v>
      </c>
      <c r="AH5" s="590">
        <v>5238</v>
      </c>
      <c r="AI5" s="621">
        <v>0.61340206185567014</v>
      </c>
      <c r="AJ5" s="590" t="s">
        <v>323</v>
      </c>
      <c r="AK5" s="590" t="s">
        <v>323</v>
      </c>
      <c r="AL5" s="590" t="s">
        <v>323</v>
      </c>
      <c r="AN5" s="621" t="s">
        <v>323</v>
      </c>
      <c r="AP5" s="621" t="s">
        <v>323</v>
      </c>
      <c r="AQ5" s="590" t="s">
        <v>323</v>
      </c>
      <c r="AR5" s="621" t="s">
        <v>323</v>
      </c>
      <c r="AT5" s="621" t="s">
        <v>323</v>
      </c>
      <c r="AV5" s="621" t="s">
        <v>323</v>
      </c>
      <c r="AW5" s="590" t="s">
        <v>323</v>
      </c>
      <c r="AX5" s="621" t="s">
        <v>323</v>
      </c>
      <c r="AZ5" s="621" t="s">
        <v>323</v>
      </c>
      <c r="BB5" s="621" t="s">
        <v>323</v>
      </c>
      <c r="BC5" s="590" t="s">
        <v>323</v>
      </c>
      <c r="BD5" s="621" t="s">
        <v>323</v>
      </c>
      <c r="BF5" s="621" t="s">
        <v>323</v>
      </c>
      <c r="BH5" s="621" t="s">
        <v>323</v>
      </c>
      <c r="BI5" s="590" t="s">
        <v>323</v>
      </c>
      <c r="BJ5" s="621" t="s">
        <v>323</v>
      </c>
      <c r="BK5" s="590">
        <v>0</v>
      </c>
      <c r="BL5" s="621"/>
      <c r="BN5" s="621"/>
      <c r="BO5" s="590" t="s">
        <v>323</v>
      </c>
    </row>
    <row r="6" spans="1:67" s="590" customFormat="1" x14ac:dyDescent="0.2">
      <c r="A6" s="590" t="s">
        <v>500</v>
      </c>
      <c r="B6" s="590" t="s">
        <v>501</v>
      </c>
      <c r="C6" s="590" t="s">
        <v>502</v>
      </c>
      <c r="D6" s="590" t="s">
        <v>503</v>
      </c>
      <c r="E6" s="590" t="s">
        <v>504</v>
      </c>
      <c r="F6" s="590" t="s">
        <v>505</v>
      </c>
      <c r="G6" s="590" t="s">
        <v>314</v>
      </c>
      <c r="H6" s="590" t="s">
        <v>1109</v>
      </c>
      <c r="I6" s="590" t="s">
        <v>934</v>
      </c>
      <c r="K6" s="590" t="s">
        <v>386</v>
      </c>
      <c r="L6" s="590">
        <v>6</v>
      </c>
      <c r="N6" s="590">
        <v>9</v>
      </c>
      <c r="O6" s="656">
        <v>1.5</v>
      </c>
      <c r="P6" s="656">
        <v>2953.8333333333335</v>
      </c>
      <c r="Q6" s="656">
        <v>365.16666666666669</v>
      </c>
      <c r="S6" s="621"/>
      <c r="Z6" s="590">
        <v>4</v>
      </c>
      <c r="AA6" s="659">
        <v>0.44444444444444442</v>
      </c>
      <c r="AB6" s="590">
        <v>4</v>
      </c>
      <c r="AC6" s="621">
        <v>0.66666666666666663</v>
      </c>
      <c r="AD6" s="590">
        <v>17723</v>
      </c>
      <c r="AF6" s="621"/>
      <c r="AG6" s="590">
        <v>17723</v>
      </c>
      <c r="AI6" s="621"/>
      <c r="AJ6" s="590">
        <v>17723</v>
      </c>
      <c r="AL6" s="590">
        <v>17723</v>
      </c>
      <c r="AM6" s="590">
        <v>2191</v>
      </c>
      <c r="AN6" s="621">
        <v>0.12362466850984596</v>
      </c>
      <c r="AP6" s="621"/>
      <c r="AQ6" s="590">
        <v>2191</v>
      </c>
      <c r="AR6" s="621">
        <v>0.12362466850984596</v>
      </c>
      <c r="AT6" s="621"/>
      <c r="AV6" s="621"/>
      <c r="AW6" s="590">
        <v>30</v>
      </c>
      <c r="AX6" s="621">
        <v>1.3692377909630305E-2</v>
      </c>
      <c r="AZ6" s="621" t="s">
        <v>323</v>
      </c>
      <c r="BB6" s="621" t="s">
        <v>323</v>
      </c>
      <c r="BC6" s="590">
        <v>28</v>
      </c>
      <c r="BD6" s="621">
        <v>0.93333333333333335</v>
      </c>
      <c r="BE6" s="590">
        <v>58</v>
      </c>
      <c r="BF6" s="621">
        <v>2.6471930625285259E-2</v>
      </c>
      <c r="BG6" s="590">
        <v>348</v>
      </c>
      <c r="BH6" s="621">
        <v>0.15883158375171155</v>
      </c>
      <c r="BI6" s="590">
        <v>406</v>
      </c>
      <c r="BJ6" s="621">
        <v>0.1853035143769968</v>
      </c>
      <c r="BK6" s="590">
        <v>1</v>
      </c>
      <c r="BL6" s="621">
        <v>0.1111111111111111</v>
      </c>
      <c r="BM6" s="590">
        <v>1</v>
      </c>
      <c r="BN6" s="621">
        <v>0.16666666666666666</v>
      </c>
      <c r="BO6" s="590" t="s">
        <v>323</v>
      </c>
    </row>
    <row r="7" spans="1:67" s="590" customFormat="1" x14ac:dyDescent="0.2">
      <c r="A7" s="590" t="s">
        <v>500</v>
      </c>
      <c r="B7" s="590" t="s">
        <v>508</v>
      </c>
      <c r="C7" s="590" t="s">
        <v>502</v>
      </c>
      <c r="D7" s="590" t="s">
        <v>509</v>
      </c>
      <c r="E7" s="590" t="s">
        <v>504</v>
      </c>
      <c r="F7" s="590" t="s">
        <v>505</v>
      </c>
      <c r="G7" s="590" t="s">
        <v>314</v>
      </c>
      <c r="H7" s="590" t="s">
        <v>1109</v>
      </c>
      <c r="I7" s="590" t="s">
        <v>934</v>
      </c>
      <c r="K7" s="590" t="s">
        <v>386</v>
      </c>
      <c r="L7" s="590">
        <v>1</v>
      </c>
      <c r="N7" s="590">
        <v>3</v>
      </c>
      <c r="O7" s="656">
        <v>3</v>
      </c>
      <c r="P7" s="656">
        <v>21323</v>
      </c>
      <c r="Q7" s="656">
        <v>10468</v>
      </c>
      <c r="R7" s="590">
        <v>1</v>
      </c>
      <c r="S7" s="621">
        <v>0.33333333333333331</v>
      </c>
      <c r="T7" s="590">
        <v>2</v>
      </c>
      <c r="U7" s="590" t="s">
        <v>434</v>
      </c>
      <c r="V7" s="590">
        <v>1</v>
      </c>
      <c r="W7" s="590">
        <v>1</v>
      </c>
      <c r="X7" s="590">
        <v>1</v>
      </c>
      <c r="AA7" s="659"/>
      <c r="AC7" s="621"/>
      <c r="AD7" s="590">
        <v>21305</v>
      </c>
      <c r="AE7" s="590">
        <v>18</v>
      </c>
      <c r="AF7" s="621">
        <v>8.4415888946208321E-4</v>
      </c>
      <c r="AG7" s="590">
        <v>21323</v>
      </c>
      <c r="AH7" s="590">
        <v>31041</v>
      </c>
      <c r="AI7" s="621">
        <v>0.68693018910473247</v>
      </c>
      <c r="AJ7" s="590">
        <v>21305</v>
      </c>
      <c r="AK7" s="590">
        <v>18</v>
      </c>
      <c r="AL7" s="590">
        <v>21323</v>
      </c>
      <c r="AM7" s="590">
        <v>10438</v>
      </c>
      <c r="AN7" s="621">
        <v>0.48993194085895331</v>
      </c>
      <c r="AO7" s="590">
        <v>30</v>
      </c>
      <c r="AP7" s="621">
        <v>1.6666666666666667</v>
      </c>
      <c r="AQ7" s="590">
        <v>10468</v>
      </c>
      <c r="AR7" s="621">
        <v>0.4909252919382826</v>
      </c>
      <c r="AS7" s="590">
        <v>32</v>
      </c>
      <c r="AT7" s="621">
        <v>3.0657214025675418E-3</v>
      </c>
      <c r="AV7" s="621" t="s">
        <v>323</v>
      </c>
      <c r="AW7" s="590">
        <v>32</v>
      </c>
      <c r="AX7" s="621">
        <v>3.0569354222392052E-3</v>
      </c>
      <c r="AY7" s="590">
        <v>30</v>
      </c>
      <c r="AZ7" s="621">
        <v>0.9375</v>
      </c>
      <c r="BB7" s="621" t="s">
        <v>323</v>
      </c>
      <c r="BC7" s="590">
        <v>30</v>
      </c>
      <c r="BD7" s="621">
        <v>0.9375</v>
      </c>
      <c r="BE7" s="590">
        <v>4</v>
      </c>
      <c r="BF7" s="621">
        <v>3.8211692777990065E-4</v>
      </c>
      <c r="BG7" s="590">
        <v>193</v>
      </c>
      <c r="BH7" s="621">
        <v>1.8437141765380208E-2</v>
      </c>
      <c r="BI7" s="590">
        <v>197</v>
      </c>
      <c r="BJ7" s="621">
        <v>1.8819258693160108E-2</v>
      </c>
      <c r="BK7" s="590">
        <v>0</v>
      </c>
      <c r="BL7" s="621"/>
      <c r="BN7" s="621"/>
      <c r="BO7" s="590" t="s">
        <v>323</v>
      </c>
    </row>
    <row r="8" spans="1:67" s="590" customFormat="1" x14ac:dyDescent="0.2">
      <c r="A8" s="590" t="s">
        <v>616</v>
      </c>
      <c r="B8" s="590" t="s">
        <v>394</v>
      </c>
      <c r="C8" s="590" t="s">
        <v>397</v>
      </c>
      <c r="D8" s="590" t="s">
        <v>507</v>
      </c>
      <c r="E8" s="590" t="s">
        <v>504</v>
      </c>
      <c r="F8" s="590" t="s">
        <v>519</v>
      </c>
      <c r="G8" s="590" t="s">
        <v>922</v>
      </c>
      <c r="H8" s="590" t="s">
        <v>1109</v>
      </c>
      <c r="I8" s="590" t="s">
        <v>934</v>
      </c>
      <c r="K8" s="590" t="s">
        <v>386</v>
      </c>
      <c r="L8" s="590">
        <v>1</v>
      </c>
      <c r="N8" s="590">
        <v>3</v>
      </c>
      <c r="O8" s="656">
        <v>3</v>
      </c>
      <c r="P8" s="656">
        <v>2112</v>
      </c>
      <c r="Q8" s="656">
        <v>963</v>
      </c>
      <c r="S8" s="621"/>
      <c r="Z8" s="590">
        <v>1</v>
      </c>
      <c r="AA8" s="659">
        <v>0.33333333333333331</v>
      </c>
      <c r="AB8" s="590">
        <v>0</v>
      </c>
      <c r="AC8" s="621">
        <v>0</v>
      </c>
      <c r="AD8" s="590">
        <v>2111</v>
      </c>
      <c r="AE8" s="590">
        <v>1</v>
      </c>
      <c r="AF8" s="621">
        <v>4.734848484848485E-4</v>
      </c>
      <c r="AG8" s="590">
        <v>2112</v>
      </c>
      <c r="AI8" s="621"/>
      <c r="AJ8" s="590">
        <v>2111</v>
      </c>
      <c r="AK8" s="590">
        <v>1</v>
      </c>
      <c r="AL8" s="590">
        <v>2112</v>
      </c>
      <c r="AM8" s="590">
        <v>962</v>
      </c>
      <c r="AN8" s="621">
        <v>0.45570819516816674</v>
      </c>
      <c r="AO8" s="590">
        <v>1</v>
      </c>
      <c r="AP8" s="621">
        <v>1</v>
      </c>
      <c r="AQ8" s="590">
        <v>963</v>
      </c>
      <c r="AR8" s="621">
        <v>0.45596590909090912</v>
      </c>
      <c r="AS8" s="590">
        <v>20</v>
      </c>
      <c r="AT8" s="621">
        <v>2.0790020790020791E-2</v>
      </c>
      <c r="AU8" s="590">
        <v>1</v>
      </c>
      <c r="AV8" s="621">
        <v>1</v>
      </c>
      <c r="AW8" s="590">
        <v>21</v>
      </c>
      <c r="AX8" s="621">
        <v>2.1806853582554516E-2</v>
      </c>
      <c r="AY8" s="590">
        <v>10</v>
      </c>
      <c r="AZ8" s="621">
        <v>0.5</v>
      </c>
      <c r="BA8" s="590">
        <v>0</v>
      </c>
      <c r="BB8" s="621">
        <v>0</v>
      </c>
      <c r="BC8" s="590">
        <v>10</v>
      </c>
      <c r="BD8" s="621">
        <v>0.47619047619047616</v>
      </c>
      <c r="BE8" s="590">
        <v>4</v>
      </c>
      <c r="BF8" s="621">
        <v>4.1536863966770508E-3</v>
      </c>
      <c r="BG8" s="590">
        <v>40</v>
      </c>
      <c r="BH8" s="621">
        <v>4.1536863966770511E-2</v>
      </c>
      <c r="BI8" s="590">
        <v>44</v>
      </c>
      <c r="BJ8" s="621">
        <v>4.569055036344756E-2</v>
      </c>
      <c r="BK8" s="590">
        <v>2</v>
      </c>
      <c r="BL8" s="621">
        <v>0.66666666666666663</v>
      </c>
      <c r="BM8" s="590">
        <v>1</v>
      </c>
      <c r="BN8" s="621">
        <v>1</v>
      </c>
      <c r="BO8" s="590" t="s">
        <v>323</v>
      </c>
    </row>
    <row r="9" spans="1:67" s="590" customFormat="1" x14ac:dyDescent="0.2">
      <c r="A9" s="590" t="s">
        <v>616</v>
      </c>
      <c r="B9" s="590" t="s">
        <v>394</v>
      </c>
      <c r="C9" s="590" t="s">
        <v>398</v>
      </c>
      <c r="D9" s="590" t="s">
        <v>507</v>
      </c>
      <c r="E9" s="590" t="s">
        <v>504</v>
      </c>
      <c r="F9" s="590" t="s">
        <v>519</v>
      </c>
      <c r="G9" s="590" t="s">
        <v>922</v>
      </c>
      <c r="H9" s="590" t="s">
        <v>1109</v>
      </c>
      <c r="I9" s="590" t="s">
        <v>934</v>
      </c>
      <c r="K9" s="590" t="s">
        <v>386</v>
      </c>
      <c r="L9" s="590">
        <v>3</v>
      </c>
      <c r="N9" s="590">
        <v>6</v>
      </c>
      <c r="O9" s="656">
        <v>2</v>
      </c>
      <c r="P9" s="656">
        <v>2648</v>
      </c>
      <c r="Q9" s="656">
        <v>1369.6666666666667</v>
      </c>
      <c r="S9" s="621"/>
      <c r="Z9" s="590">
        <v>3</v>
      </c>
      <c r="AA9" s="659">
        <v>0.5</v>
      </c>
      <c r="AB9" s="590">
        <v>2</v>
      </c>
      <c r="AC9" s="621">
        <v>0.66666666666666663</v>
      </c>
      <c r="AD9" s="590">
        <v>7925</v>
      </c>
      <c r="AE9" s="590">
        <v>19</v>
      </c>
      <c r="AF9" s="621">
        <v>2.3917421953675729E-3</v>
      </c>
      <c r="AG9" s="590">
        <v>7944</v>
      </c>
      <c r="AI9" s="621"/>
      <c r="AJ9" s="590">
        <v>7925</v>
      </c>
      <c r="AK9" s="590">
        <v>19</v>
      </c>
      <c r="AL9" s="590">
        <v>7944</v>
      </c>
      <c r="AM9" s="590">
        <v>4092</v>
      </c>
      <c r="AN9" s="621">
        <v>0.51634069400630911</v>
      </c>
      <c r="AO9" s="590">
        <v>17</v>
      </c>
      <c r="AP9" s="621">
        <v>0.89473684210526316</v>
      </c>
      <c r="AQ9" s="590">
        <v>4109</v>
      </c>
      <c r="AR9" s="621">
        <v>0.51724572004028202</v>
      </c>
      <c r="AS9" s="590">
        <v>50</v>
      </c>
      <c r="AT9" s="621">
        <v>1.2218963831867057E-2</v>
      </c>
      <c r="AU9" s="590">
        <v>1</v>
      </c>
      <c r="AV9" s="621">
        <v>5.8823529411764705E-2</v>
      </c>
      <c r="AW9" s="590">
        <v>51</v>
      </c>
      <c r="AX9" s="621">
        <v>1.2411779021659771E-2</v>
      </c>
      <c r="AY9" s="590">
        <v>40</v>
      </c>
      <c r="AZ9" s="621">
        <v>0.8</v>
      </c>
      <c r="BA9" s="590">
        <v>1</v>
      </c>
      <c r="BB9" s="621">
        <v>1</v>
      </c>
      <c r="BC9" s="590">
        <v>41</v>
      </c>
      <c r="BD9" s="621">
        <v>0.80392156862745101</v>
      </c>
      <c r="BE9" s="590">
        <v>8</v>
      </c>
      <c r="BF9" s="621">
        <v>1.9469457288878072E-3</v>
      </c>
      <c r="BG9" s="590">
        <v>353</v>
      </c>
      <c r="BH9" s="621">
        <v>8.5908980287174488E-2</v>
      </c>
      <c r="BI9" s="590">
        <v>361</v>
      </c>
      <c r="BJ9" s="621">
        <v>8.7855926016062305E-2</v>
      </c>
      <c r="BK9" s="590">
        <v>2</v>
      </c>
      <c r="BL9" s="621">
        <v>0.33333333333333331</v>
      </c>
      <c r="BM9" s="590">
        <v>1</v>
      </c>
      <c r="BN9" s="621">
        <v>0.33333333333333331</v>
      </c>
      <c r="BO9" s="590" t="s">
        <v>323</v>
      </c>
    </row>
    <row r="10" spans="1:67" s="590" customFormat="1" x14ac:dyDescent="0.2">
      <c r="A10" s="590" t="s">
        <v>616</v>
      </c>
      <c r="B10" s="590" t="s">
        <v>394</v>
      </c>
      <c r="C10" s="590" t="s">
        <v>399</v>
      </c>
      <c r="D10" s="590" t="s">
        <v>507</v>
      </c>
      <c r="E10" s="590" t="s">
        <v>504</v>
      </c>
      <c r="F10" s="590" t="s">
        <v>519</v>
      </c>
      <c r="G10" s="590" t="s">
        <v>922</v>
      </c>
      <c r="H10" s="590" t="s">
        <v>1109</v>
      </c>
      <c r="I10" s="590" t="s">
        <v>934</v>
      </c>
      <c r="K10" s="590" t="s">
        <v>386</v>
      </c>
      <c r="L10" s="590">
        <v>1</v>
      </c>
      <c r="N10" s="590">
        <v>2</v>
      </c>
      <c r="O10" s="656">
        <v>2</v>
      </c>
      <c r="P10" s="656">
        <v>2541</v>
      </c>
      <c r="Q10" s="656">
        <v>1348</v>
      </c>
      <c r="S10" s="621"/>
      <c r="Z10" s="590">
        <v>1</v>
      </c>
      <c r="AA10" s="659">
        <v>0.5</v>
      </c>
      <c r="AB10" s="590">
        <v>1</v>
      </c>
      <c r="AC10" s="621">
        <v>1</v>
      </c>
      <c r="AD10" s="590">
        <v>2528</v>
      </c>
      <c r="AE10" s="590">
        <v>13</v>
      </c>
      <c r="AF10" s="621">
        <v>5.1160960251869347E-3</v>
      </c>
      <c r="AG10" s="590">
        <v>2541</v>
      </c>
      <c r="AI10" s="621"/>
      <c r="AJ10" s="590">
        <v>2528</v>
      </c>
      <c r="AK10" s="590">
        <v>13</v>
      </c>
      <c r="AL10" s="590">
        <v>2541</v>
      </c>
      <c r="AM10" s="590">
        <v>1335</v>
      </c>
      <c r="AN10" s="621">
        <v>0.52808544303797467</v>
      </c>
      <c r="AO10" s="590">
        <v>13</v>
      </c>
      <c r="AP10" s="621">
        <v>1</v>
      </c>
      <c r="AQ10" s="590">
        <v>1348</v>
      </c>
      <c r="AR10" s="621">
        <v>0.53049980322707591</v>
      </c>
      <c r="AS10" s="590">
        <v>6</v>
      </c>
      <c r="AT10" s="621">
        <v>4.4943820224719105E-3</v>
      </c>
      <c r="AU10" s="590">
        <v>1</v>
      </c>
      <c r="AV10" s="621">
        <v>7.6923076923076927E-2</v>
      </c>
      <c r="AW10" s="590">
        <v>7</v>
      </c>
      <c r="AX10" s="621">
        <v>5.1928783382789315E-3</v>
      </c>
      <c r="AY10" s="590">
        <v>4</v>
      </c>
      <c r="AZ10" s="621">
        <v>0.66666666666666663</v>
      </c>
      <c r="BA10" s="590">
        <v>1</v>
      </c>
      <c r="BB10" s="621">
        <v>1</v>
      </c>
      <c r="BC10" s="590">
        <v>5</v>
      </c>
      <c r="BD10" s="621">
        <v>0.7142857142857143</v>
      </c>
      <c r="BE10" s="590">
        <v>4</v>
      </c>
      <c r="BF10" s="621">
        <v>2.967359050445104E-3</v>
      </c>
      <c r="BG10" s="590">
        <v>168</v>
      </c>
      <c r="BH10" s="621">
        <v>0.12462908011869436</v>
      </c>
      <c r="BI10" s="590">
        <v>172</v>
      </c>
      <c r="BJ10" s="621">
        <v>0.12759643916913946</v>
      </c>
      <c r="BK10" s="590">
        <v>1</v>
      </c>
      <c r="BL10" s="621">
        <v>0.5</v>
      </c>
      <c r="BM10" s="590">
        <v>1</v>
      </c>
      <c r="BN10" s="621">
        <v>1</v>
      </c>
      <c r="BO10" s="590" t="s">
        <v>323</v>
      </c>
    </row>
    <row r="11" spans="1:67" s="590" customFormat="1" x14ac:dyDescent="0.2">
      <c r="A11" s="590" t="s">
        <v>616</v>
      </c>
      <c r="B11" s="590" t="s">
        <v>394</v>
      </c>
      <c r="C11" s="590" t="s">
        <v>400</v>
      </c>
      <c r="D11" s="590" t="s">
        <v>507</v>
      </c>
      <c r="E11" s="590" t="s">
        <v>504</v>
      </c>
      <c r="F11" s="590" t="s">
        <v>519</v>
      </c>
      <c r="G11" s="590" t="s">
        <v>922</v>
      </c>
      <c r="H11" s="590" t="s">
        <v>1109</v>
      </c>
      <c r="I11" s="590" t="s">
        <v>934</v>
      </c>
      <c r="K11" s="590" t="s">
        <v>386</v>
      </c>
      <c r="L11" s="590">
        <v>1</v>
      </c>
      <c r="N11" s="590">
        <v>3</v>
      </c>
      <c r="O11" s="656">
        <v>3</v>
      </c>
      <c r="P11" s="656">
        <v>2546</v>
      </c>
      <c r="Q11" s="656">
        <v>1404</v>
      </c>
      <c r="S11" s="621"/>
      <c r="Z11" s="590">
        <v>1</v>
      </c>
      <c r="AA11" s="659">
        <v>0.33333333333333331</v>
      </c>
      <c r="AB11" s="590">
        <v>1</v>
      </c>
      <c r="AC11" s="621">
        <v>1</v>
      </c>
      <c r="AD11" s="590">
        <v>2490</v>
      </c>
      <c r="AE11" s="590">
        <v>56</v>
      </c>
      <c r="AF11" s="621">
        <v>2.199528672427337E-2</v>
      </c>
      <c r="AG11" s="590">
        <v>2546</v>
      </c>
      <c r="AI11" s="621"/>
      <c r="AJ11" s="590">
        <v>2490</v>
      </c>
      <c r="AK11" s="590">
        <v>56</v>
      </c>
      <c r="AL11" s="590">
        <v>2546</v>
      </c>
      <c r="AM11" s="590">
        <v>1360</v>
      </c>
      <c r="AN11" s="621">
        <v>0.54618473895582331</v>
      </c>
      <c r="AO11" s="590">
        <v>44</v>
      </c>
      <c r="AP11" s="621">
        <v>0.7857142857142857</v>
      </c>
      <c r="AQ11" s="590">
        <v>1404</v>
      </c>
      <c r="AR11" s="621">
        <v>0.55145326001571093</v>
      </c>
      <c r="AS11" s="590">
        <v>22</v>
      </c>
      <c r="AT11" s="621">
        <v>1.6176470588235296E-2</v>
      </c>
      <c r="AU11" s="590">
        <v>3</v>
      </c>
      <c r="AV11" s="621">
        <v>6.8181818181818177E-2</v>
      </c>
      <c r="AW11" s="590">
        <v>25</v>
      </c>
      <c r="AX11" s="621">
        <v>1.7806267806267807E-2</v>
      </c>
      <c r="AY11" s="590">
        <v>16</v>
      </c>
      <c r="AZ11" s="621">
        <v>0.72727272727272729</v>
      </c>
      <c r="BB11" s="621"/>
      <c r="BC11" s="590">
        <v>16</v>
      </c>
      <c r="BD11" s="621">
        <v>0.64</v>
      </c>
      <c r="BE11" s="590">
        <v>1</v>
      </c>
      <c r="BF11" s="621">
        <v>7.1225071225071229E-4</v>
      </c>
      <c r="BG11" s="590">
        <v>121</v>
      </c>
      <c r="BH11" s="621">
        <v>8.6182336182336186E-2</v>
      </c>
      <c r="BI11" s="590">
        <v>122</v>
      </c>
      <c r="BJ11" s="621">
        <v>8.68945868945869E-2</v>
      </c>
      <c r="BK11" s="590">
        <v>0</v>
      </c>
      <c r="BL11" s="621"/>
      <c r="BM11" s="590">
        <v>0</v>
      </c>
      <c r="BN11" s="621"/>
      <c r="BO11" s="590" t="s">
        <v>323</v>
      </c>
    </row>
    <row r="12" spans="1:67" s="590" customFormat="1" x14ac:dyDescent="0.2">
      <c r="A12" s="590" t="s">
        <v>616</v>
      </c>
      <c r="B12" s="590" t="s">
        <v>394</v>
      </c>
      <c r="C12" s="590" t="s">
        <v>401</v>
      </c>
      <c r="D12" s="590" t="s">
        <v>507</v>
      </c>
      <c r="E12" s="590" t="s">
        <v>504</v>
      </c>
      <c r="F12" s="590" t="s">
        <v>519</v>
      </c>
      <c r="G12" s="590" t="s">
        <v>922</v>
      </c>
      <c r="H12" s="590" t="s">
        <v>1109</v>
      </c>
      <c r="I12" s="590" t="s">
        <v>934</v>
      </c>
      <c r="K12" s="590" t="s">
        <v>510</v>
      </c>
      <c r="L12" s="590">
        <v>1</v>
      </c>
      <c r="M12" s="590">
        <v>1</v>
      </c>
      <c r="N12" s="590">
        <v>1</v>
      </c>
      <c r="O12" s="656">
        <v>1</v>
      </c>
      <c r="P12" s="656">
        <v>2496</v>
      </c>
      <c r="Q12" s="656" t="s">
        <v>323</v>
      </c>
      <c r="S12" s="621"/>
      <c r="Z12" s="590">
        <v>1</v>
      </c>
      <c r="AA12" s="659">
        <v>1</v>
      </c>
      <c r="AB12" s="590">
        <v>1</v>
      </c>
      <c r="AC12" s="621">
        <v>1</v>
      </c>
      <c r="AD12" s="590">
        <v>2472</v>
      </c>
      <c r="AE12" s="590">
        <v>24</v>
      </c>
      <c r="AF12" s="621">
        <v>9.6153846153846159E-3</v>
      </c>
      <c r="AG12" s="590">
        <v>2496</v>
      </c>
      <c r="AI12" s="621"/>
      <c r="AJ12" s="590" t="s">
        <v>323</v>
      </c>
      <c r="AK12" s="590" t="s">
        <v>323</v>
      </c>
      <c r="AL12" s="590" t="s">
        <v>323</v>
      </c>
      <c r="AN12" s="621" t="s">
        <v>323</v>
      </c>
      <c r="AP12" s="621" t="s">
        <v>323</v>
      </c>
      <c r="AQ12" s="590" t="s">
        <v>323</v>
      </c>
      <c r="AR12" s="621" t="s">
        <v>323</v>
      </c>
      <c r="AT12" s="621" t="s">
        <v>323</v>
      </c>
      <c r="AV12" s="621" t="s">
        <v>323</v>
      </c>
      <c r="AW12" s="590" t="s">
        <v>323</v>
      </c>
      <c r="AX12" s="621" t="s">
        <v>323</v>
      </c>
      <c r="AZ12" s="621" t="s">
        <v>323</v>
      </c>
      <c r="BB12" s="621" t="s">
        <v>323</v>
      </c>
      <c r="BC12" s="590" t="s">
        <v>323</v>
      </c>
      <c r="BD12" s="621" t="s">
        <v>323</v>
      </c>
      <c r="BF12" s="621" t="s">
        <v>323</v>
      </c>
      <c r="BH12" s="621" t="s">
        <v>323</v>
      </c>
      <c r="BI12" s="590" t="s">
        <v>323</v>
      </c>
      <c r="BJ12" s="621" t="s">
        <v>323</v>
      </c>
      <c r="BK12" s="590">
        <v>0</v>
      </c>
      <c r="BL12" s="621"/>
      <c r="BM12" s="590">
        <v>0</v>
      </c>
      <c r="BN12" s="621"/>
      <c r="BO12" s="590" t="s">
        <v>323</v>
      </c>
    </row>
    <row r="13" spans="1:67" s="590" customFormat="1" x14ac:dyDescent="0.2">
      <c r="A13" s="590" t="s">
        <v>616</v>
      </c>
      <c r="B13" s="590" t="s">
        <v>395</v>
      </c>
      <c r="C13" s="590" t="s">
        <v>621</v>
      </c>
      <c r="D13" s="590" t="s">
        <v>507</v>
      </c>
      <c r="E13" s="590" t="s">
        <v>504</v>
      </c>
      <c r="F13" s="590" t="s">
        <v>519</v>
      </c>
      <c r="G13" s="590" t="s">
        <v>922</v>
      </c>
      <c r="H13" s="590" t="s">
        <v>1109</v>
      </c>
      <c r="I13" s="590" t="s">
        <v>934</v>
      </c>
      <c r="K13" s="590" t="s">
        <v>386</v>
      </c>
      <c r="L13" s="590">
        <v>3</v>
      </c>
      <c r="N13" s="590">
        <v>5</v>
      </c>
      <c r="O13" s="656">
        <v>1.6666666666666667</v>
      </c>
      <c r="P13" s="656">
        <v>1373.6666666666667</v>
      </c>
      <c r="Q13" s="656">
        <v>626.66666666666663</v>
      </c>
      <c r="S13" s="621"/>
      <c r="Z13" s="590">
        <v>2</v>
      </c>
      <c r="AA13" s="659">
        <v>0.4</v>
      </c>
      <c r="AB13" s="590">
        <v>2</v>
      </c>
      <c r="AC13" s="621">
        <v>0.66666666666666663</v>
      </c>
      <c r="AD13" s="590">
        <v>4116</v>
      </c>
      <c r="AE13" s="590">
        <v>5</v>
      </c>
      <c r="AF13" s="621">
        <v>1.2132977432661976E-3</v>
      </c>
      <c r="AG13" s="590">
        <v>4121</v>
      </c>
      <c r="AI13" s="621"/>
      <c r="AJ13" s="590">
        <v>4116</v>
      </c>
      <c r="AK13" s="590">
        <v>5</v>
      </c>
      <c r="AL13" s="590">
        <v>4121</v>
      </c>
      <c r="AM13" s="590">
        <v>1876</v>
      </c>
      <c r="AN13" s="621">
        <v>0.45578231292517007</v>
      </c>
      <c r="AO13" s="590">
        <v>4</v>
      </c>
      <c r="AP13" s="621">
        <v>0.8</v>
      </c>
      <c r="AQ13" s="590">
        <v>1880</v>
      </c>
      <c r="AR13" s="621">
        <v>0.45619995146809028</v>
      </c>
      <c r="AS13" s="590">
        <v>26</v>
      </c>
      <c r="AT13" s="621">
        <v>1.3859275053304905E-2</v>
      </c>
      <c r="AU13" s="590">
        <v>2</v>
      </c>
      <c r="AV13" s="621">
        <v>0.5</v>
      </c>
      <c r="AW13" s="590">
        <v>28</v>
      </c>
      <c r="AX13" s="621">
        <v>1.4893617021276596E-2</v>
      </c>
      <c r="AY13" s="590">
        <v>16</v>
      </c>
      <c r="AZ13" s="621">
        <v>0.61538461538461542</v>
      </c>
      <c r="BB13" s="621"/>
      <c r="BC13" s="590">
        <v>16</v>
      </c>
      <c r="BD13" s="621">
        <v>0.5714285714285714</v>
      </c>
      <c r="BF13" s="621"/>
      <c r="BG13" s="590">
        <v>80</v>
      </c>
      <c r="BH13" s="621">
        <v>4.2553191489361701E-2</v>
      </c>
      <c r="BI13" s="590">
        <v>80</v>
      </c>
      <c r="BJ13" s="621">
        <v>4.2553191489361701E-2</v>
      </c>
      <c r="BK13" s="590">
        <v>0</v>
      </c>
      <c r="BL13" s="621"/>
      <c r="BN13" s="621"/>
      <c r="BO13" s="590" t="s">
        <v>323</v>
      </c>
    </row>
    <row r="14" spans="1:67" s="590" customFormat="1" x14ac:dyDescent="0.2">
      <c r="A14" s="590" t="s">
        <v>616</v>
      </c>
      <c r="B14" s="590" t="s">
        <v>395</v>
      </c>
      <c r="C14" s="590" t="s">
        <v>402</v>
      </c>
      <c r="D14" s="590" t="s">
        <v>507</v>
      </c>
      <c r="E14" s="590" t="s">
        <v>504</v>
      </c>
      <c r="F14" s="590" t="s">
        <v>519</v>
      </c>
      <c r="G14" s="590" t="s">
        <v>922</v>
      </c>
      <c r="H14" s="590" t="s">
        <v>1109</v>
      </c>
      <c r="I14" s="590" t="s">
        <v>934</v>
      </c>
      <c r="K14" s="590" t="s">
        <v>510</v>
      </c>
      <c r="L14" s="590">
        <v>1</v>
      </c>
      <c r="M14" s="590">
        <v>1</v>
      </c>
      <c r="N14" s="590">
        <v>1</v>
      </c>
      <c r="O14" s="656">
        <v>1</v>
      </c>
      <c r="P14" s="656">
        <v>1239</v>
      </c>
      <c r="Q14" s="656" t="s">
        <v>323</v>
      </c>
      <c r="S14" s="621"/>
      <c r="AA14" s="659"/>
      <c r="AC14" s="621"/>
      <c r="AD14" s="590">
        <v>1231</v>
      </c>
      <c r="AE14" s="590">
        <v>8</v>
      </c>
      <c r="AF14" s="621">
        <v>6.4568200161420498E-3</v>
      </c>
      <c r="AG14" s="590">
        <v>1239</v>
      </c>
      <c r="AI14" s="621"/>
      <c r="AJ14" s="590" t="s">
        <v>323</v>
      </c>
      <c r="AK14" s="590" t="s">
        <v>323</v>
      </c>
      <c r="AL14" s="590" t="s">
        <v>323</v>
      </c>
      <c r="AN14" s="621" t="s">
        <v>323</v>
      </c>
      <c r="AP14" s="621" t="s">
        <v>323</v>
      </c>
      <c r="AQ14" s="590" t="s">
        <v>323</v>
      </c>
      <c r="AR14" s="621" t="s">
        <v>323</v>
      </c>
      <c r="AT14" s="621" t="s">
        <v>323</v>
      </c>
      <c r="AV14" s="621" t="s">
        <v>323</v>
      </c>
      <c r="AW14" s="590" t="s">
        <v>323</v>
      </c>
      <c r="AX14" s="621" t="s">
        <v>323</v>
      </c>
      <c r="AZ14" s="621" t="s">
        <v>323</v>
      </c>
      <c r="BB14" s="621" t="s">
        <v>323</v>
      </c>
      <c r="BC14" s="590" t="s">
        <v>323</v>
      </c>
      <c r="BD14" s="621" t="s">
        <v>323</v>
      </c>
      <c r="BF14" s="621"/>
      <c r="BH14" s="621" t="s">
        <v>323</v>
      </c>
      <c r="BI14" s="590" t="s">
        <v>323</v>
      </c>
      <c r="BJ14" s="621" t="s">
        <v>323</v>
      </c>
      <c r="BK14" s="590">
        <v>1</v>
      </c>
      <c r="BL14" s="621">
        <v>1</v>
      </c>
      <c r="BM14" s="590">
        <v>1</v>
      </c>
      <c r="BN14" s="621">
        <v>1</v>
      </c>
      <c r="BO14" s="590" t="s">
        <v>323</v>
      </c>
    </row>
    <row r="15" spans="1:67" s="590" customFormat="1" x14ac:dyDescent="0.2">
      <c r="A15" s="590" t="s">
        <v>616</v>
      </c>
      <c r="B15" s="590" t="s">
        <v>395</v>
      </c>
      <c r="C15" s="590" t="s">
        <v>403</v>
      </c>
      <c r="D15" s="590" t="s">
        <v>507</v>
      </c>
      <c r="E15" s="590" t="s">
        <v>504</v>
      </c>
      <c r="F15" s="590" t="s">
        <v>519</v>
      </c>
      <c r="G15" s="590" t="s">
        <v>922</v>
      </c>
      <c r="H15" s="590" t="s">
        <v>1109</v>
      </c>
      <c r="I15" s="590" t="s">
        <v>934</v>
      </c>
      <c r="K15" s="590" t="s">
        <v>510</v>
      </c>
      <c r="L15" s="590">
        <v>2</v>
      </c>
      <c r="M15" s="590">
        <v>2</v>
      </c>
      <c r="N15" s="590">
        <v>2</v>
      </c>
      <c r="O15" s="656">
        <v>1</v>
      </c>
      <c r="P15" s="656">
        <v>1306</v>
      </c>
      <c r="Q15" s="656" t="s">
        <v>323</v>
      </c>
      <c r="S15" s="621"/>
      <c r="AA15" s="659"/>
      <c r="AC15" s="621"/>
      <c r="AD15" s="590">
        <v>2592</v>
      </c>
      <c r="AE15" s="590">
        <v>20</v>
      </c>
      <c r="AF15" s="621">
        <v>7.656967840735069E-3</v>
      </c>
      <c r="AG15" s="590">
        <v>2612</v>
      </c>
      <c r="AI15" s="621"/>
      <c r="AJ15" s="590" t="s">
        <v>323</v>
      </c>
      <c r="AK15" s="590" t="s">
        <v>323</v>
      </c>
      <c r="AL15" s="590" t="s">
        <v>323</v>
      </c>
      <c r="AN15" s="621" t="s">
        <v>323</v>
      </c>
      <c r="AP15" s="621" t="s">
        <v>323</v>
      </c>
      <c r="AQ15" s="590" t="s">
        <v>323</v>
      </c>
      <c r="AR15" s="621" t="s">
        <v>323</v>
      </c>
      <c r="AT15" s="621" t="s">
        <v>323</v>
      </c>
      <c r="AU15" s="590" t="s">
        <v>323</v>
      </c>
      <c r="AV15" s="621" t="s">
        <v>323</v>
      </c>
      <c r="AW15" s="590" t="s">
        <v>323</v>
      </c>
      <c r="AX15" s="621" t="s">
        <v>323</v>
      </c>
      <c r="AZ15" s="621" t="s">
        <v>323</v>
      </c>
      <c r="BB15" s="621" t="s">
        <v>323</v>
      </c>
      <c r="BC15" s="590" t="s">
        <v>323</v>
      </c>
      <c r="BD15" s="621" t="s">
        <v>323</v>
      </c>
      <c r="BF15" s="621"/>
      <c r="BH15" s="621" t="s">
        <v>323</v>
      </c>
      <c r="BI15" s="590" t="s">
        <v>323</v>
      </c>
      <c r="BJ15" s="621" t="s">
        <v>323</v>
      </c>
      <c r="BK15" s="590">
        <v>0</v>
      </c>
      <c r="BL15" s="621"/>
      <c r="BN15" s="621"/>
      <c r="BO15" s="590" t="s">
        <v>323</v>
      </c>
    </row>
    <row r="16" spans="1:67" s="590" customFormat="1" x14ac:dyDescent="0.2">
      <c r="A16" s="590" t="s">
        <v>616</v>
      </c>
      <c r="B16" s="590" t="s">
        <v>396</v>
      </c>
      <c r="C16" s="590" t="s">
        <v>618</v>
      </c>
      <c r="D16" s="590" t="s">
        <v>507</v>
      </c>
      <c r="E16" s="590" t="s">
        <v>504</v>
      </c>
      <c r="F16" s="590" t="s">
        <v>519</v>
      </c>
      <c r="G16" s="590" t="s">
        <v>922</v>
      </c>
      <c r="H16" s="590" t="s">
        <v>1109</v>
      </c>
      <c r="I16" s="590" t="s">
        <v>934</v>
      </c>
      <c r="K16" s="590" t="s">
        <v>386</v>
      </c>
      <c r="L16" s="590">
        <v>1</v>
      </c>
      <c r="N16" s="590">
        <v>2</v>
      </c>
      <c r="O16" s="656">
        <v>2</v>
      </c>
      <c r="P16" s="656">
        <v>2071</v>
      </c>
      <c r="Q16" s="656">
        <v>1088</v>
      </c>
      <c r="S16" s="621"/>
      <c r="Z16" s="590">
        <v>1</v>
      </c>
      <c r="AA16" s="659">
        <v>0.5</v>
      </c>
      <c r="AC16" s="621"/>
      <c r="AD16" s="590">
        <v>2038</v>
      </c>
      <c r="AE16" s="590">
        <v>33</v>
      </c>
      <c r="AF16" s="621">
        <v>1.5934331240946401E-2</v>
      </c>
      <c r="AG16" s="590">
        <v>2071</v>
      </c>
      <c r="AI16" s="621"/>
      <c r="AJ16" s="590">
        <v>2038</v>
      </c>
      <c r="AK16" s="590">
        <v>33</v>
      </c>
      <c r="AL16" s="590">
        <v>2071</v>
      </c>
      <c r="AM16" s="590">
        <v>1062</v>
      </c>
      <c r="AN16" s="621">
        <v>0.52109911678115794</v>
      </c>
      <c r="AO16" s="590">
        <v>26</v>
      </c>
      <c r="AP16" s="621">
        <v>0.78787878787878785</v>
      </c>
      <c r="AQ16" s="590">
        <v>1088</v>
      </c>
      <c r="AR16" s="621">
        <v>0.5253500724287784</v>
      </c>
      <c r="AS16" s="590">
        <v>10</v>
      </c>
      <c r="AT16" s="621">
        <v>9.4161958568738224E-3</v>
      </c>
      <c r="AU16" s="590">
        <v>1</v>
      </c>
      <c r="AV16" s="621">
        <v>3.8461538461538464E-2</v>
      </c>
      <c r="AW16" s="590">
        <v>11</v>
      </c>
      <c r="AX16" s="621">
        <v>1.0110294117647059E-2</v>
      </c>
      <c r="AY16" s="590">
        <v>7</v>
      </c>
      <c r="AZ16" s="621">
        <v>0.7</v>
      </c>
      <c r="BA16" s="590">
        <v>1</v>
      </c>
      <c r="BB16" s="621">
        <v>1</v>
      </c>
      <c r="BC16" s="590">
        <v>8</v>
      </c>
      <c r="BD16" s="621">
        <v>0.72727272727272729</v>
      </c>
      <c r="BF16" s="621"/>
      <c r="BG16" s="590">
        <v>92</v>
      </c>
      <c r="BH16" s="621">
        <v>8.455882352941177E-2</v>
      </c>
      <c r="BI16" s="590">
        <v>92</v>
      </c>
      <c r="BJ16" s="621">
        <v>8.455882352941177E-2</v>
      </c>
      <c r="BK16" s="590">
        <v>1</v>
      </c>
      <c r="BL16" s="621">
        <v>0.5</v>
      </c>
      <c r="BM16" s="590">
        <v>0</v>
      </c>
      <c r="BN16" s="621">
        <v>0</v>
      </c>
      <c r="BO16" s="590" t="s">
        <v>323</v>
      </c>
    </row>
    <row r="17" spans="1:67" s="590" customFormat="1" x14ac:dyDescent="0.2">
      <c r="A17" s="590" t="s">
        <v>616</v>
      </c>
      <c r="B17" s="590" t="s">
        <v>396</v>
      </c>
      <c r="C17" s="590" t="s">
        <v>619</v>
      </c>
      <c r="D17" s="590" t="s">
        <v>507</v>
      </c>
      <c r="E17" s="590" t="s">
        <v>504</v>
      </c>
      <c r="F17" s="590" t="s">
        <v>519</v>
      </c>
      <c r="G17" s="590" t="s">
        <v>922</v>
      </c>
      <c r="H17" s="590" t="s">
        <v>1109</v>
      </c>
      <c r="I17" s="590" t="s">
        <v>934</v>
      </c>
      <c r="K17" s="590" t="s">
        <v>386</v>
      </c>
      <c r="L17" s="590">
        <v>3</v>
      </c>
      <c r="N17" s="590">
        <v>8</v>
      </c>
      <c r="O17" s="656">
        <v>2.6666666666666665</v>
      </c>
      <c r="P17" s="656">
        <v>2011.3333333333333</v>
      </c>
      <c r="Q17" s="656">
        <v>868.66666666666663</v>
      </c>
      <c r="S17" s="621"/>
      <c r="Z17" s="590">
        <v>2</v>
      </c>
      <c r="AA17" s="659">
        <v>0.25</v>
      </c>
      <c r="AB17" s="590">
        <v>1</v>
      </c>
      <c r="AC17" s="621">
        <v>0.33333333333333331</v>
      </c>
      <c r="AD17" s="590">
        <v>6023</v>
      </c>
      <c r="AE17" s="590">
        <v>11</v>
      </c>
      <c r="AF17" s="621">
        <v>1.8230029830957905E-3</v>
      </c>
      <c r="AG17" s="590">
        <v>6034</v>
      </c>
      <c r="AI17" s="621"/>
      <c r="AJ17" s="590">
        <v>6023</v>
      </c>
      <c r="AK17" s="590">
        <v>11</v>
      </c>
      <c r="AL17" s="590">
        <v>6034</v>
      </c>
      <c r="AM17" s="590">
        <v>2595</v>
      </c>
      <c r="AN17" s="621">
        <v>0.43084841441142285</v>
      </c>
      <c r="AO17" s="590">
        <v>11</v>
      </c>
      <c r="AP17" s="621">
        <v>1</v>
      </c>
      <c r="AQ17" s="590">
        <v>2606</v>
      </c>
      <c r="AR17" s="621">
        <v>0.43188597944978457</v>
      </c>
      <c r="AS17" s="590">
        <v>45</v>
      </c>
      <c r="AT17" s="621">
        <v>1.7341040462427744E-2</v>
      </c>
      <c r="AU17" s="590">
        <v>1</v>
      </c>
      <c r="AV17" s="621">
        <v>9.0909090909090912E-2</v>
      </c>
      <c r="AW17" s="590">
        <v>46</v>
      </c>
      <c r="AX17" s="621">
        <v>1.7651573292402148E-2</v>
      </c>
      <c r="AY17" s="590">
        <v>31</v>
      </c>
      <c r="AZ17" s="621">
        <v>0.68888888888888888</v>
      </c>
      <c r="BB17" s="621"/>
      <c r="BC17" s="590">
        <v>31</v>
      </c>
      <c r="BD17" s="621">
        <v>0.67391304347826086</v>
      </c>
      <c r="BF17" s="621"/>
      <c r="BG17" s="590">
        <v>111</v>
      </c>
      <c r="BH17" s="621">
        <v>4.2594013814274752E-2</v>
      </c>
      <c r="BI17" s="590">
        <v>111</v>
      </c>
      <c r="BJ17" s="621">
        <v>4.2594013814274752E-2</v>
      </c>
      <c r="BK17" s="590">
        <v>4</v>
      </c>
      <c r="BL17" s="621">
        <v>0.5</v>
      </c>
      <c r="BM17" s="590">
        <v>1</v>
      </c>
      <c r="BN17" s="621">
        <v>0.33333333333333331</v>
      </c>
      <c r="BO17" s="590" t="s">
        <v>323</v>
      </c>
    </row>
    <row r="18" spans="1:67" s="590" customFormat="1" x14ac:dyDescent="0.2">
      <c r="A18" s="590" t="s">
        <v>616</v>
      </c>
      <c r="B18" s="590" t="s">
        <v>396</v>
      </c>
      <c r="C18" s="590" t="s">
        <v>620</v>
      </c>
      <c r="D18" s="590" t="s">
        <v>507</v>
      </c>
      <c r="E18" s="590" t="s">
        <v>504</v>
      </c>
      <c r="F18" s="590" t="s">
        <v>519</v>
      </c>
      <c r="G18" s="590" t="s">
        <v>922</v>
      </c>
      <c r="H18" s="590" t="s">
        <v>1109</v>
      </c>
      <c r="I18" s="590" t="s">
        <v>934</v>
      </c>
      <c r="K18" s="590" t="s">
        <v>386</v>
      </c>
      <c r="L18" s="590">
        <v>1</v>
      </c>
      <c r="N18" s="590">
        <v>2</v>
      </c>
      <c r="O18" s="656">
        <v>2</v>
      </c>
      <c r="P18" s="656">
        <v>1821</v>
      </c>
      <c r="Q18" s="656">
        <v>937</v>
      </c>
      <c r="S18" s="621"/>
      <c r="Z18" s="590">
        <v>1</v>
      </c>
      <c r="AA18" s="659">
        <v>0.5</v>
      </c>
      <c r="AC18" s="621"/>
      <c r="AD18" s="590">
        <v>1814</v>
      </c>
      <c r="AE18" s="590">
        <v>7</v>
      </c>
      <c r="AF18" s="621">
        <v>3.8440417353102691E-3</v>
      </c>
      <c r="AG18" s="590">
        <v>1821</v>
      </c>
      <c r="AI18" s="621"/>
      <c r="AJ18" s="590">
        <v>1814</v>
      </c>
      <c r="AK18" s="590">
        <v>7</v>
      </c>
      <c r="AL18" s="590">
        <v>1821</v>
      </c>
      <c r="AM18" s="590">
        <v>929</v>
      </c>
      <c r="AN18" s="621">
        <v>0.51212789415656013</v>
      </c>
      <c r="AO18" s="590">
        <v>8</v>
      </c>
      <c r="AP18" s="621">
        <v>1.1428571428571428</v>
      </c>
      <c r="AQ18" s="590">
        <v>937</v>
      </c>
      <c r="AR18" s="621">
        <v>0.51455244371224607</v>
      </c>
      <c r="AS18" s="590">
        <v>9</v>
      </c>
      <c r="AT18" s="621">
        <v>9.6878363832077503E-3</v>
      </c>
      <c r="AU18" s="590">
        <v>1</v>
      </c>
      <c r="AV18" s="621">
        <v>0.125</v>
      </c>
      <c r="AW18" s="590">
        <v>10</v>
      </c>
      <c r="AX18" s="621">
        <v>1.0672358591248666E-2</v>
      </c>
      <c r="AY18" s="590">
        <v>6</v>
      </c>
      <c r="AZ18" s="621">
        <v>0.66666666666666663</v>
      </c>
      <c r="BA18" s="590">
        <v>1</v>
      </c>
      <c r="BB18" s="621">
        <v>1</v>
      </c>
      <c r="BC18" s="590">
        <v>7</v>
      </c>
      <c r="BD18" s="621">
        <v>0.7</v>
      </c>
      <c r="BF18" s="621"/>
      <c r="BG18" s="590">
        <v>76</v>
      </c>
      <c r="BH18" s="621">
        <v>8.1109925293489857E-2</v>
      </c>
      <c r="BI18" s="590">
        <v>76</v>
      </c>
      <c r="BJ18" s="621">
        <v>8.1109925293489857E-2</v>
      </c>
      <c r="BK18" s="590">
        <v>0</v>
      </c>
      <c r="BL18" s="621"/>
      <c r="BN18" s="621"/>
      <c r="BO18" s="590" t="s">
        <v>323</v>
      </c>
    </row>
    <row r="19" spans="1:67" s="590" customFormat="1" x14ac:dyDescent="0.2">
      <c r="A19" s="590" t="s">
        <v>616</v>
      </c>
      <c r="B19" s="590" t="s">
        <v>396</v>
      </c>
      <c r="C19" s="590" t="s">
        <v>404</v>
      </c>
      <c r="D19" s="590" t="s">
        <v>507</v>
      </c>
      <c r="E19" s="590" t="s">
        <v>504</v>
      </c>
      <c r="F19" s="590" t="s">
        <v>519</v>
      </c>
      <c r="G19" s="590" t="s">
        <v>922</v>
      </c>
      <c r="H19" s="590" t="s">
        <v>1109</v>
      </c>
      <c r="I19" s="590" t="s">
        <v>934</v>
      </c>
      <c r="K19" s="590" t="s">
        <v>386</v>
      </c>
      <c r="L19" s="590">
        <v>1</v>
      </c>
      <c r="N19" s="590">
        <v>2</v>
      </c>
      <c r="O19" s="656">
        <v>2</v>
      </c>
      <c r="P19" s="656">
        <v>1913</v>
      </c>
      <c r="Q19" s="656">
        <v>934</v>
      </c>
      <c r="S19" s="621"/>
      <c r="Z19" s="590">
        <v>1</v>
      </c>
      <c r="AA19" s="659">
        <v>0.5</v>
      </c>
      <c r="AB19" s="590">
        <v>1</v>
      </c>
      <c r="AC19" s="621">
        <v>1</v>
      </c>
      <c r="AD19" s="590">
        <v>1888</v>
      </c>
      <c r="AE19" s="590">
        <v>25</v>
      </c>
      <c r="AF19" s="621">
        <v>1.3068478829064296E-2</v>
      </c>
      <c r="AG19" s="590">
        <v>1913</v>
      </c>
      <c r="AI19" s="621"/>
      <c r="AJ19" s="590">
        <v>1888</v>
      </c>
      <c r="AK19" s="590">
        <v>25</v>
      </c>
      <c r="AL19" s="590">
        <v>1913</v>
      </c>
      <c r="AM19" s="590">
        <v>913</v>
      </c>
      <c r="AN19" s="621">
        <v>0.48358050847457629</v>
      </c>
      <c r="AO19" s="590">
        <v>21</v>
      </c>
      <c r="AP19" s="621">
        <v>0.84</v>
      </c>
      <c r="AQ19" s="590">
        <v>934</v>
      </c>
      <c r="AR19" s="621">
        <v>0.48823836905384216</v>
      </c>
      <c r="AS19" s="590">
        <v>11</v>
      </c>
      <c r="AT19" s="621">
        <v>1.2048192771084338E-2</v>
      </c>
      <c r="AU19" s="590">
        <v>3</v>
      </c>
      <c r="AV19" s="621">
        <v>0.14285714285714285</v>
      </c>
      <c r="AW19" s="590">
        <v>14</v>
      </c>
      <c r="AX19" s="621">
        <v>1.4989293361884369E-2</v>
      </c>
      <c r="AY19" s="590">
        <v>8</v>
      </c>
      <c r="AZ19" s="621">
        <v>0.72727272727272729</v>
      </c>
      <c r="BA19" s="590">
        <v>1</v>
      </c>
      <c r="BB19" s="621">
        <v>0.33333333333333331</v>
      </c>
      <c r="BC19" s="590">
        <v>9</v>
      </c>
      <c r="BD19" s="621">
        <v>0.6428571428571429</v>
      </c>
      <c r="BF19" s="621"/>
      <c r="BG19" s="590">
        <v>82</v>
      </c>
      <c r="BH19" s="621">
        <v>8.7794432548179868E-2</v>
      </c>
      <c r="BI19" s="590">
        <v>82</v>
      </c>
      <c r="BJ19" s="621">
        <v>8.7794432548179868E-2</v>
      </c>
      <c r="BK19" s="590">
        <v>1</v>
      </c>
      <c r="BL19" s="621">
        <v>0.5</v>
      </c>
      <c r="BM19" s="590">
        <v>0</v>
      </c>
      <c r="BN19" s="621"/>
      <c r="BO19" s="590" t="s">
        <v>323</v>
      </c>
    </row>
    <row r="20" spans="1:67" s="590" customFormat="1" x14ac:dyDescent="0.2">
      <c r="A20" s="590" t="s">
        <v>616</v>
      </c>
      <c r="B20" s="590" t="s">
        <v>622</v>
      </c>
      <c r="C20" s="590" t="s">
        <v>405</v>
      </c>
      <c r="D20" s="590" t="s">
        <v>515</v>
      </c>
      <c r="E20" s="590" t="s">
        <v>504</v>
      </c>
      <c r="F20" s="590" t="s">
        <v>519</v>
      </c>
      <c r="G20" s="590" t="s">
        <v>922</v>
      </c>
      <c r="H20" s="590" t="s">
        <v>1109</v>
      </c>
      <c r="I20" s="590" t="s">
        <v>934</v>
      </c>
      <c r="K20" s="590" t="s">
        <v>386</v>
      </c>
      <c r="L20" s="590">
        <v>4</v>
      </c>
      <c r="N20" s="590">
        <v>14</v>
      </c>
      <c r="O20" s="656">
        <v>3.5</v>
      </c>
      <c r="P20" s="656">
        <v>4409</v>
      </c>
      <c r="Q20" s="656">
        <v>2241</v>
      </c>
      <c r="R20" s="590">
        <v>3</v>
      </c>
      <c r="S20" s="621">
        <v>0.21428571428571427</v>
      </c>
      <c r="V20" s="590">
        <v>3</v>
      </c>
      <c r="W20" s="590">
        <v>0.75</v>
      </c>
      <c r="X20" s="590">
        <v>3</v>
      </c>
      <c r="Z20" s="590">
        <v>1</v>
      </c>
      <c r="AA20" s="659">
        <v>7.1428571428571425E-2</v>
      </c>
      <c r="AC20" s="621"/>
      <c r="AD20" s="590">
        <v>17526</v>
      </c>
      <c r="AE20" s="590">
        <v>110</v>
      </c>
      <c r="AF20" s="621">
        <v>6.2372420049897938E-3</v>
      </c>
      <c r="AG20" s="590">
        <v>17636</v>
      </c>
      <c r="AH20" s="590">
        <v>25287</v>
      </c>
      <c r="AI20" s="621">
        <v>0.69743346383517224</v>
      </c>
      <c r="AJ20" s="590">
        <v>17526</v>
      </c>
      <c r="AK20" s="590">
        <v>110</v>
      </c>
      <c r="AL20" s="590">
        <v>17636</v>
      </c>
      <c r="AM20" s="590">
        <v>8870</v>
      </c>
      <c r="AN20" s="621">
        <v>0.50610521510898099</v>
      </c>
      <c r="AO20" s="590">
        <v>94</v>
      </c>
      <c r="AP20" s="621">
        <v>0.8545454545454545</v>
      </c>
      <c r="AQ20" s="590">
        <v>8964</v>
      </c>
      <c r="AR20" s="621">
        <v>0.50827852120662287</v>
      </c>
      <c r="AS20" s="590">
        <v>111</v>
      </c>
      <c r="AT20" s="621">
        <v>1.2514092446448704E-2</v>
      </c>
      <c r="AU20" s="590">
        <v>10</v>
      </c>
      <c r="AV20" s="621">
        <v>0.10638297872340426</v>
      </c>
      <c r="AW20" s="590">
        <v>121</v>
      </c>
      <c r="AX20" s="621">
        <v>1.3498438197233379E-2</v>
      </c>
      <c r="AY20" s="590">
        <v>79</v>
      </c>
      <c r="AZ20" s="621">
        <v>0.71171171171171166</v>
      </c>
      <c r="BA20" s="590">
        <v>5</v>
      </c>
      <c r="BB20" s="621">
        <v>0.5</v>
      </c>
      <c r="BC20" s="590">
        <v>84</v>
      </c>
      <c r="BD20" s="621">
        <v>0.69421487603305787</v>
      </c>
      <c r="BE20" s="590">
        <v>30</v>
      </c>
      <c r="BF20" s="621">
        <v>3.3467202141900937E-3</v>
      </c>
      <c r="BG20" s="590">
        <v>279</v>
      </c>
      <c r="BH20" s="621">
        <v>3.112449799196787E-2</v>
      </c>
      <c r="BI20" s="590">
        <v>309</v>
      </c>
      <c r="BJ20" s="621">
        <v>3.4471218206157964E-2</v>
      </c>
      <c r="BK20" s="590">
        <v>4</v>
      </c>
      <c r="BL20" s="621">
        <v>0.2857142857142857</v>
      </c>
      <c r="BM20" s="590">
        <v>4</v>
      </c>
      <c r="BN20" s="621">
        <v>1</v>
      </c>
      <c r="BO20" s="590" t="s">
        <v>323</v>
      </c>
    </row>
    <row r="21" spans="1:67" s="590" customFormat="1" x14ac:dyDescent="0.2">
      <c r="A21" s="590" t="s">
        <v>616</v>
      </c>
      <c r="B21" s="590" t="s">
        <v>622</v>
      </c>
      <c r="C21" s="590" t="s">
        <v>406</v>
      </c>
      <c r="D21" s="590" t="s">
        <v>515</v>
      </c>
      <c r="E21" s="590" t="s">
        <v>504</v>
      </c>
      <c r="F21" s="590" t="s">
        <v>519</v>
      </c>
      <c r="G21" s="590" t="s">
        <v>922</v>
      </c>
      <c r="H21" s="590" t="s">
        <v>1109</v>
      </c>
      <c r="I21" s="590" t="s">
        <v>934</v>
      </c>
      <c r="K21" s="590" t="s">
        <v>386</v>
      </c>
      <c r="L21" s="590">
        <v>2</v>
      </c>
      <c r="N21" s="590">
        <v>8</v>
      </c>
      <c r="O21" s="656">
        <v>4</v>
      </c>
      <c r="P21" s="656">
        <v>3984.5</v>
      </c>
      <c r="Q21" s="656">
        <v>1890</v>
      </c>
      <c r="R21" s="590">
        <v>1</v>
      </c>
      <c r="S21" s="621">
        <v>0.125</v>
      </c>
      <c r="V21" s="590">
        <v>1</v>
      </c>
      <c r="W21" s="590">
        <v>0.5</v>
      </c>
      <c r="X21" s="590">
        <v>1</v>
      </c>
      <c r="AA21" s="659"/>
      <c r="AC21" s="621"/>
      <c r="AD21" s="590">
        <v>7939</v>
      </c>
      <c r="AE21" s="590">
        <v>30</v>
      </c>
      <c r="AF21" s="621">
        <v>3.7645877776383485E-3</v>
      </c>
      <c r="AG21" s="590">
        <v>7969</v>
      </c>
      <c r="AH21" s="590">
        <v>12972</v>
      </c>
      <c r="AI21" s="621">
        <v>0.6143231575701511</v>
      </c>
      <c r="AJ21" s="590">
        <v>7939</v>
      </c>
      <c r="AK21" s="590">
        <v>30</v>
      </c>
      <c r="AL21" s="590">
        <v>7969</v>
      </c>
      <c r="AM21" s="590">
        <v>3754</v>
      </c>
      <c r="AN21" s="621">
        <v>0.47285552336566317</v>
      </c>
      <c r="AO21" s="590">
        <v>26</v>
      </c>
      <c r="AP21" s="621">
        <v>0.8666666666666667</v>
      </c>
      <c r="AQ21" s="590">
        <v>3780</v>
      </c>
      <c r="AR21" s="621">
        <v>0.47433805998243195</v>
      </c>
      <c r="AS21" s="590">
        <v>50</v>
      </c>
      <c r="AT21" s="621">
        <v>1.3319126265316995E-2</v>
      </c>
      <c r="AU21" s="590">
        <v>6</v>
      </c>
      <c r="AV21" s="621">
        <v>0.23076923076923078</v>
      </c>
      <c r="AW21" s="590">
        <v>56</v>
      </c>
      <c r="AX21" s="621">
        <v>1.4814814814814815E-2</v>
      </c>
      <c r="AY21" s="590">
        <v>26</v>
      </c>
      <c r="AZ21" s="621">
        <v>0.52</v>
      </c>
      <c r="BA21" s="590">
        <v>1</v>
      </c>
      <c r="BB21" s="621">
        <v>0.16666666666666666</v>
      </c>
      <c r="BC21" s="590">
        <v>27</v>
      </c>
      <c r="BD21" s="621">
        <v>0.48214285714285715</v>
      </c>
      <c r="BE21" s="590">
        <v>9</v>
      </c>
      <c r="BF21" s="621">
        <v>2.3809523809523812E-3</v>
      </c>
      <c r="BG21" s="590">
        <v>51</v>
      </c>
      <c r="BH21" s="621">
        <v>1.3492063492063493E-2</v>
      </c>
      <c r="BI21" s="590">
        <v>60</v>
      </c>
      <c r="BJ21" s="621">
        <v>1.5873015873015872E-2</v>
      </c>
      <c r="BK21" s="590">
        <v>1</v>
      </c>
      <c r="BL21" s="621">
        <v>0.125</v>
      </c>
      <c r="BM21" s="590">
        <v>1</v>
      </c>
      <c r="BN21" s="621">
        <v>0.5</v>
      </c>
      <c r="BO21" s="590" t="s">
        <v>323</v>
      </c>
    </row>
    <row r="22" spans="1:67" s="590" customFormat="1" x14ac:dyDescent="0.2">
      <c r="A22" s="590" t="s">
        <v>616</v>
      </c>
      <c r="B22" s="590" t="s">
        <v>622</v>
      </c>
      <c r="C22" s="590" t="s">
        <v>407</v>
      </c>
      <c r="D22" s="590" t="s">
        <v>515</v>
      </c>
      <c r="E22" s="590" t="s">
        <v>504</v>
      </c>
      <c r="F22" s="590" t="s">
        <v>519</v>
      </c>
      <c r="G22" s="590" t="s">
        <v>922</v>
      </c>
      <c r="H22" s="590" t="s">
        <v>1109</v>
      </c>
      <c r="I22" s="590" t="s">
        <v>934</v>
      </c>
      <c r="K22" s="590" t="s">
        <v>386</v>
      </c>
      <c r="L22" s="590">
        <v>3</v>
      </c>
      <c r="N22" s="590">
        <v>11</v>
      </c>
      <c r="O22" s="656">
        <v>3.6666666666666665</v>
      </c>
      <c r="P22" s="656">
        <v>3946</v>
      </c>
      <c r="Q22" s="656">
        <v>1854.6666666666667</v>
      </c>
      <c r="R22" s="590">
        <v>3</v>
      </c>
      <c r="S22" s="621">
        <v>0.27272727272727271</v>
      </c>
      <c r="V22" s="590">
        <v>2</v>
      </c>
      <c r="W22" s="590">
        <v>0.66666666666666663</v>
      </c>
      <c r="X22" s="590">
        <v>2</v>
      </c>
      <c r="AA22" s="659"/>
      <c r="AC22" s="621"/>
      <c r="AD22" s="590">
        <v>11763</v>
      </c>
      <c r="AE22" s="590">
        <v>75</v>
      </c>
      <c r="AF22" s="621">
        <v>6.3355296502787635E-3</v>
      </c>
      <c r="AG22" s="590">
        <v>11838</v>
      </c>
      <c r="AH22" s="590">
        <v>17475</v>
      </c>
      <c r="AI22" s="621">
        <v>0.67742489270386264</v>
      </c>
      <c r="AJ22" s="590">
        <v>11763</v>
      </c>
      <c r="AK22" s="590">
        <v>75</v>
      </c>
      <c r="AL22" s="590">
        <v>11838</v>
      </c>
      <c r="AM22" s="590">
        <v>5499</v>
      </c>
      <c r="AN22" s="621">
        <v>0.46748278500382556</v>
      </c>
      <c r="AO22" s="590">
        <v>65</v>
      </c>
      <c r="AP22" s="621">
        <v>0.8666666666666667</v>
      </c>
      <c r="AQ22" s="590">
        <v>5564</v>
      </c>
      <c r="AR22" s="621">
        <v>0.47001182632201388</v>
      </c>
      <c r="AS22" s="590">
        <v>75</v>
      </c>
      <c r="AT22" s="621">
        <v>1.3638843426077468E-2</v>
      </c>
      <c r="AU22" s="590">
        <v>6</v>
      </c>
      <c r="AV22" s="621">
        <v>9.2307692307692313E-2</v>
      </c>
      <c r="AW22" s="590">
        <v>81</v>
      </c>
      <c r="AX22" s="621">
        <v>1.4557872034507549E-2</v>
      </c>
      <c r="AY22" s="590">
        <v>52</v>
      </c>
      <c r="AZ22" s="621">
        <v>0.69333333333333336</v>
      </c>
      <c r="BA22" s="590">
        <v>3</v>
      </c>
      <c r="BB22" s="621">
        <v>0.5</v>
      </c>
      <c r="BC22" s="590">
        <v>55</v>
      </c>
      <c r="BD22" s="621">
        <v>0.67901234567901236</v>
      </c>
      <c r="BE22" s="590">
        <v>12</v>
      </c>
      <c r="BF22" s="621">
        <v>2.1567217828900071E-3</v>
      </c>
      <c r="BG22" s="590">
        <v>121</v>
      </c>
      <c r="BH22" s="621">
        <v>2.1746944644140905E-2</v>
      </c>
      <c r="BI22" s="590">
        <v>133</v>
      </c>
      <c r="BJ22" s="621">
        <v>2.3903666427030915E-2</v>
      </c>
      <c r="BK22" s="590">
        <v>1</v>
      </c>
      <c r="BL22" s="621">
        <v>9.0909090909090912E-2</v>
      </c>
      <c r="BM22" s="590">
        <v>0</v>
      </c>
      <c r="BN22" s="621"/>
      <c r="BO22" s="590" t="s">
        <v>323</v>
      </c>
    </row>
    <row r="23" spans="1:67" s="590" customFormat="1" x14ac:dyDescent="0.2">
      <c r="A23" s="590" t="s">
        <v>616</v>
      </c>
      <c r="B23" s="590" t="s">
        <v>622</v>
      </c>
      <c r="C23" s="590" t="s">
        <v>502</v>
      </c>
      <c r="D23" s="590" t="s">
        <v>509</v>
      </c>
      <c r="E23" s="590" t="s">
        <v>504</v>
      </c>
      <c r="F23" s="590" t="s">
        <v>519</v>
      </c>
      <c r="G23" s="590" t="s">
        <v>922</v>
      </c>
      <c r="H23" s="590" t="s">
        <v>1109</v>
      </c>
      <c r="I23" s="590" t="s">
        <v>934</v>
      </c>
      <c r="K23" s="590" t="s">
        <v>386</v>
      </c>
      <c r="L23" s="590">
        <v>1</v>
      </c>
      <c r="N23" s="590">
        <v>7</v>
      </c>
      <c r="O23" s="656">
        <v>7</v>
      </c>
      <c r="P23" s="656">
        <v>37443</v>
      </c>
      <c r="Q23" s="656">
        <v>18308</v>
      </c>
      <c r="R23" s="590">
        <v>1</v>
      </c>
      <c r="S23" s="621">
        <v>0.14285714285714285</v>
      </c>
      <c r="T23" s="590">
        <v>1</v>
      </c>
      <c r="U23" s="590" t="s">
        <v>435</v>
      </c>
      <c r="AA23" s="659"/>
      <c r="AC23" s="621"/>
      <c r="AD23" s="590">
        <v>37228</v>
      </c>
      <c r="AE23" s="590">
        <v>215</v>
      </c>
      <c r="AF23" s="621">
        <v>5.7420612664583499E-3</v>
      </c>
      <c r="AG23" s="590">
        <v>37443</v>
      </c>
      <c r="AH23" s="590">
        <v>55734</v>
      </c>
      <c r="AI23" s="621">
        <v>0.67181612660135648</v>
      </c>
      <c r="AJ23" s="590">
        <v>37228</v>
      </c>
      <c r="AK23" s="590">
        <v>215</v>
      </c>
      <c r="AL23" s="590">
        <v>37443</v>
      </c>
      <c r="AM23" s="590">
        <v>18123</v>
      </c>
      <c r="AN23" s="621">
        <v>0.48681100247125819</v>
      </c>
      <c r="AO23" s="590">
        <v>185</v>
      </c>
      <c r="AP23" s="621">
        <v>0.86046511627906974</v>
      </c>
      <c r="AQ23" s="590">
        <v>18308</v>
      </c>
      <c r="AR23" s="621">
        <v>0.48895654728520682</v>
      </c>
      <c r="AS23" s="590">
        <v>236</v>
      </c>
      <c r="AT23" s="621">
        <v>1.3022126579484632E-2</v>
      </c>
      <c r="AU23" s="590">
        <v>22</v>
      </c>
      <c r="AV23" s="621">
        <v>0.11891891891891893</v>
      </c>
      <c r="AW23" s="590">
        <v>258</v>
      </c>
      <c r="AX23" s="621">
        <v>1.4092200131090233E-2</v>
      </c>
      <c r="AY23" s="590">
        <v>157</v>
      </c>
      <c r="AZ23" s="621">
        <v>0.6652542372881356</v>
      </c>
      <c r="BA23" s="590">
        <v>9</v>
      </c>
      <c r="BB23" s="621">
        <v>0.40909090909090912</v>
      </c>
      <c r="BC23" s="590">
        <v>166</v>
      </c>
      <c r="BD23" s="621">
        <v>0.64341085271317833</v>
      </c>
      <c r="BE23" s="590">
        <v>41</v>
      </c>
      <c r="BF23" s="621">
        <v>2.2394581603670527E-3</v>
      </c>
      <c r="BG23" s="590">
        <v>288</v>
      </c>
      <c r="BH23" s="621">
        <v>1.5730828053310029E-2</v>
      </c>
      <c r="BI23" s="590">
        <v>329</v>
      </c>
      <c r="BJ23" s="621">
        <v>1.7970286213677081E-2</v>
      </c>
      <c r="BK23" s="590">
        <v>2</v>
      </c>
      <c r="BL23" s="621">
        <v>0.2857142857142857</v>
      </c>
      <c r="BM23" s="590">
        <v>0</v>
      </c>
      <c r="BN23" s="621"/>
      <c r="BO23" s="590" t="s">
        <v>323</v>
      </c>
    </row>
    <row r="24" spans="1:67" s="590" customFormat="1" x14ac:dyDescent="0.2">
      <c r="A24" s="590" t="s">
        <v>626</v>
      </c>
      <c r="B24" s="590" t="s">
        <v>628</v>
      </c>
      <c r="C24" s="590" t="s">
        <v>629</v>
      </c>
      <c r="D24" s="590" t="s">
        <v>515</v>
      </c>
      <c r="E24" s="590" t="s">
        <v>504</v>
      </c>
      <c r="F24" s="590" t="s">
        <v>519</v>
      </c>
      <c r="G24" s="590" t="s">
        <v>923</v>
      </c>
      <c r="H24" s="590" t="s">
        <v>1109</v>
      </c>
      <c r="I24" s="590" t="s">
        <v>934</v>
      </c>
      <c r="K24" s="590" t="s">
        <v>386</v>
      </c>
      <c r="L24" s="590">
        <v>9</v>
      </c>
      <c r="N24" s="590">
        <v>19</v>
      </c>
      <c r="O24" s="656">
        <v>2.1111111111111112</v>
      </c>
      <c r="P24" s="656">
        <v>2537</v>
      </c>
      <c r="Q24" s="656">
        <v>1195.7777777777778</v>
      </c>
      <c r="R24" s="590">
        <v>7</v>
      </c>
      <c r="S24" s="621">
        <v>0.36842105263157893</v>
      </c>
      <c r="V24" s="590">
        <v>6</v>
      </c>
      <c r="W24" s="590">
        <v>0.66666666666666663</v>
      </c>
      <c r="X24" s="590">
        <v>6</v>
      </c>
      <c r="AA24" s="659"/>
      <c r="AC24" s="621"/>
      <c r="AD24" s="590">
        <v>22820</v>
      </c>
      <c r="AE24" s="590">
        <v>13</v>
      </c>
      <c r="AF24" s="621">
        <v>5.6935137739237067E-4</v>
      </c>
      <c r="AG24" s="590">
        <v>22833</v>
      </c>
      <c r="AH24" s="590">
        <v>31362</v>
      </c>
      <c r="AI24" s="621">
        <v>0.72804668069638412</v>
      </c>
      <c r="AJ24" s="590">
        <v>22820</v>
      </c>
      <c r="AK24" s="590">
        <v>13</v>
      </c>
      <c r="AL24" s="590">
        <v>22833</v>
      </c>
      <c r="AM24" s="590">
        <v>10751</v>
      </c>
      <c r="AN24" s="621">
        <v>0.47112182296231375</v>
      </c>
      <c r="AO24" s="590">
        <v>11</v>
      </c>
      <c r="AP24" s="621">
        <v>0.84615384615384615</v>
      </c>
      <c r="AQ24" s="590">
        <v>10762</v>
      </c>
      <c r="AR24" s="621">
        <v>0.47133534796128412</v>
      </c>
      <c r="AS24" s="590">
        <v>180</v>
      </c>
      <c r="AT24" s="621">
        <v>1.6742628592689053E-2</v>
      </c>
      <c r="AU24" s="590">
        <v>2</v>
      </c>
      <c r="AV24" s="621">
        <v>0.18181818181818182</v>
      </c>
      <c r="AW24" s="590">
        <v>182</v>
      </c>
      <c r="AX24" s="621">
        <v>1.6911354766771976E-2</v>
      </c>
      <c r="AY24" s="590">
        <v>131</v>
      </c>
      <c r="AZ24" s="621">
        <v>0.72777777777777775</v>
      </c>
      <c r="BA24" s="590">
        <v>1</v>
      </c>
      <c r="BB24" s="621">
        <v>0.5</v>
      </c>
      <c r="BC24" s="590">
        <v>132</v>
      </c>
      <c r="BD24" s="621">
        <v>0.72527472527472525</v>
      </c>
      <c r="BE24" s="590">
        <v>33</v>
      </c>
      <c r="BF24" s="621">
        <v>3.0663445456234899E-3</v>
      </c>
      <c r="BG24" s="590">
        <v>179</v>
      </c>
      <c r="BH24" s="621">
        <v>1.6632596171715294E-2</v>
      </c>
      <c r="BI24" s="590">
        <v>212</v>
      </c>
      <c r="BJ24" s="621">
        <v>1.9698940717338784E-2</v>
      </c>
      <c r="BK24" s="590">
        <v>6</v>
      </c>
      <c r="BL24" s="621">
        <v>0.31578947368421051</v>
      </c>
      <c r="BM24" s="590">
        <v>3</v>
      </c>
      <c r="BN24" s="621">
        <v>0.33333333333333331</v>
      </c>
      <c r="BO24" s="590" t="s">
        <v>323</v>
      </c>
    </row>
    <row r="25" spans="1:67" s="590" customFormat="1" x14ac:dyDescent="0.2">
      <c r="A25" s="590" t="s">
        <v>626</v>
      </c>
      <c r="B25" s="590" t="s">
        <v>628</v>
      </c>
      <c r="C25" s="590" t="s">
        <v>788</v>
      </c>
      <c r="D25" s="590" t="s">
        <v>515</v>
      </c>
      <c r="E25" s="590" t="s">
        <v>504</v>
      </c>
      <c r="F25" s="590" t="s">
        <v>519</v>
      </c>
      <c r="G25" s="590" t="s">
        <v>923</v>
      </c>
      <c r="H25" s="590" t="s">
        <v>1109</v>
      </c>
      <c r="I25" s="590" t="s">
        <v>934</v>
      </c>
      <c r="K25" s="590" t="s">
        <v>386</v>
      </c>
      <c r="L25" s="590">
        <v>1</v>
      </c>
      <c r="N25" s="590">
        <v>4</v>
      </c>
      <c r="O25" s="656">
        <v>4</v>
      </c>
      <c r="P25" s="656">
        <v>1637</v>
      </c>
      <c r="Q25" s="656">
        <v>793</v>
      </c>
      <c r="R25" s="590">
        <v>1</v>
      </c>
      <c r="S25" s="621">
        <v>0.25</v>
      </c>
      <c r="V25" s="590">
        <v>1</v>
      </c>
      <c r="W25" s="590">
        <v>1</v>
      </c>
      <c r="X25" s="590">
        <v>1</v>
      </c>
      <c r="AA25" s="659"/>
      <c r="AC25" s="621"/>
      <c r="AD25" s="590">
        <v>1630</v>
      </c>
      <c r="AE25" s="590">
        <v>7</v>
      </c>
      <c r="AF25" s="621">
        <v>4.2761148442272447E-3</v>
      </c>
      <c r="AG25" s="590">
        <v>1637</v>
      </c>
      <c r="AH25" s="590">
        <v>2568</v>
      </c>
      <c r="AI25" s="621">
        <v>0.63746105919003115</v>
      </c>
      <c r="AJ25" s="590">
        <v>1630</v>
      </c>
      <c r="AK25" s="590">
        <v>7</v>
      </c>
      <c r="AL25" s="590">
        <v>1637</v>
      </c>
      <c r="AM25" s="590">
        <v>788</v>
      </c>
      <c r="AN25" s="621">
        <v>0.48343558282208587</v>
      </c>
      <c r="AO25" s="590">
        <v>5</v>
      </c>
      <c r="AP25" s="621">
        <v>0.7142857142857143</v>
      </c>
      <c r="AQ25" s="590">
        <v>793</v>
      </c>
      <c r="AR25" s="621">
        <v>0.4844227244960293</v>
      </c>
      <c r="AS25" s="590">
        <v>7</v>
      </c>
      <c r="AT25" s="621">
        <v>8.8832487309644676E-3</v>
      </c>
      <c r="AV25" s="621"/>
      <c r="AW25" s="590">
        <v>7</v>
      </c>
      <c r="AX25" s="621">
        <v>8.8272383354350576E-3</v>
      </c>
      <c r="AY25" s="590">
        <v>5</v>
      </c>
      <c r="AZ25" s="621">
        <v>0.7142857142857143</v>
      </c>
      <c r="BB25" s="621" t="s">
        <v>323</v>
      </c>
      <c r="BC25" s="590">
        <v>5</v>
      </c>
      <c r="BD25" s="621">
        <v>0.7142857142857143</v>
      </c>
      <c r="BE25" s="590">
        <v>1</v>
      </c>
      <c r="BF25" s="621">
        <v>1.2610340479192938E-3</v>
      </c>
      <c r="BG25" s="590">
        <v>12</v>
      </c>
      <c r="BH25" s="621">
        <v>1.5132408575031526E-2</v>
      </c>
      <c r="BI25" s="590">
        <v>13</v>
      </c>
      <c r="BJ25" s="621">
        <v>1.6393442622950821E-2</v>
      </c>
      <c r="BK25" s="590">
        <v>1</v>
      </c>
      <c r="BL25" s="621">
        <v>0.25</v>
      </c>
      <c r="BM25" s="590">
        <v>0</v>
      </c>
      <c r="BN25" s="621"/>
      <c r="BO25" s="590" t="s">
        <v>323</v>
      </c>
    </row>
    <row r="26" spans="1:67" s="590" customFormat="1" x14ac:dyDescent="0.2">
      <c r="A26" s="590" t="s">
        <v>626</v>
      </c>
      <c r="B26" s="590" t="s">
        <v>628</v>
      </c>
      <c r="C26" s="590" t="s">
        <v>630</v>
      </c>
      <c r="D26" s="590" t="s">
        <v>515</v>
      </c>
      <c r="E26" s="590" t="s">
        <v>504</v>
      </c>
      <c r="F26" s="590" t="s">
        <v>519</v>
      </c>
      <c r="G26" s="590" t="s">
        <v>923</v>
      </c>
      <c r="H26" s="590" t="s">
        <v>1109</v>
      </c>
      <c r="I26" s="590" t="s">
        <v>934</v>
      </c>
      <c r="K26" s="590" t="s">
        <v>386</v>
      </c>
      <c r="L26" s="590">
        <v>1</v>
      </c>
      <c r="N26" s="590">
        <v>2</v>
      </c>
      <c r="O26" s="656">
        <v>2</v>
      </c>
      <c r="P26" s="656">
        <v>2742</v>
      </c>
      <c r="Q26" s="656">
        <v>1525</v>
      </c>
      <c r="R26" s="590">
        <v>1</v>
      </c>
      <c r="S26" s="621">
        <v>0.5</v>
      </c>
      <c r="AA26" s="659"/>
      <c r="AC26" s="621"/>
      <c r="AD26" s="590">
        <v>2741</v>
      </c>
      <c r="AE26" s="590">
        <v>1</v>
      </c>
      <c r="AF26" s="621">
        <v>3.6469730123997083E-4</v>
      </c>
      <c r="AG26" s="590">
        <v>2742</v>
      </c>
      <c r="AH26" s="590">
        <v>3615</v>
      </c>
      <c r="AI26" s="621">
        <v>0.75850622406639001</v>
      </c>
      <c r="AJ26" s="590">
        <v>2741</v>
      </c>
      <c r="AK26" s="590">
        <v>1</v>
      </c>
      <c r="AL26" s="590">
        <v>2742</v>
      </c>
      <c r="AM26" s="590">
        <v>1524</v>
      </c>
      <c r="AN26" s="621">
        <v>0.55600145932141554</v>
      </c>
      <c r="AO26" s="590">
        <v>1</v>
      </c>
      <c r="AP26" s="621">
        <v>1</v>
      </c>
      <c r="AQ26" s="590">
        <v>1525</v>
      </c>
      <c r="AR26" s="621">
        <v>0.55616338439095547</v>
      </c>
      <c r="AS26" s="590">
        <v>18</v>
      </c>
      <c r="AT26" s="621">
        <v>1.1811023622047244E-2</v>
      </c>
      <c r="AV26" s="621"/>
      <c r="AW26" s="590">
        <v>18</v>
      </c>
      <c r="AX26" s="621">
        <v>1.180327868852459E-2</v>
      </c>
      <c r="AY26" s="590">
        <v>18</v>
      </c>
      <c r="AZ26" s="621">
        <v>1</v>
      </c>
      <c r="BB26" s="621" t="s">
        <v>323</v>
      </c>
      <c r="BC26" s="590">
        <v>18</v>
      </c>
      <c r="BD26" s="621">
        <v>1</v>
      </c>
      <c r="BE26" s="590">
        <v>6</v>
      </c>
      <c r="BF26" s="621">
        <v>3.9344262295081967E-3</v>
      </c>
      <c r="BG26" s="590">
        <v>82</v>
      </c>
      <c r="BH26" s="621">
        <v>5.377049180327869E-2</v>
      </c>
      <c r="BI26" s="590">
        <v>88</v>
      </c>
      <c r="BJ26" s="621">
        <v>5.7704918032786885E-2</v>
      </c>
      <c r="BK26" s="590">
        <v>0</v>
      </c>
      <c r="BL26" s="621"/>
      <c r="BM26" s="590">
        <v>0</v>
      </c>
      <c r="BN26" s="621"/>
      <c r="BO26" s="590" t="s">
        <v>323</v>
      </c>
    </row>
    <row r="27" spans="1:67" s="590" customFormat="1" x14ac:dyDescent="0.2">
      <c r="A27" s="590" t="s">
        <v>626</v>
      </c>
      <c r="B27" s="590" t="s">
        <v>628</v>
      </c>
      <c r="C27" s="590" t="s">
        <v>787</v>
      </c>
      <c r="D27" s="590" t="s">
        <v>515</v>
      </c>
      <c r="E27" s="590" t="s">
        <v>504</v>
      </c>
      <c r="F27" s="590" t="s">
        <v>519</v>
      </c>
      <c r="G27" s="590" t="s">
        <v>923</v>
      </c>
      <c r="H27" s="590" t="s">
        <v>1109</v>
      </c>
      <c r="I27" s="590" t="s">
        <v>934</v>
      </c>
      <c r="K27" s="590" t="s">
        <v>510</v>
      </c>
      <c r="L27" s="590">
        <v>1</v>
      </c>
      <c r="M27" s="590">
        <v>1</v>
      </c>
      <c r="N27" s="590">
        <v>1</v>
      </c>
      <c r="O27" s="656">
        <v>1</v>
      </c>
      <c r="P27" s="656">
        <v>1829</v>
      </c>
      <c r="Q27" s="656" t="s">
        <v>323</v>
      </c>
      <c r="R27" s="590">
        <v>1</v>
      </c>
      <c r="S27" s="621">
        <v>1</v>
      </c>
      <c r="V27" s="590">
        <v>1</v>
      </c>
      <c r="W27" s="590">
        <v>1</v>
      </c>
      <c r="X27" s="590">
        <v>1</v>
      </c>
      <c r="AA27" s="659"/>
      <c r="AC27" s="621"/>
      <c r="AD27" s="590">
        <v>1824</v>
      </c>
      <c r="AE27" s="590">
        <v>5</v>
      </c>
      <c r="AF27" s="621">
        <v>2.7337342810278839E-3</v>
      </c>
      <c r="AG27" s="590">
        <v>1829</v>
      </c>
      <c r="AH27" s="590">
        <v>2718</v>
      </c>
      <c r="AI27" s="621">
        <v>0.67292126563649746</v>
      </c>
      <c r="AJ27" s="590" t="s">
        <v>323</v>
      </c>
      <c r="AK27" s="590" t="s">
        <v>323</v>
      </c>
      <c r="AL27" s="590" t="s">
        <v>323</v>
      </c>
      <c r="AN27" s="621" t="s">
        <v>323</v>
      </c>
      <c r="AP27" s="621" t="s">
        <v>323</v>
      </c>
      <c r="AQ27" s="590" t="s">
        <v>323</v>
      </c>
      <c r="AR27" s="621" t="s">
        <v>323</v>
      </c>
      <c r="AT27" s="621" t="s">
        <v>323</v>
      </c>
      <c r="AV27" s="621"/>
      <c r="AW27" s="590" t="s">
        <v>323</v>
      </c>
      <c r="AX27" s="621" t="s">
        <v>323</v>
      </c>
      <c r="AZ27" s="621" t="s">
        <v>323</v>
      </c>
      <c r="BB27" s="621" t="s">
        <v>323</v>
      </c>
      <c r="BC27" s="590" t="s">
        <v>323</v>
      </c>
      <c r="BD27" s="621" t="s">
        <v>323</v>
      </c>
      <c r="BF27" s="621" t="s">
        <v>323</v>
      </c>
      <c r="BH27" s="621" t="s">
        <v>323</v>
      </c>
      <c r="BI27" s="590" t="s">
        <v>323</v>
      </c>
      <c r="BJ27" s="621" t="s">
        <v>323</v>
      </c>
      <c r="BK27" s="590">
        <v>1</v>
      </c>
      <c r="BL27" s="621">
        <v>1</v>
      </c>
      <c r="BM27" s="590">
        <v>1</v>
      </c>
      <c r="BN27" s="621">
        <v>1</v>
      </c>
      <c r="BO27" s="590" t="s">
        <v>323</v>
      </c>
    </row>
    <row r="28" spans="1:67" s="590" customFormat="1" x14ac:dyDescent="0.2">
      <c r="A28" s="590" t="s">
        <v>626</v>
      </c>
      <c r="B28" s="590" t="s">
        <v>628</v>
      </c>
      <c r="C28" s="590" t="s">
        <v>789</v>
      </c>
      <c r="D28" s="590" t="s">
        <v>515</v>
      </c>
      <c r="E28" s="590" t="s">
        <v>504</v>
      </c>
      <c r="F28" s="590" t="s">
        <v>519</v>
      </c>
      <c r="G28" s="590" t="s">
        <v>923</v>
      </c>
      <c r="H28" s="590" t="s">
        <v>1109</v>
      </c>
      <c r="I28" s="590" t="s">
        <v>934</v>
      </c>
      <c r="K28" s="590" t="s">
        <v>386</v>
      </c>
      <c r="L28" s="590">
        <v>1</v>
      </c>
      <c r="N28" s="590">
        <v>3</v>
      </c>
      <c r="O28" s="656">
        <v>3</v>
      </c>
      <c r="P28" s="656">
        <v>2347</v>
      </c>
      <c r="Q28" s="656">
        <v>1192</v>
      </c>
      <c r="R28" s="590">
        <v>2</v>
      </c>
      <c r="S28" s="621">
        <v>0.66666666666666663</v>
      </c>
      <c r="V28" s="590">
        <v>1</v>
      </c>
      <c r="W28" s="590">
        <v>1</v>
      </c>
      <c r="X28" s="590">
        <v>1</v>
      </c>
      <c r="AA28" s="659"/>
      <c r="AC28" s="621"/>
      <c r="AD28" s="590">
        <v>2342</v>
      </c>
      <c r="AE28" s="590">
        <v>5</v>
      </c>
      <c r="AF28" s="621">
        <v>2.1303792074989347E-3</v>
      </c>
      <c r="AG28" s="590">
        <v>2347</v>
      </c>
      <c r="AH28" s="590">
        <v>3393</v>
      </c>
      <c r="AI28" s="621">
        <v>0.69171824344238142</v>
      </c>
      <c r="AJ28" s="590">
        <v>2342</v>
      </c>
      <c r="AK28" s="590">
        <v>5</v>
      </c>
      <c r="AL28" s="590">
        <v>2347</v>
      </c>
      <c r="AM28" s="590">
        <v>1188</v>
      </c>
      <c r="AN28" s="621">
        <v>0.50725875320239111</v>
      </c>
      <c r="AO28" s="590">
        <v>4</v>
      </c>
      <c r="AP28" s="621">
        <v>0.8</v>
      </c>
      <c r="AQ28" s="590">
        <v>1192</v>
      </c>
      <c r="AR28" s="621">
        <v>0.50788240306774601</v>
      </c>
      <c r="AS28" s="590">
        <v>6</v>
      </c>
      <c r="AT28" s="621">
        <v>5.0505050505050509E-3</v>
      </c>
      <c r="AV28" s="621"/>
      <c r="AW28" s="590">
        <v>6</v>
      </c>
      <c r="AX28" s="621">
        <v>5.0335570469798654E-3</v>
      </c>
      <c r="AY28" s="590">
        <v>6</v>
      </c>
      <c r="AZ28" s="621">
        <v>1</v>
      </c>
      <c r="BB28" s="621" t="s">
        <v>323</v>
      </c>
      <c r="BC28" s="590">
        <v>6</v>
      </c>
      <c r="BD28" s="621">
        <v>1</v>
      </c>
      <c r="BE28" s="590">
        <v>5</v>
      </c>
      <c r="BF28" s="621">
        <v>4.1946308724832215E-3</v>
      </c>
      <c r="BG28" s="590">
        <v>57</v>
      </c>
      <c r="BH28" s="621">
        <v>4.7818791946308725E-2</v>
      </c>
      <c r="BI28" s="590">
        <v>62</v>
      </c>
      <c r="BJ28" s="621">
        <v>5.2013422818791948E-2</v>
      </c>
      <c r="BK28" s="590">
        <v>2</v>
      </c>
      <c r="BL28" s="621">
        <v>0.66666666666666663</v>
      </c>
      <c r="BM28" s="590">
        <v>0</v>
      </c>
      <c r="BN28" s="621">
        <v>0</v>
      </c>
      <c r="BO28" s="590" t="s">
        <v>323</v>
      </c>
    </row>
    <row r="29" spans="1:67" s="590" customFormat="1" x14ac:dyDescent="0.2">
      <c r="A29" s="590" t="s">
        <v>626</v>
      </c>
      <c r="B29" s="590" t="s">
        <v>628</v>
      </c>
      <c r="C29" s="590" t="s">
        <v>502</v>
      </c>
      <c r="D29" s="590" t="s">
        <v>509</v>
      </c>
      <c r="E29" s="590" t="s">
        <v>504</v>
      </c>
      <c r="F29" s="590" t="s">
        <v>519</v>
      </c>
      <c r="G29" s="590" t="s">
        <v>923</v>
      </c>
      <c r="H29" s="590" t="s">
        <v>1109</v>
      </c>
      <c r="I29" s="590" t="s">
        <v>934</v>
      </c>
      <c r="K29" s="590" t="s">
        <v>386</v>
      </c>
      <c r="L29" s="590">
        <v>1</v>
      </c>
      <c r="N29" s="590">
        <v>3</v>
      </c>
      <c r="O29" s="656">
        <v>3</v>
      </c>
      <c r="P29" s="656">
        <v>31388</v>
      </c>
      <c r="Q29" s="656">
        <v>15148</v>
      </c>
      <c r="R29" s="590">
        <v>0</v>
      </c>
      <c r="S29" s="621">
        <v>0</v>
      </c>
      <c r="T29" s="590">
        <v>1</v>
      </c>
      <c r="U29" s="590" t="s">
        <v>434</v>
      </c>
      <c r="V29" s="590">
        <v>1</v>
      </c>
      <c r="W29" s="590">
        <v>1</v>
      </c>
      <c r="X29" s="590">
        <v>1</v>
      </c>
      <c r="AA29" s="659"/>
      <c r="AC29" s="621"/>
      <c r="AD29" s="590">
        <v>31357</v>
      </c>
      <c r="AE29" s="590">
        <v>31</v>
      </c>
      <c r="AF29" s="621">
        <v>9.8763858799541223E-4</v>
      </c>
      <c r="AG29" s="590">
        <v>31388</v>
      </c>
      <c r="AH29" s="590">
        <v>43656</v>
      </c>
      <c r="AI29" s="621">
        <v>0.7189847901777533</v>
      </c>
      <c r="AJ29" s="590">
        <v>31357</v>
      </c>
      <c r="AK29" s="590">
        <v>31</v>
      </c>
      <c r="AL29" s="590">
        <v>31388</v>
      </c>
      <c r="AM29" s="590">
        <v>15121</v>
      </c>
      <c r="AN29" s="621">
        <v>0.4822208757215295</v>
      </c>
      <c r="AO29" s="590">
        <v>27</v>
      </c>
      <c r="AP29" s="621">
        <v>0.87096774193548387</v>
      </c>
      <c r="AQ29" s="590">
        <v>15148</v>
      </c>
      <c r="AR29" s="621">
        <v>0.4826048171275647</v>
      </c>
      <c r="AS29" s="590">
        <v>217</v>
      </c>
      <c r="AT29" s="621">
        <v>1.4350902718074201E-2</v>
      </c>
      <c r="AU29" s="590">
        <v>4</v>
      </c>
      <c r="AV29" s="621">
        <v>0.14814814814814814</v>
      </c>
      <c r="AW29" s="590">
        <v>221</v>
      </c>
      <c r="AX29" s="621">
        <v>1.4589384737259044E-2</v>
      </c>
      <c r="AY29" s="590">
        <v>165</v>
      </c>
      <c r="AZ29" s="621">
        <v>0.76036866359447008</v>
      </c>
      <c r="BA29" s="590">
        <v>3</v>
      </c>
      <c r="BB29" s="621">
        <v>0.75</v>
      </c>
      <c r="BC29" s="590">
        <v>168</v>
      </c>
      <c r="BD29" s="621">
        <v>0.76018099547511309</v>
      </c>
      <c r="BE29" s="590">
        <v>23</v>
      </c>
      <c r="BF29" s="621">
        <v>1.5183522577237919E-3</v>
      </c>
      <c r="BG29" s="590">
        <v>293</v>
      </c>
      <c r="BH29" s="621">
        <v>1.9342487457090045E-2</v>
      </c>
      <c r="BI29" s="590">
        <v>316</v>
      </c>
      <c r="BJ29" s="621">
        <v>2.0860839714813836E-2</v>
      </c>
      <c r="BK29" s="590">
        <v>0</v>
      </c>
      <c r="BL29" s="621"/>
      <c r="BM29" s="590">
        <v>0</v>
      </c>
      <c r="BN29" s="621">
        <v>0</v>
      </c>
      <c r="BO29" s="590" t="s">
        <v>323</v>
      </c>
    </row>
    <row r="30" spans="1:67" s="590" customFormat="1" x14ac:dyDescent="0.2">
      <c r="A30" s="590" t="s">
        <v>656</v>
      </c>
      <c r="B30" s="590" t="s">
        <v>658</v>
      </c>
      <c r="C30" s="590" t="s">
        <v>659</v>
      </c>
      <c r="D30" s="590" t="s">
        <v>507</v>
      </c>
      <c r="E30" s="590" t="s">
        <v>504</v>
      </c>
      <c r="F30" s="590" t="s">
        <v>519</v>
      </c>
      <c r="G30" s="590" t="s">
        <v>319</v>
      </c>
      <c r="H30" s="590" t="s">
        <v>1109</v>
      </c>
      <c r="I30" s="590" t="s">
        <v>934</v>
      </c>
      <c r="K30" s="590" t="s">
        <v>510</v>
      </c>
      <c r="L30" s="590">
        <v>1</v>
      </c>
      <c r="M30" s="590">
        <v>1</v>
      </c>
      <c r="N30" s="590">
        <v>1</v>
      </c>
      <c r="O30" s="656">
        <v>1</v>
      </c>
      <c r="P30" s="656">
        <v>1942</v>
      </c>
      <c r="Q30" s="656" t="s">
        <v>323</v>
      </c>
      <c r="S30" s="621"/>
      <c r="AA30" s="659"/>
      <c r="AC30" s="621"/>
      <c r="AD30" s="590">
        <v>1937</v>
      </c>
      <c r="AE30" s="590">
        <v>5</v>
      </c>
      <c r="AF30" s="621">
        <v>2.5746652935118436E-3</v>
      </c>
      <c r="AG30" s="590">
        <v>1942</v>
      </c>
      <c r="AI30" s="621"/>
      <c r="AJ30" s="590" t="s">
        <v>323</v>
      </c>
      <c r="AK30" s="590" t="s">
        <v>323</v>
      </c>
      <c r="AL30" s="590" t="s">
        <v>323</v>
      </c>
      <c r="AN30" s="621" t="s">
        <v>323</v>
      </c>
      <c r="AP30" s="621" t="s">
        <v>323</v>
      </c>
      <c r="AQ30" s="590" t="s">
        <v>323</v>
      </c>
      <c r="AR30" s="621" t="s">
        <v>323</v>
      </c>
      <c r="AS30" s="590" t="s">
        <v>323</v>
      </c>
      <c r="AT30" s="621" t="s">
        <v>323</v>
      </c>
      <c r="AU30" s="590" t="s">
        <v>323</v>
      </c>
      <c r="AV30" s="621" t="s">
        <v>323</v>
      </c>
      <c r="AW30" s="590" t="s">
        <v>323</v>
      </c>
      <c r="AX30" s="621" t="s">
        <v>323</v>
      </c>
      <c r="AZ30" s="621" t="s">
        <v>323</v>
      </c>
      <c r="BB30" s="621" t="s">
        <v>323</v>
      </c>
      <c r="BC30" s="590" t="s">
        <v>323</v>
      </c>
      <c r="BD30" s="621" t="s">
        <v>323</v>
      </c>
      <c r="BF30" s="621" t="s">
        <v>323</v>
      </c>
      <c r="BH30" s="621" t="s">
        <v>323</v>
      </c>
      <c r="BI30" s="590" t="s">
        <v>323</v>
      </c>
      <c r="BJ30" s="621" t="s">
        <v>323</v>
      </c>
      <c r="BK30" s="590">
        <v>0</v>
      </c>
      <c r="BL30" s="621"/>
      <c r="BN30" s="621"/>
      <c r="BO30" s="590" t="s">
        <v>323</v>
      </c>
    </row>
    <row r="31" spans="1:67" s="590" customFormat="1" x14ac:dyDescent="0.2">
      <c r="A31" s="590" t="s">
        <v>656</v>
      </c>
      <c r="B31" s="590" t="s">
        <v>658</v>
      </c>
      <c r="C31" s="590" t="s">
        <v>660</v>
      </c>
      <c r="D31" s="590" t="s">
        <v>507</v>
      </c>
      <c r="E31" s="590" t="s">
        <v>504</v>
      </c>
      <c r="F31" s="590" t="s">
        <v>519</v>
      </c>
      <c r="G31" s="590" t="s">
        <v>319</v>
      </c>
      <c r="H31" s="590" t="s">
        <v>1109</v>
      </c>
      <c r="I31" s="590" t="s">
        <v>934</v>
      </c>
      <c r="K31" s="590" t="s">
        <v>510</v>
      </c>
      <c r="L31" s="590">
        <v>1</v>
      </c>
      <c r="M31" s="590">
        <v>1</v>
      </c>
      <c r="N31" s="590">
        <v>1</v>
      </c>
      <c r="O31" s="656">
        <v>1</v>
      </c>
      <c r="P31" s="656">
        <v>1655</v>
      </c>
      <c r="Q31" s="656" t="s">
        <v>323</v>
      </c>
      <c r="S31" s="621"/>
      <c r="Z31" s="590">
        <v>1</v>
      </c>
      <c r="AA31" s="659">
        <v>1</v>
      </c>
      <c r="AB31" s="590">
        <v>1</v>
      </c>
      <c r="AC31" s="621">
        <v>1</v>
      </c>
      <c r="AD31" s="590">
        <v>1655</v>
      </c>
      <c r="AE31" s="590">
        <v>0</v>
      </c>
      <c r="AF31" s="621">
        <v>0</v>
      </c>
      <c r="AG31" s="590">
        <v>1655</v>
      </c>
      <c r="AI31" s="621"/>
      <c r="AJ31" s="590" t="s">
        <v>323</v>
      </c>
      <c r="AK31" s="590" t="s">
        <v>323</v>
      </c>
      <c r="AL31" s="590" t="s">
        <v>323</v>
      </c>
      <c r="AN31" s="621" t="s">
        <v>323</v>
      </c>
      <c r="AP31" s="621" t="s">
        <v>323</v>
      </c>
      <c r="AQ31" s="590" t="s">
        <v>323</v>
      </c>
      <c r="AR31" s="621" t="s">
        <v>323</v>
      </c>
      <c r="AS31" s="590" t="s">
        <v>323</v>
      </c>
      <c r="AT31" s="621" t="s">
        <v>323</v>
      </c>
      <c r="AU31" s="590" t="s">
        <v>323</v>
      </c>
      <c r="AV31" s="621" t="s">
        <v>323</v>
      </c>
      <c r="AW31" s="590" t="s">
        <v>323</v>
      </c>
      <c r="AX31" s="621" t="s">
        <v>323</v>
      </c>
      <c r="AZ31" s="621" t="s">
        <v>323</v>
      </c>
      <c r="BB31" s="621" t="s">
        <v>323</v>
      </c>
      <c r="BC31" s="590" t="s">
        <v>323</v>
      </c>
      <c r="BD31" s="621" t="s">
        <v>323</v>
      </c>
      <c r="BF31" s="621" t="s">
        <v>323</v>
      </c>
      <c r="BH31" s="621" t="s">
        <v>323</v>
      </c>
      <c r="BI31" s="590" t="s">
        <v>323</v>
      </c>
      <c r="BJ31" s="621" t="s">
        <v>323</v>
      </c>
      <c r="BK31" s="590">
        <v>0</v>
      </c>
      <c r="BL31" s="621"/>
      <c r="BN31" s="621"/>
      <c r="BO31" s="590" t="s">
        <v>323</v>
      </c>
    </row>
    <row r="32" spans="1:67" s="590" customFormat="1" x14ac:dyDescent="0.2">
      <c r="A32" s="590" t="s">
        <v>656</v>
      </c>
      <c r="B32" s="590" t="s">
        <v>658</v>
      </c>
      <c r="C32" s="590" t="s">
        <v>661</v>
      </c>
      <c r="D32" s="590" t="s">
        <v>507</v>
      </c>
      <c r="E32" s="590" t="s">
        <v>504</v>
      </c>
      <c r="F32" s="590" t="s">
        <v>519</v>
      </c>
      <c r="G32" s="590" t="s">
        <v>319</v>
      </c>
      <c r="H32" s="590" t="s">
        <v>1109</v>
      </c>
      <c r="I32" s="590" t="s">
        <v>934</v>
      </c>
      <c r="K32" s="590" t="s">
        <v>510</v>
      </c>
      <c r="L32" s="590">
        <v>1</v>
      </c>
      <c r="M32" s="590">
        <v>1</v>
      </c>
      <c r="N32" s="590">
        <v>1</v>
      </c>
      <c r="O32" s="656">
        <v>1</v>
      </c>
      <c r="P32" s="656">
        <v>2275</v>
      </c>
      <c r="Q32" s="656" t="s">
        <v>323</v>
      </c>
      <c r="S32" s="621"/>
      <c r="AA32" s="659"/>
      <c r="AC32" s="621"/>
      <c r="AD32" s="590">
        <v>2264</v>
      </c>
      <c r="AE32" s="590">
        <v>11</v>
      </c>
      <c r="AF32" s="621">
        <v>4.8351648351648352E-3</v>
      </c>
      <c r="AG32" s="590">
        <v>2275</v>
      </c>
      <c r="AI32" s="621"/>
      <c r="AJ32" s="590" t="s">
        <v>323</v>
      </c>
      <c r="AK32" s="590" t="s">
        <v>323</v>
      </c>
      <c r="AL32" s="590" t="s">
        <v>323</v>
      </c>
      <c r="AN32" s="621" t="s">
        <v>323</v>
      </c>
      <c r="AP32" s="621" t="s">
        <v>323</v>
      </c>
      <c r="AQ32" s="590" t="s">
        <v>323</v>
      </c>
      <c r="AR32" s="621" t="s">
        <v>323</v>
      </c>
      <c r="AS32" s="590" t="s">
        <v>323</v>
      </c>
      <c r="AT32" s="621" t="s">
        <v>323</v>
      </c>
      <c r="AU32" s="590" t="s">
        <v>323</v>
      </c>
      <c r="AV32" s="621" t="s">
        <v>323</v>
      </c>
      <c r="AW32" s="590" t="s">
        <v>323</v>
      </c>
      <c r="AX32" s="621" t="s">
        <v>323</v>
      </c>
      <c r="AZ32" s="621" t="s">
        <v>323</v>
      </c>
      <c r="BB32" s="621" t="s">
        <v>323</v>
      </c>
      <c r="BC32" s="590" t="s">
        <v>323</v>
      </c>
      <c r="BD32" s="621" t="s">
        <v>323</v>
      </c>
      <c r="BF32" s="621" t="s">
        <v>323</v>
      </c>
      <c r="BH32" s="621" t="s">
        <v>323</v>
      </c>
      <c r="BI32" s="590" t="s">
        <v>323</v>
      </c>
      <c r="BJ32" s="621" t="s">
        <v>323</v>
      </c>
      <c r="BK32" s="590">
        <v>0</v>
      </c>
      <c r="BL32" s="621"/>
      <c r="BN32" s="621"/>
      <c r="BO32" s="590" t="s">
        <v>323</v>
      </c>
    </row>
    <row r="33" spans="1:67" s="590" customFormat="1" x14ac:dyDescent="0.2">
      <c r="A33" s="590" t="s">
        <v>656</v>
      </c>
      <c r="B33" s="590" t="s">
        <v>658</v>
      </c>
      <c r="C33" s="590" t="s">
        <v>662</v>
      </c>
      <c r="D33" s="590" t="s">
        <v>507</v>
      </c>
      <c r="E33" s="590" t="s">
        <v>504</v>
      </c>
      <c r="F33" s="590" t="s">
        <v>519</v>
      </c>
      <c r="G33" s="590" t="s">
        <v>319</v>
      </c>
      <c r="H33" s="590" t="s">
        <v>1109</v>
      </c>
      <c r="I33" s="590" t="s">
        <v>934</v>
      </c>
      <c r="K33" s="590" t="s">
        <v>510</v>
      </c>
      <c r="L33" s="590">
        <v>1</v>
      </c>
      <c r="M33" s="590">
        <v>1</v>
      </c>
      <c r="N33" s="590">
        <v>1</v>
      </c>
      <c r="O33" s="656">
        <v>1</v>
      </c>
      <c r="P33" s="656">
        <v>1896</v>
      </c>
      <c r="Q33" s="656" t="s">
        <v>323</v>
      </c>
      <c r="S33" s="621"/>
      <c r="Z33" s="590">
        <v>1</v>
      </c>
      <c r="AA33" s="659">
        <v>1</v>
      </c>
      <c r="AB33" s="590">
        <v>1</v>
      </c>
      <c r="AC33" s="621">
        <v>1</v>
      </c>
      <c r="AD33" s="590">
        <v>1885</v>
      </c>
      <c r="AE33" s="590">
        <v>11</v>
      </c>
      <c r="AF33" s="621">
        <v>5.8016877637130804E-3</v>
      </c>
      <c r="AG33" s="590">
        <v>1896</v>
      </c>
      <c r="AI33" s="621"/>
      <c r="AJ33" s="590" t="s">
        <v>323</v>
      </c>
      <c r="AK33" s="590" t="s">
        <v>323</v>
      </c>
      <c r="AL33" s="590" t="s">
        <v>323</v>
      </c>
      <c r="AN33" s="621" t="s">
        <v>323</v>
      </c>
      <c r="AP33" s="621" t="s">
        <v>323</v>
      </c>
      <c r="AQ33" s="590" t="s">
        <v>323</v>
      </c>
      <c r="AR33" s="621" t="s">
        <v>323</v>
      </c>
      <c r="AT33" s="621" t="s">
        <v>323</v>
      </c>
      <c r="AV33" s="621" t="s">
        <v>323</v>
      </c>
      <c r="AW33" s="590" t="s">
        <v>323</v>
      </c>
      <c r="AX33" s="621" t="s">
        <v>323</v>
      </c>
      <c r="AZ33" s="621" t="s">
        <v>323</v>
      </c>
      <c r="BB33" s="621" t="s">
        <v>323</v>
      </c>
      <c r="BC33" s="590" t="s">
        <v>323</v>
      </c>
      <c r="BD33" s="621" t="s">
        <v>323</v>
      </c>
      <c r="BF33" s="621" t="s">
        <v>323</v>
      </c>
      <c r="BH33" s="621" t="s">
        <v>323</v>
      </c>
      <c r="BI33" s="590" t="s">
        <v>323</v>
      </c>
      <c r="BJ33" s="621" t="s">
        <v>323</v>
      </c>
      <c r="BK33" s="590">
        <v>1</v>
      </c>
      <c r="BL33" s="621">
        <v>1</v>
      </c>
      <c r="BM33" s="590">
        <v>1</v>
      </c>
      <c r="BN33" s="621">
        <v>1</v>
      </c>
      <c r="BO33" s="590" t="s">
        <v>323</v>
      </c>
    </row>
    <row r="34" spans="1:67" s="590" customFormat="1" x14ac:dyDescent="0.2">
      <c r="A34" s="590" t="s">
        <v>656</v>
      </c>
      <c r="B34" s="590" t="s">
        <v>663</v>
      </c>
      <c r="C34" s="590" t="s">
        <v>664</v>
      </c>
      <c r="D34" s="590" t="s">
        <v>515</v>
      </c>
      <c r="E34" s="590" t="s">
        <v>504</v>
      </c>
      <c r="F34" s="590" t="s">
        <v>519</v>
      </c>
      <c r="G34" s="590" t="s">
        <v>319</v>
      </c>
      <c r="H34" s="590" t="s">
        <v>1109</v>
      </c>
      <c r="I34" s="590" t="s">
        <v>934</v>
      </c>
      <c r="K34" s="590" t="s">
        <v>510</v>
      </c>
      <c r="L34" s="590">
        <v>2</v>
      </c>
      <c r="M34" s="590">
        <v>2</v>
      </c>
      <c r="N34" s="590">
        <v>2</v>
      </c>
      <c r="O34" s="656">
        <v>1</v>
      </c>
      <c r="P34" s="656">
        <v>3024</v>
      </c>
      <c r="Q34" s="656" t="s">
        <v>323</v>
      </c>
      <c r="R34" s="590">
        <v>2</v>
      </c>
      <c r="S34" s="621">
        <v>1</v>
      </c>
      <c r="V34" s="590">
        <v>2</v>
      </c>
      <c r="W34" s="590">
        <v>1</v>
      </c>
      <c r="X34" s="590">
        <v>2</v>
      </c>
      <c r="AA34" s="659"/>
      <c r="AC34" s="621"/>
      <c r="AD34" s="590">
        <v>6047</v>
      </c>
      <c r="AE34" s="590">
        <v>1</v>
      </c>
      <c r="AF34" s="621">
        <v>1.6534391534391533E-4</v>
      </c>
      <c r="AG34" s="590">
        <v>6048</v>
      </c>
      <c r="AH34" s="590">
        <v>9426</v>
      </c>
      <c r="AI34" s="621">
        <v>0.64162953532781664</v>
      </c>
      <c r="AJ34" s="590" t="s">
        <v>323</v>
      </c>
      <c r="AK34" s="590" t="s">
        <v>323</v>
      </c>
      <c r="AL34" s="590" t="s">
        <v>323</v>
      </c>
      <c r="AM34" s="590">
        <v>0</v>
      </c>
      <c r="AN34" s="621" t="s">
        <v>323</v>
      </c>
      <c r="AO34" s="590" t="s">
        <v>323</v>
      </c>
      <c r="AP34" s="621" t="s">
        <v>323</v>
      </c>
      <c r="AQ34" s="590" t="s">
        <v>323</v>
      </c>
      <c r="AR34" s="621" t="s">
        <v>323</v>
      </c>
      <c r="AT34" s="621" t="s">
        <v>323</v>
      </c>
      <c r="AV34" s="621" t="s">
        <v>323</v>
      </c>
      <c r="AW34" s="590" t="s">
        <v>323</v>
      </c>
      <c r="AX34" s="621" t="s">
        <v>323</v>
      </c>
      <c r="AZ34" s="621" t="s">
        <v>323</v>
      </c>
      <c r="BB34" s="621" t="s">
        <v>323</v>
      </c>
      <c r="BC34" s="590" t="s">
        <v>323</v>
      </c>
      <c r="BD34" s="621" t="s">
        <v>323</v>
      </c>
      <c r="BF34" s="621" t="s">
        <v>323</v>
      </c>
      <c r="BH34" s="621" t="s">
        <v>323</v>
      </c>
      <c r="BI34" s="590" t="s">
        <v>323</v>
      </c>
      <c r="BJ34" s="621" t="s">
        <v>323</v>
      </c>
      <c r="BK34" s="590">
        <v>1</v>
      </c>
      <c r="BL34" s="621">
        <v>0.5</v>
      </c>
      <c r="BM34" s="590">
        <v>1</v>
      </c>
      <c r="BN34" s="621">
        <v>0.5</v>
      </c>
      <c r="BO34" s="590" t="s">
        <v>323</v>
      </c>
    </row>
    <row r="35" spans="1:67" s="590" customFormat="1" x14ac:dyDescent="0.2">
      <c r="A35" s="590" t="s">
        <v>656</v>
      </c>
      <c r="B35" s="590" t="s">
        <v>663</v>
      </c>
      <c r="C35" s="590" t="s">
        <v>794</v>
      </c>
      <c r="D35" s="590" t="s">
        <v>515</v>
      </c>
      <c r="E35" s="590" t="s">
        <v>504</v>
      </c>
      <c r="F35" s="590" t="s">
        <v>519</v>
      </c>
      <c r="G35" s="590" t="s">
        <v>319</v>
      </c>
      <c r="H35" s="590" t="s">
        <v>1109</v>
      </c>
      <c r="I35" s="590" t="s">
        <v>934</v>
      </c>
      <c r="K35" s="590" t="s">
        <v>386</v>
      </c>
      <c r="L35" s="590">
        <v>8</v>
      </c>
      <c r="N35" s="590">
        <v>10</v>
      </c>
      <c r="O35" s="656">
        <v>1.25</v>
      </c>
      <c r="P35" s="656">
        <v>3780.125</v>
      </c>
      <c r="Q35" s="656">
        <v>1763.625</v>
      </c>
      <c r="R35" s="590">
        <v>7</v>
      </c>
      <c r="S35" s="621">
        <v>0.7</v>
      </c>
      <c r="V35" s="590">
        <v>6</v>
      </c>
      <c r="W35" s="590">
        <v>0.75</v>
      </c>
      <c r="X35" s="590">
        <v>6</v>
      </c>
      <c r="AA35" s="659"/>
      <c r="AC35" s="621"/>
      <c r="AD35" s="590">
        <v>30211</v>
      </c>
      <c r="AE35" s="590">
        <v>30</v>
      </c>
      <c r="AF35" s="621">
        <v>9.9203068681591217E-4</v>
      </c>
      <c r="AG35" s="590">
        <v>30241</v>
      </c>
      <c r="AH35" s="590">
        <v>40980</v>
      </c>
      <c r="AI35" s="621">
        <v>0.73794533918984873</v>
      </c>
      <c r="AJ35" s="590">
        <v>30211</v>
      </c>
      <c r="AK35" s="590">
        <v>30</v>
      </c>
      <c r="AL35" s="590">
        <v>30241</v>
      </c>
      <c r="AM35" s="590">
        <v>14080</v>
      </c>
      <c r="AN35" s="621">
        <v>0.46605541028102349</v>
      </c>
      <c r="AO35" s="590">
        <v>29</v>
      </c>
      <c r="AP35" s="621">
        <v>0.96666666666666667</v>
      </c>
      <c r="AQ35" s="590">
        <v>14109</v>
      </c>
      <c r="AR35" s="621">
        <v>0.4665520320095235</v>
      </c>
      <c r="AS35" s="590">
        <v>188</v>
      </c>
      <c r="AT35" s="621">
        <v>1.3352272727272727E-2</v>
      </c>
      <c r="AV35" s="621" t="s">
        <v>323</v>
      </c>
      <c r="AW35" s="590">
        <v>188</v>
      </c>
      <c r="AX35" s="621">
        <v>1.3324828123892551E-2</v>
      </c>
      <c r="AY35" s="590">
        <v>188</v>
      </c>
      <c r="AZ35" s="621">
        <v>1</v>
      </c>
      <c r="BB35" s="621" t="s">
        <v>323</v>
      </c>
      <c r="BC35" s="590">
        <v>188</v>
      </c>
      <c r="BD35" s="621">
        <v>1</v>
      </c>
      <c r="BE35" s="590">
        <v>19</v>
      </c>
      <c r="BF35" s="621">
        <v>1.346658161457226E-3</v>
      </c>
      <c r="BG35" s="590">
        <v>374</v>
      </c>
      <c r="BH35" s="621">
        <v>2.6507902757105392E-2</v>
      </c>
      <c r="BI35" s="590">
        <v>393</v>
      </c>
      <c r="BJ35" s="621">
        <v>2.7854560918562619E-2</v>
      </c>
      <c r="BK35" s="590">
        <v>4</v>
      </c>
      <c r="BL35" s="621">
        <v>0.4</v>
      </c>
      <c r="BM35" s="590">
        <v>3</v>
      </c>
      <c r="BN35" s="621">
        <v>0.375</v>
      </c>
      <c r="BO35" s="590" t="s">
        <v>323</v>
      </c>
    </row>
    <row r="36" spans="1:67" s="590" customFormat="1" x14ac:dyDescent="0.2">
      <c r="A36" s="590" t="s">
        <v>656</v>
      </c>
      <c r="B36" s="590" t="s">
        <v>663</v>
      </c>
      <c r="C36" s="590" t="s">
        <v>666</v>
      </c>
      <c r="D36" s="590" t="s">
        <v>515</v>
      </c>
      <c r="E36" s="590" t="s">
        <v>504</v>
      </c>
      <c r="F36" s="590" t="s">
        <v>519</v>
      </c>
      <c r="G36" s="590" t="s">
        <v>319</v>
      </c>
      <c r="H36" s="590" t="s">
        <v>1109</v>
      </c>
      <c r="I36" s="590" t="s">
        <v>934</v>
      </c>
      <c r="K36" s="590" t="s">
        <v>386</v>
      </c>
      <c r="L36" s="590">
        <v>2</v>
      </c>
      <c r="N36" s="590">
        <v>4</v>
      </c>
      <c r="O36" s="656">
        <v>2</v>
      </c>
      <c r="P36" s="656">
        <v>3776.5</v>
      </c>
      <c r="Q36" s="656">
        <v>1902</v>
      </c>
      <c r="R36" s="590">
        <v>1</v>
      </c>
      <c r="S36" s="621">
        <v>0.25</v>
      </c>
      <c r="V36" s="590">
        <v>1</v>
      </c>
      <c r="W36" s="590">
        <v>0.5</v>
      </c>
      <c r="X36" s="590">
        <v>1</v>
      </c>
      <c r="AA36" s="659"/>
      <c r="AC36" s="621"/>
      <c r="AD36" s="590">
        <v>7546</v>
      </c>
      <c r="AE36" s="590">
        <v>7</v>
      </c>
      <c r="AF36" s="621">
        <v>9.2678405931417981E-4</v>
      </c>
      <c r="AG36" s="590">
        <v>7553</v>
      </c>
      <c r="AH36" s="590">
        <v>11787</v>
      </c>
      <c r="AI36" s="621">
        <v>0.64079070162042928</v>
      </c>
      <c r="AJ36" s="590">
        <v>7546</v>
      </c>
      <c r="AK36" s="590">
        <v>7</v>
      </c>
      <c r="AL36" s="590">
        <v>7553</v>
      </c>
      <c r="AM36" s="590">
        <v>3797</v>
      </c>
      <c r="AN36" s="621">
        <v>0.50318049297641132</v>
      </c>
      <c r="AO36" s="590">
        <v>7</v>
      </c>
      <c r="AP36" s="621">
        <v>1</v>
      </c>
      <c r="AQ36" s="590">
        <v>3804</v>
      </c>
      <c r="AR36" s="621">
        <v>0.50364093737587712</v>
      </c>
      <c r="AS36" s="590">
        <v>39</v>
      </c>
      <c r="AT36" s="621">
        <v>1.0271266789570714E-2</v>
      </c>
      <c r="AV36" s="621" t="s">
        <v>323</v>
      </c>
      <c r="AW36" s="590">
        <v>39</v>
      </c>
      <c r="AX36" s="621">
        <v>1.025236593059937E-2</v>
      </c>
      <c r="AY36" s="590">
        <v>39</v>
      </c>
      <c r="AZ36" s="621">
        <v>1</v>
      </c>
      <c r="BB36" s="621" t="s">
        <v>323</v>
      </c>
      <c r="BC36" s="590">
        <v>39</v>
      </c>
      <c r="BD36" s="621">
        <v>1</v>
      </c>
      <c r="BE36" s="590">
        <v>6</v>
      </c>
      <c r="BF36" s="621">
        <v>1.5772870662460567E-3</v>
      </c>
      <c r="BG36" s="590">
        <v>161</v>
      </c>
      <c r="BH36" s="621">
        <v>4.2323869610935858E-2</v>
      </c>
      <c r="BI36" s="590">
        <v>167</v>
      </c>
      <c r="BJ36" s="621">
        <v>4.3901156677181911E-2</v>
      </c>
      <c r="BK36" s="590">
        <v>1</v>
      </c>
      <c r="BL36" s="621">
        <v>0.25</v>
      </c>
      <c r="BN36" s="621"/>
      <c r="BO36" s="590" t="s">
        <v>323</v>
      </c>
    </row>
    <row r="37" spans="1:67" s="590" customFormat="1" x14ac:dyDescent="0.2">
      <c r="A37" s="590" t="s">
        <v>656</v>
      </c>
      <c r="B37" s="590" t="s">
        <v>663</v>
      </c>
      <c r="C37" s="590" t="s">
        <v>667</v>
      </c>
      <c r="D37" s="590" t="s">
        <v>515</v>
      </c>
      <c r="E37" s="590" t="s">
        <v>504</v>
      </c>
      <c r="F37" s="590" t="s">
        <v>519</v>
      </c>
      <c r="G37" s="590" t="s">
        <v>319</v>
      </c>
      <c r="H37" s="590" t="s">
        <v>1109</v>
      </c>
      <c r="I37" s="590" t="s">
        <v>934</v>
      </c>
      <c r="K37" s="590" t="s">
        <v>386</v>
      </c>
      <c r="L37" s="590">
        <v>1</v>
      </c>
      <c r="N37" s="590">
        <v>2</v>
      </c>
      <c r="O37" s="656">
        <v>2</v>
      </c>
      <c r="P37" s="656">
        <v>3926</v>
      </c>
      <c r="Q37" s="656">
        <v>2014</v>
      </c>
      <c r="R37" s="590">
        <v>1</v>
      </c>
      <c r="S37" s="621">
        <v>0.5</v>
      </c>
      <c r="V37" s="590">
        <v>1</v>
      </c>
      <c r="W37" s="590">
        <v>1</v>
      </c>
      <c r="X37" s="590">
        <v>1</v>
      </c>
      <c r="AA37" s="659"/>
      <c r="AC37" s="621"/>
      <c r="AD37" s="590">
        <v>3919</v>
      </c>
      <c r="AE37" s="590">
        <v>7</v>
      </c>
      <c r="AF37" s="621">
        <v>1.782985226693836E-3</v>
      </c>
      <c r="AG37" s="590">
        <v>3926</v>
      </c>
      <c r="AH37" s="590">
        <v>5754</v>
      </c>
      <c r="AI37" s="621">
        <v>0.68230795968022251</v>
      </c>
      <c r="AJ37" s="590">
        <v>3919</v>
      </c>
      <c r="AK37" s="590">
        <v>7</v>
      </c>
      <c r="AL37" s="590">
        <v>3926</v>
      </c>
      <c r="AM37" s="590">
        <v>2008</v>
      </c>
      <c r="AN37" s="621">
        <v>0.51237560602194432</v>
      </c>
      <c r="AO37" s="590">
        <v>6</v>
      </c>
      <c r="AP37" s="621">
        <v>0.8571428571428571</v>
      </c>
      <c r="AQ37" s="590">
        <v>2014</v>
      </c>
      <c r="AR37" s="621">
        <v>0.51299032093734076</v>
      </c>
      <c r="AS37" s="590">
        <v>22</v>
      </c>
      <c r="AT37" s="621">
        <v>1.0956175298804782E-2</v>
      </c>
      <c r="AV37" s="621" t="s">
        <v>323</v>
      </c>
      <c r="AW37" s="590">
        <v>22</v>
      </c>
      <c r="AX37" s="621">
        <v>1.0923535253227408E-2</v>
      </c>
      <c r="AY37" s="590">
        <v>22</v>
      </c>
      <c r="AZ37" s="621">
        <v>1</v>
      </c>
      <c r="BB37" s="621" t="s">
        <v>323</v>
      </c>
      <c r="BC37" s="590">
        <v>22</v>
      </c>
      <c r="BD37" s="621">
        <v>1</v>
      </c>
      <c r="BF37" s="621"/>
      <c r="BG37" s="590">
        <v>105</v>
      </c>
      <c r="BH37" s="621">
        <v>5.2135054617676264E-2</v>
      </c>
      <c r="BI37" s="590">
        <v>105</v>
      </c>
      <c r="BJ37" s="621">
        <v>5.2135054617676264E-2</v>
      </c>
      <c r="BK37" s="590">
        <v>0</v>
      </c>
      <c r="BL37" s="621"/>
      <c r="BN37" s="621"/>
      <c r="BO37" s="590" t="s">
        <v>323</v>
      </c>
    </row>
    <row r="38" spans="1:67" s="590" customFormat="1" x14ac:dyDescent="0.2">
      <c r="A38" s="590" t="s">
        <v>656</v>
      </c>
      <c r="B38" s="590" t="s">
        <v>663</v>
      </c>
      <c r="C38" s="590" t="s">
        <v>668</v>
      </c>
      <c r="D38" s="590" t="s">
        <v>515</v>
      </c>
      <c r="E38" s="590" t="s">
        <v>504</v>
      </c>
      <c r="F38" s="590" t="s">
        <v>519</v>
      </c>
      <c r="G38" s="590" t="s">
        <v>319</v>
      </c>
      <c r="H38" s="590" t="s">
        <v>1109</v>
      </c>
      <c r="I38" s="590" t="s">
        <v>934</v>
      </c>
      <c r="K38" s="590" t="s">
        <v>510</v>
      </c>
      <c r="L38" s="590">
        <v>1</v>
      </c>
      <c r="M38" s="590">
        <v>1</v>
      </c>
      <c r="N38" s="590">
        <v>1</v>
      </c>
      <c r="O38" s="656">
        <v>1</v>
      </c>
      <c r="P38" s="656">
        <v>3837</v>
      </c>
      <c r="Q38" s="656" t="s">
        <v>323</v>
      </c>
      <c r="R38" s="590">
        <v>1</v>
      </c>
      <c r="S38" s="621">
        <v>1</v>
      </c>
      <c r="V38" s="590">
        <v>1</v>
      </c>
      <c r="W38" s="590">
        <v>1</v>
      </c>
      <c r="X38" s="590">
        <v>1</v>
      </c>
      <c r="Z38" s="590">
        <v>1</v>
      </c>
      <c r="AA38" s="659">
        <v>1</v>
      </c>
      <c r="AB38" s="590">
        <v>1</v>
      </c>
      <c r="AC38" s="621">
        <v>1</v>
      </c>
      <c r="AD38" s="590">
        <v>3825</v>
      </c>
      <c r="AE38" s="590">
        <v>12</v>
      </c>
      <c r="AF38" s="621">
        <v>3.1274433150899139E-3</v>
      </c>
      <c r="AG38" s="590">
        <v>3837</v>
      </c>
      <c r="AH38" s="590">
        <v>5298</v>
      </c>
      <c r="AI38" s="621">
        <v>0.72423556058890148</v>
      </c>
      <c r="AJ38" s="590" t="s">
        <v>323</v>
      </c>
      <c r="AK38" s="590" t="s">
        <v>323</v>
      </c>
      <c r="AL38" s="590" t="s">
        <v>323</v>
      </c>
      <c r="AM38" s="590" t="s">
        <v>323</v>
      </c>
      <c r="AN38" s="621" t="s">
        <v>323</v>
      </c>
      <c r="AO38" s="590" t="s">
        <v>323</v>
      </c>
      <c r="AP38" s="621" t="s">
        <v>323</v>
      </c>
      <c r="AQ38" s="590" t="s">
        <v>323</v>
      </c>
      <c r="AR38" s="621" t="s">
        <v>323</v>
      </c>
      <c r="AT38" s="621" t="s">
        <v>323</v>
      </c>
      <c r="AV38" s="621" t="s">
        <v>323</v>
      </c>
      <c r="AW38" s="590" t="s">
        <v>323</v>
      </c>
      <c r="AX38" s="621" t="s">
        <v>323</v>
      </c>
      <c r="AZ38" s="621" t="s">
        <v>323</v>
      </c>
      <c r="BB38" s="621" t="s">
        <v>323</v>
      </c>
      <c r="BC38" s="590" t="s">
        <v>323</v>
      </c>
      <c r="BD38" s="621" t="s">
        <v>323</v>
      </c>
      <c r="BF38" s="621" t="s">
        <v>323</v>
      </c>
      <c r="BH38" s="621" t="s">
        <v>323</v>
      </c>
      <c r="BI38" s="590" t="s">
        <v>323</v>
      </c>
      <c r="BJ38" s="621" t="s">
        <v>323</v>
      </c>
      <c r="BK38" s="590">
        <v>1</v>
      </c>
      <c r="BL38" s="621">
        <v>1</v>
      </c>
      <c r="BM38" s="590">
        <v>1</v>
      </c>
      <c r="BN38" s="621">
        <v>1</v>
      </c>
      <c r="BO38" s="590" t="s">
        <v>323</v>
      </c>
    </row>
    <row r="39" spans="1:67" s="590" customFormat="1" x14ac:dyDescent="0.2">
      <c r="A39" s="590" t="s">
        <v>656</v>
      </c>
      <c r="B39" s="590" t="s">
        <v>657</v>
      </c>
      <c r="C39" s="590" t="s">
        <v>502</v>
      </c>
      <c r="D39" s="590" t="s">
        <v>503</v>
      </c>
      <c r="E39" s="590" t="s">
        <v>504</v>
      </c>
      <c r="F39" s="590" t="s">
        <v>519</v>
      </c>
      <c r="G39" s="590" t="s">
        <v>319</v>
      </c>
      <c r="H39" s="590" t="s">
        <v>1109</v>
      </c>
      <c r="I39" s="590" t="s">
        <v>934</v>
      </c>
      <c r="K39" s="590" t="s">
        <v>510</v>
      </c>
      <c r="L39" s="590">
        <v>6</v>
      </c>
      <c r="M39" s="590">
        <v>6</v>
      </c>
      <c r="N39" s="590">
        <v>6</v>
      </c>
      <c r="O39" s="656">
        <v>1</v>
      </c>
      <c r="P39" s="656">
        <v>0</v>
      </c>
      <c r="Q39" s="656" t="s">
        <v>323</v>
      </c>
      <c r="S39" s="621"/>
      <c r="Z39" s="590">
        <v>6</v>
      </c>
      <c r="AA39" s="659">
        <v>1</v>
      </c>
      <c r="AB39" s="590">
        <v>6</v>
      </c>
      <c r="AC39" s="621">
        <v>1</v>
      </c>
      <c r="AF39" s="621"/>
      <c r="AH39" s="590">
        <v>9426</v>
      </c>
      <c r="AI39" s="621">
        <v>0</v>
      </c>
      <c r="AJ39" s="590" t="s">
        <v>323</v>
      </c>
      <c r="AK39" s="590" t="s">
        <v>323</v>
      </c>
      <c r="AL39" s="590" t="s">
        <v>323</v>
      </c>
      <c r="AN39" s="621" t="s">
        <v>323</v>
      </c>
      <c r="AP39" s="621" t="s">
        <v>323</v>
      </c>
      <c r="AQ39" s="590" t="s">
        <v>323</v>
      </c>
      <c r="AR39" s="621" t="s">
        <v>323</v>
      </c>
      <c r="AT39" s="621" t="s">
        <v>323</v>
      </c>
      <c r="AV39" s="621" t="s">
        <v>323</v>
      </c>
      <c r="AW39" s="590" t="s">
        <v>323</v>
      </c>
      <c r="AX39" s="621" t="s">
        <v>323</v>
      </c>
      <c r="AZ39" s="621" t="s">
        <v>323</v>
      </c>
      <c r="BB39" s="621" t="s">
        <v>323</v>
      </c>
      <c r="BC39" s="590" t="s">
        <v>323</v>
      </c>
      <c r="BD39" s="621" t="s">
        <v>323</v>
      </c>
      <c r="BF39" s="621" t="s">
        <v>323</v>
      </c>
      <c r="BH39" s="621" t="s">
        <v>323</v>
      </c>
      <c r="BI39" s="590" t="s">
        <v>323</v>
      </c>
      <c r="BJ39" s="621" t="s">
        <v>323</v>
      </c>
      <c r="BK39" s="590">
        <v>2</v>
      </c>
      <c r="BL39" s="621">
        <v>0.33333333333333331</v>
      </c>
      <c r="BM39" s="590">
        <v>2</v>
      </c>
      <c r="BN39" s="621">
        <v>0.33333333333333331</v>
      </c>
      <c r="BO39" s="590" t="s">
        <v>323</v>
      </c>
    </row>
    <row r="40" spans="1:67" s="590" customFormat="1" x14ac:dyDescent="0.2">
      <c r="A40" s="590" t="s">
        <v>656</v>
      </c>
      <c r="B40" s="590" t="s">
        <v>663</v>
      </c>
      <c r="C40" s="590" t="s">
        <v>502</v>
      </c>
      <c r="D40" s="590" t="s">
        <v>509</v>
      </c>
      <c r="E40" s="590" t="s">
        <v>504</v>
      </c>
      <c r="F40" s="590" t="s">
        <v>519</v>
      </c>
      <c r="G40" s="590" t="s">
        <v>319</v>
      </c>
      <c r="H40" s="590" t="s">
        <v>1109</v>
      </c>
      <c r="I40" s="590" t="s">
        <v>934</v>
      </c>
      <c r="K40" s="590" t="s">
        <v>386</v>
      </c>
      <c r="L40" s="590">
        <v>1</v>
      </c>
      <c r="N40" s="590">
        <v>3</v>
      </c>
      <c r="O40" s="656">
        <v>3</v>
      </c>
      <c r="P40" s="656">
        <v>51605</v>
      </c>
      <c r="Q40" s="656">
        <v>23175</v>
      </c>
      <c r="R40" s="590">
        <v>2</v>
      </c>
      <c r="S40" s="621">
        <v>0.66666666666666663</v>
      </c>
      <c r="T40" s="590">
        <v>2</v>
      </c>
      <c r="U40" s="590" t="s">
        <v>434</v>
      </c>
      <c r="V40" s="590">
        <v>1</v>
      </c>
      <c r="W40" s="590">
        <v>1</v>
      </c>
      <c r="X40" s="590">
        <v>1</v>
      </c>
      <c r="AA40" s="659"/>
      <c r="AC40" s="621"/>
      <c r="AD40" s="590">
        <v>51548</v>
      </c>
      <c r="AE40" s="590">
        <v>57</v>
      </c>
      <c r="AF40" s="621">
        <v>1.1045441333204147E-3</v>
      </c>
      <c r="AG40" s="590">
        <v>51605</v>
      </c>
      <c r="AH40" s="590">
        <v>73245</v>
      </c>
      <c r="AI40" s="621">
        <v>0.70455321182333264</v>
      </c>
      <c r="AJ40" s="590">
        <v>51548</v>
      </c>
      <c r="AK40" s="590">
        <v>57</v>
      </c>
      <c r="AL40" s="590">
        <v>51605</v>
      </c>
      <c r="AM40" s="590">
        <v>23122</v>
      </c>
      <c r="AN40" s="621">
        <v>0.44855280515247925</v>
      </c>
      <c r="AO40" s="590">
        <v>53</v>
      </c>
      <c r="AP40" s="621">
        <v>0.92982456140350878</v>
      </c>
      <c r="AQ40" s="590">
        <v>23175</v>
      </c>
      <c r="AR40" s="621">
        <v>0.44908439104737913</v>
      </c>
      <c r="AS40" s="590">
        <v>258</v>
      </c>
      <c r="AT40" s="621">
        <v>1.1158204307585849E-2</v>
      </c>
      <c r="AU40" s="590">
        <v>13</v>
      </c>
      <c r="AV40" s="621">
        <v>0.24528301886792453</v>
      </c>
      <c r="AW40" s="590">
        <v>271</v>
      </c>
      <c r="AX40" s="621">
        <v>1.1693635382955772E-2</v>
      </c>
      <c r="AY40" s="590">
        <v>255</v>
      </c>
      <c r="AZ40" s="621">
        <v>0.98837209302325579</v>
      </c>
      <c r="BA40" s="590">
        <v>13</v>
      </c>
      <c r="BB40" s="621">
        <v>1</v>
      </c>
      <c r="BC40" s="590">
        <v>268</v>
      </c>
      <c r="BD40" s="621">
        <v>0.98892988929889303</v>
      </c>
      <c r="BE40" s="590">
        <v>38</v>
      </c>
      <c r="BF40" s="621">
        <v>1.6396979503775621E-3</v>
      </c>
      <c r="BG40" s="590">
        <v>640</v>
      </c>
      <c r="BH40" s="621">
        <v>2.761596548004315E-2</v>
      </c>
      <c r="BI40" s="590">
        <v>678</v>
      </c>
      <c r="BJ40" s="621">
        <v>2.9255663430420711E-2</v>
      </c>
      <c r="BK40" s="590">
        <v>0</v>
      </c>
      <c r="BL40" s="621"/>
      <c r="BN40" s="621"/>
      <c r="BO40" s="590" t="s">
        <v>323</v>
      </c>
    </row>
    <row r="41" spans="1:67" s="590" customFormat="1" x14ac:dyDescent="0.2">
      <c r="A41" s="590" t="s">
        <v>679</v>
      </c>
      <c r="B41" s="590" t="s">
        <v>680</v>
      </c>
      <c r="C41" s="590" t="s">
        <v>502</v>
      </c>
      <c r="D41" s="590" t="s">
        <v>507</v>
      </c>
      <c r="E41" s="590" t="s">
        <v>504</v>
      </c>
      <c r="F41" s="590" t="s">
        <v>519</v>
      </c>
      <c r="G41" s="590" t="s">
        <v>924</v>
      </c>
      <c r="H41" s="590" t="s">
        <v>1109</v>
      </c>
      <c r="I41" s="590" t="s">
        <v>934</v>
      </c>
      <c r="K41" s="590" t="s">
        <v>386</v>
      </c>
      <c r="L41" s="590">
        <v>5</v>
      </c>
      <c r="N41" s="590">
        <v>7</v>
      </c>
      <c r="O41" s="656">
        <v>1.4</v>
      </c>
      <c r="P41" s="656">
        <v>641</v>
      </c>
      <c r="Q41" s="656">
        <v>342.8</v>
      </c>
      <c r="S41" s="621"/>
      <c r="Z41" s="590">
        <v>2</v>
      </c>
      <c r="AA41" s="659">
        <v>0.2857142857142857</v>
      </c>
      <c r="AB41" s="590">
        <v>2</v>
      </c>
      <c r="AC41" s="621">
        <v>0.4</v>
      </c>
      <c r="AD41" s="590">
        <v>3188</v>
      </c>
      <c r="AE41" s="590">
        <v>17</v>
      </c>
      <c r="AF41" s="621">
        <v>5.3042121684867393E-3</v>
      </c>
      <c r="AG41" s="590">
        <v>3205</v>
      </c>
      <c r="AH41" s="590">
        <v>4440</v>
      </c>
      <c r="AI41" s="621">
        <v>0.72184684684684686</v>
      </c>
      <c r="AJ41" s="590">
        <v>3188</v>
      </c>
      <c r="AK41" s="590">
        <v>17</v>
      </c>
      <c r="AL41" s="590">
        <v>3205</v>
      </c>
      <c r="AM41" s="590">
        <v>1699</v>
      </c>
      <c r="AN41" s="621">
        <v>0.53293601003764113</v>
      </c>
      <c r="AO41" s="590">
        <v>15</v>
      </c>
      <c r="AP41" s="621">
        <v>0.88235294117647056</v>
      </c>
      <c r="AQ41" s="590">
        <v>1714</v>
      </c>
      <c r="AR41" s="621">
        <v>0.53478939157566308</v>
      </c>
      <c r="AS41" s="590">
        <v>13</v>
      </c>
      <c r="AT41" s="621">
        <v>7.6515597410241314E-3</v>
      </c>
      <c r="AU41" s="590">
        <v>2</v>
      </c>
      <c r="AV41" s="621">
        <v>0.13333333333333333</v>
      </c>
      <c r="AW41" s="590">
        <v>15</v>
      </c>
      <c r="AX41" s="621">
        <v>8.7514585764294044E-3</v>
      </c>
      <c r="AY41" s="590">
        <v>8</v>
      </c>
      <c r="AZ41" s="621">
        <v>0.61538461538461542</v>
      </c>
      <c r="BB41" s="621"/>
      <c r="BC41" s="590">
        <v>8</v>
      </c>
      <c r="BD41" s="621">
        <v>0.53333333333333333</v>
      </c>
      <c r="BE41" s="590">
        <v>1</v>
      </c>
      <c r="BF41" s="621">
        <v>5.8343057176196028E-4</v>
      </c>
      <c r="BG41" s="590">
        <v>35</v>
      </c>
      <c r="BH41" s="621">
        <v>2.0420070011668612E-2</v>
      </c>
      <c r="BI41" s="590">
        <v>36</v>
      </c>
      <c r="BJ41" s="621">
        <v>2.1003500583430573E-2</v>
      </c>
      <c r="BK41" s="590">
        <v>3</v>
      </c>
      <c r="BL41" s="621">
        <v>0.42857142857142855</v>
      </c>
      <c r="BM41" s="590">
        <v>3</v>
      </c>
      <c r="BN41" s="621">
        <v>0.6</v>
      </c>
      <c r="BO41" s="590" t="s">
        <v>323</v>
      </c>
    </row>
    <row r="42" spans="1:67" s="590" customFormat="1" x14ac:dyDescent="0.2">
      <c r="A42" s="590" t="s">
        <v>679</v>
      </c>
      <c r="B42" s="590" t="s">
        <v>681</v>
      </c>
      <c r="C42" s="590" t="s">
        <v>682</v>
      </c>
      <c r="D42" s="590" t="s">
        <v>515</v>
      </c>
      <c r="E42" s="590" t="s">
        <v>504</v>
      </c>
      <c r="F42" s="590" t="s">
        <v>519</v>
      </c>
      <c r="G42" s="590" t="s">
        <v>924</v>
      </c>
      <c r="H42" s="590" t="s">
        <v>1109</v>
      </c>
      <c r="I42" s="590" t="s">
        <v>934</v>
      </c>
      <c r="K42" s="590" t="s">
        <v>386</v>
      </c>
      <c r="L42" s="590">
        <v>2</v>
      </c>
      <c r="N42" s="590">
        <v>4</v>
      </c>
      <c r="O42" s="656">
        <v>2</v>
      </c>
      <c r="P42" s="656">
        <v>1975</v>
      </c>
      <c r="Q42" s="656">
        <v>1032</v>
      </c>
      <c r="R42" s="590">
        <v>1</v>
      </c>
      <c r="S42" s="621">
        <v>0.25</v>
      </c>
      <c r="AA42" s="659"/>
      <c r="AC42" s="621"/>
      <c r="AD42" s="590">
        <v>3932</v>
      </c>
      <c r="AE42" s="590">
        <v>18</v>
      </c>
      <c r="AF42" s="621">
        <v>4.5569620253164559E-3</v>
      </c>
      <c r="AG42" s="590">
        <v>3950</v>
      </c>
      <c r="AH42" s="590">
        <v>5205</v>
      </c>
      <c r="AI42" s="621">
        <v>0.75888568683957736</v>
      </c>
      <c r="AJ42" s="590">
        <v>3932</v>
      </c>
      <c r="AK42" s="590">
        <v>18</v>
      </c>
      <c r="AL42" s="590">
        <v>3950</v>
      </c>
      <c r="AM42" s="590">
        <v>2047</v>
      </c>
      <c r="AN42" s="621">
        <v>0.52060020345879965</v>
      </c>
      <c r="AO42" s="590">
        <v>17</v>
      </c>
      <c r="AP42" s="621">
        <v>0.94444444444444442</v>
      </c>
      <c r="AQ42" s="590">
        <v>2064</v>
      </c>
      <c r="AR42" s="621">
        <v>0.52253164556962028</v>
      </c>
      <c r="AS42" s="590">
        <v>16</v>
      </c>
      <c r="AT42" s="621">
        <v>7.816316560820713E-3</v>
      </c>
      <c r="AU42" s="590">
        <v>3</v>
      </c>
      <c r="AV42" s="621">
        <v>0.17647058823529413</v>
      </c>
      <c r="AW42" s="590">
        <v>19</v>
      </c>
      <c r="AX42" s="621">
        <v>9.205426356589148E-3</v>
      </c>
      <c r="AY42" s="590">
        <v>10</v>
      </c>
      <c r="AZ42" s="621">
        <v>0.625</v>
      </c>
      <c r="BB42" s="621"/>
      <c r="BC42" s="590">
        <v>10</v>
      </c>
      <c r="BD42" s="621">
        <v>0.52631578947368418</v>
      </c>
      <c r="BE42" s="590">
        <v>1</v>
      </c>
      <c r="BF42" s="621">
        <v>4.8449612403100775E-4</v>
      </c>
      <c r="BG42" s="590">
        <v>21</v>
      </c>
      <c r="BH42" s="621">
        <v>1.0174418604651164E-2</v>
      </c>
      <c r="BI42" s="590">
        <v>22</v>
      </c>
      <c r="BJ42" s="621">
        <v>1.065891472868217E-2</v>
      </c>
      <c r="BK42" s="590">
        <v>1</v>
      </c>
      <c r="BL42" s="621">
        <v>0.25</v>
      </c>
      <c r="BN42" s="621"/>
      <c r="BO42" s="590" t="s">
        <v>323</v>
      </c>
    </row>
    <row r="43" spans="1:67" s="590" customFormat="1" x14ac:dyDescent="0.2">
      <c r="A43" s="590" t="s">
        <v>679</v>
      </c>
      <c r="B43" s="590" t="s">
        <v>681</v>
      </c>
      <c r="C43" s="590" t="s">
        <v>683</v>
      </c>
      <c r="D43" s="590" t="s">
        <v>515</v>
      </c>
      <c r="E43" s="590" t="s">
        <v>504</v>
      </c>
      <c r="F43" s="590" t="s">
        <v>519</v>
      </c>
      <c r="G43" s="590" t="s">
        <v>924</v>
      </c>
      <c r="H43" s="590" t="s">
        <v>1109</v>
      </c>
      <c r="I43" s="590" t="s">
        <v>934</v>
      </c>
      <c r="K43" s="590" t="s">
        <v>386</v>
      </c>
      <c r="L43" s="590">
        <v>5</v>
      </c>
      <c r="N43" s="590">
        <v>17</v>
      </c>
      <c r="O43" s="656">
        <v>3.4</v>
      </c>
      <c r="P43" s="656">
        <v>2292</v>
      </c>
      <c r="Q43" s="656">
        <v>1179.2</v>
      </c>
      <c r="R43" s="590">
        <v>3</v>
      </c>
      <c r="S43" s="621">
        <v>0.17647058823529413</v>
      </c>
      <c r="V43" s="590">
        <v>3</v>
      </c>
      <c r="W43" s="590">
        <v>0.6</v>
      </c>
      <c r="X43" s="590">
        <v>3</v>
      </c>
      <c r="Z43" s="590">
        <v>1</v>
      </c>
      <c r="AA43" s="659">
        <v>5.8823529411764705E-2</v>
      </c>
      <c r="AC43" s="621"/>
      <c r="AD43" s="590">
        <v>11448</v>
      </c>
      <c r="AE43" s="590">
        <v>12</v>
      </c>
      <c r="AF43" s="621">
        <v>1.0471204188481676E-3</v>
      </c>
      <c r="AG43" s="590">
        <v>11460</v>
      </c>
      <c r="AH43" s="590">
        <v>15885</v>
      </c>
      <c r="AI43" s="621">
        <v>0.7214353163361662</v>
      </c>
      <c r="AJ43" s="590">
        <v>11448</v>
      </c>
      <c r="AK43" s="590">
        <v>12</v>
      </c>
      <c r="AL43" s="590">
        <v>11460</v>
      </c>
      <c r="AM43" s="590">
        <v>5885</v>
      </c>
      <c r="AN43" s="621">
        <v>0.51406359189378059</v>
      </c>
      <c r="AO43" s="590">
        <v>11</v>
      </c>
      <c r="AP43" s="621">
        <v>0.91666666666666663</v>
      </c>
      <c r="AQ43" s="590">
        <v>5896</v>
      </c>
      <c r="AR43" s="621">
        <v>0.51448516579406633</v>
      </c>
      <c r="AS43" s="590">
        <v>48</v>
      </c>
      <c r="AT43" s="621">
        <v>8.156329651656755E-3</v>
      </c>
      <c r="AU43" s="590">
        <v>4</v>
      </c>
      <c r="AV43" s="621">
        <v>0.36363636363636365</v>
      </c>
      <c r="AW43" s="590">
        <v>52</v>
      </c>
      <c r="AX43" s="621">
        <v>8.8195386702849387E-3</v>
      </c>
      <c r="AY43" s="590">
        <v>34</v>
      </c>
      <c r="AZ43" s="621">
        <v>0.70833333333333337</v>
      </c>
      <c r="BA43" s="590">
        <v>2</v>
      </c>
      <c r="BB43" s="621">
        <v>0.5</v>
      </c>
      <c r="BC43" s="590">
        <v>36</v>
      </c>
      <c r="BD43" s="621">
        <v>0.69230769230769229</v>
      </c>
      <c r="BE43" s="590">
        <v>45</v>
      </c>
      <c r="BF43" s="621">
        <v>7.632293080054274E-3</v>
      </c>
      <c r="BG43" s="590">
        <v>169</v>
      </c>
      <c r="BH43" s="621">
        <v>2.8663500678426053E-2</v>
      </c>
      <c r="BI43" s="590">
        <v>214</v>
      </c>
      <c r="BJ43" s="621">
        <v>3.6295793758480327E-2</v>
      </c>
      <c r="BK43" s="590">
        <v>6</v>
      </c>
      <c r="BL43" s="621">
        <v>0.35294117647058826</v>
      </c>
      <c r="BM43" s="590">
        <v>3</v>
      </c>
      <c r="BN43" s="621">
        <v>0.6</v>
      </c>
      <c r="BO43" s="590" t="s">
        <v>323</v>
      </c>
    </row>
    <row r="44" spans="1:67" s="590" customFormat="1" x14ac:dyDescent="0.2">
      <c r="A44" s="590" t="s">
        <v>679</v>
      </c>
      <c r="B44" s="590" t="s">
        <v>681</v>
      </c>
      <c r="C44" s="590" t="s">
        <v>684</v>
      </c>
      <c r="D44" s="590" t="s">
        <v>515</v>
      </c>
      <c r="E44" s="590" t="s">
        <v>504</v>
      </c>
      <c r="F44" s="590" t="s">
        <v>519</v>
      </c>
      <c r="G44" s="590" t="s">
        <v>924</v>
      </c>
      <c r="H44" s="590" t="s">
        <v>1109</v>
      </c>
      <c r="I44" s="590" t="s">
        <v>934</v>
      </c>
      <c r="K44" s="590" t="s">
        <v>386</v>
      </c>
      <c r="L44" s="590">
        <v>1</v>
      </c>
      <c r="N44" s="590">
        <v>3</v>
      </c>
      <c r="O44" s="656">
        <v>3</v>
      </c>
      <c r="P44" s="656">
        <v>1864</v>
      </c>
      <c r="Q44" s="656">
        <v>909</v>
      </c>
      <c r="R44" s="590">
        <v>1</v>
      </c>
      <c r="S44" s="621">
        <v>0.33333333333333331</v>
      </c>
      <c r="AA44" s="659"/>
      <c r="AC44" s="621"/>
      <c r="AD44" s="590">
        <v>1863</v>
      </c>
      <c r="AE44" s="590">
        <v>1</v>
      </c>
      <c r="AF44" s="621">
        <v>5.3648068669527897E-4</v>
      </c>
      <c r="AG44" s="590">
        <v>1864</v>
      </c>
      <c r="AH44" s="590">
        <v>2823</v>
      </c>
      <c r="AI44" s="621">
        <v>0.6602904711300035</v>
      </c>
      <c r="AJ44" s="590">
        <v>1863</v>
      </c>
      <c r="AK44" s="590">
        <v>1</v>
      </c>
      <c r="AL44" s="590">
        <v>1864</v>
      </c>
      <c r="AM44" s="590">
        <v>908</v>
      </c>
      <c r="AN44" s="621">
        <v>0.48738593666129898</v>
      </c>
      <c r="AO44" s="590">
        <v>1</v>
      </c>
      <c r="AP44" s="621">
        <v>1</v>
      </c>
      <c r="AQ44" s="590">
        <v>909</v>
      </c>
      <c r="AR44" s="621">
        <v>0.48766094420600858</v>
      </c>
      <c r="AS44" s="590">
        <v>6</v>
      </c>
      <c r="AT44" s="621">
        <v>6.6079295154185024E-3</v>
      </c>
      <c r="AV44" s="621"/>
      <c r="AW44" s="590">
        <v>6</v>
      </c>
      <c r="AX44" s="621">
        <v>6.6006600660066007E-3</v>
      </c>
      <c r="AY44" s="590">
        <v>6</v>
      </c>
      <c r="AZ44" s="621">
        <v>1</v>
      </c>
      <c r="BB44" s="621" t="s">
        <v>323</v>
      </c>
      <c r="BC44" s="590">
        <v>6</v>
      </c>
      <c r="BD44" s="621">
        <v>1</v>
      </c>
      <c r="BE44" s="590">
        <v>3</v>
      </c>
      <c r="BF44" s="621">
        <v>3.3003300330033004E-3</v>
      </c>
      <c r="BG44" s="590">
        <v>4</v>
      </c>
      <c r="BH44" s="621">
        <v>4.4004400440044002E-3</v>
      </c>
      <c r="BI44" s="590">
        <v>7</v>
      </c>
      <c r="BJ44" s="621">
        <v>7.7007700770077006E-3</v>
      </c>
      <c r="BK44" s="590">
        <v>0</v>
      </c>
      <c r="BL44" s="621"/>
      <c r="BN44" s="621"/>
      <c r="BO44" s="590" t="s">
        <v>323</v>
      </c>
    </row>
    <row r="45" spans="1:67" s="590" customFormat="1" x14ac:dyDescent="0.2">
      <c r="A45" s="590" t="s">
        <v>679</v>
      </c>
      <c r="B45" s="590" t="s">
        <v>681</v>
      </c>
      <c r="C45" s="590" t="s">
        <v>685</v>
      </c>
      <c r="D45" s="590" t="s">
        <v>515</v>
      </c>
      <c r="E45" s="590" t="s">
        <v>504</v>
      </c>
      <c r="F45" s="590" t="s">
        <v>519</v>
      </c>
      <c r="G45" s="590" t="s">
        <v>924</v>
      </c>
      <c r="H45" s="590" t="s">
        <v>1109</v>
      </c>
      <c r="I45" s="590" t="s">
        <v>934</v>
      </c>
      <c r="K45" s="590" t="s">
        <v>386</v>
      </c>
      <c r="L45" s="590">
        <v>2</v>
      </c>
      <c r="N45" s="590">
        <v>4</v>
      </c>
      <c r="O45" s="656">
        <v>2</v>
      </c>
      <c r="P45" s="656">
        <v>2414</v>
      </c>
      <c r="Q45" s="656">
        <v>1415.5</v>
      </c>
      <c r="R45" s="590">
        <v>0</v>
      </c>
      <c r="S45" s="621">
        <v>0</v>
      </c>
      <c r="AA45" s="659"/>
      <c r="AC45" s="621"/>
      <c r="AD45" s="590">
        <v>4802</v>
      </c>
      <c r="AE45" s="590">
        <v>26</v>
      </c>
      <c r="AF45" s="621">
        <v>5.3852526926263461E-3</v>
      </c>
      <c r="AG45" s="590">
        <v>4828</v>
      </c>
      <c r="AH45" s="590">
        <v>6183</v>
      </c>
      <c r="AI45" s="621">
        <v>0.78085071971534858</v>
      </c>
      <c r="AJ45" s="590">
        <v>4802</v>
      </c>
      <c r="AK45" s="590">
        <v>26</v>
      </c>
      <c r="AL45" s="590">
        <v>4828</v>
      </c>
      <c r="AM45" s="590">
        <v>2807</v>
      </c>
      <c r="AN45" s="621">
        <v>0.58454810495626819</v>
      </c>
      <c r="AO45" s="590">
        <v>24</v>
      </c>
      <c r="AP45" s="621">
        <v>0.92307692307692313</v>
      </c>
      <c r="AQ45" s="590">
        <v>2831</v>
      </c>
      <c r="AR45" s="621">
        <v>0.5863711681855841</v>
      </c>
      <c r="AS45" s="590">
        <v>19</v>
      </c>
      <c r="AT45" s="621">
        <v>6.7687923049519058E-3</v>
      </c>
      <c r="AV45" s="621"/>
      <c r="AW45" s="590">
        <v>19</v>
      </c>
      <c r="AX45" s="621">
        <v>6.7114093959731542E-3</v>
      </c>
      <c r="AY45" s="590">
        <v>6</v>
      </c>
      <c r="AZ45" s="621">
        <v>0.31578947368421051</v>
      </c>
      <c r="BB45" s="621" t="s">
        <v>323</v>
      </c>
      <c r="BC45" s="590">
        <v>6</v>
      </c>
      <c r="BD45" s="621">
        <v>0.31578947368421051</v>
      </c>
      <c r="BF45" s="621">
        <v>0</v>
      </c>
      <c r="BG45" s="590">
        <v>51</v>
      </c>
      <c r="BH45" s="621">
        <v>1.8014835747085834E-2</v>
      </c>
      <c r="BI45" s="590">
        <v>51</v>
      </c>
      <c r="BJ45" s="621">
        <v>1.8014835747085834E-2</v>
      </c>
      <c r="BK45" s="590">
        <v>1</v>
      </c>
      <c r="BL45" s="621">
        <v>0.25</v>
      </c>
      <c r="BM45" s="590">
        <v>1</v>
      </c>
      <c r="BN45" s="621">
        <v>0.5</v>
      </c>
      <c r="BO45" s="590" t="s">
        <v>323</v>
      </c>
    </row>
    <row r="46" spans="1:67" s="590" customFormat="1" x14ac:dyDescent="0.2">
      <c r="A46" s="590" t="s">
        <v>679</v>
      </c>
      <c r="B46" s="590" t="s">
        <v>681</v>
      </c>
      <c r="C46" s="590" t="s">
        <v>502</v>
      </c>
      <c r="D46" s="590" t="s">
        <v>509</v>
      </c>
      <c r="E46" s="590" t="s">
        <v>504</v>
      </c>
      <c r="F46" s="590" t="s">
        <v>519</v>
      </c>
      <c r="G46" s="590" t="s">
        <v>924</v>
      </c>
      <c r="H46" s="590" t="s">
        <v>1109</v>
      </c>
      <c r="I46" s="590" t="s">
        <v>934</v>
      </c>
      <c r="K46" s="590" t="s">
        <v>386</v>
      </c>
      <c r="L46" s="590">
        <v>1</v>
      </c>
      <c r="N46" s="590">
        <v>3</v>
      </c>
      <c r="O46" s="656">
        <v>3</v>
      </c>
      <c r="P46" s="656">
        <v>22102</v>
      </c>
      <c r="Q46" s="656">
        <v>11700</v>
      </c>
      <c r="R46" s="590">
        <v>1</v>
      </c>
      <c r="S46" s="621">
        <v>0.33333333333333331</v>
      </c>
      <c r="T46" s="590">
        <v>1</v>
      </c>
      <c r="U46" s="590" t="s">
        <v>434</v>
      </c>
      <c r="V46" s="590">
        <v>1</v>
      </c>
      <c r="W46" s="590">
        <v>1</v>
      </c>
      <c r="X46" s="590">
        <v>1</v>
      </c>
      <c r="AA46" s="659"/>
      <c r="AC46" s="621"/>
      <c r="AD46" s="590">
        <v>22045</v>
      </c>
      <c r="AE46" s="590">
        <v>57</v>
      </c>
      <c r="AF46" s="621">
        <v>2.5789521310288659E-3</v>
      </c>
      <c r="AG46" s="590">
        <v>22102</v>
      </c>
      <c r="AH46" s="590">
        <v>30096</v>
      </c>
      <c r="AI46" s="621">
        <v>0.7343833067517278</v>
      </c>
      <c r="AJ46" s="590">
        <v>22045</v>
      </c>
      <c r="AK46" s="590">
        <v>57</v>
      </c>
      <c r="AL46" s="590">
        <v>22102</v>
      </c>
      <c r="AM46" s="590">
        <v>11647</v>
      </c>
      <c r="AN46" s="621">
        <v>0.52832841914266271</v>
      </c>
      <c r="AO46" s="590">
        <v>53</v>
      </c>
      <c r="AP46" s="621">
        <v>0.92982456140350878</v>
      </c>
      <c r="AQ46" s="590">
        <v>11700</v>
      </c>
      <c r="AR46" s="621">
        <v>0.52936385847434619</v>
      </c>
      <c r="AS46" s="590">
        <v>89</v>
      </c>
      <c r="AT46" s="621">
        <v>7.6414527346097706E-3</v>
      </c>
      <c r="AU46" s="590">
        <v>7</v>
      </c>
      <c r="AV46" s="621">
        <v>0.13207547169811321</v>
      </c>
      <c r="AW46" s="590">
        <v>96</v>
      </c>
      <c r="AX46" s="621">
        <v>8.2051282051282051E-3</v>
      </c>
      <c r="AY46" s="590">
        <v>66</v>
      </c>
      <c r="AZ46" s="621">
        <v>0.7415730337078652</v>
      </c>
      <c r="BA46" s="590">
        <v>2</v>
      </c>
      <c r="BB46" s="621">
        <v>0.2857142857142857</v>
      </c>
      <c r="BC46" s="590">
        <v>68</v>
      </c>
      <c r="BD46" s="621">
        <v>0.70833333333333337</v>
      </c>
      <c r="BE46" s="590">
        <v>13</v>
      </c>
      <c r="BF46" s="621">
        <v>1.1111111111111111E-3</v>
      </c>
      <c r="BG46" s="590">
        <v>235</v>
      </c>
      <c r="BH46" s="621">
        <v>2.0085470085470087E-2</v>
      </c>
      <c r="BI46" s="590">
        <v>248</v>
      </c>
      <c r="BJ46" s="621">
        <v>2.1196581196581198E-2</v>
      </c>
      <c r="BK46" s="590">
        <v>2</v>
      </c>
      <c r="BL46" s="621">
        <v>0.66666666666666663</v>
      </c>
      <c r="BN46" s="621"/>
      <c r="BO46" s="590" t="s">
        <v>323</v>
      </c>
    </row>
    <row r="47" spans="1:67" s="590" customFormat="1" x14ac:dyDescent="0.2">
      <c r="A47" s="590" t="s">
        <v>703</v>
      </c>
      <c r="B47" s="590" t="s">
        <v>705</v>
      </c>
      <c r="C47" s="590" t="s">
        <v>502</v>
      </c>
      <c r="D47" s="590" t="s">
        <v>507</v>
      </c>
      <c r="E47" s="590" t="s">
        <v>504</v>
      </c>
      <c r="F47" s="590" t="s">
        <v>505</v>
      </c>
      <c r="G47" s="590" t="s">
        <v>318</v>
      </c>
      <c r="H47" s="590" t="s">
        <v>1109</v>
      </c>
      <c r="I47" s="590" t="s">
        <v>935</v>
      </c>
      <c r="J47" s="590" t="s">
        <v>505</v>
      </c>
      <c r="K47" s="590" t="s">
        <v>386</v>
      </c>
      <c r="L47" s="590">
        <v>5</v>
      </c>
      <c r="N47" s="590">
        <v>12</v>
      </c>
      <c r="O47" s="656">
        <v>2.4</v>
      </c>
      <c r="P47" s="656">
        <v>295</v>
      </c>
      <c r="Q47" s="656">
        <v>159.80000000000001</v>
      </c>
      <c r="S47" s="621"/>
      <c r="Z47" s="590">
        <v>4</v>
      </c>
      <c r="AA47" s="659">
        <v>0.33333333333333331</v>
      </c>
      <c r="AB47" s="590">
        <v>1</v>
      </c>
      <c r="AC47" s="621">
        <v>0.2</v>
      </c>
      <c r="AD47" s="590">
        <v>1469</v>
      </c>
      <c r="AE47" s="590">
        <v>6</v>
      </c>
      <c r="AF47" s="621">
        <v>4.0677966101694916E-3</v>
      </c>
      <c r="AG47" s="590">
        <v>1475</v>
      </c>
      <c r="AH47" s="590">
        <v>2090</v>
      </c>
      <c r="AI47" s="621">
        <v>0.70574162679425834</v>
      </c>
      <c r="AJ47" s="590">
        <v>1469</v>
      </c>
      <c r="AK47" s="590">
        <v>6</v>
      </c>
      <c r="AL47" s="590">
        <v>1475</v>
      </c>
      <c r="AM47" s="590">
        <v>794</v>
      </c>
      <c r="AN47" s="621">
        <v>0.54050374404356705</v>
      </c>
      <c r="AO47" s="590">
        <v>5</v>
      </c>
      <c r="AP47" s="621">
        <v>0.83333333333333337</v>
      </c>
      <c r="AQ47" s="590">
        <v>799</v>
      </c>
      <c r="AR47" s="621">
        <v>0.5416949152542373</v>
      </c>
      <c r="AS47" s="590">
        <v>5</v>
      </c>
      <c r="AT47" s="621">
        <v>6.2972292191435771E-3</v>
      </c>
      <c r="AV47" s="621"/>
      <c r="AW47" s="590">
        <v>5</v>
      </c>
      <c r="AX47" s="621">
        <v>6.2578222778473091E-3</v>
      </c>
      <c r="AY47" s="590">
        <v>5</v>
      </c>
      <c r="AZ47" s="621">
        <v>1</v>
      </c>
      <c r="BB47" s="621" t="s">
        <v>323</v>
      </c>
      <c r="BC47" s="590">
        <v>5</v>
      </c>
      <c r="BD47" s="621">
        <v>1</v>
      </c>
      <c r="BE47" s="590">
        <v>10</v>
      </c>
      <c r="BF47" s="621">
        <v>1.2515644555694618E-2</v>
      </c>
      <c r="BG47" s="590">
        <v>8</v>
      </c>
      <c r="BH47" s="621">
        <v>1.0012515644555695E-2</v>
      </c>
      <c r="BI47" s="590">
        <v>18</v>
      </c>
      <c r="BJ47" s="621">
        <v>2.2528160200250311E-2</v>
      </c>
      <c r="BK47" s="590">
        <v>8</v>
      </c>
      <c r="BL47" s="621">
        <v>0.66666666666666663</v>
      </c>
      <c r="BM47" s="590">
        <v>2</v>
      </c>
      <c r="BN47" s="621">
        <v>0.4</v>
      </c>
      <c r="BO47" s="590" t="s">
        <v>323</v>
      </c>
    </row>
    <row r="48" spans="1:67" s="590" customFormat="1" x14ac:dyDescent="0.2">
      <c r="A48" s="590" t="s">
        <v>703</v>
      </c>
      <c r="B48" s="590" t="s">
        <v>706</v>
      </c>
      <c r="C48" s="590" t="s">
        <v>502</v>
      </c>
      <c r="D48" s="590" t="s">
        <v>527</v>
      </c>
      <c r="E48" s="590" t="s">
        <v>504</v>
      </c>
      <c r="F48" s="590" t="s">
        <v>505</v>
      </c>
      <c r="G48" s="590" t="s">
        <v>318</v>
      </c>
      <c r="H48" s="590" t="s">
        <v>1109</v>
      </c>
      <c r="I48" s="590" t="s">
        <v>935</v>
      </c>
      <c r="J48" s="590" t="s">
        <v>505</v>
      </c>
      <c r="K48" s="590" t="s">
        <v>386</v>
      </c>
      <c r="L48" s="590">
        <v>12</v>
      </c>
      <c r="N48" s="590">
        <v>22</v>
      </c>
      <c r="O48" s="656">
        <v>1.8333333333333333</v>
      </c>
      <c r="P48" s="656">
        <v>3232</v>
      </c>
      <c r="Q48" s="656">
        <v>1507.1666666666667</v>
      </c>
      <c r="R48" s="590">
        <v>9</v>
      </c>
      <c r="S48" s="621">
        <v>0.40909090909090912</v>
      </c>
      <c r="V48" s="590">
        <v>9</v>
      </c>
      <c r="W48" s="590">
        <v>0.75</v>
      </c>
      <c r="X48" s="590">
        <v>10</v>
      </c>
      <c r="Y48" s="621">
        <v>0.76923076923076927</v>
      </c>
      <c r="AA48" s="659"/>
      <c r="AC48" s="621"/>
      <c r="AD48" s="590">
        <v>38718</v>
      </c>
      <c r="AE48" s="590">
        <v>66</v>
      </c>
      <c r="AF48" s="621">
        <v>1.7017326732673267E-3</v>
      </c>
      <c r="AG48" s="590">
        <v>38784</v>
      </c>
      <c r="AH48" s="590">
        <v>51696</v>
      </c>
      <c r="AI48" s="621">
        <v>0.75023212627669456</v>
      </c>
      <c r="AJ48" s="590">
        <v>38718</v>
      </c>
      <c r="AK48" s="590">
        <v>66</v>
      </c>
      <c r="AL48" s="590">
        <v>38784</v>
      </c>
      <c r="AM48" s="590">
        <v>18027</v>
      </c>
      <c r="AN48" s="621">
        <v>0.46559739655973964</v>
      </c>
      <c r="AO48" s="590">
        <v>59</v>
      </c>
      <c r="AP48" s="621">
        <v>0.89393939393939392</v>
      </c>
      <c r="AQ48" s="590">
        <v>18086</v>
      </c>
      <c r="AR48" s="621">
        <v>0.46632632013201319</v>
      </c>
      <c r="AS48" s="590">
        <v>73</v>
      </c>
      <c r="AT48" s="621">
        <v>4.0494813335552231E-3</v>
      </c>
      <c r="AU48" s="590">
        <v>8</v>
      </c>
      <c r="AV48" s="621">
        <v>0.13559322033898305</v>
      </c>
      <c r="AW48" s="590">
        <v>81</v>
      </c>
      <c r="AX48" s="621">
        <v>4.4786022337719783E-3</v>
      </c>
      <c r="AY48" s="590">
        <v>71</v>
      </c>
      <c r="AZ48" s="621">
        <v>0.9726027397260274</v>
      </c>
      <c r="BA48" s="590">
        <v>8</v>
      </c>
      <c r="BB48" s="621">
        <v>1</v>
      </c>
      <c r="BC48" s="590">
        <v>79</v>
      </c>
      <c r="BD48" s="621">
        <v>0.97530864197530864</v>
      </c>
      <c r="BE48" s="590">
        <v>63</v>
      </c>
      <c r="BF48" s="621">
        <v>3.4833572929337609E-3</v>
      </c>
      <c r="BG48" s="590">
        <v>345</v>
      </c>
      <c r="BH48" s="621">
        <v>1.9075528032732499E-2</v>
      </c>
      <c r="BI48" s="590">
        <v>408</v>
      </c>
      <c r="BJ48" s="621">
        <v>2.2558885325666262E-2</v>
      </c>
      <c r="BK48" s="590">
        <v>3</v>
      </c>
      <c r="BL48" s="621">
        <v>0.13636363636363635</v>
      </c>
      <c r="BM48" s="590">
        <v>2</v>
      </c>
      <c r="BN48" s="621">
        <v>0.16666666666666666</v>
      </c>
      <c r="BO48" s="590" t="s">
        <v>323</v>
      </c>
    </row>
    <row r="49" spans="1:67" s="590" customFormat="1" x14ac:dyDescent="0.2">
      <c r="A49" s="590" t="s">
        <v>703</v>
      </c>
      <c r="B49" s="590" t="s">
        <v>704</v>
      </c>
      <c r="C49" s="590" t="s">
        <v>502</v>
      </c>
      <c r="D49" s="590" t="s">
        <v>503</v>
      </c>
      <c r="E49" s="590" t="s">
        <v>504</v>
      </c>
      <c r="F49" s="590" t="s">
        <v>505</v>
      </c>
      <c r="G49" s="590" t="s">
        <v>318</v>
      </c>
      <c r="H49" s="590" t="s">
        <v>1109</v>
      </c>
      <c r="I49" s="590" t="s">
        <v>935</v>
      </c>
      <c r="J49" s="590" t="s">
        <v>505</v>
      </c>
      <c r="K49" s="590" t="s">
        <v>386</v>
      </c>
      <c r="L49" s="590">
        <v>6</v>
      </c>
      <c r="N49" s="590">
        <v>9</v>
      </c>
      <c r="O49" s="656">
        <v>1.5</v>
      </c>
      <c r="P49" s="656">
        <v>5335.333333333333</v>
      </c>
      <c r="Q49" s="656">
        <v>2459.6666666666665</v>
      </c>
      <c r="S49" s="621"/>
      <c r="Z49" s="590">
        <v>6</v>
      </c>
      <c r="AA49" s="659">
        <v>0.66666666666666663</v>
      </c>
      <c r="AB49" s="590">
        <v>5</v>
      </c>
      <c r="AC49" s="621">
        <v>0.83333333333333337</v>
      </c>
      <c r="AD49" s="590">
        <v>32012</v>
      </c>
      <c r="AF49" s="621"/>
      <c r="AG49" s="590">
        <v>32012</v>
      </c>
      <c r="AH49" s="590">
        <v>51696</v>
      </c>
      <c r="AI49" s="621">
        <v>0.61923553079541938</v>
      </c>
      <c r="AJ49" s="590">
        <v>32012</v>
      </c>
      <c r="AL49" s="590">
        <v>32012</v>
      </c>
      <c r="AM49" s="590">
        <v>14758</v>
      </c>
      <c r="AN49" s="621">
        <v>0.46101461951768086</v>
      </c>
      <c r="AP49" s="621" t="s">
        <v>323</v>
      </c>
      <c r="AQ49" s="590">
        <v>14758</v>
      </c>
      <c r="AR49" s="621">
        <v>0.46101461951768086</v>
      </c>
      <c r="AS49" s="590">
        <v>53</v>
      </c>
      <c r="AT49" s="621">
        <v>3.5912725301531375E-3</v>
      </c>
      <c r="AV49" s="621"/>
      <c r="AW49" s="590">
        <v>53</v>
      </c>
      <c r="AX49" s="621">
        <v>3.5912725301531375E-3</v>
      </c>
      <c r="AY49" s="590">
        <v>51</v>
      </c>
      <c r="AZ49" s="621">
        <v>0.96226415094339623</v>
      </c>
      <c r="BB49" s="621" t="s">
        <v>323</v>
      </c>
      <c r="BC49" s="590">
        <v>51</v>
      </c>
      <c r="BD49" s="621">
        <v>0.96226415094339623</v>
      </c>
      <c r="BE49" s="590">
        <v>17</v>
      </c>
      <c r="BF49" s="621">
        <v>1.1519176040113836E-3</v>
      </c>
      <c r="BG49" s="590">
        <v>610</v>
      </c>
      <c r="BH49" s="621">
        <v>4.1333514026290825E-2</v>
      </c>
      <c r="BI49" s="590">
        <v>627</v>
      </c>
      <c r="BJ49" s="621">
        <v>4.248543163030221E-2</v>
      </c>
      <c r="BK49" s="590">
        <v>2</v>
      </c>
      <c r="BL49" s="621">
        <v>0.22222222222222221</v>
      </c>
      <c r="BM49" s="590">
        <v>2</v>
      </c>
      <c r="BN49" s="621">
        <v>0.33333333333333331</v>
      </c>
      <c r="BO49" s="590" t="s">
        <v>323</v>
      </c>
    </row>
    <row r="50" spans="1:67" s="590" customFormat="1" x14ac:dyDescent="0.2">
      <c r="A50" s="590" t="s">
        <v>703</v>
      </c>
      <c r="B50" s="590" t="s">
        <v>706</v>
      </c>
      <c r="C50" s="590" t="s">
        <v>502</v>
      </c>
      <c r="D50" s="590" t="s">
        <v>509</v>
      </c>
      <c r="E50" s="590" t="s">
        <v>504</v>
      </c>
      <c r="F50" s="590" t="s">
        <v>505</v>
      </c>
      <c r="G50" s="590" t="s">
        <v>318</v>
      </c>
      <c r="H50" s="590" t="s">
        <v>1109</v>
      </c>
      <c r="I50" s="590" t="s">
        <v>935</v>
      </c>
      <c r="J50" s="590" t="s">
        <v>505</v>
      </c>
      <c r="K50" s="590" t="s">
        <v>386</v>
      </c>
      <c r="L50" s="590">
        <v>1</v>
      </c>
      <c r="N50" s="590">
        <v>3</v>
      </c>
      <c r="O50" s="656">
        <v>3</v>
      </c>
      <c r="P50" s="656">
        <v>38784</v>
      </c>
      <c r="Q50" s="656">
        <v>18086</v>
      </c>
      <c r="R50" s="590">
        <v>0</v>
      </c>
      <c r="S50" s="621"/>
      <c r="U50" s="590" t="s">
        <v>434</v>
      </c>
      <c r="V50" s="590">
        <v>1</v>
      </c>
      <c r="W50" s="590">
        <v>1</v>
      </c>
      <c r="X50" s="590">
        <v>1</v>
      </c>
      <c r="AA50" s="659"/>
      <c r="AC50" s="621"/>
      <c r="AD50" s="590">
        <v>38718</v>
      </c>
      <c r="AE50" s="590">
        <v>66</v>
      </c>
      <c r="AF50" s="621">
        <v>1.7017326732673267E-3</v>
      </c>
      <c r="AG50" s="590">
        <v>38784</v>
      </c>
      <c r="AH50" s="590">
        <v>51696</v>
      </c>
      <c r="AI50" s="621">
        <v>0.75023212627669456</v>
      </c>
      <c r="AJ50" s="590">
        <v>38718</v>
      </c>
      <c r="AK50" s="590">
        <v>66</v>
      </c>
      <c r="AL50" s="590">
        <v>38784</v>
      </c>
      <c r="AM50" s="590">
        <v>18027</v>
      </c>
      <c r="AN50" s="621">
        <v>0.46559739655973964</v>
      </c>
      <c r="AO50" s="590">
        <v>59</v>
      </c>
      <c r="AP50" s="621">
        <v>0.89393939393939392</v>
      </c>
      <c r="AQ50" s="590">
        <v>18086</v>
      </c>
      <c r="AR50" s="621">
        <v>0.46632632013201319</v>
      </c>
      <c r="AS50" s="590">
        <v>73</v>
      </c>
      <c r="AT50" s="621">
        <v>4.0494813335552231E-3</v>
      </c>
      <c r="AU50" s="590">
        <v>8</v>
      </c>
      <c r="AV50" s="621">
        <v>0.13559322033898305</v>
      </c>
      <c r="AW50" s="590">
        <v>81</v>
      </c>
      <c r="AX50" s="621">
        <v>4.4786022337719783E-3</v>
      </c>
      <c r="AY50" s="590">
        <v>71</v>
      </c>
      <c r="AZ50" s="621">
        <v>0.9726027397260274</v>
      </c>
      <c r="BA50" s="590">
        <v>6</v>
      </c>
      <c r="BB50" s="621">
        <v>0.75</v>
      </c>
      <c r="BC50" s="590">
        <v>77</v>
      </c>
      <c r="BD50" s="621">
        <v>0.95061728395061729</v>
      </c>
      <c r="BE50" s="590">
        <v>13</v>
      </c>
      <c r="BF50" s="621">
        <v>7.1878801282760144E-4</v>
      </c>
      <c r="BG50" s="590">
        <v>639</v>
      </c>
      <c r="BH50" s="621">
        <v>3.5331195399756717E-2</v>
      </c>
      <c r="BI50" s="590">
        <v>652</v>
      </c>
      <c r="BJ50" s="621">
        <v>3.6049983412584322E-2</v>
      </c>
      <c r="BK50" s="590">
        <v>0</v>
      </c>
      <c r="BL50" s="621"/>
      <c r="BN50" s="621"/>
      <c r="BO50" s="590" t="s">
        <v>323</v>
      </c>
    </row>
    <row r="51" spans="1:67" s="590" customFormat="1" x14ac:dyDescent="0.2">
      <c r="A51" s="590" t="s">
        <v>714</v>
      </c>
      <c r="B51" s="590" t="s">
        <v>715</v>
      </c>
      <c r="C51" s="590" t="s">
        <v>502</v>
      </c>
      <c r="D51" s="590" t="s">
        <v>507</v>
      </c>
      <c r="E51" s="590" t="s">
        <v>518</v>
      </c>
      <c r="F51" s="590" t="s">
        <v>519</v>
      </c>
      <c r="G51" s="590" t="s">
        <v>320</v>
      </c>
      <c r="H51" s="590" t="s">
        <v>1109</v>
      </c>
      <c r="I51" s="590" t="s">
        <v>934</v>
      </c>
      <c r="K51" s="590" t="s">
        <v>386</v>
      </c>
      <c r="L51" s="590">
        <v>4</v>
      </c>
      <c r="N51" s="590">
        <v>6</v>
      </c>
      <c r="O51" s="656">
        <v>1.5</v>
      </c>
      <c r="P51" s="656">
        <v>1559.25</v>
      </c>
      <c r="Q51" s="656">
        <v>762</v>
      </c>
      <c r="S51" s="621"/>
      <c r="Z51" s="590">
        <v>3</v>
      </c>
      <c r="AA51" s="659">
        <v>0.5</v>
      </c>
      <c r="AB51" s="590">
        <v>2</v>
      </c>
      <c r="AC51" s="621">
        <v>0.5</v>
      </c>
      <c r="AD51" s="590">
        <v>6173</v>
      </c>
      <c r="AE51" s="590">
        <v>64</v>
      </c>
      <c r="AF51" s="621">
        <v>1.0261343594676928E-2</v>
      </c>
      <c r="AG51" s="590">
        <v>6237</v>
      </c>
      <c r="AH51" s="590">
        <v>9282</v>
      </c>
      <c r="AI51" s="621">
        <v>0.67194570135746612</v>
      </c>
      <c r="AJ51" s="590">
        <v>6173</v>
      </c>
      <c r="AK51" s="590">
        <v>64</v>
      </c>
      <c r="AL51" s="590">
        <v>6237</v>
      </c>
      <c r="AM51" s="590">
        <v>2994</v>
      </c>
      <c r="AN51" s="621">
        <v>0.48501538959987039</v>
      </c>
      <c r="AO51" s="590">
        <v>54</v>
      </c>
      <c r="AP51" s="621">
        <v>0.84375</v>
      </c>
      <c r="AQ51" s="590">
        <v>3048</v>
      </c>
      <c r="AR51" s="621">
        <v>0.48869648869648868</v>
      </c>
      <c r="AS51" s="590">
        <v>25</v>
      </c>
      <c r="AT51" s="621">
        <v>8.3500334001336014E-3</v>
      </c>
      <c r="AU51" s="590">
        <v>6</v>
      </c>
      <c r="AV51" s="621">
        <v>0.1111111111111111</v>
      </c>
      <c r="AW51" s="590">
        <v>31</v>
      </c>
      <c r="AX51" s="621">
        <v>1.0170603674540682E-2</v>
      </c>
      <c r="AY51" s="590">
        <v>24</v>
      </c>
      <c r="AZ51" s="621">
        <v>0.96</v>
      </c>
      <c r="BA51" s="590">
        <v>6</v>
      </c>
      <c r="BB51" s="621">
        <v>1</v>
      </c>
      <c r="BC51" s="590">
        <v>30</v>
      </c>
      <c r="BD51" s="621">
        <v>0.967741935483871</v>
      </c>
      <c r="BE51" s="590">
        <v>18</v>
      </c>
      <c r="BF51" s="621">
        <v>5.905511811023622E-3</v>
      </c>
      <c r="BG51" s="590">
        <v>93</v>
      </c>
      <c r="BH51" s="621">
        <v>3.0511811023622049E-2</v>
      </c>
      <c r="BI51" s="590">
        <v>111</v>
      </c>
      <c r="BJ51" s="621">
        <v>3.6417322834645667E-2</v>
      </c>
      <c r="BK51" s="590">
        <v>3</v>
      </c>
      <c r="BL51" s="621">
        <v>0.5</v>
      </c>
      <c r="BM51" s="590">
        <v>1</v>
      </c>
      <c r="BN51" s="621">
        <v>0.25</v>
      </c>
      <c r="BO51" s="590" t="s">
        <v>323</v>
      </c>
    </row>
    <row r="52" spans="1:67" s="590" customFormat="1" x14ac:dyDescent="0.2">
      <c r="A52" s="590" t="s">
        <v>714</v>
      </c>
      <c r="B52" s="590" t="s">
        <v>716</v>
      </c>
      <c r="C52" s="590" t="s">
        <v>502</v>
      </c>
      <c r="D52" s="590" t="s">
        <v>507</v>
      </c>
      <c r="E52" s="590" t="s">
        <v>518</v>
      </c>
      <c r="F52" s="590" t="s">
        <v>519</v>
      </c>
      <c r="G52" s="590" t="s">
        <v>320</v>
      </c>
      <c r="H52" s="590" t="s">
        <v>1109</v>
      </c>
      <c r="I52" s="590" t="s">
        <v>934</v>
      </c>
      <c r="K52" s="590" t="s">
        <v>386</v>
      </c>
      <c r="L52" s="590">
        <v>4</v>
      </c>
      <c r="N52" s="590">
        <v>5</v>
      </c>
      <c r="O52" s="656">
        <v>1.25</v>
      </c>
      <c r="P52" s="656">
        <v>325.5</v>
      </c>
      <c r="Q52" s="656">
        <v>169.5</v>
      </c>
      <c r="S52" s="621"/>
      <c r="Z52" s="590">
        <v>1</v>
      </c>
      <c r="AA52" s="659">
        <v>0.2</v>
      </c>
      <c r="AB52" s="590">
        <v>1</v>
      </c>
      <c r="AC52" s="621">
        <v>0.25</v>
      </c>
      <c r="AD52" s="590">
        <v>1290</v>
      </c>
      <c r="AE52" s="590">
        <v>12</v>
      </c>
      <c r="AF52" s="621">
        <v>9.2165898617511521E-3</v>
      </c>
      <c r="AG52" s="590">
        <v>1302</v>
      </c>
      <c r="AH52" s="590">
        <v>1670</v>
      </c>
      <c r="AI52" s="621">
        <v>0.7796407185628742</v>
      </c>
      <c r="AJ52" s="590">
        <v>1290</v>
      </c>
      <c r="AK52" s="590">
        <v>12</v>
      </c>
      <c r="AL52" s="590">
        <v>1302</v>
      </c>
      <c r="AM52" s="590">
        <v>663</v>
      </c>
      <c r="AN52" s="621">
        <v>0.51395348837209298</v>
      </c>
      <c r="AO52" s="590">
        <v>15</v>
      </c>
      <c r="AP52" s="621">
        <v>1.25</v>
      </c>
      <c r="AQ52" s="590">
        <v>678</v>
      </c>
      <c r="AR52" s="621">
        <v>0.52073732718894006</v>
      </c>
      <c r="AS52" s="590">
        <v>12</v>
      </c>
      <c r="AT52" s="621">
        <v>1.8099547511312219E-2</v>
      </c>
      <c r="AU52" s="590">
        <v>4</v>
      </c>
      <c r="AV52" s="621">
        <v>0.26666666666666666</v>
      </c>
      <c r="AW52" s="590">
        <v>16</v>
      </c>
      <c r="AX52" s="621">
        <v>2.359882005899705E-2</v>
      </c>
      <c r="AY52" s="590">
        <v>9</v>
      </c>
      <c r="AZ52" s="621">
        <v>0.75</v>
      </c>
      <c r="BA52" s="590">
        <v>4</v>
      </c>
      <c r="BB52" s="621">
        <v>1</v>
      </c>
      <c r="BC52" s="590">
        <v>13</v>
      </c>
      <c r="BD52" s="621">
        <v>0.8125</v>
      </c>
      <c r="BF52" s="621"/>
      <c r="BG52" s="590">
        <v>32</v>
      </c>
      <c r="BH52" s="621">
        <v>4.71976401179941E-2</v>
      </c>
      <c r="BI52" s="590">
        <v>32</v>
      </c>
      <c r="BJ52" s="621">
        <v>4.71976401179941E-2</v>
      </c>
      <c r="BK52" s="590">
        <v>0</v>
      </c>
      <c r="BL52" s="621"/>
      <c r="BN52" s="621"/>
      <c r="BO52" s="590" t="s">
        <v>323</v>
      </c>
    </row>
    <row r="53" spans="1:67" s="590" customFormat="1" x14ac:dyDescent="0.2">
      <c r="A53" s="590" t="s">
        <v>714</v>
      </c>
      <c r="B53" s="590" t="s">
        <v>717</v>
      </c>
      <c r="C53" s="590" t="s">
        <v>502</v>
      </c>
      <c r="D53" s="590" t="s">
        <v>507</v>
      </c>
      <c r="E53" s="590" t="s">
        <v>518</v>
      </c>
      <c r="F53" s="590" t="s">
        <v>519</v>
      </c>
      <c r="G53" s="590" t="s">
        <v>320</v>
      </c>
      <c r="H53" s="590" t="s">
        <v>1109</v>
      </c>
      <c r="I53" s="590" t="s">
        <v>934</v>
      </c>
      <c r="K53" s="590" t="s">
        <v>386</v>
      </c>
      <c r="L53" s="590">
        <v>4</v>
      </c>
      <c r="N53" s="590">
        <v>7</v>
      </c>
      <c r="O53" s="656">
        <v>1.75</v>
      </c>
      <c r="P53" s="656">
        <v>5150.5</v>
      </c>
      <c r="Q53" s="656">
        <v>2529.75</v>
      </c>
      <c r="S53" s="621"/>
      <c r="Z53" s="590">
        <v>2</v>
      </c>
      <c r="AA53" s="659">
        <v>0.2857142857142857</v>
      </c>
      <c r="AB53" s="590">
        <v>1</v>
      </c>
      <c r="AC53" s="621">
        <v>0.25</v>
      </c>
      <c r="AD53" s="590">
        <v>20532</v>
      </c>
      <c r="AE53" s="590">
        <v>70</v>
      </c>
      <c r="AF53" s="621">
        <v>3.3977283758858364E-3</v>
      </c>
      <c r="AG53" s="590">
        <v>20602</v>
      </c>
      <c r="AH53" s="590">
        <v>28100</v>
      </c>
      <c r="AI53" s="621">
        <v>0.7331672597864769</v>
      </c>
      <c r="AJ53" s="590">
        <v>20532</v>
      </c>
      <c r="AK53" s="590">
        <v>70</v>
      </c>
      <c r="AL53" s="590">
        <v>20602</v>
      </c>
      <c r="AM53" s="590">
        <v>10037</v>
      </c>
      <c r="AN53" s="621">
        <v>0.48884667835573736</v>
      </c>
      <c r="AO53" s="590">
        <v>82</v>
      </c>
      <c r="AP53" s="621">
        <v>1.1714285714285715</v>
      </c>
      <c r="AQ53" s="590">
        <v>10119</v>
      </c>
      <c r="AR53" s="621">
        <v>0.49116590622269685</v>
      </c>
      <c r="AS53" s="590">
        <v>135</v>
      </c>
      <c r="AT53" s="621">
        <v>1.345023413370529E-2</v>
      </c>
      <c r="AU53" s="590">
        <v>14</v>
      </c>
      <c r="AV53" s="621">
        <v>0.17073170731707318</v>
      </c>
      <c r="AW53" s="590">
        <v>149</v>
      </c>
      <c r="AX53" s="621">
        <v>1.472477517541259E-2</v>
      </c>
      <c r="AY53" s="590">
        <v>109</v>
      </c>
      <c r="AZ53" s="621">
        <v>0.80740740740740746</v>
      </c>
      <c r="BA53" s="590">
        <v>14</v>
      </c>
      <c r="BB53" s="621">
        <v>1</v>
      </c>
      <c r="BC53" s="590">
        <v>123</v>
      </c>
      <c r="BD53" s="621">
        <v>0.82550335570469802</v>
      </c>
      <c r="BE53" s="590">
        <v>31</v>
      </c>
      <c r="BF53" s="621">
        <v>3.0635438284415456E-3</v>
      </c>
      <c r="BG53" s="590">
        <v>1083</v>
      </c>
      <c r="BH53" s="621">
        <v>0.10702638600652238</v>
      </c>
      <c r="BI53" s="590">
        <v>1114</v>
      </c>
      <c r="BJ53" s="621">
        <v>0.11008992983496393</v>
      </c>
      <c r="BK53" s="590">
        <v>3</v>
      </c>
      <c r="BL53" s="621">
        <v>0.42857142857142855</v>
      </c>
      <c r="BM53" s="590">
        <v>3</v>
      </c>
      <c r="BN53" s="621">
        <v>0.75</v>
      </c>
      <c r="BO53" s="590" t="s">
        <v>323</v>
      </c>
    </row>
    <row r="54" spans="1:67" s="590" customFormat="1" x14ac:dyDescent="0.2">
      <c r="A54" s="590" t="s">
        <v>714</v>
      </c>
      <c r="B54" s="590" t="s">
        <v>718</v>
      </c>
      <c r="C54" s="590" t="s">
        <v>502</v>
      </c>
      <c r="D54" s="590" t="s">
        <v>507</v>
      </c>
      <c r="E54" s="590" t="s">
        <v>518</v>
      </c>
      <c r="F54" s="590" t="s">
        <v>519</v>
      </c>
      <c r="G54" s="590" t="s">
        <v>320</v>
      </c>
      <c r="H54" s="590" t="s">
        <v>1109</v>
      </c>
      <c r="I54" s="590" t="s">
        <v>934</v>
      </c>
      <c r="K54" s="590" t="s">
        <v>386</v>
      </c>
      <c r="L54" s="590">
        <v>4</v>
      </c>
      <c r="N54" s="590">
        <v>7</v>
      </c>
      <c r="O54" s="656">
        <v>1.75</v>
      </c>
      <c r="P54" s="656">
        <v>2169.25</v>
      </c>
      <c r="Q54" s="656">
        <v>1236.75</v>
      </c>
      <c r="S54" s="621"/>
      <c r="Z54" s="590">
        <v>4</v>
      </c>
      <c r="AA54" s="659">
        <v>0.5714285714285714</v>
      </c>
      <c r="AB54" s="590">
        <v>3</v>
      </c>
      <c r="AC54" s="621">
        <v>0.75</v>
      </c>
      <c r="AD54" s="590">
        <v>8581</v>
      </c>
      <c r="AE54" s="590">
        <v>96</v>
      </c>
      <c r="AF54" s="621">
        <v>1.1063731704506165E-2</v>
      </c>
      <c r="AG54" s="590">
        <v>8677</v>
      </c>
      <c r="AH54" s="590">
        <v>10521</v>
      </c>
      <c r="AI54" s="621">
        <v>0.82473148940214813</v>
      </c>
      <c r="AJ54" s="590">
        <v>8581</v>
      </c>
      <c r="AK54" s="590">
        <v>96</v>
      </c>
      <c r="AL54" s="590">
        <v>8677</v>
      </c>
      <c r="AM54" s="590">
        <v>4844</v>
      </c>
      <c r="AN54" s="621">
        <v>0.56450297168162222</v>
      </c>
      <c r="AO54" s="590">
        <v>103</v>
      </c>
      <c r="AP54" s="621">
        <v>1.0729166666666667</v>
      </c>
      <c r="AQ54" s="590">
        <v>4947</v>
      </c>
      <c r="AR54" s="621">
        <v>0.57012792439783333</v>
      </c>
      <c r="AS54" s="590">
        <v>43</v>
      </c>
      <c r="AT54" s="621">
        <v>8.8769611890999172E-3</v>
      </c>
      <c r="AU54" s="590">
        <v>16</v>
      </c>
      <c r="AV54" s="621">
        <v>0.1553398058252427</v>
      </c>
      <c r="AW54" s="590">
        <v>59</v>
      </c>
      <c r="AX54" s="621">
        <v>1.1926420052557105E-2</v>
      </c>
      <c r="AY54" s="590">
        <v>30</v>
      </c>
      <c r="AZ54" s="621">
        <v>0.69767441860465118</v>
      </c>
      <c r="BA54" s="590">
        <v>13</v>
      </c>
      <c r="BB54" s="621">
        <v>0.8125</v>
      </c>
      <c r="BC54" s="590">
        <v>43</v>
      </c>
      <c r="BD54" s="621">
        <v>0.72881355932203384</v>
      </c>
      <c r="BE54" s="590">
        <v>25</v>
      </c>
      <c r="BF54" s="621">
        <v>5.0535678188801296E-3</v>
      </c>
      <c r="BG54" s="590">
        <v>305</v>
      </c>
      <c r="BH54" s="621">
        <v>6.1653527390337581E-2</v>
      </c>
      <c r="BI54" s="590">
        <v>330</v>
      </c>
      <c r="BJ54" s="621">
        <v>6.6707095209217707E-2</v>
      </c>
      <c r="BK54" s="590">
        <v>1</v>
      </c>
      <c r="BL54" s="621">
        <v>0.14285714285714285</v>
      </c>
      <c r="BM54" s="590">
        <v>1</v>
      </c>
      <c r="BN54" s="621">
        <v>0.25</v>
      </c>
      <c r="BO54" s="590" t="s">
        <v>323</v>
      </c>
    </row>
    <row r="55" spans="1:67" s="590" customFormat="1" x14ac:dyDescent="0.2">
      <c r="A55" s="590" t="s">
        <v>714</v>
      </c>
      <c r="B55" s="590" t="s">
        <v>719</v>
      </c>
      <c r="C55" s="590" t="s">
        <v>720</v>
      </c>
      <c r="D55" s="590" t="s">
        <v>515</v>
      </c>
      <c r="E55" s="590" t="s">
        <v>518</v>
      </c>
      <c r="F55" s="590" t="s">
        <v>519</v>
      </c>
      <c r="G55" s="590" t="s">
        <v>320</v>
      </c>
      <c r="H55" s="590" t="s">
        <v>1109</v>
      </c>
      <c r="I55" s="590" t="s">
        <v>934</v>
      </c>
      <c r="K55" s="590" t="s">
        <v>386</v>
      </c>
      <c r="L55" s="590">
        <v>5</v>
      </c>
      <c r="N55" s="590">
        <v>15</v>
      </c>
      <c r="O55" s="656">
        <v>3</v>
      </c>
      <c r="P55" s="656">
        <v>7546</v>
      </c>
      <c r="Q55" s="656">
        <v>3859</v>
      </c>
      <c r="R55" s="590">
        <v>4</v>
      </c>
      <c r="S55" s="621">
        <v>0.26666666666666666</v>
      </c>
      <c r="V55" s="590">
        <v>2</v>
      </c>
      <c r="W55" s="590">
        <v>0.4</v>
      </c>
      <c r="X55" s="590">
        <v>2</v>
      </c>
      <c r="Z55" s="590">
        <v>2</v>
      </c>
      <c r="AA55" s="659">
        <v>0.13333333333333333</v>
      </c>
      <c r="AB55" s="590">
        <v>1</v>
      </c>
      <c r="AC55" s="621">
        <v>0.2</v>
      </c>
      <c r="AD55" s="590">
        <v>37489</v>
      </c>
      <c r="AE55" s="590">
        <v>241</v>
      </c>
      <c r="AF55" s="621">
        <v>6.3874900609594484E-3</v>
      </c>
      <c r="AG55" s="590">
        <v>37730</v>
      </c>
      <c r="AH55" s="590">
        <v>49104</v>
      </c>
      <c r="AI55" s="621">
        <v>0.76836917562724016</v>
      </c>
      <c r="AJ55" s="590">
        <v>37489</v>
      </c>
      <c r="AK55" s="590">
        <v>241</v>
      </c>
      <c r="AL55" s="590">
        <v>37730</v>
      </c>
      <c r="AM55" s="590">
        <v>19038</v>
      </c>
      <c r="AN55" s="621">
        <v>0.50782896316252768</v>
      </c>
      <c r="AO55" s="590">
        <v>257</v>
      </c>
      <c r="AP55" s="621">
        <v>1.0663900414937759</v>
      </c>
      <c r="AQ55" s="590">
        <v>19295</v>
      </c>
      <c r="AR55" s="621">
        <v>0.51139676649880728</v>
      </c>
      <c r="AS55" s="590">
        <v>213</v>
      </c>
      <c r="AT55" s="621">
        <v>1.1188150015757958E-2</v>
      </c>
      <c r="AU55" s="590">
        <v>44</v>
      </c>
      <c r="AV55" s="621">
        <v>0.17120622568093385</v>
      </c>
      <c r="AW55" s="590">
        <v>257</v>
      </c>
      <c r="AX55" s="621">
        <v>1.3319512827157294E-2</v>
      </c>
      <c r="AY55" s="590">
        <v>173</v>
      </c>
      <c r="AZ55" s="621">
        <v>0.81220657276995301</v>
      </c>
      <c r="BA55" s="590">
        <v>41</v>
      </c>
      <c r="BB55" s="621">
        <v>0.93181818181818177</v>
      </c>
      <c r="BC55" s="590">
        <v>214</v>
      </c>
      <c r="BD55" s="621">
        <v>0.83268482490272377</v>
      </c>
      <c r="BE55" s="590">
        <v>109</v>
      </c>
      <c r="BF55" s="621">
        <v>5.6491318994558179E-3</v>
      </c>
      <c r="BG55" s="590">
        <v>821</v>
      </c>
      <c r="BH55" s="621">
        <v>4.254988338947914E-2</v>
      </c>
      <c r="BI55" s="590">
        <v>930</v>
      </c>
      <c r="BJ55" s="621">
        <v>4.8199015288934957E-2</v>
      </c>
      <c r="BK55" s="590">
        <v>5</v>
      </c>
      <c r="BL55" s="621">
        <v>0.33333333333333331</v>
      </c>
      <c r="BM55" s="590">
        <v>2</v>
      </c>
      <c r="BN55" s="621">
        <v>0.4</v>
      </c>
      <c r="BO55" s="590" t="s">
        <v>323</v>
      </c>
    </row>
    <row r="56" spans="1:67" s="590" customFormat="1" x14ac:dyDescent="0.2">
      <c r="A56" s="590" t="s">
        <v>714</v>
      </c>
      <c r="B56" s="590" t="s">
        <v>719</v>
      </c>
      <c r="C56" s="590" t="s">
        <v>721</v>
      </c>
      <c r="D56" s="590" t="s">
        <v>515</v>
      </c>
      <c r="E56" s="590" t="s">
        <v>518</v>
      </c>
      <c r="F56" s="590" t="s">
        <v>519</v>
      </c>
      <c r="G56" s="590" t="s">
        <v>320</v>
      </c>
      <c r="H56" s="590" t="s">
        <v>1109</v>
      </c>
      <c r="I56" s="590" t="s">
        <v>934</v>
      </c>
      <c r="K56" s="590" t="s">
        <v>386</v>
      </c>
      <c r="L56" s="590">
        <v>1</v>
      </c>
      <c r="N56" s="590">
        <v>3</v>
      </c>
      <c r="O56" s="656">
        <v>3</v>
      </c>
      <c r="P56" s="656">
        <v>7161</v>
      </c>
      <c r="Q56" s="656">
        <v>3543</v>
      </c>
      <c r="R56" s="590">
        <v>1</v>
      </c>
      <c r="S56" s="621">
        <v>0.33333333333333331</v>
      </c>
      <c r="V56" s="590">
        <v>1</v>
      </c>
      <c r="W56" s="590">
        <v>1</v>
      </c>
      <c r="X56" s="590">
        <v>1</v>
      </c>
      <c r="Z56" s="590">
        <v>1</v>
      </c>
      <c r="AA56" s="659">
        <v>0.33333333333333331</v>
      </c>
      <c r="AC56" s="621"/>
      <c r="AD56" s="590">
        <v>7093</v>
      </c>
      <c r="AE56" s="590">
        <v>68</v>
      </c>
      <c r="AF56" s="621">
        <v>9.4958804636223991E-3</v>
      </c>
      <c r="AG56" s="590">
        <v>7161</v>
      </c>
      <c r="AH56" s="590">
        <v>9282</v>
      </c>
      <c r="AI56" s="621">
        <v>0.77149321266968329</v>
      </c>
      <c r="AJ56" s="590">
        <v>7093</v>
      </c>
      <c r="AK56" s="590">
        <v>68</v>
      </c>
      <c r="AL56" s="590">
        <v>7161</v>
      </c>
      <c r="AM56" s="590">
        <v>3479</v>
      </c>
      <c r="AN56" s="621">
        <v>0.49048357535598475</v>
      </c>
      <c r="AO56" s="590">
        <v>64</v>
      </c>
      <c r="AP56" s="621">
        <v>0.94117647058823528</v>
      </c>
      <c r="AQ56" s="590">
        <v>3543</v>
      </c>
      <c r="AR56" s="621">
        <v>0.49476330121491413</v>
      </c>
      <c r="AS56" s="590">
        <v>30</v>
      </c>
      <c r="AT56" s="621">
        <v>8.6231675768899101E-3</v>
      </c>
      <c r="AU56" s="590">
        <v>11</v>
      </c>
      <c r="AV56" s="621">
        <v>0.171875</v>
      </c>
      <c r="AW56" s="590">
        <v>41</v>
      </c>
      <c r="AX56" s="621">
        <v>1.1572114027660174E-2</v>
      </c>
      <c r="AY56" s="590">
        <v>29</v>
      </c>
      <c r="AZ56" s="621">
        <v>0.96666666666666667</v>
      </c>
      <c r="BA56" s="590">
        <v>11</v>
      </c>
      <c r="BB56" s="621">
        <v>1</v>
      </c>
      <c r="BC56" s="590">
        <v>40</v>
      </c>
      <c r="BD56" s="621">
        <v>0.97560975609756095</v>
      </c>
      <c r="BE56" s="590">
        <v>18</v>
      </c>
      <c r="BF56" s="621">
        <v>5.0804403048264179E-3</v>
      </c>
      <c r="BG56" s="590">
        <v>179</v>
      </c>
      <c r="BH56" s="621">
        <v>5.0522156364662715E-2</v>
      </c>
      <c r="BI56" s="590">
        <v>197</v>
      </c>
      <c r="BJ56" s="621">
        <v>5.5602596669489135E-2</v>
      </c>
      <c r="BK56" s="590">
        <v>1</v>
      </c>
      <c r="BL56" s="621">
        <v>0.33333333333333331</v>
      </c>
      <c r="BM56" s="590">
        <v>1</v>
      </c>
      <c r="BN56" s="621">
        <v>1</v>
      </c>
      <c r="BO56" s="590" t="s">
        <v>323</v>
      </c>
    </row>
    <row r="57" spans="1:67" s="590" customFormat="1" x14ac:dyDescent="0.2">
      <c r="A57" s="590" t="s">
        <v>714</v>
      </c>
      <c r="B57" s="590" t="s">
        <v>719</v>
      </c>
      <c r="C57" s="590" t="s">
        <v>722</v>
      </c>
      <c r="D57" s="590" t="s">
        <v>515</v>
      </c>
      <c r="E57" s="590" t="s">
        <v>518</v>
      </c>
      <c r="F57" s="590" t="s">
        <v>519</v>
      </c>
      <c r="G57" s="590" t="s">
        <v>320</v>
      </c>
      <c r="H57" s="590" t="s">
        <v>1109</v>
      </c>
      <c r="I57" s="590" t="s">
        <v>934</v>
      </c>
      <c r="K57" s="590" t="s">
        <v>510</v>
      </c>
      <c r="L57" s="590">
        <v>1</v>
      </c>
      <c r="M57" s="590">
        <v>1</v>
      </c>
      <c r="N57" s="590">
        <v>1</v>
      </c>
      <c r="O57" s="656">
        <v>1</v>
      </c>
      <c r="P57" s="656">
        <v>7230</v>
      </c>
      <c r="Q57" s="656"/>
      <c r="S57" s="621"/>
      <c r="Z57" s="590">
        <v>1</v>
      </c>
      <c r="AA57" s="659">
        <v>1</v>
      </c>
      <c r="AB57" s="590">
        <v>1</v>
      </c>
      <c r="AC57" s="621">
        <v>1</v>
      </c>
      <c r="AD57" s="590">
        <v>7191</v>
      </c>
      <c r="AE57" s="590">
        <v>39</v>
      </c>
      <c r="AF57" s="621">
        <v>5.3941908713692945E-3</v>
      </c>
      <c r="AG57" s="590">
        <v>7230</v>
      </c>
      <c r="AH57" s="590">
        <v>9840</v>
      </c>
      <c r="AI57" s="621">
        <v>0.7347560975609756</v>
      </c>
      <c r="AJ57" s="590" t="s">
        <v>323</v>
      </c>
      <c r="AK57" s="590" t="s">
        <v>323</v>
      </c>
      <c r="AL57" s="590" t="s">
        <v>323</v>
      </c>
      <c r="AN57" s="621" t="s">
        <v>323</v>
      </c>
      <c r="AP57" s="621" t="s">
        <v>323</v>
      </c>
      <c r="AQ57" s="590" t="s">
        <v>323</v>
      </c>
      <c r="AR57" s="621" t="s">
        <v>323</v>
      </c>
      <c r="AT57" s="621" t="s">
        <v>323</v>
      </c>
      <c r="AV57" s="621" t="s">
        <v>323</v>
      </c>
      <c r="AW57" s="590" t="s">
        <v>323</v>
      </c>
      <c r="AX57" s="621" t="s">
        <v>323</v>
      </c>
      <c r="AZ57" s="621" t="s">
        <v>323</v>
      </c>
      <c r="BB57" s="621" t="s">
        <v>323</v>
      </c>
      <c r="BC57" s="590" t="s">
        <v>323</v>
      </c>
      <c r="BD57" s="621" t="s">
        <v>323</v>
      </c>
      <c r="BF57" s="621" t="s">
        <v>323</v>
      </c>
      <c r="BH57" s="621" t="s">
        <v>323</v>
      </c>
      <c r="BI57" s="590" t="s">
        <v>323</v>
      </c>
      <c r="BJ57" s="621" t="s">
        <v>323</v>
      </c>
      <c r="BK57" s="590">
        <v>1</v>
      </c>
      <c r="BL57" s="621">
        <v>1</v>
      </c>
      <c r="BM57" s="590">
        <v>1</v>
      </c>
      <c r="BN57" s="621">
        <v>1</v>
      </c>
      <c r="BO57" s="590" t="s">
        <v>323</v>
      </c>
    </row>
    <row r="58" spans="1:67" s="590" customFormat="1" x14ac:dyDescent="0.2">
      <c r="A58" s="590" t="s">
        <v>714</v>
      </c>
      <c r="B58" s="590" t="s">
        <v>719</v>
      </c>
      <c r="C58" s="590" t="s">
        <v>723</v>
      </c>
      <c r="D58" s="590" t="s">
        <v>515</v>
      </c>
      <c r="E58" s="590" t="s">
        <v>518</v>
      </c>
      <c r="F58" s="590" t="s">
        <v>519</v>
      </c>
      <c r="G58" s="590" t="s">
        <v>320</v>
      </c>
      <c r="H58" s="590" t="s">
        <v>1109</v>
      </c>
      <c r="I58" s="590" t="s">
        <v>934</v>
      </c>
      <c r="K58" s="590" t="s">
        <v>386</v>
      </c>
      <c r="L58" s="590">
        <v>2</v>
      </c>
      <c r="N58" s="590">
        <v>4</v>
      </c>
      <c r="O58" s="656">
        <v>2</v>
      </c>
      <c r="P58" s="656">
        <v>7337</v>
      </c>
      <c r="Q58" s="656">
        <v>3597</v>
      </c>
      <c r="R58" s="590">
        <v>2</v>
      </c>
      <c r="S58" s="621">
        <v>0.5</v>
      </c>
      <c r="V58" s="590">
        <v>1</v>
      </c>
      <c r="W58" s="590">
        <v>0.5</v>
      </c>
      <c r="X58" s="590">
        <v>1</v>
      </c>
      <c r="AA58" s="659"/>
      <c r="AC58" s="621"/>
      <c r="AD58" s="590">
        <v>14631</v>
      </c>
      <c r="AE58" s="590">
        <v>43</v>
      </c>
      <c r="AF58" s="621">
        <v>2.9303530053155242E-3</v>
      </c>
      <c r="AG58" s="590">
        <v>14674</v>
      </c>
      <c r="AH58" s="590">
        <v>19461</v>
      </c>
      <c r="AI58" s="621">
        <v>0.75402086223729514</v>
      </c>
      <c r="AJ58" s="590">
        <v>14631</v>
      </c>
      <c r="AK58" s="590">
        <v>43</v>
      </c>
      <c r="AL58" s="590">
        <v>14674</v>
      </c>
      <c r="AM58" s="590">
        <v>7145</v>
      </c>
      <c r="AN58" s="621">
        <v>0.48834666119882442</v>
      </c>
      <c r="AO58" s="590">
        <v>49</v>
      </c>
      <c r="AP58" s="621">
        <v>1.1395348837209303</v>
      </c>
      <c r="AQ58" s="590">
        <v>7194</v>
      </c>
      <c r="AR58" s="621">
        <v>0.49025487256371814</v>
      </c>
      <c r="AS58" s="590">
        <v>82</v>
      </c>
      <c r="AT58" s="621">
        <v>1.1476557032890133E-2</v>
      </c>
      <c r="AU58" s="590">
        <v>11</v>
      </c>
      <c r="AV58" s="621">
        <v>0.22448979591836735</v>
      </c>
      <c r="AW58" s="590">
        <v>93</v>
      </c>
      <c r="AX58" s="621">
        <v>1.292743953294412E-2</v>
      </c>
      <c r="AY58" s="590">
        <v>59</v>
      </c>
      <c r="AZ58" s="621">
        <v>0.71951219512195119</v>
      </c>
      <c r="BA58" s="590">
        <v>11</v>
      </c>
      <c r="BB58" s="621">
        <v>1</v>
      </c>
      <c r="BC58" s="590">
        <v>70</v>
      </c>
      <c r="BD58" s="621">
        <v>0.75268817204301075</v>
      </c>
      <c r="BE58" s="590">
        <v>68</v>
      </c>
      <c r="BF58" s="621">
        <v>9.4523213789268843E-3</v>
      </c>
      <c r="BG58" s="590">
        <v>506</v>
      </c>
      <c r="BH58" s="621">
        <v>7.0336391437308868E-2</v>
      </c>
      <c r="BI58" s="590">
        <v>574</v>
      </c>
      <c r="BJ58" s="621">
        <v>7.9788712816235757E-2</v>
      </c>
      <c r="BK58" s="590">
        <v>0</v>
      </c>
      <c r="BL58" s="621"/>
      <c r="BN58" s="621"/>
      <c r="BO58" s="590" t="s">
        <v>323</v>
      </c>
    </row>
    <row r="59" spans="1:67" s="590" customFormat="1" x14ac:dyDescent="0.2">
      <c r="A59" s="590" t="s">
        <v>714</v>
      </c>
      <c r="B59" s="590" t="s">
        <v>719</v>
      </c>
      <c r="C59" s="590" t="s">
        <v>724</v>
      </c>
      <c r="D59" s="590" t="s">
        <v>515</v>
      </c>
      <c r="E59" s="590" t="s">
        <v>518</v>
      </c>
      <c r="F59" s="590" t="s">
        <v>519</v>
      </c>
      <c r="G59" s="590" t="s">
        <v>320</v>
      </c>
      <c r="H59" s="590" t="s">
        <v>1109</v>
      </c>
      <c r="I59" s="590" t="s">
        <v>934</v>
      </c>
      <c r="K59" s="590" t="s">
        <v>386</v>
      </c>
      <c r="L59" s="590">
        <v>1</v>
      </c>
      <c r="N59" s="590">
        <v>4</v>
      </c>
      <c r="O59" s="656">
        <v>4</v>
      </c>
      <c r="P59" s="656">
        <v>8677</v>
      </c>
      <c r="Q59" s="656">
        <v>4947</v>
      </c>
      <c r="R59" s="590">
        <v>1</v>
      </c>
      <c r="S59" s="621">
        <v>0.25</v>
      </c>
      <c r="V59" s="590">
        <v>1</v>
      </c>
      <c r="W59" s="590">
        <v>1</v>
      </c>
      <c r="X59" s="590">
        <v>1</v>
      </c>
      <c r="Z59" s="590">
        <v>1</v>
      </c>
      <c r="AA59" s="659">
        <v>0.25</v>
      </c>
      <c r="AC59" s="621"/>
      <c r="AD59" s="590">
        <v>8581</v>
      </c>
      <c r="AE59" s="590">
        <v>96</v>
      </c>
      <c r="AF59" s="621">
        <v>1.1063731704506165E-2</v>
      </c>
      <c r="AG59" s="590">
        <v>8677</v>
      </c>
      <c r="AH59" s="590">
        <v>10521</v>
      </c>
      <c r="AI59" s="621">
        <v>0.82473148940214813</v>
      </c>
      <c r="AJ59" s="590">
        <v>8581</v>
      </c>
      <c r="AK59" s="590">
        <v>96</v>
      </c>
      <c r="AL59" s="590">
        <v>8677</v>
      </c>
      <c r="AM59" s="590">
        <v>4844</v>
      </c>
      <c r="AN59" s="621">
        <v>0.56450297168162222</v>
      </c>
      <c r="AO59" s="590">
        <v>103</v>
      </c>
      <c r="AP59" s="621">
        <v>1.0729166666666667</v>
      </c>
      <c r="AQ59" s="590">
        <v>4947</v>
      </c>
      <c r="AR59" s="621">
        <v>0.57012792439783333</v>
      </c>
      <c r="AS59" s="590">
        <v>43</v>
      </c>
      <c r="AT59" s="621">
        <v>8.8769611890999172E-3</v>
      </c>
      <c r="AU59" s="590">
        <v>16</v>
      </c>
      <c r="AV59" s="621">
        <v>0.1553398058252427</v>
      </c>
      <c r="AW59" s="590">
        <v>59</v>
      </c>
      <c r="AX59" s="621">
        <v>1.1926420052557105E-2</v>
      </c>
      <c r="AY59" s="590">
        <v>30</v>
      </c>
      <c r="AZ59" s="621">
        <v>0.69767441860465118</v>
      </c>
      <c r="BA59" s="590">
        <v>13</v>
      </c>
      <c r="BB59" s="621">
        <v>0.8125</v>
      </c>
      <c r="BC59" s="590">
        <v>43</v>
      </c>
      <c r="BD59" s="621">
        <v>0.72881355932203384</v>
      </c>
      <c r="BE59" s="590">
        <v>25</v>
      </c>
      <c r="BF59" s="621">
        <v>5.0535678188801296E-3</v>
      </c>
      <c r="BG59" s="590">
        <v>248</v>
      </c>
      <c r="BH59" s="621">
        <v>5.0131392763290886E-2</v>
      </c>
      <c r="BI59" s="590">
        <v>273</v>
      </c>
      <c r="BJ59" s="621">
        <v>5.5184960582171011E-2</v>
      </c>
      <c r="BK59" s="590">
        <v>0</v>
      </c>
      <c r="BL59" s="621"/>
      <c r="BN59" s="621"/>
      <c r="BO59" s="590" t="s">
        <v>323</v>
      </c>
    </row>
    <row r="60" spans="1:67" s="590" customFormat="1" x14ac:dyDescent="0.2">
      <c r="A60" s="590" t="s">
        <v>714</v>
      </c>
      <c r="B60" s="590" t="s">
        <v>719</v>
      </c>
      <c r="C60" s="590" t="s">
        <v>502</v>
      </c>
      <c r="D60" s="590" t="s">
        <v>509</v>
      </c>
      <c r="E60" s="590" t="s">
        <v>518</v>
      </c>
      <c r="F60" s="590" t="s">
        <v>519</v>
      </c>
      <c r="G60" s="590" t="s">
        <v>320</v>
      </c>
      <c r="H60" s="590" t="s">
        <v>1109</v>
      </c>
      <c r="I60" s="590" t="s">
        <v>934</v>
      </c>
      <c r="K60" s="590" t="s">
        <v>386</v>
      </c>
      <c r="L60" s="590">
        <v>1</v>
      </c>
      <c r="N60" s="590">
        <v>7</v>
      </c>
      <c r="O60" s="656">
        <v>7</v>
      </c>
      <c r="P60" s="656">
        <v>37730</v>
      </c>
      <c r="Q60" s="656">
        <v>19295</v>
      </c>
      <c r="R60" s="590">
        <v>2</v>
      </c>
      <c r="S60" s="621">
        <v>0.2857142857142857</v>
      </c>
      <c r="T60" s="590">
        <v>5</v>
      </c>
      <c r="U60" s="590" t="s">
        <v>435</v>
      </c>
      <c r="AA60" s="659"/>
      <c r="AC60" s="621"/>
      <c r="AD60" s="590">
        <v>37489</v>
      </c>
      <c r="AE60" s="590">
        <v>241</v>
      </c>
      <c r="AF60" s="621">
        <v>6.3874900609594484E-3</v>
      </c>
      <c r="AG60" s="590">
        <v>37730</v>
      </c>
      <c r="AH60" s="590">
        <v>49104</v>
      </c>
      <c r="AI60" s="621">
        <v>0.76836917562724016</v>
      </c>
      <c r="AJ60" s="590">
        <v>37489</v>
      </c>
      <c r="AK60" s="590">
        <v>241</v>
      </c>
      <c r="AL60" s="590">
        <v>37730</v>
      </c>
      <c r="AM60" s="590">
        <v>19038</v>
      </c>
      <c r="AN60" s="621">
        <v>0.50782896316252768</v>
      </c>
      <c r="AO60" s="590">
        <v>257</v>
      </c>
      <c r="AP60" s="621">
        <v>1.0663900414937759</v>
      </c>
      <c r="AQ60" s="590">
        <v>19295</v>
      </c>
      <c r="AR60" s="621">
        <v>0.51139676649880728</v>
      </c>
      <c r="AS60" s="590">
        <v>213</v>
      </c>
      <c r="AT60" s="621">
        <v>1.1188150015757958E-2</v>
      </c>
      <c r="AU60" s="590">
        <v>44</v>
      </c>
      <c r="AV60" s="621">
        <v>0.17120622568093385</v>
      </c>
      <c r="AW60" s="590">
        <v>257</v>
      </c>
      <c r="AX60" s="621">
        <v>1.3319512827157294E-2</v>
      </c>
      <c r="AY60" s="590">
        <v>173</v>
      </c>
      <c r="AZ60" s="621">
        <v>0.81220657276995301</v>
      </c>
      <c r="BA60" s="590">
        <v>41</v>
      </c>
      <c r="BB60" s="621">
        <v>0.93181818181818177</v>
      </c>
      <c r="BC60" s="590">
        <v>214</v>
      </c>
      <c r="BD60" s="621">
        <v>0.83268482490272377</v>
      </c>
      <c r="BE60" s="590">
        <v>38</v>
      </c>
      <c r="BF60" s="621">
        <v>1.9694221300855146E-3</v>
      </c>
      <c r="BG60" s="590">
        <v>129</v>
      </c>
      <c r="BH60" s="621">
        <v>6.6856698626587196E-3</v>
      </c>
      <c r="BI60" s="590">
        <v>167</v>
      </c>
      <c r="BJ60" s="621">
        <v>8.6550919927442342E-3</v>
      </c>
      <c r="BK60" s="590">
        <v>2</v>
      </c>
      <c r="BL60" s="621">
        <v>0.2857142857142857</v>
      </c>
      <c r="BN60" s="621"/>
      <c r="BO60" s="590" t="s">
        <v>323</v>
      </c>
    </row>
    <row r="61" spans="1:67" s="590" customFormat="1" x14ac:dyDescent="0.2">
      <c r="A61" s="590" t="s">
        <v>734</v>
      </c>
      <c r="B61" s="590" t="s">
        <v>735</v>
      </c>
      <c r="C61" s="590" t="s">
        <v>736</v>
      </c>
      <c r="D61" s="590" t="s">
        <v>515</v>
      </c>
      <c r="E61" s="590" t="s">
        <v>504</v>
      </c>
      <c r="F61" s="590" t="s">
        <v>519</v>
      </c>
      <c r="G61" s="590" t="s">
        <v>924</v>
      </c>
      <c r="H61" s="590" t="s">
        <v>1109</v>
      </c>
      <c r="I61" s="590" t="s">
        <v>934</v>
      </c>
      <c r="K61" s="590" t="s">
        <v>386</v>
      </c>
      <c r="L61" s="590">
        <v>5</v>
      </c>
      <c r="N61" s="590">
        <v>8</v>
      </c>
      <c r="O61" s="656">
        <v>1.6</v>
      </c>
      <c r="P61" s="656">
        <v>2043</v>
      </c>
      <c r="Q61" s="656">
        <v>819.8</v>
      </c>
      <c r="R61" s="590">
        <v>2</v>
      </c>
      <c r="S61" s="621">
        <v>0.25</v>
      </c>
      <c r="V61" s="590">
        <v>2</v>
      </c>
      <c r="W61" s="590">
        <v>0.4</v>
      </c>
      <c r="X61" s="590">
        <v>2</v>
      </c>
      <c r="AA61" s="659"/>
      <c r="AC61" s="621"/>
      <c r="AD61" s="590">
        <v>10211</v>
      </c>
      <c r="AE61" s="590">
        <v>4</v>
      </c>
      <c r="AF61" s="621">
        <v>3.9158100832109642E-4</v>
      </c>
      <c r="AG61" s="590">
        <v>10215</v>
      </c>
      <c r="AH61" s="590">
        <v>14376</v>
      </c>
      <c r="AI61" s="621">
        <v>0.710559265442404</v>
      </c>
      <c r="AJ61" s="590">
        <v>10211</v>
      </c>
      <c r="AK61" s="590">
        <v>4</v>
      </c>
      <c r="AL61" s="590">
        <v>10215</v>
      </c>
      <c r="AM61" s="590">
        <v>4096</v>
      </c>
      <c r="AN61" s="621">
        <v>0.40113602977181473</v>
      </c>
      <c r="AO61" s="590">
        <v>3</v>
      </c>
      <c r="AP61" s="621">
        <v>0.75</v>
      </c>
      <c r="AQ61" s="590">
        <v>4099</v>
      </c>
      <c r="AR61" s="621">
        <v>0.40127263827704357</v>
      </c>
      <c r="AS61" s="590">
        <v>38</v>
      </c>
      <c r="AT61" s="621">
        <v>9.27734375E-3</v>
      </c>
      <c r="AV61" s="621"/>
      <c r="AW61" s="590">
        <v>38</v>
      </c>
      <c r="AX61" s="621">
        <v>9.2705537936081973E-3</v>
      </c>
      <c r="AY61" s="590">
        <v>30</v>
      </c>
      <c r="AZ61" s="621">
        <v>0.78947368421052633</v>
      </c>
      <c r="BB61" s="621" t="s">
        <v>323</v>
      </c>
      <c r="BC61" s="590">
        <v>30</v>
      </c>
      <c r="BD61" s="621">
        <v>0.78947368421052633</v>
      </c>
      <c r="BE61" s="590">
        <v>6</v>
      </c>
      <c r="BF61" s="621">
        <v>1.463771651622347E-3</v>
      </c>
      <c r="BG61" s="590">
        <v>26</v>
      </c>
      <c r="BH61" s="621">
        <v>6.3430104903635029E-3</v>
      </c>
      <c r="BI61" s="590">
        <v>32</v>
      </c>
      <c r="BJ61" s="621">
        <v>7.8067821419858501E-3</v>
      </c>
      <c r="BK61" s="590">
        <v>2</v>
      </c>
      <c r="BL61" s="621">
        <v>0.25</v>
      </c>
      <c r="BM61" s="590">
        <v>1</v>
      </c>
      <c r="BN61" s="621">
        <v>0.2</v>
      </c>
      <c r="BO61" s="590" t="s">
        <v>323</v>
      </c>
    </row>
    <row r="62" spans="1:67" s="590" customFormat="1" x14ac:dyDescent="0.2">
      <c r="A62" s="590" t="s">
        <v>734</v>
      </c>
      <c r="B62" s="590" t="s">
        <v>735</v>
      </c>
      <c r="C62" s="590" t="s">
        <v>814</v>
      </c>
      <c r="D62" s="590" t="s">
        <v>515</v>
      </c>
      <c r="E62" s="590" t="s">
        <v>504</v>
      </c>
      <c r="F62" s="590" t="s">
        <v>519</v>
      </c>
      <c r="G62" s="590" t="s">
        <v>924</v>
      </c>
      <c r="H62" s="590" t="s">
        <v>1109</v>
      </c>
      <c r="I62" s="590" t="s">
        <v>934</v>
      </c>
      <c r="K62" s="590" t="s">
        <v>386</v>
      </c>
      <c r="L62" s="590">
        <v>2</v>
      </c>
      <c r="N62" s="590">
        <v>5</v>
      </c>
      <c r="O62" s="656">
        <v>2.5</v>
      </c>
      <c r="P62" s="656">
        <v>2116</v>
      </c>
      <c r="Q62" s="656">
        <v>931</v>
      </c>
      <c r="R62" s="590">
        <v>1</v>
      </c>
      <c r="S62" s="621">
        <v>0.2</v>
      </c>
      <c r="V62" s="590">
        <v>1</v>
      </c>
      <c r="W62" s="590">
        <v>0.5</v>
      </c>
      <c r="X62" s="590">
        <v>1</v>
      </c>
      <c r="AA62" s="659"/>
      <c r="AC62" s="621"/>
      <c r="AD62" s="590">
        <v>4230</v>
      </c>
      <c r="AE62" s="590">
        <v>2</v>
      </c>
      <c r="AF62" s="621">
        <v>4.7258979206049151E-4</v>
      </c>
      <c r="AG62" s="590">
        <v>4232</v>
      </c>
      <c r="AH62" s="590">
        <v>5919</v>
      </c>
      <c r="AI62" s="621">
        <v>0.71498563946612603</v>
      </c>
      <c r="AJ62" s="590">
        <v>4230</v>
      </c>
      <c r="AK62" s="590">
        <v>2</v>
      </c>
      <c r="AL62" s="590">
        <v>4232</v>
      </c>
      <c r="AM62" s="590">
        <v>1860</v>
      </c>
      <c r="AN62" s="621">
        <v>0.43971631205673761</v>
      </c>
      <c r="AO62" s="590">
        <v>2</v>
      </c>
      <c r="AP62" s="621">
        <v>1</v>
      </c>
      <c r="AQ62" s="590">
        <v>1862</v>
      </c>
      <c r="AR62" s="621">
        <v>0.43998109640831756</v>
      </c>
      <c r="AS62" s="590">
        <v>10</v>
      </c>
      <c r="AT62" s="621">
        <v>5.3763440860215058E-3</v>
      </c>
      <c r="AU62" s="590">
        <v>2</v>
      </c>
      <c r="AV62" s="621">
        <v>1</v>
      </c>
      <c r="AW62" s="590">
        <v>12</v>
      </c>
      <c r="AX62" s="621">
        <v>6.44468313641246E-3</v>
      </c>
      <c r="AY62" s="590">
        <v>9</v>
      </c>
      <c r="AZ62" s="621">
        <v>0.9</v>
      </c>
      <c r="BA62" s="590">
        <v>1</v>
      </c>
      <c r="BB62" s="621">
        <v>0.5</v>
      </c>
      <c r="BC62" s="590">
        <v>10</v>
      </c>
      <c r="BD62" s="621">
        <v>0.83333333333333337</v>
      </c>
      <c r="BE62" s="590">
        <v>2</v>
      </c>
      <c r="BF62" s="621">
        <v>1.0741138560687433E-3</v>
      </c>
      <c r="BG62" s="590">
        <v>14</v>
      </c>
      <c r="BH62" s="621">
        <v>7.5187969924812026E-3</v>
      </c>
      <c r="BI62" s="590">
        <v>16</v>
      </c>
      <c r="BJ62" s="621">
        <v>8.5929108485499461E-3</v>
      </c>
      <c r="BK62" s="590">
        <v>2</v>
      </c>
      <c r="BL62" s="621">
        <v>0.4</v>
      </c>
      <c r="BM62" s="590">
        <v>1</v>
      </c>
      <c r="BN62" s="621">
        <v>0.5</v>
      </c>
      <c r="BO62" s="590" t="s">
        <v>323</v>
      </c>
    </row>
    <row r="63" spans="1:67" s="590" customFormat="1" x14ac:dyDescent="0.2">
      <c r="A63" s="590" t="s">
        <v>734</v>
      </c>
      <c r="B63" s="590" t="s">
        <v>735</v>
      </c>
      <c r="C63" s="590" t="s">
        <v>815</v>
      </c>
      <c r="D63" s="590" t="s">
        <v>515</v>
      </c>
      <c r="E63" s="590" t="s">
        <v>504</v>
      </c>
      <c r="F63" s="590" t="s">
        <v>519</v>
      </c>
      <c r="G63" s="590" t="s">
        <v>924</v>
      </c>
      <c r="H63" s="590" t="s">
        <v>1109</v>
      </c>
      <c r="I63" s="590" t="s">
        <v>934</v>
      </c>
      <c r="K63" s="590" t="s">
        <v>386</v>
      </c>
      <c r="L63" s="590">
        <v>3</v>
      </c>
      <c r="N63" s="590">
        <v>4</v>
      </c>
      <c r="O63" s="656">
        <v>1.3333333333333333</v>
      </c>
      <c r="P63" s="656">
        <v>1654.3333333333333</v>
      </c>
      <c r="Q63" s="656">
        <v>582.33333333333337</v>
      </c>
      <c r="R63" s="590">
        <v>1</v>
      </c>
      <c r="S63" s="621">
        <v>0.25</v>
      </c>
      <c r="V63" s="590">
        <v>1</v>
      </c>
      <c r="W63" s="590">
        <v>0.33333333333333331</v>
      </c>
      <c r="X63" s="590">
        <v>1</v>
      </c>
      <c r="AA63" s="659"/>
      <c r="AC63" s="621"/>
      <c r="AD63" s="590">
        <v>4951</v>
      </c>
      <c r="AE63" s="590">
        <v>12</v>
      </c>
      <c r="AF63" s="621">
        <v>2.4178924037880313E-3</v>
      </c>
      <c r="AG63" s="590">
        <v>4963</v>
      </c>
      <c r="AH63" s="590">
        <v>7167</v>
      </c>
      <c r="AI63" s="621">
        <v>0.69247941956188086</v>
      </c>
      <c r="AJ63" s="590">
        <v>4951</v>
      </c>
      <c r="AK63" s="590">
        <v>12</v>
      </c>
      <c r="AL63" s="590">
        <v>4963</v>
      </c>
      <c r="AM63" s="590">
        <v>1737</v>
      </c>
      <c r="AN63" s="621">
        <v>0.35083821450212077</v>
      </c>
      <c r="AO63" s="590">
        <v>10</v>
      </c>
      <c r="AP63" s="621">
        <v>0.83333333333333337</v>
      </c>
      <c r="AQ63" s="590">
        <v>1747</v>
      </c>
      <c r="AR63" s="621">
        <v>0.35200483578480757</v>
      </c>
      <c r="AS63" s="590">
        <v>5</v>
      </c>
      <c r="AT63" s="621">
        <v>2.8785261945883708E-3</v>
      </c>
      <c r="AU63" s="590">
        <v>3</v>
      </c>
      <c r="AV63" s="621">
        <v>0.3</v>
      </c>
      <c r="AW63" s="590">
        <v>8</v>
      </c>
      <c r="AX63" s="621">
        <v>4.5792787635947334E-3</v>
      </c>
      <c r="AY63" s="590">
        <v>3</v>
      </c>
      <c r="AZ63" s="621">
        <v>0.6</v>
      </c>
      <c r="BA63" s="590">
        <v>1</v>
      </c>
      <c r="BB63" s="621">
        <v>0.33333333333333331</v>
      </c>
      <c r="BC63" s="590">
        <v>4</v>
      </c>
      <c r="BD63" s="621">
        <v>0.5</v>
      </c>
      <c r="BE63" s="590">
        <v>3</v>
      </c>
      <c r="BF63" s="621">
        <v>1.7172295363480253E-3</v>
      </c>
      <c r="BG63" s="590">
        <v>24</v>
      </c>
      <c r="BH63" s="621">
        <v>1.3737836290784202E-2</v>
      </c>
      <c r="BI63" s="590">
        <v>27</v>
      </c>
      <c r="BJ63" s="621">
        <v>1.5455065827132226E-2</v>
      </c>
      <c r="BK63" s="590">
        <v>2</v>
      </c>
      <c r="BL63" s="621">
        <v>0.5</v>
      </c>
      <c r="BM63" s="590">
        <v>1</v>
      </c>
      <c r="BN63" s="621">
        <v>0.33333333333333331</v>
      </c>
      <c r="BO63" s="590" t="s">
        <v>323</v>
      </c>
    </row>
    <row r="64" spans="1:67" s="590" customFormat="1" x14ac:dyDescent="0.2">
      <c r="A64" s="590" t="s">
        <v>734</v>
      </c>
      <c r="B64" s="590" t="s">
        <v>735</v>
      </c>
      <c r="C64" s="590" t="s">
        <v>502</v>
      </c>
      <c r="D64" s="590" t="s">
        <v>509</v>
      </c>
      <c r="E64" s="590" t="s">
        <v>504</v>
      </c>
      <c r="F64" s="590" t="s">
        <v>519</v>
      </c>
      <c r="G64" s="590" t="s">
        <v>924</v>
      </c>
      <c r="H64" s="590" t="s">
        <v>1109</v>
      </c>
      <c r="I64" s="590" t="s">
        <v>934</v>
      </c>
      <c r="K64" s="590" t="s">
        <v>510</v>
      </c>
      <c r="L64" s="590">
        <v>1</v>
      </c>
      <c r="M64" s="590">
        <v>1</v>
      </c>
      <c r="N64" s="590">
        <v>1</v>
      </c>
      <c r="O64" s="656">
        <v>1</v>
      </c>
      <c r="P64" s="656">
        <v>19410</v>
      </c>
      <c r="Q64" s="656" t="s">
        <v>323</v>
      </c>
      <c r="R64" s="590">
        <v>0</v>
      </c>
      <c r="S64" s="621">
        <v>0</v>
      </c>
      <c r="U64" s="590" t="s">
        <v>434</v>
      </c>
      <c r="V64" s="590">
        <v>1</v>
      </c>
      <c r="W64" s="590">
        <v>1</v>
      </c>
      <c r="X64" s="590">
        <v>1</v>
      </c>
      <c r="AA64" s="659"/>
      <c r="AC64" s="621"/>
      <c r="AD64" s="590">
        <v>19392</v>
      </c>
      <c r="AE64" s="590">
        <v>18</v>
      </c>
      <c r="AF64" s="621">
        <v>9.2735703245749618E-4</v>
      </c>
      <c r="AG64" s="590">
        <v>19410</v>
      </c>
      <c r="AH64" s="590">
        <v>27462</v>
      </c>
      <c r="AI64" s="621">
        <v>0.70679484378413804</v>
      </c>
      <c r="AJ64" s="590" t="s">
        <v>323</v>
      </c>
      <c r="AK64" s="590" t="s">
        <v>323</v>
      </c>
      <c r="AL64" s="590" t="s">
        <v>323</v>
      </c>
      <c r="AN64" s="621" t="s">
        <v>323</v>
      </c>
      <c r="AP64" s="621" t="s">
        <v>323</v>
      </c>
      <c r="AQ64" s="590" t="s">
        <v>323</v>
      </c>
      <c r="AR64" s="621" t="s">
        <v>323</v>
      </c>
      <c r="AT64" s="621" t="s">
        <v>323</v>
      </c>
      <c r="AV64" s="621" t="s">
        <v>323</v>
      </c>
      <c r="AW64" s="590" t="s">
        <v>323</v>
      </c>
      <c r="AX64" s="621" t="s">
        <v>323</v>
      </c>
      <c r="AZ64" s="621" t="s">
        <v>323</v>
      </c>
      <c r="BB64" s="621" t="s">
        <v>323</v>
      </c>
      <c r="BC64" s="590" t="s">
        <v>323</v>
      </c>
      <c r="BD64" s="621" t="s">
        <v>323</v>
      </c>
      <c r="BF64" s="621" t="s">
        <v>323</v>
      </c>
      <c r="BH64" s="621" t="s">
        <v>323</v>
      </c>
      <c r="BI64" s="590" t="s">
        <v>323</v>
      </c>
      <c r="BJ64" s="621" t="s">
        <v>323</v>
      </c>
      <c r="BK64" s="590">
        <v>1</v>
      </c>
      <c r="BL64" s="621">
        <v>1</v>
      </c>
      <c r="BM64" s="590">
        <v>1</v>
      </c>
      <c r="BN64" s="621">
        <v>1</v>
      </c>
      <c r="BO64" s="590" t="s">
        <v>323</v>
      </c>
    </row>
    <row r="65" spans="1:67" s="590" customFormat="1" x14ac:dyDescent="0.2">
      <c r="A65" s="590" t="s">
        <v>751</v>
      </c>
      <c r="B65" s="590" t="s">
        <v>752</v>
      </c>
      <c r="C65" s="590" t="s">
        <v>753</v>
      </c>
      <c r="D65" s="590" t="s">
        <v>515</v>
      </c>
      <c r="E65" s="590" t="s">
        <v>518</v>
      </c>
      <c r="F65" s="590" t="s">
        <v>505</v>
      </c>
      <c r="G65" s="590" t="s">
        <v>927</v>
      </c>
      <c r="H65" s="590" t="s">
        <v>1109</v>
      </c>
      <c r="I65" s="590" t="s">
        <v>934</v>
      </c>
      <c r="K65" s="590" t="s">
        <v>386</v>
      </c>
      <c r="L65" s="590">
        <v>7</v>
      </c>
      <c r="N65" s="590">
        <v>19</v>
      </c>
      <c r="O65" s="656">
        <v>2.7142857142857144</v>
      </c>
      <c r="P65" s="656">
        <v>2680.7142857142858</v>
      </c>
      <c r="Q65" s="656">
        <v>1481.4285714285713</v>
      </c>
      <c r="R65" s="590">
        <v>7</v>
      </c>
      <c r="S65" s="621">
        <v>0.36842105263157893</v>
      </c>
      <c r="V65" s="590">
        <v>5</v>
      </c>
      <c r="W65" s="590">
        <v>0.7142857142857143</v>
      </c>
      <c r="X65" s="590">
        <v>5</v>
      </c>
      <c r="AA65" s="659"/>
      <c r="AC65" s="621"/>
      <c r="AD65" s="590">
        <v>18749</v>
      </c>
      <c r="AE65" s="590">
        <v>16</v>
      </c>
      <c r="AF65" s="621">
        <v>8.5265121236344254E-4</v>
      </c>
      <c r="AG65" s="590">
        <v>18765</v>
      </c>
      <c r="AH65" s="590">
        <v>24954</v>
      </c>
      <c r="AI65" s="621">
        <v>0.75198364991584521</v>
      </c>
      <c r="AJ65" s="590">
        <v>18749</v>
      </c>
      <c r="AK65" s="590">
        <v>16</v>
      </c>
      <c r="AL65" s="590">
        <v>18765</v>
      </c>
      <c r="AM65" s="590">
        <v>10366</v>
      </c>
      <c r="AN65" s="621">
        <v>0.55288282041708892</v>
      </c>
      <c r="AO65" s="590">
        <v>4</v>
      </c>
      <c r="AP65" s="621">
        <v>0.25</v>
      </c>
      <c r="AQ65" s="590">
        <v>10370</v>
      </c>
      <c r="AR65" s="621">
        <v>0.55262456701305618</v>
      </c>
      <c r="AS65" s="590">
        <v>146</v>
      </c>
      <c r="AT65" s="621">
        <v>1.4084507042253521E-2</v>
      </c>
      <c r="AU65" s="590">
        <v>9</v>
      </c>
      <c r="AV65" s="621">
        <v>2.25</v>
      </c>
      <c r="AW65" s="590">
        <v>155</v>
      </c>
      <c r="AX65" s="621">
        <v>1.4946962391513982E-2</v>
      </c>
      <c r="AY65" s="590">
        <v>137</v>
      </c>
      <c r="AZ65" s="621">
        <v>0.93835616438356162</v>
      </c>
      <c r="BA65" s="590">
        <v>9</v>
      </c>
      <c r="BB65" s="621">
        <v>1</v>
      </c>
      <c r="BC65" s="590">
        <v>146</v>
      </c>
      <c r="BD65" s="621">
        <v>0.9419354838709677</v>
      </c>
      <c r="BE65" s="590">
        <v>198</v>
      </c>
      <c r="BF65" s="621">
        <v>1.909353905496625E-2</v>
      </c>
      <c r="BG65" s="590">
        <v>81</v>
      </c>
      <c r="BH65" s="621">
        <v>7.8109932497589197E-3</v>
      </c>
      <c r="BI65" s="590">
        <v>279</v>
      </c>
      <c r="BJ65" s="621">
        <v>2.6904532304725167E-2</v>
      </c>
      <c r="BK65" s="590">
        <v>7</v>
      </c>
      <c r="BL65" s="621">
        <v>0.36842105263157893</v>
      </c>
      <c r="BM65" s="590">
        <v>3</v>
      </c>
      <c r="BN65" s="621">
        <v>0.42857142857142855</v>
      </c>
      <c r="BO65" s="590" t="s">
        <v>323</v>
      </c>
    </row>
    <row r="66" spans="1:67" s="590" customFormat="1" x14ac:dyDescent="0.2">
      <c r="A66" s="590" t="s">
        <v>751</v>
      </c>
      <c r="B66" s="590" t="s">
        <v>752</v>
      </c>
      <c r="C66" s="590" t="s">
        <v>413</v>
      </c>
      <c r="D66" s="590" t="s">
        <v>515</v>
      </c>
      <c r="E66" s="590" t="s">
        <v>518</v>
      </c>
      <c r="F66" s="590" t="s">
        <v>505</v>
      </c>
      <c r="G66" s="590" t="s">
        <v>927</v>
      </c>
      <c r="H66" s="590" t="s">
        <v>1109</v>
      </c>
      <c r="I66" s="590" t="s">
        <v>934</v>
      </c>
      <c r="K66" s="590" t="s">
        <v>386</v>
      </c>
      <c r="L66" s="590">
        <v>3</v>
      </c>
      <c r="N66" s="590">
        <v>4</v>
      </c>
      <c r="O66" s="656">
        <v>1.3333333333333333</v>
      </c>
      <c r="P66" s="656">
        <v>2082.3333333333335</v>
      </c>
      <c r="Q66" s="656">
        <v>1026.3333333333333</v>
      </c>
      <c r="R66" s="590">
        <v>3</v>
      </c>
      <c r="S66" s="621">
        <v>0.75</v>
      </c>
      <c r="V66" s="590">
        <v>3</v>
      </c>
      <c r="W66" s="590">
        <v>1</v>
      </c>
      <c r="X66" s="590">
        <v>3</v>
      </c>
      <c r="AA66" s="659"/>
      <c r="AC66" s="621"/>
      <c r="AD66" s="590">
        <v>6146</v>
      </c>
      <c r="AE66" s="590">
        <v>101</v>
      </c>
      <c r="AF66" s="621">
        <v>1.6167760525052026E-2</v>
      </c>
      <c r="AG66" s="590">
        <v>6247</v>
      </c>
      <c r="AH66" s="590">
        <v>7809</v>
      </c>
      <c r="AI66" s="621">
        <v>0.79997438852605962</v>
      </c>
      <c r="AJ66" s="590">
        <v>6146</v>
      </c>
      <c r="AK66" s="590">
        <v>101</v>
      </c>
      <c r="AL66" s="590">
        <v>6247</v>
      </c>
      <c r="AM66" s="590">
        <v>3006</v>
      </c>
      <c r="AN66" s="621">
        <v>0.48909860071591277</v>
      </c>
      <c r="AO66" s="590">
        <v>73</v>
      </c>
      <c r="AP66" s="621">
        <v>0.72277227722772275</v>
      </c>
      <c r="AQ66" s="590">
        <v>3079</v>
      </c>
      <c r="AR66" s="621">
        <v>0.49287658075876423</v>
      </c>
      <c r="AS66" s="590">
        <v>45</v>
      </c>
      <c r="AT66" s="621">
        <v>1.4970059880239521E-2</v>
      </c>
      <c r="AU66" s="590">
        <v>21</v>
      </c>
      <c r="AV66" s="621">
        <v>0.28767123287671231</v>
      </c>
      <c r="AW66" s="590">
        <v>66</v>
      </c>
      <c r="AX66" s="621">
        <v>2.143553101656382E-2</v>
      </c>
      <c r="AY66" s="590">
        <v>24</v>
      </c>
      <c r="AZ66" s="621">
        <v>0.53333333333333333</v>
      </c>
      <c r="BA66" s="590">
        <v>21</v>
      </c>
      <c r="BB66" s="621">
        <v>1</v>
      </c>
      <c r="BC66" s="590">
        <v>45</v>
      </c>
      <c r="BD66" s="621">
        <v>0.68181818181818177</v>
      </c>
      <c r="BE66" s="590">
        <v>18</v>
      </c>
      <c r="BF66" s="621">
        <v>5.8460539136083144E-3</v>
      </c>
      <c r="BG66" s="590">
        <v>51</v>
      </c>
      <c r="BH66" s="621">
        <v>1.6563819421890225E-2</v>
      </c>
      <c r="BI66" s="590">
        <v>69</v>
      </c>
      <c r="BJ66" s="621">
        <v>2.2409873335498539E-2</v>
      </c>
      <c r="BK66" s="590">
        <v>0</v>
      </c>
      <c r="BL66" s="621"/>
      <c r="BN66" s="621"/>
      <c r="BO66" s="590" t="s">
        <v>323</v>
      </c>
    </row>
    <row r="67" spans="1:67" s="590" customFormat="1" x14ac:dyDescent="0.2">
      <c r="A67" s="590" t="s">
        <v>751</v>
      </c>
      <c r="B67" s="590" t="s">
        <v>752</v>
      </c>
      <c r="C67" s="590" t="s">
        <v>754</v>
      </c>
      <c r="D67" s="590" t="s">
        <v>515</v>
      </c>
      <c r="E67" s="590" t="s">
        <v>518</v>
      </c>
      <c r="F67" s="590" t="s">
        <v>505</v>
      </c>
      <c r="G67" s="590" t="s">
        <v>927</v>
      </c>
      <c r="H67" s="590" t="s">
        <v>1109</v>
      </c>
      <c r="I67" s="590" t="s">
        <v>934</v>
      </c>
      <c r="K67" s="590" t="s">
        <v>386</v>
      </c>
      <c r="L67" s="590">
        <v>3</v>
      </c>
      <c r="N67" s="590">
        <v>5</v>
      </c>
      <c r="O67" s="656">
        <v>1.6666666666666667</v>
      </c>
      <c r="P67" s="656">
        <v>2599.3333333333335</v>
      </c>
      <c r="Q67" s="656">
        <v>1500</v>
      </c>
      <c r="R67" s="590">
        <v>2</v>
      </c>
      <c r="S67" s="621">
        <v>0.4</v>
      </c>
      <c r="V67" s="590">
        <v>2</v>
      </c>
      <c r="W67" s="590">
        <v>0.66666666666666663</v>
      </c>
      <c r="X67" s="590">
        <v>2</v>
      </c>
      <c r="AA67" s="659"/>
      <c r="AC67" s="621"/>
      <c r="AD67" s="590">
        <v>7783</v>
      </c>
      <c r="AE67" s="590">
        <v>15</v>
      </c>
      <c r="AF67" s="621">
        <v>1.9235701461913311E-3</v>
      </c>
      <c r="AG67" s="590">
        <v>7798</v>
      </c>
      <c r="AH67" s="590">
        <v>10653</v>
      </c>
      <c r="AI67" s="621">
        <v>0.7320003754810851</v>
      </c>
      <c r="AJ67" s="590">
        <v>7783</v>
      </c>
      <c r="AK67" s="590">
        <v>15</v>
      </c>
      <c r="AL67" s="590">
        <v>7798</v>
      </c>
      <c r="AM67" s="590">
        <v>4485</v>
      </c>
      <c r="AN67" s="621">
        <v>0.57625594243864831</v>
      </c>
      <c r="AO67" s="590">
        <v>15</v>
      </c>
      <c r="AP67" s="621">
        <v>1</v>
      </c>
      <c r="AQ67" s="590">
        <v>4500</v>
      </c>
      <c r="AR67" s="621">
        <v>0.57707104385739938</v>
      </c>
      <c r="AS67" s="590">
        <v>37</v>
      </c>
      <c r="AT67" s="621">
        <v>8.2497212931995547E-3</v>
      </c>
      <c r="AU67" s="590">
        <v>7</v>
      </c>
      <c r="AV67" s="621">
        <v>0.46666666666666667</v>
      </c>
      <c r="AW67" s="590">
        <v>44</v>
      </c>
      <c r="AX67" s="621">
        <v>9.7777777777777776E-3</v>
      </c>
      <c r="AY67" s="590">
        <v>30</v>
      </c>
      <c r="AZ67" s="621">
        <v>0.81081081081081086</v>
      </c>
      <c r="BA67" s="590">
        <v>7</v>
      </c>
      <c r="BB67" s="621">
        <v>1</v>
      </c>
      <c r="BC67" s="590">
        <v>37</v>
      </c>
      <c r="BD67" s="621">
        <v>0.84090909090909094</v>
      </c>
      <c r="BE67" s="590">
        <v>28</v>
      </c>
      <c r="BF67" s="621">
        <v>6.2222222222222219E-3</v>
      </c>
      <c r="BG67" s="590">
        <v>71</v>
      </c>
      <c r="BH67" s="621">
        <v>1.5777777777777779E-2</v>
      </c>
      <c r="BI67" s="590">
        <v>99</v>
      </c>
      <c r="BJ67" s="621">
        <v>2.1999999999999999E-2</v>
      </c>
      <c r="BK67" s="590">
        <v>2</v>
      </c>
      <c r="BL67" s="621">
        <v>0.4</v>
      </c>
      <c r="BM67" s="590">
        <v>1</v>
      </c>
      <c r="BN67" s="621">
        <v>0.33333333333333331</v>
      </c>
      <c r="BO67" s="590" t="s">
        <v>323</v>
      </c>
    </row>
    <row r="68" spans="1:67" s="590" customFormat="1" x14ac:dyDescent="0.2">
      <c r="A68" s="590" t="s">
        <v>751</v>
      </c>
      <c r="B68" s="590" t="s">
        <v>752</v>
      </c>
      <c r="C68" s="590" t="s">
        <v>502</v>
      </c>
      <c r="D68" s="590" t="s">
        <v>509</v>
      </c>
      <c r="E68" s="590" t="s">
        <v>518</v>
      </c>
      <c r="F68" s="590" t="s">
        <v>505</v>
      </c>
      <c r="G68" s="590" t="s">
        <v>927</v>
      </c>
      <c r="H68" s="590" t="s">
        <v>1109</v>
      </c>
      <c r="I68" s="590" t="s">
        <v>934</v>
      </c>
      <c r="K68" s="590" t="s">
        <v>386</v>
      </c>
      <c r="L68" s="590">
        <v>1</v>
      </c>
      <c r="N68" s="590">
        <v>4</v>
      </c>
      <c r="O68" s="656">
        <v>4</v>
      </c>
      <c r="P68" s="656">
        <v>32810</v>
      </c>
      <c r="Q68" s="656">
        <v>17940</v>
      </c>
      <c r="R68" s="590">
        <v>1</v>
      </c>
      <c r="S68" s="621">
        <v>0.25</v>
      </c>
      <c r="T68" s="590">
        <v>2</v>
      </c>
      <c r="U68" s="590" t="s">
        <v>434</v>
      </c>
      <c r="V68" s="590">
        <v>1</v>
      </c>
      <c r="W68" s="590">
        <v>1</v>
      </c>
      <c r="X68" s="590">
        <v>1</v>
      </c>
      <c r="AA68" s="659"/>
      <c r="AC68" s="621"/>
      <c r="AD68" s="590">
        <v>32678</v>
      </c>
      <c r="AE68" s="590">
        <v>132</v>
      </c>
      <c r="AF68" s="621">
        <v>4.023163669612923E-3</v>
      </c>
      <c r="AG68" s="590">
        <v>32810</v>
      </c>
      <c r="AH68" s="590">
        <v>43416</v>
      </c>
      <c r="AI68" s="621">
        <v>0.75571217984153305</v>
      </c>
      <c r="AJ68" s="590">
        <v>32678</v>
      </c>
      <c r="AK68" s="590">
        <v>132</v>
      </c>
      <c r="AL68" s="590">
        <v>32810</v>
      </c>
      <c r="AM68" s="590">
        <v>17857</v>
      </c>
      <c r="AN68" s="621">
        <v>0.54645327131403387</v>
      </c>
      <c r="AO68" s="590">
        <v>83</v>
      </c>
      <c r="AP68" s="621">
        <v>0.62878787878787878</v>
      </c>
      <c r="AQ68" s="590">
        <v>17940</v>
      </c>
      <c r="AR68" s="621">
        <v>0.5467845169155745</v>
      </c>
      <c r="AS68" s="590">
        <v>228</v>
      </c>
      <c r="AT68" s="621">
        <v>1.2768102144817158E-2</v>
      </c>
      <c r="AU68" s="590">
        <v>37</v>
      </c>
      <c r="AV68" s="621">
        <v>0.44578313253012047</v>
      </c>
      <c r="AW68" s="590">
        <v>265</v>
      </c>
      <c r="AX68" s="621">
        <v>1.4771460423634336E-2</v>
      </c>
      <c r="AY68" s="590">
        <v>191</v>
      </c>
      <c r="AZ68" s="621">
        <v>0.83771929824561409</v>
      </c>
      <c r="BA68" s="590">
        <v>37</v>
      </c>
      <c r="BB68" s="621">
        <v>1</v>
      </c>
      <c r="BC68" s="590">
        <v>228</v>
      </c>
      <c r="BD68" s="621">
        <v>0.86037735849056607</v>
      </c>
      <c r="BE68" s="590">
        <v>28</v>
      </c>
      <c r="BF68" s="621">
        <v>1.560758082497213E-3</v>
      </c>
      <c r="BG68" s="590">
        <v>175</v>
      </c>
      <c r="BH68" s="621">
        <v>9.7547380156075801E-3</v>
      </c>
      <c r="BI68" s="590">
        <v>203</v>
      </c>
      <c r="BJ68" s="621">
        <v>1.1315496098104793E-2</v>
      </c>
      <c r="BK68" s="590">
        <v>0</v>
      </c>
      <c r="BL68" s="621"/>
      <c r="BN68" s="621"/>
      <c r="BO68" s="590" t="s">
        <v>323</v>
      </c>
    </row>
    <row r="69" spans="1:67" s="590" customFormat="1" x14ac:dyDescent="0.2">
      <c r="A69" s="590" t="s">
        <v>755</v>
      </c>
      <c r="B69" s="590" t="s">
        <v>759</v>
      </c>
      <c r="C69" s="590" t="s">
        <v>760</v>
      </c>
      <c r="D69" s="590" t="s">
        <v>515</v>
      </c>
      <c r="E69" s="590" t="s">
        <v>504</v>
      </c>
      <c r="F69" s="590" t="s">
        <v>519</v>
      </c>
      <c r="G69" s="590" t="s">
        <v>320</v>
      </c>
      <c r="H69" s="590" t="s">
        <v>1109</v>
      </c>
      <c r="I69" s="590" t="s">
        <v>934</v>
      </c>
      <c r="K69" s="590" t="s">
        <v>386</v>
      </c>
      <c r="L69" s="590">
        <v>5</v>
      </c>
      <c r="N69" s="590">
        <v>7</v>
      </c>
      <c r="O69" s="656">
        <v>1.4</v>
      </c>
      <c r="P69" s="656">
        <v>3508.6</v>
      </c>
      <c r="Q69" s="656">
        <v>1719.4</v>
      </c>
      <c r="R69" s="590">
        <v>3</v>
      </c>
      <c r="S69" s="621">
        <v>0.42857142857142855</v>
      </c>
      <c r="V69" s="590">
        <v>3</v>
      </c>
      <c r="W69" s="590">
        <v>0.6</v>
      </c>
      <c r="X69" s="590">
        <v>3</v>
      </c>
      <c r="Z69" s="590">
        <v>1</v>
      </c>
      <c r="AA69" s="659">
        <v>0.14285714285714285</v>
      </c>
      <c r="AB69" s="590">
        <v>1</v>
      </c>
      <c r="AC69" s="621"/>
      <c r="AD69" s="590">
        <v>17502</v>
      </c>
      <c r="AE69" s="590">
        <v>41</v>
      </c>
      <c r="AF69" s="621">
        <v>2.337114518611412E-3</v>
      </c>
      <c r="AG69" s="590">
        <v>17543</v>
      </c>
      <c r="AH69" s="590">
        <v>23352</v>
      </c>
      <c r="AI69" s="621">
        <v>0.75124186365193557</v>
      </c>
      <c r="AJ69" s="590">
        <v>17502</v>
      </c>
      <c r="AK69" s="590">
        <v>41</v>
      </c>
      <c r="AL69" s="590">
        <v>17543</v>
      </c>
      <c r="AM69" s="590">
        <v>8556</v>
      </c>
      <c r="AN69" s="621">
        <v>0.48885841618100789</v>
      </c>
      <c r="AO69" s="590">
        <v>41</v>
      </c>
      <c r="AP69" s="621">
        <v>1</v>
      </c>
      <c r="AQ69" s="590">
        <v>8597</v>
      </c>
      <c r="AR69" s="621">
        <v>0.4900530125976173</v>
      </c>
      <c r="AS69" s="590">
        <v>99</v>
      </c>
      <c r="AT69" s="621">
        <v>1.1570827489481066E-2</v>
      </c>
      <c r="AU69" s="590">
        <v>7</v>
      </c>
      <c r="AV69" s="621">
        <v>0.17073170731707318</v>
      </c>
      <c r="AW69" s="590">
        <v>106</v>
      </c>
      <c r="AX69" s="621">
        <v>1.2329882517157147E-2</v>
      </c>
      <c r="AY69" s="590">
        <v>92</v>
      </c>
      <c r="AZ69" s="621">
        <v>0.92929292929292928</v>
      </c>
      <c r="BA69" s="590">
        <v>3</v>
      </c>
      <c r="BB69" s="621">
        <v>0.42857142857142855</v>
      </c>
      <c r="BC69" s="590">
        <v>95</v>
      </c>
      <c r="BD69" s="621">
        <v>0.89622641509433965</v>
      </c>
      <c r="BE69" s="590">
        <v>14</v>
      </c>
      <c r="BF69" s="621">
        <v>1.6284750494358496E-3</v>
      </c>
      <c r="BG69" s="590">
        <v>195</v>
      </c>
      <c r="BH69" s="621">
        <v>2.268233104571362E-2</v>
      </c>
      <c r="BI69" s="590">
        <v>209</v>
      </c>
      <c r="BJ69" s="621">
        <v>2.4310806095149472E-2</v>
      </c>
      <c r="BK69" s="590">
        <v>1</v>
      </c>
      <c r="BL69" s="621">
        <v>0.14285714285714285</v>
      </c>
      <c r="BM69" s="590">
        <v>1</v>
      </c>
      <c r="BN69" s="621">
        <v>0.2</v>
      </c>
    </row>
    <row r="70" spans="1:67" s="590" customFormat="1" x14ac:dyDescent="0.2">
      <c r="A70" s="590" t="s">
        <v>755</v>
      </c>
      <c r="B70" s="590" t="s">
        <v>759</v>
      </c>
      <c r="C70" s="590" t="s">
        <v>761</v>
      </c>
      <c r="D70" s="590" t="s">
        <v>515</v>
      </c>
      <c r="E70" s="590" t="s">
        <v>504</v>
      </c>
      <c r="F70" s="590" t="s">
        <v>519</v>
      </c>
      <c r="G70" s="590" t="s">
        <v>320</v>
      </c>
      <c r="H70" s="590" t="s">
        <v>1109</v>
      </c>
      <c r="I70" s="590" t="s">
        <v>934</v>
      </c>
      <c r="K70" s="590" t="s">
        <v>510</v>
      </c>
      <c r="L70" s="590">
        <v>1</v>
      </c>
      <c r="M70" s="590">
        <v>1</v>
      </c>
      <c r="N70" s="590">
        <v>1</v>
      </c>
      <c r="O70" s="656">
        <v>1</v>
      </c>
      <c r="P70" s="656">
        <v>4070</v>
      </c>
      <c r="Q70" s="656" t="s">
        <v>323</v>
      </c>
      <c r="R70" s="590">
        <v>1</v>
      </c>
      <c r="S70" s="621">
        <v>1</v>
      </c>
      <c r="V70" s="590">
        <v>1</v>
      </c>
      <c r="W70" s="590">
        <v>1</v>
      </c>
      <c r="X70" s="590">
        <v>1</v>
      </c>
      <c r="AA70" s="659"/>
      <c r="AC70" s="621"/>
      <c r="AD70" s="590">
        <v>4046</v>
      </c>
      <c r="AE70" s="590">
        <v>24</v>
      </c>
      <c r="AF70" s="621">
        <v>5.8968058968058967E-3</v>
      </c>
      <c r="AG70" s="590">
        <v>4070</v>
      </c>
      <c r="AH70" s="590">
        <v>5217</v>
      </c>
      <c r="AI70" s="621">
        <v>0.78014184397163122</v>
      </c>
      <c r="AJ70" s="590" t="s">
        <v>323</v>
      </c>
      <c r="AK70" s="590" t="s">
        <v>323</v>
      </c>
      <c r="AL70" s="590" t="s">
        <v>323</v>
      </c>
      <c r="AN70" s="621" t="s">
        <v>323</v>
      </c>
      <c r="AP70" s="621" t="s">
        <v>323</v>
      </c>
      <c r="AQ70" s="590" t="s">
        <v>323</v>
      </c>
      <c r="AR70" s="621" t="s">
        <v>323</v>
      </c>
      <c r="AT70" s="621" t="s">
        <v>323</v>
      </c>
      <c r="AV70" s="621" t="s">
        <v>323</v>
      </c>
      <c r="AW70" s="590" t="s">
        <v>323</v>
      </c>
      <c r="AX70" s="621" t="s">
        <v>323</v>
      </c>
      <c r="AZ70" s="621" t="s">
        <v>323</v>
      </c>
      <c r="BB70" s="621"/>
      <c r="BD70" s="621"/>
      <c r="BF70" s="621"/>
      <c r="BH70" s="621"/>
      <c r="BJ70" s="621"/>
      <c r="BK70" s="590">
        <v>0</v>
      </c>
      <c r="BL70" s="621"/>
      <c r="BN70" s="621"/>
    </row>
    <row r="71" spans="1:67" s="590" customFormat="1" x14ac:dyDescent="0.2">
      <c r="A71" s="590" t="s">
        <v>755</v>
      </c>
      <c r="B71" s="590" t="s">
        <v>759</v>
      </c>
      <c r="C71" s="590" t="s">
        <v>762</v>
      </c>
      <c r="D71" s="590" t="s">
        <v>515</v>
      </c>
      <c r="E71" s="590" t="s">
        <v>504</v>
      </c>
      <c r="F71" s="590" t="s">
        <v>519</v>
      </c>
      <c r="G71" s="590" t="s">
        <v>320</v>
      </c>
      <c r="H71" s="590" t="s">
        <v>1109</v>
      </c>
      <c r="I71" s="590" t="s">
        <v>934</v>
      </c>
      <c r="K71" s="590" t="s">
        <v>386</v>
      </c>
      <c r="L71" s="590">
        <v>4</v>
      </c>
      <c r="N71" s="590">
        <v>7</v>
      </c>
      <c r="O71" s="656">
        <v>1.75</v>
      </c>
      <c r="P71" s="656">
        <v>3368.25</v>
      </c>
      <c r="Q71" s="656">
        <v>1575</v>
      </c>
      <c r="R71" s="590">
        <v>3</v>
      </c>
      <c r="S71" s="621">
        <v>0.42857142857142855</v>
      </c>
      <c r="V71" s="590">
        <v>2</v>
      </c>
      <c r="W71" s="590">
        <v>0.5</v>
      </c>
      <c r="X71" s="590">
        <v>2</v>
      </c>
      <c r="AA71" s="659"/>
      <c r="AC71" s="621"/>
      <c r="AD71" s="590">
        <v>13456</v>
      </c>
      <c r="AE71" s="590">
        <v>17</v>
      </c>
      <c r="AF71" s="621">
        <v>1.2617828249090774E-3</v>
      </c>
      <c r="AG71" s="590">
        <v>13473</v>
      </c>
      <c r="AH71" s="590">
        <v>18135</v>
      </c>
      <c r="AI71" s="621">
        <v>0.7429280397022332</v>
      </c>
      <c r="AJ71" s="590">
        <v>13456</v>
      </c>
      <c r="AK71" s="590">
        <v>17</v>
      </c>
      <c r="AL71" s="590">
        <v>13473</v>
      </c>
      <c r="AM71" s="590">
        <v>6288</v>
      </c>
      <c r="AN71" s="621">
        <v>0.46730083234244946</v>
      </c>
      <c r="AO71" s="590">
        <v>12</v>
      </c>
      <c r="AP71" s="621">
        <v>0.70588235294117652</v>
      </c>
      <c r="AQ71" s="590">
        <v>6300</v>
      </c>
      <c r="AR71" s="621">
        <v>0.46760187040748163</v>
      </c>
      <c r="AS71" s="590">
        <v>75</v>
      </c>
      <c r="AT71" s="621">
        <v>1.1927480916030535E-2</v>
      </c>
      <c r="AU71" s="590">
        <v>5</v>
      </c>
      <c r="AV71" s="621">
        <v>0.41666666666666669</v>
      </c>
      <c r="AW71" s="590">
        <v>80</v>
      </c>
      <c r="AX71" s="621">
        <v>1.2698412698412698E-2</v>
      </c>
      <c r="AY71" s="590">
        <v>70</v>
      </c>
      <c r="AZ71" s="621">
        <v>0.93333333333333335</v>
      </c>
      <c r="BA71" s="590">
        <v>2</v>
      </c>
      <c r="BB71" s="621">
        <v>0.4</v>
      </c>
      <c r="BC71" s="590">
        <v>72</v>
      </c>
      <c r="BD71" s="621">
        <v>0.9</v>
      </c>
      <c r="BE71" s="590">
        <v>8</v>
      </c>
      <c r="BF71" s="621">
        <v>1.2698412698412698E-3</v>
      </c>
      <c r="BG71" s="590">
        <v>184</v>
      </c>
      <c r="BH71" s="621">
        <v>2.9206349206349208E-2</v>
      </c>
      <c r="BI71" s="590">
        <v>192</v>
      </c>
      <c r="BJ71" s="621">
        <v>3.0476190476190476E-2</v>
      </c>
      <c r="BK71" s="590">
        <v>1</v>
      </c>
      <c r="BL71" s="621">
        <v>0.14285714285714285</v>
      </c>
      <c r="BM71" s="590">
        <v>0</v>
      </c>
      <c r="BN71" s="621"/>
    </row>
    <row r="72" spans="1:67" s="590" customFormat="1" x14ac:dyDescent="0.2">
      <c r="A72" s="590" t="s">
        <v>755</v>
      </c>
      <c r="B72" s="590" t="s">
        <v>756</v>
      </c>
      <c r="C72" s="590" t="s">
        <v>502</v>
      </c>
      <c r="D72" s="590" t="s">
        <v>503</v>
      </c>
      <c r="E72" s="590" t="s">
        <v>504</v>
      </c>
      <c r="F72" s="590" t="s">
        <v>519</v>
      </c>
      <c r="G72" s="590" t="s">
        <v>320</v>
      </c>
      <c r="H72" s="590" t="s">
        <v>1109</v>
      </c>
      <c r="I72" s="590" t="s">
        <v>934</v>
      </c>
      <c r="K72" s="590" t="s">
        <v>386</v>
      </c>
      <c r="L72" s="590">
        <v>6</v>
      </c>
      <c r="N72" s="590">
        <v>9</v>
      </c>
      <c r="O72" s="656">
        <v>1.5</v>
      </c>
      <c r="P72" s="656">
        <v>2781.6666666666665</v>
      </c>
      <c r="Q72" s="656">
        <v>1355.6666666666667</v>
      </c>
      <c r="S72" s="621"/>
      <c r="Z72" s="590">
        <v>5</v>
      </c>
      <c r="AA72" s="659">
        <v>0.55555555555555558</v>
      </c>
      <c r="AB72" s="590">
        <v>4</v>
      </c>
      <c r="AC72" s="621">
        <v>0.66666666666666663</v>
      </c>
      <c r="AD72" s="590">
        <v>16690</v>
      </c>
      <c r="AF72" s="621"/>
      <c r="AG72" s="590">
        <v>16690</v>
      </c>
      <c r="AI72" s="621"/>
      <c r="AJ72" s="590">
        <v>16690</v>
      </c>
      <c r="AL72" s="590">
        <v>16690</v>
      </c>
      <c r="AM72" s="590">
        <v>8134</v>
      </c>
      <c r="AN72" s="621">
        <v>0.48735769922109046</v>
      </c>
      <c r="AP72" s="621" t="s">
        <v>323</v>
      </c>
      <c r="AQ72" s="590">
        <v>8134</v>
      </c>
      <c r="AR72" s="621">
        <v>0.48735769922109046</v>
      </c>
      <c r="AS72" s="590">
        <v>99</v>
      </c>
      <c r="AT72" s="621">
        <v>1.2171133513646423E-2</v>
      </c>
      <c r="AV72" s="621"/>
      <c r="AW72" s="590">
        <v>99</v>
      </c>
      <c r="AX72" s="621">
        <v>1.2171133513646423E-2</v>
      </c>
      <c r="AY72" s="590">
        <v>92</v>
      </c>
      <c r="AZ72" s="621">
        <v>0.92929292929292928</v>
      </c>
      <c r="BB72" s="621"/>
      <c r="BC72" s="590">
        <v>92</v>
      </c>
      <c r="BD72" s="621">
        <v>0.92929292929292928</v>
      </c>
      <c r="BE72" s="590">
        <v>15</v>
      </c>
      <c r="BF72" s="621">
        <v>1.844111138431276E-3</v>
      </c>
      <c r="BG72" s="590">
        <v>273</v>
      </c>
      <c r="BH72" s="621">
        <v>3.3562822719449228E-2</v>
      </c>
      <c r="BI72" s="590">
        <v>288</v>
      </c>
      <c r="BJ72" s="621">
        <v>3.5406933857880504E-2</v>
      </c>
      <c r="BK72" s="590">
        <v>2</v>
      </c>
      <c r="BL72" s="621">
        <v>0.22222222222222221</v>
      </c>
      <c r="BM72" s="590">
        <v>2</v>
      </c>
      <c r="BN72" s="621">
        <v>0.33333333333333331</v>
      </c>
    </row>
    <row r="73" spans="1:67" s="590" customFormat="1" x14ac:dyDescent="0.2">
      <c r="A73" s="590" t="s">
        <v>755</v>
      </c>
      <c r="B73" s="590" t="s">
        <v>759</v>
      </c>
      <c r="C73" s="590" t="s">
        <v>502</v>
      </c>
      <c r="D73" s="590" t="s">
        <v>509</v>
      </c>
      <c r="E73" s="590" t="s">
        <v>504</v>
      </c>
      <c r="F73" s="590" t="s">
        <v>519</v>
      </c>
      <c r="G73" s="590" t="s">
        <v>320</v>
      </c>
      <c r="H73" s="590" t="s">
        <v>1109</v>
      </c>
      <c r="I73" s="590" t="s">
        <v>934</v>
      </c>
      <c r="K73" s="590" t="s">
        <v>386</v>
      </c>
      <c r="L73" s="590">
        <v>1</v>
      </c>
      <c r="N73" s="590">
        <v>3</v>
      </c>
      <c r="O73" s="656">
        <v>3</v>
      </c>
      <c r="P73" s="656">
        <v>17543</v>
      </c>
      <c r="Q73" s="656">
        <v>8590</v>
      </c>
      <c r="R73" s="590">
        <v>1</v>
      </c>
      <c r="S73" s="621">
        <v>0.33333333333333331</v>
      </c>
      <c r="T73" s="590">
        <v>1</v>
      </c>
      <c r="U73" s="590" t="s">
        <v>435</v>
      </c>
      <c r="AA73" s="659"/>
      <c r="AC73" s="621"/>
      <c r="AD73" s="590">
        <v>17502</v>
      </c>
      <c r="AE73" s="590">
        <v>41</v>
      </c>
      <c r="AF73" s="621">
        <v>2.337114518611412E-3</v>
      </c>
      <c r="AG73" s="590">
        <v>17543</v>
      </c>
      <c r="AH73" s="590">
        <v>23352</v>
      </c>
      <c r="AI73" s="621">
        <v>0.75124186365193557</v>
      </c>
      <c r="AJ73" s="590">
        <v>17502</v>
      </c>
      <c r="AK73" s="590">
        <v>41</v>
      </c>
      <c r="AL73" s="590">
        <v>17543</v>
      </c>
      <c r="AM73" s="590">
        <v>8556</v>
      </c>
      <c r="AN73" s="621">
        <v>0.48885841618100789</v>
      </c>
      <c r="AO73" s="590">
        <v>34</v>
      </c>
      <c r="AP73" s="621">
        <v>0.82926829268292679</v>
      </c>
      <c r="AQ73" s="590">
        <v>8590</v>
      </c>
      <c r="AR73" s="621">
        <v>0.48965399304565926</v>
      </c>
      <c r="AS73" s="590">
        <v>99</v>
      </c>
      <c r="AT73" s="621">
        <v>1.1570827489481066E-2</v>
      </c>
      <c r="AU73" s="590">
        <v>7</v>
      </c>
      <c r="AV73" s="621">
        <v>0.20588235294117646</v>
      </c>
      <c r="AW73" s="590">
        <v>106</v>
      </c>
      <c r="AX73" s="621">
        <v>1.2339930151338767E-2</v>
      </c>
      <c r="AY73" s="590">
        <v>92</v>
      </c>
      <c r="AZ73" s="621">
        <v>0.92929292929292928</v>
      </c>
      <c r="BA73" s="590">
        <v>3</v>
      </c>
      <c r="BB73" s="621">
        <v>0.42857142857142855</v>
      </c>
      <c r="BC73" s="590">
        <v>95</v>
      </c>
      <c r="BD73" s="621">
        <v>0.89622641509433965</v>
      </c>
      <c r="BE73" s="590">
        <v>38</v>
      </c>
      <c r="BF73" s="621">
        <v>4.4237485448195574E-3</v>
      </c>
      <c r="BG73" s="590">
        <v>200</v>
      </c>
      <c r="BH73" s="621">
        <v>2.3282887077997673E-2</v>
      </c>
      <c r="BI73" s="590">
        <v>238</v>
      </c>
      <c r="BJ73" s="621">
        <v>2.7706635622817229E-2</v>
      </c>
      <c r="BK73" s="590">
        <v>1</v>
      </c>
      <c r="BL73" s="621">
        <v>0.33333333333333331</v>
      </c>
      <c r="BM73" s="590">
        <v>1</v>
      </c>
      <c r="BN73" s="621">
        <v>1</v>
      </c>
    </row>
    <row r="74" spans="1:67" s="590" customFormat="1" x14ac:dyDescent="0.2">
      <c r="A74" s="590" t="s">
        <v>755</v>
      </c>
      <c r="B74" s="590" t="s">
        <v>757</v>
      </c>
      <c r="C74" s="590" t="s">
        <v>502</v>
      </c>
      <c r="D74" s="590" t="s">
        <v>542</v>
      </c>
      <c r="E74" s="590" t="s">
        <v>504</v>
      </c>
      <c r="F74" s="590" t="s">
        <v>519</v>
      </c>
      <c r="G74" s="590" t="s">
        <v>320</v>
      </c>
      <c r="H74" s="590" t="s">
        <v>1109</v>
      </c>
      <c r="I74" s="590" t="s">
        <v>934</v>
      </c>
      <c r="K74" s="590" t="s">
        <v>386</v>
      </c>
      <c r="L74" s="590">
        <v>4</v>
      </c>
      <c r="N74" s="590">
        <v>8</v>
      </c>
      <c r="O74" s="656">
        <v>2</v>
      </c>
      <c r="P74" s="656">
        <v>3465.5</v>
      </c>
      <c r="Q74" s="656">
        <v>1630</v>
      </c>
      <c r="S74" s="621"/>
      <c r="AA74" s="659"/>
      <c r="AC74" s="621"/>
      <c r="AD74" s="590">
        <v>13862</v>
      </c>
      <c r="AF74" s="621"/>
      <c r="AG74" s="590">
        <v>13862</v>
      </c>
      <c r="AI74" s="621"/>
      <c r="AJ74" s="590">
        <v>13862</v>
      </c>
      <c r="AL74" s="590">
        <v>13862</v>
      </c>
      <c r="AM74" s="590">
        <v>6520</v>
      </c>
      <c r="AN74" s="621">
        <v>0.47035059875919782</v>
      </c>
      <c r="AP74" s="621" t="s">
        <v>323</v>
      </c>
      <c r="AQ74" s="590">
        <v>6520</v>
      </c>
      <c r="AR74" s="621">
        <v>0.47035059875919782</v>
      </c>
      <c r="AS74" s="590">
        <v>74</v>
      </c>
      <c r="AT74" s="621">
        <v>1.1349693251533743E-2</v>
      </c>
      <c r="AV74" s="621"/>
      <c r="AW74" s="590">
        <v>74</v>
      </c>
      <c r="AX74" s="621">
        <v>1.1349693251533743E-2</v>
      </c>
      <c r="AY74" s="590">
        <v>72</v>
      </c>
      <c r="AZ74" s="621">
        <v>0.97297297297297303</v>
      </c>
      <c r="BB74" s="621"/>
      <c r="BC74" s="590">
        <v>72</v>
      </c>
      <c r="BD74" s="621">
        <v>0.97297297297297303</v>
      </c>
      <c r="BE74" s="590">
        <v>23</v>
      </c>
      <c r="BF74" s="621">
        <v>3.5276073619631902E-3</v>
      </c>
      <c r="BG74" s="590">
        <v>257</v>
      </c>
      <c r="BH74" s="621">
        <v>3.9417177914110431E-2</v>
      </c>
      <c r="BI74" s="590">
        <v>280</v>
      </c>
      <c r="BJ74" s="621">
        <v>4.2944785276073622E-2</v>
      </c>
      <c r="BK74" s="590">
        <v>1</v>
      </c>
      <c r="BL74" s="621">
        <v>0.125</v>
      </c>
      <c r="BM74" s="590">
        <v>1</v>
      </c>
      <c r="BN74" s="621">
        <v>0.25</v>
      </c>
    </row>
    <row r="75" spans="1:67" s="590" customFormat="1" x14ac:dyDescent="0.2">
      <c r="A75" s="590" t="s">
        <v>755</v>
      </c>
      <c r="B75" s="590" t="s">
        <v>758</v>
      </c>
      <c r="C75" s="590" t="s">
        <v>502</v>
      </c>
      <c r="D75" s="590" t="s">
        <v>542</v>
      </c>
      <c r="E75" s="590" t="s">
        <v>504</v>
      </c>
      <c r="F75" s="590" t="s">
        <v>519</v>
      </c>
      <c r="G75" s="590" t="s">
        <v>320</v>
      </c>
      <c r="H75" s="590" t="s">
        <v>1109</v>
      </c>
      <c r="I75" s="590" t="s">
        <v>934</v>
      </c>
      <c r="K75" s="590" t="s">
        <v>386</v>
      </c>
      <c r="L75" s="590">
        <v>2</v>
      </c>
      <c r="N75" s="590">
        <v>3</v>
      </c>
      <c r="O75" s="656">
        <v>1.5</v>
      </c>
      <c r="P75" s="656">
        <v>2780</v>
      </c>
      <c r="Q75" s="656">
        <v>1481</v>
      </c>
      <c r="S75" s="621"/>
      <c r="AA75" s="659"/>
      <c r="AC75" s="621"/>
      <c r="AD75" s="590">
        <v>5560</v>
      </c>
      <c r="AF75" s="621"/>
      <c r="AG75" s="590">
        <v>5560</v>
      </c>
      <c r="AI75" s="621"/>
      <c r="AJ75" s="590">
        <v>5560</v>
      </c>
      <c r="AL75" s="590">
        <v>5560</v>
      </c>
      <c r="AM75" s="590">
        <v>2962</v>
      </c>
      <c r="AN75" s="621">
        <v>0.53273381294964028</v>
      </c>
      <c r="AP75" s="621" t="s">
        <v>323</v>
      </c>
      <c r="AQ75" s="590">
        <v>2962</v>
      </c>
      <c r="AR75" s="621">
        <v>0.53273381294964028</v>
      </c>
      <c r="AS75" s="590">
        <v>32</v>
      </c>
      <c r="AT75" s="621">
        <v>1.0803511141120865E-2</v>
      </c>
      <c r="AV75" s="621"/>
      <c r="AW75" s="590">
        <v>32</v>
      </c>
      <c r="AX75" s="621">
        <v>1.0803511141120865E-2</v>
      </c>
      <c r="AY75" s="590">
        <v>30</v>
      </c>
      <c r="AZ75" s="621">
        <v>0.9375</v>
      </c>
      <c r="BB75" s="621"/>
      <c r="BC75" s="590">
        <v>30</v>
      </c>
      <c r="BD75" s="621">
        <v>0.9375</v>
      </c>
      <c r="BE75" s="590">
        <v>6</v>
      </c>
      <c r="BF75" s="621">
        <v>2.0256583389601621E-3</v>
      </c>
      <c r="BG75" s="590">
        <v>339</v>
      </c>
      <c r="BH75" s="621">
        <v>0.11444969615124916</v>
      </c>
      <c r="BI75" s="590">
        <v>345</v>
      </c>
      <c r="BJ75" s="621">
        <v>0.11647535449020932</v>
      </c>
      <c r="BK75" s="590">
        <v>1</v>
      </c>
      <c r="BL75" s="621">
        <v>0.33333333333333331</v>
      </c>
      <c r="BM75" s="590">
        <v>0</v>
      </c>
      <c r="BN75" s="621"/>
    </row>
    <row r="76" spans="1:67" s="590" customFormat="1" x14ac:dyDescent="0.2">
      <c r="A76" s="590" t="s">
        <v>763</v>
      </c>
      <c r="B76" s="590" t="s">
        <v>764</v>
      </c>
      <c r="C76" s="590" t="s">
        <v>765</v>
      </c>
      <c r="D76" s="590" t="s">
        <v>515</v>
      </c>
      <c r="E76" s="590" t="s">
        <v>504</v>
      </c>
      <c r="F76" s="590" t="s">
        <v>519</v>
      </c>
      <c r="G76" s="590" t="s">
        <v>321</v>
      </c>
      <c r="H76" s="590" t="s">
        <v>1109</v>
      </c>
      <c r="I76" s="590" t="s">
        <v>934</v>
      </c>
      <c r="K76" s="590" t="s">
        <v>386</v>
      </c>
      <c r="L76" s="590">
        <v>4</v>
      </c>
      <c r="N76" s="590">
        <v>8</v>
      </c>
      <c r="O76" s="656">
        <v>2</v>
      </c>
      <c r="P76" s="656">
        <v>2207.5</v>
      </c>
      <c r="Q76" s="656">
        <v>1023.75</v>
      </c>
      <c r="R76" s="590">
        <v>3</v>
      </c>
      <c r="S76" s="621">
        <v>0.375</v>
      </c>
      <c r="V76" s="590">
        <v>3</v>
      </c>
      <c r="W76" s="590">
        <v>0.75</v>
      </c>
      <c r="X76" s="590">
        <v>3</v>
      </c>
      <c r="Z76" s="590">
        <v>1</v>
      </c>
      <c r="AA76" s="659">
        <v>0.125</v>
      </c>
      <c r="AC76" s="621"/>
      <c r="AD76" s="590">
        <v>8825</v>
      </c>
      <c r="AE76" s="590">
        <v>5</v>
      </c>
      <c r="AF76" s="621">
        <v>5.6625141562853911E-4</v>
      </c>
      <c r="AG76" s="590">
        <v>8830</v>
      </c>
      <c r="AH76" s="590">
        <v>12450</v>
      </c>
      <c r="AI76" s="621">
        <v>0.70923694779116464</v>
      </c>
      <c r="AJ76" s="590">
        <v>8825</v>
      </c>
      <c r="AK76" s="590">
        <v>5</v>
      </c>
      <c r="AL76" s="590">
        <v>8830</v>
      </c>
      <c r="AM76" s="590">
        <v>4091</v>
      </c>
      <c r="AN76" s="621">
        <v>0.46356940509915012</v>
      </c>
      <c r="AO76" s="590">
        <v>4</v>
      </c>
      <c r="AP76" s="621">
        <v>0.8</v>
      </c>
      <c r="AQ76" s="590">
        <v>4095</v>
      </c>
      <c r="AR76" s="621">
        <v>0.46375990939977352</v>
      </c>
      <c r="AT76" s="621"/>
      <c r="AV76" s="621"/>
      <c r="AX76" s="621"/>
      <c r="AZ76" s="621"/>
      <c r="BB76" s="621"/>
      <c r="BD76" s="621" t="s">
        <v>323</v>
      </c>
      <c r="BE76" s="590">
        <v>5</v>
      </c>
      <c r="BF76" s="621">
        <v>1.221001221001221E-3</v>
      </c>
      <c r="BG76" s="590">
        <v>63</v>
      </c>
      <c r="BH76" s="621">
        <v>1.5384615384615385E-2</v>
      </c>
      <c r="BI76" s="590">
        <v>68</v>
      </c>
      <c r="BJ76" s="621">
        <v>1.6605616605616606E-2</v>
      </c>
      <c r="BK76" s="590">
        <v>2</v>
      </c>
      <c r="BL76" s="621">
        <v>0.25</v>
      </c>
      <c r="BM76" s="590">
        <v>1</v>
      </c>
      <c r="BN76" s="621">
        <v>0.25</v>
      </c>
      <c r="BO76" s="590" t="s">
        <v>323</v>
      </c>
    </row>
    <row r="77" spans="1:67" s="590" customFormat="1" x14ac:dyDescent="0.2">
      <c r="A77" s="590" t="s">
        <v>763</v>
      </c>
      <c r="B77" s="590" t="s">
        <v>764</v>
      </c>
      <c r="C77" s="590" t="s">
        <v>766</v>
      </c>
      <c r="D77" s="590" t="s">
        <v>515</v>
      </c>
      <c r="E77" s="590" t="s">
        <v>504</v>
      </c>
      <c r="F77" s="590" t="s">
        <v>519</v>
      </c>
      <c r="G77" s="590" t="s">
        <v>321</v>
      </c>
      <c r="H77" s="590" t="s">
        <v>1109</v>
      </c>
      <c r="I77" s="590" t="s">
        <v>934</v>
      </c>
      <c r="K77" s="590" t="s">
        <v>386</v>
      </c>
      <c r="L77" s="590">
        <v>4</v>
      </c>
      <c r="N77" s="590">
        <v>7</v>
      </c>
      <c r="O77" s="656">
        <v>1.75</v>
      </c>
      <c r="P77" s="656">
        <v>2016</v>
      </c>
      <c r="Q77" s="656">
        <v>851</v>
      </c>
      <c r="R77" s="590">
        <v>3</v>
      </c>
      <c r="S77" s="621">
        <v>0.42857142857142855</v>
      </c>
      <c r="V77" s="590">
        <v>2</v>
      </c>
      <c r="W77" s="590">
        <v>0.5</v>
      </c>
      <c r="X77" s="590">
        <v>2</v>
      </c>
      <c r="Z77" s="590">
        <v>1</v>
      </c>
      <c r="AA77" s="659">
        <v>0.14285714285714285</v>
      </c>
      <c r="AC77" s="621"/>
      <c r="AD77" s="590">
        <v>8058</v>
      </c>
      <c r="AE77" s="590">
        <v>6</v>
      </c>
      <c r="AF77" s="621">
        <v>7.4404761904761901E-4</v>
      </c>
      <c r="AG77" s="590">
        <v>8064</v>
      </c>
      <c r="AH77" s="590">
        <v>11520</v>
      </c>
      <c r="AI77" s="621">
        <v>0.7</v>
      </c>
      <c r="AJ77" s="590">
        <v>8058</v>
      </c>
      <c r="AK77" s="590">
        <v>6</v>
      </c>
      <c r="AL77" s="590">
        <v>8064</v>
      </c>
      <c r="AM77" s="590">
        <v>3399</v>
      </c>
      <c r="AN77" s="621">
        <v>0.42181682799702158</v>
      </c>
      <c r="AO77" s="590">
        <v>5</v>
      </c>
      <c r="AP77" s="621">
        <v>0.83333333333333337</v>
      </c>
      <c r="AQ77" s="590">
        <v>3404</v>
      </c>
      <c r="AR77" s="621">
        <v>0.42212301587301587</v>
      </c>
      <c r="AT77" s="621"/>
      <c r="AV77" s="621"/>
      <c r="AX77" s="621"/>
      <c r="AZ77" s="621"/>
      <c r="BB77" s="621"/>
      <c r="BD77" s="621" t="s">
        <v>323</v>
      </c>
      <c r="BE77" s="590">
        <v>3</v>
      </c>
      <c r="BF77" s="621">
        <v>8.8131609870740308E-4</v>
      </c>
      <c r="BG77" s="590">
        <v>57</v>
      </c>
      <c r="BH77" s="621">
        <v>1.6745005875440658E-2</v>
      </c>
      <c r="BI77" s="590">
        <v>60</v>
      </c>
      <c r="BJ77" s="621">
        <v>1.7626321974148061E-2</v>
      </c>
      <c r="BK77" s="590">
        <v>2</v>
      </c>
      <c r="BL77" s="621">
        <v>0.2857142857142857</v>
      </c>
      <c r="BM77" s="590">
        <v>1</v>
      </c>
      <c r="BN77" s="621">
        <v>0.25</v>
      </c>
      <c r="BO77" s="590" t="s">
        <v>323</v>
      </c>
    </row>
    <row r="78" spans="1:67" s="590" customFormat="1" x14ac:dyDescent="0.2">
      <c r="A78" s="590" t="s">
        <v>763</v>
      </c>
      <c r="B78" s="590" t="s">
        <v>764</v>
      </c>
      <c r="C78" s="590" t="s">
        <v>767</v>
      </c>
      <c r="D78" s="590" t="s">
        <v>515</v>
      </c>
      <c r="E78" s="590" t="s">
        <v>504</v>
      </c>
      <c r="F78" s="590" t="s">
        <v>519</v>
      </c>
      <c r="G78" s="590" t="s">
        <v>321</v>
      </c>
      <c r="H78" s="590" t="s">
        <v>1109</v>
      </c>
      <c r="I78" s="590" t="s">
        <v>934</v>
      </c>
      <c r="K78" s="590" t="s">
        <v>386</v>
      </c>
      <c r="L78" s="590">
        <v>3</v>
      </c>
      <c r="N78" s="590">
        <v>6</v>
      </c>
      <c r="O78" s="656">
        <v>2</v>
      </c>
      <c r="P78" s="656">
        <v>1772.6666666666667</v>
      </c>
      <c r="Q78" s="656">
        <v>819.66666666666663</v>
      </c>
      <c r="R78" s="590">
        <v>3</v>
      </c>
      <c r="S78" s="621">
        <v>0.5</v>
      </c>
      <c r="V78" s="590">
        <v>3</v>
      </c>
      <c r="W78" s="590">
        <v>1</v>
      </c>
      <c r="X78" s="590">
        <v>3</v>
      </c>
      <c r="Z78" s="590">
        <v>1</v>
      </c>
      <c r="AA78" s="659">
        <v>0.16666666666666666</v>
      </c>
      <c r="AC78" s="621"/>
      <c r="AD78" s="590">
        <v>5314</v>
      </c>
      <c r="AE78" s="590">
        <v>4</v>
      </c>
      <c r="AF78" s="621">
        <v>7.5216246709289205E-4</v>
      </c>
      <c r="AG78" s="590">
        <v>5318</v>
      </c>
      <c r="AH78" s="590">
        <v>7566</v>
      </c>
      <c r="AI78" s="621">
        <v>0.70288131112873375</v>
      </c>
      <c r="AJ78" s="590">
        <v>5314</v>
      </c>
      <c r="AK78" s="590">
        <v>4</v>
      </c>
      <c r="AL78" s="590">
        <v>5318</v>
      </c>
      <c r="AM78" s="590">
        <v>2455</v>
      </c>
      <c r="AN78" s="621">
        <v>0.46198720361309747</v>
      </c>
      <c r="AO78" s="590">
        <v>4</v>
      </c>
      <c r="AP78" s="621">
        <v>1</v>
      </c>
      <c r="AQ78" s="590">
        <v>2459</v>
      </c>
      <c r="AR78" s="621">
        <v>0.46239187664535542</v>
      </c>
      <c r="AT78" s="621"/>
      <c r="AV78" s="621"/>
      <c r="AX78" s="621"/>
      <c r="AZ78" s="621"/>
      <c r="BB78" s="621"/>
      <c r="BD78" s="621" t="s">
        <v>323</v>
      </c>
      <c r="BE78" s="590">
        <v>1</v>
      </c>
      <c r="BF78" s="621">
        <v>4.0666937779585197E-4</v>
      </c>
      <c r="BG78" s="590">
        <v>26</v>
      </c>
      <c r="BH78" s="621">
        <v>1.0573403822692151E-2</v>
      </c>
      <c r="BI78" s="590">
        <v>27</v>
      </c>
      <c r="BJ78" s="621">
        <v>1.0980073200488003E-2</v>
      </c>
      <c r="BK78" s="590">
        <v>2</v>
      </c>
      <c r="BL78" s="621">
        <v>0.33333333333333331</v>
      </c>
      <c r="BM78" s="590">
        <v>1</v>
      </c>
      <c r="BN78" s="621">
        <v>0.33333333333333331</v>
      </c>
      <c r="BO78" s="590" t="s">
        <v>323</v>
      </c>
    </row>
    <row r="79" spans="1:67" s="590" customFormat="1" x14ac:dyDescent="0.2">
      <c r="A79" s="590" t="s">
        <v>763</v>
      </c>
      <c r="B79" s="590" t="s">
        <v>764</v>
      </c>
      <c r="C79" s="590" t="s">
        <v>502</v>
      </c>
      <c r="D79" s="590" t="s">
        <v>509</v>
      </c>
      <c r="E79" s="590" t="s">
        <v>504</v>
      </c>
      <c r="F79" s="590" t="s">
        <v>519</v>
      </c>
      <c r="G79" s="590" t="s">
        <v>321</v>
      </c>
      <c r="H79" s="590" t="s">
        <v>1109</v>
      </c>
      <c r="I79" s="590" t="s">
        <v>934</v>
      </c>
      <c r="K79" s="590" t="s">
        <v>386</v>
      </c>
      <c r="L79" s="590">
        <v>1</v>
      </c>
      <c r="N79" s="590">
        <v>5</v>
      </c>
      <c r="O79" s="656">
        <v>5</v>
      </c>
      <c r="P79" s="656">
        <v>22212</v>
      </c>
      <c r="Q79" s="656">
        <v>9958</v>
      </c>
      <c r="R79" s="590">
        <v>4</v>
      </c>
      <c r="S79" s="621">
        <v>0.8</v>
      </c>
      <c r="T79" s="590">
        <v>3</v>
      </c>
      <c r="U79" s="590" t="s">
        <v>310</v>
      </c>
      <c r="X79" s="590">
        <v>0</v>
      </c>
      <c r="AA79" s="659"/>
      <c r="AC79" s="621"/>
      <c r="AD79" s="590">
        <v>22197</v>
      </c>
      <c r="AE79" s="590">
        <v>15</v>
      </c>
      <c r="AF79" s="621">
        <v>6.7531064289573202E-4</v>
      </c>
      <c r="AG79" s="590">
        <v>22212</v>
      </c>
      <c r="AH79" s="590">
        <v>31536</v>
      </c>
      <c r="AI79" s="621">
        <v>0.704337899543379</v>
      </c>
      <c r="AJ79" s="590">
        <v>22197</v>
      </c>
      <c r="AK79" s="590">
        <v>15</v>
      </c>
      <c r="AL79" s="590">
        <v>22212</v>
      </c>
      <c r="AM79" s="590">
        <v>9945</v>
      </c>
      <c r="AN79" s="621">
        <v>0.44803351804297881</v>
      </c>
      <c r="AO79" s="590">
        <v>13</v>
      </c>
      <c r="AP79" s="621">
        <v>0.8666666666666667</v>
      </c>
      <c r="AQ79" s="590">
        <v>9958</v>
      </c>
      <c r="AR79" s="621">
        <v>0.4483162254637133</v>
      </c>
      <c r="AT79" s="621"/>
      <c r="AV79" s="621"/>
      <c r="AX79" s="621"/>
      <c r="AZ79" s="621"/>
      <c r="BB79" s="621"/>
      <c r="BD79" s="621" t="s">
        <v>323</v>
      </c>
      <c r="BE79" s="590">
        <v>17</v>
      </c>
      <c r="BF79" s="621">
        <v>1.7071701144808194E-3</v>
      </c>
      <c r="BG79" s="590">
        <v>119</v>
      </c>
      <c r="BH79" s="621">
        <v>1.1950190801365735E-2</v>
      </c>
      <c r="BI79" s="590">
        <v>136</v>
      </c>
      <c r="BJ79" s="621">
        <v>1.3657360915846555E-2</v>
      </c>
      <c r="BK79" s="590">
        <v>1</v>
      </c>
      <c r="BL79" s="621">
        <v>0.2</v>
      </c>
      <c r="BM79" s="590">
        <v>1</v>
      </c>
      <c r="BN79" s="621">
        <v>1</v>
      </c>
      <c r="BO79" s="590" t="s">
        <v>323</v>
      </c>
    </row>
    <row r="80" spans="1:67" s="590" customFormat="1" x14ac:dyDescent="0.2">
      <c r="A80" s="590" t="s">
        <v>768</v>
      </c>
      <c r="B80" s="590" t="s">
        <v>769</v>
      </c>
      <c r="C80" s="590" t="s">
        <v>770</v>
      </c>
      <c r="D80" s="590" t="s">
        <v>527</v>
      </c>
      <c r="E80" s="590" t="s">
        <v>504</v>
      </c>
      <c r="F80" s="590" t="s">
        <v>519</v>
      </c>
      <c r="G80" s="590" t="s">
        <v>319</v>
      </c>
      <c r="H80" s="590" t="s">
        <v>1109</v>
      </c>
      <c r="I80" s="590" t="s">
        <v>935</v>
      </c>
      <c r="J80" s="590" t="s">
        <v>505</v>
      </c>
      <c r="K80" s="590" t="s">
        <v>386</v>
      </c>
      <c r="L80" s="590">
        <v>1</v>
      </c>
      <c r="N80" s="590">
        <v>3</v>
      </c>
      <c r="O80" s="656">
        <v>3</v>
      </c>
      <c r="P80" s="656">
        <v>7412</v>
      </c>
      <c r="Q80" s="656">
        <v>3964</v>
      </c>
      <c r="R80" s="590">
        <v>1</v>
      </c>
      <c r="S80" s="621">
        <v>0.33333333333333331</v>
      </c>
      <c r="V80" s="590">
        <v>1</v>
      </c>
      <c r="W80" s="590">
        <v>1</v>
      </c>
      <c r="X80" s="590">
        <v>1</v>
      </c>
      <c r="AA80" s="659"/>
      <c r="AC80" s="621"/>
      <c r="AD80" s="590">
        <v>7396</v>
      </c>
      <c r="AE80" s="590">
        <v>16</v>
      </c>
      <c r="AF80" s="621">
        <v>2.1586616297895305E-3</v>
      </c>
      <c r="AG80" s="590">
        <v>7412</v>
      </c>
      <c r="AH80" s="590">
        <v>9549</v>
      </c>
      <c r="AI80" s="621">
        <v>0.77620693266310603</v>
      </c>
      <c r="AJ80" s="590">
        <v>7396</v>
      </c>
      <c r="AK80" s="590">
        <v>16</v>
      </c>
      <c r="AL80" s="590">
        <v>7412</v>
      </c>
      <c r="AM80" s="590">
        <v>3950</v>
      </c>
      <c r="AN80" s="621">
        <v>0.53407247160627369</v>
      </c>
      <c r="AO80" s="590">
        <v>14</v>
      </c>
      <c r="AP80" s="621">
        <v>0.875</v>
      </c>
      <c r="AQ80" s="590">
        <v>3964</v>
      </c>
      <c r="AR80" s="621">
        <v>0.53480841878035623</v>
      </c>
      <c r="AS80" s="590">
        <v>48</v>
      </c>
      <c r="AT80" s="621">
        <v>1.2151898734177215E-2</v>
      </c>
      <c r="AU80" s="590">
        <v>4</v>
      </c>
      <c r="AV80" s="621">
        <v>0.2857142857142857</v>
      </c>
      <c r="AW80" s="590">
        <v>52</v>
      </c>
      <c r="AX80" s="621">
        <v>1.3118062563067608E-2</v>
      </c>
      <c r="AY80" s="590">
        <v>40</v>
      </c>
      <c r="AZ80" s="621">
        <v>0.83333333333333337</v>
      </c>
      <c r="BA80" s="590">
        <v>4</v>
      </c>
      <c r="BB80" s="621">
        <v>1</v>
      </c>
      <c r="BC80" s="590">
        <v>44</v>
      </c>
      <c r="BD80" s="621">
        <v>0.84615384615384615</v>
      </c>
      <c r="BE80" s="590">
        <v>1</v>
      </c>
      <c r="BF80" s="621">
        <v>2.5227043390514632E-4</v>
      </c>
      <c r="BG80" s="590">
        <v>248</v>
      </c>
      <c r="BH80" s="621">
        <v>6.2563067608476283E-2</v>
      </c>
      <c r="BI80" s="590">
        <v>249</v>
      </c>
      <c r="BJ80" s="621">
        <v>6.281533804238143E-2</v>
      </c>
      <c r="BK80" s="590">
        <v>2</v>
      </c>
      <c r="BL80" s="621">
        <v>0.66666666666666663</v>
      </c>
      <c r="BM80" s="590">
        <v>0</v>
      </c>
      <c r="BN80" s="621"/>
      <c r="BO80" s="590" t="s">
        <v>323</v>
      </c>
    </row>
    <row r="81" spans="1:67" s="590" customFormat="1" x14ac:dyDescent="0.2">
      <c r="A81" s="590" t="s">
        <v>768</v>
      </c>
      <c r="B81" s="590" t="s">
        <v>769</v>
      </c>
      <c r="C81" s="590" t="s">
        <v>0</v>
      </c>
      <c r="D81" s="590" t="s">
        <v>527</v>
      </c>
      <c r="E81" s="590" t="s">
        <v>504</v>
      </c>
      <c r="F81" s="590" t="s">
        <v>519</v>
      </c>
      <c r="G81" s="590" t="s">
        <v>319</v>
      </c>
      <c r="H81" s="590" t="s">
        <v>1109</v>
      </c>
      <c r="I81" s="590" t="s">
        <v>935</v>
      </c>
      <c r="J81" s="590" t="s">
        <v>505</v>
      </c>
      <c r="K81" s="590" t="s">
        <v>386</v>
      </c>
      <c r="L81" s="590">
        <v>6</v>
      </c>
      <c r="N81" s="590">
        <v>16</v>
      </c>
      <c r="O81" s="656">
        <v>2.6666666666666665</v>
      </c>
      <c r="P81" s="656">
        <v>6997.166666666667</v>
      </c>
      <c r="Q81" s="656">
        <v>3342</v>
      </c>
      <c r="R81" s="590">
        <v>3</v>
      </c>
      <c r="S81" s="621">
        <v>0.1875</v>
      </c>
      <c r="V81" s="590">
        <v>3</v>
      </c>
      <c r="W81" s="590">
        <v>0.5</v>
      </c>
      <c r="X81" s="590">
        <v>3</v>
      </c>
      <c r="AA81" s="659"/>
      <c r="AC81" s="621"/>
      <c r="AD81" s="590">
        <v>41948</v>
      </c>
      <c r="AE81" s="590">
        <v>35</v>
      </c>
      <c r="AF81" s="621">
        <v>8.3367077150275112E-4</v>
      </c>
      <c r="AG81" s="590">
        <v>41983</v>
      </c>
      <c r="AH81" s="590">
        <v>57246</v>
      </c>
      <c r="AI81" s="621">
        <v>0.73337875135380637</v>
      </c>
      <c r="AJ81" s="590">
        <v>41948</v>
      </c>
      <c r="AK81" s="590">
        <v>35</v>
      </c>
      <c r="AL81" s="590">
        <v>41983</v>
      </c>
      <c r="AM81" s="590">
        <v>20021</v>
      </c>
      <c r="AN81" s="621">
        <v>0.47728139601411274</v>
      </c>
      <c r="AO81" s="590">
        <v>31</v>
      </c>
      <c r="AP81" s="621">
        <v>0.88571428571428568</v>
      </c>
      <c r="AQ81" s="590">
        <v>20052</v>
      </c>
      <c r="AR81" s="621">
        <v>0.47762189457637616</v>
      </c>
      <c r="AS81" s="590">
        <v>226</v>
      </c>
      <c r="AT81" s="621">
        <v>1.1288147445182558E-2</v>
      </c>
      <c r="AU81" s="590">
        <v>16</v>
      </c>
      <c r="AV81" s="621">
        <v>0.5161290322580645</v>
      </c>
      <c r="AW81" s="590">
        <v>242</v>
      </c>
      <c r="AX81" s="621">
        <v>1.2068621583881906E-2</v>
      </c>
      <c r="AY81" s="590">
        <v>204</v>
      </c>
      <c r="AZ81" s="621">
        <v>0.90265486725663713</v>
      </c>
      <c r="BA81" s="590">
        <v>14</v>
      </c>
      <c r="BB81" s="621">
        <v>0.875</v>
      </c>
      <c r="BC81" s="590">
        <v>218</v>
      </c>
      <c r="BD81" s="621">
        <v>0.90082644628099173</v>
      </c>
      <c r="BE81" s="590">
        <v>84</v>
      </c>
      <c r="BF81" s="621">
        <v>4.1891083183722318E-3</v>
      </c>
      <c r="BG81" s="590">
        <v>471</v>
      </c>
      <c r="BH81" s="621">
        <v>2.3488928785158587E-2</v>
      </c>
      <c r="BI81" s="590">
        <v>555</v>
      </c>
      <c r="BJ81" s="621">
        <v>2.7678037103530818E-2</v>
      </c>
      <c r="BK81" s="590">
        <v>4</v>
      </c>
      <c r="BL81" s="621">
        <v>0.25</v>
      </c>
      <c r="BM81" s="590">
        <v>2</v>
      </c>
      <c r="BN81" s="621">
        <v>0.33333333333333331</v>
      </c>
      <c r="BO81" s="590" t="s">
        <v>323</v>
      </c>
    </row>
    <row r="82" spans="1:67" s="590" customFormat="1" x14ac:dyDescent="0.2">
      <c r="A82" s="590" t="s">
        <v>768</v>
      </c>
      <c r="B82" s="590" t="s">
        <v>769</v>
      </c>
      <c r="C82" s="590" t="s">
        <v>1</v>
      </c>
      <c r="D82" s="590" t="s">
        <v>527</v>
      </c>
      <c r="E82" s="590" t="s">
        <v>504</v>
      </c>
      <c r="F82" s="590" t="s">
        <v>519</v>
      </c>
      <c r="G82" s="590" t="s">
        <v>319</v>
      </c>
      <c r="H82" s="590" t="s">
        <v>1109</v>
      </c>
      <c r="I82" s="590" t="s">
        <v>935</v>
      </c>
      <c r="J82" s="590" t="s">
        <v>505</v>
      </c>
      <c r="K82" s="590" t="s">
        <v>386</v>
      </c>
      <c r="L82" s="590">
        <v>2</v>
      </c>
      <c r="N82" s="590">
        <v>8</v>
      </c>
      <c r="O82" s="656">
        <v>4</v>
      </c>
      <c r="P82" s="656">
        <v>5732.5</v>
      </c>
      <c r="Q82" s="656">
        <v>2170.5</v>
      </c>
      <c r="R82" s="590">
        <v>1</v>
      </c>
      <c r="S82" s="621">
        <v>0.125</v>
      </c>
      <c r="V82" s="590">
        <v>1</v>
      </c>
      <c r="W82" s="590">
        <v>0.5</v>
      </c>
      <c r="X82" s="590">
        <v>1</v>
      </c>
      <c r="AA82" s="659"/>
      <c r="AC82" s="621"/>
      <c r="AD82" s="590">
        <v>11460</v>
      </c>
      <c r="AE82" s="590">
        <v>5</v>
      </c>
      <c r="AF82" s="621">
        <v>4.3610989969472308E-4</v>
      </c>
      <c r="AG82" s="590">
        <v>11465</v>
      </c>
      <c r="AH82" s="590">
        <v>17214</v>
      </c>
      <c r="AI82" s="621">
        <v>0.66602765191123503</v>
      </c>
      <c r="AJ82" s="590">
        <v>11460</v>
      </c>
      <c r="AK82" s="590">
        <v>5</v>
      </c>
      <c r="AL82" s="590">
        <v>11465</v>
      </c>
      <c r="AM82" s="590">
        <v>4336</v>
      </c>
      <c r="AN82" s="621">
        <v>0.37835951134380452</v>
      </c>
      <c r="AO82" s="590">
        <v>5</v>
      </c>
      <c r="AP82" s="621">
        <v>1</v>
      </c>
      <c r="AQ82" s="590">
        <v>4341</v>
      </c>
      <c r="AR82" s="621">
        <v>0.37863061491495859</v>
      </c>
      <c r="AS82" s="590">
        <v>84</v>
      </c>
      <c r="AT82" s="621">
        <v>1.9372693726937271E-2</v>
      </c>
      <c r="AU82" s="590">
        <v>3</v>
      </c>
      <c r="AV82" s="621">
        <v>0.6</v>
      </c>
      <c r="AW82" s="590">
        <v>87</v>
      </c>
      <c r="AX82" s="621">
        <v>2.0041465100207326E-2</v>
      </c>
      <c r="AY82" s="590">
        <v>72</v>
      </c>
      <c r="AZ82" s="621">
        <v>0.8571428571428571</v>
      </c>
      <c r="BA82" s="590">
        <v>3</v>
      </c>
      <c r="BB82" s="621">
        <v>1</v>
      </c>
      <c r="BC82" s="590">
        <v>75</v>
      </c>
      <c r="BD82" s="621">
        <v>0.86206896551724133</v>
      </c>
      <c r="BE82" s="590">
        <v>15</v>
      </c>
      <c r="BF82" s="621">
        <v>3.4554250172771253E-3</v>
      </c>
      <c r="BG82" s="590">
        <v>196</v>
      </c>
      <c r="BH82" s="621">
        <v>4.5150886892421103E-2</v>
      </c>
      <c r="BI82" s="590">
        <v>211</v>
      </c>
      <c r="BJ82" s="621">
        <v>4.8606311909698226E-2</v>
      </c>
      <c r="BK82" s="590">
        <v>2</v>
      </c>
      <c r="BL82" s="621">
        <v>0.25</v>
      </c>
      <c r="BM82" s="590">
        <v>1</v>
      </c>
      <c r="BN82" s="621">
        <v>0.5</v>
      </c>
      <c r="BO82" s="590" t="s">
        <v>323</v>
      </c>
    </row>
    <row r="83" spans="1:67" s="590" customFormat="1" x14ac:dyDescent="0.2">
      <c r="A83" s="590" t="s">
        <v>768</v>
      </c>
      <c r="B83" s="590" t="s">
        <v>769</v>
      </c>
      <c r="C83" s="590" t="s">
        <v>2</v>
      </c>
      <c r="D83" s="590" t="s">
        <v>527</v>
      </c>
      <c r="E83" s="590" t="s">
        <v>504</v>
      </c>
      <c r="F83" s="590" t="s">
        <v>519</v>
      </c>
      <c r="G83" s="590" t="s">
        <v>319</v>
      </c>
      <c r="H83" s="590" t="s">
        <v>1109</v>
      </c>
      <c r="I83" s="590" t="s">
        <v>935</v>
      </c>
      <c r="J83" s="590" t="s">
        <v>505</v>
      </c>
      <c r="K83" s="590" t="s">
        <v>386</v>
      </c>
      <c r="L83" s="590">
        <v>1</v>
      </c>
      <c r="N83" s="590">
        <v>2</v>
      </c>
      <c r="O83" s="656">
        <v>2</v>
      </c>
      <c r="P83" s="656">
        <v>6927</v>
      </c>
      <c r="Q83" s="656">
        <v>3216</v>
      </c>
      <c r="R83" s="590">
        <v>0</v>
      </c>
      <c r="S83" s="621">
        <v>0</v>
      </c>
      <c r="AA83" s="659"/>
      <c r="AC83" s="621"/>
      <c r="AD83" s="590">
        <v>6920</v>
      </c>
      <c r="AE83" s="590">
        <v>7</v>
      </c>
      <c r="AF83" s="621">
        <v>1.0105384726432798E-3</v>
      </c>
      <c r="AG83" s="590">
        <v>6927</v>
      </c>
      <c r="AH83" s="590">
        <v>9627</v>
      </c>
      <c r="AI83" s="621">
        <v>0.71953879713306323</v>
      </c>
      <c r="AJ83" s="590">
        <v>6920</v>
      </c>
      <c r="AK83" s="590">
        <v>7</v>
      </c>
      <c r="AL83" s="590">
        <v>6927</v>
      </c>
      <c r="AM83" s="590">
        <v>3210</v>
      </c>
      <c r="AN83" s="621">
        <v>0.4638728323699422</v>
      </c>
      <c r="AO83" s="590">
        <v>6</v>
      </c>
      <c r="AP83" s="621">
        <v>0.8571428571428571</v>
      </c>
      <c r="AQ83" s="590">
        <v>3216</v>
      </c>
      <c r="AR83" s="621">
        <v>0.46427024686011259</v>
      </c>
      <c r="AS83" s="590">
        <v>23</v>
      </c>
      <c r="AT83" s="621">
        <v>7.1651090342679125E-3</v>
      </c>
      <c r="AU83" s="590">
        <v>4</v>
      </c>
      <c r="AV83" s="621">
        <v>0.66666666666666663</v>
      </c>
      <c r="AW83" s="590">
        <v>27</v>
      </c>
      <c r="AX83" s="621">
        <v>8.3955223880597014E-3</v>
      </c>
      <c r="AY83" s="590">
        <v>23</v>
      </c>
      <c r="AZ83" s="621">
        <v>1</v>
      </c>
      <c r="BA83" s="590">
        <v>3</v>
      </c>
      <c r="BB83" s="621">
        <v>0.75</v>
      </c>
      <c r="BC83" s="590">
        <v>26</v>
      </c>
      <c r="BD83" s="621">
        <v>0.96296296296296291</v>
      </c>
      <c r="BE83" s="590">
        <v>3</v>
      </c>
      <c r="BF83" s="621">
        <v>9.3283582089552237E-4</v>
      </c>
      <c r="BG83" s="590">
        <v>145</v>
      </c>
      <c r="BH83" s="621">
        <v>4.5087064676616918E-2</v>
      </c>
      <c r="BI83" s="590">
        <v>148</v>
      </c>
      <c r="BJ83" s="621">
        <v>4.6019900497512436E-2</v>
      </c>
      <c r="BK83" s="590">
        <v>1</v>
      </c>
      <c r="BL83" s="621">
        <v>0.5</v>
      </c>
      <c r="BM83" s="590">
        <v>1</v>
      </c>
      <c r="BN83" s="621">
        <v>1</v>
      </c>
      <c r="BO83" s="590" t="s">
        <v>323</v>
      </c>
    </row>
    <row r="84" spans="1:67" s="590" customFormat="1" x14ac:dyDescent="0.2">
      <c r="A84" s="590" t="s">
        <v>768</v>
      </c>
      <c r="B84" s="590" t="s">
        <v>769</v>
      </c>
      <c r="C84" s="590" t="s">
        <v>3</v>
      </c>
      <c r="D84" s="590" t="s">
        <v>527</v>
      </c>
      <c r="E84" s="590" t="s">
        <v>504</v>
      </c>
      <c r="F84" s="590" t="s">
        <v>519</v>
      </c>
      <c r="G84" s="590" t="s">
        <v>319</v>
      </c>
      <c r="H84" s="590" t="s">
        <v>1109</v>
      </c>
      <c r="I84" s="590" t="s">
        <v>935</v>
      </c>
      <c r="J84" s="590" t="s">
        <v>505</v>
      </c>
      <c r="K84" s="590" t="s">
        <v>386</v>
      </c>
      <c r="L84" s="590">
        <v>2</v>
      </c>
      <c r="N84" s="590">
        <v>5</v>
      </c>
      <c r="O84" s="656">
        <v>2.5</v>
      </c>
      <c r="P84" s="656">
        <v>8089.5</v>
      </c>
      <c r="Q84" s="656">
        <v>4265.5</v>
      </c>
      <c r="R84" s="590">
        <v>0</v>
      </c>
      <c r="S84" s="621">
        <v>0</v>
      </c>
      <c r="AA84" s="659"/>
      <c r="AC84" s="621"/>
      <c r="AD84" s="590">
        <v>16172</v>
      </c>
      <c r="AE84" s="590">
        <v>7</v>
      </c>
      <c r="AF84" s="621">
        <v>4.326596204957043E-4</v>
      </c>
      <c r="AG84" s="590">
        <v>16179</v>
      </c>
      <c r="AH84" s="590">
        <v>20856</v>
      </c>
      <c r="AI84" s="621">
        <v>0.77574798619102414</v>
      </c>
      <c r="AJ84" s="590">
        <v>16172</v>
      </c>
      <c r="AK84" s="590">
        <v>7</v>
      </c>
      <c r="AL84" s="590">
        <v>16179</v>
      </c>
      <c r="AM84" s="590">
        <v>8525</v>
      </c>
      <c r="AN84" s="621">
        <v>0.52714568389809546</v>
      </c>
      <c r="AO84" s="590">
        <v>6</v>
      </c>
      <c r="AP84" s="621">
        <v>0.8571428571428571</v>
      </c>
      <c r="AQ84" s="590">
        <v>8531</v>
      </c>
      <c r="AR84" s="621">
        <v>0.52728846034983623</v>
      </c>
      <c r="AS84" s="590">
        <v>71</v>
      </c>
      <c r="AT84" s="621">
        <v>8.3284457478005874E-3</v>
      </c>
      <c r="AU84" s="590">
        <v>5</v>
      </c>
      <c r="AV84" s="621">
        <v>0.83333333333333337</v>
      </c>
      <c r="AW84" s="590">
        <v>76</v>
      </c>
      <c r="AX84" s="621">
        <v>8.9086859688195987E-3</v>
      </c>
      <c r="AY84" s="590">
        <v>69</v>
      </c>
      <c r="AZ84" s="621">
        <v>0.971830985915493</v>
      </c>
      <c r="BA84" s="590">
        <v>4</v>
      </c>
      <c r="BB84" s="621">
        <v>0.8</v>
      </c>
      <c r="BC84" s="590">
        <v>73</v>
      </c>
      <c r="BD84" s="621">
        <v>0.96052631578947367</v>
      </c>
      <c r="BE84" s="590">
        <v>8</v>
      </c>
      <c r="BF84" s="621">
        <v>9.377564177704841E-4</v>
      </c>
      <c r="BG84" s="590">
        <v>345</v>
      </c>
      <c r="BH84" s="621">
        <v>4.0440745516352128E-2</v>
      </c>
      <c r="BI84" s="590">
        <v>353</v>
      </c>
      <c r="BJ84" s="621">
        <v>4.1378501934122611E-2</v>
      </c>
      <c r="BK84" s="590">
        <v>2</v>
      </c>
      <c r="BL84" s="621">
        <v>0.4</v>
      </c>
      <c r="BM84" s="590">
        <v>1</v>
      </c>
      <c r="BN84" s="621">
        <v>0.5</v>
      </c>
      <c r="BO84" s="590" t="s">
        <v>323</v>
      </c>
    </row>
    <row r="85" spans="1:67" s="590" customFormat="1" x14ac:dyDescent="0.2">
      <c r="A85" s="590" t="s">
        <v>768</v>
      </c>
      <c r="B85" s="590" t="s">
        <v>769</v>
      </c>
      <c r="C85" s="590" t="s">
        <v>502</v>
      </c>
      <c r="D85" s="590" t="s">
        <v>509</v>
      </c>
      <c r="E85" s="590" t="s">
        <v>504</v>
      </c>
      <c r="F85" s="590" t="s">
        <v>519</v>
      </c>
      <c r="G85" s="590" t="s">
        <v>319</v>
      </c>
      <c r="H85" s="590" t="s">
        <v>1109</v>
      </c>
      <c r="I85" s="590" t="s">
        <v>935</v>
      </c>
      <c r="J85" s="590" t="s">
        <v>505</v>
      </c>
      <c r="K85" s="590" t="s">
        <v>386</v>
      </c>
      <c r="L85" s="590">
        <v>1</v>
      </c>
      <c r="N85" s="590">
        <v>6</v>
      </c>
      <c r="O85" s="656">
        <v>6</v>
      </c>
      <c r="P85" s="656">
        <v>41983</v>
      </c>
      <c r="Q85" s="656">
        <v>20052</v>
      </c>
      <c r="R85" s="590">
        <v>3</v>
      </c>
      <c r="S85" s="621">
        <v>0.5</v>
      </c>
      <c r="T85" s="590">
        <v>4</v>
      </c>
      <c r="U85" s="590" t="s">
        <v>310</v>
      </c>
      <c r="AA85" s="659"/>
      <c r="AC85" s="621"/>
      <c r="AD85" s="590">
        <v>41948</v>
      </c>
      <c r="AE85" s="590">
        <v>35</v>
      </c>
      <c r="AF85" s="621">
        <v>8.3367077150275112E-4</v>
      </c>
      <c r="AG85" s="590">
        <v>41983</v>
      </c>
      <c r="AH85" s="590">
        <v>57246</v>
      </c>
      <c r="AI85" s="621">
        <v>0.73337875135380637</v>
      </c>
      <c r="AJ85" s="590">
        <v>41948</v>
      </c>
      <c r="AK85" s="590">
        <v>35</v>
      </c>
      <c r="AL85" s="590">
        <v>41983</v>
      </c>
      <c r="AM85" s="590">
        <v>20021</v>
      </c>
      <c r="AN85" s="621">
        <v>0.47728139601411274</v>
      </c>
      <c r="AO85" s="590">
        <v>31</v>
      </c>
      <c r="AP85" s="621">
        <v>0.88571428571428568</v>
      </c>
      <c r="AQ85" s="590">
        <v>20052</v>
      </c>
      <c r="AR85" s="621">
        <v>0.47762189457637616</v>
      </c>
      <c r="AS85" s="590">
        <v>226</v>
      </c>
      <c r="AT85" s="621">
        <v>1.1288147445182558E-2</v>
      </c>
      <c r="AU85" s="590">
        <v>16</v>
      </c>
      <c r="AV85" s="621">
        <v>0.5161290322580645</v>
      </c>
      <c r="AW85" s="590">
        <v>242</v>
      </c>
      <c r="AX85" s="621">
        <v>1.2068621583881906E-2</v>
      </c>
      <c r="AY85" s="590">
        <v>204</v>
      </c>
      <c r="AZ85" s="621">
        <v>0.90265486725663713</v>
      </c>
      <c r="BA85" s="590">
        <v>14</v>
      </c>
      <c r="BB85" s="621">
        <v>0.875</v>
      </c>
      <c r="BC85" s="590">
        <v>218</v>
      </c>
      <c r="BD85" s="621">
        <v>0.90082644628099173</v>
      </c>
      <c r="BE85" s="590">
        <v>48</v>
      </c>
      <c r="BF85" s="621">
        <v>2.3937761819269898E-3</v>
      </c>
      <c r="BG85" s="590">
        <v>379</v>
      </c>
      <c r="BH85" s="621">
        <v>1.8900857769798524E-2</v>
      </c>
      <c r="BI85" s="590">
        <v>427</v>
      </c>
      <c r="BJ85" s="621">
        <v>2.1294633951725515E-2</v>
      </c>
      <c r="BK85" s="590">
        <v>1</v>
      </c>
      <c r="BL85" s="621">
        <v>0.16666666666666666</v>
      </c>
      <c r="BM85" s="590">
        <v>0</v>
      </c>
      <c r="BN85" s="621"/>
      <c r="BO85" s="590" t="s">
        <v>323</v>
      </c>
    </row>
    <row r="86" spans="1:67" s="590" customFormat="1" x14ac:dyDescent="0.2">
      <c r="A86" s="590" t="s">
        <v>7</v>
      </c>
      <c r="B86" s="590" t="s">
        <v>9</v>
      </c>
      <c r="C86" s="590" t="s">
        <v>502</v>
      </c>
      <c r="D86" s="590" t="s">
        <v>507</v>
      </c>
      <c r="E86" s="590" t="s">
        <v>504</v>
      </c>
      <c r="F86" s="590" t="s">
        <v>519</v>
      </c>
      <c r="G86" s="590" t="s">
        <v>925</v>
      </c>
      <c r="H86" s="590" t="s">
        <v>1109</v>
      </c>
      <c r="I86" s="590" t="s">
        <v>934</v>
      </c>
      <c r="K86" s="590" t="s">
        <v>386</v>
      </c>
      <c r="L86" s="590">
        <v>4</v>
      </c>
      <c r="N86" s="590">
        <v>7</v>
      </c>
      <c r="O86" s="656">
        <v>1.75</v>
      </c>
      <c r="P86" s="656">
        <v>451.25</v>
      </c>
      <c r="Q86" s="656">
        <v>252</v>
      </c>
      <c r="S86" s="621"/>
      <c r="Z86" s="590">
        <v>3</v>
      </c>
      <c r="AA86" s="659">
        <v>0.42857142857142855</v>
      </c>
      <c r="AB86" s="590">
        <v>3</v>
      </c>
      <c r="AC86" s="621">
        <v>0.75</v>
      </c>
      <c r="AD86" s="590">
        <v>1788</v>
      </c>
      <c r="AE86" s="590">
        <v>17</v>
      </c>
      <c r="AF86" s="621">
        <v>9.4182825484764535E-3</v>
      </c>
      <c r="AG86" s="590">
        <v>1805</v>
      </c>
      <c r="AH86" s="590">
        <v>2450</v>
      </c>
      <c r="AI86" s="621">
        <v>0.73673469387755097</v>
      </c>
      <c r="AJ86" s="590">
        <v>1788</v>
      </c>
      <c r="AK86" s="590">
        <v>17</v>
      </c>
      <c r="AL86" s="590">
        <v>1805</v>
      </c>
      <c r="AM86" s="590">
        <v>992</v>
      </c>
      <c r="AN86" s="621">
        <v>0.55480984340044748</v>
      </c>
      <c r="AO86" s="590">
        <v>16</v>
      </c>
      <c r="AP86" s="621">
        <v>0.94117647058823528</v>
      </c>
      <c r="AQ86" s="590">
        <v>1008</v>
      </c>
      <c r="AR86" s="621">
        <v>0.55844875346260392</v>
      </c>
      <c r="AT86" s="621"/>
      <c r="AV86" s="621"/>
      <c r="AX86" s="621"/>
      <c r="AY86" s="590">
        <v>6</v>
      </c>
      <c r="AZ86" s="621" t="s">
        <v>323</v>
      </c>
      <c r="BA86" s="590">
        <v>1</v>
      </c>
      <c r="BB86" s="621" t="s">
        <v>323</v>
      </c>
      <c r="BC86" s="590">
        <v>7</v>
      </c>
      <c r="BD86" s="621" t="s">
        <v>323</v>
      </c>
      <c r="BE86" s="590">
        <v>1</v>
      </c>
      <c r="BF86" s="621">
        <v>9.9206349206349201E-4</v>
      </c>
      <c r="BG86" s="590">
        <v>23</v>
      </c>
      <c r="BH86" s="621">
        <v>2.2817460317460316E-2</v>
      </c>
      <c r="BI86" s="590">
        <v>24</v>
      </c>
      <c r="BJ86" s="621">
        <v>2.3809523809523808E-2</v>
      </c>
      <c r="BK86" s="590">
        <v>4</v>
      </c>
      <c r="BL86" s="621">
        <v>0.5714285714285714</v>
      </c>
      <c r="BM86" s="590">
        <v>2</v>
      </c>
      <c r="BN86" s="621">
        <v>0.5</v>
      </c>
      <c r="BO86" s="590" t="s">
        <v>323</v>
      </c>
    </row>
    <row r="87" spans="1:67" s="590" customFormat="1" x14ac:dyDescent="0.2">
      <c r="A87" s="590" t="s">
        <v>7</v>
      </c>
      <c r="B87" s="590" t="s">
        <v>10</v>
      </c>
      <c r="C87" s="590" t="s">
        <v>502</v>
      </c>
      <c r="D87" s="590" t="s">
        <v>507</v>
      </c>
      <c r="E87" s="590" t="s">
        <v>504</v>
      </c>
      <c r="F87" s="590" t="s">
        <v>519</v>
      </c>
      <c r="G87" s="590" t="s">
        <v>925</v>
      </c>
      <c r="H87" s="590" t="s">
        <v>1109</v>
      </c>
      <c r="I87" s="590" t="s">
        <v>934</v>
      </c>
      <c r="K87" s="590" t="s">
        <v>386</v>
      </c>
      <c r="L87" s="590">
        <v>4</v>
      </c>
      <c r="N87" s="590">
        <v>5</v>
      </c>
      <c r="O87" s="656">
        <v>1.25</v>
      </c>
      <c r="P87" s="656">
        <v>1434.25</v>
      </c>
      <c r="Q87" s="656">
        <v>714</v>
      </c>
      <c r="S87" s="621"/>
      <c r="Z87" s="590">
        <v>1</v>
      </c>
      <c r="AA87" s="659">
        <v>0.2</v>
      </c>
      <c r="AB87" s="590">
        <v>1</v>
      </c>
      <c r="AC87" s="621">
        <v>0.25</v>
      </c>
      <c r="AD87" s="590">
        <v>5735</v>
      </c>
      <c r="AE87" s="590">
        <v>2</v>
      </c>
      <c r="AF87" s="621">
        <v>3.486142583231654E-4</v>
      </c>
      <c r="AG87" s="590">
        <v>5737</v>
      </c>
      <c r="AH87" s="590">
        <v>8150</v>
      </c>
      <c r="AI87" s="621">
        <v>0.70392638036809818</v>
      </c>
      <c r="AJ87" s="590">
        <v>5735</v>
      </c>
      <c r="AK87" s="590">
        <v>2</v>
      </c>
      <c r="AL87" s="590">
        <v>5737</v>
      </c>
      <c r="AM87" s="590">
        <v>2854</v>
      </c>
      <c r="AN87" s="621">
        <v>0.49764603312990408</v>
      </c>
      <c r="AO87" s="590">
        <v>2</v>
      </c>
      <c r="AP87" s="621">
        <v>1</v>
      </c>
      <c r="AQ87" s="590">
        <v>2856</v>
      </c>
      <c r="AR87" s="621">
        <v>0.49782116088548023</v>
      </c>
      <c r="AT87" s="621"/>
      <c r="AV87" s="621"/>
      <c r="AX87" s="621"/>
      <c r="AY87" s="590">
        <v>13</v>
      </c>
      <c r="AZ87" s="621" t="s">
        <v>323</v>
      </c>
      <c r="BA87" s="590">
        <v>1</v>
      </c>
      <c r="BB87" s="621" t="s">
        <v>323</v>
      </c>
      <c r="BC87" s="590">
        <v>14</v>
      </c>
      <c r="BD87" s="621" t="s">
        <v>323</v>
      </c>
      <c r="BE87" s="590">
        <v>1</v>
      </c>
      <c r="BF87" s="621">
        <v>3.5014005602240897E-4</v>
      </c>
      <c r="BG87" s="590">
        <v>125</v>
      </c>
      <c r="BH87" s="621">
        <v>4.3767507002801118E-2</v>
      </c>
      <c r="BI87" s="590">
        <v>126</v>
      </c>
      <c r="BJ87" s="621">
        <v>4.4117647058823532E-2</v>
      </c>
      <c r="BK87" s="590">
        <v>2</v>
      </c>
      <c r="BL87" s="621">
        <v>0.4</v>
      </c>
      <c r="BM87" s="590">
        <v>1</v>
      </c>
      <c r="BN87" s="621">
        <v>0.25</v>
      </c>
      <c r="BO87" s="590" t="s">
        <v>323</v>
      </c>
    </row>
    <row r="88" spans="1:67" s="590" customFormat="1" x14ac:dyDescent="0.2">
      <c r="A88" s="590" t="s">
        <v>7</v>
      </c>
      <c r="B88" s="590" t="s">
        <v>11</v>
      </c>
      <c r="C88" s="590" t="s">
        <v>502</v>
      </c>
      <c r="D88" s="590" t="s">
        <v>507</v>
      </c>
      <c r="E88" s="590" t="s">
        <v>504</v>
      </c>
      <c r="F88" s="590" t="s">
        <v>519</v>
      </c>
      <c r="G88" s="590" t="s">
        <v>925</v>
      </c>
      <c r="H88" s="590" t="s">
        <v>1109</v>
      </c>
      <c r="I88" s="590" t="s">
        <v>934</v>
      </c>
      <c r="K88" s="590" t="s">
        <v>386</v>
      </c>
      <c r="L88" s="590">
        <v>4</v>
      </c>
      <c r="N88" s="590">
        <v>7</v>
      </c>
      <c r="O88" s="656">
        <v>1.75</v>
      </c>
      <c r="P88" s="656">
        <v>850.25</v>
      </c>
      <c r="Q88" s="656">
        <v>207.5</v>
      </c>
      <c r="S88" s="621"/>
      <c r="Z88" s="590">
        <v>4</v>
      </c>
      <c r="AA88" s="659">
        <v>0.5714285714285714</v>
      </c>
      <c r="AB88" s="590">
        <v>3</v>
      </c>
      <c r="AC88" s="621">
        <v>0.75</v>
      </c>
      <c r="AD88" s="590">
        <v>3392</v>
      </c>
      <c r="AE88" s="590">
        <v>9</v>
      </c>
      <c r="AF88" s="621">
        <v>2.6462805057336078E-3</v>
      </c>
      <c r="AG88" s="590">
        <v>3401</v>
      </c>
      <c r="AH88" s="590">
        <v>4550</v>
      </c>
      <c r="AI88" s="621">
        <v>0.74747252747252746</v>
      </c>
      <c r="AJ88" s="590">
        <v>3392</v>
      </c>
      <c r="AK88" s="590">
        <v>9</v>
      </c>
      <c r="AL88" s="590">
        <v>3401</v>
      </c>
      <c r="AM88" s="590">
        <v>823</v>
      </c>
      <c r="AN88" s="621">
        <v>0.24262971698113209</v>
      </c>
      <c r="AO88" s="590">
        <v>7</v>
      </c>
      <c r="AP88" s="621">
        <v>0.77777777777777779</v>
      </c>
      <c r="AQ88" s="590">
        <v>830</v>
      </c>
      <c r="AR88" s="621">
        <v>0.24404586886209939</v>
      </c>
      <c r="AT88" s="621"/>
      <c r="AV88" s="621"/>
      <c r="AX88" s="621"/>
      <c r="AY88" s="590">
        <v>14</v>
      </c>
      <c r="AZ88" s="621" t="s">
        <v>323</v>
      </c>
      <c r="BA88" s="590">
        <v>0</v>
      </c>
      <c r="BB88" s="621" t="s">
        <v>323</v>
      </c>
      <c r="BC88" s="590">
        <v>14</v>
      </c>
      <c r="BD88" s="621" t="s">
        <v>323</v>
      </c>
      <c r="BE88" s="590">
        <v>2</v>
      </c>
      <c r="BF88" s="621">
        <v>2.4096385542168677E-3</v>
      </c>
      <c r="BG88" s="590">
        <v>131</v>
      </c>
      <c r="BH88" s="621">
        <v>0.15783132530120481</v>
      </c>
      <c r="BI88" s="590">
        <v>133</v>
      </c>
      <c r="BJ88" s="621">
        <v>0.16024096385542169</v>
      </c>
      <c r="BK88" s="590">
        <v>1</v>
      </c>
      <c r="BL88" s="621">
        <v>0.14285714285714285</v>
      </c>
      <c r="BM88" s="590">
        <v>0</v>
      </c>
      <c r="BN88" s="621"/>
      <c r="BO88" s="590" t="s">
        <v>323</v>
      </c>
    </row>
    <row r="89" spans="1:67" s="590" customFormat="1" x14ac:dyDescent="0.2">
      <c r="A89" s="590" t="s">
        <v>7</v>
      </c>
      <c r="B89" s="590" t="s">
        <v>12</v>
      </c>
      <c r="C89" s="590" t="s">
        <v>502</v>
      </c>
      <c r="D89" s="590" t="s">
        <v>507</v>
      </c>
      <c r="E89" s="590" t="s">
        <v>504</v>
      </c>
      <c r="F89" s="590" t="s">
        <v>519</v>
      </c>
      <c r="G89" s="590" t="s">
        <v>925</v>
      </c>
      <c r="H89" s="590" t="s">
        <v>1109</v>
      </c>
      <c r="I89" s="590" t="s">
        <v>934</v>
      </c>
      <c r="K89" s="590" t="s">
        <v>386</v>
      </c>
      <c r="L89" s="590">
        <v>4</v>
      </c>
      <c r="N89" s="590">
        <v>10</v>
      </c>
      <c r="O89" s="656">
        <v>2.5</v>
      </c>
      <c r="P89" s="656">
        <v>0</v>
      </c>
      <c r="Q89" s="656" t="s">
        <v>323</v>
      </c>
      <c r="S89" s="621"/>
      <c r="Z89" s="590">
        <v>3</v>
      </c>
      <c r="AA89" s="659">
        <v>0.3</v>
      </c>
      <c r="AB89" s="590">
        <v>2</v>
      </c>
      <c r="AC89" s="621">
        <v>0.5</v>
      </c>
      <c r="AF89" s="621"/>
      <c r="AH89" s="590">
        <v>8030</v>
      </c>
      <c r="AI89" s="621"/>
      <c r="AL89" s="590" t="s">
        <v>323</v>
      </c>
      <c r="AN89" s="621" t="s">
        <v>323</v>
      </c>
      <c r="AP89" s="621" t="s">
        <v>323</v>
      </c>
      <c r="AQ89" s="590" t="s">
        <v>323</v>
      </c>
      <c r="AR89" s="621" t="s">
        <v>323</v>
      </c>
      <c r="AT89" s="621" t="s">
        <v>323</v>
      </c>
      <c r="AV89" s="621" t="s">
        <v>323</v>
      </c>
      <c r="AW89" s="590" t="s">
        <v>323</v>
      </c>
      <c r="AX89" s="621" t="s">
        <v>323</v>
      </c>
      <c r="AZ89" s="621" t="s">
        <v>323</v>
      </c>
      <c r="BB89" s="621" t="s">
        <v>323</v>
      </c>
      <c r="BC89" s="590" t="s">
        <v>323</v>
      </c>
      <c r="BD89" s="621" t="s">
        <v>323</v>
      </c>
      <c r="BF89" s="621" t="s">
        <v>323</v>
      </c>
      <c r="BH89" s="621" t="s">
        <v>323</v>
      </c>
      <c r="BI89" s="590" t="s">
        <v>323</v>
      </c>
      <c r="BJ89" s="621" t="s">
        <v>323</v>
      </c>
      <c r="BK89" s="590">
        <v>4</v>
      </c>
      <c r="BL89" s="621">
        <v>0.4</v>
      </c>
      <c r="BM89" s="590">
        <v>0</v>
      </c>
      <c r="BN89" s="621"/>
      <c r="BO89" s="590" t="s">
        <v>323</v>
      </c>
    </row>
    <row r="90" spans="1:67" s="590" customFormat="1" x14ac:dyDescent="0.2">
      <c r="A90" s="590" t="s">
        <v>7</v>
      </c>
      <c r="B90" s="590" t="s">
        <v>13</v>
      </c>
      <c r="C90" s="590" t="s">
        <v>14</v>
      </c>
      <c r="D90" s="590" t="s">
        <v>515</v>
      </c>
      <c r="E90" s="590" t="s">
        <v>504</v>
      </c>
      <c r="F90" s="590" t="s">
        <v>519</v>
      </c>
      <c r="G90" s="590" t="s">
        <v>925</v>
      </c>
      <c r="H90" s="590" t="s">
        <v>1109</v>
      </c>
      <c r="I90" s="590" t="s">
        <v>934</v>
      </c>
      <c r="K90" s="590" t="s">
        <v>386</v>
      </c>
      <c r="L90" s="590">
        <v>10</v>
      </c>
      <c r="N90" s="590">
        <v>34</v>
      </c>
      <c r="O90" s="656">
        <v>3.4</v>
      </c>
      <c r="P90" s="656">
        <v>3967.3</v>
      </c>
      <c r="Q90" s="656">
        <v>2032.1</v>
      </c>
      <c r="R90" s="590">
        <v>8</v>
      </c>
      <c r="S90" s="621">
        <v>0.23529411764705882</v>
      </c>
      <c r="V90" s="590">
        <v>3</v>
      </c>
      <c r="W90" s="590">
        <v>0.3</v>
      </c>
      <c r="X90" s="590">
        <v>3</v>
      </c>
      <c r="Z90" s="590">
        <v>1</v>
      </c>
      <c r="AA90" s="659">
        <v>2.9411764705882353E-2</v>
      </c>
      <c r="AC90" s="621"/>
      <c r="AD90" s="590">
        <v>39626</v>
      </c>
      <c r="AE90" s="590">
        <v>47</v>
      </c>
      <c r="AF90" s="621">
        <v>1.1846847982254934E-3</v>
      </c>
      <c r="AG90" s="590">
        <v>39673</v>
      </c>
      <c r="AH90" s="590">
        <v>52872</v>
      </c>
      <c r="AI90" s="621">
        <v>0.75035935845059765</v>
      </c>
      <c r="AJ90" s="590">
        <v>39626</v>
      </c>
      <c r="AK90" s="590">
        <v>47</v>
      </c>
      <c r="AL90" s="590">
        <v>39673</v>
      </c>
      <c r="AM90" s="590">
        <v>20289</v>
      </c>
      <c r="AN90" s="621">
        <v>0.51201231514662093</v>
      </c>
      <c r="AO90" s="590">
        <v>32</v>
      </c>
      <c r="AP90" s="621">
        <v>0.68085106382978722</v>
      </c>
      <c r="AQ90" s="590">
        <v>20321</v>
      </c>
      <c r="AR90" s="621">
        <v>0.51221233584553727</v>
      </c>
      <c r="AT90" s="621"/>
      <c r="AV90" s="621"/>
      <c r="AX90" s="621"/>
      <c r="AY90" s="590">
        <v>206</v>
      </c>
      <c r="AZ90" s="621" t="s">
        <v>323</v>
      </c>
      <c r="BA90" s="590">
        <v>4</v>
      </c>
      <c r="BB90" s="621" t="s">
        <v>323</v>
      </c>
      <c r="BC90" s="590">
        <v>210</v>
      </c>
      <c r="BD90" s="621" t="s">
        <v>323</v>
      </c>
      <c r="BE90" s="590">
        <v>198</v>
      </c>
      <c r="BF90" s="621">
        <v>9.7436149795777759E-3</v>
      </c>
      <c r="BG90" s="590">
        <v>146</v>
      </c>
      <c r="BH90" s="621">
        <v>7.1846857930219967E-3</v>
      </c>
      <c r="BI90" s="590">
        <v>344</v>
      </c>
      <c r="BJ90" s="621">
        <v>1.6928300772599773E-2</v>
      </c>
      <c r="BK90" s="590">
        <v>7</v>
      </c>
      <c r="BL90" s="621">
        <v>0.20588235294117646</v>
      </c>
      <c r="BM90" s="590">
        <v>0</v>
      </c>
      <c r="BN90" s="621"/>
      <c r="BO90" s="590" t="s">
        <v>323</v>
      </c>
    </row>
    <row r="91" spans="1:67" s="590" customFormat="1" x14ac:dyDescent="0.2">
      <c r="A91" s="590" t="s">
        <v>7</v>
      </c>
      <c r="B91" s="590" t="s">
        <v>13</v>
      </c>
      <c r="C91" s="590" t="s">
        <v>15</v>
      </c>
      <c r="D91" s="590" t="s">
        <v>515</v>
      </c>
      <c r="E91" s="590" t="s">
        <v>504</v>
      </c>
      <c r="F91" s="590" t="s">
        <v>519</v>
      </c>
      <c r="G91" s="590" t="s">
        <v>925</v>
      </c>
      <c r="H91" s="590" t="s">
        <v>1109</v>
      </c>
      <c r="I91" s="590" t="s">
        <v>934</v>
      </c>
      <c r="K91" s="590" t="s">
        <v>386</v>
      </c>
      <c r="L91" s="590">
        <v>2</v>
      </c>
      <c r="N91" s="590">
        <v>6</v>
      </c>
      <c r="O91" s="656">
        <v>3</v>
      </c>
      <c r="P91" s="656">
        <v>3674</v>
      </c>
      <c r="Q91" s="656">
        <v>1812</v>
      </c>
      <c r="R91" s="590">
        <v>1</v>
      </c>
      <c r="S91" s="621">
        <v>0.16666666666666666</v>
      </c>
      <c r="V91" s="590">
        <v>1</v>
      </c>
      <c r="W91" s="590">
        <v>0.5</v>
      </c>
      <c r="X91" s="590">
        <v>1</v>
      </c>
      <c r="Z91" s="590">
        <v>1</v>
      </c>
      <c r="AA91" s="659">
        <v>0.16666666666666666</v>
      </c>
      <c r="AB91" s="590">
        <v>1</v>
      </c>
      <c r="AC91" s="621">
        <v>0.5</v>
      </c>
      <c r="AD91" s="590">
        <v>7328</v>
      </c>
      <c r="AE91" s="590">
        <v>20</v>
      </c>
      <c r="AF91" s="621">
        <v>2.7218290691344584E-3</v>
      </c>
      <c r="AG91" s="590">
        <v>7348</v>
      </c>
      <c r="AH91" s="590">
        <v>10557</v>
      </c>
      <c r="AI91" s="621">
        <v>0.69603106943260395</v>
      </c>
      <c r="AJ91" s="590">
        <v>7328</v>
      </c>
      <c r="AK91" s="590">
        <v>20</v>
      </c>
      <c r="AL91" s="590">
        <v>7348</v>
      </c>
      <c r="AM91" s="590">
        <v>3604</v>
      </c>
      <c r="AN91" s="621">
        <v>0.49181222707423583</v>
      </c>
      <c r="AO91" s="590">
        <v>20</v>
      </c>
      <c r="AP91" s="621">
        <v>1</v>
      </c>
      <c r="AQ91" s="590">
        <v>3624</v>
      </c>
      <c r="AR91" s="621">
        <v>0.49319542732716387</v>
      </c>
      <c r="AT91" s="621"/>
      <c r="AV91" s="621"/>
      <c r="AX91" s="621"/>
      <c r="AY91" s="590">
        <v>21</v>
      </c>
      <c r="AZ91" s="621" t="s">
        <v>323</v>
      </c>
      <c r="BA91" s="590">
        <v>1</v>
      </c>
      <c r="BB91" s="621" t="s">
        <v>323</v>
      </c>
      <c r="BC91" s="590">
        <v>22</v>
      </c>
      <c r="BD91" s="621" t="s">
        <v>323</v>
      </c>
      <c r="BE91" s="590">
        <v>8</v>
      </c>
      <c r="BF91" s="621">
        <v>2.2075055187637969E-3</v>
      </c>
      <c r="BG91" s="590">
        <v>71</v>
      </c>
      <c r="BH91" s="621">
        <v>1.9591611479028697E-2</v>
      </c>
      <c r="BI91" s="590">
        <v>79</v>
      </c>
      <c r="BJ91" s="621">
        <v>2.1799116997792495E-2</v>
      </c>
      <c r="BK91" s="590">
        <v>2</v>
      </c>
      <c r="BL91" s="621">
        <v>0.33333333333333331</v>
      </c>
      <c r="BM91" s="590">
        <v>0</v>
      </c>
      <c r="BN91" s="621"/>
      <c r="BO91" s="590" t="s">
        <v>323</v>
      </c>
    </row>
    <row r="92" spans="1:67" s="590" customFormat="1" x14ac:dyDescent="0.2">
      <c r="A92" s="590" t="s">
        <v>7</v>
      </c>
      <c r="B92" s="590" t="s">
        <v>13</v>
      </c>
      <c r="C92" s="590" t="s">
        <v>16</v>
      </c>
      <c r="D92" s="590" t="s">
        <v>515</v>
      </c>
      <c r="E92" s="590" t="s">
        <v>504</v>
      </c>
      <c r="F92" s="590" t="s">
        <v>519</v>
      </c>
      <c r="G92" s="590" t="s">
        <v>925</v>
      </c>
      <c r="H92" s="590" t="s">
        <v>1109</v>
      </c>
      <c r="I92" s="590" t="s">
        <v>934</v>
      </c>
      <c r="K92" s="590" t="s">
        <v>386</v>
      </c>
      <c r="L92" s="590">
        <v>2</v>
      </c>
      <c r="N92" s="590">
        <v>5</v>
      </c>
      <c r="O92" s="656">
        <v>2.5</v>
      </c>
      <c r="P92" s="656">
        <v>3837.5</v>
      </c>
      <c r="Q92" s="656">
        <v>1867.5</v>
      </c>
      <c r="R92" s="590">
        <v>1</v>
      </c>
      <c r="S92" s="621">
        <v>0.2</v>
      </c>
      <c r="V92" s="590">
        <v>1</v>
      </c>
      <c r="W92" s="590">
        <v>0.5</v>
      </c>
      <c r="X92" s="590">
        <v>1</v>
      </c>
      <c r="Z92" s="590">
        <v>1</v>
      </c>
      <c r="AA92" s="659">
        <v>0.2</v>
      </c>
      <c r="AB92" s="590">
        <v>1</v>
      </c>
      <c r="AC92" s="621">
        <v>0.5</v>
      </c>
      <c r="AD92" s="590">
        <v>7673</v>
      </c>
      <c r="AE92" s="590">
        <v>2</v>
      </c>
      <c r="AF92" s="621">
        <v>2.6058631921824102E-4</v>
      </c>
      <c r="AG92" s="590">
        <v>7675</v>
      </c>
      <c r="AH92" s="590">
        <v>10758</v>
      </c>
      <c r="AI92" s="621">
        <v>0.71342256925079006</v>
      </c>
      <c r="AJ92" s="590">
        <v>7673</v>
      </c>
      <c r="AK92" s="590">
        <v>2</v>
      </c>
      <c r="AL92" s="590">
        <v>7675</v>
      </c>
      <c r="AM92" s="590">
        <v>3733</v>
      </c>
      <c r="AN92" s="621">
        <v>0.48651114296885184</v>
      </c>
      <c r="AO92" s="590">
        <v>2</v>
      </c>
      <c r="AP92" s="621">
        <v>1</v>
      </c>
      <c r="AQ92" s="590">
        <v>3735</v>
      </c>
      <c r="AR92" s="621">
        <v>0.48664495114006517</v>
      </c>
      <c r="AT92" s="621"/>
      <c r="AV92" s="621"/>
      <c r="AX92" s="621"/>
      <c r="AY92" s="590">
        <v>20</v>
      </c>
      <c r="AZ92" s="621" t="s">
        <v>323</v>
      </c>
      <c r="BA92" s="590">
        <v>1</v>
      </c>
      <c r="BB92" s="621" t="s">
        <v>323</v>
      </c>
      <c r="BC92" s="590">
        <v>21</v>
      </c>
      <c r="BD92" s="621" t="s">
        <v>323</v>
      </c>
      <c r="BE92" s="590">
        <v>9</v>
      </c>
      <c r="BF92" s="621">
        <v>2.4096385542168677E-3</v>
      </c>
      <c r="BG92" s="590">
        <v>194</v>
      </c>
      <c r="BH92" s="621">
        <v>5.1941097724230258E-2</v>
      </c>
      <c r="BI92" s="590">
        <v>203</v>
      </c>
      <c r="BJ92" s="621">
        <v>5.4350736278447123E-2</v>
      </c>
      <c r="BK92" s="590">
        <v>1</v>
      </c>
      <c r="BL92" s="621">
        <v>0.2</v>
      </c>
      <c r="BM92" s="590">
        <v>1</v>
      </c>
      <c r="BN92" s="621">
        <v>0.5</v>
      </c>
      <c r="BO92" s="590" t="s">
        <v>323</v>
      </c>
    </row>
    <row r="93" spans="1:67" s="590" customFormat="1" x14ac:dyDescent="0.2">
      <c r="A93" s="590" t="s">
        <v>7</v>
      </c>
      <c r="B93" s="590" t="s">
        <v>13</v>
      </c>
      <c r="C93" s="590" t="s">
        <v>502</v>
      </c>
      <c r="D93" s="590" t="s">
        <v>509</v>
      </c>
      <c r="E93" s="590" t="s">
        <v>504</v>
      </c>
      <c r="F93" s="590" t="s">
        <v>519</v>
      </c>
      <c r="G93" s="590" t="s">
        <v>925</v>
      </c>
      <c r="H93" s="590" t="s">
        <v>1109</v>
      </c>
      <c r="I93" s="590" t="s">
        <v>934</v>
      </c>
      <c r="K93" s="590" t="s">
        <v>386</v>
      </c>
      <c r="L93" s="590">
        <v>1</v>
      </c>
      <c r="N93" s="590">
        <v>4</v>
      </c>
      <c r="O93" s="656">
        <v>4</v>
      </c>
      <c r="P93" s="656">
        <v>54693</v>
      </c>
      <c r="Q93" s="656">
        <v>27694</v>
      </c>
      <c r="R93" s="590">
        <v>1</v>
      </c>
      <c r="S93" s="621">
        <v>0.25</v>
      </c>
      <c r="T93" s="590">
        <v>3</v>
      </c>
      <c r="U93" s="590" t="s">
        <v>435</v>
      </c>
      <c r="AA93" s="659"/>
      <c r="AC93" s="621"/>
      <c r="AD93" s="590">
        <v>54627</v>
      </c>
      <c r="AE93" s="590">
        <v>66</v>
      </c>
      <c r="AF93" s="621">
        <v>1.2067357797158685E-3</v>
      </c>
      <c r="AG93" s="590">
        <v>54693</v>
      </c>
      <c r="AH93" s="590">
        <v>74187</v>
      </c>
      <c r="AI93" s="621">
        <v>0.73723159044037367</v>
      </c>
      <c r="AJ93" s="590">
        <v>54627</v>
      </c>
      <c r="AK93" s="590">
        <v>66</v>
      </c>
      <c r="AL93" s="590">
        <v>54693</v>
      </c>
      <c r="AM93" s="590">
        <v>27626</v>
      </c>
      <c r="AN93" s="621">
        <v>0.50572061434821614</v>
      </c>
      <c r="AO93" s="590">
        <v>68</v>
      </c>
      <c r="AP93" s="621">
        <v>1.0303030303030303</v>
      </c>
      <c r="AQ93" s="590">
        <v>27694</v>
      </c>
      <c r="AR93" s="621">
        <v>0.50635364671895855</v>
      </c>
      <c r="AS93" s="590">
        <v>278</v>
      </c>
      <c r="AT93" s="621">
        <v>1.0062984145370303E-2</v>
      </c>
      <c r="AU93" s="590">
        <v>11</v>
      </c>
      <c r="AV93" s="621">
        <v>0.16176470588235295</v>
      </c>
      <c r="AW93" s="590">
        <v>289</v>
      </c>
      <c r="AX93" s="621">
        <v>1.0435473387737416E-2</v>
      </c>
      <c r="AY93" s="590">
        <v>227</v>
      </c>
      <c r="AZ93" s="621">
        <v>0.81654676258992809</v>
      </c>
      <c r="BA93" s="590">
        <v>8</v>
      </c>
      <c r="BB93" s="621">
        <v>0.72727272727272729</v>
      </c>
      <c r="BC93" s="590">
        <v>235</v>
      </c>
      <c r="BD93" s="621">
        <v>0.81314878892733566</v>
      </c>
      <c r="BE93" s="590">
        <v>34</v>
      </c>
      <c r="BF93" s="621">
        <v>1.2277027514985194E-3</v>
      </c>
      <c r="BG93" s="590">
        <v>496</v>
      </c>
      <c r="BH93" s="621">
        <v>1.7910016610096051E-2</v>
      </c>
      <c r="BI93" s="590">
        <v>530</v>
      </c>
      <c r="BJ93" s="621">
        <v>1.9137719361594568E-2</v>
      </c>
      <c r="BK93" s="590">
        <v>0</v>
      </c>
      <c r="BL93" s="621"/>
      <c r="BN93" s="621"/>
      <c r="BO93" s="590" t="s">
        <v>323</v>
      </c>
    </row>
    <row r="94" spans="1:67" s="590" customFormat="1" x14ac:dyDescent="0.2">
      <c r="A94" s="590" t="s">
        <v>60</v>
      </c>
      <c r="B94" s="590" t="s">
        <v>61</v>
      </c>
      <c r="C94" s="590" t="s">
        <v>502</v>
      </c>
      <c r="D94" s="590" t="s">
        <v>507</v>
      </c>
      <c r="E94" s="590" t="s">
        <v>504</v>
      </c>
      <c r="F94" s="590" t="s">
        <v>505</v>
      </c>
      <c r="G94" s="590" t="s">
        <v>317</v>
      </c>
      <c r="H94" s="590" t="s">
        <v>1109</v>
      </c>
      <c r="I94" s="590" t="s">
        <v>934</v>
      </c>
      <c r="K94" s="590" t="s">
        <v>386</v>
      </c>
      <c r="L94" s="590">
        <v>4</v>
      </c>
      <c r="N94" s="590">
        <v>5</v>
      </c>
      <c r="O94" s="656">
        <v>1.25</v>
      </c>
      <c r="P94" s="656">
        <v>1699.75</v>
      </c>
      <c r="Q94" s="656">
        <v>922.25</v>
      </c>
      <c r="S94" s="621"/>
      <c r="Z94" s="590">
        <v>1</v>
      </c>
      <c r="AA94" s="659">
        <v>0.2</v>
      </c>
      <c r="AB94" s="590">
        <v>1</v>
      </c>
      <c r="AC94" s="621">
        <v>0.25</v>
      </c>
      <c r="AD94" s="590">
        <v>6584</v>
      </c>
      <c r="AE94" s="590">
        <v>215</v>
      </c>
      <c r="AF94" s="621">
        <v>3.1622297396675984E-2</v>
      </c>
      <c r="AG94" s="590">
        <v>6799</v>
      </c>
      <c r="AH94" s="590">
        <v>9033</v>
      </c>
      <c r="AI94" s="621">
        <v>0.75268460090778255</v>
      </c>
      <c r="AJ94" s="590">
        <v>6584</v>
      </c>
      <c r="AK94" s="590">
        <v>215</v>
      </c>
      <c r="AL94" s="590">
        <v>6799</v>
      </c>
      <c r="AM94" s="590">
        <v>3493</v>
      </c>
      <c r="AN94" s="621">
        <v>0.53052855407047383</v>
      </c>
      <c r="AO94" s="590">
        <v>196</v>
      </c>
      <c r="AP94" s="621">
        <v>0.91162790697674423</v>
      </c>
      <c r="AQ94" s="590">
        <v>3689</v>
      </c>
      <c r="AR94" s="621">
        <v>0.54257979114575672</v>
      </c>
      <c r="AS94" s="590">
        <v>61</v>
      </c>
      <c r="AT94" s="621">
        <v>1.7463498425422275E-2</v>
      </c>
      <c r="AU94" s="590">
        <v>13</v>
      </c>
      <c r="AV94" s="621">
        <v>6.6326530612244902E-2</v>
      </c>
      <c r="AW94" s="590">
        <v>74</v>
      </c>
      <c r="AX94" s="621">
        <v>2.0059636757928979E-2</v>
      </c>
      <c r="AY94" s="590">
        <v>55</v>
      </c>
      <c r="AZ94" s="621">
        <v>0.90163934426229508</v>
      </c>
      <c r="BA94" s="590">
        <v>9</v>
      </c>
      <c r="BB94" s="621">
        <v>0.69230769230769229</v>
      </c>
      <c r="BC94" s="590">
        <v>64</v>
      </c>
      <c r="BD94" s="621">
        <v>0.86486486486486491</v>
      </c>
      <c r="BE94" s="590">
        <v>3</v>
      </c>
      <c r="BF94" s="621">
        <v>8.1322851721333698E-4</v>
      </c>
      <c r="BG94" s="590">
        <v>149</v>
      </c>
      <c r="BH94" s="621">
        <v>4.0390349688262404E-2</v>
      </c>
      <c r="BI94" s="590">
        <v>152</v>
      </c>
      <c r="BJ94" s="621">
        <v>4.1203578205475738E-2</v>
      </c>
      <c r="BK94" s="590">
        <v>1</v>
      </c>
      <c r="BL94" s="621">
        <v>0.2</v>
      </c>
      <c r="BM94" s="590">
        <v>1</v>
      </c>
      <c r="BN94" s="621">
        <v>0.25</v>
      </c>
      <c r="BO94" s="590" t="s">
        <v>323</v>
      </c>
    </row>
    <row r="95" spans="1:67" s="590" customFormat="1" x14ac:dyDescent="0.2">
      <c r="A95" s="590" t="s">
        <v>60</v>
      </c>
      <c r="B95" s="590" t="s">
        <v>62</v>
      </c>
      <c r="C95" s="590" t="s">
        <v>63</v>
      </c>
      <c r="D95" s="590" t="s">
        <v>515</v>
      </c>
      <c r="E95" s="590" t="s">
        <v>504</v>
      </c>
      <c r="F95" s="590" t="s">
        <v>505</v>
      </c>
      <c r="G95" s="590" t="s">
        <v>317</v>
      </c>
      <c r="H95" s="590" t="s">
        <v>1109</v>
      </c>
      <c r="I95" s="590" t="s">
        <v>934</v>
      </c>
      <c r="K95" s="590" t="s">
        <v>510</v>
      </c>
      <c r="L95" s="590">
        <v>1</v>
      </c>
      <c r="M95" s="590">
        <v>1</v>
      </c>
      <c r="N95" s="590">
        <v>1</v>
      </c>
      <c r="O95" s="656">
        <v>1</v>
      </c>
      <c r="P95" s="656">
        <v>1873</v>
      </c>
      <c r="Q95" s="656"/>
      <c r="S95" s="621"/>
      <c r="AA95" s="659"/>
      <c r="AC95" s="621"/>
      <c r="AD95" s="590">
        <v>1805</v>
      </c>
      <c r="AE95" s="590">
        <v>68</v>
      </c>
      <c r="AF95" s="621">
        <v>3.6305392418579815E-2</v>
      </c>
      <c r="AG95" s="590">
        <v>1873</v>
      </c>
      <c r="AH95" s="590">
        <v>2469</v>
      </c>
      <c r="AI95" s="621">
        <v>0.7586067233697853</v>
      </c>
      <c r="AJ95" s="590" t="s">
        <v>323</v>
      </c>
      <c r="AK95" s="590" t="s">
        <v>323</v>
      </c>
      <c r="AL95" s="590" t="s">
        <v>323</v>
      </c>
      <c r="AN95" s="621" t="s">
        <v>323</v>
      </c>
      <c r="AP95" s="621" t="s">
        <v>323</v>
      </c>
      <c r="AQ95" s="590" t="s">
        <v>323</v>
      </c>
      <c r="AR95" s="621" t="s">
        <v>323</v>
      </c>
      <c r="AT95" s="621" t="s">
        <v>323</v>
      </c>
      <c r="AV95" s="621" t="s">
        <v>323</v>
      </c>
      <c r="AW95" s="590" t="s">
        <v>323</v>
      </c>
      <c r="AX95" s="621" t="s">
        <v>323</v>
      </c>
      <c r="AZ95" s="621" t="s">
        <v>323</v>
      </c>
      <c r="BB95" s="621" t="s">
        <v>323</v>
      </c>
      <c r="BC95" s="590" t="s">
        <v>323</v>
      </c>
      <c r="BD95" s="621" t="s">
        <v>323</v>
      </c>
      <c r="BF95" s="621" t="s">
        <v>323</v>
      </c>
      <c r="BH95" s="621" t="s">
        <v>323</v>
      </c>
      <c r="BI95" s="590" t="s">
        <v>323</v>
      </c>
      <c r="BJ95" s="621" t="s">
        <v>323</v>
      </c>
      <c r="BK95" s="590">
        <v>0</v>
      </c>
      <c r="BL95" s="621"/>
      <c r="BN95" s="621"/>
      <c r="BO95" s="590" t="s">
        <v>323</v>
      </c>
    </row>
    <row r="96" spans="1:67" s="590" customFormat="1" x14ac:dyDescent="0.2">
      <c r="A96" s="590" t="s">
        <v>60</v>
      </c>
      <c r="B96" s="590" t="s">
        <v>62</v>
      </c>
      <c r="C96" s="590" t="s">
        <v>64</v>
      </c>
      <c r="D96" s="590" t="s">
        <v>515</v>
      </c>
      <c r="E96" s="590" t="s">
        <v>504</v>
      </c>
      <c r="F96" s="590" t="s">
        <v>505</v>
      </c>
      <c r="G96" s="590" t="s">
        <v>317</v>
      </c>
      <c r="H96" s="590" t="s">
        <v>1109</v>
      </c>
      <c r="I96" s="590" t="s">
        <v>934</v>
      </c>
      <c r="K96" s="590" t="s">
        <v>386</v>
      </c>
      <c r="L96" s="590">
        <v>6</v>
      </c>
      <c r="N96" s="590">
        <v>14</v>
      </c>
      <c r="O96" s="656">
        <v>2.3333333333333335</v>
      </c>
      <c r="P96" s="656">
        <v>1715.5</v>
      </c>
      <c r="Q96" s="656">
        <v>711.33333333333337</v>
      </c>
      <c r="R96" s="590">
        <v>4</v>
      </c>
      <c r="S96" s="621">
        <v>0.2857142857142857</v>
      </c>
      <c r="V96" s="590">
        <v>3</v>
      </c>
      <c r="W96" s="590">
        <v>0.5</v>
      </c>
      <c r="X96" s="590">
        <v>3</v>
      </c>
      <c r="AA96" s="659"/>
      <c r="AC96" s="621"/>
      <c r="AD96" s="590">
        <v>10109</v>
      </c>
      <c r="AE96" s="590">
        <v>184</v>
      </c>
      <c r="AF96" s="621">
        <v>1.7876226561740989E-2</v>
      </c>
      <c r="AG96" s="590">
        <v>10293</v>
      </c>
      <c r="AH96" s="590">
        <v>16722</v>
      </c>
      <c r="AI96" s="621">
        <v>0.61553641908862577</v>
      </c>
      <c r="AJ96" s="590">
        <v>10109</v>
      </c>
      <c r="AK96" s="590">
        <v>184</v>
      </c>
      <c r="AL96" s="590">
        <v>10293</v>
      </c>
      <c r="AM96" s="590">
        <v>4092</v>
      </c>
      <c r="AN96" s="621">
        <v>0.4047878128400435</v>
      </c>
      <c r="AO96" s="590">
        <v>176</v>
      </c>
      <c r="AP96" s="621">
        <v>0.95652173913043481</v>
      </c>
      <c r="AQ96" s="590">
        <v>4268</v>
      </c>
      <c r="AR96" s="621">
        <v>0.41465073350820947</v>
      </c>
      <c r="AS96" s="590">
        <v>80</v>
      </c>
      <c r="AT96" s="621">
        <v>1.9550342130987292E-2</v>
      </c>
      <c r="AU96" s="590">
        <v>23</v>
      </c>
      <c r="AV96" s="621">
        <v>0.13068181818181818</v>
      </c>
      <c r="AW96" s="590">
        <v>103</v>
      </c>
      <c r="AX96" s="621">
        <v>2.4133083411433928E-2</v>
      </c>
      <c r="AY96" s="590">
        <v>75</v>
      </c>
      <c r="AZ96" s="621">
        <v>0.9375</v>
      </c>
      <c r="BA96" s="590">
        <v>19</v>
      </c>
      <c r="BB96" s="621">
        <v>0.82608695652173914</v>
      </c>
      <c r="BC96" s="590">
        <v>94</v>
      </c>
      <c r="BD96" s="621">
        <v>0.91262135922330101</v>
      </c>
      <c r="BE96" s="590">
        <v>14</v>
      </c>
      <c r="BF96" s="621">
        <v>3.2802249297094657E-3</v>
      </c>
      <c r="BG96" s="590">
        <v>20</v>
      </c>
      <c r="BH96" s="621">
        <v>4.6860356138706651E-3</v>
      </c>
      <c r="BI96" s="590">
        <v>34</v>
      </c>
      <c r="BJ96" s="621">
        <v>7.9662605435801316E-3</v>
      </c>
      <c r="BK96" s="590">
        <v>4</v>
      </c>
      <c r="BL96" s="621">
        <v>0.2857142857142857</v>
      </c>
      <c r="BM96" s="590">
        <v>2</v>
      </c>
      <c r="BN96" s="621">
        <v>0.33333333333333331</v>
      </c>
      <c r="BO96" s="590" t="s">
        <v>323</v>
      </c>
    </row>
    <row r="97" spans="1:67" s="590" customFormat="1" x14ac:dyDescent="0.2">
      <c r="A97" s="590" t="s">
        <v>60</v>
      </c>
      <c r="B97" s="590" t="s">
        <v>62</v>
      </c>
      <c r="C97" s="590" t="s">
        <v>65</v>
      </c>
      <c r="D97" s="590" t="s">
        <v>515</v>
      </c>
      <c r="E97" s="590" t="s">
        <v>504</v>
      </c>
      <c r="F97" s="590" t="s">
        <v>505</v>
      </c>
      <c r="G97" s="590" t="s">
        <v>317</v>
      </c>
      <c r="H97" s="590" t="s">
        <v>1109</v>
      </c>
      <c r="I97" s="590" t="s">
        <v>934</v>
      </c>
      <c r="K97" s="590" t="s">
        <v>386</v>
      </c>
      <c r="L97" s="590">
        <v>3</v>
      </c>
      <c r="N97" s="590">
        <v>7</v>
      </c>
      <c r="O97" s="656">
        <v>2.3333333333333335</v>
      </c>
      <c r="P97" s="656">
        <v>2338</v>
      </c>
      <c r="Q97" s="656">
        <v>1229.6666666666667</v>
      </c>
      <c r="R97" s="590">
        <v>3</v>
      </c>
      <c r="S97" s="621">
        <v>0.42857142857142855</v>
      </c>
      <c r="V97" s="590">
        <v>1</v>
      </c>
      <c r="W97" s="590">
        <v>0.33333333333333331</v>
      </c>
      <c r="X97" s="590">
        <v>1</v>
      </c>
      <c r="Z97" s="590">
        <v>4</v>
      </c>
      <c r="AA97" s="659">
        <v>0.5714285714285714</v>
      </c>
      <c r="AB97" s="590">
        <v>1</v>
      </c>
      <c r="AC97" s="621">
        <v>0.33333333333333331</v>
      </c>
      <c r="AD97" s="590">
        <v>6799</v>
      </c>
      <c r="AE97" s="590">
        <v>215</v>
      </c>
      <c r="AF97" s="621">
        <v>3.0652979754776162E-2</v>
      </c>
      <c r="AG97" s="590">
        <v>7014</v>
      </c>
      <c r="AH97" s="590">
        <v>9033</v>
      </c>
      <c r="AI97" s="621">
        <v>0.7764862172035869</v>
      </c>
      <c r="AJ97" s="590">
        <v>6799</v>
      </c>
      <c r="AK97" s="590">
        <v>215</v>
      </c>
      <c r="AL97" s="590">
        <v>7014</v>
      </c>
      <c r="AM97" s="590">
        <v>3493</v>
      </c>
      <c r="AN97" s="621">
        <v>0.51375202235622885</v>
      </c>
      <c r="AO97" s="590">
        <v>196</v>
      </c>
      <c r="AP97" s="621">
        <v>0.91162790697674423</v>
      </c>
      <c r="AQ97" s="590">
        <v>3689</v>
      </c>
      <c r="AR97" s="621">
        <v>0.52594810379241519</v>
      </c>
      <c r="AS97" s="590">
        <v>61</v>
      </c>
      <c r="AT97" s="621">
        <v>1.7463498425422275E-2</v>
      </c>
      <c r="AU97" s="590">
        <v>13</v>
      </c>
      <c r="AV97" s="621">
        <v>6.6326530612244902E-2</v>
      </c>
      <c r="AW97" s="590">
        <v>74</v>
      </c>
      <c r="AX97" s="621">
        <v>2.0059636757928979E-2</v>
      </c>
      <c r="AY97" s="590">
        <v>55</v>
      </c>
      <c r="AZ97" s="621">
        <v>0.90163934426229508</v>
      </c>
      <c r="BA97" s="590">
        <v>9</v>
      </c>
      <c r="BB97" s="621">
        <v>0.69230769230769229</v>
      </c>
      <c r="BC97" s="590">
        <v>64</v>
      </c>
      <c r="BD97" s="621">
        <v>0.86486486486486491</v>
      </c>
      <c r="BE97" s="590">
        <v>19</v>
      </c>
      <c r="BF97" s="621">
        <v>5.1504472756844673E-3</v>
      </c>
      <c r="BG97" s="590">
        <v>12</v>
      </c>
      <c r="BH97" s="621">
        <v>3.2529140688533479E-3</v>
      </c>
      <c r="BI97" s="590">
        <v>31</v>
      </c>
      <c r="BJ97" s="621">
        <v>8.4033613445378148E-3</v>
      </c>
      <c r="BK97" s="590">
        <v>3</v>
      </c>
      <c r="BL97" s="621">
        <v>0.42857142857142855</v>
      </c>
      <c r="BM97" s="590">
        <v>1</v>
      </c>
      <c r="BN97" s="621">
        <v>0.33333333333333331</v>
      </c>
      <c r="BO97" s="590" t="s">
        <v>323</v>
      </c>
    </row>
    <row r="98" spans="1:67" s="590" customFormat="1" x14ac:dyDescent="0.2">
      <c r="A98" s="590" t="s">
        <v>60</v>
      </c>
      <c r="B98" s="590" t="s">
        <v>62</v>
      </c>
      <c r="C98" s="590" t="s">
        <v>502</v>
      </c>
      <c r="D98" s="590" t="s">
        <v>509</v>
      </c>
      <c r="E98" s="590" t="s">
        <v>504</v>
      </c>
      <c r="F98" s="590" t="s">
        <v>505</v>
      </c>
      <c r="G98" s="590" t="s">
        <v>317</v>
      </c>
      <c r="H98" s="590" t="s">
        <v>1109</v>
      </c>
      <c r="I98" s="590" t="s">
        <v>934</v>
      </c>
      <c r="K98" s="590" t="s">
        <v>386</v>
      </c>
      <c r="L98" s="590">
        <v>1</v>
      </c>
      <c r="N98" s="590">
        <v>2</v>
      </c>
      <c r="O98" s="656">
        <v>2</v>
      </c>
      <c r="P98" s="656">
        <v>18862</v>
      </c>
      <c r="Q98" s="656">
        <v>8627</v>
      </c>
      <c r="R98" s="590">
        <v>0</v>
      </c>
      <c r="S98" s="621"/>
      <c r="T98" s="590">
        <v>1</v>
      </c>
      <c r="U98" s="590" t="s">
        <v>434</v>
      </c>
      <c r="V98" s="590">
        <v>1</v>
      </c>
      <c r="W98" s="590">
        <v>1</v>
      </c>
      <c r="X98" s="590">
        <v>1</v>
      </c>
      <c r="AA98" s="659"/>
      <c r="AC98" s="621"/>
      <c r="AD98" s="590">
        <v>18395</v>
      </c>
      <c r="AE98" s="590">
        <v>467</v>
      </c>
      <c r="AF98" s="621">
        <v>2.4758774255116106E-2</v>
      </c>
      <c r="AG98" s="590">
        <v>18862</v>
      </c>
      <c r="AH98" s="590">
        <v>28224</v>
      </c>
      <c r="AI98" s="621">
        <v>0.66829648526077101</v>
      </c>
      <c r="AJ98" s="590">
        <v>18395</v>
      </c>
      <c r="AK98" s="590">
        <v>467</v>
      </c>
      <c r="AL98" s="590">
        <v>18862</v>
      </c>
      <c r="AM98" s="590">
        <v>8198</v>
      </c>
      <c r="AN98" s="621">
        <v>0.44566458276705628</v>
      </c>
      <c r="AO98" s="590">
        <v>429</v>
      </c>
      <c r="AP98" s="621">
        <v>0.9186295503211992</v>
      </c>
      <c r="AQ98" s="590">
        <v>8627</v>
      </c>
      <c r="AR98" s="621">
        <v>0.45737461562930759</v>
      </c>
      <c r="AS98" s="590">
        <v>143</v>
      </c>
      <c r="AT98" s="621">
        <v>1.7443278848499635E-2</v>
      </c>
      <c r="AU98" s="590">
        <v>39</v>
      </c>
      <c r="AV98" s="621">
        <v>9.0909090909090912E-2</v>
      </c>
      <c r="AW98" s="590">
        <v>182</v>
      </c>
      <c r="AX98" s="621">
        <v>2.1096557320041731E-2</v>
      </c>
      <c r="AY98" s="590">
        <v>132</v>
      </c>
      <c r="AZ98" s="621">
        <v>0.92307692307692313</v>
      </c>
      <c r="BA98" s="590">
        <v>31</v>
      </c>
      <c r="BB98" s="621">
        <v>0.79487179487179482</v>
      </c>
      <c r="BC98" s="590">
        <v>163</v>
      </c>
      <c r="BD98" s="621">
        <v>0.89560439560439564</v>
      </c>
      <c r="BE98" s="590">
        <v>34</v>
      </c>
      <c r="BF98" s="621">
        <v>3.9411151037440596E-3</v>
      </c>
      <c r="BG98" s="590">
        <v>872</v>
      </c>
      <c r="BH98" s="621">
        <v>0.10107801089602411</v>
      </c>
      <c r="BI98" s="590">
        <v>906</v>
      </c>
      <c r="BJ98" s="621">
        <v>0.10501912599976818</v>
      </c>
      <c r="BK98" s="590">
        <v>1</v>
      </c>
      <c r="BL98" s="621">
        <v>0.5</v>
      </c>
      <c r="BM98" s="590">
        <v>1</v>
      </c>
      <c r="BN98" s="621">
        <v>1</v>
      </c>
      <c r="BO98" s="590" t="s">
        <v>323</v>
      </c>
    </row>
    <row r="99" spans="1:67" s="590" customFormat="1" x14ac:dyDescent="0.2">
      <c r="A99" s="590" t="s">
        <v>77</v>
      </c>
      <c r="B99" s="590" t="s">
        <v>79</v>
      </c>
      <c r="C99" s="590" t="s">
        <v>502</v>
      </c>
      <c r="D99" s="590" t="s">
        <v>507</v>
      </c>
      <c r="E99" s="590" t="s">
        <v>504</v>
      </c>
      <c r="F99" s="590" t="s">
        <v>519</v>
      </c>
      <c r="G99" s="590" t="s">
        <v>920</v>
      </c>
      <c r="H99" s="590" t="s">
        <v>1109</v>
      </c>
      <c r="I99" s="590" t="s">
        <v>934</v>
      </c>
      <c r="K99" s="590" t="s">
        <v>386</v>
      </c>
      <c r="L99" s="590">
        <v>4</v>
      </c>
      <c r="N99" s="590">
        <v>6</v>
      </c>
      <c r="O99" s="656">
        <v>1.5</v>
      </c>
      <c r="P99" s="656">
        <v>537.25</v>
      </c>
      <c r="Q99" s="656">
        <v>294</v>
      </c>
      <c r="S99" s="621"/>
      <c r="Z99" s="590">
        <v>2</v>
      </c>
      <c r="AA99" s="659">
        <v>0.33333333333333331</v>
      </c>
      <c r="AB99" s="590">
        <v>2</v>
      </c>
      <c r="AC99" s="621">
        <v>0.5</v>
      </c>
      <c r="AD99" s="590">
        <v>2080</v>
      </c>
      <c r="AE99" s="590">
        <v>69</v>
      </c>
      <c r="AF99" s="621">
        <v>3.2107957189390413E-2</v>
      </c>
      <c r="AG99" s="590">
        <v>2149</v>
      </c>
      <c r="AH99" s="590">
        <v>2910</v>
      </c>
      <c r="AI99" s="621">
        <v>0.73848797250859111</v>
      </c>
      <c r="AJ99" s="590">
        <v>2080</v>
      </c>
      <c r="AK99" s="590">
        <v>69</v>
      </c>
      <c r="AL99" s="590">
        <v>2149</v>
      </c>
      <c r="AM99" s="590">
        <v>1129</v>
      </c>
      <c r="AN99" s="621">
        <v>0.5427884615384615</v>
      </c>
      <c r="AO99" s="590">
        <v>47</v>
      </c>
      <c r="AP99" s="621">
        <v>0.6811594202898551</v>
      </c>
      <c r="AQ99" s="590">
        <v>1176</v>
      </c>
      <c r="AR99" s="621">
        <v>0.54723127035830621</v>
      </c>
      <c r="AS99" s="590">
        <v>17</v>
      </c>
      <c r="AT99" s="621">
        <v>1.5057573073516387E-2</v>
      </c>
      <c r="AU99" s="590">
        <v>1</v>
      </c>
      <c r="AV99" s="621">
        <v>2.1276595744680851E-2</v>
      </c>
      <c r="AW99" s="590">
        <v>18</v>
      </c>
      <c r="AX99" s="621">
        <v>1.5306122448979591E-2</v>
      </c>
      <c r="AY99" s="590">
        <v>15</v>
      </c>
      <c r="AZ99" s="621">
        <v>0.88235294117647056</v>
      </c>
      <c r="BA99" s="590">
        <v>0</v>
      </c>
      <c r="BB99" s="621">
        <v>0</v>
      </c>
      <c r="BC99" s="590">
        <v>15</v>
      </c>
      <c r="BD99" s="621">
        <v>0.83333333333333337</v>
      </c>
      <c r="BE99" s="590">
        <v>1</v>
      </c>
      <c r="BF99" s="621">
        <v>8.5034013605442174E-4</v>
      </c>
      <c r="BG99" s="590">
        <v>146</v>
      </c>
      <c r="BH99" s="621">
        <v>0.12414965986394558</v>
      </c>
      <c r="BI99" s="590">
        <v>147</v>
      </c>
      <c r="BJ99" s="621">
        <v>0.125</v>
      </c>
      <c r="BK99" s="590">
        <v>0</v>
      </c>
      <c r="BL99" s="621"/>
      <c r="BN99" s="621"/>
      <c r="BO99" s="590" t="s">
        <v>323</v>
      </c>
    </row>
    <row r="100" spans="1:67" s="590" customFormat="1" x14ac:dyDescent="0.2">
      <c r="A100" s="590" t="s">
        <v>77</v>
      </c>
      <c r="B100" s="590" t="s">
        <v>80</v>
      </c>
      <c r="C100" s="590" t="s">
        <v>502</v>
      </c>
      <c r="D100" s="590" t="s">
        <v>515</v>
      </c>
      <c r="E100" s="590" t="s">
        <v>504</v>
      </c>
      <c r="F100" s="590" t="s">
        <v>519</v>
      </c>
      <c r="G100" s="590" t="s">
        <v>920</v>
      </c>
      <c r="H100" s="590" t="s">
        <v>1109</v>
      </c>
      <c r="I100" s="590" t="s">
        <v>934</v>
      </c>
      <c r="K100" s="590" t="s">
        <v>386</v>
      </c>
      <c r="L100" s="590">
        <v>12</v>
      </c>
      <c r="N100" s="590">
        <v>31</v>
      </c>
      <c r="O100" s="656">
        <v>2.5833333333333335</v>
      </c>
      <c r="P100" s="656">
        <v>3805.25</v>
      </c>
      <c r="Q100" s="656">
        <v>1666.25</v>
      </c>
      <c r="R100" s="590">
        <v>10</v>
      </c>
      <c r="S100" s="621">
        <v>0.32258064516129031</v>
      </c>
      <c r="V100" s="590">
        <v>9</v>
      </c>
      <c r="W100" s="590">
        <v>0.75</v>
      </c>
      <c r="X100" s="590">
        <v>9</v>
      </c>
      <c r="Y100" s="621">
        <v>0.69230769230769229</v>
      </c>
      <c r="AA100" s="659"/>
      <c r="AC100" s="621"/>
      <c r="AD100" s="590">
        <v>45546</v>
      </c>
      <c r="AE100" s="590">
        <v>117</v>
      </c>
      <c r="AF100" s="621">
        <v>2.5622495236843836E-3</v>
      </c>
      <c r="AG100" s="590">
        <v>45663</v>
      </c>
      <c r="AH100" s="590">
        <v>65280</v>
      </c>
      <c r="AI100" s="621">
        <v>0.69949448529411762</v>
      </c>
      <c r="AJ100" s="590">
        <v>45546</v>
      </c>
      <c r="AK100" s="590">
        <v>117</v>
      </c>
      <c r="AL100" s="590">
        <v>45663</v>
      </c>
      <c r="AM100" s="590">
        <v>19905</v>
      </c>
      <c r="AN100" s="621">
        <v>0.43703069424318269</v>
      </c>
      <c r="AO100" s="590">
        <v>90</v>
      </c>
      <c r="AP100" s="621">
        <v>0.76923076923076927</v>
      </c>
      <c r="AQ100" s="590">
        <v>19995</v>
      </c>
      <c r="AR100" s="621">
        <v>0.43788187372708759</v>
      </c>
      <c r="AS100" s="590">
        <v>170</v>
      </c>
      <c r="AT100" s="621">
        <v>8.5405676965586534E-3</v>
      </c>
      <c r="AU100" s="590">
        <v>3</v>
      </c>
      <c r="AV100" s="621">
        <v>3.3333333333333333E-2</v>
      </c>
      <c r="AW100" s="590">
        <v>173</v>
      </c>
      <c r="AX100" s="621">
        <v>8.6521630407601895E-3</v>
      </c>
      <c r="AY100" s="590">
        <v>158</v>
      </c>
      <c r="AZ100" s="621">
        <v>0.92941176470588238</v>
      </c>
      <c r="BA100" s="590">
        <v>1</v>
      </c>
      <c r="BB100" s="621">
        <v>0.33333333333333331</v>
      </c>
      <c r="BC100" s="590">
        <v>159</v>
      </c>
      <c r="BD100" s="621">
        <v>0.91907514450867056</v>
      </c>
      <c r="BE100" s="590">
        <v>117</v>
      </c>
      <c r="BF100" s="621">
        <v>5.8514628657164291E-3</v>
      </c>
      <c r="BG100" s="590">
        <v>246</v>
      </c>
      <c r="BH100" s="621">
        <v>1.2303075768942236E-2</v>
      </c>
      <c r="BI100" s="590">
        <v>363</v>
      </c>
      <c r="BJ100" s="621">
        <v>1.8154538634658664E-2</v>
      </c>
      <c r="BK100" s="590">
        <v>15</v>
      </c>
      <c r="BL100" s="621">
        <v>0.4838709677419355</v>
      </c>
      <c r="BM100" s="590">
        <v>5</v>
      </c>
      <c r="BN100" s="621">
        <v>0.41666666666666669</v>
      </c>
      <c r="BO100" s="590" t="s">
        <v>323</v>
      </c>
    </row>
    <row r="101" spans="1:67" s="590" customFormat="1" x14ac:dyDescent="0.2">
      <c r="A101" s="590" t="s">
        <v>77</v>
      </c>
      <c r="B101" s="590" t="s">
        <v>80</v>
      </c>
      <c r="C101" s="590" t="s">
        <v>502</v>
      </c>
      <c r="D101" s="590" t="s">
        <v>509</v>
      </c>
      <c r="E101" s="590" t="s">
        <v>504</v>
      </c>
      <c r="F101" s="590" t="s">
        <v>519</v>
      </c>
      <c r="G101" s="590" t="s">
        <v>920</v>
      </c>
      <c r="H101" s="590" t="s">
        <v>1109</v>
      </c>
      <c r="I101" s="590" t="s">
        <v>934</v>
      </c>
      <c r="K101" s="590" t="s">
        <v>386</v>
      </c>
      <c r="L101" s="590">
        <v>1</v>
      </c>
      <c r="N101" s="590">
        <v>5</v>
      </c>
      <c r="O101" s="656">
        <v>5</v>
      </c>
      <c r="P101" s="656">
        <v>45663</v>
      </c>
      <c r="Q101" s="656">
        <v>19995</v>
      </c>
      <c r="R101" s="590">
        <v>0</v>
      </c>
      <c r="S101" s="621">
        <v>0</v>
      </c>
      <c r="T101" s="590">
        <v>2</v>
      </c>
      <c r="U101" s="590" t="s">
        <v>435</v>
      </c>
      <c r="AA101" s="659"/>
      <c r="AC101" s="621"/>
      <c r="AD101" s="590">
        <v>45546</v>
      </c>
      <c r="AE101" s="590">
        <v>117</v>
      </c>
      <c r="AF101" s="621">
        <v>2.5622495236843836E-3</v>
      </c>
      <c r="AG101" s="590">
        <v>45663</v>
      </c>
      <c r="AH101" s="590">
        <v>65280</v>
      </c>
      <c r="AI101" s="621">
        <v>0.69949448529411762</v>
      </c>
      <c r="AJ101" s="590">
        <v>45546</v>
      </c>
      <c r="AK101" s="590">
        <v>117</v>
      </c>
      <c r="AL101" s="590">
        <v>45663</v>
      </c>
      <c r="AM101" s="590">
        <v>19905</v>
      </c>
      <c r="AN101" s="621">
        <v>0.43703069424318269</v>
      </c>
      <c r="AO101" s="590">
        <v>90</v>
      </c>
      <c r="AP101" s="621">
        <v>0.76923076923076927</v>
      </c>
      <c r="AQ101" s="590">
        <v>19995</v>
      </c>
      <c r="AR101" s="621">
        <v>0.43788187372708759</v>
      </c>
      <c r="AS101" s="590">
        <v>170</v>
      </c>
      <c r="AT101" s="621">
        <v>8.5405676965586534E-3</v>
      </c>
      <c r="AU101" s="590">
        <v>3</v>
      </c>
      <c r="AV101" s="621">
        <v>3.3333333333333333E-2</v>
      </c>
      <c r="AW101" s="590">
        <v>173</v>
      </c>
      <c r="AX101" s="621">
        <v>8.6521630407601895E-3</v>
      </c>
      <c r="AY101" s="590">
        <v>158</v>
      </c>
      <c r="AZ101" s="621">
        <v>0.92941176470588238</v>
      </c>
      <c r="BA101" s="590">
        <v>1</v>
      </c>
      <c r="BB101" s="621">
        <v>0.33333333333333331</v>
      </c>
      <c r="BC101" s="590">
        <v>159</v>
      </c>
      <c r="BD101" s="621">
        <v>0.91907514450867056</v>
      </c>
      <c r="BE101" s="590">
        <v>48</v>
      </c>
      <c r="BF101" s="621">
        <v>2.4006001500375095E-3</v>
      </c>
      <c r="BG101" s="590">
        <v>351</v>
      </c>
      <c r="BH101" s="621">
        <v>1.7554388597149289E-2</v>
      </c>
      <c r="BI101" s="590">
        <v>399</v>
      </c>
      <c r="BJ101" s="621">
        <v>1.9954988747186795E-2</v>
      </c>
      <c r="BK101" s="590">
        <v>3</v>
      </c>
      <c r="BL101" s="674">
        <v>0.6</v>
      </c>
      <c r="BM101" s="590">
        <v>1</v>
      </c>
      <c r="BN101" s="674">
        <v>1</v>
      </c>
      <c r="BO101" s="590" t="s">
        <v>323</v>
      </c>
    </row>
    <row r="102" spans="1:67" s="590" customFormat="1" x14ac:dyDescent="0.2">
      <c r="A102" s="590" t="s">
        <v>89</v>
      </c>
      <c r="B102" s="590" t="s">
        <v>90</v>
      </c>
      <c r="C102" s="590" t="s">
        <v>91</v>
      </c>
      <c r="D102" s="590" t="s">
        <v>507</v>
      </c>
      <c r="E102" s="590" t="s">
        <v>504</v>
      </c>
      <c r="F102" s="590" t="s">
        <v>505</v>
      </c>
      <c r="G102" s="590" t="s">
        <v>314</v>
      </c>
      <c r="H102" s="590" t="s">
        <v>1109</v>
      </c>
      <c r="I102" s="590" t="s">
        <v>934</v>
      </c>
      <c r="K102" s="590" t="s">
        <v>510</v>
      </c>
      <c r="L102" s="590">
        <v>3</v>
      </c>
      <c r="M102" s="590">
        <v>3</v>
      </c>
      <c r="N102" s="590">
        <v>3</v>
      </c>
      <c r="O102" s="656">
        <v>1</v>
      </c>
      <c r="P102" s="656">
        <v>1209.6666666666667</v>
      </c>
      <c r="Q102" s="656" t="s">
        <v>323</v>
      </c>
      <c r="S102" s="621"/>
      <c r="Z102" s="590">
        <v>3</v>
      </c>
      <c r="AA102" s="659">
        <v>1</v>
      </c>
      <c r="AB102" s="590">
        <v>3</v>
      </c>
      <c r="AC102" s="621">
        <v>1</v>
      </c>
      <c r="AD102" s="590">
        <v>3626</v>
      </c>
      <c r="AE102" s="590">
        <v>3</v>
      </c>
      <c r="AF102" s="621">
        <v>8.2667401488013229E-4</v>
      </c>
      <c r="AG102" s="590">
        <v>3629</v>
      </c>
      <c r="AI102" s="621"/>
      <c r="AJ102" s="590" t="s">
        <v>323</v>
      </c>
      <c r="AK102" s="590" t="s">
        <v>323</v>
      </c>
      <c r="AL102" s="590" t="s">
        <v>323</v>
      </c>
      <c r="AN102" s="621" t="s">
        <v>323</v>
      </c>
      <c r="AP102" s="621" t="s">
        <v>323</v>
      </c>
      <c r="AQ102" s="590" t="s">
        <v>323</v>
      </c>
      <c r="AR102" s="621" t="s">
        <v>323</v>
      </c>
      <c r="AS102" s="590" t="s">
        <v>323</v>
      </c>
      <c r="AT102" s="621" t="s">
        <v>323</v>
      </c>
      <c r="AU102" s="590" t="s">
        <v>323</v>
      </c>
      <c r="AV102" s="621" t="s">
        <v>323</v>
      </c>
      <c r="AW102" s="590" t="s">
        <v>323</v>
      </c>
      <c r="AX102" s="621" t="s">
        <v>323</v>
      </c>
      <c r="AZ102" s="621" t="s">
        <v>323</v>
      </c>
      <c r="BB102" s="621" t="s">
        <v>323</v>
      </c>
      <c r="BC102" s="590" t="s">
        <v>323</v>
      </c>
      <c r="BD102" s="621" t="s">
        <v>323</v>
      </c>
      <c r="BF102" s="621" t="s">
        <v>323</v>
      </c>
      <c r="BH102" s="621" t="s">
        <v>323</v>
      </c>
      <c r="BI102" s="590" t="s">
        <v>323</v>
      </c>
      <c r="BJ102" s="621" t="s">
        <v>323</v>
      </c>
      <c r="BK102" s="590">
        <v>3</v>
      </c>
      <c r="BL102" s="621">
        <v>1</v>
      </c>
      <c r="BM102" s="590">
        <v>3</v>
      </c>
      <c r="BN102" s="621">
        <v>1</v>
      </c>
      <c r="BO102" s="590" t="s">
        <v>323</v>
      </c>
    </row>
    <row r="103" spans="1:67" s="590" customFormat="1" x14ac:dyDescent="0.2">
      <c r="A103" s="590" t="s">
        <v>89</v>
      </c>
      <c r="B103" s="590" t="s">
        <v>90</v>
      </c>
      <c r="C103" s="590" t="s">
        <v>92</v>
      </c>
      <c r="D103" s="590" t="s">
        <v>507</v>
      </c>
      <c r="E103" s="590" t="s">
        <v>504</v>
      </c>
      <c r="F103" s="590" t="s">
        <v>505</v>
      </c>
      <c r="G103" s="590" t="s">
        <v>314</v>
      </c>
      <c r="H103" s="590" t="s">
        <v>1109</v>
      </c>
      <c r="I103" s="590" t="s">
        <v>934</v>
      </c>
      <c r="K103" s="590" t="s">
        <v>386</v>
      </c>
      <c r="L103" s="590">
        <v>2</v>
      </c>
      <c r="N103" s="590">
        <v>3</v>
      </c>
      <c r="O103" s="656">
        <v>1.5</v>
      </c>
      <c r="P103" s="656">
        <v>886</v>
      </c>
      <c r="Q103" s="656">
        <v>495.5</v>
      </c>
      <c r="S103" s="621"/>
      <c r="Z103" s="590">
        <v>2</v>
      </c>
      <c r="AA103" s="659">
        <v>0.66666666666666663</v>
      </c>
      <c r="AB103" s="590">
        <v>1</v>
      </c>
      <c r="AC103" s="621">
        <v>0.5</v>
      </c>
      <c r="AD103" s="590">
        <v>1749</v>
      </c>
      <c r="AE103" s="590">
        <v>23</v>
      </c>
      <c r="AF103" s="621">
        <v>1.2979683972911963E-2</v>
      </c>
      <c r="AG103" s="590">
        <v>1772</v>
      </c>
      <c r="AI103" s="621"/>
      <c r="AJ103" s="590">
        <v>1749</v>
      </c>
      <c r="AK103" s="590">
        <v>23</v>
      </c>
      <c r="AL103" s="590">
        <v>1772</v>
      </c>
      <c r="AM103" s="590">
        <v>972</v>
      </c>
      <c r="AN103" s="621">
        <v>0.55574614065180106</v>
      </c>
      <c r="AO103" s="590">
        <v>19</v>
      </c>
      <c r="AP103" s="621">
        <v>0.82608695652173914</v>
      </c>
      <c r="AQ103" s="590">
        <v>991</v>
      </c>
      <c r="AR103" s="621">
        <v>0.55925507900677196</v>
      </c>
      <c r="AT103" s="621" t="s">
        <v>323</v>
      </c>
      <c r="AV103" s="621" t="s">
        <v>323</v>
      </c>
      <c r="AW103" s="590" t="s">
        <v>323</v>
      </c>
      <c r="AX103" s="621"/>
      <c r="AY103" s="590">
        <v>11</v>
      </c>
      <c r="AZ103" s="621" t="s">
        <v>323</v>
      </c>
      <c r="BB103" s="621" t="s">
        <v>323</v>
      </c>
      <c r="BC103" s="590">
        <v>11</v>
      </c>
      <c r="BD103" s="621" t="s">
        <v>323</v>
      </c>
      <c r="BF103" s="621"/>
      <c r="BG103" s="590">
        <v>79</v>
      </c>
      <c r="BH103" s="621">
        <v>7.9717457114026238E-2</v>
      </c>
      <c r="BI103" s="590">
        <v>79</v>
      </c>
      <c r="BJ103" s="621">
        <v>7.9717457114026238E-2</v>
      </c>
      <c r="BK103" s="590">
        <v>0</v>
      </c>
      <c r="BL103" s="621"/>
      <c r="BN103" s="621"/>
      <c r="BO103" s="590" t="s">
        <v>323</v>
      </c>
    </row>
    <row r="104" spans="1:67" s="590" customFormat="1" x14ac:dyDescent="0.2">
      <c r="A104" s="590" t="s">
        <v>89</v>
      </c>
      <c r="B104" s="590" t="s">
        <v>93</v>
      </c>
      <c r="C104" s="590" t="s">
        <v>502</v>
      </c>
      <c r="D104" s="590" t="s">
        <v>507</v>
      </c>
      <c r="E104" s="590" t="s">
        <v>504</v>
      </c>
      <c r="F104" s="590" t="s">
        <v>505</v>
      </c>
      <c r="G104" s="590" t="s">
        <v>314</v>
      </c>
      <c r="H104" s="590" t="s">
        <v>1109</v>
      </c>
      <c r="I104" s="590" t="s">
        <v>934</v>
      </c>
      <c r="K104" s="590" t="s">
        <v>510</v>
      </c>
      <c r="L104" s="590">
        <v>4</v>
      </c>
      <c r="M104" s="590">
        <v>4</v>
      </c>
      <c r="N104" s="590">
        <v>4</v>
      </c>
      <c r="O104" s="656">
        <v>1</v>
      </c>
      <c r="P104" s="656">
        <v>2799.25</v>
      </c>
      <c r="Q104" s="656" t="s">
        <v>323</v>
      </c>
      <c r="S104" s="621"/>
      <c r="Z104" s="590">
        <v>3</v>
      </c>
      <c r="AA104" s="659">
        <v>0.75</v>
      </c>
      <c r="AB104" s="590">
        <v>3</v>
      </c>
      <c r="AC104" s="621">
        <v>0.75</v>
      </c>
      <c r="AD104" s="590">
        <v>11194</v>
      </c>
      <c r="AE104" s="590">
        <v>3</v>
      </c>
      <c r="AF104" s="621">
        <v>2.679289095293382E-4</v>
      </c>
      <c r="AG104" s="590">
        <v>11197</v>
      </c>
      <c r="AH104" s="590">
        <v>17346</v>
      </c>
      <c r="AI104" s="621">
        <v>0.64550905107805834</v>
      </c>
      <c r="AJ104" s="590" t="s">
        <v>323</v>
      </c>
      <c r="AK104" s="590" t="s">
        <v>323</v>
      </c>
      <c r="AL104" s="590" t="s">
        <v>323</v>
      </c>
      <c r="AN104" s="621" t="s">
        <v>323</v>
      </c>
      <c r="AP104" s="621" t="s">
        <v>323</v>
      </c>
      <c r="AQ104" s="590" t="s">
        <v>323</v>
      </c>
      <c r="AR104" s="621" t="s">
        <v>323</v>
      </c>
      <c r="AT104" s="621" t="s">
        <v>323</v>
      </c>
      <c r="AV104" s="621" t="s">
        <v>323</v>
      </c>
      <c r="AW104" s="590" t="s">
        <v>323</v>
      </c>
      <c r="AX104" s="621"/>
      <c r="AZ104" s="621" t="s">
        <v>323</v>
      </c>
      <c r="BB104" s="621" t="s">
        <v>323</v>
      </c>
      <c r="BC104" s="590" t="s">
        <v>323</v>
      </c>
      <c r="BD104" s="621" t="s">
        <v>323</v>
      </c>
      <c r="BF104" s="621" t="s">
        <v>323</v>
      </c>
      <c r="BH104" s="621" t="s">
        <v>323</v>
      </c>
      <c r="BI104" s="590" t="s">
        <v>323</v>
      </c>
      <c r="BJ104" s="621" t="s">
        <v>323</v>
      </c>
      <c r="BK104" s="590">
        <v>2</v>
      </c>
      <c r="BL104" s="621">
        <v>0.5</v>
      </c>
      <c r="BM104" s="590">
        <v>2</v>
      </c>
      <c r="BN104" s="621">
        <v>0.5</v>
      </c>
      <c r="BO104" s="590" t="s">
        <v>323</v>
      </c>
    </row>
    <row r="105" spans="1:67" s="590" customFormat="1" x14ac:dyDescent="0.2">
      <c r="A105" s="590" t="s">
        <v>89</v>
      </c>
      <c r="B105" s="590" t="s">
        <v>94</v>
      </c>
      <c r="C105" s="590" t="s">
        <v>95</v>
      </c>
      <c r="D105" s="590" t="s">
        <v>515</v>
      </c>
      <c r="E105" s="590" t="s">
        <v>504</v>
      </c>
      <c r="F105" s="590" t="s">
        <v>505</v>
      </c>
      <c r="G105" s="590" t="s">
        <v>314</v>
      </c>
      <c r="H105" s="590" t="s">
        <v>1109</v>
      </c>
      <c r="I105" s="590" t="s">
        <v>934</v>
      </c>
      <c r="K105" s="590" t="s">
        <v>510</v>
      </c>
      <c r="L105" s="590">
        <v>2</v>
      </c>
      <c r="M105" s="590">
        <v>2</v>
      </c>
      <c r="N105" s="590">
        <v>2</v>
      </c>
      <c r="O105" s="656">
        <v>1</v>
      </c>
      <c r="P105" s="656">
        <v>2178.5</v>
      </c>
      <c r="Q105" s="656" t="s">
        <v>323</v>
      </c>
      <c r="R105" s="590">
        <v>2</v>
      </c>
      <c r="S105" s="621">
        <v>1</v>
      </c>
      <c r="V105" s="590">
        <v>2</v>
      </c>
      <c r="W105" s="590">
        <v>1</v>
      </c>
      <c r="X105" s="590">
        <v>2</v>
      </c>
      <c r="AA105" s="659"/>
      <c r="AC105" s="621"/>
      <c r="AD105" s="590">
        <v>4352</v>
      </c>
      <c r="AE105" s="590">
        <v>5</v>
      </c>
      <c r="AF105" s="621">
        <v>1.1475786091347257E-3</v>
      </c>
      <c r="AG105" s="590">
        <v>4357</v>
      </c>
      <c r="AH105" s="590">
        <v>6759</v>
      </c>
      <c r="AI105" s="621">
        <v>0.64462198550081373</v>
      </c>
      <c r="AJ105" s="590" t="s">
        <v>323</v>
      </c>
      <c r="AK105" s="590" t="s">
        <v>323</v>
      </c>
      <c r="AL105" s="590" t="s">
        <v>323</v>
      </c>
      <c r="AN105" s="621" t="s">
        <v>323</v>
      </c>
      <c r="AP105" s="621" t="s">
        <v>323</v>
      </c>
      <c r="AQ105" s="590" t="s">
        <v>323</v>
      </c>
      <c r="AR105" s="621" t="s">
        <v>323</v>
      </c>
      <c r="AT105" s="621" t="s">
        <v>323</v>
      </c>
      <c r="AV105" s="621" t="s">
        <v>323</v>
      </c>
      <c r="AW105" s="590" t="s">
        <v>323</v>
      </c>
      <c r="AX105" s="621"/>
      <c r="AZ105" s="621" t="s">
        <v>323</v>
      </c>
      <c r="BB105" s="621" t="s">
        <v>323</v>
      </c>
      <c r="BC105" s="590" t="s">
        <v>323</v>
      </c>
      <c r="BD105" s="621" t="s">
        <v>323</v>
      </c>
      <c r="BF105" s="621" t="s">
        <v>323</v>
      </c>
      <c r="BH105" s="621" t="s">
        <v>323</v>
      </c>
      <c r="BI105" s="590" t="s">
        <v>323</v>
      </c>
      <c r="BJ105" s="621" t="s">
        <v>323</v>
      </c>
      <c r="BK105" s="590">
        <v>0</v>
      </c>
      <c r="BL105" s="621"/>
      <c r="BN105" s="621"/>
      <c r="BO105" s="590" t="s">
        <v>323</v>
      </c>
    </row>
    <row r="106" spans="1:67" s="590" customFormat="1" x14ac:dyDescent="0.2">
      <c r="A106" s="590" t="s">
        <v>89</v>
      </c>
      <c r="B106" s="590" t="s">
        <v>94</v>
      </c>
      <c r="C106" s="590" t="s">
        <v>96</v>
      </c>
      <c r="D106" s="590" t="s">
        <v>515</v>
      </c>
      <c r="E106" s="590" t="s">
        <v>504</v>
      </c>
      <c r="F106" s="590" t="s">
        <v>505</v>
      </c>
      <c r="G106" s="590" t="s">
        <v>314</v>
      </c>
      <c r="H106" s="590" t="s">
        <v>1109</v>
      </c>
      <c r="I106" s="590" t="s">
        <v>934</v>
      </c>
      <c r="K106" s="590" t="s">
        <v>386</v>
      </c>
      <c r="L106" s="590">
        <v>2</v>
      </c>
      <c r="N106" s="590">
        <v>4</v>
      </c>
      <c r="O106" s="656">
        <v>2</v>
      </c>
      <c r="P106" s="656">
        <v>2700.5</v>
      </c>
      <c r="Q106" s="656">
        <v>1536.5</v>
      </c>
      <c r="R106" s="590">
        <v>2</v>
      </c>
      <c r="S106" s="621">
        <v>0.5</v>
      </c>
      <c r="V106" s="590">
        <v>2</v>
      </c>
      <c r="W106" s="590">
        <v>1</v>
      </c>
      <c r="X106" s="590">
        <v>2</v>
      </c>
      <c r="AA106" s="659"/>
      <c r="AC106" s="621"/>
      <c r="AD106" s="590">
        <v>5375</v>
      </c>
      <c r="AE106" s="590">
        <v>26</v>
      </c>
      <c r="AF106" s="621">
        <v>4.8139233475282357E-3</v>
      </c>
      <c r="AG106" s="590">
        <v>5401</v>
      </c>
      <c r="AH106" s="590">
        <v>7788</v>
      </c>
      <c r="AI106" s="621">
        <v>0.69350282485875703</v>
      </c>
      <c r="AJ106" s="590">
        <v>5375</v>
      </c>
      <c r="AK106" s="590">
        <v>26</v>
      </c>
      <c r="AL106" s="590">
        <v>5401</v>
      </c>
      <c r="AM106" s="590">
        <v>3051</v>
      </c>
      <c r="AN106" s="621">
        <v>0.56762790697674415</v>
      </c>
      <c r="AO106" s="590">
        <v>22</v>
      </c>
      <c r="AP106" s="621">
        <v>0.84615384615384615</v>
      </c>
      <c r="AQ106" s="590">
        <v>3073</v>
      </c>
      <c r="AR106" s="621">
        <v>0.56896870949824108</v>
      </c>
      <c r="AT106" s="621" t="s">
        <v>323</v>
      </c>
      <c r="AV106" s="621" t="s">
        <v>323</v>
      </c>
      <c r="AW106" s="590" t="s">
        <v>323</v>
      </c>
      <c r="AX106" s="621"/>
      <c r="AY106" s="590">
        <v>27</v>
      </c>
      <c r="AZ106" s="621" t="s">
        <v>323</v>
      </c>
      <c r="BB106" s="621" t="s">
        <v>323</v>
      </c>
      <c r="BC106" s="590">
        <v>27</v>
      </c>
      <c r="BD106" s="621" t="s">
        <v>323</v>
      </c>
      <c r="BE106" s="590">
        <v>1</v>
      </c>
      <c r="BF106" s="621">
        <v>3.254149040026033E-4</v>
      </c>
      <c r="BG106" s="590">
        <v>46</v>
      </c>
      <c r="BH106" s="621">
        <v>1.4969085584119753E-2</v>
      </c>
      <c r="BI106" s="590">
        <v>47</v>
      </c>
      <c r="BJ106" s="621">
        <v>1.5294500488122356E-2</v>
      </c>
      <c r="BK106" s="590">
        <v>0</v>
      </c>
      <c r="BL106" s="621"/>
      <c r="BN106" s="621"/>
      <c r="BO106" s="590" t="s">
        <v>323</v>
      </c>
    </row>
    <row r="107" spans="1:67" s="590" customFormat="1" x14ac:dyDescent="0.2">
      <c r="A107" s="590" t="s">
        <v>89</v>
      </c>
      <c r="B107" s="590" t="s">
        <v>94</v>
      </c>
      <c r="C107" s="590" t="s">
        <v>97</v>
      </c>
      <c r="D107" s="590" t="s">
        <v>515</v>
      </c>
      <c r="E107" s="590" t="s">
        <v>504</v>
      </c>
      <c r="F107" s="590" t="s">
        <v>505</v>
      </c>
      <c r="G107" s="590" t="s">
        <v>314</v>
      </c>
      <c r="H107" s="590" t="s">
        <v>1109</v>
      </c>
      <c r="I107" s="590" t="s">
        <v>934</v>
      </c>
      <c r="K107" s="590" t="s">
        <v>386</v>
      </c>
      <c r="L107" s="590">
        <v>4</v>
      </c>
      <c r="N107" s="590">
        <v>6</v>
      </c>
      <c r="O107" s="656">
        <v>1.5</v>
      </c>
      <c r="P107" s="656">
        <v>2799.25</v>
      </c>
      <c r="Q107" s="656">
        <v>1035.75</v>
      </c>
      <c r="R107" s="590">
        <v>4</v>
      </c>
      <c r="S107" s="621">
        <v>0.66666666666666663</v>
      </c>
      <c r="V107" s="590">
        <v>4</v>
      </c>
      <c r="W107" s="590">
        <v>1</v>
      </c>
      <c r="X107" s="590">
        <v>4</v>
      </c>
      <c r="Z107" s="590">
        <v>2</v>
      </c>
      <c r="AA107" s="659">
        <v>0.33333333333333331</v>
      </c>
      <c r="AC107" s="621"/>
      <c r="AD107" s="590">
        <v>11194</v>
      </c>
      <c r="AE107" s="590">
        <v>3</v>
      </c>
      <c r="AF107" s="621">
        <v>2.679289095293382E-4</v>
      </c>
      <c r="AG107" s="590">
        <v>11197</v>
      </c>
      <c r="AH107" s="590">
        <v>17346</v>
      </c>
      <c r="AI107" s="621">
        <v>0.64550905107805834</v>
      </c>
      <c r="AJ107" s="590">
        <v>11194</v>
      </c>
      <c r="AK107" s="590">
        <v>3</v>
      </c>
      <c r="AL107" s="590">
        <v>11197</v>
      </c>
      <c r="AM107" s="590">
        <v>4140</v>
      </c>
      <c r="AN107" s="621">
        <v>0.36984098624262995</v>
      </c>
      <c r="AO107" s="590">
        <v>3</v>
      </c>
      <c r="AP107" s="621">
        <v>1</v>
      </c>
      <c r="AQ107" s="590">
        <v>4143</v>
      </c>
      <c r="AR107" s="621">
        <v>0.37000982406001609</v>
      </c>
      <c r="AT107" s="621" t="s">
        <v>323</v>
      </c>
      <c r="AV107" s="621" t="s">
        <v>323</v>
      </c>
      <c r="AW107" s="590" t="s">
        <v>323</v>
      </c>
      <c r="AX107" s="621"/>
      <c r="AY107" s="590">
        <v>59</v>
      </c>
      <c r="AZ107" s="621" t="s">
        <v>323</v>
      </c>
      <c r="BB107" s="621" t="s">
        <v>323</v>
      </c>
      <c r="BC107" s="590">
        <v>59</v>
      </c>
      <c r="BD107" s="621" t="s">
        <v>323</v>
      </c>
      <c r="BE107" s="590">
        <v>5</v>
      </c>
      <c r="BF107" s="621">
        <v>1.2068549360366883E-3</v>
      </c>
      <c r="BG107" s="590">
        <v>148</v>
      </c>
      <c r="BH107" s="621">
        <v>3.5722906106685978E-2</v>
      </c>
      <c r="BI107" s="590">
        <v>153</v>
      </c>
      <c r="BJ107" s="621">
        <v>3.6929761042722664E-2</v>
      </c>
      <c r="BK107" s="590">
        <v>3</v>
      </c>
      <c r="BL107" s="621">
        <v>0.5</v>
      </c>
      <c r="BM107" s="590">
        <v>1</v>
      </c>
      <c r="BN107" s="621">
        <v>0.25</v>
      </c>
      <c r="BO107" s="590" t="s">
        <v>323</v>
      </c>
    </row>
    <row r="108" spans="1:67" s="590" customFormat="1" x14ac:dyDescent="0.2">
      <c r="A108" s="590" t="s">
        <v>89</v>
      </c>
      <c r="B108" s="590" t="s">
        <v>94</v>
      </c>
      <c r="C108" s="590" t="s">
        <v>98</v>
      </c>
      <c r="D108" s="590" t="s">
        <v>515</v>
      </c>
      <c r="E108" s="590" t="s">
        <v>504</v>
      </c>
      <c r="F108" s="590" t="s">
        <v>505</v>
      </c>
      <c r="G108" s="590" t="s">
        <v>314</v>
      </c>
      <c r="H108" s="590" t="s">
        <v>1109</v>
      </c>
      <c r="I108" s="590" t="s">
        <v>934</v>
      </c>
      <c r="K108" s="590" t="s">
        <v>510</v>
      </c>
      <c r="L108" s="590">
        <v>3</v>
      </c>
      <c r="M108" s="590">
        <v>3</v>
      </c>
      <c r="N108" s="590">
        <v>3</v>
      </c>
      <c r="O108" s="656">
        <v>1</v>
      </c>
      <c r="P108" s="656">
        <v>2874.6666666666665</v>
      </c>
      <c r="Q108" s="656" t="s">
        <v>323</v>
      </c>
      <c r="R108" s="590">
        <v>2</v>
      </c>
      <c r="S108" s="621">
        <v>0.66666666666666663</v>
      </c>
      <c r="V108" s="590">
        <v>2</v>
      </c>
      <c r="W108" s="590">
        <v>0.66666666666666663</v>
      </c>
      <c r="X108" s="590">
        <v>2</v>
      </c>
      <c r="AA108" s="659"/>
      <c r="AC108" s="621"/>
      <c r="AD108" s="590">
        <v>8622</v>
      </c>
      <c r="AE108" s="590">
        <v>2</v>
      </c>
      <c r="AF108" s="621">
        <v>2.3191094619666049E-4</v>
      </c>
      <c r="AG108" s="590">
        <v>8624</v>
      </c>
      <c r="AH108" s="590">
        <v>12705</v>
      </c>
      <c r="AI108" s="621">
        <v>0.67878787878787883</v>
      </c>
      <c r="AJ108" s="590" t="s">
        <v>323</v>
      </c>
      <c r="AK108" s="590" t="s">
        <v>323</v>
      </c>
      <c r="AL108" s="590" t="s">
        <v>323</v>
      </c>
      <c r="AN108" s="621" t="s">
        <v>323</v>
      </c>
      <c r="AP108" s="621" t="s">
        <v>323</v>
      </c>
      <c r="AQ108" s="590" t="s">
        <v>323</v>
      </c>
      <c r="AR108" s="621" t="s">
        <v>323</v>
      </c>
      <c r="AS108" s="590" t="s">
        <v>323</v>
      </c>
      <c r="AT108" s="621" t="s">
        <v>323</v>
      </c>
      <c r="AU108" s="590" t="s">
        <v>323</v>
      </c>
      <c r="AV108" s="621" t="s">
        <v>323</v>
      </c>
      <c r="AW108" s="590" t="s">
        <v>323</v>
      </c>
      <c r="AX108" s="621"/>
      <c r="AZ108" s="621" t="s">
        <v>323</v>
      </c>
      <c r="BB108" s="621" t="s">
        <v>323</v>
      </c>
      <c r="BC108" s="590" t="s">
        <v>323</v>
      </c>
      <c r="BD108" s="621" t="s">
        <v>323</v>
      </c>
      <c r="BF108" s="621" t="s">
        <v>323</v>
      </c>
      <c r="BH108" s="621" t="s">
        <v>323</v>
      </c>
      <c r="BI108" s="590" t="s">
        <v>323</v>
      </c>
      <c r="BJ108" s="621" t="s">
        <v>323</v>
      </c>
      <c r="BK108" s="590">
        <v>1</v>
      </c>
      <c r="BL108" s="621">
        <v>0.33333333333333331</v>
      </c>
      <c r="BM108" s="590">
        <v>1</v>
      </c>
      <c r="BN108" s="621">
        <v>0.33333333333333331</v>
      </c>
      <c r="BO108" s="590" t="s">
        <v>323</v>
      </c>
    </row>
    <row r="109" spans="1:67" s="590" customFormat="1" x14ac:dyDescent="0.2">
      <c r="A109" s="590" t="s">
        <v>89</v>
      </c>
      <c r="B109" s="590" t="s">
        <v>94</v>
      </c>
      <c r="C109" s="590" t="s">
        <v>502</v>
      </c>
      <c r="D109" s="590" t="s">
        <v>509</v>
      </c>
      <c r="E109" s="590" t="s">
        <v>504</v>
      </c>
      <c r="F109" s="590" t="s">
        <v>505</v>
      </c>
      <c r="G109" s="590" t="s">
        <v>314</v>
      </c>
      <c r="H109" s="590" t="s">
        <v>1109</v>
      </c>
      <c r="I109" s="590" t="s">
        <v>934</v>
      </c>
      <c r="K109" s="590" t="s">
        <v>386</v>
      </c>
      <c r="L109" s="590">
        <v>1</v>
      </c>
      <c r="N109" s="590">
        <v>6</v>
      </c>
      <c r="O109" s="656">
        <v>6</v>
      </c>
      <c r="P109" s="656">
        <v>29579</v>
      </c>
      <c r="Q109" s="656">
        <v>12839</v>
      </c>
      <c r="R109" s="590">
        <v>3</v>
      </c>
      <c r="S109" s="621">
        <v>0.5</v>
      </c>
      <c r="T109" s="590">
        <v>4</v>
      </c>
      <c r="U109" s="590" t="s">
        <v>434</v>
      </c>
      <c r="V109" s="590">
        <v>1</v>
      </c>
      <c r="W109" s="590">
        <v>1</v>
      </c>
      <c r="X109" s="590">
        <v>1</v>
      </c>
      <c r="AA109" s="659"/>
      <c r="AC109" s="621"/>
      <c r="AD109" s="590">
        <v>29543</v>
      </c>
      <c r="AE109" s="590">
        <v>36</v>
      </c>
      <c r="AF109" s="621">
        <v>1.2170796849115928E-3</v>
      </c>
      <c r="AG109" s="590">
        <v>29579</v>
      </c>
      <c r="AH109" s="590">
        <v>44598</v>
      </c>
      <c r="AI109" s="621">
        <v>0.66323601955244627</v>
      </c>
      <c r="AJ109" s="590">
        <v>29543</v>
      </c>
      <c r="AK109" s="590">
        <v>36</v>
      </c>
      <c r="AL109" s="590">
        <v>29579</v>
      </c>
      <c r="AM109" s="590">
        <v>12808</v>
      </c>
      <c r="AN109" s="621">
        <v>0.43353755542768169</v>
      </c>
      <c r="AO109" s="590">
        <v>31</v>
      </c>
      <c r="AP109" s="621">
        <v>0.86111111111111116</v>
      </c>
      <c r="AQ109" s="590">
        <v>12839</v>
      </c>
      <c r="AR109" s="621">
        <v>0.43405794651610941</v>
      </c>
      <c r="AT109" s="621" t="s">
        <v>323</v>
      </c>
      <c r="AV109" s="621" t="s">
        <v>323</v>
      </c>
      <c r="AW109" s="590" t="s">
        <v>323</v>
      </c>
      <c r="AX109" s="621"/>
      <c r="AY109" s="590">
        <v>130</v>
      </c>
      <c r="AZ109" s="621" t="s">
        <v>323</v>
      </c>
      <c r="BB109" s="621" t="s">
        <v>323</v>
      </c>
      <c r="BC109" s="590">
        <v>130</v>
      </c>
      <c r="BD109" s="621" t="s">
        <v>323</v>
      </c>
      <c r="BE109" s="590">
        <v>31</v>
      </c>
      <c r="BF109" s="621">
        <v>2.4145182646623567E-3</v>
      </c>
      <c r="BG109" s="590">
        <v>82</v>
      </c>
      <c r="BH109" s="621">
        <v>6.386790248461718E-3</v>
      </c>
      <c r="BI109" s="590">
        <v>113</v>
      </c>
      <c r="BJ109" s="621">
        <v>8.8013085131240752E-3</v>
      </c>
      <c r="BK109" s="590">
        <v>2</v>
      </c>
      <c r="BL109" s="621">
        <v>0.33333333333333331</v>
      </c>
      <c r="BM109" s="590">
        <v>0</v>
      </c>
      <c r="BN109" s="621"/>
      <c r="BO109" s="590" t="s">
        <v>323</v>
      </c>
    </row>
    <row r="110" spans="1:67" s="590" customFormat="1" x14ac:dyDescent="0.2">
      <c r="A110" s="590" t="s">
        <v>99</v>
      </c>
      <c r="B110" s="590" t="s">
        <v>100</v>
      </c>
      <c r="C110" s="590" t="s">
        <v>502</v>
      </c>
      <c r="D110" s="590" t="s">
        <v>507</v>
      </c>
      <c r="E110" s="590" t="s">
        <v>504</v>
      </c>
      <c r="F110" s="590" t="s">
        <v>519</v>
      </c>
      <c r="G110" s="590" t="s">
        <v>925</v>
      </c>
      <c r="H110" s="590" t="s">
        <v>1109</v>
      </c>
      <c r="I110" s="590" t="s">
        <v>934</v>
      </c>
      <c r="K110" s="590" t="s">
        <v>386</v>
      </c>
      <c r="L110" s="590">
        <v>4</v>
      </c>
      <c r="N110" s="590">
        <v>6</v>
      </c>
      <c r="O110" s="656">
        <v>1.5</v>
      </c>
      <c r="P110" s="656">
        <v>986.75</v>
      </c>
      <c r="Q110" s="656">
        <v>373.75</v>
      </c>
      <c r="S110" s="621"/>
      <c r="Z110" s="590">
        <v>4</v>
      </c>
      <c r="AA110" s="659">
        <v>0.66666666666666663</v>
      </c>
      <c r="AB110" s="590">
        <v>3</v>
      </c>
      <c r="AC110" s="621">
        <v>0.75</v>
      </c>
      <c r="AD110" s="590">
        <v>3943</v>
      </c>
      <c r="AE110" s="590">
        <v>4</v>
      </c>
      <c r="AF110" s="621">
        <v>1.0134279199391944E-3</v>
      </c>
      <c r="AG110" s="590">
        <v>3947</v>
      </c>
      <c r="AH110" s="590">
        <v>6468</v>
      </c>
      <c r="AI110" s="621">
        <v>0.61023500309214596</v>
      </c>
      <c r="AJ110" s="590">
        <v>3943</v>
      </c>
      <c r="AK110" s="590">
        <v>4</v>
      </c>
      <c r="AL110" s="590">
        <v>3947</v>
      </c>
      <c r="AM110" s="590">
        <v>1491</v>
      </c>
      <c r="AN110" s="621">
        <v>0.37813847324372307</v>
      </c>
      <c r="AO110" s="590">
        <v>4</v>
      </c>
      <c r="AP110" s="621">
        <v>1</v>
      </c>
      <c r="AQ110" s="590">
        <v>1495</v>
      </c>
      <c r="AR110" s="621">
        <v>0.3787686850772739</v>
      </c>
      <c r="AT110" s="621" t="s">
        <v>323</v>
      </c>
      <c r="AV110" s="621" t="s">
        <v>323</v>
      </c>
      <c r="AW110" s="590" t="s">
        <v>323</v>
      </c>
      <c r="AX110" s="621" t="e">
        <v>#VALUE!</v>
      </c>
      <c r="AY110" s="590">
        <v>4</v>
      </c>
      <c r="AZ110" s="621" t="s">
        <v>323</v>
      </c>
      <c r="BA110" s="590">
        <v>1</v>
      </c>
      <c r="BB110" s="621" t="s">
        <v>323</v>
      </c>
      <c r="BC110" s="590">
        <v>5</v>
      </c>
      <c r="BD110" s="621" t="s">
        <v>323</v>
      </c>
      <c r="BE110" s="590">
        <v>0</v>
      </c>
      <c r="BF110" s="621">
        <v>0</v>
      </c>
      <c r="BG110" s="590">
        <v>52</v>
      </c>
      <c r="BH110" s="621">
        <v>3.4782608695652174E-2</v>
      </c>
      <c r="BI110" s="590">
        <v>52</v>
      </c>
      <c r="BJ110" s="621">
        <v>3.4782608695652174E-2</v>
      </c>
      <c r="BK110" s="590">
        <v>2</v>
      </c>
      <c r="BL110" s="621">
        <v>0.33333333333333331</v>
      </c>
      <c r="BM110" s="590">
        <v>1</v>
      </c>
      <c r="BN110" s="621">
        <v>0.25</v>
      </c>
      <c r="BO110" s="590" t="s">
        <v>323</v>
      </c>
    </row>
    <row r="111" spans="1:67" s="590" customFormat="1" x14ac:dyDescent="0.2">
      <c r="A111" s="590" t="s">
        <v>99</v>
      </c>
      <c r="B111" s="590" t="s">
        <v>101</v>
      </c>
      <c r="C111" s="590" t="s">
        <v>502</v>
      </c>
      <c r="D111" s="590" t="s">
        <v>507</v>
      </c>
      <c r="E111" s="590" t="s">
        <v>504</v>
      </c>
      <c r="F111" s="590" t="s">
        <v>519</v>
      </c>
      <c r="G111" s="590" t="s">
        <v>925</v>
      </c>
      <c r="H111" s="590" t="s">
        <v>1109</v>
      </c>
      <c r="I111" s="590" t="s">
        <v>934</v>
      </c>
      <c r="K111" s="590" t="s">
        <v>386</v>
      </c>
      <c r="L111" s="590">
        <v>4</v>
      </c>
      <c r="N111" s="590">
        <v>6</v>
      </c>
      <c r="O111" s="656">
        <v>1.5</v>
      </c>
      <c r="P111" s="656">
        <v>643.5</v>
      </c>
      <c r="Q111" s="656">
        <v>252</v>
      </c>
      <c r="S111" s="621"/>
      <c r="Z111" s="590">
        <v>3</v>
      </c>
      <c r="AA111" s="659">
        <v>0.5</v>
      </c>
      <c r="AB111" s="590">
        <v>3</v>
      </c>
      <c r="AC111" s="621">
        <v>0.75</v>
      </c>
      <c r="AD111" s="590">
        <v>2571</v>
      </c>
      <c r="AE111" s="590">
        <v>3</v>
      </c>
      <c r="AF111" s="621">
        <v>1.1655011655011655E-3</v>
      </c>
      <c r="AG111" s="590">
        <v>2574</v>
      </c>
      <c r="AH111" s="590">
        <v>3942</v>
      </c>
      <c r="AI111" s="621">
        <v>0.65296803652968038</v>
      </c>
      <c r="AJ111" s="590">
        <v>2571</v>
      </c>
      <c r="AK111" s="590">
        <v>3</v>
      </c>
      <c r="AL111" s="590">
        <v>2574</v>
      </c>
      <c r="AM111" s="590">
        <v>1006</v>
      </c>
      <c r="AN111" s="621">
        <v>0.39128743679502137</v>
      </c>
      <c r="AO111" s="590">
        <v>2</v>
      </c>
      <c r="AP111" s="621">
        <v>0.66666666666666663</v>
      </c>
      <c r="AQ111" s="590">
        <v>1008</v>
      </c>
      <c r="AR111" s="621">
        <v>0.39160839160839161</v>
      </c>
      <c r="AT111" s="621" t="s">
        <v>323</v>
      </c>
      <c r="AV111" s="621" t="s">
        <v>323</v>
      </c>
      <c r="AW111" s="590" t="s">
        <v>323</v>
      </c>
      <c r="AX111" s="621"/>
      <c r="AY111" s="590">
        <v>3</v>
      </c>
      <c r="AZ111" s="621" t="s">
        <v>323</v>
      </c>
      <c r="BA111" s="590">
        <v>0</v>
      </c>
      <c r="BB111" s="621" t="s">
        <v>323</v>
      </c>
      <c r="BC111" s="590">
        <v>3</v>
      </c>
      <c r="BD111" s="621" t="s">
        <v>323</v>
      </c>
      <c r="BE111" s="590">
        <v>2</v>
      </c>
      <c r="BF111" s="621">
        <v>1.984126984126984E-3</v>
      </c>
      <c r="BG111" s="590">
        <v>60</v>
      </c>
      <c r="BH111" s="621">
        <v>5.9523809523809521E-2</v>
      </c>
      <c r="BI111" s="590">
        <v>62</v>
      </c>
      <c r="BJ111" s="621">
        <v>6.1507936507936505E-2</v>
      </c>
      <c r="BK111" s="590">
        <v>4</v>
      </c>
      <c r="BL111" s="621">
        <v>0.66666666666666663</v>
      </c>
      <c r="BM111" s="590">
        <v>3</v>
      </c>
      <c r="BN111" s="621">
        <v>0.75</v>
      </c>
      <c r="BO111" s="590" t="s">
        <v>323</v>
      </c>
    </row>
    <row r="112" spans="1:67" s="590" customFormat="1" x14ac:dyDescent="0.2">
      <c r="A112" s="590" t="s">
        <v>99</v>
      </c>
      <c r="B112" s="590" t="s">
        <v>102</v>
      </c>
      <c r="C112" s="590" t="s">
        <v>103</v>
      </c>
      <c r="D112" s="590" t="s">
        <v>507</v>
      </c>
      <c r="E112" s="590" t="s">
        <v>504</v>
      </c>
      <c r="F112" s="590" t="s">
        <v>519</v>
      </c>
      <c r="G112" s="590" t="s">
        <v>925</v>
      </c>
      <c r="H112" s="590" t="s">
        <v>1109</v>
      </c>
      <c r="I112" s="590" t="s">
        <v>934</v>
      </c>
      <c r="K112" s="590" t="s">
        <v>386</v>
      </c>
      <c r="L112" s="590">
        <v>3</v>
      </c>
      <c r="N112" s="590">
        <v>4</v>
      </c>
      <c r="O112" s="656">
        <v>1.3333333333333333</v>
      </c>
      <c r="P112" s="656">
        <v>2244.6666666666665</v>
      </c>
      <c r="Q112" s="656">
        <v>1157.3333333333333</v>
      </c>
      <c r="S112" s="621"/>
      <c r="Z112" s="590">
        <v>3</v>
      </c>
      <c r="AA112" s="659">
        <v>0.75</v>
      </c>
      <c r="AB112" s="590">
        <v>2</v>
      </c>
      <c r="AC112" s="621">
        <v>0.66666666666666663</v>
      </c>
      <c r="AD112" s="590">
        <v>6726</v>
      </c>
      <c r="AE112" s="590">
        <v>8</v>
      </c>
      <c r="AF112" s="621">
        <v>1.1880011880011879E-3</v>
      </c>
      <c r="AG112" s="590">
        <v>6734</v>
      </c>
      <c r="AH112" s="590">
        <v>9696</v>
      </c>
      <c r="AI112" s="621">
        <v>0.69451320132013206</v>
      </c>
      <c r="AJ112" s="590">
        <v>6726</v>
      </c>
      <c r="AK112" s="590">
        <v>8</v>
      </c>
      <c r="AL112" s="590">
        <v>6734</v>
      </c>
      <c r="AM112" s="590">
        <v>3464</v>
      </c>
      <c r="AN112" s="621">
        <v>0.51501635444543559</v>
      </c>
      <c r="AO112" s="590">
        <v>8</v>
      </c>
      <c r="AP112" s="621">
        <v>1</v>
      </c>
      <c r="AQ112" s="590">
        <v>3472</v>
      </c>
      <c r="AR112" s="621">
        <v>0.51559251559251562</v>
      </c>
      <c r="AS112" s="590" t="s">
        <v>323</v>
      </c>
      <c r="AT112" s="621" t="s">
        <v>323</v>
      </c>
      <c r="AU112" s="590" t="s">
        <v>323</v>
      </c>
      <c r="AV112" s="621" t="s">
        <v>323</v>
      </c>
      <c r="AW112" s="590" t="s">
        <v>323</v>
      </c>
      <c r="AX112" s="621"/>
      <c r="AY112" s="590">
        <v>44</v>
      </c>
      <c r="AZ112" s="621" t="s">
        <v>323</v>
      </c>
      <c r="BA112" s="590">
        <v>1</v>
      </c>
      <c r="BB112" s="621" t="s">
        <v>323</v>
      </c>
      <c r="BC112" s="590">
        <v>45</v>
      </c>
      <c r="BD112" s="621" t="s">
        <v>323</v>
      </c>
      <c r="BE112" s="590">
        <v>0</v>
      </c>
      <c r="BF112" s="621">
        <v>0</v>
      </c>
      <c r="BG112" s="590">
        <v>198</v>
      </c>
      <c r="BH112" s="621">
        <v>5.7027649769585256E-2</v>
      </c>
      <c r="BI112" s="590">
        <v>198</v>
      </c>
      <c r="BJ112" s="621">
        <v>5.7027649769585256E-2</v>
      </c>
      <c r="BK112" s="590">
        <v>1</v>
      </c>
      <c r="BL112" s="621">
        <v>0.25</v>
      </c>
      <c r="BM112" s="590">
        <v>1</v>
      </c>
      <c r="BN112" s="621">
        <v>0.33333333333333331</v>
      </c>
      <c r="BO112" s="590" t="s">
        <v>323</v>
      </c>
    </row>
    <row r="113" spans="1:67" s="590" customFormat="1" x14ac:dyDescent="0.2">
      <c r="A113" s="590" t="s">
        <v>99</v>
      </c>
      <c r="B113" s="590" t="s">
        <v>102</v>
      </c>
      <c r="C113" s="590" t="s">
        <v>104</v>
      </c>
      <c r="D113" s="590" t="s">
        <v>507</v>
      </c>
      <c r="E113" s="590" t="s">
        <v>504</v>
      </c>
      <c r="F113" s="590" t="s">
        <v>519</v>
      </c>
      <c r="G113" s="590" t="s">
        <v>925</v>
      </c>
      <c r="H113" s="590" t="s">
        <v>1109</v>
      </c>
      <c r="I113" s="590" t="s">
        <v>934</v>
      </c>
      <c r="K113" s="590" t="s">
        <v>510</v>
      </c>
      <c r="L113" s="590">
        <v>1</v>
      </c>
      <c r="M113" s="590">
        <v>1</v>
      </c>
      <c r="N113" s="590">
        <v>1</v>
      </c>
      <c r="O113" s="656">
        <v>1</v>
      </c>
      <c r="P113" s="656">
        <v>1724</v>
      </c>
      <c r="Q113" s="656" t="s">
        <v>323</v>
      </c>
      <c r="S113" s="621"/>
      <c r="Z113" s="590">
        <v>1</v>
      </c>
      <c r="AA113" s="659">
        <v>1</v>
      </c>
      <c r="AB113" s="590">
        <v>1</v>
      </c>
      <c r="AC113" s="621">
        <v>1</v>
      </c>
      <c r="AD113" s="590">
        <v>1722</v>
      </c>
      <c r="AE113" s="590">
        <v>2</v>
      </c>
      <c r="AF113" s="621">
        <v>5.7273768613974802E-4</v>
      </c>
      <c r="AG113" s="590">
        <v>1724</v>
      </c>
      <c r="AH113" s="590">
        <v>2631</v>
      </c>
      <c r="AI113" s="621">
        <v>0.65526415811478522</v>
      </c>
      <c r="AJ113" s="590" t="s">
        <v>323</v>
      </c>
      <c r="AK113" s="590" t="s">
        <v>323</v>
      </c>
      <c r="AL113" s="590" t="s">
        <v>323</v>
      </c>
      <c r="AN113" s="621" t="s">
        <v>323</v>
      </c>
      <c r="AP113" s="621" t="s">
        <v>323</v>
      </c>
      <c r="AQ113" s="590" t="s">
        <v>323</v>
      </c>
      <c r="AR113" s="621" t="s">
        <v>323</v>
      </c>
      <c r="AS113" s="590" t="s">
        <v>323</v>
      </c>
      <c r="AT113" s="621" t="s">
        <v>323</v>
      </c>
      <c r="AU113" s="590" t="s">
        <v>323</v>
      </c>
      <c r="AV113" s="621" t="s">
        <v>323</v>
      </c>
      <c r="AW113" s="590" t="s">
        <v>323</v>
      </c>
      <c r="AX113" s="621"/>
      <c r="AZ113" s="621" t="s">
        <v>323</v>
      </c>
      <c r="BB113" s="621" t="s">
        <v>323</v>
      </c>
      <c r="BC113" s="590" t="s">
        <v>323</v>
      </c>
      <c r="BD113" s="621" t="s">
        <v>323</v>
      </c>
      <c r="BF113" s="621" t="s">
        <v>323</v>
      </c>
      <c r="BH113" s="621" t="s">
        <v>323</v>
      </c>
      <c r="BI113" s="590" t="s">
        <v>323</v>
      </c>
      <c r="BJ113" s="621" t="s">
        <v>323</v>
      </c>
      <c r="BK113" s="590">
        <v>0</v>
      </c>
      <c r="BL113" s="621">
        <v>0</v>
      </c>
      <c r="BM113" s="590">
        <v>0</v>
      </c>
      <c r="BN113" s="621">
        <v>0</v>
      </c>
      <c r="BO113" s="590" t="s">
        <v>323</v>
      </c>
    </row>
    <row r="114" spans="1:67" s="590" customFormat="1" x14ac:dyDescent="0.2">
      <c r="A114" s="590" t="s">
        <v>99</v>
      </c>
      <c r="B114" s="590" t="s">
        <v>849</v>
      </c>
      <c r="C114" s="590" t="s">
        <v>502</v>
      </c>
      <c r="D114" s="590" t="s">
        <v>507</v>
      </c>
      <c r="E114" s="590" t="s">
        <v>504</v>
      </c>
      <c r="F114" s="590" t="s">
        <v>519</v>
      </c>
      <c r="G114" s="590" t="s">
        <v>925</v>
      </c>
      <c r="H114" s="590" t="s">
        <v>1109</v>
      </c>
      <c r="I114" s="590" t="s">
        <v>934</v>
      </c>
      <c r="K114" s="590" t="s">
        <v>386</v>
      </c>
      <c r="L114" s="590">
        <v>4</v>
      </c>
      <c r="N114" s="590">
        <v>8</v>
      </c>
      <c r="O114" s="656">
        <v>2</v>
      </c>
      <c r="P114" s="656">
        <v>624.5</v>
      </c>
      <c r="Q114" s="656">
        <v>288</v>
      </c>
      <c r="S114" s="621"/>
      <c r="Z114" s="590">
        <v>1</v>
      </c>
      <c r="AA114" s="659">
        <v>0.125</v>
      </c>
      <c r="AB114" s="590">
        <v>1</v>
      </c>
      <c r="AC114" s="621">
        <v>0.25</v>
      </c>
      <c r="AD114" s="590">
        <v>2491</v>
      </c>
      <c r="AE114" s="590">
        <v>7</v>
      </c>
      <c r="AF114" s="621">
        <v>2.8022417934347476E-3</v>
      </c>
      <c r="AG114" s="590">
        <v>2498</v>
      </c>
      <c r="AH114" s="590">
        <v>3840</v>
      </c>
      <c r="AI114" s="621">
        <v>0.65052083333333333</v>
      </c>
      <c r="AJ114" s="590">
        <v>2491</v>
      </c>
      <c r="AK114" s="590">
        <v>7</v>
      </c>
      <c r="AL114" s="590">
        <v>2498</v>
      </c>
      <c r="AM114" s="590">
        <v>1145</v>
      </c>
      <c r="AN114" s="621">
        <v>0.45965475712565235</v>
      </c>
      <c r="AO114" s="590">
        <v>7</v>
      </c>
      <c r="AP114" s="621">
        <v>1</v>
      </c>
      <c r="AQ114" s="590">
        <v>1152</v>
      </c>
      <c r="AR114" s="621">
        <v>0.46116893514811852</v>
      </c>
      <c r="AT114" s="621" t="s">
        <v>323</v>
      </c>
      <c r="AV114" s="621" t="s">
        <v>323</v>
      </c>
      <c r="AW114" s="590" t="s">
        <v>323</v>
      </c>
      <c r="AX114" s="621"/>
      <c r="AY114" s="590">
        <v>10</v>
      </c>
      <c r="AZ114" s="621" t="s">
        <v>323</v>
      </c>
      <c r="BA114" s="590">
        <v>2</v>
      </c>
      <c r="BB114" s="621" t="s">
        <v>323</v>
      </c>
      <c r="BC114" s="590">
        <v>12</v>
      </c>
      <c r="BD114" s="621" t="s">
        <v>323</v>
      </c>
      <c r="BE114" s="590">
        <v>3</v>
      </c>
      <c r="BF114" s="621">
        <v>2.6041666666666665E-3</v>
      </c>
      <c r="BG114" s="590">
        <v>13</v>
      </c>
      <c r="BH114" s="621">
        <v>1.1284722222222222E-2</v>
      </c>
      <c r="BI114" s="590">
        <v>16</v>
      </c>
      <c r="BJ114" s="621">
        <v>1.3888888888888888E-2</v>
      </c>
      <c r="BK114" s="590">
        <v>4</v>
      </c>
      <c r="BL114" s="621">
        <v>0.5</v>
      </c>
      <c r="BM114" s="590">
        <v>2</v>
      </c>
      <c r="BN114" s="621">
        <v>0.5</v>
      </c>
      <c r="BO114" s="590" t="s">
        <v>323</v>
      </c>
    </row>
    <row r="115" spans="1:67" s="590" customFormat="1" x14ac:dyDescent="0.2">
      <c r="A115" s="590" t="s">
        <v>99</v>
      </c>
      <c r="B115" s="590" t="s">
        <v>105</v>
      </c>
      <c r="C115" s="590" t="s">
        <v>106</v>
      </c>
      <c r="D115" s="590" t="s">
        <v>515</v>
      </c>
      <c r="E115" s="590" t="s">
        <v>504</v>
      </c>
      <c r="F115" s="590" t="s">
        <v>519</v>
      </c>
      <c r="G115" s="590" t="s">
        <v>925</v>
      </c>
      <c r="H115" s="590" t="s">
        <v>1109</v>
      </c>
      <c r="I115" s="590" t="s">
        <v>934</v>
      </c>
      <c r="K115" s="590" t="s">
        <v>386</v>
      </c>
      <c r="L115" s="590">
        <v>3</v>
      </c>
      <c r="N115" s="590">
        <v>7</v>
      </c>
      <c r="O115" s="656">
        <v>2.3333333333333335</v>
      </c>
      <c r="P115" s="656">
        <v>1315.6666666666667</v>
      </c>
      <c r="Q115" s="656">
        <v>498.33333333333331</v>
      </c>
      <c r="R115" s="590">
        <v>3</v>
      </c>
      <c r="S115" s="621">
        <v>0.42857142857142855</v>
      </c>
      <c r="V115" s="590">
        <v>2</v>
      </c>
      <c r="W115" s="590">
        <v>0.66666666666666663</v>
      </c>
      <c r="X115" s="590">
        <v>2</v>
      </c>
      <c r="AA115" s="659"/>
      <c r="AC115" s="621"/>
      <c r="AD115" s="590">
        <v>3943</v>
      </c>
      <c r="AE115" s="590">
        <v>4</v>
      </c>
      <c r="AF115" s="621">
        <v>1.0134279199391944E-3</v>
      </c>
      <c r="AG115" s="590">
        <v>3947</v>
      </c>
      <c r="AH115" s="590">
        <v>6468</v>
      </c>
      <c r="AI115" s="621">
        <v>0.61023500309214596</v>
      </c>
      <c r="AJ115" s="590">
        <v>3943</v>
      </c>
      <c r="AK115" s="590">
        <v>4</v>
      </c>
      <c r="AL115" s="590">
        <v>3947</v>
      </c>
      <c r="AM115" s="590">
        <v>1491</v>
      </c>
      <c r="AN115" s="621">
        <v>0.37813847324372307</v>
      </c>
      <c r="AO115" s="590">
        <v>4</v>
      </c>
      <c r="AP115" s="621">
        <v>1</v>
      </c>
      <c r="AQ115" s="590">
        <v>1495</v>
      </c>
      <c r="AR115" s="621">
        <v>0.3787686850772739</v>
      </c>
      <c r="AT115" s="621" t="s">
        <v>323</v>
      </c>
      <c r="AV115" s="621" t="s">
        <v>323</v>
      </c>
      <c r="AW115" s="590" t="s">
        <v>323</v>
      </c>
      <c r="AX115" s="621"/>
      <c r="AY115" s="590">
        <v>4</v>
      </c>
      <c r="AZ115" s="621" t="s">
        <v>323</v>
      </c>
      <c r="BA115" s="590">
        <v>1</v>
      </c>
      <c r="BB115" s="621" t="s">
        <v>323</v>
      </c>
      <c r="BC115" s="590">
        <v>5</v>
      </c>
      <c r="BD115" s="621" t="s">
        <v>323</v>
      </c>
      <c r="BE115" s="590">
        <v>2</v>
      </c>
      <c r="BF115" s="621">
        <v>1.3377926421404682E-3</v>
      </c>
      <c r="BG115" s="590">
        <v>33</v>
      </c>
      <c r="BH115" s="621">
        <v>2.2073578595317726E-2</v>
      </c>
      <c r="BI115" s="590">
        <v>35</v>
      </c>
      <c r="BJ115" s="621">
        <v>2.3411371237458192E-2</v>
      </c>
      <c r="BK115" s="590">
        <v>2</v>
      </c>
      <c r="BL115" s="621">
        <v>0.2857142857142857</v>
      </c>
      <c r="BM115" s="590">
        <v>1</v>
      </c>
      <c r="BN115" s="621">
        <v>0.33333333333333331</v>
      </c>
      <c r="BO115" s="590" t="s">
        <v>323</v>
      </c>
    </row>
    <row r="116" spans="1:67" s="590" customFormat="1" x14ac:dyDescent="0.2">
      <c r="A116" s="590" t="s">
        <v>99</v>
      </c>
      <c r="B116" s="590" t="s">
        <v>105</v>
      </c>
      <c r="C116" s="590" t="s">
        <v>107</v>
      </c>
      <c r="D116" s="590" t="s">
        <v>515</v>
      </c>
      <c r="E116" s="590" t="s">
        <v>504</v>
      </c>
      <c r="F116" s="590" t="s">
        <v>519</v>
      </c>
      <c r="G116" s="590" t="s">
        <v>925</v>
      </c>
      <c r="H116" s="590" t="s">
        <v>1109</v>
      </c>
      <c r="I116" s="590" t="s">
        <v>934</v>
      </c>
      <c r="K116" s="590" t="s">
        <v>510</v>
      </c>
      <c r="L116" s="590">
        <v>2</v>
      </c>
      <c r="M116" s="590">
        <v>2</v>
      </c>
      <c r="N116" s="590">
        <v>2</v>
      </c>
      <c r="O116" s="656">
        <v>1</v>
      </c>
      <c r="P116" s="656">
        <v>1287</v>
      </c>
      <c r="Q116" s="656" t="s">
        <v>323</v>
      </c>
      <c r="R116" s="590">
        <v>2</v>
      </c>
      <c r="S116" s="621">
        <v>1</v>
      </c>
      <c r="V116" s="590">
        <v>2</v>
      </c>
      <c r="W116" s="590">
        <v>1</v>
      </c>
      <c r="X116" s="590">
        <v>2</v>
      </c>
      <c r="AA116" s="659"/>
      <c r="AC116" s="621"/>
      <c r="AD116" s="590">
        <v>2571</v>
      </c>
      <c r="AE116" s="590">
        <v>3</v>
      </c>
      <c r="AF116" s="621">
        <v>1.1655011655011655E-3</v>
      </c>
      <c r="AG116" s="590">
        <v>2574</v>
      </c>
      <c r="AH116" s="590">
        <v>3942</v>
      </c>
      <c r="AI116" s="621">
        <v>0.65296803652968038</v>
      </c>
      <c r="AJ116" s="590" t="s">
        <v>323</v>
      </c>
      <c r="AK116" s="590" t="s">
        <v>323</v>
      </c>
      <c r="AL116" s="590" t="s">
        <v>323</v>
      </c>
      <c r="AN116" s="621" t="s">
        <v>323</v>
      </c>
      <c r="AP116" s="621" t="s">
        <v>323</v>
      </c>
      <c r="AQ116" s="590" t="s">
        <v>323</v>
      </c>
      <c r="AR116" s="621" t="s">
        <v>323</v>
      </c>
      <c r="AT116" s="621" t="s">
        <v>323</v>
      </c>
      <c r="AV116" s="621" t="s">
        <v>323</v>
      </c>
      <c r="AW116" s="590" t="s">
        <v>323</v>
      </c>
      <c r="AX116" s="621"/>
      <c r="AZ116" s="621" t="s">
        <v>323</v>
      </c>
      <c r="BB116" s="621" t="s">
        <v>323</v>
      </c>
      <c r="BC116" s="590" t="s">
        <v>323</v>
      </c>
      <c r="BD116" s="621" t="s">
        <v>323</v>
      </c>
      <c r="BF116" s="621" t="s">
        <v>323</v>
      </c>
      <c r="BH116" s="621" t="s">
        <v>323</v>
      </c>
      <c r="BI116" s="590" t="s">
        <v>323</v>
      </c>
      <c r="BJ116" s="621" t="s">
        <v>323</v>
      </c>
      <c r="BK116" s="590">
        <v>0</v>
      </c>
      <c r="BL116" s="621"/>
      <c r="BN116" s="621"/>
      <c r="BO116" s="590" t="s">
        <v>323</v>
      </c>
    </row>
    <row r="117" spans="1:67" s="590" customFormat="1" x14ac:dyDescent="0.2">
      <c r="A117" s="590" t="s">
        <v>99</v>
      </c>
      <c r="B117" s="590" t="s">
        <v>105</v>
      </c>
      <c r="C117" s="590" t="s">
        <v>850</v>
      </c>
      <c r="D117" s="590" t="s">
        <v>515</v>
      </c>
      <c r="E117" s="590" t="s">
        <v>504</v>
      </c>
      <c r="F117" s="590" t="s">
        <v>519</v>
      </c>
      <c r="G117" s="590" t="s">
        <v>925</v>
      </c>
      <c r="H117" s="590" t="s">
        <v>1109</v>
      </c>
      <c r="I117" s="590" t="s">
        <v>934</v>
      </c>
      <c r="K117" s="590" t="s">
        <v>386</v>
      </c>
      <c r="L117" s="590">
        <v>4</v>
      </c>
      <c r="N117" s="590">
        <v>9</v>
      </c>
      <c r="O117" s="656">
        <v>2.25</v>
      </c>
      <c r="P117" s="656">
        <v>1683.5</v>
      </c>
      <c r="Q117" s="656">
        <v>868</v>
      </c>
      <c r="R117" s="590">
        <v>3</v>
      </c>
      <c r="S117" s="621">
        <v>0.33333333333333331</v>
      </c>
      <c r="V117" s="590">
        <v>3</v>
      </c>
      <c r="W117" s="590">
        <v>0.75</v>
      </c>
      <c r="X117" s="590">
        <v>3</v>
      </c>
      <c r="AA117" s="659"/>
      <c r="AC117" s="621"/>
      <c r="AD117" s="590">
        <v>6726</v>
      </c>
      <c r="AE117" s="590">
        <v>8</v>
      </c>
      <c r="AF117" s="621">
        <v>1.1880011880011879E-3</v>
      </c>
      <c r="AG117" s="590">
        <v>6734</v>
      </c>
      <c r="AH117" s="590">
        <v>9696</v>
      </c>
      <c r="AI117" s="621">
        <v>0.69451320132013206</v>
      </c>
      <c r="AJ117" s="590">
        <v>6726</v>
      </c>
      <c r="AK117" s="590">
        <v>8</v>
      </c>
      <c r="AL117" s="590">
        <v>6734</v>
      </c>
      <c r="AM117" s="590">
        <v>3464</v>
      </c>
      <c r="AN117" s="621">
        <v>0.51501635444543559</v>
      </c>
      <c r="AO117" s="590">
        <v>8</v>
      </c>
      <c r="AP117" s="621">
        <v>1</v>
      </c>
      <c r="AQ117" s="590">
        <v>3472</v>
      </c>
      <c r="AR117" s="621">
        <v>0.51559251559251562</v>
      </c>
      <c r="AT117" s="621" t="s">
        <v>323</v>
      </c>
      <c r="AV117" s="621" t="s">
        <v>323</v>
      </c>
      <c r="AW117" s="590" t="s">
        <v>323</v>
      </c>
      <c r="AX117" s="621"/>
      <c r="AY117" s="590">
        <v>44</v>
      </c>
      <c r="AZ117" s="621" t="s">
        <v>323</v>
      </c>
      <c r="BA117" s="590">
        <v>1</v>
      </c>
      <c r="BB117" s="621" t="s">
        <v>323</v>
      </c>
      <c r="BC117" s="590">
        <v>45</v>
      </c>
      <c r="BD117" s="621" t="s">
        <v>323</v>
      </c>
      <c r="BE117" s="590">
        <v>3</v>
      </c>
      <c r="BF117" s="621">
        <v>8.6405529953917056E-4</v>
      </c>
      <c r="BG117" s="590">
        <v>29</v>
      </c>
      <c r="BH117" s="621">
        <v>8.3525345622119818E-3</v>
      </c>
      <c r="BI117" s="590">
        <v>32</v>
      </c>
      <c r="BJ117" s="621">
        <v>9.2165898617511521E-3</v>
      </c>
      <c r="BK117" s="590">
        <v>1</v>
      </c>
      <c r="BL117" s="621">
        <v>0.1111111111111111</v>
      </c>
      <c r="BM117" s="590">
        <v>1</v>
      </c>
      <c r="BN117" s="621">
        <v>0.25</v>
      </c>
      <c r="BO117" s="590" t="s">
        <v>323</v>
      </c>
    </row>
    <row r="118" spans="1:67" s="590" customFormat="1" x14ac:dyDescent="0.2">
      <c r="A118" s="590" t="s">
        <v>99</v>
      </c>
      <c r="B118" s="590" t="s">
        <v>105</v>
      </c>
      <c r="C118" s="590" t="s">
        <v>108</v>
      </c>
      <c r="D118" s="590" t="s">
        <v>515</v>
      </c>
      <c r="E118" s="590" t="s">
        <v>504</v>
      </c>
      <c r="F118" s="590" t="s">
        <v>519</v>
      </c>
      <c r="G118" s="590" t="s">
        <v>925</v>
      </c>
      <c r="H118" s="590" t="s">
        <v>1109</v>
      </c>
      <c r="I118" s="590" t="s">
        <v>934</v>
      </c>
      <c r="K118" s="590" t="s">
        <v>386</v>
      </c>
      <c r="L118" s="590">
        <v>2</v>
      </c>
      <c r="N118" s="590">
        <v>3</v>
      </c>
      <c r="O118" s="656">
        <v>1.5</v>
      </c>
      <c r="P118" s="656">
        <v>1249</v>
      </c>
      <c r="Q118" s="656">
        <v>576</v>
      </c>
      <c r="R118" s="590">
        <v>2</v>
      </c>
      <c r="S118" s="621">
        <v>0.66666666666666663</v>
      </c>
      <c r="V118" s="590">
        <v>1</v>
      </c>
      <c r="W118" s="590">
        <v>0.5</v>
      </c>
      <c r="X118" s="590">
        <v>1</v>
      </c>
      <c r="AA118" s="659"/>
      <c r="AC118" s="621"/>
      <c r="AD118" s="590">
        <v>2491</v>
      </c>
      <c r="AE118" s="590">
        <v>7</v>
      </c>
      <c r="AF118" s="621">
        <v>2.8022417934347476E-3</v>
      </c>
      <c r="AG118" s="590">
        <v>2498</v>
      </c>
      <c r="AH118" s="590">
        <v>3840</v>
      </c>
      <c r="AI118" s="621">
        <v>0.65052083333333333</v>
      </c>
      <c r="AJ118" s="590">
        <v>2491</v>
      </c>
      <c r="AK118" s="590">
        <v>7</v>
      </c>
      <c r="AL118" s="590">
        <v>2498</v>
      </c>
      <c r="AM118" s="590">
        <v>1145</v>
      </c>
      <c r="AN118" s="621">
        <v>0.45965475712565235</v>
      </c>
      <c r="AO118" s="590">
        <v>7</v>
      </c>
      <c r="AP118" s="621">
        <v>1</v>
      </c>
      <c r="AQ118" s="590">
        <v>1152</v>
      </c>
      <c r="AR118" s="621">
        <v>0.46116893514811852</v>
      </c>
      <c r="AT118" s="621" t="s">
        <v>323</v>
      </c>
      <c r="AV118" s="621" t="s">
        <v>323</v>
      </c>
      <c r="AW118" s="590" t="s">
        <v>323</v>
      </c>
      <c r="AX118" s="621"/>
      <c r="AY118" s="590">
        <v>10</v>
      </c>
      <c r="AZ118" s="621" t="s">
        <v>323</v>
      </c>
      <c r="BA118" s="590">
        <v>2</v>
      </c>
      <c r="BB118" s="621" t="s">
        <v>323</v>
      </c>
      <c r="BC118" s="590">
        <v>12</v>
      </c>
      <c r="BD118" s="621" t="s">
        <v>323</v>
      </c>
      <c r="BE118" s="590">
        <v>2</v>
      </c>
      <c r="BF118" s="621">
        <v>1.736111111111111E-3</v>
      </c>
      <c r="BG118" s="590">
        <v>49</v>
      </c>
      <c r="BH118" s="621">
        <v>4.2534722222222224E-2</v>
      </c>
      <c r="BI118" s="590">
        <v>51</v>
      </c>
      <c r="BJ118" s="621">
        <v>4.4270833333333336E-2</v>
      </c>
      <c r="BK118" s="590">
        <v>1</v>
      </c>
      <c r="BL118" s="621">
        <v>0.33333333333333331</v>
      </c>
      <c r="BM118" s="590">
        <v>0</v>
      </c>
      <c r="BN118" s="621"/>
      <c r="BO118" s="590" t="s">
        <v>323</v>
      </c>
    </row>
    <row r="119" spans="1:67" s="590" customFormat="1" x14ac:dyDescent="0.2">
      <c r="A119" s="590" t="s">
        <v>99</v>
      </c>
      <c r="B119" s="590" t="s">
        <v>105</v>
      </c>
      <c r="C119" s="590" t="s">
        <v>104</v>
      </c>
      <c r="D119" s="590" t="s">
        <v>515</v>
      </c>
      <c r="E119" s="590" t="s">
        <v>504</v>
      </c>
      <c r="F119" s="590" t="s">
        <v>519</v>
      </c>
      <c r="G119" s="590" t="s">
        <v>925</v>
      </c>
      <c r="H119" s="590" t="s">
        <v>1109</v>
      </c>
      <c r="I119" s="590" t="s">
        <v>934</v>
      </c>
      <c r="K119" s="590" t="s">
        <v>510</v>
      </c>
      <c r="L119" s="590">
        <v>1</v>
      </c>
      <c r="M119" s="590">
        <v>1</v>
      </c>
      <c r="N119" s="590">
        <v>1</v>
      </c>
      <c r="O119" s="656">
        <v>1</v>
      </c>
      <c r="P119" s="656">
        <v>1724</v>
      </c>
      <c r="Q119" s="656" t="s">
        <v>323</v>
      </c>
      <c r="R119" s="590">
        <v>0</v>
      </c>
      <c r="S119" s="621"/>
      <c r="AA119" s="659"/>
      <c r="AC119" s="621"/>
      <c r="AD119" s="590">
        <v>1722</v>
      </c>
      <c r="AE119" s="590">
        <v>2</v>
      </c>
      <c r="AF119" s="621">
        <v>1.1600928074245939E-3</v>
      </c>
      <c r="AG119" s="590">
        <v>1724</v>
      </c>
      <c r="AH119" s="590">
        <v>2631</v>
      </c>
      <c r="AI119" s="621">
        <v>0.65526415811478522</v>
      </c>
      <c r="AJ119" s="590" t="s">
        <v>323</v>
      </c>
      <c r="AK119" s="590" t="s">
        <v>323</v>
      </c>
      <c r="AL119" s="590" t="s">
        <v>323</v>
      </c>
      <c r="AN119" s="621" t="s">
        <v>323</v>
      </c>
      <c r="AP119" s="621" t="s">
        <v>323</v>
      </c>
      <c r="AQ119" s="590" t="s">
        <v>323</v>
      </c>
      <c r="AR119" s="621" t="s">
        <v>323</v>
      </c>
      <c r="AT119" s="621" t="s">
        <v>323</v>
      </c>
      <c r="AV119" s="621" t="s">
        <v>323</v>
      </c>
      <c r="AW119" s="590" t="s">
        <v>323</v>
      </c>
      <c r="AX119" s="621" t="s">
        <v>323</v>
      </c>
      <c r="AZ119" s="621" t="s">
        <v>323</v>
      </c>
      <c r="BB119" s="621" t="s">
        <v>323</v>
      </c>
      <c r="BC119" s="590" t="s">
        <v>323</v>
      </c>
      <c r="BD119" s="621" t="s">
        <v>323</v>
      </c>
      <c r="BF119" s="621" t="s">
        <v>323</v>
      </c>
      <c r="BH119" s="621" t="s">
        <v>323</v>
      </c>
      <c r="BI119" s="590" t="s">
        <v>323</v>
      </c>
      <c r="BJ119" s="621" t="s">
        <v>323</v>
      </c>
      <c r="BK119" s="590">
        <v>0</v>
      </c>
      <c r="BL119" s="621"/>
      <c r="BN119" s="621"/>
      <c r="BO119" s="590" t="s">
        <v>323</v>
      </c>
    </row>
    <row r="120" spans="1:67" s="590" customFormat="1" x14ac:dyDescent="0.2">
      <c r="A120" s="590" t="s">
        <v>99</v>
      </c>
      <c r="B120" s="590" t="s">
        <v>105</v>
      </c>
      <c r="C120" s="590" t="s">
        <v>502</v>
      </c>
      <c r="D120" s="590" t="s">
        <v>509</v>
      </c>
      <c r="E120" s="590" t="s">
        <v>504</v>
      </c>
      <c r="F120" s="590" t="s">
        <v>519</v>
      </c>
      <c r="G120" s="590" t="s">
        <v>925</v>
      </c>
      <c r="H120" s="590" t="s">
        <v>1109</v>
      </c>
      <c r="I120" s="590" t="s">
        <v>934</v>
      </c>
      <c r="K120" s="590" t="s">
        <v>386</v>
      </c>
      <c r="L120" s="590">
        <v>1</v>
      </c>
      <c r="N120" s="590">
        <v>3</v>
      </c>
      <c r="O120" s="656">
        <v>3</v>
      </c>
      <c r="P120" s="656">
        <v>17477</v>
      </c>
      <c r="Q120" s="656">
        <v>7984</v>
      </c>
      <c r="R120" s="590">
        <v>0</v>
      </c>
      <c r="S120" s="621"/>
      <c r="U120" s="590" t="s">
        <v>434</v>
      </c>
      <c r="V120" s="590">
        <v>1</v>
      </c>
      <c r="W120" s="590">
        <v>1</v>
      </c>
      <c r="X120" s="590">
        <v>1</v>
      </c>
      <c r="AA120" s="659"/>
      <c r="AC120" s="621"/>
      <c r="AD120" s="590">
        <v>17453</v>
      </c>
      <c r="AE120" s="590">
        <v>24</v>
      </c>
      <c r="AF120" s="621">
        <v>1.3732333924586599E-3</v>
      </c>
      <c r="AG120" s="590">
        <v>17477</v>
      </c>
      <c r="AH120" s="590">
        <v>26577</v>
      </c>
      <c r="AI120" s="621">
        <v>0.65759867554652518</v>
      </c>
      <c r="AJ120" s="590">
        <v>17453</v>
      </c>
      <c r="AK120" s="590">
        <v>24</v>
      </c>
      <c r="AL120" s="590">
        <v>17477</v>
      </c>
      <c r="AM120" s="590">
        <v>7960</v>
      </c>
      <c r="AN120" s="621">
        <v>0.4560820489314158</v>
      </c>
      <c r="AO120" s="590">
        <v>24</v>
      </c>
      <c r="AP120" s="621">
        <v>1</v>
      </c>
      <c r="AQ120" s="590">
        <v>7984</v>
      </c>
      <c r="AR120" s="621">
        <v>0.45682897522458088</v>
      </c>
      <c r="AS120" s="590">
        <v>83</v>
      </c>
      <c r="AT120" s="621">
        <v>1.0427135678391959E-2</v>
      </c>
      <c r="AU120" s="590">
        <v>5</v>
      </c>
      <c r="AV120" s="621">
        <v>0.20833333333333334</v>
      </c>
      <c r="AW120" s="590">
        <v>88</v>
      </c>
      <c r="AX120" s="621">
        <v>1.1022044088176353E-2</v>
      </c>
      <c r="AY120" s="590">
        <v>75</v>
      </c>
      <c r="AZ120" s="621">
        <v>0.90361445783132532</v>
      </c>
      <c r="BA120" s="590">
        <v>5</v>
      </c>
      <c r="BB120" s="621">
        <v>1</v>
      </c>
      <c r="BC120" s="590">
        <v>80</v>
      </c>
      <c r="BD120" s="621">
        <v>0.90909090909090906</v>
      </c>
      <c r="BE120" s="590">
        <v>12</v>
      </c>
      <c r="BF120" s="621">
        <v>1.5030060120240481E-3</v>
      </c>
      <c r="BG120" s="590">
        <v>108</v>
      </c>
      <c r="BH120" s="621">
        <v>1.3527054108216433E-2</v>
      </c>
      <c r="BI120" s="590">
        <v>120</v>
      </c>
      <c r="BJ120" s="621">
        <v>1.503006012024048E-2</v>
      </c>
      <c r="BK120" s="590">
        <v>0</v>
      </c>
      <c r="BL120" s="621"/>
      <c r="BN120" s="621"/>
      <c r="BO120" s="590" t="s">
        <v>323</v>
      </c>
    </row>
    <row r="121" spans="1:67" s="590" customFormat="1" x14ac:dyDescent="0.2">
      <c r="A121" s="590" t="s">
        <v>124</v>
      </c>
      <c r="B121" s="590" t="s">
        <v>902</v>
      </c>
      <c r="C121" s="590" t="s">
        <v>904</v>
      </c>
      <c r="D121" s="590" t="s">
        <v>507</v>
      </c>
      <c r="E121" s="590" t="s">
        <v>504</v>
      </c>
      <c r="F121" s="590" t="s">
        <v>505</v>
      </c>
      <c r="G121" s="590" t="s">
        <v>318</v>
      </c>
      <c r="H121" s="590" t="s">
        <v>1109</v>
      </c>
      <c r="I121" s="590" t="s">
        <v>934</v>
      </c>
      <c r="K121" s="590" t="s">
        <v>510</v>
      </c>
      <c r="L121" s="590">
        <v>3</v>
      </c>
      <c r="M121" s="590">
        <v>2</v>
      </c>
      <c r="N121" s="590">
        <v>2</v>
      </c>
      <c r="O121" s="656">
        <v>0.66666666666666663</v>
      </c>
      <c r="P121" s="656">
        <v>272</v>
      </c>
      <c r="Q121" s="656" t="s">
        <v>323</v>
      </c>
      <c r="S121" s="621"/>
      <c r="Z121" s="590">
        <v>2</v>
      </c>
      <c r="AA121" s="659">
        <v>1</v>
      </c>
      <c r="AB121" s="590">
        <v>2</v>
      </c>
      <c r="AC121" s="621">
        <v>0.66666666666666663</v>
      </c>
      <c r="AD121" s="590">
        <v>816</v>
      </c>
      <c r="AF121" s="621"/>
      <c r="AG121" s="590">
        <v>816</v>
      </c>
      <c r="AI121" s="621"/>
      <c r="AJ121" s="590" t="s">
        <v>323</v>
      </c>
      <c r="AK121" s="590" t="s">
        <v>323</v>
      </c>
      <c r="AL121" s="590" t="s">
        <v>323</v>
      </c>
      <c r="AN121" s="621" t="s">
        <v>323</v>
      </c>
      <c r="AP121" s="621" t="s">
        <v>323</v>
      </c>
      <c r="AQ121" s="590" t="s">
        <v>323</v>
      </c>
      <c r="AR121" s="621" t="s">
        <v>323</v>
      </c>
      <c r="AT121" s="621" t="s">
        <v>323</v>
      </c>
      <c r="AV121" s="621" t="s">
        <v>323</v>
      </c>
      <c r="AW121" s="590" t="s">
        <v>323</v>
      </c>
      <c r="AX121" s="621" t="s">
        <v>323</v>
      </c>
      <c r="AZ121" s="621" t="s">
        <v>323</v>
      </c>
      <c r="BB121" s="621" t="s">
        <v>323</v>
      </c>
      <c r="BC121" s="590" t="s">
        <v>323</v>
      </c>
      <c r="BD121" s="621" t="s">
        <v>323</v>
      </c>
      <c r="BF121" s="621" t="s">
        <v>323</v>
      </c>
      <c r="BH121" s="621" t="s">
        <v>323</v>
      </c>
      <c r="BI121" s="590" t="s">
        <v>323</v>
      </c>
      <c r="BJ121" s="621" t="s">
        <v>323</v>
      </c>
      <c r="BK121" s="590">
        <v>1</v>
      </c>
      <c r="BL121" s="621">
        <v>0.5</v>
      </c>
      <c r="BM121" s="590">
        <v>1</v>
      </c>
      <c r="BN121" s="621">
        <v>0.33333333333333331</v>
      </c>
      <c r="BO121" s="590">
        <v>1</v>
      </c>
    </row>
    <row r="122" spans="1:67" s="590" customFormat="1" x14ac:dyDescent="0.2">
      <c r="A122" s="590" t="s">
        <v>124</v>
      </c>
      <c r="B122" s="590" t="s">
        <v>902</v>
      </c>
      <c r="C122" s="590" t="s">
        <v>903</v>
      </c>
      <c r="D122" s="590" t="s">
        <v>507</v>
      </c>
      <c r="E122" s="590" t="s">
        <v>504</v>
      </c>
      <c r="F122" s="590" t="s">
        <v>505</v>
      </c>
      <c r="G122" s="590" t="s">
        <v>318</v>
      </c>
      <c r="H122" s="590" t="s">
        <v>1109</v>
      </c>
      <c r="I122" s="590" t="s">
        <v>934</v>
      </c>
      <c r="K122" s="590" t="s">
        <v>386</v>
      </c>
      <c r="L122" s="590">
        <v>3</v>
      </c>
      <c r="N122" s="590">
        <v>5</v>
      </c>
      <c r="O122" s="656">
        <v>1.6666666666666667</v>
      </c>
      <c r="P122" s="656">
        <v>272.33333333333331</v>
      </c>
      <c r="Q122" s="656">
        <v>138.66666666666666</v>
      </c>
      <c r="S122" s="621"/>
      <c r="Z122" s="590">
        <v>3</v>
      </c>
      <c r="AA122" s="659">
        <v>0.6</v>
      </c>
      <c r="AB122" s="590">
        <v>1</v>
      </c>
      <c r="AC122" s="621">
        <v>0.33333333333333331</v>
      </c>
      <c r="AD122" s="590">
        <v>816</v>
      </c>
      <c r="AE122" s="590">
        <v>1</v>
      </c>
      <c r="AF122" s="621">
        <v>1.2239902080783353E-3</v>
      </c>
      <c r="AG122" s="590">
        <v>817</v>
      </c>
      <c r="AI122" s="621"/>
      <c r="AJ122" s="590">
        <v>816</v>
      </c>
      <c r="AK122" s="590">
        <v>1</v>
      </c>
      <c r="AL122" s="590">
        <v>817</v>
      </c>
      <c r="AM122" s="590">
        <v>416</v>
      </c>
      <c r="AN122" s="621">
        <v>0.50980392156862742</v>
      </c>
      <c r="AO122" s="590">
        <v>0</v>
      </c>
      <c r="AP122" s="621">
        <v>0</v>
      </c>
      <c r="AQ122" s="590">
        <v>416</v>
      </c>
      <c r="AR122" s="621">
        <v>0.50917992656058753</v>
      </c>
      <c r="AT122" s="621"/>
      <c r="AV122" s="621"/>
      <c r="AX122" s="621"/>
      <c r="AZ122" s="621"/>
      <c r="BB122" s="621"/>
      <c r="BD122" s="621"/>
      <c r="BE122" s="590">
        <v>1</v>
      </c>
      <c r="BF122" s="621">
        <v>2.403846153846154E-3</v>
      </c>
      <c r="BG122" s="590">
        <v>10</v>
      </c>
      <c r="BH122" s="621">
        <v>2.403846153846154E-2</v>
      </c>
      <c r="BI122" s="590">
        <v>11</v>
      </c>
      <c r="BJ122" s="621">
        <v>2.6442307692307692E-2</v>
      </c>
      <c r="BK122" s="590">
        <v>1</v>
      </c>
      <c r="BL122" s="621">
        <v>0.2</v>
      </c>
      <c r="BM122" s="590">
        <v>1</v>
      </c>
      <c r="BN122" s="621">
        <v>0.33333333333333331</v>
      </c>
      <c r="BO122" s="590" t="s">
        <v>323</v>
      </c>
    </row>
    <row r="123" spans="1:67" s="590" customFormat="1" x14ac:dyDescent="0.2">
      <c r="A123" s="590" t="s">
        <v>124</v>
      </c>
      <c r="B123" s="590" t="s">
        <v>857</v>
      </c>
      <c r="C123" s="590" t="s">
        <v>502</v>
      </c>
      <c r="D123" s="590" t="s">
        <v>507</v>
      </c>
      <c r="E123" s="590" t="s">
        <v>504</v>
      </c>
      <c r="F123" s="590" t="s">
        <v>505</v>
      </c>
      <c r="G123" s="590" t="s">
        <v>318</v>
      </c>
      <c r="H123" s="590" t="s">
        <v>1109</v>
      </c>
      <c r="I123" s="590" t="s">
        <v>934</v>
      </c>
      <c r="K123" s="590" t="s">
        <v>386</v>
      </c>
      <c r="L123" s="590">
        <v>6</v>
      </c>
      <c r="N123" s="590">
        <v>8</v>
      </c>
      <c r="O123" s="656">
        <v>1.3333333333333333</v>
      </c>
      <c r="P123" s="656">
        <v>135.16666666666666</v>
      </c>
      <c r="Q123" s="656">
        <v>59.5</v>
      </c>
      <c r="S123" s="621"/>
      <c r="Z123" s="590">
        <v>5</v>
      </c>
      <c r="AA123" s="659">
        <v>0.625</v>
      </c>
      <c r="AB123" s="590">
        <v>4</v>
      </c>
      <c r="AC123" s="621">
        <v>0.66666666666666663</v>
      </c>
      <c r="AD123" s="590">
        <v>808</v>
      </c>
      <c r="AE123" s="590">
        <v>3</v>
      </c>
      <c r="AF123" s="621">
        <v>3.6991368680641184E-3</v>
      </c>
      <c r="AG123" s="590">
        <v>811</v>
      </c>
      <c r="AI123" s="621"/>
      <c r="AJ123" s="590">
        <v>808</v>
      </c>
      <c r="AK123" s="590">
        <v>3</v>
      </c>
      <c r="AL123" s="590">
        <v>811</v>
      </c>
      <c r="AM123" s="590">
        <v>354</v>
      </c>
      <c r="AN123" s="621">
        <v>0.43811881188118812</v>
      </c>
      <c r="AO123" s="590">
        <v>3</v>
      </c>
      <c r="AP123" s="621">
        <v>1</v>
      </c>
      <c r="AQ123" s="590">
        <v>357</v>
      </c>
      <c r="AR123" s="621">
        <v>0.44019728729963009</v>
      </c>
      <c r="AT123" s="621"/>
      <c r="AV123" s="621"/>
      <c r="AX123" s="621"/>
      <c r="AZ123" s="621"/>
      <c r="BB123" s="621"/>
      <c r="BD123" s="621"/>
      <c r="BF123" s="621">
        <v>0</v>
      </c>
      <c r="BG123" s="590">
        <v>6</v>
      </c>
      <c r="BH123" s="621">
        <v>1.680672268907563E-2</v>
      </c>
      <c r="BI123" s="590">
        <v>6</v>
      </c>
      <c r="BJ123" s="621">
        <v>1.680672268907563E-2</v>
      </c>
      <c r="BK123" s="590">
        <v>1</v>
      </c>
      <c r="BL123" s="621">
        <v>0.125</v>
      </c>
      <c r="BM123" s="590">
        <v>1</v>
      </c>
      <c r="BN123" s="621">
        <v>0.16666666666666666</v>
      </c>
      <c r="BO123" s="590" t="s">
        <v>323</v>
      </c>
    </row>
    <row r="124" spans="1:67" s="590" customFormat="1" x14ac:dyDescent="0.2">
      <c r="A124" s="590" t="s">
        <v>124</v>
      </c>
      <c r="B124" s="590" t="s">
        <v>856</v>
      </c>
      <c r="C124" s="590" t="s">
        <v>502</v>
      </c>
      <c r="D124" s="590" t="s">
        <v>507</v>
      </c>
      <c r="E124" s="590" t="s">
        <v>504</v>
      </c>
      <c r="F124" s="590" t="s">
        <v>505</v>
      </c>
      <c r="G124" s="590" t="s">
        <v>318</v>
      </c>
      <c r="H124" s="590" t="s">
        <v>1109</v>
      </c>
      <c r="I124" s="590" t="s">
        <v>934</v>
      </c>
      <c r="K124" s="590" t="s">
        <v>386</v>
      </c>
      <c r="L124" s="590">
        <v>6</v>
      </c>
      <c r="N124" s="590">
        <v>7</v>
      </c>
      <c r="O124" s="656">
        <v>1.1666666666666667</v>
      </c>
      <c r="P124" s="656">
        <v>195.16666666666666</v>
      </c>
      <c r="Q124" s="656">
        <v>88.166666666666671</v>
      </c>
      <c r="S124" s="621"/>
      <c r="Z124" s="590">
        <v>6</v>
      </c>
      <c r="AA124" s="659">
        <v>0.8571428571428571</v>
      </c>
      <c r="AB124" s="590">
        <v>6</v>
      </c>
      <c r="AC124" s="621">
        <v>1</v>
      </c>
      <c r="AD124" s="590">
        <v>1149</v>
      </c>
      <c r="AE124" s="590">
        <v>22</v>
      </c>
      <c r="AF124" s="621">
        <v>1.8787361229718188E-2</v>
      </c>
      <c r="AG124" s="590">
        <v>1171</v>
      </c>
      <c r="AH124" s="590">
        <v>1600</v>
      </c>
      <c r="AI124" s="621">
        <v>0.73187500000000005</v>
      </c>
      <c r="AJ124" s="590">
        <v>1149</v>
      </c>
      <c r="AK124" s="590">
        <v>22</v>
      </c>
      <c r="AL124" s="590">
        <v>1171</v>
      </c>
      <c r="AM124" s="590">
        <v>510</v>
      </c>
      <c r="AN124" s="621">
        <v>0.44386422976501305</v>
      </c>
      <c r="AO124" s="590">
        <v>19</v>
      </c>
      <c r="AP124" s="621">
        <v>0.86363636363636365</v>
      </c>
      <c r="AQ124" s="590">
        <v>529</v>
      </c>
      <c r="AR124" s="621">
        <v>0.45175064047822372</v>
      </c>
      <c r="AS124" s="590">
        <v>2</v>
      </c>
      <c r="AT124" s="621">
        <v>3.9215686274509803E-3</v>
      </c>
      <c r="AV124" s="621"/>
      <c r="AW124" s="590">
        <v>2</v>
      </c>
      <c r="AX124" s="621">
        <v>3.780718336483932E-3</v>
      </c>
      <c r="AZ124" s="621"/>
      <c r="BA124" s="590">
        <v>2</v>
      </c>
      <c r="BB124" s="621" t="s">
        <v>323</v>
      </c>
      <c r="BC124" s="590" t="s">
        <v>323</v>
      </c>
      <c r="BD124" s="621"/>
      <c r="BE124" s="590">
        <v>1</v>
      </c>
      <c r="BF124" s="621">
        <v>1.890359168241966E-3</v>
      </c>
      <c r="BG124" s="590">
        <v>9</v>
      </c>
      <c r="BH124" s="621">
        <v>1.7013232514177693E-2</v>
      </c>
      <c r="BI124" s="590">
        <v>10</v>
      </c>
      <c r="BJ124" s="621">
        <v>1.890359168241966E-2</v>
      </c>
      <c r="BK124" s="590">
        <v>1</v>
      </c>
      <c r="BL124" s="621">
        <v>0.14285714285714285</v>
      </c>
      <c r="BM124" s="590">
        <v>1</v>
      </c>
      <c r="BN124" s="621">
        <v>0.16666666666666666</v>
      </c>
      <c r="BO124" s="590" t="s">
        <v>323</v>
      </c>
    </row>
    <row r="125" spans="1:67" s="590" customFormat="1" x14ac:dyDescent="0.2">
      <c r="A125" s="590" t="s">
        <v>124</v>
      </c>
      <c r="B125" s="590" t="s">
        <v>858</v>
      </c>
      <c r="C125" s="590" t="s">
        <v>502</v>
      </c>
      <c r="D125" s="590" t="s">
        <v>507</v>
      </c>
      <c r="E125" s="590" t="s">
        <v>504</v>
      </c>
      <c r="F125" s="590" t="s">
        <v>505</v>
      </c>
      <c r="G125" s="590" t="s">
        <v>318</v>
      </c>
      <c r="H125" s="590" t="s">
        <v>1109</v>
      </c>
      <c r="I125" s="590" t="s">
        <v>934</v>
      </c>
      <c r="K125" s="590" t="s">
        <v>386</v>
      </c>
      <c r="L125" s="590">
        <v>6</v>
      </c>
      <c r="N125" s="590">
        <v>7</v>
      </c>
      <c r="O125" s="656">
        <v>1.1666666666666667</v>
      </c>
      <c r="P125" s="656">
        <v>50.166666666666664</v>
      </c>
      <c r="Q125" s="656">
        <v>33.333333333333336</v>
      </c>
      <c r="S125" s="621"/>
      <c r="Z125" s="590">
        <v>3</v>
      </c>
      <c r="AA125" s="659">
        <v>0.42857142857142855</v>
      </c>
      <c r="AB125" s="590">
        <v>2</v>
      </c>
      <c r="AC125" s="621">
        <v>0.33333333333333331</v>
      </c>
      <c r="AD125" s="590">
        <v>251</v>
      </c>
      <c r="AE125" s="590">
        <v>50</v>
      </c>
      <c r="AF125" s="621">
        <v>0.16611295681063123</v>
      </c>
      <c r="AG125" s="590">
        <v>301</v>
      </c>
      <c r="AH125" s="590">
        <v>420</v>
      </c>
      <c r="AI125" s="621">
        <v>0.71666666666666667</v>
      </c>
      <c r="AJ125" s="590">
        <v>251</v>
      </c>
      <c r="AK125" s="590">
        <v>50</v>
      </c>
      <c r="AL125" s="590">
        <v>301</v>
      </c>
      <c r="AM125" s="590">
        <v>156</v>
      </c>
      <c r="AN125" s="621">
        <v>0.62151394422310757</v>
      </c>
      <c r="AO125" s="590">
        <v>44</v>
      </c>
      <c r="AP125" s="621">
        <v>0.88</v>
      </c>
      <c r="AQ125" s="590">
        <v>200</v>
      </c>
      <c r="AR125" s="621">
        <v>0.66445182724252494</v>
      </c>
      <c r="AS125" s="590">
        <v>3</v>
      </c>
      <c r="AT125" s="621">
        <v>1.9230769230769232E-2</v>
      </c>
      <c r="AV125" s="621"/>
      <c r="AW125" s="590">
        <v>3</v>
      </c>
      <c r="AX125" s="621">
        <v>1.4999999999999999E-2</v>
      </c>
      <c r="AY125" s="590">
        <v>3</v>
      </c>
      <c r="AZ125" s="621">
        <v>1</v>
      </c>
      <c r="BB125" s="621" t="s">
        <v>323</v>
      </c>
      <c r="BC125" s="590">
        <v>3</v>
      </c>
      <c r="BD125" s="621">
        <v>1</v>
      </c>
      <c r="BE125" s="590">
        <v>1</v>
      </c>
      <c r="BF125" s="621">
        <v>5.0000000000000001E-3</v>
      </c>
      <c r="BG125" s="590">
        <v>0</v>
      </c>
      <c r="BH125" s="621"/>
      <c r="BI125" s="590">
        <v>1</v>
      </c>
      <c r="BJ125" s="621">
        <v>5.0000000000000001E-3</v>
      </c>
      <c r="BK125" s="590">
        <v>1</v>
      </c>
      <c r="BL125" s="621">
        <v>0.14285714285714285</v>
      </c>
      <c r="BM125" s="590">
        <v>1</v>
      </c>
      <c r="BN125" s="621">
        <v>0.16666666666666666</v>
      </c>
      <c r="BO125" s="590" t="s">
        <v>323</v>
      </c>
    </row>
    <row r="126" spans="1:67" s="590" customFormat="1" x14ac:dyDescent="0.2">
      <c r="A126" s="590" t="s">
        <v>124</v>
      </c>
      <c r="B126" s="590" t="s">
        <v>125</v>
      </c>
      <c r="C126" s="590" t="s">
        <v>502</v>
      </c>
      <c r="D126" s="590" t="s">
        <v>507</v>
      </c>
      <c r="E126" s="590" t="s">
        <v>504</v>
      </c>
      <c r="F126" s="590" t="s">
        <v>505</v>
      </c>
      <c r="G126" s="590" t="s">
        <v>318</v>
      </c>
      <c r="H126" s="590" t="s">
        <v>1109</v>
      </c>
      <c r="I126" s="590" t="s">
        <v>934</v>
      </c>
      <c r="K126" s="590" t="s">
        <v>386</v>
      </c>
      <c r="L126" s="590">
        <v>6</v>
      </c>
      <c r="N126" s="590">
        <v>13</v>
      </c>
      <c r="O126" s="656">
        <v>2.1666666666666665</v>
      </c>
      <c r="P126" s="656">
        <v>413.83333333333331</v>
      </c>
      <c r="Q126" s="656">
        <v>253</v>
      </c>
      <c r="S126" s="621"/>
      <c r="Z126" s="590">
        <v>6</v>
      </c>
      <c r="AA126" s="659">
        <v>0.46153846153846156</v>
      </c>
      <c r="AB126" s="590">
        <v>3</v>
      </c>
      <c r="AC126" s="621">
        <v>0.5</v>
      </c>
      <c r="AD126" s="590">
        <v>2420</v>
      </c>
      <c r="AE126" s="590">
        <v>63</v>
      </c>
      <c r="AF126" s="621">
        <v>2.5372533225936366E-2</v>
      </c>
      <c r="AG126" s="590">
        <v>2483</v>
      </c>
      <c r="AH126" s="590">
        <v>3550</v>
      </c>
      <c r="AI126" s="621">
        <v>0.69943661971830984</v>
      </c>
      <c r="AJ126" s="590">
        <v>2420</v>
      </c>
      <c r="AK126" s="590">
        <v>63</v>
      </c>
      <c r="AL126" s="590">
        <v>2483</v>
      </c>
      <c r="AM126" s="590">
        <v>1464</v>
      </c>
      <c r="AN126" s="621">
        <v>0.60495867768595046</v>
      </c>
      <c r="AO126" s="590">
        <v>54</v>
      </c>
      <c r="AP126" s="621">
        <v>0.8571428571428571</v>
      </c>
      <c r="AQ126" s="590">
        <v>1518</v>
      </c>
      <c r="AR126" s="621">
        <v>0.61135722915827628</v>
      </c>
      <c r="AS126" s="590">
        <v>3</v>
      </c>
      <c r="AT126" s="621">
        <v>2.0491803278688526E-3</v>
      </c>
      <c r="AU126" s="590">
        <v>13</v>
      </c>
      <c r="AV126" s="621">
        <v>0.24074074074074073</v>
      </c>
      <c r="AW126" s="590">
        <v>16</v>
      </c>
      <c r="AX126" s="621">
        <v>1.0540184453227932E-2</v>
      </c>
      <c r="AY126" s="590">
        <v>2</v>
      </c>
      <c r="AZ126" s="621">
        <v>0.66666666666666663</v>
      </c>
      <c r="BA126" s="590">
        <v>8</v>
      </c>
      <c r="BB126" s="621">
        <v>0.61538461538461542</v>
      </c>
      <c r="BC126" s="590">
        <v>10</v>
      </c>
      <c r="BD126" s="621">
        <v>0.625</v>
      </c>
      <c r="BE126" s="590">
        <v>4</v>
      </c>
      <c r="BF126" s="621">
        <v>2.635046113306983E-3</v>
      </c>
      <c r="BG126" s="590">
        <v>4</v>
      </c>
      <c r="BH126" s="621">
        <v>2.635046113306983E-3</v>
      </c>
      <c r="BI126" s="590">
        <v>8</v>
      </c>
      <c r="BJ126" s="621">
        <v>5.270092226613966E-3</v>
      </c>
      <c r="BK126" s="590">
        <v>6</v>
      </c>
      <c r="BL126" s="621">
        <v>0.46153846153846156</v>
      </c>
      <c r="BM126" s="590">
        <v>6</v>
      </c>
      <c r="BN126" s="621">
        <v>1</v>
      </c>
      <c r="BO126" s="590" t="s">
        <v>323</v>
      </c>
    </row>
    <row r="127" spans="1:67" s="590" customFormat="1" x14ac:dyDescent="0.2">
      <c r="A127" s="590" t="s">
        <v>124</v>
      </c>
      <c r="B127" s="590" t="s">
        <v>126</v>
      </c>
      <c r="C127" s="590" t="s">
        <v>502</v>
      </c>
      <c r="D127" s="590" t="s">
        <v>507</v>
      </c>
      <c r="E127" s="590" t="s">
        <v>504</v>
      </c>
      <c r="F127" s="590" t="s">
        <v>505</v>
      </c>
      <c r="G127" s="590" t="s">
        <v>318</v>
      </c>
      <c r="H127" s="590" t="s">
        <v>1109</v>
      </c>
      <c r="I127" s="590" t="s">
        <v>934</v>
      </c>
      <c r="K127" s="590" t="s">
        <v>510</v>
      </c>
      <c r="L127" s="590">
        <v>6</v>
      </c>
      <c r="M127" s="590">
        <v>5</v>
      </c>
      <c r="N127" s="590">
        <v>5</v>
      </c>
      <c r="O127" s="656">
        <v>0.83333333333333337</v>
      </c>
      <c r="P127" s="656">
        <v>161.16666666666666</v>
      </c>
      <c r="Q127" s="656" t="s">
        <v>323</v>
      </c>
      <c r="S127" s="621"/>
      <c r="Z127" s="590">
        <v>3</v>
      </c>
      <c r="AA127" s="659">
        <v>0.6</v>
      </c>
      <c r="AB127" s="590">
        <v>3</v>
      </c>
      <c r="AC127" s="621">
        <v>0.5</v>
      </c>
      <c r="AD127" s="590">
        <v>962</v>
      </c>
      <c r="AE127" s="590">
        <v>5</v>
      </c>
      <c r="AF127" s="621">
        <v>5.170630816959669E-3</v>
      </c>
      <c r="AG127" s="590">
        <v>967</v>
      </c>
      <c r="AH127" s="590">
        <v>1480</v>
      </c>
      <c r="AI127" s="621">
        <v>0.65337837837837842</v>
      </c>
      <c r="AJ127" s="590" t="s">
        <v>323</v>
      </c>
      <c r="AK127" s="590" t="s">
        <v>323</v>
      </c>
      <c r="AL127" s="590" t="s">
        <v>323</v>
      </c>
      <c r="AN127" s="621" t="s">
        <v>323</v>
      </c>
      <c r="AP127" s="621" t="s">
        <v>323</v>
      </c>
      <c r="AQ127" s="590" t="s">
        <v>323</v>
      </c>
      <c r="AR127" s="621" t="s">
        <v>323</v>
      </c>
      <c r="AT127" s="621" t="s">
        <v>323</v>
      </c>
      <c r="AV127" s="621" t="s">
        <v>323</v>
      </c>
      <c r="AW127" s="590" t="s">
        <v>323</v>
      </c>
      <c r="AX127" s="621" t="s">
        <v>323</v>
      </c>
      <c r="AZ127" s="621" t="s">
        <v>323</v>
      </c>
      <c r="BB127" s="621" t="s">
        <v>323</v>
      </c>
      <c r="BC127" s="590" t="s">
        <v>323</v>
      </c>
      <c r="BD127" s="621" t="s">
        <v>323</v>
      </c>
      <c r="BF127" s="621" t="s">
        <v>323</v>
      </c>
      <c r="BH127" s="621" t="s">
        <v>323</v>
      </c>
      <c r="BI127" s="590" t="s">
        <v>323</v>
      </c>
      <c r="BJ127" s="621" t="s">
        <v>323</v>
      </c>
      <c r="BK127" s="590">
        <v>2</v>
      </c>
      <c r="BL127" s="621">
        <v>0.4</v>
      </c>
      <c r="BM127" s="590">
        <v>2</v>
      </c>
      <c r="BN127" s="621">
        <v>0.33333333333333331</v>
      </c>
      <c r="BO127" s="590">
        <v>1</v>
      </c>
    </row>
    <row r="128" spans="1:67" s="590" customFormat="1" x14ac:dyDescent="0.2">
      <c r="A128" s="590" t="s">
        <v>124</v>
      </c>
      <c r="B128" s="590" t="s">
        <v>127</v>
      </c>
      <c r="C128" s="590" t="s">
        <v>502</v>
      </c>
      <c r="D128" s="590" t="s">
        <v>507</v>
      </c>
      <c r="E128" s="590" t="s">
        <v>504</v>
      </c>
      <c r="F128" s="590" t="s">
        <v>505</v>
      </c>
      <c r="G128" s="590" t="s">
        <v>318</v>
      </c>
      <c r="H128" s="590" t="s">
        <v>1109</v>
      </c>
      <c r="I128" s="590" t="s">
        <v>934</v>
      </c>
      <c r="K128" s="590" t="s">
        <v>510</v>
      </c>
      <c r="L128" s="590">
        <v>6</v>
      </c>
      <c r="M128" s="590">
        <v>6</v>
      </c>
      <c r="N128" s="590">
        <v>6</v>
      </c>
      <c r="O128" s="656">
        <v>1</v>
      </c>
      <c r="P128" s="656">
        <v>112.5</v>
      </c>
      <c r="Q128" s="656" t="s">
        <v>323</v>
      </c>
      <c r="S128" s="621"/>
      <c r="Z128" s="590">
        <v>4</v>
      </c>
      <c r="AA128" s="659">
        <v>0.66666666666666663</v>
      </c>
      <c r="AB128" s="590">
        <v>4</v>
      </c>
      <c r="AC128" s="621">
        <v>0.66666666666666663</v>
      </c>
      <c r="AD128" s="590">
        <v>674</v>
      </c>
      <c r="AE128" s="590">
        <v>1</v>
      </c>
      <c r="AF128" s="621">
        <v>1.4814814814814814E-3</v>
      </c>
      <c r="AG128" s="590">
        <v>675</v>
      </c>
      <c r="AH128" s="590">
        <v>3580</v>
      </c>
      <c r="AI128" s="621">
        <v>0.18854748603351956</v>
      </c>
      <c r="AJ128" s="590" t="s">
        <v>323</v>
      </c>
      <c r="AK128" s="590" t="s">
        <v>323</v>
      </c>
      <c r="AL128" s="590" t="s">
        <v>323</v>
      </c>
      <c r="AN128" s="621" t="s">
        <v>323</v>
      </c>
      <c r="AP128" s="621" t="s">
        <v>323</v>
      </c>
      <c r="AQ128" s="590" t="s">
        <v>323</v>
      </c>
      <c r="AR128" s="621" t="s">
        <v>323</v>
      </c>
      <c r="AT128" s="621" t="s">
        <v>323</v>
      </c>
      <c r="AV128" s="621" t="s">
        <v>323</v>
      </c>
      <c r="AW128" s="590" t="s">
        <v>323</v>
      </c>
      <c r="AX128" s="621" t="s">
        <v>323</v>
      </c>
      <c r="AZ128" s="621" t="s">
        <v>323</v>
      </c>
      <c r="BB128" s="621" t="s">
        <v>323</v>
      </c>
      <c r="BC128" s="590" t="s">
        <v>323</v>
      </c>
      <c r="BD128" s="621" t="s">
        <v>323</v>
      </c>
      <c r="BF128" s="621" t="s">
        <v>323</v>
      </c>
      <c r="BH128" s="621" t="s">
        <v>323</v>
      </c>
      <c r="BI128" s="590" t="s">
        <v>323</v>
      </c>
      <c r="BJ128" s="621" t="s">
        <v>323</v>
      </c>
      <c r="BK128" s="590">
        <v>2</v>
      </c>
      <c r="BL128" s="621">
        <v>0.33333333333333331</v>
      </c>
      <c r="BM128" s="590">
        <v>2</v>
      </c>
      <c r="BN128" s="621">
        <v>0.33333333333333331</v>
      </c>
      <c r="BO128" s="590" t="s">
        <v>323</v>
      </c>
    </row>
    <row r="129" spans="1:67" s="590" customFormat="1" x14ac:dyDescent="0.2">
      <c r="A129" s="590" t="s">
        <v>124</v>
      </c>
      <c r="B129" s="590" t="s">
        <v>128</v>
      </c>
      <c r="C129" s="590" t="s">
        <v>502</v>
      </c>
      <c r="D129" s="590" t="s">
        <v>507</v>
      </c>
      <c r="E129" s="590" t="s">
        <v>504</v>
      </c>
      <c r="F129" s="590" t="s">
        <v>505</v>
      </c>
      <c r="G129" s="590" t="s">
        <v>318</v>
      </c>
      <c r="H129" s="590" t="s">
        <v>1109</v>
      </c>
      <c r="I129" s="590" t="s">
        <v>934</v>
      </c>
      <c r="K129" s="590" t="s">
        <v>510</v>
      </c>
      <c r="L129" s="590">
        <v>6</v>
      </c>
      <c r="M129" s="590">
        <v>6</v>
      </c>
      <c r="N129" s="590">
        <v>6</v>
      </c>
      <c r="O129" s="656">
        <v>1</v>
      </c>
      <c r="P129" s="656">
        <v>400.5</v>
      </c>
      <c r="Q129" s="656" t="s">
        <v>323</v>
      </c>
      <c r="S129" s="621"/>
      <c r="Z129" s="590">
        <v>6</v>
      </c>
      <c r="AA129" s="659">
        <v>1</v>
      </c>
      <c r="AB129" s="590">
        <v>6</v>
      </c>
      <c r="AC129" s="621">
        <v>1</v>
      </c>
      <c r="AD129" s="590">
        <v>2401</v>
      </c>
      <c r="AE129" s="590">
        <v>2</v>
      </c>
      <c r="AF129" s="621">
        <v>8.3229296712442784E-4</v>
      </c>
      <c r="AG129" s="590">
        <v>2403</v>
      </c>
      <c r="AH129" s="590">
        <v>5240</v>
      </c>
      <c r="AI129" s="621">
        <v>0.458587786259542</v>
      </c>
      <c r="AJ129" s="590" t="s">
        <v>323</v>
      </c>
      <c r="AK129" s="590" t="s">
        <v>323</v>
      </c>
      <c r="AL129" s="590" t="s">
        <v>323</v>
      </c>
      <c r="AN129" s="621" t="s">
        <v>323</v>
      </c>
      <c r="AP129" s="621" t="s">
        <v>323</v>
      </c>
      <c r="AQ129" s="590" t="s">
        <v>323</v>
      </c>
      <c r="AR129" s="621" t="s">
        <v>323</v>
      </c>
      <c r="AT129" s="621" t="s">
        <v>323</v>
      </c>
      <c r="AV129" s="621" t="s">
        <v>323</v>
      </c>
      <c r="AW129" s="590" t="s">
        <v>323</v>
      </c>
      <c r="AX129" s="621" t="s">
        <v>323</v>
      </c>
      <c r="AZ129" s="621" t="s">
        <v>323</v>
      </c>
      <c r="BB129" s="621" t="s">
        <v>323</v>
      </c>
      <c r="BC129" s="590" t="s">
        <v>323</v>
      </c>
      <c r="BD129" s="621" t="s">
        <v>323</v>
      </c>
      <c r="BF129" s="621" t="s">
        <v>323</v>
      </c>
      <c r="BH129" s="621" t="s">
        <v>323</v>
      </c>
      <c r="BI129" s="590" t="s">
        <v>323</v>
      </c>
      <c r="BJ129" s="621" t="s">
        <v>323</v>
      </c>
      <c r="BK129" s="590">
        <v>2</v>
      </c>
      <c r="BL129" s="621">
        <v>0.33333333333333331</v>
      </c>
      <c r="BM129" s="590">
        <v>2</v>
      </c>
      <c r="BN129" s="621">
        <v>0.33333333333333331</v>
      </c>
      <c r="BO129" s="590" t="s">
        <v>323</v>
      </c>
    </row>
    <row r="130" spans="1:67" s="590" customFormat="1" x14ac:dyDescent="0.2">
      <c r="A130" s="590" t="s">
        <v>124</v>
      </c>
      <c r="B130" s="590" t="s">
        <v>129</v>
      </c>
      <c r="C130" s="590" t="s">
        <v>859</v>
      </c>
      <c r="D130" s="590" t="s">
        <v>515</v>
      </c>
      <c r="E130" s="590" t="s">
        <v>504</v>
      </c>
      <c r="F130" s="590" t="s">
        <v>505</v>
      </c>
      <c r="G130" s="590" t="s">
        <v>318</v>
      </c>
      <c r="H130" s="590" t="s">
        <v>1109</v>
      </c>
      <c r="I130" s="590" t="s">
        <v>934</v>
      </c>
      <c r="K130" s="590" t="s">
        <v>386</v>
      </c>
      <c r="L130" s="590">
        <v>3</v>
      </c>
      <c r="N130" s="590">
        <v>4</v>
      </c>
      <c r="O130" s="656">
        <v>1.3333333333333333</v>
      </c>
      <c r="P130" s="656">
        <v>1649</v>
      </c>
      <c r="Q130" s="656">
        <v>891</v>
      </c>
      <c r="R130" s="590">
        <v>2</v>
      </c>
      <c r="S130" s="621">
        <v>0.5</v>
      </c>
      <c r="V130" s="590">
        <v>2</v>
      </c>
      <c r="W130" s="590">
        <v>0.66666666666666663</v>
      </c>
      <c r="X130" s="590">
        <v>2</v>
      </c>
      <c r="Z130" s="590">
        <v>1</v>
      </c>
      <c r="AA130" s="659">
        <v>0.25</v>
      </c>
      <c r="AB130" s="590">
        <v>1</v>
      </c>
      <c r="AC130" s="621">
        <v>0.33333333333333331</v>
      </c>
      <c r="AD130" s="590">
        <v>4890</v>
      </c>
      <c r="AE130" s="590">
        <v>57</v>
      </c>
      <c r="AF130" s="621">
        <v>1.1522134627046696E-2</v>
      </c>
      <c r="AG130" s="590">
        <v>4947</v>
      </c>
      <c r="AI130" s="621"/>
      <c r="AJ130" s="590">
        <v>4890</v>
      </c>
      <c r="AK130" s="590">
        <v>57</v>
      </c>
      <c r="AL130" s="590">
        <v>4947</v>
      </c>
      <c r="AM130" s="590">
        <v>2627</v>
      </c>
      <c r="AN130" s="621">
        <v>0.53721881390593051</v>
      </c>
      <c r="AO130" s="590">
        <v>46</v>
      </c>
      <c r="AP130" s="621">
        <v>0.80701754385964908</v>
      </c>
      <c r="AQ130" s="590">
        <v>2673</v>
      </c>
      <c r="AR130" s="621">
        <v>0.5403274711946634</v>
      </c>
      <c r="AS130" s="590">
        <v>3</v>
      </c>
      <c r="AT130" s="621">
        <v>1.1419870574800152E-3</v>
      </c>
      <c r="AU130" s="590">
        <v>13</v>
      </c>
      <c r="AV130" s="621">
        <v>0.28260869565217389</v>
      </c>
      <c r="AW130" s="590">
        <v>16</v>
      </c>
      <c r="AX130" s="621">
        <v>5.985783763561541E-3</v>
      </c>
      <c r="AY130" s="590">
        <v>2</v>
      </c>
      <c r="AZ130" s="621">
        <v>0.66666666666666663</v>
      </c>
      <c r="BA130" s="590">
        <v>7</v>
      </c>
      <c r="BB130" s="621">
        <v>0.53846153846153844</v>
      </c>
      <c r="BC130" s="590">
        <v>9</v>
      </c>
      <c r="BD130" s="621">
        <v>0.5625</v>
      </c>
      <c r="BF130" s="621"/>
      <c r="BH130" s="621"/>
      <c r="BJ130" s="621"/>
      <c r="BK130" s="590">
        <v>0</v>
      </c>
      <c r="BL130" s="621"/>
      <c r="BN130" s="621"/>
      <c r="BO130" s="590" t="s">
        <v>323</v>
      </c>
    </row>
    <row r="131" spans="1:67" s="590" customFormat="1" x14ac:dyDescent="0.2">
      <c r="A131" s="590" t="s">
        <v>124</v>
      </c>
      <c r="B131" s="590" t="s">
        <v>129</v>
      </c>
      <c r="C131" s="590" t="s">
        <v>862</v>
      </c>
      <c r="D131" s="590" t="s">
        <v>515</v>
      </c>
      <c r="E131" s="590" t="s">
        <v>504</v>
      </c>
      <c r="F131" s="590" t="s">
        <v>505</v>
      </c>
      <c r="G131" s="590" t="s">
        <v>318</v>
      </c>
      <c r="H131" s="590" t="s">
        <v>1109</v>
      </c>
      <c r="I131" s="590" t="s">
        <v>934</v>
      </c>
      <c r="K131" s="590" t="s">
        <v>386</v>
      </c>
      <c r="L131" s="590">
        <v>3</v>
      </c>
      <c r="N131" s="590">
        <v>4</v>
      </c>
      <c r="O131" s="656">
        <v>1.3333333333333333</v>
      </c>
      <c r="P131" s="656">
        <v>1684.3333333333333</v>
      </c>
      <c r="Q131" s="656">
        <v>713.33333333333337</v>
      </c>
      <c r="R131" s="590">
        <v>3</v>
      </c>
      <c r="S131" s="621">
        <v>0.75</v>
      </c>
      <c r="V131" s="590">
        <v>3</v>
      </c>
      <c r="W131" s="590">
        <v>1</v>
      </c>
      <c r="X131" s="590">
        <v>3</v>
      </c>
      <c r="AA131" s="659"/>
      <c r="AC131" s="621"/>
      <c r="AD131" s="590">
        <v>5029</v>
      </c>
      <c r="AE131" s="590">
        <v>24</v>
      </c>
      <c r="AF131" s="621">
        <v>4.7496536710864836E-3</v>
      </c>
      <c r="AG131" s="590">
        <v>5053</v>
      </c>
      <c r="AI131" s="621"/>
      <c r="AJ131" s="590">
        <v>5029</v>
      </c>
      <c r="AK131" s="590">
        <v>24</v>
      </c>
      <c r="AL131" s="590">
        <v>5053</v>
      </c>
      <c r="AM131" s="590">
        <v>2118</v>
      </c>
      <c r="AN131" s="621">
        <v>0.42115728773115929</v>
      </c>
      <c r="AO131" s="590">
        <v>22</v>
      </c>
      <c r="AP131" s="621">
        <v>0.91666666666666663</v>
      </c>
      <c r="AQ131" s="590">
        <v>2140</v>
      </c>
      <c r="AR131" s="621">
        <v>0.42351078567187811</v>
      </c>
      <c r="AS131" s="590">
        <v>9</v>
      </c>
      <c r="AT131" s="621">
        <v>4.24929178470255E-3</v>
      </c>
      <c r="AU131" s="590">
        <v>5</v>
      </c>
      <c r="AV131" s="621">
        <v>0.22727272727272727</v>
      </c>
      <c r="AW131" s="590">
        <v>14</v>
      </c>
      <c r="AX131" s="621">
        <v>6.5420560747663555E-3</v>
      </c>
      <c r="AY131" s="590">
        <v>3</v>
      </c>
      <c r="AZ131" s="621">
        <v>0.33333333333333331</v>
      </c>
      <c r="BA131" s="590">
        <v>5</v>
      </c>
      <c r="BB131" s="621">
        <v>1</v>
      </c>
      <c r="BC131" s="590">
        <v>8</v>
      </c>
      <c r="BD131" s="621">
        <v>0.5714285714285714</v>
      </c>
      <c r="BE131" s="590">
        <v>3</v>
      </c>
      <c r="BF131" s="621">
        <v>1.4018691588785046E-3</v>
      </c>
      <c r="BG131" s="590">
        <v>36</v>
      </c>
      <c r="BH131" s="621">
        <v>1.6822429906542057E-2</v>
      </c>
      <c r="BI131" s="590">
        <v>39</v>
      </c>
      <c r="BJ131" s="621">
        <v>1.8224299065420561E-2</v>
      </c>
      <c r="BK131" s="590">
        <v>1</v>
      </c>
      <c r="BL131" s="621">
        <v>0.25</v>
      </c>
      <c r="BM131" s="590">
        <v>0</v>
      </c>
      <c r="BN131" s="621"/>
      <c r="BO131" s="590" t="s">
        <v>323</v>
      </c>
    </row>
    <row r="132" spans="1:67" s="590" customFormat="1" x14ac:dyDescent="0.2">
      <c r="A132" s="590" t="s">
        <v>124</v>
      </c>
      <c r="B132" s="590" t="s">
        <v>129</v>
      </c>
      <c r="C132" s="590" t="s">
        <v>861</v>
      </c>
      <c r="D132" s="590" t="s">
        <v>515</v>
      </c>
      <c r="E132" s="590" t="s">
        <v>504</v>
      </c>
      <c r="F132" s="590" t="s">
        <v>505</v>
      </c>
      <c r="G132" s="590" t="s">
        <v>318</v>
      </c>
      <c r="H132" s="590" t="s">
        <v>1109</v>
      </c>
      <c r="I132" s="590" t="s">
        <v>934</v>
      </c>
      <c r="K132" s="590" t="s">
        <v>510</v>
      </c>
      <c r="L132" s="590">
        <v>1</v>
      </c>
      <c r="M132" s="590">
        <v>1</v>
      </c>
      <c r="N132" s="590">
        <v>1</v>
      </c>
      <c r="O132" s="656">
        <v>1</v>
      </c>
      <c r="P132" s="656">
        <v>289</v>
      </c>
      <c r="Q132" s="656"/>
      <c r="R132" s="590">
        <v>1</v>
      </c>
      <c r="S132" s="621">
        <v>1</v>
      </c>
      <c r="V132" s="590">
        <v>1</v>
      </c>
      <c r="W132" s="590">
        <v>1</v>
      </c>
      <c r="X132" s="590">
        <v>1</v>
      </c>
      <c r="AA132" s="659"/>
      <c r="AC132" s="621"/>
      <c r="AD132" s="590">
        <v>251</v>
      </c>
      <c r="AE132" s="590">
        <v>38</v>
      </c>
      <c r="AF132" s="621">
        <v>0.13148788927335639</v>
      </c>
      <c r="AG132" s="590">
        <v>289</v>
      </c>
      <c r="AI132" s="621"/>
      <c r="AJ132" s="590" t="s">
        <v>323</v>
      </c>
      <c r="AK132" s="590" t="s">
        <v>323</v>
      </c>
      <c r="AL132" s="590" t="s">
        <v>323</v>
      </c>
      <c r="AN132" s="621" t="s">
        <v>323</v>
      </c>
      <c r="AP132" s="621" t="s">
        <v>323</v>
      </c>
      <c r="AQ132" s="590" t="s">
        <v>323</v>
      </c>
      <c r="AR132" s="621" t="s">
        <v>323</v>
      </c>
      <c r="AT132" s="621" t="s">
        <v>323</v>
      </c>
      <c r="AV132" s="621" t="s">
        <v>323</v>
      </c>
      <c r="AW132" s="590" t="s">
        <v>323</v>
      </c>
      <c r="AX132" s="621" t="s">
        <v>323</v>
      </c>
      <c r="AZ132" s="621" t="s">
        <v>323</v>
      </c>
      <c r="BB132" s="621" t="s">
        <v>323</v>
      </c>
      <c r="BC132" s="590" t="s">
        <v>323</v>
      </c>
      <c r="BD132" s="621" t="s">
        <v>323</v>
      </c>
      <c r="BF132" s="621" t="s">
        <v>323</v>
      </c>
      <c r="BH132" s="621" t="s">
        <v>323</v>
      </c>
      <c r="BI132" s="590" t="s">
        <v>323</v>
      </c>
      <c r="BJ132" s="621" t="s">
        <v>323</v>
      </c>
      <c r="BK132" s="590">
        <v>0</v>
      </c>
      <c r="BL132" s="621"/>
      <c r="BN132" s="621"/>
      <c r="BO132" s="590" t="s">
        <v>323</v>
      </c>
    </row>
    <row r="133" spans="1:67" s="590" customFormat="1" x14ac:dyDescent="0.2">
      <c r="A133" s="590" t="s">
        <v>124</v>
      </c>
      <c r="B133" s="590" t="s">
        <v>129</v>
      </c>
      <c r="C133" s="590" t="s">
        <v>860</v>
      </c>
      <c r="D133" s="590" t="s">
        <v>515</v>
      </c>
      <c r="E133" s="590" t="s">
        <v>504</v>
      </c>
      <c r="F133" s="590" t="s">
        <v>505</v>
      </c>
      <c r="G133" s="590" t="s">
        <v>318</v>
      </c>
      <c r="H133" s="590" t="s">
        <v>1109</v>
      </c>
      <c r="I133" s="590" t="s">
        <v>934</v>
      </c>
      <c r="K133" s="590" t="s">
        <v>386</v>
      </c>
      <c r="L133" s="590">
        <v>2</v>
      </c>
      <c r="N133" s="590">
        <v>4</v>
      </c>
      <c r="O133" s="656">
        <v>2</v>
      </c>
      <c r="P133" s="656">
        <v>1755.5</v>
      </c>
      <c r="Q133" s="656">
        <v>883</v>
      </c>
      <c r="R133" s="590">
        <v>1</v>
      </c>
      <c r="S133" s="621">
        <v>0.25</v>
      </c>
      <c r="V133" s="590">
        <v>1</v>
      </c>
      <c r="W133" s="590">
        <v>0.5</v>
      </c>
      <c r="X133" s="590">
        <v>1</v>
      </c>
      <c r="AA133" s="659"/>
      <c r="AC133" s="621"/>
      <c r="AD133" s="590">
        <v>3508</v>
      </c>
      <c r="AE133" s="590">
        <v>3</v>
      </c>
      <c r="AF133" s="621">
        <v>8.5445741953859298E-4</v>
      </c>
      <c r="AG133" s="590">
        <v>3511</v>
      </c>
      <c r="AI133" s="621"/>
      <c r="AJ133" s="590">
        <v>3508</v>
      </c>
      <c r="AK133" s="590">
        <v>3</v>
      </c>
      <c r="AL133" s="590">
        <v>3511</v>
      </c>
      <c r="AM133" s="590">
        <v>1756</v>
      </c>
      <c r="AN133" s="621">
        <v>0.50057012542759405</v>
      </c>
      <c r="AO133" s="590">
        <v>10</v>
      </c>
      <c r="AP133" s="621">
        <v>3.3333333333333335</v>
      </c>
      <c r="AQ133" s="590">
        <v>1766</v>
      </c>
      <c r="AR133" s="621">
        <v>0.5029906009683851</v>
      </c>
      <c r="AS133" s="590">
        <v>7</v>
      </c>
      <c r="AT133" s="621">
        <v>3.986332574031891E-3</v>
      </c>
      <c r="AU133" s="590">
        <v>4</v>
      </c>
      <c r="AV133" s="621">
        <v>0.4</v>
      </c>
      <c r="AW133" s="590">
        <v>11</v>
      </c>
      <c r="AX133" s="621">
        <v>6.2287655719139301E-3</v>
      </c>
      <c r="AY133" s="590">
        <v>4</v>
      </c>
      <c r="AZ133" s="621">
        <v>0.5714285714285714</v>
      </c>
      <c r="BA133" s="590">
        <v>2</v>
      </c>
      <c r="BB133" s="621">
        <v>0.5</v>
      </c>
      <c r="BC133" s="590">
        <v>6</v>
      </c>
      <c r="BD133" s="621">
        <v>0.54545454545454541</v>
      </c>
      <c r="BE133" s="590">
        <v>4</v>
      </c>
      <c r="BF133" s="621">
        <v>2.2650056625141564E-3</v>
      </c>
      <c r="BG133" s="590">
        <v>29</v>
      </c>
      <c r="BH133" s="621">
        <v>1.6421291053227632E-2</v>
      </c>
      <c r="BI133" s="590">
        <v>33</v>
      </c>
      <c r="BJ133" s="621">
        <v>1.868629671574179E-2</v>
      </c>
      <c r="BK133" s="590">
        <v>2</v>
      </c>
      <c r="BL133" s="621">
        <v>0.5</v>
      </c>
      <c r="BM133" s="590">
        <v>1</v>
      </c>
      <c r="BN133" s="621">
        <v>0.5</v>
      </c>
      <c r="BO133" s="590" t="s">
        <v>323</v>
      </c>
    </row>
    <row r="134" spans="1:67" s="590" customFormat="1" x14ac:dyDescent="0.2">
      <c r="A134" s="590" t="s">
        <v>124</v>
      </c>
      <c r="B134" s="590" t="s">
        <v>129</v>
      </c>
      <c r="C134" s="590" t="s">
        <v>863</v>
      </c>
      <c r="D134" s="590" t="s">
        <v>515</v>
      </c>
      <c r="E134" s="590" t="s">
        <v>504</v>
      </c>
      <c r="F134" s="590" t="s">
        <v>505</v>
      </c>
      <c r="G134" s="590" t="s">
        <v>318</v>
      </c>
      <c r="H134" s="590" t="s">
        <v>1109</v>
      </c>
      <c r="I134" s="590" t="s">
        <v>934</v>
      </c>
      <c r="K134" s="590" t="s">
        <v>510</v>
      </c>
      <c r="L134" s="590">
        <v>3</v>
      </c>
      <c r="M134" s="590">
        <v>3</v>
      </c>
      <c r="N134" s="590">
        <v>3</v>
      </c>
      <c r="O134" s="656">
        <v>1</v>
      </c>
      <c r="P134" s="656">
        <v>214.33333333333334</v>
      </c>
      <c r="Q134" s="656"/>
      <c r="R134" s="590">
        <v>2</v>
      </c>
      <c r="S134" s="621">
        <v>0.66666666666666663</v>
      </c>
      <c r="V134" s="590">
        <v>2</v>
      </c>
      <c r="W134" s="590">
        <v>0.66666666666666663</v>
      </c>
      <c r="X134" s="590">
        <v>2</v>
      </c>
      <c r="AA134" s="659"/>
      <c r="AC134" s="621"/>
      <c r="AD134" s="590">
        <v>636</v>
      </c>
      <c r="AE134" s="590">
        <v>7</v>
      </c>
      <c r="AF134" s="621">
        <v>1.088646967340591E-2</v>
      </c>
      <c r="AG134" s="590">
        <v>643</v>
      </c>
      <c r="AI134" s="621"/>
      <c r="AJ134" s="590" t="s">
        <v>323</v>
      </c>
      <c r="AK134" s="590" t="s">
        <v>323</v>
      </c>
      <c r="AL134" s="590" t="s">
        <v>323</v>
      </c>
      <c r="AN134" s="621" t="s">
        <v>323</v>
      </c>
      <c r="AP134" s="621" t="s">
        <v>323</v>
      </c>
      <c r="AQ134" s="590" t="s">
        <v>323</v>
      </c>
      <c r="AR134" s="621" t="s">
        <v>323</v>
      </c>
      <c r="AT134" s="621" t="s">
        <v>323</v>
      </c>
      <c r="AV134" s="621" t="s">
        <v>323</v>
      </c>
      <c r="AW134" s="590" t="s">
        <v>323</v>
      </c>
      <c r="AX134" s="621" t="s">
        <v>323</v>
      </c>
      <c r="AZ134" s="621" t="s">
        <v>323</v>
      </c>
      <c r="BB134" s="621" t="s">
        <v>323</v>
      </c>
      <c r="BC134" s="590" t="s">
        <v>323</v>
      </c>
      <c r="BD134" s="621" t="s">
        <v>323</v>
      </c>
      <c r="BF134" s="621" t="s">
        <v>323</v>
      </c>
      <c r="BH134" s="621" t="s">
        <v>323</v>
      </c>
      <c r="BI134" s="590" t="s">
        <v>323</v>
      </c>
      <c r="BJ134" s="621" t="s">
        <v>323</v>
      </c>
      <c r="BK134" s="590">
        <v>0</v>
      </c>
      <c r="BL134" s="621"/>
      <c r="BN134" s="621"/>
      <c r="BO134" s="590" t="s">
        <v>323</v>
      </c>
    </row>
    <row r="135" spans="1:67" s="590" customFormat="1" x14ac:dyDescent="0.2">
      <c r="A135" s="590" t="s">
        <v>124</v>
      </c>
      <c r="B135" s="590" t="s">
        <v>129</v>
      </c>
      <c r="C135" s="590" t="s">
        <v>502</v>
      </c>
      <c r="D135" s="590" t="s">
        <v>509</v>
      </c>
      <c r="E135" s="590" t="s">
        <v>504</v>
      </c>
      <c r="F135" s="590" t="s">
        <v>505</v>
      </c>
      <c r="G135" s="590" t="s">
        <v>318</v>
      </c>
      <c r="H135" s="590" t="s">
        <v>1109</v>
      </c>
      <c r="I135" s="590" t="s">
        <v>934</v>
      </c>
      <c r="K135" s="590" t="s">
        <v>386</v>
      </c>
      <c r="L135" s="590">
        <v>1</v>
      </c>
      <c r="N135" s="590">
        <v>3</v>
      </c>
      <c r="O135" s="656">
        <v>3</v>
      </c>
      <c r="P135" s="656">
        <v>19953</v>
      </c>
      <c r="Q135" s="656">
        <v>9282</v>
      </c>
      <c r="R135" s="590">
        <v>2</v>
      </c>
      <c r="S135" s="621">
        <v>0.66666666666666663</v>
      </c>
      <c r="T135" s="590">
        <v>2</v>
      </c>
      <c r="U135" s="590" t="s">
        <v>310</v>
      </c>
      <c r="AA135" s="659"/>
      <c r="AC135" s="621"/>
      <c r="AD135" s="590">
        <v>19815</v>
      </c>
      <c r="AE135" s="590">
        <v>138</v>
      </c>
      <c r="AF135" s="621">
        <v>6.9162531950082698E-3</v>
      </c>
      <c r="AG135" s="590">
        <v>19953</v>
      </c>
      <c r="AH135" s="590">
        <v>29616</v>
      </c>
      <c r="AI135" s="621">
        <v>0.67372366288492702</v>
      </c>
      <c r="AJ135" s="590">
        <v>19815</v>
      </c>
      <c r="AK135" s="590">
        <v>138</v>
      </c>
      <c r="AL135" s="590">
        <v>19953</v>
      </c>
      <c r="AM135" s="590">
        <v>9166</v>
      </c>
      <c r="AN135" s="621">
        <v>0.46257885440322988</v>
      </c>
      <c r="AO135" s="590">
        <v>116</v>
      </c>
      <c r="AP135" s="621">
        <v>0.84057971014492749</v>
      </c>
      <c r="AQ135" s="590">
        <v>9282</v>
      </c>
      <c r="AR135" s="621">
        <v>0.46519320402946923</v>
      </c>
      <c r="AS135" s="590">
        <v>26</v>
      </c>
      <c r="AT135" s="621">
        <v>2.8365699323587169E-3</v>
      </c>
      <c r="AU135" s="590">
        <v>25</v>
      </c>
      <c r="AV135" s="621">
        <v>0.21551724137931033</v>
      </c>
      <c r="AW135" s="590">
        <v>51</v>
      </c>
      <c r="AX135" s="621">
        <v>5.4945054945054949E-3</v>
      </c>
      <c r="AY135" s="590">
        <v>19</v>
      </c>
      <c r="AZ135" s="621">
        <v>0.73076923076923073</v>
      </c>
      <c r="BA135" s="590">
        <v>15</v>
      </c>
      <c r="BB135" s="621">
        <v>0.6</v>
      </c>
      <c r="BC135" s="590">
        <v>34</v>
      </c>
      <c r="BD135" s="621">
        <v>0.66666666666666663</v>
      </c>
      <c r="BE135" s="590">
        <v>12</v>
      </c>
      <c r="BF135" s="621">
        <v>1.2928248222365869E-3</v>
      </c>
      <c r="BG135" s="590">
        <v>165</v>
      </c>
      <c r="BH135" s="621">
        <v>1.777634130575307E-2</v>
      </c>
      <c r="BI135" s="590">
        <v>177</v>
      </c>
      <c r="BJ135" s="621">
        <v>1.9069166127989659E-2</v>
      </c>
      <c r="BK135" s="590">
        <v>0</v>
      </c>
      <c r="BL135" s="621"/>
      <c r="BN135" s="621"/>
      <c r="BO135" s="590" t="s">
        <v>323</v>
      </c>
    </row>
    <row r="136" spans="1:67" s="590" customFormat="1" x14ac:dyDescent="0.2">
      <c r="A136" s="590" t="s">
        <v>146</v>
      </c>
      <c r="B136" s="590" t="s">
        <v>147</v>
      </c>
      <c r="C136" s="590" t="s">
        <v>502</v>
      </c>
      <c r="D136" s="590" t="s">
        <v>507</v>
      </c>
      <c r="E136" s="590" t="s">
        <v>504</v>
      </c>
      <c r="F136" s="590" t="s">
        <v>505</v>
      </c>
      <c r="G136" s="590" t="s">
        <v>928</v>
      </c>
      <c r="H136" s="590" t="s">
        <v>1109</v>
      </c>
      <c r="I136" s="590" t="s">
        <v>934</v>
      </c>
      <c r="K136" s="590" t="s">
        <v>386</v>
      </c>
      <c r="L136" s="590">
        <v>4</v>
      </c>
      <c r="N136" s="590">
        <v>7</v>
      </c>
      <c r="O136" s="656">
        <v>1.75</v>
      </c>
      <c r="P136" s="656">
        <v>959.75</v>
      </c>
      <c r="Q136" s="656">
        <v>554.5</v>
      </c>
      <c r="S136" s="621"/>
      <c r="Z136" s="590">
        <v>2</v>
      </c>
      <c r="AA136" s="659">
        <v>0.2857142857142857</v>
      </c>
      <c r="AB136" s="590">
        <v>2</v>
      </c>
      <c r="AC136" s="621">
        <v>0.5</v>
      </c>
      <c r="AD136" s="590">
        <v>3760</v>
      </c>
      <c r="AE136" s="590">
        <v>79</v>
      </c>
      <c r="AF136" s="621">
        <v>2.0578275592602242E-2</v>
      </c>
      <c r="AG136" s="590">
        <v>3839</v>
      </c>
      <c r="AH136" s="590">
        <v>5001</v>
      </c>
      <c r="AI136" s="621">
        <v>0.76764647070585879</v>
      </c>
      <c r="AJ136" s="590">
        <v>3760</v>
      </c>
      <c r="AK136" s="590">
        <v>79</v>
      </c>
      <c r="AL136" s="590">
        <v>3839</v>
      </c>
      <c r="AM136" s="590">
        <v>2148</v>
      </c>
      <c r="AN136" s="621">
        <v>0.57127659574468082</v>
      </c>
      <c r="AO136" s="590">
        <v>70</v>
      </c>
      <c r="AP136" s="621">
        <v>0.88607594936708856</v>
      </c>
      <c r="AQ136" s="590">
        <v>2218</v>
      </c>
      <c r="AR136" s="621">
        <v>0.57775462359989582</v>
      </c>
      <c r="AS136" s="590">
        <v>14</v>
      </c>
      <c r="AT136" s="621">
        <v>6.5176908752327747E-3</v>
      </c>
      <c r="AU136" s="590">
        <v>2</v>
      </c>
      <c r="AV136" s="621">
        <v>2.8571428571428571E-2</v>
      </c>
      <c r="AW136" s="590">
        <v>16</v>
      </c>
      <c r="AX136" s="621">
        <v>7.2137060414788094E-3</v>
      </c>
      <c r="AY136" s="590">
        <v>5</v>
      </c>
      <c r="AZ136" s="621">
        <v>0.35714285714285715</v>
      </c>
      <c r="BA136" s="590">
        <v>2</v>
      </c>
      <c r="BB136" s="621">
        <v>1</v>
      </c>
      <c r="BC136" s="590">
        <v>7</v>
      </c>
      <c r="BD136" s="621">
        <v>0.4375</v>
      </c>
      <c r="BE136" s="590">
        <v>0</v>
      </c>
      <c r="BF136" s="621">
        <v>0</v>
      </c>
      <c r="BG136" s="590">
        <v>53</v>
      </c>
      <c r="BH136" s="621">
        <v>2.3895401262398558E-2</v>
      </c>
      <c r="BI136" s="590">
        <v>53</v>
      </c>
      <c r="BJ136" s="621">
        <v>2.3895401262398558E-2</v>
      </c>
      <c r="BK136" s="590">
        <v>2</v>
      </c>
      <c r="BL136" s="621">
        <v>0.2857142857142857</v>
      </c>
      <c r="BM136" s="590">
        <v>1</v>
      </c>
      <c r="BN136" s="621">
        <v>0.25</v>
      </c>
      <c r="BO136" s="590" t="s">
        <v>323</v>
      </c>
    </row>
    <row r="137" spans="1:67" s="590" customFormat="1" x14ac:dyDescent="0.2">
      <c r="A137" s="590" t="s">
        <v>146</v>
      </c>
      <c r="B137" s="590" t="s">
        <v>148</v>
      </c>
      <c r="C137" s="590" t="s">
        <v>502</v>
      </c>
      <c r="D137" s="590" t="s">
        <v>507</v>
      </c>
      <c r="E137" s="590" t="s">
        <v>504</v>
      </c>
      <c r="F137" s="590" t="s">
        <v>505</v>
      </c>
      <c r="G137" s="590" t="s">
        <v>928</v>
      </c>
      <c r="H137" s="590" t="s">
        <v>1109</v>
      </c>
      <c r="I137" s="590" t="s">
        <v>934</v>
      </c>
      <c r="K137" s="590" t="s">
        <v>386</v>
      </c>
      <c r="L137" s="590">
        <v>4</v>
      </c>
      <c r="N137" s="590">
        <v>12</v>
      </c>
      <c r="O137" s="656">
        <v>3</v>
      </c>
      <c r="P137" s="656">
        <v>2063</v>
      </c>
      <c r="Q137" s="656">
        <v>1038.5</v>
      </c>
      <c r="S137" s="621"/>
      <c r="Z137" s="590">
        <v>3</v>
      </c>
      <c r="AA137" s="659">
        <v>0.25</v>
      </c>
      <c r="AB137" s="590">
        <v>3</v>
      </c>
      <c r="AC137" s="621">
        <v>0.75</v>
      </c>
      <c r="AD137" s="590">
        <v>8207</v>
      </c>
      <c r="AE137" s="590">
        <v>45</v>
      </c>
      <c r="AF137" s="621">
        <v>5.4532234609791569E-3</v>
      </c>
      <c r="AG137" s="590">
        <v>8252</v>
      </c>
      <c r="AH137" s="590">
        <v>11259</v>
      </c>
      <c r="AI137" s="621">
        <v>0.73292477129407585</v>
      </c>
      <c r="AJ137" s="590">
        <v>8207</v>
      </c>
      <c r="AK137" s="590">
        <v>45</v>
      </c>
      <c r="AL137" s="590">
        <v>8252</v>
      </c>
      <c r="AM137" s="590">
        <v>4114</v>
      </c>
      <c r="AN137" s="621">
        <v>0.50127939563787016</v>
      </c>
      <c r="AO137" s="590">
        <v>40</v>
      </c>
      <c r="AP137" s="621">
        <v>0.88888888888888884</v>
      </c>
      <c r="AQ137" s="590">
        <v>4154</v>
      </c>
      <c r="AR137" s="621">
        <v>0.50339311682016485</v>
      </c>
      <c r="AS137" s="590">
        <v>43</v>
      </c>
      <c r="AT137" s="621">
        <v>1.0452114730189596E-2</v>
      </c>
      <c r="AU137" s="590">
        <v>2</v>
      </c>
      <c r="AV137" s="621">
        <v>0.05</v>
      </c>
      <c r="AW137" s="590">
        <v>45</v>
      </c>
      <c r="AX137" s="621">
        <v>1.0832932113625422E-2</v>
      </c>
      <c r="AY137" s="590">
        <v>33</v>
      </c>
      <c r="AZ137" s="621">
        <v>0.76744186046511631</v>
      </c>
      <c r="BA137" s="590">
        <v>1</v>
      </c>
      <c r="BB137" s="621">
        <v>0.5</v>
      </c>
      <c r="BC137" s="590">
        <v>34</v>
      </c>
      <c r="BD137" s="621">
        <v>0.75555555555555554</v>
      </c>
      <c r="BE137" s="590">
        <v>17</v>
      </c>
      <c r="BF137" s="621">
        <v>4.0924410207029372E-3</v>
      </c>
      <c r="BG137" s="590">
        <v>94</v>
      </c>
      <c r="BH137" s="621">
        <v>2.2628791526239769E-2</v>
      </c>
      <c r="BI137" s="590">
        <v>111</v>
      </c>
      <c r="BJ137" s="621">
        <v>2.6721232546942707E-2</v>
      </c>
      <c r="BK137" s="590">
        <v>4</v>
      </c>
      <c r="BL137" s="621">
        <v>0.33333333333333331</v>
      </c>
      <c r="BM137" s="590">
        <v>0</v>
      </c>
      <c r="BN137" s="621"/>
      <c r="BO137" s="590" t="s">
        <v>323</v>
      </c>
    </row>
    <row r="138" spans="1:67" s="590" customFormat="1" x14ac:dyDescent="0.2">
      <c r="A138" s="590" t="s">
        <v>146</v>
      </c>
      <c r="B138" s="590" t="s">
        <v>149</v>
      </c>
      <c r="C138" s="590" t="s">
        <v>150</v>
      </c>
      <c r="D138" s="590" t="s">
        <v>515</v>
      </c>
      <c r="E138" s="590" t="s">
        <v>504</v>
      </c>
      <c r="F138" s="590" t="s">
        <v>505</v>
      </c>
      <c r="G138" s="590" t="s">
        <v>928</v>
      </c>
      <c r="H138" s="590" t="s">
        <v>1109</v>
      </c>
      <c r="I138" s="590" t="s">
        <v>934</v>
      </c>
      <c r="K138" s="590" t="s">
        <v>386</v>
      </c>
      <c r="L138" s="590">
        <v>2</v>
      </c>
      <c r="N138" s="590">
        <v>3</v>
      </c>
      <c r="O138" s="656">
        <v>1.5</v>
      </c>
      <c r="P138" s="656">
        <v>1911.5</v>
      </c>
      <c r="Q138" s="656">
        <v>1102.5</v>
      </c>
      <c r="R138" s="590">
        <v>2</v>
      </c>
      <c r="S138" s="621">
        <v>0.66666666666666663</v>
      </c>
      <c r="V138" s="590">
        <v>2</v>
      </c>
      <c r="W138" s="590">
        <v>1</v>
      </c>
      <c r="X138" s="590">
        <v>2</v>
      </c>
      <c r="AA138" s="659"/>
      <c r="AC138" s="621"/>
      <c r="AD138" s="590">
        <v>3760</v>
      </c>
      <c r="AE138" s="590">
        <v>63</v>
      </c>
      <c r="AF138" s="621">
        <v>1.6479204812974105E-2</v>
      </c>
      <c r="AG138" s="590">
        <v>3823</v>
      </c>
      <c r="AH138" s="590">
        <v>5001</v>
      </c>
      <c r="AI138" s="621">
        <v>0.76444711057788439</v>
      </c>
      <c r="AJ138" s="590">
        <v>3760</v>
      </c>
      <c r="AK138" s="590">
        <v>63</v>
      </c>
      <c r="AL138" s="590">
        <v>3823</v>
      </c>
      <c r="AM138" s="590">
        <v>2148</v>
      </c>
      <c r="AN138" s="621">
        <v>0.57127659574468082</v>
      </c>
      <c r="AO138" s="590">
        <v>57</v>
      </c>
      <c r="AP138" s="621">
        <v>0.90476190476190477</v>
      </c>
      <c r="AQ138" s="590">
        <v>2205</v>
      </c>
      <c r="AR138" s="621">
        <v>0.57677216845409363</v>
      </c>
      <c r="AS138" s="590">
        <v>14</v>
      </c>
      <c r="AT138" s="621">
        <v>6.5176908752327747E-3</v>
      </c>
      <c r="AU138" s="590">
        <v>9</v>
      </c>
      <c r="AV138" s="621">
        <v>0.15789473684210525</v>
      </c>
      <c r="AW138" s="590">
        <v>23</v>
      </c>
      <c r="AX138" s="621">
        <v>1.0430839002267574E-2</v>
      </c>
      <c r="AY138" s="590">
        <v>5</v>
      </c>
      <c r="AZ138" s="621">
        <v>0.35714285714285715</v>
      </c>
      <c r="BA138" s="590">
        <v>6</v>
      </c>
      <c r="BB138" s="621">
        <v>0.66666666666666663</v>
      </c>
      <c r="BC138" s="590">
        <v>11</v>
      </c>
      <c r="BD138" s="621">
        <v>0.47826086956521741</v>
      </c>
      <c r="BF138" s="621"/>
      <c r="BG138" s="590">
        <v>26</v>
      </c>
      <c r="BH138" s="621">
        <v>1.1791383219954649E-2</v>
      </c>
      <c r="BI138" s="590">
        <v>26</v>
      </c>
      <c r="BJ138" s="621">
        <v>1.1791383219954649E-2</v>
      </c>
      <c r="BK138" s="590">
        <v>1</v>
      </c>
      <c r="BL138" s="621">
        <v>0.33333333333333331</v>
      </c>
      <c r="BM138" s="590">
        <v>1</v>
      </c>
      <c r="BN138" s="621">
        <v>0.5</v>
      </c>
      <c r="BO138" s="590" t="s">
        <v>323</v>
      </c>
    </row>
    <row r="139" spans="1:67" s="590" customFormat="1" x14ac:dyDescent="0.2">
      <c r="A139" s="590" t="s">
        <v>146</v>
      </c>
      <c r="B139" s="590" t="s">
        <v>149</v>
      </c>
      <c r="C139" s="590" t="s">
        <v>151</v>
      </c>
      <c r="D139" s="590" t="s">
        <v>515</v>
      </c>
      <c r="E139" s="590" t="s">
        <v>504</v>
      </c>
      <c r="F139" s="590" t="s">
        <v>505</v>
      </c>
      <c r="G139" s="590" t="s">
        <v>928</v>
      </c>
      <c r="H139" s="590" t="s">
        <v>1109</v>
      </c>
      <c r="I139" s="590" t="s">
        <v>934</v>
      </c>
      <c r="K139" s="590" t="s">
        <v>386</v>
      </c>
      <c r="L139" s="590">
        <v>1</v>
      </c>
      <c r="N139" s="590">
        <v>2</v>
      </c>
      <c r="O139" s="656">
        <v>2</v>
      </c>
      <c r="P139" s="656">
        <v>2624</v>
      </c>
      <c r="Q139" s="656">
        <v>1230</v>
      </c>
      <c r="R139" s="590">
        <v>1</v>
      </c>
      <c r="S139" s="621">
        <v>0.5</v>
      </c>
      <c r="V139" s="590">
        <v>1</v>
      </c>
      <c r="W139" s="590">
        <v>1</v>
      </c>
      <c r="X139" s="590">
        <v>1</v>
      </c>
      <c r="AA139" s="659"/>
      <c r="AC139" s="621"/>
      <c r="AD139" s="590">
        <v>2575</v>
      </c>
      <c r="AE139" s="590">
        <v>49</v>
      </c>
      <c r="AF139" s="621">
        <v>1.8673780487804877E-2</v>
      </c>
      <c r="AG139" s="590">
        <v>2624</v>
      </c>
      <c r="AH139" s="590">
        <v>3429</v>
      </c>
      <c r="AI139" s="621">
        <v>0.76523767862350545</v>
      </c>
      <c r="AJ139" s="590">
        <v>2575</v>
      </c>
      <c r="AK139" s="590">
        <v>49</v>
      </c>
      <c r="AL139" s="590">
        <v>2624</v>
      </c>
      <c r="AM139" s="590">
        <v>1188</v>
      </c>
      <c r="AN139" s="621">
        <v>0.4613592233009709</v>
      </c>
      <c r="AO139" s="590">
        <v>42</v>
      </c>
      <c r="AP139" s="621">
        <v>0.8571428571428571</v>
      </c>
      <c r="AQ139" s="590">
        <v>1230</v>
      </c>
      <c r="AR139" s="621">
        <v>0.46875</v>
      </c>
      <c r="AS139" s="590">
        <v>9</v>
      </c>
      <c r="AT139" s="621">
        <v>7.575757575757576E-3</v>
      </c>
      <c r="AU139" s="590">
        <v>8</v>
      </c>
      <c r="AV139" s="621">
        <v>0.19047619047619047</v>
      </c>
      <c r="AW139" s="590">
        <v>17</v>
      </c>
      <c r="AX139" s="621">
        <v>1.3821138211382113E-2</v>
      </c>
      <c r="AY139" s="590">
        <v>5</v>
      </c>
      <c r="AZ139" s="621">
        <v>0.55555555555555558</v>
      </c>
      <c r="BA139" s="590">
        <v>6</v>
      </c>
      <c r="BB139" s="621">
        <v>0.75</v>
      </c>
      <c r="BC139" s="590">
        <v>11</v>
      </c>
      <c r="BD139" s="621">
        <v>0.6470588235294118</v>
      </c>
      <c r="BF139" s="621"/>
      <c r="BG139" s="590">
        <v>25</v>
      </c>
      <c r="BH139" s="621">
        <v>2.032520325203252E-2</v>
      </c>
      <c r="BI139" s="590">
        <v>25</v>
      </c>
      <c r="BJ139" s="621">
        <v>2.032520325203252E-2</v>
      </c>
      <c r="BK139" s="590">
        <v>1</v>
      </c>
      <c r="BL139" s="621">
        <v>0.5</v>
      </c>
      <c r="BM139" s="590">
        <v>0</v>
      </c>
      <c r="BN139" s="621"/>
      <c r="BO139" s="590" t="s">
        <v>323</v>
      </c>
    </row>
    <row r="140" spans="1:67" s="590" customFormat="1" x14ac:dyDescent="0.2">
      <c r="A140" s="590" t="s">
        <v>146</v>
      </c>
      <c r="B140" s="590" t="s">
        <v>149</v>
      </c>
      <c r="C140" s="590" t="s">
        <v>152</v>
      </c>
      <c r="D140" s="590" t="s">
        <v>515</v>
      </c>
      <c r="E140" s="590" t="s">
        <v>504</v>
      </c>
      <c r="F140" s="590" t="s">
        <v>505</v>
      </c>
      <c r="G140" s="590" t="s">
        <v>928</v>
      </c>
      <c r="H140" s="590" t="s">
        <v>1109</v>
      </c>
      <c r="I140" s="590" t="s">
        <v>934</v>
      </c>
      <c r="K140" s="590" t="s">
        <v>386</v>
      </c>
      <c r="L140" s="590">
        <v>3</v>
      </c>
      <c r="N140" s="590">
        <v>7</v>
      </c>
      <c r="O140" s="656">
        <v>2.3333333333333335</v>
      </c>
      <c r="P140" s="656">
        <v>2749.3333333333335</v>
      </c>
      <c r="Q140" s="656">
        <v>1383.3333333333333</v>
      </c>
      <c r="R140" s="590">
        <v>2</v>
      </c>
      <c r="S140" s="621">
        <v>0.2857142857142857</v>
      </c>
      <c r="V140" s="590">
        <v>2</v>
      </c>
      <c r="W140" s="590">
        <v>0.66666666666666663</v>
      </c>
      <c r="X140" s="590">
        <v>2</v>
      </c>
      <c r="AA140" s="659"/>
      <c r="AC140" s="621"/>
      <c r="AD140" s="590">
        <v>8207</v>
      </c>
      <c r="AE140" s="590">
        <v>41</v>
      </c>
      <c r="AF140" s="621">
        <v>4.97090203685742E-3</v>
      </c>
      <c r="AG140" s="590">
        <v>8248</v>
      </c>
      <c r="AH140" s="590">
        <v>11259</v>
      </c>
      <c r="AI140" s="621">
        <v>0.73256949995559106</v>
      </c>
      <c r="AJ140" s="590">
        <v>8207</v>
      </c>
      <c r="AK140" s="590">
        <v>41</v>
      </c>
      <c r="AL140" s="590">
        <v>8248</v>
      </c>
      <c r="AM140" s="590">
        <v>4114</v>
      </c>
      <c r="AN140" s="621">
        <v>0.50127939563787016</v>
      </c>
      <c r="AO140" s="590">
        <v>36</v>
      </c>
      <c r="AP140" s="621">
        <v>0.87804878048780488</v>
      </c>
      <c r="AQ140" s="590">
        <v>4150</v>
      </c>
      <c r="AR140" s="621">
        <v>0.50315227934044615</v>
      </c>
      <c r="AS140" s="590">
        <v>43</v>
      </c>
      <c r="AT140" s="621">
        <v>1.0452114730189596E-2</v>
      </c>
      <c r="AU140" s="590">
        <v>13</v>
      </c>
      <c r="AV140" s="621">
        <v>0.3611111111111111</v>
      </c>
      <c r="AW140" s="590">
        <v>56</v>
      </c>
      <c r="AX140" s="621">
        <v>1.3493975903614458E-2</v>
      </c>
      <c r="AY140" s="590">
        <v>33</v>
      </c>
      <c r="AZ140" s="621">
        <v>0.76744186046511631</v>
      </c>
      <c r="BA140" s="590">
        <v>10</v>
      </c>
      <c r="BB140" s="621">
        <v>0.76923076923076927</v>
      </c>
      <c r="BC140" s="590">
        <v>43</v>
      </c>
      <c r="BD140" s="621">
        <v>0.7678571428571429</v>
      </c>
      <c r="BE140" s="590">
        <v>22</v>
      </c>
      <c r="BF140" s="621">
        <v>5.3012048192771083E-3</v>
      </c>
      <c r="BG140" s="590">
        <v>40</v>
      </c>
      <c r="BH140" s="621">
        <v>9.6385542168674707E-3</v>
      </c>
      <c r="BI140" s="590">
        <v>62</v>
      </c>
      <c r="BJ140" s="621">
        <v>1.4939759036144579E-2</v>
      </c>
      <c r="BK140" s="590">
        <v>2</v>
      </c>
      <c r="BL140" s="621">
        <v>0.2857142857142857</v>
      </c>
      <c r="BM140" s="590">
        <v>0</v>
      </c>
      <c r="BN140" s="621"/>
      <c r="BO140" s="590" t="s">
        <v>323</v>
      </c>
    </row>
    <row r="141" spans="1:67" s="590" customFormat="1" x14ac:dyDescent="0.2">
      <c r="A141" s="590" t="s">
        <v>146</v>
      </c>
      <c r="B141" s="590" t="s">
        <v>149</v>
      </c>
      <c r="C141" s="590" t="s">
        <v>153</v>
      </c>
      <c r="D141" s="590" t="s">
        <v>515</v>
      </c>
      <c r="E141" s="590" t="s">
        <v>504</v>
      </c>
      <c r="F141" s="590" t="s">
        <v>505</v>
      </c>
      <c r="G141" s="590" t="s">
        <v>928</v>
      </c>
      <c r="H141" s="590" t="s">
        <v>1109</v>
      </c>
      <c r="I141" s="590" t="s">
        <v>934</v>
      </c>
      <c r="K141" s="590" t="s">
        <v>510</v>
      </c>
      <c r="L141" s="590">
        <v>3</v>
      </c>
      <c r="M141" s="590">
        <v>3</v>
      </c>
      <c r="N141" s="590">
        <v>3</v>
      </c>
      <c r="O141" s="656">
        <v>1</v>
      </c>
      <c r="P141" s="656">
        <v>3064.3333333333335</v>
      </c>
      <c r="Q141" s="656" t="s">
        <v>323</v>
      </c>
      <c r="R141" s="590">
        <v>3</v>
      </c>
      <c r="S141" s="621">
        <v>1</v>
      </c>
      <c r="V141" s="590">
        <v>3</v>
      </c>
      <c r="W141" s="590">
        <v>1</v>
      </c>
      <c r="X141" s="590">
        <v>3</v>
      </c>
      <c r="AA141" s="659"/>
      <c r="AC141" s="621"/>
      <c r="AD141" s="590">
        <v>9172</v>
      </c>
      <c r="AE141" s="590">
        <v>21</v>
      </c>
      <c r="AF141" s="621">
        <v>2.2843467855977375E-3</v>
      </c>
      <c r="AG141" s="590">
        <v>9193</v>
      </c>
      <c r="AH141" s="590">
        <v>12390</v>
      </c>
      <c r="AI141" s="621">
        <v>0.74196933010492327</v>
      </c>
      <c r="AJ141" s="590" t="s">
        <v>323</v>
      </c>
      <c r="AK141" s="590" t="s">
        <v>323</v>
      </c>
      <c r="AL141" s="590" t="s">
        <v>323</v>
      </c>
      <c r="AN141" s="621" t="s">
        <v>323</v>
      </c>
      <c r="AP141" s="621" t="s">
        <v>323</v>
      </c>
      <c r="AQ141" s="590" t="s">
        <v>323</v>
      </c>
      <c r="AR141" s="621" t="s">
        <v>323</v>
      </c>
      <c r="AT141" s="621" t="s">
        <v>323</v>
      </c>
      <c r="AV141" s="621" t="s">
        <v>323</v>
      </c>
      <c r="AW141" s="590" t="s">
        <v>323</v>
      </c>
      <c r="AX141" s="621" t="s">
        <v>323</v>
      </c>
      <c r="AZ141" s="621" t="s">
        <v>323</v>
      </c>
      <c r="BB141" s="621" t="s">
        <v>323</v>
      </c>
      <c r="BC141" s="590" t="s">
        <v>323</v>
      </c>
      <c r="BD141" s="621" t="s">
        <v>323</v>
      </c>
      <c r="BF141" s="621" t="s">
        <v>323</v>
      </c>
      <c r="BH141" s="621" t="s">
        <v>323</v>
      </c>
      <c r="BI141" s="590" t="s">
        <v>323</v>
      </c>
      <c r="BJ141" s="621" t="s">
        <v>323</v>
      </c>
      <c r="BK141" s="590">
        <v>0</v>
      </c>
      <c r="BL141" s="621"/>
      <c r="BN141" s="621"/>
      <c r="BO141" s="590" t="s">
        <v>323</v>
      </c>
    </row>
    <row r="142" spans="1:67" s="590" customFormat="1" x14ac:dyDescent="0.2">
      <c r="A142" s="590" t="s">
        <v>146</v>
      </c>
      <c r="B142" s="590" t="s">
        <v>149</v>
      </c>
      <c r="C142" s="590" t="s">
        <v>154</v>
      </c>
      <c r="D142" s="590" t="s">
        <v>515</v>
      </c>
      <c r="E142" s="590" t="s">
        <v>504</v>
      </c>
      <c r="F142" s="590" t="s">
        <v>505</v>
      </c>
      <c r="G142" s="590" t="s">
        <v>928</v>
      </c>
      <c r="H142" s="590" t="s">
        <v>1109</v>
      </c>
      <c r="I142" s="590" t="s">
        <v>934</v>
      </c>
      <c r="K142" s="590" t="s">
        <v>386</v>
      </c>
      <c r="L142" s="590">
        <v>4</v>
      </c>
      <c r="N142" s="590">
        <v>8</v>
      </c>
      <c r="O142" s="656">
        <v>2</v>
      </c>
      <c r="P142" s="656">
        <v>2848.25</v>
      </c>
      <c r="Q142" s="656">
        <v>1452</v>
      </c>
      <c r="R142" s="590">
        <v>2</v>
      </c>
      <c r="S142" s="621">
        <v>0.25</v>
      </c>
      <c r="V142" s="590">
        <v>2</v>
      </c>
      <c r="W142" s="590">
        <v>0.5</v>
      </c>
      <c r="X142" s="590">
        <v>2</v>
      </c>
      <c r="AA142" s="659"/>
      <c r="AC142" s="621"/>
      <c r="AD142" s="590">
        <v>11378</v>
      </c>
      <c r="AE142" s="590">
        <v>15</v>
      </c>
      <c r="AF142" s="621">
        <v>1.3165979109979811E-3</v>
      </c>
      <c r="AG142" s="590">
        <v>11393</v>
      </c>
      <c r="AH142" s="590">
        <v>15075</v>
      </c>
      <c r="AI142" s="621">
        <v>0.75575456053067991</v>
      </c>
      <c r="AJ142" s="590">
        <v>11378</v>
      </c>
      <c r="AK142" s="590">
        <v>15</v>
      </c>
      <c r="AL142" s="590">
        <v>11393</v>
      </c>
      <c r="AM142" s="590">
        <v>5796</v>
      </c>
      <c r="AN142" s="621">
        <v>0.50940411320091405</v>
      </c>
      <c r="AO142" s="590">
        <v>12</v>
      </c>
      <c r="AP142" s="621">
        <v>0.8</v>
      </c>
      <c r="AQ142" s="590">
        <v>5808</v>
      </c>
      <c r="AR142" s="621">
        <v>0.50978671113841834</v>
      </c>
      <c r="AS142" s="590">
        <v>66</v>
      </c>
      <c r="AT142" s="621">
        <v>1.1387163561076604E-2</v>
      </c>
      <c r="AU142" s="590">
        <v>12</v>
      </c>
      <c r="AV142" s="621">
        <v>1</v>
      </c>
      <c r="AW142" s="590">
        <v>78</v>
      </c>
      <c r="AX142" s="621">
        <v>1.3429752066115703E-2</v>
      </c>
      <c r="AY142" s="590">
        <v>45</v>
      </c>
      <c r="AZ142" s="621">
        <v>0.68181818181818177</v>
      </c>
      <c r="BA142" s="590">
        <v>9</v>
      </c>
      <c r="BB142" s="621">
        <v>0.75</v>
      </c>
      <c r="BC142" s="590">
        <v>54</v>
      </c>
      <c r="BD142" s="621">
        <v>0.69230769230769229</v>
      </c>
      <c r="BE142" s="590">
        <v>10</v>
      </c>
      <c r="BF142" s="621">
        <v>1.7217630853994491E-3</v>
      </c>
      <c r="BG142" s="590">
        <v>137</v>
      </c>
      <c r="BH142" s="621">
        <v>2.3588154269972451E-2</v>
      </c>
      <c r="BI142" s="590">
        <v>147</v>
      </c>
      <c r="BJ142" s="621">
        <v>2.53099173553719E-2</v>
      </c>
      <c r="BK142" s="590">
        <v>2</v>
      </c>
      <c r="BL142" s="621">
        <v>0.25</v>
      </c>
      <c r="BM142" s="590">
        <v>1</v>
      </c>
      <c r="BN142" s="621">
        <v>0.25</v>
      </c>
      <c r="BO142" s="590" t="s">
        <v>323</v>
      </c>
    </row>
    <row r="143" spans="1:67" s="590" customFormat="1" x14ac:dyDescent="0.2">
      <c r="A143" s="590" t="s">
        <v>146</v>
      </c>
      <c r="B143" s="590" t="s">
        <v>149</v>
      </c>
      <c r="C143" s="590" t="s">
        <v>502</v>
      </c>
      <c r="D143" s="590" t="s">
        <v>509</v>
      </c>
      <c r="E143" s="590" t="s">
        <v>504</v>
      </c>
      <c r="F143" s="590" t="s">
        <v>505</v>
      </c>
      <c r="G143" s="590" t="s">
        <v>928</v>
      </c>
      <c r="H143" s="590" t="s">
        <v>1109</v>
      </c>
      <c r="I143" s="590" t="s">
        <v>934</v>
      </c>
      <c r="K143" s="590" t="s">
        <v>386</v>
      </c>
      <c r="L143" s="590">
        <v>1</v>
      </c>
      <c r="N143" s="590">
        <v>5</v>
      </c>
      <c r="O143" s="656">
        <v>5</v>
      </c>
      <c r="P143" s="656">
        <v>35281</v>
      </c>
      <c r="Q143" s="656">
        <v>17766</v>
      </c>
      <c r="R143" s="590">
        <v>1</v>
      </c>
      <c r="S143" s="621">
        <v>0.2</v>
      </c>
      <c r="U143" s="590" t="s">
        <v>434</v>
      </c>
      <c r="V143" s="590">
        <v>1</v>
      </c>
      <c r="W143" s="590">
        <v>1</v>
      </c>
      <c r="X143" s="590">
        <v>1</v>
      </c>
      <c r="AA143" s="659"/>
      <c r="AC143" s="621"/>
      <c r="AD143" s="590">
        <v>35092</v>
      </c>
      <c r="AE143" s="590">
        <v>189</v>
      </c>
      <c r="AF143" s="621">
        <v>5.3569910149939065E-3</v>
      </c>
      <c r="AG143" s="590">
        <v>35281</v>
      </c>
      <c r="AH143" s="590">
        <v>47154</v>
      </c>
      <c r="AI143" s="621">
        <v>0.7482079993213725</v>
      </c>
      <c r="AJ143" s="590">
        <v>35092</v>
      </c>
      <c r="AK143" s="590">
        <v>189</v>
      </c>
      <c r="AL143" s="590">
        <v>35281</v>
      </c>
      <c r="AM143" s="590">
        <v>17600</v>
      </c>
      <c r="AN143" s="621">
        <v>0.50153881226490371</v>
      </c>
      <c r="AO143" s="590">
        <v>166</v>
      </c>
      <c r="AP143" s="621">
        <v>0.87830687830687826</v>
      </c>
      <c r="AQ143" s="590">
        <v>17766</v>
      </c>
      <c r="AR143" s="621">
        <v>0.50355715540942714</v>
      </c>
      <c r="AS143" s="590">
        <v>179</v>
      </c>
      <c r="AT143" s="621">
        <v>1.0170454545454545E-2</v>
      </c>
      <c r="AU143" s="590">
        <v>51</v>
      </c>
      <c r="AV143" s="621">
        <v>0.30722891566265059</v>
      </c>
      <c r="AW143" s="590">
        <v>230</v>
      </c>
      <c r="AX143" s="621">
        <v>1.2946076775864009E-2</v>
      </c>
      <c r="AY143" s="590">
        <v>117</v>
      </c>
      <c r="AZ143" s="621">
        <v>0.65363128491620115</v>
      </c>
      <c r="BA143" s="590">
        <v>34</v>
      </c>
      <c r="BB143" s="621">
        <v>0.66666666666666663</v>
      </c>
      <c r="BC143" s="590">
        <v>151</v>
      </c>
      <c r="BD143" s="621">
        <v>0.65652173913043477</v>
      </c>
      <c r="BE143" s="590">
        <v>30</v>
      </c>
      <c r="BF143" s="621">
        <v>1.6886187098953055E-3</v>
      </c>
      <c r="BG143" s="590">
        <v>269</v>
      </c>
      <c r="BH143" s="621">
        <v>1.5141281098727907E-2</v>
      </c>
      <c r="BI143" s="590">
        <v>299</v>
      </c>
      <c r="BJ143" s="621">
        <v>1.6829899808623212E-2</v>
      </c>
      <c r="BK143" s="590">
        <v>0</v>
      </c>
      <c r="BL143" s="621"/>
      <c r="BN143" s="621"/>
      <c r="BO143" s="590" t="s">
        <v>323</v>
      </c>
    </row>
    <row r="144" spans="1:67" s="590" customFormat="1" x14ac:dyDescent="0.2">
      <c r="A144" s="590" t="s">
        <v>155</v>
      </c>
      <c r="B144" s="590" t="s">
        <v>156</v>
      </c>
      <c r="C144" s="590" t="s">
        <v>502</v>
      </c>
      <c r="D144" s="590" t="s">
        <v>507</v>
      </c>
      <c r="E144" s="590" t="s">
        <v>504</v>
      </c>
      <c r="F144" s="590" t="s">
        <v>519</v>
      </c>
      <c r="G144" s="590" t="s">
        <v>321</v>
      </c>
      <c r="H144" s="590" t="s">
        <v>1109</v>
      </c>
      <c r="I144" s="590" t="s">
        <v>934</v>
      </c>
      <c r="K144" s="590" t="s">
        <v>386</v>
      </c>
      <c r="L144" s="590">
        <v>6</v>
      </c>
      <c r="N144" s="590">
        <v>8</v>
      </c>
      <c r="O144" s="656">
        <v>1.3333333333333333</v>
      </c>
      <c r="P144" s="656">
        <v>518.5</v>
      </c>
      <c r="Q144" s="656">
        <v>261.83333333333331</v>
      </c>
      <c r="S144" s="621"/>
      <c r="Z144" s="590">
        <v>4</v>
      </c>
      <c r="AA144" s="659">
        <v>0.5</v>
      </c>
      <c r="AB144" s="590">
        <v>3</v>
      </c>
      <c r="AC144" s="621">
        <v>0.5</v>
      </c>
      <c r="AD144" s="590">
        <v>2915</v>
      </c>
      <c r="AE144" s="590">
        <v>196</v>
      </c>
      <c r="AF144" s="621">
        <v>6.3002250080360006E-2</v>
      </c>
      <c r="AG144" s="590">
        <v>3111</v>
      </c>
      <c r="AH144" s="590">
        <v>4452</v>
      </c>
      <c r="AI144" s="621">
        <v>0.69878706199460916</v>
      </c>
      <c r="AJ144" s="590">
        <v>2915</v>
      </c>
      <c r="AK144" s="590">
        <v>196</v>
      </c>
      <c r="AL144" s="590">
        <v>3111</v>
      </c>
      <c r="AM144" s="590">
        <v>1423</v>
      </c>
      <c r="AN144" s="621">
        <v>0.48816466552315607</v>
      </c>
      <c r="AO144" s="590">
        <v>148</v>
      </c>
      <c r="AP144" s="621">
        <v>0.75510204081632648</v>
      </c>
      <c r="AQ144" s="590">
        <v>1571</v>
      </c>
      <c r="AR144" s="621">
        <v>0.50498232079717131</v>
      </c>
      <c r="AS144" s="590">
        <v>16</v>
      </c>
      <c r="AT144" s="621">
        <v>1.1243851018973999E-2</v>
      </c>
      <c r="AU144" s="590">
        <v>19</v>
      </c>
      <c r="AV144" s="621">
        <v>0.12837837837837837</v>
      </c>
      <c r="AW144" s="590">
        <v>35</v>
      </c>
      <c r="AX144" s="621">
        <v>2.2278803309993635E-2</v>
      </c>
      <c r="AY144" s="590">
        <v>14</v>
      </c>
      <c r="AZ144" s="621">
        <v>0.875</v>
      </c>
      <c r="BA144" s="590">
        <v>19</v>
      </c>
      <c r="BB144" s="621">
        <v>1</v>
      </c>
      <c r="BC144" s="590">
        <v>33</v>
      </c>
      <c r="BD144" s="621">
        <v>0.94285714285714284</v>
      </c>
      <c r="BE144" s="590">
        <v>5</v>
      </c>
      <c r="BF144" s="621">
        <v>3.1826861871419479E-3</v>
      </c>
      <c r="BG144" s="590">
        <v>26</v>
      </c>
      <c r="BH144" s="621">
        <v>1.6549968173138127E-2</v>
      </c>
      <c r="BI144" s="590">
        <v>31</v>
      </c>
      <c r="BJ144" s="621">
        <v>1.9732654360280075E-2</v>
      </c>
      <c r="BK144" s="590">
        <v>2</v>
      </c>
      <c r="BL144" s="621">
        <v>0.25</v>
      </c>
      <c r="BM144" s="590">
        <v>1</v>
      </c>
      <c r="BN144" s="621">
        <v>0.16666666666666666</v>
      </c>
      <c r="BO144" s="590" t="s">
        <v>323</v>
      </c>
    </row>
    <row r="145" spans="1:67" s="590" customFormat="1" x14ac:dyDescent="0.2">
      <c r="A145" s="590" t="s">
        <v>155</v>
      </c>
      <c r="B145" s="590" t="s">
        <v>157</v>
      </c>
      <c r="C145" s="590" t="s">
        <v>158</v>
      </c>
      <c r="D145" s="590" t="s">
        <v>515</v>
      </c>
      <c r="E145" s="590" t="s">
        <v>504</v>
      </c>
      <c r="F145" s="590" t="s">
        <v>519</v>
      </c>
      <c r="G145" s="590" t="s">
        <v>321</v>
      </c>
      <c r="H145" s="590" t="s">
        <v>1109</v>
      </c>
      <c r="I145" s="590" t="s">
        <v>934</v>
      </c>
      <c r="K145" s="590" t="s">
        <v>386</v>
      </c>
      <c r="L145" s="590">
        <v>1</v>
      </c>
      <c r="N145" s="590">
        <v>2</v>
      </c>
      <c r="O145" s="656">
        <v>2</v>
      </c>
      <c r="P145" s="656">
        <v>1377</v>
      </c>
      <c r="Q145" s="656">
        <v>533</v>
      </c>
      <c r="R145" s="590">
        <v>1</v>
      </c>
      <c r="S145" s="621">
        <v>0.5</v>
      </c>
      <c r="V145" s="590">
        <v>1</v>
      </c>
      <c r="W145" s="590">
        <v>1</v>
      </c>
      <c r="X145" s="590">
        <v>1</v>
      </c>
      <c r="AA145" s="659"/>
      <c r="AC145" s="621"/>
      <c r="AD145" s="590">
        <v>1369</v>
      </c>
      <c r="AE145" s="590">
        <v>8</v>
      </c>
      <c r="AF145" s="621">
        <v>5.8097312999273783E-3</v>
      </c>
      <c r="AG145" s="590">
        <v>1377</v>
      </c>
      <c r="AH145" s="590">
        <v>2553</v>
      </c>
      <c r="AI145" s="621">
        <v>0.53936545240893063</v>
      </c>
      <c r="AJ145" s="590">
        <v>1369</v>
      </c>
      <c r="AK145" s="590">
        <v>8</v>
      </c>
      <c r="AL145" s="590">
        <v>1377</v>
      </c>
      <c r="AM145" s="590">
        <v>533</v>
      </c>
      <c r="AN145" s="621">
        <v>0.38933528122717315</v>
      </c>
      <c r="AP145" s="621"/>
      <c r="AQ145" s="590">
        <v>533</v>
      </c>
      <c r="AR145" s="621">
        <v>0.38707334785766156</v>
      </c>
      <c r="AS145" s="590">
        <v>23</v>
      </c>
      <c r="AT145" s="621">
        <v>4.3151969981238276E-2</v>
      </c>
      <c r="AU145" s="590">
        <v>1</v>
      </c>
      <c r="AV145" s="621"/>
      <c r="AW145" s="590">
        <v>24</v>
      </c>
      <c r="AX145" s="621">
        <v>4.5028142589118199E-2</v>
      </c>
      <c r="AY145" s="590">
        <v>22</v>
      </c>
      <c r="AZ145" s="621">
        <v>0.95652173913043481</v>
      </c>
      <c r="BA145" s="590">
        <v>1</v>
      </c>
      <c r="BB145" s="621">
        <v>1</v>
      </c>
      <c r="BC145" s="590">
        <v>23</v>
      </c>
      <c r="BD145" s="621">
        <v>0.95833333333333337</v>
      </c>
      <c r="BF145" s="621"/>
      <c r="BG145" s="590">
        <v>13</v>
      </c>
      <c r="BH145" s="621">
        <v>2.4390243902439025E-2</v>
      </c>
      <c r="BI145" s="590">
        <v>13</v>
      </c>
      <c r="BJ145" s="621">
        <v>2.4390243902439025E-2</v>
      </c>
      <c r="BK145" s="590">
        <v>1</v>
      </c>
      <c r="BL145" s="621">
        <v>0.5</v>
      </c>
      <c r="BM145" s="590">
        <v>1</v>
      </c>
      <c r="BN145" s="621">
        <v>1</v>
      </c>
      <c r="BO145" s="590" t="s">
        <v>323</v>
      </c>
    </row>
    <row r="146" spans="1:67" s="590" customFormat="1" x14ac:dyDescent="0.2">
      <c r="A146" s="590" t="s">
        <v>155</v>
      </c>
      <c r="B146" s="590" t="s">
        <v>157</v>
      </c>
      <c r="C146" s="590" t="s">
        <v>159</v>
      </c>
      <c r="D146" s="590" t="s">
        <v>515</v>
      </c>
      <c r="E146" s="590" t="s">
        <v>504</v>
      </c>
      <c r="F146" s="590" t="s">
        <v>519</v>
      </c>
      <c r="G146" s="590" t="s">
        <v>321</v>
      </c>
      <c r="H146" s="590" t="s">
        <v>1109</v>
      </c>
      <c r="I146" s="590" t="s">
        <v>934</v>
      </c>
      <c r="K146" s="590" t="s">
        <v>386</v>
      </c>
      <c r="L146" s="590">
        <v>7</v>
      </c>
      <c r="N146" s="590">
        <v>19</v>
      </c>
      <c r="O146" s="656">
        <v>2.7142857142857144</v>
      </c>
      <c r="P146" s="656">
        <v>2638.7142857142858</v>
      </c>
      <c r="Q146" s="656">
        <v>1289.4285714285713</v>
      </c>
      <c r="R146" s="590">
        <v>5</v>
      </c>
      <c r="S146" s="621">
        <v>0.26315789473684209</v>
      </c>
      <c r="V146" s="590">
        <v>3</v>
      </c>
      <c r="W146" s="590">
        <v>0.42857142857142855</v>
      </c>
      <c r="X146" s="590">
        <v>3</v>
      </c>
      <c r="AA146" s="659"/>
      <c r="AC146" s="621"/>
      <c r="AD146" s="590">
        <v>18244</v>
      </c>
      <c r="AE146" s="590">
        <v>227</v>
      </c>
      <c r="AF146" s="621">
        <v>1.2289534946673163E-2</v>
      </c>
      <c r="AG146" s="590">
        <v>18471</v>
      </c>
      <c r="AH146" s="590">
        <v>25899</v>
      </c>
      <c r="AI146" s="621">
        <v>0.71319355959689568</v>
      </c>
      <c r="AJ146" s="590">
        <v>18244</v>
      </c>
      <c r="AK146" s="590">
        <v>227</v>
      </c>
      <c r="AL146" s="590">
        <v>18471</v>
      </c>
      <c r="AM146" s="590">
        <v>8863</v>
      </c>
      <c r="AN146" s="621">
        <v>0.48580355185266388</v>
      </c>
      <c r="AO146" s="590">
        <v>163</v>
      </c>
      <c r="AP146" s="621">
        <v>0.7180616740088106</v>
      </c>
      <c r="AQ146" s="590">
        <v>9026</v>
      </c>
      <c r="AR146" s="621">
        <v>0.48865789616155053</v>
      </c>
      <c r="AS146" s="590">
        <v>121</v>
      </c>
      <c r="AT146" s="621">
        <v>1.3652262213697393E-2</v>
      </c>
      <c r="AU146" s="590">
        <v>39</v>
      </c>
      <c r="AV146" s="621">
        <v>0.2392638036809816</v>
      </c>
      <c r="AW146" s="590">
        <v>160</v>
      </c>
      <c r="AX146" s="621">
        <v>1.7726567693330378E-2</v>
      </c>
      <c r="AY146" s="590">
        <v>91</v>
      </c>
      <c r="AZ146" s="621">
        <v>0.75206611570247939</v>
      </c>
      <c r="BA146" s="590">
        <v>18</v>
      </c>
      <c r="BB146" s="621">
        <v>0.46153846153846156</v>
      </c>
      <c r="BC146" s="590">
        <v>109</v>
      </c>
      <c r="BD146" s="621">
        <v>0.68125000000000002</v>
      </c>
      <c r="BE146" s="590">
        <v>29</v>
      </c>
      <c r="BF146" s="621">
        <v>3.2129403944161313E-3</v>
      </c>
      <c r="BG146" s="590">
        <v>169</v>
      </c>
      <c r="BH146" s="621">
        <v>1.8723687126080212E-2</v>
      </c>
      <c r="BI146" s="590">
        <v>198</v>
      </c>
      <c r="BJ146" s="621">
        <v>2.1936627520496344E-2</v>
      </c>
      <c r="BK146" s="590">
        <v>6</v>
      </c>
      <c r="BL146" s="621">
        <v>0.31578947368421051</v>
      </c>
      <c r="BM146" s="590">
        <v>3</v>
      </c>
      <c r="BN146" s="621">
        <v>0.42857142857142855</v>
      </c>
      <c r="BO146" s="590" t="s">
        <v>323</v>
      </c>
    </row>
    <row r="147" spans="1:67" s="590" customFormat="1" x14ac:dyDescent="0.2">
      <c r="A147" s="590" t="s">
        <v>155</v>
      </c>
      <c r="B147" s="590" t="s">
        <v>157</v>
      </c>
      <c r="C147" s="590" t="s">
        <v>160</v>
      </c>
      <c r="D147" s="590" t="s">
        <v>515</v>
      </c>
      <c r="E147" s="590" t="s">
        <v>504</v>
      </c>
      <c r="F147" s="590" t="s">
        <v>519</v>
      </c>
      <c r="G147" s="590" t="s">
        <v>321</v>
      </c>
      <c r="H147" s="590" t="s">
        <v>1109</v>
      </c>
      <c r="I147" s="590" t="s">
        <v>934</v>
      </c>
      <c r="K147" s="590" t="s">
        <v>386</v>
      </c>
      <c r="L147" s="590">
        <v>2</v>
      </c>
      <c r="N147" s="590">
        <v>5</v>
      </c>
      <c r="O147" s="656">
        <v>2.5</v>
      </c>
      <c r="P147" s="656">
        <v>1555.5</v>
      </c>
      <c r="Q147" s="656">
        <v>785.5</v>
      </c>
      <c r="R147" s="590">
        <v>1</v>
      </c>
      <c r="S147" s="621">
        <v>0.2</v>
      </c>
      <c r="V147" s="590">
        <v>0</v>
      </c>
      <c r="W147" s="590">
        <v>0</v>
      </c>
      <c r="X147" s="590">
        <v>0</v>
      </c>
      <c r="Z147" s="590">
        <v>1</v>
      </c>
      <c r="AA147" s="659">
        <v>0.2</v>
      </c>
      <c r="AB147" s="590">
        <v>1</v>
      </c>
      <c r="AC147" s="621">
        <v>0.5</v>
      </c>
      <c r="AD147" s="590">
        <v>2915</v>
      </c>
      <c r="AE147" s="590">
        <v>196</v>
      </c>
      <c r="AF147" s="621">
        <v>6.3002250080360006E-2</v>
      </c>
      <c r="AG147" s="590">
        <v>3111</v>
      </c>
      <c r="AH147" s="590">
        <v>4452</v>
      </c>
      <c r="AI147" s="621">
        <v>0.69878706199460916</v>
      </c>
      <c r="AJ147" s="590">
        <v>2915</v>
      </c>
      <c r="AK147" s="590">
        <v>196</v>
      </c>
      <c r="AL147" s="590">
        <v>3111</v>
      </c>
      <c r="AM147" s="590">
        <v>1423</v>
      </c>
      <c r="AN147" s="621">
        <v>0.48816466552315607</v>
      </c>
      <c r="AO147" s="590">
        <v>148</v>
      </c>
      <c r="AP147" s="621">
        <v>0.75510204081632648</v>
      </c>
      <c r="AQ147" s="590">
        <v>1571</v>
      </c>
      <c r="AR147" s="621">
        <v>0.50498232079717131</v>
      </c>
      <c r="AS147" s="590">
        <v>16</v>
      </c>
      <c r="AT147" s="621">
        <v>1.1243851018973999E-2</v>
      </c>
      <c r="AU147" s="590">
        <v>19</v>
      </c>
      <c r="AV147" s="621">
        <v>0.12837837837837837</v>
      </c>
      <c r="AW147" s="590">
        <v>35</v>
      </c>
      <c r="AX147" s="621">
        <v>2.2278803309993635E-2</v>
      </c>
      <c r="AY147" s="590">
        <v>14</v>
      </c>
      <c r="AZ147" s="621">
        <v>0.875</v>
      </c>
      <c r="BA147" s="590">
        <v>6</v>
      </c>
      <c r="BB147" s="621">
        <v>0.31578947368421051</v>
      </c>
      <c r="BC147" s="590">
        <v>20</v>
      </c>
      <c r="BD147" s="621">
        <v>0.5714285714285714</v>
      </c>
      <c r="BE147" s="590">
        <v>7</v>
      </c>
      <c r="BF147" s="621">
        <v>4.4557606619987271E-3</v>
      </c>
      <c r="BG147" s="590">
        <v>15</v>
      </c>
      <c r="BH147" s="621">
        <v>9.5480585614258432E-3</v>
      </c>
      <c r="BI147" s="590">
        <v>22</v>
      </c>
      <c r="BJ147" s="621">
        <v>1.4003819223424571E-2</v>
      </c>
      <c r="BK147" s="590">
        <v>1</v>
      </c>
      <c r="BL147" s="621">
        <v>0.2</v>
      </c>
      <c r="BM147" s="590">
        <v>1</v>
      </c>
      <c r="BN147" s="621">
        <v>0.5</v>
      </c>
      <c r="BO147" s="590" t="s">
        <v>323</v>
      </c>
    </row>
    <row r="148" spans="1:67" s="590" customFormat="1" x14ac:dyDescent="0.2">
      <c r="A148" s="590" t="s">
        <v>155</v>
      </c>
      <c r="B148" s="590" t="s">
        <v>157</v>
      </c>
      <c r="C148" s="590" t="s">
        <v>502</v>
      </c>
      <c r="D148" s="590" t="s">
        <v>509</v>
      </c>
      <c r="E148" s="590" t="s">
        <v>504</v>
      </c>
      <c r="F148" s="590" t="s">
        <v>519</v>
      </c>
      <c r="G148" s="590" t="s">
        <v>321</v>
      </c>
      <c r="H148" s="590" t="s">
        <v>1109</v>
      </c>
      <c r="I148" s="590" t="s">
        <v>934</v>
      </c>
      <c r="K148" s="590" t="s">
        <v>386</v>
      </c>
      <c r="L148" s="590">
        <v>1</v>
      </c>
      <c r="N148" s="590">
        <v>5</v>
      </c>
      <c r="O148" s="656">
        <v>5</v>
      </c>
      <c r="P148" s="656">
        <v>22959</v>
      </c>
      <c r="Q148" s="656">
        <v>11130</v>
      </c>
      <c r="R148" s="590">
        <v>1</v>
      </c>
      <c r="S148" s="621">
        <v>0.2</v>
      </c>
      <c r="U148" s="590" t="s">
        <v>310</v>
      </c>
      <c r="AA148" s="659"/>
      <c r="AC148" s="621"/>
      <c r="AD148" s="590">
        <v>22528</v>
      </c>
      <c r="AE148" s="590">
        <v>431</v>
      </c>
      <c r="AF148" s="621">
        <v>1.8772594625201446E-2</v>
      </c>
      <c r="AG148" s="590">
        <v>22959</v>
      </c>
      <c r="AH148" s="590">
        <v>32904</v>
      </c>
      <c r="AI148" s="621">
        <v>0.69775711159737419</v>
      </c>
      <c r="AJ148" s="590">
        <v>22528</v>
      </c>
      <c r="AK148" s="590">
        <v>431</v>
      </c>
      <c r="AL148" s="590">
        <v>22959</v>
      </c>
      <c r="AM148" s="590">
        <v>10819</v>
      </c>
      <c r="AN148" s="621">
        <v>0.48024680397727271</v>
      </c>
      <c r="AO148" s="590">
        <v>311</v>
      </c>
      <c r="AP148" s="621">
        <v>0.72157772621809746</v>
      </c>
      <c r="AQ148" s="590">
        <v>11130</v>
      </c>
      <c r="AR148" s="621">
        <v>0.48477721155102577</v>
      </c>
      <c r="AS148" s="590">
        <v>160</v>
      </c>
      <c r="AT148" s="621">
        <v>1.4788797485904427E-2</v>
      </c>
      <c r="AU148" s="590">
        <v>59</v>
      </c>
      <c r="AV148" s="621">
        <v>0.18971061093247588</v>
      </c>
      <c r="AW148" s="590">
        <v>219</v>
      </c>
      <c r="AX148" s="621">
        <v>1.9676549865229112E-2</v>
      </c>
      <c r="AY148" s="590">
        <v>152</v>
      </c>
      <c r="AZ148" s="621">
        <v>0.95</v>
      </c>
      <c r="BA148" s="590">
        <v>25</v>
      </c>
      <c r="BB148" s="621">
        <v>0.42372881355932202</v>
      </c>
      <c r="BC148" s="590">
        <v>177</v>
      </c>
      <c r="BD148" s="621">
        <v>0.80821917808219179</v>
      </c>
      <c r="BE148" s="590">
        <v>17</v>
      </c>
      <c r="BF148" s="621">
        <v>1.5274034141958669E-3</v>
      </c>
      <c r="BG148" s="590">
        <v>285</v>
      </c>
      <c r="BH148" s="621">
        <v>2.5606469002695417E-2</v>
      </c>
      <c r="BI148" s="590">
        <v>302</v>
      </c>
      <c r="BJ148" s="621">
        <v>2.7133872416891285E-2</v>
      </c>
      <c r="BK148" s="590">
        <v>0</v>
      </c>
      <c r="BL148" s="621"/>
      <c r="BN148" s="621"/>
      <c r="BO148" s="590" t="s">
        <v>323</v>
      </c>
    </row>
    <row r="149" spans="1:67" s="590" customFormat="1" x14ac:dyDescent="0.2">
      <c r="A149" s="590" t="s">
        <v>166</v>
      </c>
      <c r="B149" s="590" t="s">
        <v>167</v>
      </c>
      <c r="C149" s="590" t="s">
        <v>502</v>
      </c>
      <c r="D149" s="590" t="s">
        <v>507</v>
      </c>
      <c r="E149" s="590" t="s">
        <v>504</v>
      </c>
      <c r="F149" s="590" t="s">
        <v>519</v>
      </c>
      <c r="G149" s="590" t="s">
        <v>321</v>
      </c>
      <c r="H149" s="590" t="s">
        <v>1109</v>
      </c>
      <c r="I149" s="590" t="s">
        <v>934</v>
      </c>
      <c r="K149" s="590" t="s">
        <v>386</v>
      </c>
      <c r="L149" s="590">
        <v>4</v>
      </c>
      <c r="N149" s="590">
        <v>9</v>
      </c>
      <c r="O149" s="656">
        <v>2.25</v>
      </c>
      <c r="P149" s="656">
        <v>553.5</v>
      </c>
      <c r="Q149" s="656">
        <v>287.75</v>
      </c>
      <c r="S149" s="621"/>
      <c r="Z149" s="590">
        <v>3</v>
      </c>
      <c r="AA149" s="659">
        <v>0.33333333333333331</v>
      </c>
      <c r="AB149" s="590">
        <v>3</v>
      </c>
      <c r="AC149" s="621">
        <v>0.75</v>
      </c>
      <c r="AD149" s="590">
        <v>2127</v>
      </c>
      <c r="AE149" s="590">
        <v>87</v>
      </c>
      <c r="AF149" s="621">
        <v>3.9295392953929538E-2</v>
      </c>
      <c r="AG149" s="590">
        <v>2214</v>
      </c>
      <c r="AH149" s="590">
        <v>2817</v>
      </c>
      <c r="AI149" s="621">
        <v>0.78594249201277955</v>
      </c>
      <c r="AJ149" s="590">
        <v>2127</v>
      </c>
      <c r="AK149" s="590">
        <v>87</v>
      </c>
      <c r="AL149" s="590">
        <v>2214</v>
      </c>
      <c r="AM149" s="590">
        <v>1082</v>
      </c>
      <c r="AN149" s="621">
        <v>0.5086976962858486</v>
      </c>
      <c r="AO149" s="590">
        <v>69</v>
      </c>
      <c r="AP149" s="621">
        <v>0.7931034482758621</v>
      </c>
      <c r="AQ149" s="590">
        <v>1151</v>
      </c>
      <c r="AR149" s="621">
        <v>0.51987353206865405</v>
      </c>
      <c r="AS149" s="590">
        <v>9</v>
      </c>
      <c r="AT149" s="621">
        <v>8.3179297597042508E-3</v>
      </c>
      <c r="AV149" s="621"/>
      <c r="AW149" s="590">
        <v>9</v>
      </c>
      <c r="AX149" s="621">
        <v>7.819287576020852E-3</v>
      </c>
      <c r="AY149" s="590">
        <v>7</v>
      </c>
      <c r="AZ149" s="621">
        <v>0.77777777777777779</v>
      </c>
      <c r="BB149" s="621" t="s">
        <v>323</v>
      </c>
      <c r="BC149" s="590">
        <v>7</v>
      </c>
      <c r="BD149" s="621">
        <v>0.77777777777777779</v>
      </c>
      <c r="BE149" s="590">
        <v>4</v>
      </c>
      <c r="BF149" s="621">
        <v>3.4752389226759338E-3</v>
      </c>
      <c r="BG149" s="590">
        <v>6</v>
      </c>
      <c r="BH149" s="621">
        <v>5.2128583840139013E-3</v>
      </c>
      <c r="BI149" s="590">
        <v>10</v>
      </c>
      <c r="BJ149" s="621">
        <v>8.6880973066898355E-3</v>
      </c>
      <c r="BK149" s="590">
        <v>5</v>
      </c>
      <c r="BL149" s="621">
        <v>0.55555555555555558</v>
      </c>
      <c r="BM149" s="590">
        <v>2</v>
      </c>
      <c r="BN149" s="621">
        <v>0.5</v>
      </c>
      <c r="BO149" s="590" t="s">
        <v>323</v>
      </c>
    </row>
    <row r="150" spans="1:67" s="590" customFormat="1" x14ac:dyDescent="0.2">
      <c r="A150" s="590" t="s">
        <v>166</v>
      </c>
      <c r="B150" s="590" t="s">
        <v>168</v>
      </c>
      <c r="C150" s="590" t="s">
        <v>502</v>
      </c>
      <c r="D150" s="590" t="s">
        <v>507</v>
      </c>
      <c r="E150" s="590" t="s">
        <v>504</v>
      </c>
      <c r="F150" s="590" t="s">
        <v>519</v>
      </c>
      <c r="G150" s="590" t="s">
        <v>321</v>
      </c>
      <c r="H150" s="590" t="s">
        <v>1109</v>
      </c>
      <c r="I150" s="590" t="s">
        <v>934</v>
      </c>
      <c r="K150" s="590" t="s">
        <v>386</v>
      </c>
      <c r="L150" s="590">
        <v>4</v>
      </c>
      <c r="N150" s="590">
        <v>7</v>
      </c>
      <c r="O150" s="656">
        <v>1.75</v>
      </c>
      <c r="P150" s="656">
        <v>1509.75</v>
      </c>
      <c r="Q150" s="656">
        <v>709.5</v>
      </c>
      <c r="S150" s="621"/>
      <c r="Z150" s="590">
        <v>1</v>
      </c>
      <c r="AA150" s="659">
        <v>0.14285714285714285</v>
      </c>
      <c r="AB150" s="590">
        <v>1</v>
      </c>
      <c r="AC150" s="621">
        <v>0.25</v>
      </c>
      <c r="AD150" s="590">
        <v>5469</v>
      </c>
      <c r="AE150" s="590">
        <v>570</v>
      </c>
      <c r="AF150" s="621">
        <v>9.4386487829110785E-2</v>
      </c>
      <c r="AG150" s="590">
        <v>6039</v>
      </c>
      <c r="AH150" s="590">
        <v>7173</v>
      </c>
      <c r="AI150" s="621">
        <v>0.84190715181932241</v>
      </c>
      <c r="AJ150" s="590">
        <v>5469</v>
      </c>
      <c r="AK150" s="590">
        <v>570</v>
      </c>
      <c r="AL150" s="590">
        <v>6039</v>
      </c>
      <c r="AM150" s="590">
        <v>2356</v>
      </c>
      <c r="AN150" s="621">
        <v>0.43079173523496067</v>
      </c>
      <c r="AO150" s="590">
        <v>482</v>
      </c>
      <c r="AP150" s="621">
        <v>0.84561403508771926</v>
      </c>
      <c r="AQ150" s="590">
        <v>2838</v>
      </c>
      <c r="AR150" s="621">
        <v>0.46994535519125685</v>
      </c>
      <c r="AS150" s="590">
        <v>10</v>
      </c>
      <c r="AT150" s="621">
        <v>4.2444821731748728E-3</v>
      </c>
      <c r="AU150" s="590">
        <v>16</v>
      </c>
      <c r="AV150" s="621">
        <v>3.3195020746887967E-2</v>
      </c>
      <c r="AW150" s="590">
        <v>26</v>
      </c>
      <c r="AX150" s="621">
        <v>9.161381254404511E-3</v>
      </c>
      <c r="AY150" s="590">
        <v>7</v>
      </c>
      <c r="AZ150" s="621">
        <v>0.7</v>
      </c>
      <c r="BA150" s="590">
        <v>14</v>
      </c>
      <c r="BB150" s="621">
        <v>0.875</v>
      </c>
      <c r="BC150" s="590">
        <v>21</v>
      </c>
      <c r="BD150" s="621">
        <v>0.80769230769230771</v>
      </c>
      <c r="BE150" s="590">
        <v>3</v>
      </c>
      <c r="BF150" s="621">
        <v>1.0570824524312897E-3</v>
      </c>
      <c r="BG150" s="590">
        <v>84</v>
      </c>
      <c r="BH150" s="621">
        <v>2.9598308668076109E-2</v>
      </c>
      <c r="BI150" s="590">
        <v>87</v>
      </c>
      <c r="BJ150" s="621">
        <v>3.06553911205074E-2</v>
      </c>
      <c r="BK150" s="590">
        <v>3</v>
      </c>
      <c r="BL150" s="621">
        <v>0.42857142857142855</v>
      </c>
      <c r="BM150" s="590">
        <v>1</v>
      </c>
      <c r="BN150" s="621">
        <v>0.25</v>
      </c>
      <c r="BO150" s="590" t="s">
        <v>323</v>
      </c>
    </row>
    <row r="151" spans="1:67" s="590" customFormat="1" x14ac:dyDescent="0.2">
      <c r="A151" s="590" t="s">
        <v>166</v>
      </c>
      <c r="B151" s="590" t="s">
        <v>169</v>
      </c>
      <c r="C151" s="590" t="s">
        <v>502</v>
      </c>
      <c r="D151" s="590" t="s">
        <v>507</v>
      </c>
      <c r="E151" s="590" t="s">
        <v>504</v>
      </c>
      <c r="F151" s="590" t="s">
        <v>519</v>
      </c>
      <c r="G151" s="590" t="s">
        <v>321</v>
      </c>
      <c r="H151" s="590" t="s">
        <v>1109</v>
      </c>
      <c r="I151" s="590" t="s">
        <v>934</v>
      </c>
      <c r="K151" s="590" t="s">
        <v>386</v>
      </c>
      <c r="L151" s="590">
        <v>4</v>
      </c>
      <c r="N151" s="590">
        <v>6</v>
      </c>
      <c r="O151" s="656">
        <v>1.5</v>
      </c>
      <c r="P151" s="656">
        <v>563.25</v>
      </c>
      <c r="Q151" s="656">
        <v>334.5</v>
      </c>
      <c r="S151" s="621"/>
      <c r="Z151" s="590">
        <v>3</v>
      </c>
      <c r="AA151" s="659">
        <v>0.5</v>
      </c>
      <c r="AB151" s="590">
        <v>2</v>
      </c>
      <c r="AC151" s="621">
        <v>0.5</v>
      </c>
      <c r="AD151" s="590">
        <v>1883</v>
      </c>
      <c r="AE151" s="590">
        <v>370</v>
      </c>
      <c r="AF151" s="621">
        <v>0.164225477141589</v>
      </c>
      <c r="AG151" s="590">
        <v>2253</v>
      </c>
      <c r="AH151" s="590">
        <v>2330</v>
      </c>
      <c r="AI151" s="621">
        <v>0.96695278969957077</v>
      </c>
      <c r="AJ151" s="590">
        <v>1883</v>
      </c>
      <c r="AK151" s="590">
        <v>370</v>
      </c>
      <c r="AL151" s="590">
        <v>2253</v>
      </c>
      <c r="AM151" s="590">
        <v>1035</v>
      </c>
      <c r="AN151" s="621">
        <v>0.54965480616038231</v>
      </c>
      <c r="AO151" s="590">
        <v>303</v>
      </c>
      <c r="AP151" s="621">
        <v>0.81891891891891888</v>
      </c>
      <c r="AQ151" s="590">
        <v>1338</v>
      </c>
      <c r="AR151" s="621">
        <v>0.59387483355525961</v>
      </c>
      <c r="AS151" s="590">
        <v>8</v>
      </c>
      <c r="AT151" s="621">
        <v>7.7294685990338162E-3</v>
      </c>
      <c r="AU151" s="590">
        <v>7</v>
      </c>
      <c r="AV151" s="621">
        <v>2.3102310231023101E-2</v>
      </c>
      <c r="AW151" s="590">
        <v>15</v>
      </c>
      <c r="AX151" s="621">
        <v>1.1210762331838564E-2</v>
      </c>
      <c r="AY151" s="590">
        <v>6</v>
      </c>
      <c r="AZ151" s="621">
        <v>0.75</v>
      </c>
      <c r="BA151" s="590">
        <v>5</v>
      </c>
      <c r="BB151" s="621">
        <v>0.7142857142857143</v>
      </c>
      <c r="BC151" s="590">
        <v>11</v>
      </c>
      <c r="BD151" s="621">
        <v>0.73333333333333328</v>
      </c>
      <c r="BE151" s="590">
        <v>1</v>
      </c>
      <c r="BF151" s="621">
        <v>7.4738415545590436E-4</v>
      </c>
      <c r="BG151" s="590">
        <v>10</v>
      </c>
      <c r="BH151" s="621">
        <v>7.4738415545590429E-3</v>
      </c>
      <c r="BI151" s="590">
        <v>11</v>
      </c>
      <c r="BJ151" s="621">
        <v>8.2212257100149483E-3</v>
      </c>
      <c r="BK151" s="590">
        <v>3</v>
      </c>
      <c r="BL151" s="621">
        <v>0.5</v>
      </c>
      <c r="BM151" s="590">
        <v>3</v>
      </c>
      <c r="BN151" s="621">
        <v>0.75</v>
      </c>
      <c r="BO151" s="590" t="s">
        <v>323</v>
      </c>
    </row>
    <row r="152" spans="1:67" s="590" customFormat="1" x14ac:dyDescent="0.2">
      <c r="A152" s="590" t="s">
        <v>166</v>
      </c>
      <c r="B152" s="590" t="s">
        <v>170</v>
      </c>
      <c r="C152" s="590" t="s">
        <v>502</v>
      </c>
      <c r="D152" s="590" t="s">
        <v>507</v>
      </c>
      <c r="E152" s="590" t="s">
        <v>504</v>
      </c>
      <c r="F152" s="590" t="s">
        <v>519</v>
      </c>
      <c r="G152" s="590" t="s">
        <v>321</v>
      </c>
      <c r="H152" s="590" t="s">
        <v>1109</v>
      </c>
      <c r="I152" s="590" t="s">
        <v>934</v>
      </c>
      <c r="K152" s="590" t="s">
        <v>386</v>
      </c>
      <c r="L152" s="590">
        <v>4</v>
      </c>
      <c r="N152" s="590">
        <v>7</v>
      </c>
      <c r="O152" s="656">
        <v>1.75</v>
      </c>
      <c r="P152" s="656">
        <v>1976</v>
      </c>
      <c r="Q152" s="656">
        <v>901</v>
      </c>
      <c r="S152" s="621"/>
      <c r="Z152" s="590">
        <v>2</v>
      </c>
      <c r="AA152" s="659">
        <v>0.2857142857142857</v>
      </c>
      <c r="AB152" s="590">
        <v>2</v>
      </c>
      <c r="AC152" s="621">
        <v>0.5</v>
      </c>
      <c r="AD152" s="590">
        <v>7849</v>
      </c>
      <c r="AE152" s="590">
        <v>55</v>
      </c>
      <c r="AF152" s="621">
        <v>6.9585020242914977E-3</v>
      </c>
      <c r="AG152" s="590">
        <v>7904</v>
      </c>
      <c r="AH152" s="590">
        <v>10044</v>
      </c>
      <c r="AI152" s="621">
        <v>0.78693747510951817</v>
      </c>
      <c r="AJ152" s="590">
        <v>7849</v>
      </c>
      <c r="AK152" s="590">
        <v>55</v>
      </c>
      <c r="AL152" s="590">
        <v>7904</v>
      </c>
      <c r="AM152" s="590">
        <v>3556</v>
      </c>
      <c r="AN152" s="621">
        <v>0.45305134412027009</v>
      </c>
      <c r="AO152" s="590">
        <v>48</v>
      </c>
      <c r="AP152" s="621">
        <v>0.87272727272727268</v>
      </c>
      <c r="AQ152" s="590">
        <v>3604</v>
      </c>
      <c r="AR152" s="621">
        <v>0.45597165991902833</v>
      </c>
      <c r="AS152" s="590">
        <v>26</v>
      </c>
      <c r="AT152" s="621">
        <v>7.3115860517435323E-3</v>
      </c>
      <c r="AU152" s="590">
        <v>1</v>
      </c>
      <c r="AV152" s="621">
        <v>2.0833333333333332E-2</v>
      </c>
      <c r="AW152" s="590">
        <v>27</v>
      </c>
      <c r="AX152" s="621">
        <v>7.4916759156492783E-3</v>
      </c>
      <c r="AY152" s="590">
        <v>23</v>
      </c>
      <c r="AZ152" s="621">
        <v>0.88461538461538458</v>
      </c>
      <c r="BB152" s="621"/>
      <c r="BC152" s="590">
        <v>23</v>
      </c>
      <c r="BD152" s="621">
        <v>0.85185185185185186</v>
      </c>
      <c r="BE152" s="590">
        <v>7</v>
      </c>
      <c r="BF152" s="621">
        <v>1.9422863485016649E-3</v>
      </c>
      <c r="BG152" s="590">
        <v>96</v>
      </c>
      <c r="BH152" s="621">
        <v>2.6637069922308545E-2</v>
      </c>
      <c r="BI152" s="590">
        <v>103</v>
      </c>
      <c r="BJ152" s="621">
        <v>2.8579356270810211E-2</v>
      </c>
      <c r="BK152" s="590">
        <v>0</v>
      </c>
      <c r="BL152" s="621"/>
      <c r="BN152" s="621"/>
      <c r="BO152" s="590" t="s">
        <v>323</v>
      </c>
    </row>
    <row r="153" spans="1:67" s="590" customFormat="1" x14ac:dyDescent="0.2">
      <c r="A153" s="590" t="s">
        <v>166</v>
      </c>
      <c r="B153" s="590" t="s">
        <v>171</v>
      </c>
      <c r="C153" s="590" t="s">
        <v>502</v>
      </c>
      <c r="D153" s="590" t="s">
        <v>507</v>
      </c>
      <c r="E153" s="590" t="s">
        <v>504</v>
      </c>
      <c r="F153" s="590" t="s">
        <v>519</v>
      </c>
      <c r="G153" s="590" t="s">
        <v>321</v>
      </c>
      <c r="H153" s="590" t="s">
        <v>1109</v>
      </c>
      <c r="I153" s="590" t="s">
        <v>934</v>
      </c>
      <c r="K153" s="590" t="s">
        <v>386</v>
      </c>
      <c r="L153" s="590">
        <v>4</v>
      </c>
      <c r="N153" s="590">
        <v>5</v>
      </c>
      <c r="O153" s="656">
        <v>1.25</v>
      </c>
      <c r="P153" s="656">
        <v>893.75</v>
      </c>
      <c r="Q153" s="656">
        <v>416</v>
      </c>
      <c r="S153" s="621"/>
      <c r="Z153" s="590">
        <v>2</v>
      </c>
      <c r="AA153" s="659">
        <v>0.4</v>
      </c>
      <c r="AB153" s="590">
        <v>2</v>
      </c>
      <c r="AC153" s="621">
        <v>0.5</v>
      </c>
      <c r="AD153" s="590">
        <v>3245</v>
      </c>
      <c r="AE153" s="590">
        <v>330</v>
      </c>
      <c r="AF153" s="621">
        <v>9.2307692307692313E-2</v>
      </c>
      <c r="AG153" s="590">
        <v>3575</v>
      </c>
      <c r="AH153" s="590">
        <v>4040</v>
      </c>
      <c r="AI153" s="621">
        <v>0.88490099009900991</v>
      </c>
      <c r="AJ153" s="590">
        <v>3245</v>
      </c>
      <c r="AK153" s="590">
        <v>330</v>
      </c>
      <c r="AL153" s="590">
        <v>3575</v>
      </c>
      <c r="AM153" s="590">
        <v>1388</v>
      </c>
      <c r="AN153" s="621">
        <v>0.42773497688751927</v>
      </c>
      <c r="AO153" s="590">
        <v>276</v>
      </c>
      <c r="AP153" s="621">
        <v>0.83636363636363631</v>
      </c>
      <c r="AQ153" s="590">
        <v>1664</v>
      </c>
      <c r="AR153" s="621">
        <v>0.46545454545454545</v>
      </c>
      <c r="AS153" s="590">
        <v>4</v>
      </c>
      <c r="AT153" s="621">
        <v>2.881844380403458E-3</v>
      </c>
      <c r="AU153" s="590">
        <v>6</v>
      </c>
      <c r="AV153" s="621">
        <v>2.1739130434782608E-2</v>
      </c>
      <c r="AW153" s="590">
        <v>10</v>
      </c>
      <c r="AX153" s="621">
        <v>6.0096153846153849E-3</v>
      </c>
      <c r="AY153" s="590">
        <v>4</v>
      </c>
      <c r="AZ153" s="621">
        <v>1</v>
      </c>
      <c r="BA153" s="590">
        <v>5</v>
      </c>
      <c r="BB153" s="621">
        <v>0.83333333333333337</v>
      </c>
      <c r="BC153" s="590">
        <v>9</v>
      </c>
      <c r="BD153" s="621">
        <v>0.9</v>
      </c>
      <c r="BF153" s="621"/>
      <c r="BG153" s="590">
        <v>68</v>
      </c>
      <c r="BH153" s="621">
        <v>4.0865384615384616E-2</v>
      </c>
      <c r="BI153" s="590">
        <v>68</v>
      </c>
      <c r="BJ153" s="621">
        <v>4.0865384615384616E-2</v>
      </c>
      <c r="BK153" s="590">
        <v>0</v>
      </c>
      <c r="BL153" s="621"/>
      <c r="BN153" s="621"/>
      <c r="BO153" s="590" t="s">
        <v>323</v>
      </c>
    </row>
    <row r="154" spans="1:67" s="590" customFormat="1" x14ac:dyDescent="0.2">
      <c r="A154" s="590" t="s">
        <v>166</v>
      </c>
      <c r="B154" s="590" t="s">
        <v>172</v>
      </c>
      <c r="C154" s="590" t="s">
        <v>173</v>
      </c>
      <c r="D154" s="590" t="s">
        <v>515</v>
      </c>
      <c r="E154" s="590" t="s">
        <v>504</v>
      </c>
      <c r="F154" s="590" t="s">
        <v>519</v>
      </c>
      <c r="G154" s="590" t="s">
        <v>321</v>
      </c>
      <c r="H154" s="590" t="s">
        <v>1109</v>
      </c>
      <c r="I154" s="590" t="s">
        <v>934</v>
      </c>
      <c r="K154" s="590" t="s">
        <v>510</v>
      </c>
      <c r="L154" s="590">
        <v>1</v>
      </c>
      <c r="M154" s="590">
        <v>1</v>
      </c>
      <c r="N154" s="590">
        <v>1</v>
      </c>
      <c r="O154" s="656">
        <v>1</v>
      </c>
      <c r="P154" s="656">
        <v>2212</v>
      </c>
      <c r="Q154" s="656" t="s">
        <v>323</v>
      </c>
      <c r="R154" s="590">
        <v>1</v>
      </c>
      <c r="S154" s="621">
        <v>1</v>
      </c>
      <c r="V154" s="590">
        <v>1</v>
      </c>
      <c r="W154" s="590">
        <v>1</v>
      </c>
      <c r="X154" s="590">
        <v>1</v>
      </c>
      <c r="AA154" s="659"/>
      <c r="AC154" s="621"/>
      <c r="AD154" s="590">
        <v>2127</v>
      </c>
      <c r="AE154" s="590">
        <v>85</v>
      </c>
      <c r="AF154" s="621">
        <v>3.8426763110307412E-2</v>
      </c>
      <c r="AG154" s="590">
        <v>2212</v>
      </c>
      <c r="AH154" s="590">
        <v>2817</v>
      </c>
      <c r="AI154" s="621">
        <v>0.78523251686190987</v>
      </c>
      <c r="AJ154" s="590" t="s">
        <v>323</v>
      </c>
      <c r="AK154" s="590" t="s">
        <v>323</v>
      </c>
      <c r="AL154" s="590" t="s">
        <v>323</v>
      </c>
      <c r="AN154" s="621" t="s">
        <v>323</v>
      </c>
      <c r="AP154" s="621" t="s">
        <v>323</v>
      </c>
      <c r="AQ154" s="590" t="s">
        <v>323</v>
      </c>
      <c r="AR154" s="621" t="s">
        <v>323</v>
      </c>
      <c r="AT154" s="621" t="s">
        <v>323</v>
      </c>
      <c r="AV154" s="621" t="s">
        <v>323</v>
      </c>
      <c r="AW154" s="590" t="s">
        <v>323</v>
      </c>
      <c r="AX154" s="621" t="s">
        <v>323</v>
      </c>
      <c r="AZ154" s="621" t="s">
        <v>323</v>
      </c>
      <c r="BB154" s="621" t="s">
        <v>323</v>
      </c>
      <c r="BC154" s="590" t="s">
        <v>323</v>
      </c>
      <c r="BD154" s="621" t="s">
        <v>323</v>
      </c>
      <c r="BF154" s="621" t="s">
        <v>323</v>
      </c>
      <c r="BH154" s="621" t="s">
        <v>323</v>
      </c>
      <c r="BI154" s="590" t="s">
        <v>323</v>
      </c>
      <c r="BJ154" s="621" t="s">
        <v>323</v>
      </c>
      <c r="BK154" s="590">
        <v>0</v>
      </c>
      <c r="BL154" s="621"/>
      <c r="BN154" s="621"/>
      <c r="BO154" s="590" t="s">
        <v>323</v>
      </c>
    </row>
    <row r="155" spans="1:67" s="590" customFormat="1" x14ac:dyDescent="0.2">
      <c r="A155" s="590" t="s">
        <v>166</v>
      </c>
      <c r="B155" s="590" t="s">
        <v>172</v>
      </c>
      <c r="C155" s="590" t="s">
        <v>423</v>
      </c>
      <c r="D155" s="590" t="s">
        <v>515</v>
      </c>
      <c r="E155" s="590" t="s">
        <v>504</v>
      </c>
      <c r="F155" s="590" t="s">
        <v>519</v>
      </c>
      <c r="G155" s="590" t="s">
        <v>321</v>
      </c>
      <c r="H155" s="590" t="s">
        <v>1109</v>
      </c>
      <c r="I155" s="590" t="s">
        <v>934</v>
      </c>
      <c r="K155" s="590" t="s">
        <v>510</v>
      </c>
      <c r="L155" s="590">
        <v>2</v>
      </c>
      <c r="M155" s="590">
        <v>2</v>
      </c>
      <c r="N155" s="590">
        <v>2</v>
      </c>
      <c r="O155" s="656">
        <v>1</v>
      </c>
      <c r="P155" s="656">
        <v>3019.5</v>
      </c>
      <c r="Q155" s="656" t="s">
        <v>323</v>
      </c>
      <c r="R155" s="590">
        <v>2</v>
      </c>
      <c r="S155" s="621">
        <v>1</v>
      </c>
      <c r="V155" s="590">
        <v>2</v>
      </c>
      <c r="W155" s="590">
        <v>1</v>
      </c>
      <c r="X155" s="590">
        <v>2</v>
      </c>
      <c r="AA155" s="659"/>
      <c r="AC155" s="621"/>
      <c r="AD155" s="590">
        <v>5469</v>
      </c>
      <c r="AE155" s="590">
        <v>570</v>
      </c>
      <c r="AF155" s="621">
        <v>9.4386487829110785E-2</v>
      </c>
      <c r="AG155" s="590">
        <v>6039</v>
      </c>
      <c r="AH155" s="590">
        <v>7173</v>
      </c>
      <c r="AI155" s="621">
        <v>0.84190715181932241</v>
      </c>
      <c r="AJ155" s="590" t="s">
        <v>323</v>
      </c>
      <c r="AK155" s="590" t="s">
        <v>323</v>
      </c>
      <c r="AL155" s="590" t="s">
        <v>323</v>
      </c>
      <c r="AN155" s="621" t="s">
        <v>323</v>
      </c>
      <c r="AP155" s="621" t="s">
        <v>323</v>
      </c>
      <c r="AQ155" s="590" t="s">
        <v>323</v>
      </c>
      <c r="AR155" s="621" t="s">
        <v>323</v>
      </c>
      <c r="AT155" s="621" t="s">
        <v>323</v>
      </c>
      <c r="AV155" s="621" t="s">
        <v>323</v>
      </c>
      <c r="AW155" s="590" t="s">
        <v>323</v>
      </c>
      <c r="AX155" s="621" t="s">
        <v>323</v>
      </c>
      <c r="AZ155" s="621" t="s">
        <v>323</v>
      </c>
      <c r="BB155" s="621" t="s">
        <v>323</v>
      </c>
      <c r="BC155" s="590" t="s">
        <v>323</v>
      </c>
      <c r="BD155" s="621" t="s">
        <v>323</v>
      </c>
      <c r="BF155" s="621" t="s">
        <v>323</v>
      </c>
      <c r="BH155" s="621" t="s">
        <v>323</v>
      </c>
      <c r="BI155" s="590" t="s">
        <v>323</v>
      </c>
      <c r="BJ155" s="621" t="s">
        <v>323</v>
      </c>
      <c r="BK155" s="590">
        <v>0</v>
      </c>
      <c r="BL155" s="621"/>
      <c r="BN155" s="621"/>
      <c r="BO155" s="590" t="s">
        <v>323</v>
      </c>
    </row>
    <row r="156" spans="1:67" s="590" customFormat="1" x14ac:dyDescent="0.2">
      <c r="A156" s="590" t="s">
        <v>166</v>
      </c>
      <c r="B156" s="590" t="s">
        <v>172</v>
      </c>
      <c r="C156" s="590" t="s">
        <v>424</v>
      </c>
      <c r="D156" s="590" t="s">
        <v>515</v>
      </c>
      <c r="E156" s="590" t="s">
        <v>504</v>
      </c>
      <c r="F156" s="590" t="s">
        <v>519</v>
      </c>
      <c r="G156" s="590" t="s">
        <v>321</v>
      </c>
      <c r="H156" s="590" t="s">
        <v>1109</v>
      </c>
      <c r="I156" s="590" t="s">
        <v>934</v>
      </c>
      <c r="K156" s="590" t="s">
        <v>386</v>
      </c>
      <c r="L156" s="590">
        <v>2</v>
      </c>
      <c r="N156" s="590">
        <v>3</v>
      </c>
      <c r="O156" s="656">
        <v>1.5</v>
      </c>
      <c r="P156" s="656">
        <v>2911</v>
      </c>
      <c r="Q156" s="656">
        <v>1498.5</v>
      </c>
      <c r="R156" s="590">
        <v>2</v>
      </c>
      <c r="S156" s="621">
        <v>0.66666666666666663</v>
      </c>
      <c r="V156" s="590">
        <v>2</v>
      </c>
      <c r="W156" s="590">
        <v>1</v>
      </c>
      <c r="X156" s="590">
        <v>2</v>
      </c>
      <c r="Z156" s="590">
        <v>1</v>
      </c>
      <c r="AA156" s="659">
        <v>0.33333333333333331</v>
      </c>
      <c r="AC156" s="621"/>
      <c r="AD156" s="590">
        <v>5128</v>
      </c>
      <c r="AE156" s="590">
        <v>694</v>
      </c>
      <c r="AF156" s="621">
        <v>0.11920302301614566</v>
      </c>
      <c r="AG156" s="590">
        <v>5822</v>
      </c>
      <c r="AH156" s="590">
        <v>6144</v>
      </c>
      <c r="AI156" s="621">
        <v>0.94759114583333337</v>
      </c>
      <c r="AJ156" s="590">
        <v>5128</v>
      </c>
      <c r="AK156" s="590">
        <v>694</v>
      </c>
      <c r="AL156" s="590">
        <v>5822</v>
      </c>
      <c r="AM156" s="590">
        <v>2423</v>
      </c>
      <c r="AN156" s="621">
        <v>0.47250390015600624</v>
      </c>
      <c r="AO156" s="590">
        <v>574</v>
      </c>
      <c r="AP156" s="621">
        <v>0.82708933717579247</v>
      </c>
      <c r="AQ156" s="590">
        <v>2997</v>
      </c>
      <c r="AR156" s="621">
        <v>0.51477155616626591</v>
      </c>
      <c r="AS156" s="590">
        <v>12</v>
      </c>
      <c r="AT156" s="621">
        <v>4.9525381758151049E-3</v>
      </c>
      <c r="AU156" s="590">
        <v>12</v>
      </c>
      <c r="AV156" s="621">
        <v>2.0905923344947737E-2</v>
      </c>
      <c r="AW156" s="590">
        <v>24</v>
      </c>
      <c r="AX156" s="621">
        <v>8.0080080080080079E-3</v>
      </c>
      <c r="AY156" s="590">
        <v>10</v>
      </c>
      <c r="AZ156" s="621">
        <v>0.83333333333333337</v>
      </c>
      <c r="BA156" s="590">
        <v>9</v>
      </c>
      <c r="BB156" s="621">
        <v>0.75</v>
      </c>
      <c r="BC156" s="590">
        <v>19</v>
      </c>
      <c r="BD156" s="621">
        <v>0.79166666666666663</v>
      </c>
      <c r="BF156" s="621"/>
      <c r="BG156" s="590">
        <v>180</v>
      </c>
      <c r="BH156" s="621">
        <v>6.006006006006006E-2</v>
      </c>
      <c r="BI156" s="590">
        <v>180</v>
      </c>
      <c r="BJ156" s="621">
        <v>6.006006006006006E-2</v>
      </c>
      <c r="BK156" s="590">
        <v>2</v>
      </c>
      <c r="BL156" s="621">
        <v>0.66666666666666663</v>
      </c>
      <c r="BM156" s="590">
        <v>1</v>
      </c>
      <c r="BN156" s="621">
        <v>0.5</v>
      </c>
      <c r="BO156" s="590" t="s">
        <v>323</v>
      </c>
    </row>
    <row r="157" spans="1:67" s="590" customFormat="1" x14ac:dyDescent="0.2">
      <c r="A157" s="590" t="s">
        <v>166</v>
      </c>
      <c r="B157" s="590" t="s">
        <v>172</v>
      </c>
      <c r="C157" s="590" t="s">
        <v>174</v>
      </c>
      <c r="D157" s="590" t="s">
        <v>515</v>
      </c>
      <c r="E157" s="590" t="s">
        <v>504</v>
      </c>
      <c r="F157" s="590" t="s">
        <v>519</v>
      </c>
      <c r="G157" s="590" t="s">
        <v>321</v>
      </c>
      <c r="H157" s="590" t="s">
        <v>1109</v>
      </c>
      <c r="I157" s="590" t="s">
        <v>934</v>
      </c>
      <c r="K157" s="590" t="s">
        <v>386</v>
      </c>
      <c r="L157" s="590">
        <v>3</v>
      </c>
      <c r="N157" s="590">
        <v>5</v>
      </c>
      <c r="O157" s="656">
        <v>1.6666666666666667</v>
      </c>
      <c r="P157" s="656">
        <v>2634.3333333333335</v>
      </c>
      <c r="Q157" s="656">
        <v>1201.3333333333333</v>
      </c>
      <c r="R157" s="590">
        <v>2</v>
      </c>
      <c r="S157" s="621">
        <v>0.4</v>
      </c>
      <c r="V157" s="590">
        <v>2</v>
      </c>
      <c r="W157" s="590">
        <v>0.66666666666666663</v>
      </c>
      <c r="X157" s="590">
        <v>2</v>
      </c>
      <c r="AA157" s="659"/>
      <c r="AC157" s="621"/>
      <c r="AD157" s="590">
        <v>7849</v>
      </c>
      <c r="AE157" s="590">
        <v>54</v>
      </c>
      <c r="AF157" s="621">
        <v>6.832848285461217E-3</v>
      </c>
      <c r="AG157" s="590">
        <v>7903</v>
      </c>
      <c r="AH157" s="590">
        <v>10044</v>
      </c>
      <c r="AI157" s="621">
        <v>0.78683791318199925</v>
      </c>
      <c r="AJ157" s="590">
        <v>7849</v>
      </c>
      <c r="AK157" s="590">
        <v>54</v>
      </c>
      <c r="AL157" s="590">
        <v>7903</v>
      </c>
      <c r="AM157" s="590">
        <v>3556</v>
      </c>
      <c r="AN157" s="621">
        <v>0.45305134412027009</v>
      </c>
      <c r="AO157" s="590">
        <v>48</v>
      </c>
      <c r="AP157" s="621">
        <v>0.88888888888888884</v>
      </c>
      <c r="AQ157" s="590">
        <v>3604</v>
      </c>
      <c r="AR157" s="621">
        <v>0.45602935594078198</v>
      </c>
      <c r="AS157" s="590">
        <v>26</v>
      </c>
      <c r="AT157" s="621">
        <v>7.3115860517435323E-3</v>
      </c>
      <c r="AU157" s="590">
        <v>1</v>
      </c>
      <c r="AV157" s="621">
        <v>2.0833333333333332E-2</v>
      </c>
      <c r="AW157" s="590">
        <v>27</v>
      </c>
      <c r="AX157" s="621">
        <v>7.4916759156492783E-3</v>
      </c>
      <c r="AY157" s="590">
        <v>23</v>
      </c>
      <c r="AZ157" s="621">
        <v>0.88461538461538458</v>
      </c>
      <c r="BB157" s="621"/>
      <c r="BC157" s="590">
        <v>23</v>
      </c>
      <c r="BD157" s="621">
        <v>0.85185185185185186</v>
      </c>
      <c r="BE157" s="590">
        <v>5</v>
      </c>
      <c r="BF157" s="621">
        <v>1.3873473917869034E-3</v>
      </c>
      <c r="BG157" s="590">
        <v>45</v>
      </c>
      <c r="BH157" s="621">
        <v>1.2486126526082131E-2</v>
      </c>
      <c r="BI157" s="590">
        <v>50</v>
      </c>
      <c r="BJ157" s="621">
        <v>1.3873473917869035E-2</v>
      </c>
      <c r="BK157" s="590">
        <v>2</v>
      </c>
      <c r="BL157" s="621">
        <v>0.4</v>
      </c>
      <c r="BM157" s="590">
        <v>2</v>
      </c>
      <c r="BN157" s="621">
        <v>0.66666666666666663</v>
      </c>
      <c r="BO157" s="590" t="s">
        <v>323</v>
      </c>
    </row>
    <row r="158" spans="1:67" s="590" customFormat="1" x14ac:dyDescent="0.2">
      <c r="A158" s="590" t="s">
        <v>166</v>
      </c>
      <c r="B158" s="590" t="s">
        <v>172</v>
      </c>
      <c r="C158" s="590" t="s">
        <v>502</v>
      </c>
      <c r="D158" s="590" t="s">
        <v>509</v>
      </c>
      <c r="E158" s="590" t="s">
        <v>504</v>
      </c>
      <c r="F158" s="590" t="s">
        <v>519</v>
      </c>
      <c r="G158" s="590" t="s">
        <v>321</v>
      </c>
      <c r="H158" s="590" t="s">
        <v>1109</v>
      </c>
      <c r="I158" s="590" t="s">
        <v>934</v>
      </c>
      <c r="K158" s="590" t="s">
        <v>386</v>
      </c>
      <c r="L158" s="590">
        <v>1</v>
      </c>
      <c r="N158" s="590">
        <v>2</v>
      </c>
      <c r="O158" s="656">
        <v>2</v>
      </c>
      <c r="P158" s="656">
        <v>21971</v>
      </c>
      <c r="Q158" s="656">
        <v>10585</v>
      </c>
      <c r="R158" s="590">
        <v>0</v>
      </c>
      <c r="S158" s="621"/>
      <c r="U158" s="590" t="s">
        <v>434</v>
      </c>
      <c r="V158" s="590">
        <v>1</v>
      </c>
      <c r="W158" s="590">
        <v>1</v>
      </c>
      <c r="X158" s="590">
        <v>1</v>
      </c>
      <c r="AA158" s="659"/>
      <c r="AC158" s="621"/>
      <c r="AD158" s="590">
        <v>20573</v>
      </c>
      <c r="AE158" s="590">
        <v>1398</v>
      </c>
      <c r="AF158" s="621">
        <v>6.3629329570797866E-2</v>
      </c>
      <c r="AG158" s="590">
        <v>21971</v>
      </c>
      <c r="AH158" s="590">
        <v>26178</v>
      </c>
      <c r="AI158" s="621">
        <v>0.83929253571701423</v>
      </c>
      <c r="AJ158" s="590">
        <v>20573</v>
      </c>
      <c r="AK158" s="590">
        <v>1398</v>
      </c>
      <c r="AL158" s="590">
        <v>21971</v>
      </c>
      <c r="AM158" s="590">
        <v>9417</v>
      </c>
      <c r="AN158" s="621">
        <v>0.45773586739901811</v>
      </c>
      <c r="AO158" s="590">
        <v>1168</v>
      </c>
      <c r="AP158" s="621">
        <v>0.83547925608011442</v>
      </c>
      <c r="AQ158" s="590">
        <v>10585</v>
      </c>
      <c r="AR158" s="621">
        <v>0.48177142597059763</v>
      </c>
      <c r="AS158" s="590">
        <v>57</v>
      </c>
      <c r="AT158" s="621">
        <v>6.0528830837846444E-3</v>
      </c>
      <c r="AU158" s="590">
        <v>29</v>
      </c>
      <c r="AV158" s="621">
        <v>2.482876712328767E-2</v>
      </c>
      <c r="AW158" s="590">
        <v>86</v>
      </c>
      <c r="AX158" s="621">
        <v>8.1247047709022205E-3</v>
      </c>
      <c r="AY158" s="590">
        <v>47</v>
      </c>
      <c r="AZ158" s="621">
        <v>0.82456140350877194</v>
      </c>
      <c r="BA158" s="590">
        <v>23</v>
      </c>
      <c r="BB158" s="621">
        <v>0.7931034482758621</v>
      </c>
      <c r="BC158" s="590">
        <v>70</v>
      </c>
      <c r="BD158" s="621">
        <v>0.81395348837209303</v>
      </c>
      <c r="BE158" s="590">
        <v>4</v>
      </c>
      <c r="BF158" s="621">
        <v>3.778932451582428E-4</v>
      </c>
      <c r="BG158" s="590">
        <v>460</v>
      </c>
      <c r="BH158" s="621">
        <v>4.345772319319792E-2</v>
      </c>
      <c r="BI158" s="590">
        <v>464</v>
      </c>
      <c r="BJ158" s="621">
        <v>4.3835616438356165E-2</v>
      </c>
      <c r="BK158" s="590">
        <v>0</v>
      </c>
      <c r="BL158" s="621"/>
      <c r="BN158" s="621"/>
      <c r="BO158" s="590" t="s">
        <v>323</v>
      </c>
    </row>
    <row r="159" spans="1:67" s="590" customFormat="1" x14ac:dyDescent="0.2">
      <c r="A159" s="590" t="s">
        <v>175</v>
      </c>
      <c r="B159" s="590" t="s">
        <v>178</v>
      </c>
      <c r="C159" s="590" t="s">
        <v>502</v>
      </c>
      <c r="D159" s="590" t="s">
        <v>507</v>
      </c>
      <c r="E159" s="590" t="s">
        <v>504</v>
      </c>
      <c r="F159" s="590" t="s">
        <v>505</v>
      </c>
      <c r="G159" s="590" t="s">
        <v>314</v>
      </c>
      <c r="H159" s="590" t="s">
        <v>1109</v>
      </c>
      <c r="I159" s="590" t="s">
        <v>934</v>
      </c>
      <c r="K159" s="590" t="s">
        <v>386</v>
      </c>
      <c r="L159" s="590">
        <v>6</v>
      </c>
      <c r="N159" s="590">
        <v>8</v>
      </c>
      <c r="O159" s="656">
        <v>1.3333333333333333</v>
      </c>
      <c r="P159" s="656">
        <v>681.16666666666663</v>
      </c>
      <c r="Q159" s="656">
        <v>326.33333333333331</v>
      </c>
      <c r="S159" s="621"/>
      <c r="Z159" s="590">
        <v>1</v>
      </c>
      <c r="AA159" s="659">
        <v>0.125</v>
      </c>
      <c r="AB159" s="590">
        <v>1</v>
      </c>
      <c r="AC159" s="621">
        <v>0.16666666666666666</v>
      </c>
      <c r="AD159" s="590">
        <v>4079</v>
      </c>
      <c r="AE159" s="590">
        <v>8</v>
      </c>
      <c r="AF159" s="621">
        <v>1.9574259848299485E-3</v>
      </c>
      <c r="AG159" s="590">
        <v>4087</v>
      </c>
      <c r="AH159" s="590">
        <v>5343</v>
      </c>
      <c r="AI159" s="621">
        <v>0.76492607149541458</v>
      </c>
      <c r="AJ159" s="590">
        <v>4079</v>
      </c>
      <c r="AK159" s="590">
        <v>8</v>
      </c>
      <c r="AL159" s="590">
        <v>4087</v>
      </c>
      <c r="AM159" s="590">
        <v>1951</v>
      </c>
      <c r="AN159" s="621">
        <v>0.478303505761216</v>
      </c>
      <c r="AO159" s="590">
        <v>7</v>
      </c>
      <c r="AP159" s="621">
        <v>0.875</v>
      </c>
      <c r="AQ159" s="590">
        <v>1958</v>
      </c>
      <c r="AR159" s="621">
        <v>0.47908000978712995</v>
      </c>
      <c r="AS159" s="590">
        <v>2</v>
      </c>
      <c r="AT159" s="621">
        <v>1.0251153254741158E-3</v>
      </c>
      <c r="AV159" s="621"/>
      <c r="AW159" s="590">
        <v>2</v>
      </c>
      <c r="AX159" s="621">
        <v>1.0214504596527069E-3</v>
      </c>
      <c r="AY159" s="590">
        <v>1</v>
      </c>
      <c r="AZ159" s="621">
        <v>0.5</v>
      </c>
      <c r="BB159" s="621" t="s">
        <v>323</v>
      </c>
      <c r="BC159" s="590">
        <v>1</v>
      </c>
      <c r="BD159" s="621">
        <v>0.5</v>
      </c>
      <c r="BF159" s="621"/>
      <c r="BG159" s="590">
        <v>43</v>
      </c>
      <c r="BH159" s="621">
        <v>2.1961184882533197E-2</v>
      </c>
      <c r="BI159" s="590">
        <v>43</v>
      </c>
      <c r="BJ159" s="621">
        <v>2.1961184882533197E-2</v>
      </c>
      <c r="BK159" s="590">
        <v>1</v>
      </c>
      <c r="BL159" s="621">
        <v>0.125</v>
      </c>
      <c r="BM159" s="590">
        <v>1</v>
      </c>
      <c r="BN159" s="621">
        <v>0.16666666666666666</v>
      </c>
      <c r="BO159" s="590" t="s">
        <v>323</v>
      </c>
    </row>
    <row r="160" spans="1:67" s="590" customFormat="1" x14ac:dyDescent="0.2">
      <c r="A160" s="590" t="s">
        <v>175</v>
      </c>
      <c r="B160" s="590" t="s">
        <v>179</v>
      </c>
      <c r="C160" s="590" t="s">
        <v>502</v>
      </c>
      <c r="D160" s="590" t="s">
        <v>507</v>
      </c>
      <c r="E160" s="590" t="s">
        <v>504</v>
      </c>
      <c r="F160" s="590" t="s">
        <v>505</v>
      </c>
      <c r="G160" s="590" t="s">
        <v>314</v>
      </c>
      <c r="H160" s="590" t="s">
        <v>1109</v>
      </c>
      <c r="I160" s="590" t="s">
        <v>934</v>
      </c>
      <c r="K160" s="590" t="s">
        <v>386</v>
      </c>
      <c r="L160" s="590">
        <v>5</v>
      </c>
      <c r="M160" s="590">
        <v>5</v>
      </c>
      <c r="N160" s="590">
        <v>5</v>
      </c>
      <c r="O160" s="656">
        <v>1</v>
      </c>
      <c r="P160" s="656">
        <v>425.2</v>
      </c>
      <c r="Q160" s="656" t="s">
        <v>323</v>
      </c>
      <c r="S160" s="621"/>
      <c r="Z160" s="590">
        <v>5</v>
      </c>
      <c r="AA160" s="659">
        <v>1</v>
      </c>
      <c r="AB160" s="590">
        <v>5</v>
      </c>
      <c r="AC160" s="621">
        <v>1</v>
      </c>
      <c r="AD160" s="590">
        <v>2126</v>
      </c>
      <c r="AF160" s="621"/>
      <c r="AG160" s="590">
        <v>2126</v>
      </c>
      <c r="AH160" s="590">
        <v>2920</v>
      </c>
      <c r="AI160" s="621">
        <v>0.7280821917808219</v>
      </c>
      <c r="AJ160" s="590" t="s">
        <v>323</v>
      </c>
      <c r="AK160" s="590" t="s">
        <v>323</v>
      </c>
      <c r="AL160" s="590" t="s">
        <v>323</v>
      </c>
      <c r="AN160" s="621" t="s">
        <v>323</v>
      </c>
      <c r="AP160" s="621" t="s">
        <v>323</v>
      </c>
      <c r="AQ160" s="590" t="s">
        <v>323</v>
      </c>
      <c r="AR160" s="621" t="s">
        <v>323</v>
      </c>
      <c r="AT160" s="621" t="s">
        <v>323</v>
      </c>
      <c r="AV160" s="621"/>
      <c r="AW160" s="590" t="s">
        <v>323</v>
      </c>
      <c r="AX160" s="621" t="s">
        <v>323</v>
      </c>
      <c r="AZ160" s="621" t="s">
        <v>323</v>
      </c>
      <c r="BB160" s="621" t="s">
        <v>323</v>
      </c>
      <c r="BC160" s="590" t="s">
        <v>323</v>
      </c>
      <c r="BD160" s="621" t="s">
        <v>323</v>
      </c>
      <c r="BF160" s="621" t="s">
        <v>323</v>
      </c>
      <c r="BH160" s="621" t="s">
        <v>323</v>
      </c>
      <c r="BI160" s="590" t="s">
        <v>323</v>
      </c>
      <c r="BJ160" s="621" t="s">
        <v>323</v>
      </c>
      <c r="BK160" s="590">
        <v>2</v>
      </c>
      <c r="BL160" s="621">
        <v>0.4</v>
      </c>
      <c r="BM160" s="590">
        <v>2</v>
      </c>
      <c r="BN160" s="621">
        <v>0.4</v>
      </c>
      <c r="BO160" s="590" t="s">
        <v>323</v>
      </c>
    </row>
    <row r="161" spans="1:67" s="590" customFormat="1" x14ac:dyDescent="0.2">
      <c r="A161" s="590" t="s">
        <v>175</v>
      </c>
      <c r="B161" s="590" t="s">
        <v>180</v>
      </c>
      <c r="C161" s="590" t="s">
        <v>502</v>
      </c>
      <c r="D161" s="590" t="s">
        <v>507</v>
      </c>
      <c r="E161" s="590" t="s">
        <v>504</v>
      </c>
      <c r="F161" s="590" t="s">
        <v>505</v>
      </c>
      <c r="G161" s="590" t="s">
        <v>314</v>
      </c>
      <c r="H161" s="590" t="s">
        <v>1109</v>
      </c>
      <c r="I161" s="590" t="s">
        <v>934</v>
      </c>
      <c r="K161" s="590" t="s">
        <v>386</v>
      </c>
      <c r="L161" s="590">
        <v>5</v>
      </c>
      <c r="N161" s="590">
        <v>8</v>
      </c>
      <c r="O161" s="656">
        <v>1.6</v>
      </c>
      <c r="P161" s="656">
        <v>921.6</v>
      </c>
      <c r="Q161" s="656">
        <v>456.2</v>
      </c>
      <c r="S161" s="621"/>
      <c r="Z161" s="590">
        <v>4</v>
      </c>
      <c r="AA161" s="659">
        <v>0.5</v>
      </c>
      <c r="AB161" s="590">
        <v>3</v>
      </c>
      <c r="AC161" s="621">
        <v>0.6</v>
      </c>
      <c r="AD161" s="590">
        <v>4606</v>
      </c>
      <c r="AE161" s="590">
        <v>2</v>
      </c>
      <c r="AF161" s="621">
        <v>4.3402777777777775E-4</v>
      </c>
      <c r="AG161" s="590">
        <v>4608</v>
      </c>
      <c r="AH161" s="590">
        <v>6340</v>
      </c>
      <c r="AI161" s="621">
        <v>0.72681388012618298</v>
      </c>
      <c r="AJ161" s="590">
        <v>4606</v>
      </c>
      <c r="AK161" s="590">
        <v>2</v>
      </c>
      <c r="AL161" s="590">
        <v>4608</v>
      </c>
      <c r="AM161" s="590">
        <v>2279</v>
      </c>
      <c r="AN161" s="621">
        <v>0.49478940512375164</v>
      </c>
      <c r="AO161" s="590">
        <v>2</v>
      </c>
      <c r="AP161" s="621">
        <v>1</v>
      </c>
      <c r="AQ161" s="590">
        <v>2281</v>
      </c>
      <c r="AR161" s="621">
        <v>0.49500868055555558</v>
      </c>
      <c r="AS161" s="590">
        <v>16</v>
      </c>
      <c r="AT161" s="621">
        <v>7.0206230802983766E-3</v>
      </c>
      <c r="AV161" s="621"/>
      <c r="AW161" s="590">
        <v>16</v>
      </c>
      <c r="AX161" s="621">
        <v>7.0144673388864535E-3</v>
      </c>
      <c r="AY161" s="590">
        <v>14</v>
      </c>
      <c r="AZ161" s="621">
        <v>0.875</v>
      </c>
      <c r="BB161" s="621" t="s">
        <v>323</v>
      </c>
      <c r="BC161" s="590">
        <v>14</v>
      </c>
      <c r="BD161" s="621">
        <v>0.875</v>
      </c>
      <c r="BE161" s="590">
        <v>5</v>
      </c>
      <c r="BF161" s="621">
        <v>2.1920210434020165E-3</v>
      </c>
      <c r="BG161" s="590">
        <v>46</v>
      </c>
      <c r="BH161" s="621">
        <v>2.0166593599298552E-2</v>
      </c>
      <c r="BI161" s="590">
        <v>51</v>
      </c>
      <c r="BJ161" s="621">
        <v>2.2358614642700569E-2</v>
      </c>
      <c r="BK161" s="590">
        <v>2</v>
      </c>
      <c r="BL161" s="621">
        <v>0.25</v>
      </c>
      <c r="BM161" s="590">
        <v>2</v>
      </c>
      <c r="BN161" s="621">
        <v>0.4</v>
      </c>
      <c r="BO161" s="590" t="s">
        <v>323</v>
      </c>
    </row>
    <row r="162" spans="1:67" s="590" customFormat="1" x14ac:dyDescent="0.2">
      <c r="A162" s="590" t="s">
        <v>175</v>
      </c>
      <c r="B162" s="590" t="s">
        <v>181</v>
      </c>
      <c r="C162" s="590" t="s">
        <v>182</v>
      </c>
      <c r="D162" s="590" t="s">
        <v>515</v>
      </c>
      <c r="E162" s="590" t="s">
        <v>504</v>
      </c>
      <c r="F162" s="590" t="s">
        <v>505</v>
      </c>
      <c r="G162" s="590" t="s">
        <v>314</v>
      </c>
      <c r="H162" s="590" t="s">
        <v>1109</v>
      </c>
      <c r="I162" s="590" t="s">
        <v>934</v>
      </c>
      <c r="K162" s="590" t="s">
        <v>510</v>
      </c>
      <c r="L162" s="590">
        <v>1</v>
      </c>
      <c r="M162" s="590">
        <v>1</v>
      </c>
      <c r="N162" s="590">
        <v>1</v>
      </c>
      <c r="O162" s="656">
        <v>1</v>
      </c>
      <c r="P162" s="656">
        <v>4087</v>
      </c>
      <c r="Q162" s="656" t="s">
        <v>323</v>
      </c>
      <c r="R162" s="590">
        <v>1</v>
      </c>
      <c r="S162" s="621">
        <v>1</v>
      </c>
      <c r="V162" s="590">
        <v>1</v>
      </c>
      <c r="W162" s="590">
        <v>1</v>
      </c>
      <c r="X162" s="590">
        <v>1</v>
      </c>
      <c r="AA162" s="659"/>
      <c r="AC162" s="621"/>
      <c r="AD162" s="590">
        <v>4079</v>
      </c>
      <c r="AE162" s="590">
        <v>8</v>
      </c>
      <c r="AF162" s="621">
        <v>1.9574259848299485E-3</v>
      </c>
      <c r="AG162" s="590">
        <v>4087</v>
      </c>
      <c r="AH162" s="590">
        <v>5343</v>
      </c>
      <c r="AI162" s="621">
        <v>0.76492607149541458</v>
      </c>
      <c r="AJ162" s="590" t="s">
        <v>323</v>
      </c>
      <c r="AK162" s="590" t="s">
        <v>323</v>
      </c>
      <c r="AL162" s="590" t="s">
        <v>323</v>
      </c>
      <c r="AN162" s="621" t="s">
        <v>323</v>
      </c>
      <c r="AP162" s="621" t="s">
        <v>323</v>
      </c>
      <c r="AQ162" s="590" t="s">
        <v>323</v>
      </c>
      <c r="AR162" s="621" t="s">
        <v>323</v>
      </c>
      <c r="AT162" s="621" t="s">
        <v>323</v>
      </c>
      <c r="AV162" s="621"/>
      <c r="AW162" s="590" t="s">
        <v>323</v>
      </c>
      <c r="AX162" s="621" t="s">
        <v>323</v>
      </c>
      <c r="AZ162" s="621" t="s">
        <v>323</v>
      </c>
      <c r="BB162" s="621" t="s">
        <v>323</v>
      </c>
      <c r="BC162" s="590" t="s">
        <v>323</v>
      </c>
      <c r="BD162" s="621" t="s">
        <v>323</v>
      </c>
      <c r="BF162" s="621" t="s">
        <v>323</v>
      </c>
      <c r="BH162" s="621" t="s">
        <v>323</v>
      </c>
      <c r="BI162" s="590" t="s">
        <v>323</v>
      </c>
      <c r="BJ162" s="621" t="s">
        <v>323</v>
      </c>
      <c r="BK162" s="590">
        <v>0</v>
      </c>
      <c r="BL162" s="621"/>
      <c r="BN162" s="621"/>
      <c r="BO162" s="590" t="s">
        <v>323</v>
      </c>
    </row>
    <row r="163" spans="1:67" s="590" customFormat="1" x14ac:dyDescent="0.2">
      <c r="A163" s="590" t="s">
        <v>175</v>
      </c>
      <c r="B163" s="590" t="s">
        <v>181</v>
      </c>
      <c r="C163" s="590" t="s">
        <v>183</v>
      </c>
      <c r="D163" s="590" t="s">
        <v>515</v>
      </c>
      <c r="E163" s="590" t="s">
        <v>504</v>
      </c>
      <c r="F163" s="590" t="s">
        <v>505</v>
      </c>
      <c r="G163" s="590" t="s">
        <v>314</v>
      </c>
      <c r="H163" s="590" t="s">
        <v>1109</v>
      </c>
      <c r="I163" s="590" t="s">
        <v>934</v>
      </c>
      <c r="K163" s="590" t="s">
        <v>386</v>
      </c>
      <c r="L163" s="590">
        <v>2</v>
      </c>
      <c r="N163" s="590">
        <v>4</v>
      </c>
      <c r="O163" s="656">
        <v>2</v>
      </c>
      <c r="P163" s="656">
        <v>3366.5</v>
      </c>
      <c r="Q163" s="656">
        <v>1685</v>
      </c>
      <c r="R163" s="590">
        <v>2</v>
      </c>
      <c r="S163" s="621">
        <v>0.5</v>
      </c>
      <c r="V163" s="590">
        <v>2</v>
      </c>
      <c r="W163" s="590">
        <v>1</v>
      </c>
      <c r="X163" s="590">
        <v>2</v>
      </c>
      <c r="AA163" s="659"/>
      <c r="AC163" s="621"/>
      <c r="AD163" s="590">
        <v>6732</v>
      </c>
      <c r="AE163" s="590">
        <v>1</v>
      </c>
      <c r="AF163" s="621">
        <v>1.4852220406950839E-4</v>
      </c>
      <c r="AG163" s="590">
        <v>6733</v>
      </c>
      <c r="AH163" s="590">
        <v>8964</v>
      </c>
      <c r="AI163" s="621">
        <v>0.75111557340473001</v>
      </c>
      <c r="AJ163" s="590">
        <v>6732</v>
      </c>
      <c r="AK163" s="590">
        <v>1</v>
      </c>
      <c r="AL163" s="590">
        <v>6733</v>
      </c>
      <c r="AM163" s="590">
        <v>3369</v>
      </c>
      <c r="AN163" s="621">
        <v>0.50044563279857401</v>
      </c>
      <c r="AO163" s="590">
        <v>1</v>
      </c>
      <c r="AP163" s="621">
        <v>1</v>
      </c>
      <c r="AQ163" s="590">
        <v>3370</v>
      </c>
      <c r="AR163" s="621">
        <v>0.5005198277142433</v>
      </c>
      <c r="AS163" s="590">
        <v>26</v>
      </c>
      <c r="AT163" s="621">
        <v>7.7174235678242799E-3</v>
      </c>
      <c r="AV163" s="621"/>
      <c r="AW163" s="590">
        <v>26</v>
      </c>
      <c r="AX163" s="621">
        <v>7.71513353115727E-3</v>
      </c>
      <c r="AY163" s="590">
        <v>23</v>
      </c>
      <c r="AZ163" s="621">
        <v>0.88461538461538458</v>
      </c>
      <c r="BB163" s="621" t="s">
        <v>323</v>
      </c>
      <c r="BC163" s="590">
        <v>23</v>
      </c>
      <c r="BD163" s="621">
        <v>0.88461538461538458</v>
      </c>
      <c r="BE163" s="590">
        <v>4</v>
      </c>
      <c r="BF163" s="621">
        <v>1.1869436201780415E-3</v>
      </c>
      <c r="BG163" s="590">
        <v>87</v>
      </c>
      <c r="BH163" s="621">
        <v>2.5816023738872405E-2</v>
      </c>
      <c r="BI163" s="590">
        <v>91</v>
      </c>
      <c r="BJ163" s="621">
        <v>2.7002967359050445E-2</v>
      </c>
      <c r="BK163" s="590">
        <v>1</v>
      </c>
      <c r="BL163" s="621">
        <v>0.25</v>
      </c>
      <c r="BM163" s="590">
        <v>0</v>
      </c>
      <c r="BN163" s="621"/>
      <c r="BO163" s="590" t="s">
        <v>323</v>
      </c>
    </row>
    <row r="164" spans="1:67" s="590" customFormat="1" x14ac:dyDescent="0.2">
      <c r="A164" s="590" t="s">
        <v>175</v>
      </c>
      <c r="B164" s="590" t="s">
        <v>181</v>
      </c>
      <c r="C164" s="590" t="s">
        <v>184</v>
      </c>
      <c r="D164" s="590" t="s">
        <v>515</v>
      </c>
      <c r="E164" s="590" t="s">
        <v>504</v>
      </c>
      <c r="F164" s="590" t="s">
        <v>505</v>
      </c>
      <c r="G164" s="590" t="s">
        <v>314</v>
      </c>
      <c r="H164" s="590" t="s">
        <v>1109</v>
      </c>
      <c r="I164" s="590" t="s">
        <v>934</v>
      </c>
      <c r="K164" s="590" t="s">
        <v>386</v>
      </c>
      <c r="L164" s="590">
        <v>6</v>
      </c>
      <c r="N164" s="590">
        <v>11</v>
      </c>
      <c r="O164" s="656">
        <v>1.8333333333333333</v>
      </c>
      <c r="P164" s="656">
        <v>3814.3333333333335</v>
      </c>
      <c r="Q164" s="656">
        <v>1985.6666666666667</v>
      </c>
      <c r="R164" s="590">
        <v>3</v>
      </c>
      <c r="S164" s="621">
        <v>0.27272727272727271</v>
      </c>
      <c r="V164" s="590">
        <v>2</v>
      </c>
      <c r="W164" s="590">
        <v>0.33333333333333331</v>
      </c>
      <c r="X164" s="590">
        <v>2</v>
      </c>
      <c r="AA164" s="659"/>
      <c r="AC164" s="621"/>
      <c r="AD164" s="590">
        <v>22877</v>
      </c>
      <c r="AE164" s="590">
        <v>9</v>
      </c>
      <c r="AF164" s="621">
        <v>3.9325351743423927E-4</v>
      </c>
      <c r="AG164" s="590">
        <v>22886</v>
      </c>
      <c r="AH164" s="590">
        <v>29625</v>
      </c>
      <c r="AI164" s="621">
        <v>0.7725232067510549</v>
      </c>
      <c r="AJ164" s="590">
        <v>22877</v>
      </c>
      <c r="AK164" s="590">
        <v>9</v>
      </c>
      <c r="AL164" s="590">
        <v>22886</v>
      </c>
      <c r="AM164" s="590">
        <v>11906</v>
      </c>
      <c r="AN164" s="621">
        <v>0.52043537177077415</v>
      </c>
      <c r="AO164" s="590">
        <v>8</v>
      </c>
      <c r="AP164" s="621">
        <v>0.88888888888888884</v>
      </c>
      <c r="AQ164" s="590">
        <v>11914</v>
      </c>
      <c r="AR164" s="621">
        <v>0.52058026741239183</v>
      </c>
      <c r="AS164" s="590">
        <v>62</v>
      </c>
      <c r="AT164" s="621">
        <v>5.2074584243238702E-3</v>
      </c>
      <c r="AV164" s="621"/>
      <c r="AW164" s="590">
        <v>62</v>
      </c>
      <c r="AX164" s="621">
        <v>5.2039617257008562E-3</v>
      </c>
      <c r="AY164" s="590">
        <v>54</v>
      </c>
      <c r="AZ164" s="621">
        <v>0.87096774193548387</v>
      </c>
      <c r="BB164" s="621" t="s">
        <v>323</v>
      </c>
      <c r="BC164" s="590">
        <v>54</v>
      </c>
      <c r="BD164" s="621">
        <v>0.87096774193548387</v>
      </c>
      <c r="BE164" s="590">
        <v>102</v>
      </c>
      <c r="BF164" s="621">
        <v>8.5613563874433439E-3</v>
      </c>
      <c r="BG164" s="590">
        <v>126</v>
      </c>
      <c r="BH164" s="621">
        <v>1.0575793184488837E-2</v>
      </c>
      <c r="BI164" s="590">
        <v>228</v>
      </c>
      <c r="BJ164" s="621">
        <v>1.9137149571932181E-2</v>
      </c>
      <c r="BK164" s="590">
        <v>2</v>
      </c>
      <c r="BL164" s="621">
        <v>0.18181818181818182</v>
      </c>
      <c r="BM164" s="590">
        <v>1</v>
      </c>
      <c r="BN164" s="621">
        <v>0.16666666666666666</v>
      </c>
      <c r="BO164" s="590" t="s">
        <v>323</v>
      </c>
    </row>
    <row r="165" spans="1:67" s="590" customFormat="1" x14ac:dyDescent="0.2">
      <c r="A165" s="590" t="s">
        <v>175</v>
      </c>
      <c r="B165" s="590" t="s">
        <v>177</v>
      </c>
      <c r="C165" s="590" t="s">
        <v>502</v>
      </c>
      <c r="D165" s="590" t="s">
        <v>503</v>
      </c>
      <c r="E165" s="590" t="s">
        <v>504</v>
      </c>
      <c r="F165" s="590" t="s">
        <v>505</v>
      </c>
      <c r="G165" s="590" t="s">
        <v>314</v>
      </c>
      <c r="H165" s="590" t="s">
        <v>1109</v>
      </c>
      <c r="I165" s="590" t="s">
        <v>934</v>
      </c>
      <c r="K165" s="590" t="s">
        <v>386</v>
      </c>
      <c r="L165" s="590">
        <v>6</v>
      </c>
      <c r="N165" s="590">
        <v>9</v>
      </c>
      <c r="O165" s="656">
        <v>1.5</v>
      </c>
      <c r="P165" s="656">
        <v>769.83333333333337</v>
      </c>
      <c r="Q165" s="656">
        <v>366.66666666666669</v>
      </c>
      <c r="S165" s="621"/>
      <c r="Z165" s="590">
        <v>3</v>
      </c>
      <c r="AA165" s="659">
        <v>0.33333333333333331</v>
      </c>
      <c r="AB165" s="590">
        <v>2</v>
      </c>
      <c r="AC165" s="621">
        <v>0.33333333333333331</v>
      </c>
      <c r="AD165" s="590">
        <v>4619</v>
      </c>
      <c r="AF165" s="621"/>
      <c r="AG165" s="590">
        <v>4619</v>
      </c>
      <c r="AH165" s="590">
        <v>5343</v>
      </c>
      <c r="AI165" s="621"/>
      <c r="AJ165" s="590">
        <v>4619</v>
      </c>
      <c r="AL165" s="590">
        <v>4619</v>
      </c>
      <c r="AM165" s="590">
        <v>2200</v>
      </c>
      <c r="AN165" s="621">
        <v>0.4762935700368045</v>
      </c>
      <c r="AP165" s="621" t="s">
        <v>323</v>
      </c>
      <c r="AQ165" s="590">
        <v>2200</v>
      </c>
      <c r="AR165" s="621">
        <v>0.4762935700368045</v>
      </c>
      <c r="AS165" s="590">
        <v>3</v>
      </c>
      <c r="AT165" s="621">
        <v>1.3636363636363637E-3</v>
      </c>
      <c r="AV165" s="621"/>
      <c r="AW165" s="590">
        <v>3</v>
      </c>
      <c r="AX165" s="621">
        <v>1.3636363636363637E-3</v>
      </c>
      <c r="AY165" s="590">
        <v>2</v>
      </c>
      <c r="AZ165" s="621">
        <v>0.66666666666666663</v>
      </c>
      <c r="BB165" s="621" t="s">
        <v>323</v>
      </c>
      <c r="BC165" s="590">
        <v>2</v>
      </c>
      <c r="BD165" s="621">
        <v>0.66666666666666663</v>
      </c>
      <c r="BE165" s="590">
        <v>6</v>
      </c>
      <c r="BF165" s="621">
        <v>2.7272727272727275E-3</v>
      </c>
      <c r="BG165" s="590">
        <v>108</v>
      </c>
      <c r="BH165" s="621">
        <v>4.9090909090909088E-2</v>
      </c>
      <c r="BI165" s="590">
        <v>114</v>
      </c>
      <c r="BJ165" s="621">
        <v>5.1818181818181819E-2</v>
      </c>
      <c r="BK165" s="590">
        <v>2</v>
      </c>
      <c r="BL165" s="621">
        <v>0.22222222222222221</v>
      </c>
      <c r="BM165" s="590">
        <v>1</v>
      </c>
      <c r="BN165" s="621">
        <v>0.16666666666666666</v>
      </c>
      <c r="BO165" s="590" t="s">
        <v>323</v>
      </c>
    </row>
    <row r="166" spans="1:67" s="590" customFormat="1" x14ac:dyDescent="0.2">
      <c r="A166" s="590" t="s">
        <v>175</v>
      </c>
      <c r="B166" s="590" t="s">
        <v>181</v>
      </c>
      <c r="C166" s="590" t="s">
        <v>502</v>
      </c>
      <c r="D166" s="590" t="s">
        <v>509</v>
      </c>
      <c r="E166" s="590" t="s">
        <v>504</v>
      </c>
      <c r="F166" s="590" t="s">
        <v>505</v>
      </c>
      <c r="G166" s="590" t="s">
        <v>314</v>
      </c>
      <c r="H166" s="590" t="s">
        <v>1109</v>
      </c>
      <c r="I166" s="590" t="s">
        <v>934</v>
      </c>
      <c r="K166" s="590" t="s">
        <v>386</v>
      </c>
      <c r="L166" s="590">
        <v>1</v>
      </c>
      <c r="N166" s="590">
        <v>2</v>
      </c>
      <c r="O166" s="656">
        <v>2</v>
      </c>
      <c r="P166" s="656">
        <v>33706</v>
      </c>
      <c r="Q166" s="656">
        <v>17242</v>
      </c>
      <c r="R166" s="590">
        <v>2</v>
      </c>
      <c r="S166" s="621">
        <v>1</v>
      </c>
      <c r="T166" s="590">
        <v>2</v>
      </c>
      <c r="U166" s="590" t="s">
        <v>310</v>
      </c>
      <c r="Z166" s="590">
        <v>2</v>
      </c>
      <c r="AA166" s="659">
        <v>1</v>
      </c>
      <c r="AB166" s="590">
        <v>1</v>
      </c>
      <c r="AC166" s="621">
        <v>1</v>
      </c>
      <c r="AD166" s="590">
        <v>33688</v>
      </c>
      <c r="AE166" s="590">
        <v>18</v>
      </c>
      <c r="AF166" s="621">
        <v>5.3402954963507985E-4</v>
      </c>
      <c r="AG166" s="590">
        <v>33706</v>
      </c>
      <c r="AH166" s="590">
        <v>43932</v>
      </c>
      <c r="AI166" s="621">
        <v>0.76723117545297281</v>
      </c>
      <c r="AJ166" s="590">
        <v>33688</v>
      </c>
      <c r="AK166" s="590">
        <v>18</v>
      </c>
      <c r="AL166" s="590">
        <v>33706</v>
      </c>
      <c r="AM166" s="590">
        <v>17226</v>
      </c>
      <c r="AN166" s="621">
        <v>0.51133934932320113</v>
      </c>
      <c r="AO166" s="590">
        <v>16</v>
      </c>
      <c r="AP166" s="621">
        <v>0.88888888888888884</v>
      </c>
      <c r="AQ166" s="590">
        <v>17242</v>
      </c>
      <c r="AR166" s="621">
        <v>0.51154097193378034</v>
      </c>
      <c r="AS166" s="590">
        <v>90</v>
      </c>
      <c r="AT166" s="621">
        <v>5.2246603970741903E-3</v>
      </c>
      <c r="AV166" s="621"/>
      <c r="AW166" s="590">
        <v>90</v>
      </c>
      <c r="AX166" s="621">
        <v>5.2198120867648764E-3</v>
      </c>
      <c r="AY166" s="590">
        <v>78</v>
      </c>
      <c r="AZ166" s="621">
        <v>0.8666666666666667</v>
      </c>
      <c r="BB166" s="621" t="s">
        <v>323</v>
      </c>
      <c r="BC166" s="590">
        <v>78</v>
      </c>
      <c r="BD166" s="621">
        <v>0.8666666666666667</v>
      </c>
      <c r="BE166" s="590">
        <v>13</v>
      </c>
      <c r="BF166" s="621">
        <v>7.5397285697714886E-4</v>
      </c>
      <c r="BG166" s="590">
        <v>556</v>
      </c>
      <c r="BH166" s="621">
        <v>3.2246839113791906E-2</v>
      </c>
      <c r="BI166" s="590">
        <v>569</v>
      </c>
      <c r="BJ166" s="621">
        <v>3.3000811970769053E-2</v>
      </c>
      <c r="BK166" s="590">
        <v>0</v>
      </c>
      <c r="BL166" s="621"/>
      <c r="BN166" s="621"/>
      <c r="BO166" s="590" t="s">
        <v>323</v>
      </c>
    </row>
    <row r="167" spans="1:67" s="590" customFormat="1" x14ac:dyDescent="0.2">
      <c r="A167" s="590" t="s">
        <v>188</v>
      </c>
      <c r="B167" s="590" t="s">
        <v>190</v>
      </c>
      <c r="C167" s="590" t="s">
        <v>502</v>
      </c>
      <c r="D167" s="590" t="s">
        <v>507</v>
      </c>
      <c r="E167" s="590" t="s">
        <v>504</v>
      </c>
      <c r="F167" s="590" t="s">
        <v>519</v>
      </c>
      <c r="G167" s="590" t="s">
        <v>321</v>
      </c>
      <c r="H167" s="590" t="s">
        <v>1109</v>
      </c>
      <c r="I167" s="590" t="s">
        <v>934</v>
      </c>
      <c r="K167" s="590" t="s">
        <v>386</v>
      </c>
      <c r="L167" s="590">
        <v>6</v>
      </c>
      <c r="N167" s="590">
        <v>9</v>
      </c>
      <c r="O167" s="656">
        <v>1.5</v>
      </c>
      <c r="P167" s="656">
        <v>767.16666666666663</v>
      </c>
      <c r="Q167" s="656">
        <v>268</v>
      </c>
      <c r="S167" s="621"/>
      <c r="Z167" s="590">
        <v>5</v>
      </c>
      <c r="AA167" s="659">
        <v>0.55555555555555558</v>
      </c>
      <c r="AB167" s="590">
        <v>3</v>
      </c>
      <c r="AC167" s="621">
        <v>0.5</v>
      </c>
      <c r="AD167" s="590">
        <v>4599</v>
      </c>
      <c r="AE167" s="590">
        <v>4</v>
      </c>
      <c r="AF167" s="621">
        <v>8.6899847925266127E-4</v>
      </c>
      <c r="AG167" s="590">
        <v>4603</v>
      </c>
      <c r="AH167" s="590">
        <v>8337</v>
      </c>
      <c r="AI167" s="621">
        <v>0.55211706848986442</v>
      </c>
      <c r="AJ167" s="590">
        <v>4599</v>
      </c>
      <c r="AK167" s="590">
        <v>4</v>
      </c>
      <c r="AL167" s="590">
        <v>4603</v>
      </c>
      <c r="AM167" s="590">
        <v>1604</v>
      </c>
      <c r="AN167" s="621">
        <v>0.34877147205914327</v>
      </c>
      <c r="AO167" s="590">
        <v>4</v>
      </c>
      <c r="AP167" s="621">
        <v>1</v>
      </c>
      <c r="AQ167" s="590">
        <v>1608</v>
      </c>
      <c r="AR167" s="621">
        <v>0.34933738865956987</v>
      </c>
      <c r="AS167" s="590">
        <v>7</v>
      </c>
      <c r="AT167" s="621">
        <v>4.3640897755610969E-3</v>
      </c>
      <c r="AV167" s="621"/>
      <c r="AW167" s="590">
        <v>7</v>
      </c>
      <c r="AX167" s="621">
        <v>4.3532338308457713E-3</v>
      </c>
      <c r="AY167" s="590">
        <v>5</v>
      </c>
      <c r="AZ167" s="621">
        <v>0.7142857142857143</v>
      </c>
      <c r="BB167" s="621" t="s">
        <v>323</v>
      </c>
      <c r="BC167" s="590">
        <v>5</v>
      </c>
      <c r="BD167" s="621">
        <v>0.7142857142857143</v>
      </c>
      <c r="BE167" s="590">
        <v>5</v>
      </c>
      <c r="BF167" s="621">
        <v>3.1094527363184081E-3</v>
      </c>
      <c r="BG167" s="590">
        <v>12</v>
      </c>
      <c r="BH167" s="621">
        <v>7.462686567164179E-3</v>
      </c>
      <c r="BI167" s="590">
        <v>17</v>
      </c>
      <c r="BJ167" s="621">
        <v>1.0572139303482588E-2</v>
      </c>
      <c r="BK167" s="590">
        <v>4</v>
      </c>
      <c r="BL167" s="621">
        <v>0.44444444444444442</v>
      </c>
      <c r="BM167" s="590">
        <v>4</v>
      </c>
      <c r="BN167" s="621">
        <v>0.66666666666666663</v>
      </c>
      <c r="BO167" s="590" t="s">
        <v>323</v>
      </c>
    </row>
    <row r="168" spans="1:67" s="590" customFormat="1" x14ac:dyDescent="0.2">
      <c r="A168" s="590" t="s">
        <v>188</v>
      </c>
      <c r="B168" s="590" t="s">
        <v>191</v>
      </c>
      <c r="C168" s="590" t="s">
        <v>502</v>
      </c>
      <c r="D168" s="590" t="s">
        <v>507</v>
      </c>
      <c r="E168" s="590" t="s">
        <v>504</v>
      </c>
      <c r="F168" s="590" t="s">
        <v>519</v>
      </c>
      <c r="G168" s="590" t="s">
        <v>321</v>
      </c>
      <c r="H168" s="590" t="s">
        <v>1109</v>
      </c>
      <c r="I168" s="590" t="s">
        <v>934</v>
      </c>
      <c r="K168" s="590" t="s">
        <v>510</v>
      </c>
      <c r="L168" s="590">
        <v>6</v>
      </c>
      <c r="M168" s="590">
        <v>6</v>
      </c>
      <c r="N168" s="590">
        <v>6</v>
      </c>
      <c r="O168" s="656">
        <v>1</v>
      </c>
      <c r="P168" s="656">
        <v>732.83333333333337</v>
      </c>
      <c r="Q168" s="656" t="s">
        <v>323</v>
      </c>
      <c r="S168" s="621"/>
      <c r="Z168" s="590">
        <v>2</v>
      </c>
      <c r="AA168" s="659">
        <v>0.33333333333333331</v>
      </c>
      <c r="AB168" s="590">
        <v>2</v>
      </c>
      <c r="AC168" s="621">
        <v>0.33333333333333331</v>
      </c>
      <c r="AD168" s="590">
        <v>4394</v>
      </c>
      <c r="AE168" s="590">
        <v>3</v>
      </c>
      <c r="AF168" s="621">
        <v>6.8228337502842845E-4</v>
      </c>
      <c r="AG168" s="590">
        <v>4397</v>
      </c>
      <c r="AH168" s="590">
        <v>8682</v>
      </c>
      <c r="AI168" s="621">
        <v>0.50645012669891731</v>
      </c>
      <c r="AJ168" s="590" t="s">
        <v>323</v>
      </c>
      <c r="AK168" s="590" t="s">
        <v>323</v>
      </c>
      <c r="AL168" s="590" t="s">
        <v>323</v>
      </c>
      <c r="AN168" s="621" t="s">
        <v>323</v>
      </c>
      <c r="AP168" s="621" t="s">
        <v>323</v>
      </c>
      <c r="AQ168" s="590" t="s">
        <v>323</v>
      </c>
      <c r="AR168" s="621" t="s">
        <v>323</v>
      </c>
      <c r="AT168" s="621" t="s">
        <v>323</v>
      </c>
      <c r="AV168" s="621" t="s">
        <v>323</v>
      </c>
      <c r="AW168" s="590" t="s">
        <v>323</v>
      </c>
      <c r="AX168" s="621" t="s">
        <v>323</v>
      </c>
      <c r="AZ168" s="621" t="s">
        <v>323</v>
      </c>
      <c r="BB168" s="621" t="s">
        <v>323</v>
      </c>
      <c r="BC168" s="590" t="s">
        <v>323</v>
      </c>
      <c r="BD168" s="621" t="s">
        <v>323</v>
      </c>
      <c r="BF168" s="621" t="s">
        <v>323</v>
      </c>
      <c r="BH168" s="621" t="s">
        <v>323</v>
      </c>
      <c r="BI168" s="590" t="s">
        <v>323</v>
      </c>
      <c r="BJ168" s="621" t="s">
        <v>323</v>
      </c>
      <c r="BK168" s="590">
        <v>3</v>
      </c>
      <c r="BL168" s="621">
        <v>0.5</v>
      </c>
      <c r="BM168" s="590">
        <v>3</v>
      </c>
      <c r="BN168" s="621">
        <v>0.5</v>
      </c>
      <c r="BO168" s="590" t="s">
        <v>323</v>
      </c>
    </row>
    <row r="169" spans="1:67" s="590" customFormat="1" x14ac:dyDescent="0.2">
      <c r="A169" s="590" t="s">
        <v>188</v>
      </c>
      <c r="B169" s="590" t="s">
        <v>427</v>
      </c>
      <c r="C169" s="590" t="s">
        <v>502</v>
      </c>
      <c r="D169" s="590" t="s">
        <v>507</v>
      </c>
      <c r="E169" s="590" t="s">
        <v>504</v>
      </c>
      <c r="F169" s="590" t="s">
        <v>519</v>
      </c>
      <c r="G169" s="590" t="s">
        <v>321</v>
      </c>
      <c r="H169" s="590" t="s">
        <v>1109</v>
      </c>
      <c r="I169" s="590" t="s">
        <v>934</v>
      </c>
      <c r="K169" s="590" t="s">
        <v>386</v>
      </c>
      <c r="L169" s="590">
        <v>6</v>
      </c>
      <c r="N169" s="590">
        <v>11</v>
      </c>
      <c r="O169" s="656">
        <v>1.8333333333333333</v>
      </c>
      <c r="P169" s="656">
        <v>977.5</v>
      </c>
      <c r="Q169" s="656">
        <v>324.83333333333331</v>
      </c>
      <c r="S169" s="621"/>
      <c r="Z169" s="590">
        <v>4</v>
      </c>
      <c r="AA169" s="659">
        <v>0.36363636363636365</v>
      </c>
      <c r="AB169" s="590">
        <v>2</v>
      </c>
      <c r="AC169" s="621">
        <v>0.33333333333333331</v>
      </c>
      <c r="AD169" s="590">
        <v>5850</v>
      </c>
      <c r="AE169" s="590">
        <v>15</v>
      </c>
      <c r="AF169" s="621">
        <v>2.5575447570332483E-3</v>
      </c>
      <c r="AG169" s="590">
        <v>5865</v>
      </c>
      <c r="AH169" s="590">
        <v>9530</v>
      </c>
      <c r="AI169" s="621">
        <v>0.61542497376705141</v>
      </c>
      <c r="AJ169" s="590">
        <v>5850</v>
      </c>
      <c r="AK169" s="590">
        <v>15</v>
      </c>
      <c r="AL169" s="590">
        <v>5865</v>
      </c>
      <c r="AM169" s="590">
        <v>1933</v>
      </c>
      <c r="AN169" s="621">
        <v>0.33042735042735044</v>
      </c>
      <c r="AO169" s="590">
        <v>16</v>
      </c>
      <c r="AP169" s="621">
        <v>1.0666666666666667</v>
      </c>
      <c r="AQ169" s="590">
        <v>1949</v>
      </c>
      <c r="AR169" s="621">
        <v>0.33231031543052003</v>
      </c>
      <c r="AS169" s="590">
        <v>9</v>
      </c>
      <c r="AT169" s="621">
        <v>4.6559751681324365E-3</v>
      </c>
      <c r="AU169" s="590">
        <v>2</v>
      </c>
      <c r="AV169" s="621">
        <v>0.125</v>
      </c>
      <c r="AW169" s="590">
        <v>11</v>
      </c>
      <c r="AX169" s="621">
        <v>5.643919958953309E-3</v>
      </c>
      <c r="AY169" s="590">
        <v>5</v>
      </c>
      <c r="AZ169" s="621">
        <v>0.55555555555555558</v>
      </c>
      <c r="BA169" s="590">
        <v>2</v>
      </c>
      <c r="BB169" s="621">
        <v>1</v>
      </c>
      <c r="BC169" s="590">
        <v>7</v>
      </c>
      <c r="BD169" s="621">
        <v>0.63636363636363635</v>
      </c>
      <c r="BE169" s="590">
        <v>6</v>
      </c>
      <c r="BF169" s="621">
        <v>3.0785017957927143E-3</v>
      </c>
      <c r="BG169" s="590">
        <v>76</v>
      </c>
      <c r="BH169" s="621">
        <v>3.8994356080041044E-2</v>
      </c>
      <c r="BI169" s="590">
        <v>82</v>
      </c>
      <c r="BJ169" s="621">
        <v>4.2072857875833758E-2</v>
      </c>
      <c r="BK169" s="590">
        <v>6</v>
      </c>
      <c r="BL169" s="621">
        <v>0.54545454545454541</v>
      </c>
      <c r="BM169" s="590">
        <v>3</v>
      </c>
      <c r="BN169" s="621">
        <v>0.5</v>
      </c>
      <c r="BO169" s="590" t="s">
        <v>323</v>
      </c>
    </row>
    <row r="170" spans="1:67" s="590" customFormat="1" x14ac:dyDescent="0.2">
      <c r="A170" s="590" t="s">
        <v>188</v>
      </c>
      <c r="B170" s="590" t="s">
        <v>192</v>
      </c>
      <c r="C170" s="590" t="s">
        <v>502</v>
      </c>
      <c r="D170" s="590" t="s">
        <v>507</v>
      </c>
      <c r="E170" s="590" t="s">
        <v>504</v>
      </c>
      <c r="F170" s="590" t="s">
        <v>519</v>
      </c>
      <c r="G170" s="590" t="s">
        <v>321</v>
      </c>
      <c r="H170" s="590" t="s">
        <v>1109</v>
      </c>
      <c r="I170" s="590" t="s">
        <v>934</v>
      </c>
      <c r="K170" s="590" t="s">
        <v>510</v>
      </c>
      <c r="L170" s="590">
        <v>6</v>
      </c>
      <c r="M170" s="590">
        <v>6</v>
      </c>
      <c r="N170" s="590">
        <v>6</v>
      </c>
      <c r="O170" s="656">
        <v>1</v>
      </c>
      <c r="P170" s="656">
        <v>430.66666666666669</v>
      </c>
      <c r="Q170" s="656" t="s">
        <v>323</v>
      </c>
      <c r="S170" s="621"/>
      <c r="Z170" s="590">
        <v>3</v>
      </c>
      <c r="AA170" s="659">
        <v>0.5</v>
      </c>
      <c r="AB170" s="590">
        <v>3</v>
      </c>
      <c r="AC170" s="621">
        <v>0.5</v>
      </c>
      <c r="AD170" s="590">
        <v>2566</v>
      </c>
      <c r="AE170" s="590">
        <v>18</v>
      </c>
      <c r="AF170" s="621">
        <v>6.9659442724458202E-3</v>
      </c>
      <c r="AG170" s="590">
        <v>2584</v>
      </c>
      <c r="AH170" s="590">
        <v>4887</v>
      </c>
      <c r="AI170" s="621">
        <v>0.5287497442193575</v>
      </c>
      <c r="AJ170" s="590" t="s">
        <v>323</v>
      </c>
      <c r="AK170" s="590" t="s">
        <v>323</v>
      </c>
      <c r="AL170" s="590" t="s">
        <v>323</v>
      </c>
      <c r="AN170" s="621" t="s">
        <v>323</v>
      </c>
      <c r="AP170" s="621" t="s">
        <v>323</v>
      </c>
      <c r="AQ170" s="590" t="s">
        <v>323</v>
      </c>
      <c r="AR170" s="621" t="s">
        <v>323</v>
      </c>
      <c r="AT170" s="621" t="s">
        <v>323</v>
      </c>
      <c r="AV170" s="621" t="s">
        <v>323</v>
      </c>
      <c r="AW170" s="590" t="s">
        <v>323</v>
      </c>
      <c r="AX170" s="621" t="s">
        <v>323</v>
      </c>
      <c r="AZ170" s="621" t="s">
        <v>323</v>
      </c>
      <c r="BB170" s="621" t="s">
        <v>323</v>
      </c>
      <c r="BC170" s="590" t="s">
        <v>323</v>
      </c>
      <c r="BD170" s="621" t="s">
        <v>323</v>
      </c>
      <c r="BF170" s="621" t="s">
        <v>323</v>
      </c>
      <c r="BH170" s="621" t="s">
        <v>323</v>
      </c>
      <c r="BI170" s="590" t="s">
        <v>323</v>
      </c>
      <c r="BJ170" s="621" t="s">
        <v>323</v>
      </c>
      <c r="BK170" s="590">
        <v>1</v>
      </c>
      <c r="BL170" s="621">
        <v>0.16666666666666666</v>
      </c>
      <c r="BM170" s="590">
        <v>1</v>
      </c>
      <c r="BN170" s="621">
        <v>0.16666666666666666</v>
      </c>
      <c r="BO170" s="590" t="s">
        <v>323</v>
      </c>
    </row>
    <row r="171" spans="1:67" s="590" customFormat="1" x14ac:dyDescent="0.2">
      <c r="A171" s="590" t="s">
        <v>188</v>
      </c>
      <c r="B171" s="590" t="s">
        <v>193</v>
      </c>
      <c r="C171" s="590" t="s">
        <v>502</v>
      </c>
      <c r="D171" s="590" t="s">
        <v>507</v>
      </c>
      <c r="E171" s="590" t="s">
        <v>504</v>
      </c>
      <c r="F171" s="590" t="s">
        <v>519</v>
      </c>
      <c r="G171" s="590" t="s">
        <v>321</v>
      </c>
      <c r="H171" s="590" t="s">
        <v>1109</v>
      </c>
      <c r="I171" s="590" t="s">
        <v>934</v>
      </c>
      <c r="K171" s="590" t="s">
        <v>510</v>
      </c>
      <c r="L171" s="590">
        <v>6</v>
      </c>
      <c r="M171" s="590">
        <v>6</v>
      </c>
      <c r="N171" s="590">
        <v>6</v>
      </c>
      <c r="O171" s="656">
        <v>1</v>
      </c>
      <c r="P171" s="656">
        <v>51.166666666666664</v>
      </c>
      <c r="Q171" s="656" t="s">
        <v>323</v>
      </c>
      <c r="S171" s="621"/>
      <c r="Z171" s="590">
        <v>4</v>
      </c>
      <c r="AA171" s="659">
        <v>0.66666666666666663</v>
      </c>
      <c r="AB171" s="590">
        <v>4</v>
      </c>
      <c r="AC171" s="621">
        <v>0.66666666666666663</v>
      </c>
      <c r="AD171" s="590">
        <v>307</v>
      </c>
      <c r="AF171" s="621"/>
      <c r="AG171" s="590">
        <v>307</v>
      </c>
      <c r="AH171" s="590">
        <v>450</v>
      </c>
      <c r="AI171" s="621">
        <v>0.68222222222222217</v>
      </c>
      <c r="AJ171" s="590" t="s">
        <v>323</v>
      </c>
      <c r="AK171" s="590" t="s">
        <v>323</v>
      </c>
      <c r="AL171" s="590" t="s">
        <v>323</v>
      </c>
      <c r="AN171" s="621" t="s">
        <v>323</v>
      </c>
      <c r="AP171" s="621" t="s">
        <v>323</v>
      </c>
      <c r="AQ171" s="590" t="s">
        <v>323</v>
      </c>
      <c r="AR171" s="621" t="s">
        <v>323</v>
      </c>
      <c r="AT171" s="621" t="s">
        <v>323</v>
      </c>
      <c r="AV171" s="621" t="s">
        <v>323</v>
      </c>
      <c r="AW171" s="590" t="s">
        <v>323</v>
      </c>
      <c r="AX171" s="621" t="s">
        <v>323</v>
      </c>
      <c r="AZ171" s="621" t="s">
        <v>323</v>
      </c>
      <c r="BB171" s="621" t="s">
        <v>323</v>
      </c>
      <c r="BC171" s="590" t="s">
        <v>323</v>
      </c>
      <c r="BD171" s="621" t="s">
        <v>323</v>
      </c>
      <c r="BF171" s="621" t="s">
        <v>323</v>
      </c>
      <c r="BH171" s="621" t="s">
        <v>323</v>
      </c>
      <c r="BI171" s="590" t="s">
        <v>323</v>
      </c>
      <c r="BJ171" s="621" t="s">
        <v>323</v>
      </c>
      <c r="BK171" s="590">
        <v>3</v>
      </c>
      <c r="BL171" s="621">
        <v>0.5</v>
      </c>
      <c r="BM171" s="590">
        <v>3</v>
      </c>
      <c r="BN171" s="621">
        <v>0.5</v>
      </c>
      <c r="BO171" s="590" t="s">
        <v>323</v>
      </c>
    </row>
    <row r="172" spans="1:67" s="590" customFormat="1" x14ac:dyDescent="0.2">
      <c r="A172" s="590" t="s">
        <v>188</v>
      </c>
      <c r="B172" s="590" t="s">
        <v>194</v>
      </c>
      <c r="C172" s="590" t="s">
        <v>425</v>
      </c>
      <c r="D172" s="590" t="s">
        <v>515</v>
      </c>
      <c r="E172" s="590" t="s">
        <v>504</v>
      </c>
      <c r="F172" s="590" t="s">
        <v>519</v>
      </c>
      <c r="G172" s="590" t="s">
        <v>321</v>
      </c>
      <c r="H172" s="590" t="s">
        <v>1109</v>
      </c>
      <c r="I172" s="590" t="s">
        <v>934</v>
      </c>
      <c r="K172" s="590" t="s">
        <v>386</v>
      </c>
      <c r="L172" s="590">
        <v>2</v>
      </c>
      <c r="N172" s="590">
        <v>3</v>
      </c>
      <c r="O172" s="656">
        <v>1.5</v>
      </c>
      <c r="P172" s="656">
        <v>3423</v>
      </c>
      <c r="Q172" s="656">
        <v>913.5</v>
      </c>
      <c r="R172" s="590">
        <v>1</v>
      </c>
      <c r="S172" s="621">
        <v>0.33333333333333331</v>
      </c>
      <c r="V172" s="590">
        <v>1</v>
      </c>
      <c r="W172" s="590">
        <v>0.5</v>
      </c>
      <c r="X172" s="590">
        <v>1</v>
      </c>
      <c r="AA172" s="659"/>
      <c r="AC172" s="621"/>
      <c r="AD172" s="590">
        <v>6844</v>
      </c>
      <c r="AE172" s="590">
        <v>2</v>
      </c>
      <c r="AF172" s="621">
        <v>2.9214139643587495E-4</v>
      </c>
      <c r="AG172" s="590">
        <v>6846</v>
      </c>
      <c r="AH172" s="590">
        <v>9918</v>
      </c>
      <c r="AI172" s="621">
        <v>0.69026013309134904</v>
      </c>
      <c r="AJ172" s="590">
        <v>6844</v>
      </c>
      <c r="AK172" s="590">
        <v>2</v>
      </c>
      <c r="AL172" s="590">
        <v>6846</v>
      </c>
      <c r="AM172" s="590">
        <v>1823</v>
      </c>
      <c r="AN172" s="621">
        <v>0.26636469900642901</v>
      </c>
      <c r="AO172" s="590">
        <v>4</v>
      </c>
      <c r="AP172" s="621">
        <v>2</v>
      </c>
      <c r="AQ172" s="590">
        <v>1827</v>
      </c>
      <c r="AR172" s="621">
        <v>0.26687116564417179</v>
      </c>
      <c r="AS172" s="590">
        <v>7</v>
      </c>
      <c r="AT172" s="621">
        <v>3.8398244651673065E-3</v>
      </c>
      <c r="AU172" s="590">
        <v>2</v>
      </c>
      <c r="AV172" s="621">
        <v>0.5</v>
      </c>
      <c r="AW172" s="590">
        <v>9</v>
      </c>
      <c r="AX172" s="621">
        <v>4.9261083743842365E-3</v>
      </c>
      <c r="AY172" s="590">
        <v>4</v>
      </c>
      <c r="AZ172" s="621">
        <v>0.5714285714285714</v>
      </c>
      <c r="BA172" s="590">
        <v>2</v>
      </c>
      <c r="BB172" s="621">
        <v>1</v>
      </c>
      <c r="BC172" s="590">
        <v>6</v>
      </c>
      <c r="BD172" s="621">
        <v>0.66666666666666663</v>
      </c>
      <c r="BF172" s="621"/>
      <c r="BG172" s="590">
        <v>63</v>
      </c>
      <c r="BH172" s="621">
        <v>3.4482758620689655E-2</v>
      </c>
      <c r="BI172" s="590">
        <v>63</v>
      </c>
      <c r="BJ172" s="621">
        <v>3.4482758620689655E-2</v>
      </c>
      <c r="BK172" s="590">
        <v>2</v>
      </c>
      <c r="BL172" s="621">
        <v>0.66666666666666663</v>
      </c>
      <c r="BM172" s="590">
        <v>1</v>
      </c>
      <c r="BN172" s="621">
        <v>0.5</v>
      </c>
      <c r="BO172" s="590" t="s">
        <v>323</v>
      </c>
    </row>
    <row r="173" spans="1:67" s="590" customFormat="1" x14ac:dyDescent="0.2">
      <c r="A173" s="590" t="s">
        <v>188</v>
      </c>
      <c r="B173" s="590" t="s">
        <v>194</v>
      </c>
      <c r="C173" s="590" t="s">
        <v>901</v>
      </c>
      <c r="D173" s="590" t="s">
        <v>515</v>
      </c>
      <c r="E173" s="590" t="s">
        <v>504</v>
      </c>
      <c r="F173" s="590" t="s">
        <v>519</v>
      </c>
      <c r="G173" s="590" t="s">
        <v>321</v>
      </c>
      <c r="H173" s="590" t="s">
        <v>1109</v>
      </c>
      <c r="I173" s="590" t="s">
        <v>934</v>
      </c>
      <c r="K173" s="590" t="s">
        <v>386</v>
      </c>
      <c r="L173" s="590">
        <v>1</v>
      </c>
      <c r="N173" s="590">
        <v>2</v>
      </c>
      <c r="O173" s="656">
        <v>1</v>
      </c>
      <c r="P173" s="656">
        <v>3434</v>
      </c>
      <c r="Q173" s="656">
        <v>1017</v>
      </c>
      <c r="R173" s="590">
        <v>1</v>
      </c>
      <c r="S173" s="621">
        <v>0.5</v>
      </c>
      <c r="V173" s="590">
        <v>1</v>
      </c>
      <c r="W173" s="590">
        <v>1</v>
      </c>
      <c r="X173" s="590">
        <v>1</v>
      </c>
      <c r="AA173" s="659"/>
      <c r="AC173" s="621"/>
      <c r="AD173" s="590">
        <v>3432</v>
      </c>
      <c r="AE173" s="590">
        <v>2</v>
      </c>
      <c r="AF173" s="621">
        <v>8.9445438282647585E-4</v>
      </c>
      <c r="AG173" s="590">
        <v>3354</v>
      </c>
      <c r="AH173" s="590">
        <v>4941</v>
      </c>
      <c r="AI173" s="621">
        <v>0.70314465408805027</v>
      </c>
      <c r="AJ173" s="590">
        <v>3432</v>
      </c>
      <c r="AK173" s="590">
        <v>2</v>
      </c>
      <c r="AL173" s="590">
        <v>3434</v>
      </c>
      <c r="AM173" s="590">
        <v>1015</v>
      </c>
      <c r="AN173" s="621">
        <v>0.29574592074592077</v>
      </c>
      <c r="AO173" s="590">
        <v>2</v>
      </c>
      <c r="AP173" s="621">
        <v>1</v>
      </c>
      <c r="AQ173" s="590">
        <v>1017</v>
      </c>
      <c r="AR173" s="621">
        <v>0.29615608619685496</v>
      </c>
      <c r="AS173" s="590">
        <v>8</v>
      </c>
      <c r="AT173" s="621">
        <v>7.8817733990147777E-3</v>
      </c>
      <c r="AV173" s="621"/>
      <c r="AW173" s="590">
        <v>8</v>
      </c>
      <c r="AX173" s="621">
        <v>7.8662733529990172E-3</v>
      </c>
      <c r="AY173" s="590">
        <v>6</v>
      </c>
      <c r="AZ173" s="621">
        <v>0.75</v>
      </c>
      <c r="BB173" s="621" t="s">
        <v>323</v>
      </c>
      <c r="BC173" s="590">
        <v>6</v>
      </c>
      <c r="BD173" s="621">
        <v>0.75</v>
      </c>
      <c r="BF173" s="621"/>
      <c r="BG173" s="590">
        <v>19</v>
      </c>
      <c r="BH173" s="621">
        <v>1.8682399213372666E-2</v>
      </c>
      <c r="BI173" s="590">
        <v>19</v>
      </c>
      <c r="BJ173" s="621">
        <v>1.8682399213372666E-2</v>
      </c>
      <c r="BK173" s="590">
        <v>0</v>
      </c>
      <c r="BL173" s="621"/>
      <c r="BN173" s="621"/>
      <c r="BO173" s="590" t="s">
        <v>323</v>
      </c>
    </row>
    <row r="174" spans="1:67" s="590" customFormat="1" x14ac:dyDescent="0.2">
      <c r="A174" s="590" t="s">
        <v>188</v>
      </c>
      <c r="B174" s="590" t="s">
        <v>194</v>
      </c>
      <c r="C174" s="590" t="s">
        <v>426</v>
      </c>
      <c r="D174" s="590" t="s">
        <v>515</v>
      </c>
      <c r="E174" s="590" t="s">
        <v>504</v>
      </c>
      <c r="F174" s="590" t="s">
        <v>519</v>
      </c>
      <c r="G174" s="590" t="s">
        <v>321</v>
      </c>
      <c r="H174" s="590" t="s">
        <v>1109</v>
      </c>
      <c r="I174" s="590" t="s">
        <v>934</v>
      </c>
      <c r="K174" s="590" t="s">
        <v>510</v>
      </c>
      <c r="L174" s="590">
        <v>1</v>
      </c>
      <c r="M174" s="590">
        <v>1</v>
      </c>
      <c r="N174" s="590">
        <v>1</v>
      </c>
      <c r="O174" s="656">
        <v>1</v>
      </c>
      <c r="P174" s="656">
        <v>3250</v>
      </c>
      <c r="Q174" s="656" t="s">
        <v>323</v>
      </c>
      <c r="R174" s="590">
        <v>1</v>
      </c>
      <c r="S174" s="621">
        <v>1</v>
      </c>
      <c r="V174" s="590">
        <v>1</v>
      </c>
      <c r="W174" s="590">
        <v>1</v>
      </c>
      <c r="X174" s="590">
        <v>1</v>
      </c>
      <c r="AA174" s="659"/>
      <c r="AC174" s="621"/>
      <c r="AD174" s="590">
        <v>3246</v>
      </c>
      <c r="AE174" s="590">
        <v>4</v>
      </c>
      <c r="AF174" s="621">
        <v>1.2307692307692308E-3</v>
      </c>
      <c r="AG174" s="590">
        <v>3250</v>
      </c>
      <c r="AH174" s="590">
        <v>4524</v>
      </c>
      <c r="AI174" s="621">
        <v>0.7183908045977011</v>
      </c>
      <c r="AJ174" s="590" t="s">
        <v>323</v>
      </c>
      <c r="AK174" s="590" t="s">
        <v>323</v>
      </c>
      <c r="AL174" s="590" t="s">
        <v>323</v>
      </c>
      <c r="AN174" s="621" t="s">
        <v>323</v>
      </c>
      <c r="AP174" s="621" t="s">
        <v>323</v>
      </c>
      <c r="AQ174" s="590" t="s">
        <v>323</v>
      </c>
      <c r="AR174" s="621" t="s">
        <v>323</v>
      </c>
      <c r="AT174" s="621" t="s">
        <v>323</v>
      </c>
      <c r="AV174" s="621"/>
      <c r="AW174" s="590" t="s">
        <v>323</v>
      </c>
      <c r="AX174" s="621" t="s">
        <v>323</v>
      </c>
      <c r="AZ174" s="621" t="s">
        <v>323</v>
      </c>
      <c r="BB174" s="621" t="s">
        <v>323</v>
      </c>
      <c r="BC174" s="590" t="s">
        <v>323</v>
      </c>
      <c r="BD174" s="621" t="s">
        <v>323</v>
      </c>
      <c r="BF174" s="621"/>
      <c r="BH174" s="621" t="s">
        <v>323</v>
      </c>
      <c r="BI174" s="590" t="s">
        <v>323</v>
      </c>
      <c r="BJ174" s="621" t="s">
        <v>323</v>
      </c>
      <c r="BK174" s="590">
        <v>0</v>
      </c>
      <c r="BL174" s="621"/>
      <c r="BN174" s="621"/>
      <c r="BO174" s="590" t="s">
        <v>323</v>
      </c>
    </row>
    <row r="175" spans="1:67" s="590" customFormat="1" x14ac:dyDescent="0.2">
      <c r="A175" s="590" t="s">
        <v>188</v>
      </c>
      <c r="B175" s="590" t="s">
        <v>194</v>
      </c>
      <c r="C175" s="590" t="s">
        <v>195</v>
      </c>
      <c r="D175" s="590" t="s">
        <v>515</v>
      </c>
      <c r="E175" s="590" t="s">
        <v>504</v>
      </c>
      <c r="F175" s="590" t="s">
        <v>519</v>
      </c>
      <c r="G175" s="590" t="s">
        <v>321</v>
      </c>
      <c r="H175" s="590" t="s">
        <v>1109</v>
      </c>
      <c r="I175" s="590" t="s">
        <v>934</v>
      </c>
      <c r="K175" s="590" t="s">
        <v>386</v>
      </c>
      <c r="L175" s="590">
        <v>2</v>
      </c>
      <c r="N175" s="590">
        <v>3</v>
      </c>
      <c r="O175" s="656">
        <v>1.5</v>
      </c>
      <c r="P175" s="656">
        <v>2937</v>
      </c>
      <c r="Q175" s="656">
        <v>1044</v>
      </c>
      <c r="R175" s="590">
        <v>2</v>
      </c>
      <c r="S175" s="621">
        <v>0.66666666666666663</v>
      </c>
      <c r="V175" s="590">
        <v>2</v>
      </c>
      <c r="W175" s="590">
        <v>1</v>
      </c>
      <c r="X175" s="590">
        <v>2</v>
      </c>
      <c r="Z175" s="590">
        <v>1</v>
      </c>
      <c r="AA175" s="659">
        <v>0.33333333333333331</v>
      </c>
      <c r="AC175" s="621"/>
      <c r="AD175" s="590">
        <v>5869</v>
      </c>
      <c r="AE175" s="590">
        <v>5</v>
      </c>
      <c r="AF175" s="621">
        <v>8.5120871637725569E-4</v>
      </c>
      <c r="AG175" s="590">
        <v>5874</v>
      </c>
      <c r="AH175" s="590">
        <v>8337</v>
      </c>
      <c r="AI175" s="621">
        <v>0.70456998920474989</v>
      </c>
      <c r="AJ175" s="590">
        <v>5869</v>
      </c>
      <c r="AK175" s="590">
        <v>5</v>
      </c>
      <c r="AL175" s="590">
        <v>5874</v>
      </c>
      <c r="AM175" s="590">
        <v>2084</v>
      </c>
      <c r="AN175" s="621">
        <v>0.35508604532288296</v>
      </c>
      <c r="AO175" s="590">
        <v>4</v>
      </c>
      <c r="AP175" s="621">
        <v>0.8</v>
      </c>
      <c r="AQ175" s="590">
        <v>2088</v>
      </c>
      <c r="AR175" s="621">
        <v>0.35546475995914201</v>
      </c>
      <c r="AS175" s="590">
        <v>12</v>
      </c>
      <c r="AT175" s="621">
        <v>5.7581573896353169E-3</v>
      </c>
      <c r="AV175" s="621"/>
      <c r="AW175" s="590">
        <v>12</v>
      </c>
      <c r="AX175" s="621">
        <v>5.7471264367816091E-3</v>
      </c>
      <c r="AY175" s="590">
        <v>8</v>
      </c>
      <c r="AZ175" s="621">
        <v>0.66666666666666663</v>
      </c>
      <c r="BB175" s="621" t="s">
        <v>323</v>
      </c>
      <c r="BC175" s="590">
        <v>8</v>
      </c>
      <c r="BD175" s="621">
        <v>0.66666666666666663</v>
      </c>
      <c r="BF175" s="621"/>
      <c r="BG175" s="590">
        <v>40</v>
      </c>
      <c r="BH175" s="621">
        <v>1.9157088122605363E-2</v>
      </c>
      <c r="BI175" s="590">
        <v>40</v>
      </c>
      <c r="BJ175" s="621">
        <v>1.9157088122605363E-2</v>
      </c>
      <c r="BK175" s="590">
        <v>2</v>
      </c>
      <c r="BL175" s="621">
        <v>0.66666666666666663</v>
      </c>
      <c r="BM175" s="590">
        <v>1</v>
      </c>
      <c r="BN175" s="621">
        <v>0.5</v>
      </c>
      <c r="BO175" s="590" t="s">
        <v>323</v>
      </c>
    </row>
    <row r="176" spans="1:67" s="590" customFormat="1" x14ac:dyDescent="0.2">
      <c r="A176" s="590" t="s">
        <v>188</v>
      </c>
      <c r="B176" s="590" t="s">
        <v>194</v>
      </c>
      <c r="C176" s="590" t="s">
        <v>196</v>
      </c>
      <c r="D176" s="590" t="s">
        <v>515</v>
      </c>
      <c r="E176" s="590" t="s">
        <v>504</v>
      </c>
      <c r="F176" s="590" t="s">
        <v>519</v>
      </c>
      <c r="G176" s="590" t="s">
        <v>321</v>
      </c>
      <c r="H176" s="590" t="s">
        <v>1109</v>
      </c>
      <c r="I176" s="590" t="s">
        <v>934</v>
      </c>
      <c r="K176" s="590" t="s">
        <v>510</v>
      </c>
      <c r="L176" s="590">
        <v>1</v>
      </c>
      <c r="M176" s="590">
        <v>1</v>
      </c>
      <c r="N176" s="590">
        <v>1</v>
      </c>
      <c r="O176" s="656">
        <v>1</v>
      </c>
      <c r="P176" s="656">
        <v>3560</v>
      </c>
      <c r="Q176" s="656" t="s">
        <v>323</v>
      </c>
      <c r="R176" s="590">
        <v>1</v>
      </c>
      <c r="S176" s="621">
        <v>1</v>
      </c>
      <c r="V176" s="590">
        <v>1</v>
      </c>
      <c r="W176" s="590">
        <v>1</v>
      </c>
      <c r="X176" s="590">
        <v>1</v>
      </c>
      <c r="AA176" s="659"/>
      <c r="AC176" s="621"/>
      <c r="AD176" s="590">
        <v>3558</v>
      </c>
      <c r="AE176" s="590">
        <v>2</v>
      </c>
      <c r="AF176" s="621">
        <v>5.6179775280898881E-4</v>
      </c>
      <c r="AG176" s="590">
        <v>3560</v>
      </c>
      <c r="AH176" s="590">
        <v>5622</v>
      </c>
      <c r="AI176" s="621">
        <v>0.63322660974742084</v>
      </c>
      <c r="AJ176" s="590" t="s">
        <v>323</v>
      </c>
      <c r="AK176" s="590" t="s">
        <v>323</v>
      </c>
      <c r="AL176" s="590" t="s">
        <v>323</v>
      </c>
      <c r="AN176" s="621" t="s">
        <v>323</v>
      </c>
      <c r="AP176" s="621" t="s">
        <v>323</v>
      </c>
      <c r="AQ176" s="590" t="s">
        <v>323</v>
      </c>
      <c r="AR176" s="621" t="s">
        <v>323</v>
      </c>
      <c r="AT176" s="621" t="s">
        <v>323</v>
      </c>
      <c r="AV176" s="621"/>
      <c r="AW176" s="590" t="s">
        <v>323</v>
      </c>
      <c r="AX176" s="621" t="s">
        <v>323</v>
      </c>
      <c r="AZ176" s="621" t="s">
        <v>323</v>
      </c>
      <c r="BB176" s="621" t="s">
        <v>323</v>
      </c>
      <c r="BC176" s="590" t="s">
        <v>323</v>
      </c>
      <c r="BD176" s="621" t="s">
        <v>323</v>
      </c>
      <c r="BF176" s="621" t="s">
        <v>323</v>
      </c>
      <c r="BH176" s="621" t="s">
        <v>323</v>
      </c>
      <c r="BI176" s="590" t="s">
        <v>323</v>
      </c>
      <c r="BJ176" s="621" t="s">
        <v>323</v>
      </c>
      <c r="BK176" s="590">
        <v>0</v>
      </c>
      <c r="BL176" s="621"/>
      <c r="BN176" s="621"/>
      <c r="BO176" s="590" t="s">
        <v>323</v>
      </c>
    </row>
    <row r="177" spans="1:67" s="590" customFormat="1" x14ac:dyDescent="0.2">
      <c r="A177" s="590" t="s">
        <v>188</v>
      </c>
      <c r="B177" s="590" t="s">
        <v>194</v>
      </c>
      <c r="C177" s="590" t="s">
        <v>197</v>
      </c>
      <c r="D177" s="590" t="s">
        <v>515</v>
      </c>
      <c r="E177" s="590" t="s">
        <v>504</v>
      </c>
      <c r="F177" s="590" t="s">
        <v>519</v>
      </c>
      <c r="G177" s="590" t="s">
        <v>321</v>
      </c>
      <c r="H177" s="590" t="s">
        <v>1109</v>
      </c>
      <c r="I177" s="590" t="s">
        <v>934</v>
      </c>
      <c r="K177" s="590" t="s">
        <v>386</v>
      </c>
      <c r="L177" s="590">
        <v>2</v>
      </c>
      <c r="N177" s="590">
        <v>6</v>
      </c>
      <c r="O177" s="656">
        <v>3</v>
      </c>
      <c r="P177" s="656">
        <v>2901.5</v>
      </c>
      <c r="Q177" s="656">
        <v>837</v>
      </c>
      <c r="R177" s="590">
        <v>1</v>
      </c>
      <c r="S177" s="621">
        <v>0.16666666666666666</v>
      </c>
      <c r="V177" s="590">
        <v>1</v>
      </c>
      <c r="W177" s="590">
        <v>0.5</v>
      </c>
      <c r="X177" s="590">
        <v>1</v>
      </c>
      <c r="Z177" s="590">
        <v>1</v>
      </c>
      <c r="AA177" s="659">
        <v>0.16666666666666666</v>
      </c>
      <c r="AC177" s="621"/>
      <c r="AD177" s="590">
        <v>5799</v>
      </c>
      <c r="AE177" s="590">
        <v>4</v>
      </c>
      <c r="AF177" s="621">
        <v>6.8929863863518865E-4</v>
      </c>
      <c r="AG177" s="590">
        <v>5803</v>
      </c>
      <c r="AH177" s="590">
        <v>8682</v>
      </c>
      <c r="AI177" s="621">
        <v>0.6683943791753052</v>
      </c>
      <c r="AJ177" s="590">
        <v>5799</v>
      </c>
      <c r="AK177" s="590">
        <v>4</v>
      </c>
      <c r="AL177" s="590">
        <v>5803</v>
      </c>
      <c r="AM177" s="590">
        <v>1670</v>
      </c>
      <c r="AN177" s="621">
        <v>0.2879806863252285</v>
      </c>
      <c r="AO177" s="590">
        <v>4</v>
      </c>
      <c r="AP177" s="621">
        <v>1</v>
      </c>
      <c r="AQ177" s="590">
        <v>1674</v>
      </c>
      <c r="AR177" s="621">
        <v>0.28847148026882646</v>
      </c>
      <c r="AS177" s="590">
        <v>17</v>
      </c>
      <c r="AT177" s="621">
        <v>1.0179640718562874E-2</v>
      </c>
      <c r="AV177" s="621"/>
      <c r="AW177" s="590">
        <v>17</v>
      </c>
      <c r="AX177" s="621">
        <v>1.0155316606929509E-2</v>
      </c>
      <c r="AY177" s="590">
        <v>15</v>
      </c>
      <c r="AZ177" s="621">
        <v>0.88235294117647056</v>
      </c>
      <c r="BB177" s="621" t="s">
        <v>323</v>
      </c>
      <c r="BC177" s="590">
        <v>15</v>
      </c>
      <c r="BD177" s="621">
        <v>0.88235294117647056</v>
      </c>
      <c r="BE177" s="590">
        <v>1</v>
      </c>
      <c r="BF177" s="621">
        <v>5.9737156511350056E-4</v>
      </c>
      <c r="BG177" s="590">
        <v>26</v>
      </c>
      <c r="BH177" s="621">
        <v>1.5531660692951015E-2</v>
      </c>
      <c r="BI177" s="590">
        <v>27</v>
      </c>
      <c r="BJ177" s="621">
        <v>1.6129032258064516E-2</v>
      </c>
      <c r="BK177" s="590">
        <v>3</v>
      </c>
      <c r="BL177" s="621">
        <v>0.5</v>
      </c>
      <c r="BM177" s="590">
        <v>2</v>
      </c>
      <c r="BN177" s="621">
        <v>1</v>
      </c>
      <c r="BO177" s="590" t="s">
        <v>323</v>
      </c>
    </row>
    <row r="178" spans="1:67" s="590" customFormat="1" x14ac:dyDescent="0.2">
      <c r="A178" s="590" t="s">
        <v>188</v>
      </c>
      <c r="B178" s="590" t="s">
        <v>194</v>
      </c>
      <c r="C178" s="590" t="s">
        <v>880</v>
      </c>
      <c r="D178" s="590" t="s">
        <v>515</v>
      </c>
      <c r="E178" s="590" t="s">
        <v>504</v>
      </c>
      <c r="F178" s="590" t="s">
        <v>519</v>
      </c>
      <c r="G178" s="590" t="s">
        <v>321</v>
      </c>
      <c r="H178" s="590" t="s">
        <v>1109</v>
      </c>
      <c r="I178" s="590" t="s">
        <v>934</v>
      </c>
      <c r="K178" s="590" t="s">
        <v>386</v>
      </c>
      <c r="L178" s="590">
        <v>1</v>
      </c>
      <c r="N178" s="590">
        <v>3</v>
      </c>
      <c r="O178" s="656">
        <v>3</v>
      </c>
      <c r="P178" s="656">
        <v>3274</v>
      </c>
      <c r="Q178" s="656">
        <v>1322</v>
      </c>
      <c r="R178" s="590">
        <v>1</v>
      </c>
      <c r="S178" s="621">
        <v>0.33333333333333331</v>
      </c>
      <c r="AA178" s="659"/>
      <c r="AC178" s="621"/>
      <c r="AD178" s="590">
        <v>3256</v>
      </c>
      <c r="AE178" s="590">
        <v>18</v>
      </c>
      <c r="AF178" s="621">
        <v>5.4978619425778861E-3</v>
      </c>
      <c r="AG178" s="590">
        <v>3274</v>
      </c>
      <c r="AH178" s="590">
        <v>5898</v>
      </c>
      <c r="AI178" s="621">
        <v>0.55510342488979314</v>
      </c>
      <c r="AJ178" s="590">
        <v>3256</v>
      </c>
      <c r="AK178" s="590">
        <v>18</v>
      </c>
      <c r="AL178" s="590">
        <v>3274</v>
      </c>
      <c r="AM178" s="590">
        <v>1305</v>
      </c>
      <c r="AN178" s="621">
        <v>0.40079852579852582</v>
      </c>
      <c r="AO178" s="590">
        <v>17</v>
      </c>
      <c r="AP178" s="621">
        <v>0.94444444444444442</v>
      </c>
      <c r="AQ178" s="590">
        <v>1322</v>
      </c>
      <c r="AR178" s="621">
        <v>0.40378741600488699</v>
      </c>
      <c r="AS178" s="590">
        <v>6</v>
      </c>
      <c r="AT178" s="621">
        <v>4.5977011494252873E-3</v>
      </c>
      <c r="AU178" s="590">
        <v>1</v>
      </c>
      <c r="AV178" s="621">
        <v>5.8823529411764705E-2</v>
      </c>
      <c r="AW178" s="590">
        <v>7</v>
      </c>
      <c r="AX178" s="621">
        <v>5.2950075642965201E-3</v>
      </c>
      <c r="AY178" s="590">
        <v>1</v>
      </c>
      <c r="AZ178" s="621">
        <v>0.16666666666666666</v>
      </c>
      <c r="BA178" s="590">
        <v>1</v>
      </c>
      <c r="BB178" s="621">
        <v>1</v>
      </c>
      <c r="BC178" s="590">
        <v>2</v>
      </c>
      <c r="BD178" s="621">
        <v>0.2857142857142857</v>
      </c>
      <c r="BE178" s="590">
        <v>1</v>
      </c>
      <c r="BF178" s="621">
        <v>7.5642965204236008E-4</v>
      </c>
      <c r="BG178" s="590">
        <v>48</v>
      </c>
      <c r="BH178" s="621">
        <v>3.6308623298033284E-2</v>
      </c>
      <c r="BI178" s="590">
        <v>49</v>
      </c>
      <c r="BJ178" s="621">
        <v>3.7065052950075644E-2</v>
      </c>
      <c r="BK178" s="590">
        <v>1</v>
      </c>
      <c r="BL178" s="621">
        <v>0.33333333333333331</v>
      </c>
      <c r="BM178" s="590">
        <v>1</v>
      </c>
      <c r="BN178" s="621">
        <v>1</v>
      </c>
      <c r="BO178" s="590" t="s">
        <v>323</v>
      </c>
    </row>
    <row r="179" spans="1:67" s="590" customFormat="1" x14ac:dyDescent="0.2">
      <c r="A179" s="590" t="s">
        <v>188</v>
      </c>
      <c r="B179" s="590" t="s">
        <v>194</v>
      </c>
      <c r="C179" s="590" t="s">
        <v>198</v>
      </c>
      <c r="D179" s="590" t="s">
        <v>515</v>
      </c>
      <c r="E179" s="590" t="s">
        <v>504</v>
      </c>
      <c r="F179" s="590" t="s">
        <v>519</v>
      </c>
      <c r="G179" s="590" t="s">
        <v>321</v>
      </c>
      <c r="H179" s="590" t="s">
        <v>1109</v>
      </c>
      <c r="I179" s="590" t="s">
        <v>934</v>
      </c>
      <c r="K179" s="590" t="s">
        <v>386</v>
      </c>
      <c r="L179" s="590">
        <v>1</v>
      </c>
      <c r="N179" s="590">
        <v>2</v>
      </c>
      <c r="O179" s="656">
        <v>2</v>
      </c>
      <c r="P179" s="656">
        <v>3434</v>
      </c>
      <c r="Q179" s="656">
        <v>1122</v>
      </c>
      <c r="R179" s="590">
        <v>1</v>
      </c>
      <c r="S179" s="621">
        <v>0.5</v>
      </c>
      <c r="V179" s="590">
        <v>1</v>
      </c>
      <c r="W179" s="590">
        <v>1</v>
      </c>
      <c r="X179" s="590">
        <v>1</v>
      </c>
      <c r="Z179" s="590">
        <v>1</v>
      </c>
      <c r="AA179" s="659">
        <v>0.5</v>
      </c>
      <c r="AC179" s="621"/>
      <c r="AD179" s="590">
        <v>3414</v>
      </c>
      <c r="AE179" s="590">
        <v>20</v>
      </c>
      <c r="AF179" s="621">
        <v>5.8241118229470003E-3</v>
      </c>
      <c r="AG179" s="590">
        <v>3434</v>
      </c>
      <c r="AH179" s="590">
        <v>4887</v>
      </c>
      <c r="AI179" s="621">
        <v>0.70268058113361975</v>
      </c>
      <c r="AJ179" s="590">
        <v>3414</v>
      </c>
      <c r="AK179" s="590">
        <v>20</v>
      </c>
      <c r="AL179" s="590">
        <v>3434</v>
      </c>
      <c r="AM179" s="590">
        <v>1104</v>
      </c>
      <c r="AN179" s="621">
        <v>0.32337434094903339</v>
      </c>
      <c r="AO179" s="590">
        <v>18</v>
      </c>
      <c r="AP179" s="621">
        <v>0.9</v>
      </c>
      <c r="AQ179" s="590">
        <v>1122</v>
      </c>
      <c r="AR179" s="621">
        <v>0.32673267326732675</v>
      </c>
      <c r="AS179" s="590">
        <v>11</v>
      </c>
      <c r="AT179" s="621">
        <v>9.9637681159420281E-3</v>
      </c>
      <c r="AU179" s="590">
        <v>1</v>
      </c>
      <c r="AV179" s="621">
        <v>5.5555555555555552E-2</v>
      </c>
      <c r="AW179" s="590">
        <v>12</v>
      </c>
      <c r="AX179" s="621">
        <v>1.06951871657754E-2</v>
      </c>
      <c r="AY179" s="590">
        <v>10</v>
      </c>
      <c r="AZ179" s="621">
        <v>0.90909090909090906</v>
      </c>
      <c r="BB179" s="621"/>
      <c r="BC179" s="590">
        <v>10</v>
      </c>
      <c r="BD179" s="621">
        <v>0.83333333333333337</v>
      </c>
      <c r="BE179" s="590">
        <v>1</v>
      </c>
      <c r="BF179" s="621">
        <v>8.9126559714795004E-4</v>
      </c>
      <c r="BG179" s="590">
        <v>30</v>
      </c>
      <c r="BH179" s="621">
        <v>2.6737967914438502E-2</v>
      </c>
      <c r="BI179" s="590">
        <v>31</v>
      </c>
      <c r="BJ179" s="621">
        <v>2.7629233511586453E-2</v>
      </c>
      <c r="BK179" s="590">
        <v>0</v>
      </c>
      <c r="BL179" s="621"/>
      <c r="BN179" s="621"/>
      <c r="BO179" s="590" t="s">
        <v>323</v>
      </c>
    </row>
    <row r="180" spans="1:67" s="590" customFormat="1" x14ac:dyDescent="0.2">
      <c r="A180" s="590" t="s">
        <v>188</v>
      </c>
      <c r="B180" s="590" t="s">
        <v>194</v>
      </c>
      <c r="C180" s="590" t="s">
        <v>199</v>
      </c>
      <c r="D180" s="590" t="s">
        <v>515</v>
      </c>
      <c r="E180" s="590" t="s">
        <v>504</v>
      </c>
      <c r="F180" s="590" t="s">
        <v>519</v>
      </c>
      <c r="G180" s="590" t="s">
        <v>321</v>
      </c>
      <c r="H180" s="590" t="s">
        <v>1109</v>
      </c>
      <c r="I180" s="590" t="s">
        <v>934</v>
      </c>
      <c r="K180" s="590" t="s">
        <v>510</v>
      </c>
      <c r="L180" s="590">
        <v>1</v>
      </c>
      <c r="M180" s="590">
        <v>1</v>
      </c>
      <c r="N180" s="590">
        <v>1</v>
      </c>
      <c r="O180" s="656">
        <v>1</v>
      </c>
      <c r="P180" s="656">
        <v>3696</v>
      </c>
      <c r="Q180" s="656" t="s">
        <v>323</v>
      </c>
      <c r="R180" s="590">
        <v>1</v>
      </c>
      <c r="S180" s="621">
        <v>1</v>
      </c>
      <c r="V180" s="590">
        <v>1</v>
      </c>
      <c r="W180" s="590">
        <v>1</v>
      </c>
      <c r="X180" s="590">
        <v>1</v>
      </c>
      <c r="AA180" s="659"/>
      <c r="AC180" s="621"/>
      <c r="AD180" s="590">
        <v>3692</v>
      </c>
      <c r="AE180" s="590">
        <v>4</v>
      </c>
      <c r="AF180" s="621">
        <v>1.0822510822510823E-3</v>
      </c>
      <c r="AG180" s="590">
        <v>3696</v>
      </c>
      <c r="AH180" s="590">
        <v>4965</v>
      </c>
      <c r="AI180" s="621">
        <v>0.74441087613293055</v>
      </c>
      <c r="AJ180" s="590" t="s">
        <v>323</v>
      </c>
      <c r="AK180" s="590" t="s">
        <v>323</v>
      </c>
      <c r="AL180" s="590" t="s">
        <v>323</v>
      </c>
      <c r="AN180" s="621" t="s">
        <v>323</v>
      </c>
      <c r="AP180" s="621" t="s">
        <v>323</v>
      </c>
      <c r="AQ180" s="590" t="s">
        <v>323</v>
      </c>
      <c r="AR180" s="621" t="s">
        <v>323</v>
      </c>
      <c r="AT180" s="621" t="s">
        <v>323</v>
      </c>
      <c r="AV180" s="621" t="s">
        <v>323</v>
      </c>
      <c r="AW180" s="590" t="s">
        <v>323</v>
      </c>
      <c r="AX180" s="621" t="s">
        <v>323</v>
      </c>
      <c r="AZ180" s="621" t="s">
        <v>323</v>
      </c>
      <c r="BB180" s="621" t="s">
        <v>323</v>
      </c>
      <c r="BC180" s="590" t="s">
        <v>323</v>
      </c>
      <c r="BD180" s="621" t="s">
        <v>323</v>
      </c>
      <c r="BF180" s="621" t="s">
        <v>323</v>
      </c>
      <c r="BH180" s="621" t="s">
        <v>323</v>
      </c>
      <c r="BI180" s="590" t="s">
        <v>323</v>
      </c>
      <c r="BJ180" s="621" t="s">
        <v>323</v>
      </c>
      <c r="BK180" s="590">
        <v>0</v>
      </c>
      <c r="BL180" s="621"/>
      <c r="BN180" s="621"/>
      <c r="BO180" s="590" t="s">
        <v>323</v>
      </c>
    </row>
    <row r="181" spans="1:67" s="590" customFormat="1" x14ac:dyDescent="0.2">
      <c r="A181" s="590" t="s">
        <v>188</v>
      </c>
      <c r="B181" s="590" t="s">
        <v>194</v>
      </c>
      <c r="C181" s="590" t="s">
        <v>200</v>
      </c>
      <c r="D181" s="590" t="s">
        <v>515</v>
      </c>
      <c r="E181" s="590" t="s">
        <v>504</v>
      </c>
      <c r="F181" s="590" t="s">
        <v>519</v>
      </c>
      <c r="G181" s="590" t="s">
        <v>321</v>
      </c>
      <c r="H181" s="590" t="s">
        <v>1109</v>
      </c>
      <c r="I181" s="590" t="s">
        <v>934</v>
      </c>
      <c r="K181" s="590" t="s">
        <v>510</v>
      </c>
      <c r="L181" s="590">
        <v>1</v>
      </c>
      <c r="M181" s="590">
        <v>1</v>
      </c>
      <c r="N181" s="590">
        <v>1</v>
      </c>
      <c r="O181" s="656">
        <v>1</v>
      </c>
      <c r="P181" s="656">
        <v>2956</v>
      </c>
      <c r="Q181" s="656" t="s">
        <v>323</v>
      </c>
      <c r="R181" s="590">
        <v>1</v>
      </c>
      <c r="S181" s="621">
        <v>1</v>
      </c>
      <c r="V181" s="590">
        <v>1</v>
      </c>
      <c r="W181" s="590">
        <v>1</v>
      </c>
      <c r="X181" s="590">
        <v>1</v>
      </c>
      <c r="AA181" s="659"/>
      <c r="AC181" s="621"/>
      <c r="AD181" s="590">
        <v>2948</v>
      </c>
      <c r="AE181" s="590">
        <v>8</v>
      </c>
      <c r="AF181" s="621">
        <v>2.7063599458728013E-3</v>
      </c>
      <c r="AG181" s="590">
        <v>2956</v>
      </c>
      <c r="AH181" s="590">
        <v>5607</v>
      </c>
      <c r="AI181" s="621">
        <v>0.52719814517567332</v>
      </c>
      <c r="AJ181" s="590" t="s">
        <v>323</v>
      </c>
      <c r="AK181" s="590" t="s">
        <v>323</v>
      </c>
      <c r="AL181" s="590" t="s">
        <v>323</v>
      </c>
      <c r="AN181" s="621" t="s">
        <v>323</v>
      </c>
      <c r="AP181" s="621" t="s">
        <v>323</v>
      </c>
      <c r="AQ181" s="590" t="s">
        <v>323</v>
      </c>
      <c r="AR181" s="621" t="s">
        <v>323</v>
      </c>
      <c r="AT181" s="621" t="s">
        <v>323</v>
      </c>
      <c r="AV181" s="621" t="s">
        <v>323</v>
      </c>
      <c r="AW181" s="590" t="s">
        <v>323</v>
      </c>
      <c r="AX181" s="621" t="s">
        <v>323</v>
      </c>
      <c r="AZ181" s="621" t="s">
        <v>323</v>
      </c>
      <c r="BB181" s="621" t="s">
        <v>323</v>
      </c>
      <c r="BC181" s="590" t="s">
        <v>323</v>
      </c>
      <c r="BD181" s="621" t="s">
        <v>323</v>
      </c>
      <c r="BF181" s="621" t="s">
        <v>323</v>
      </c>
      <c r="BH181" s="621" t="s">
        <v>323</v>
      </c>
      <c r="BI181" s="590" t="s">
        <v>323</v>
      </c>
      <c r="BJ181" s="621" t="s">
        <v>323</v>
      </c>
      <c r="BK181" s="590">
        <v>1</v>
      </c>
      <c r="BL181" s="621">
        <v>1</v>
      </c>
      <c r="BM181" s="590">
        <v>1</v>
      </c>
      <c r="BN181" s="621">
        <v>1</v>
      </c>
      <c r="BO181" s="590" t="s">
        <v>323</v>
      </c>
    </row>
    <row r="182" spans="1:67" s="590" customFormat="1" x14ac:dyDescent="0.2">
      <c r="A182" s="590" t="s">
        <v>188</v>
      </c>
      <c r="B182" s="590" t="s">
        <v>189</v>
      </c>
      <c r="C182" s="590" t="s">
        <v>502</v>
      </c>
      <c r="D182" s="590" t="s">
        <v>503</v>
      </c>
      <c r="E182" s="590" t="s">
        <v>504</v>
      </c>
      <c r="F182" s="590" t="s">
        <v>519</v>
      </c>
      <c r="G182" s="590" t="s">
        <v>321</v>
      </c>
      <c r="H182" s="590" t="s">
        <v>1109</v>
      </c>
      <c r="I182" s="590" t="s">
        <v>934</v>
      </c>
      <c r="K182" s="590" t="s">
        <v>510</v>
      </c>
      <c r="L182" s="590">
        <v>6</v>
      </c>
      <c r="M182" s="590">
        <v>5</v>
      </c>
      <c r="N182" s="590">
        <v>5</v>
      </c>
      <c r="O182" s="656">
        <v>0.83333333333333337</v>
      </c>
      <c r="P182" s="656">
        <v>306</v>
      </c>
      <c r="Q182" s="656" t="s">
        <v>323</v>
      </c>
      <c r="S182" s="621"/>
      <c r="Z182" s="590">
        <v>4</v>
      </c>
      <c r="AA182" s="659">
        <v>0.8</v>
      </c>
      <c r="AB182" s="590">
        <v>4</v>
      </c>
      <c r="AC182" s="621">
        <v>0.66666666666666663</v>
      </c>
      <c r="AD182" s="590">
        <v>1836</v>
      </c>
      <c r="AF182" s="621"/>
      <c r="AG182" s="590">
        <v>1836</v>
      </c>
      <c r="AI182" s="621"/>
      <c r="AJ182" s="590" t="s">
        <v>323</v>
      </c>
      <c r="AL182" s="590" t="s">
        <v>323</v>
      </c>
      <c r="AN182" s="621" t="s">
        <v>323</v>
      </c>
      <c r="AP182" s="621"/>
      <c r="AQ182" s="590" t="s">
        <v>323</v>
      </c>
      <c r="AR182" s="621" t="s">
        <v>323</v>
      </c>
      <c r="AT182" s="621" t="s">
        <v>323</v>
      </c>
      <c r="AV182" s="621"/>
      <c r="AW182" s="590" t="s">
        <v>323</v>
      </c>
      <c r="AX182" s="621" t="s">
        <v>323</v>
      </c>
      <c r="AZ182" s="621" t="s">
        <v>323</v>
      </c>
      <c r="BB182" s="621" t="s">
        <v>323</v>
      </c>
      <c r="BC182" s="590" t="s">
        <v>323</v>
      </c>
      <c r="BD182" s="621" t="s">
        <v>323</v>
      </c>
      <c r="BF182" s="621" t="s">
        <v>323</v>
      </c>
      <c r="BH182" s="621" t="s">
        <v>323</v>
      </c>
      <c r="BI182" s="590" t="s">
        <v>323</v>
      </c>
      <c r="BJ182" s="621" t="s">
        <v>323</v>
      </c>
      <c r="BK182" s="590">
        <v>1</v>
      </c>
      <c r="BL182" s="621">
        <v>0.2</v>
      </c>
      <c r="BM182" s="590">
        <v>1</v>
      </c>
      <c r="BN182" s="621">
        <v>0.16666666666666666</v>
      </c>
      <c r="BO182" s="590">
        <v>1</v>
      </c>
    </row>
    <row r="183" spans="1:67" s="590" customFormat="1" x14ac:dyDescent="0.2">
      <c r="A183" s="590" t="s">
        <v>188</v>
      </c>
      <c r="B183" s="590" t="s">
        <v>194</v>
      </c>
      <c r="C183" s="590" t="s">
        <v>502</v>
      </c>
      <c r="D183" s="590" t="s">
        <v>509</v>
      </c>
      <c r="E183" s="590" t="s">
        <v>504</v>
      </c>
      <c r="F183" s="590" t="s">
        <v>519</v>
      </c>
      <c r="G183" s="590" t="s">
        <v>321</v>
      </c>
      <c r="H183" s="590" t="s">
        <v>1109</v>
      </c>
      <c r="I183" s="590" t="s">
        <v>934</v>
      </c>
      <c r="K183" s="590" t="s">
        <v>386</v>
      </c>
      <c r="L183" s="590">
        <v>1</v>
      </c>
      <c r="N183" s="590">
        <v>5</v>
      </c>
      <c r="O183" s="656">
        <v>5</v>
      </c>
      <c r="P183" s="656">
        <v>42127</v>
      </c>
      <c r="Q183" s="656">
        <v>12952</v>
      </c>
      <c r="R183" s="590">
        <v>1</v>
      </c>
      <c r="S183" s="621">
        <v>0.2</v>
      </c>
      <c r="T183" s="590">
        <v>1</v>
      </c>
      <c r="U183" s="590" t="s">
        <v>434</v>
      </c>
      <c r="V183" s="590">
        <v>1</v>
      </c>
      <c r="W183" s="590">
        <v>1</v>
      </c>
      <c r="X183" s="590">
        <v>1</v>
      </c>
      <c r="AA183" s="659"/>
      <c r="AC183" s="621"/>
      <c r="AD183" s="590">
        <v>42058</v>
      </c>
      <c r="AE183" s="590">
        <v>69</v>
      </c>
      <c r="AF183" s="621">
        <v>1.6379044318370641E-3</v>
      </c>
      <c r="AG183" s="590">
        <v>42127</v>
      </c>
      <c r="AH183" s="590">
        <v>63381</v>
      </c>
      <c r="AI183" s="621">
        <v>0.66466291159811297</v>
      </c>
      <c r="AJ183" s="590">
        <v>42058</v>
      </c>
      <c r="AK183" s="590">
        <v>69</v>
      </c>
      <c r="AL183" s="590">
        <v>42127</v>
      </c>
      <c r="AM183" s="590">
        <v>12889</v>
      </c>
      <c r="AN183" s="621">
        <v>0.30645774882305388</v>
      </c>
      <c r="AO183" s="590">
        <v>63</v>
      </c>
      <c r="AP183" s="621">
        <v>0.91304347826086951</v>
      </c>
      <c r="AQ183" s="590">
        <v>12952</v>
      </c>
      <c r="AR183" s="621">
        <v>0.30745127827758917</v>
      </c>
      <c r="AS183" s="590">
        <v>81</v>
      </c>
      <c r="AT183" s="621">
        <v>6.2844285825122198E-3</v>
      </c>
      <c r="AU183" s="590">
        <v>6</v>
      </c>
      <c r="AV183" s="621">
        <v>9.5238095238095233E-2</v>
      </c>
      <c r="AW183" s="590">
        <v>87</v>
      </c>
      <c r="AX183" s="621">
        <v>6.7171093267449043E-3</v>
      </c>
      <c r="AY183" s="590">
        <v>64</v>
      </c>
      <c r="AZ183" s="621">
        <v>0.79012345679012341</v>
      </c>
      <c r="BA183" s="590">
        <v>4</v>
      </c>
      <c r="BB183" s="621">
        <v>0.66666666666666663</v>
      </c>
      <c r="BC183" s="590">
        <v>68</v>
      </c>
      <c r="BD183" s="621">
        <v>0.7816091954022989</v>
      </c>
      <c r="BE183" s="590">
        <v>24</v>
      </c>
      <c r="BF183" s="621">
        <v>1.8529956763434219E-3</v>
      </c>
      <c r="BG183" s="590">
        <v>531</v>
      </c>
      <c r="BH183" s="621">
        <v>4.0997529339098206E-2</v>
      </c>
      <c r="BI183" s="590">
        <v>555</v>
      </c>
      <c r="BJ183" s="621">
        <v>4.2850525015441628E-2</v>
      </c>
      <c r="BK183" s="590">
        <v>0</v>
      </c>
      <c r="BL183" s="621"/>
      <c r="BN183" s="621"/>
      <c r="BO183" s="590" t="s">
        <v>323</v>
      </c>
    </row>
    <row r="184" spans="1:67" s="590" customFormat="1" x14ac:dyDescent="0.2">
      <c r="A184" s="590" t="s">
        <v>206</v>
      </c>
      <c r="B184" s="590" t="s">
        <v>207</v>
      </c>
      <c r="C184" s="590" t="s">
        <v>502</v>
      </c>
      <c r="D184" s="590" t="s">
        <v>507</v>
      </c>
      <c r="E184" s="590" t="s">
        <v>504</v>
      </c>
      <c r="F184" s="590" t="s">
        <v>505</v>
      </c>
      <c r="G184" s="590" t="s">
        <v>314</v>
      </c>
      <c r="H184" s="590" t="s">
        <v>1109</v>
      </c>
      <c r="I184" s="590" t="s">
        <v>934</v>
      </c>
      <c r="K184" s="590" t="s">
        <v>386</v>
      </c>
      <c r="L184" s="590">
        <v>6</v>
      </c>
      <c r="N184" s="590">
        <v>10</v>
      </c>
      <c r="O184" s="656">
        <v>1.6666666666666667</v>
      </c>
      <c r="P184" s="656">
        <v>1341.1666666666667</v>
      </c>
      <c r="Q184" s="656">
        <v>479.5</v>
      </c>
      <c r="S184" s="621"/>
      <c r="Z184" s="590">
        <v>6</v>
      </c>
      <c r="AA184" s="659">
        <v>0.6</v>
      </c>
      <c r="AB184" s="590">
        <v>4</v>
      </c>
      <c r="AC184" s="621">
        <v>0.66666666666666663</v>
      </c>
      <c r="AD184" s="590">
        <v>8042</v>
      </c>
      <c r="AE184" s="590">
        <v>5</v>
      </c>
      <c r="AF184" s="621">
        <v>6.2134957126879582E-4</v>
      </c>
      <c r="AG184" s="590">
        <v>8047</v>
      </c>
      <c r="AH184" s="590">
        <v>11067</v>
      </c>
      <c r="AI184" s="621">
        <v>0.727116653112858</v>
      </c>
      <c r="AJ184" s="590">
        <v>8042</v>
      </c>
      <c r="AK184" s="590">
        <v>5</v>
      </c>
      <c r="AL184" s="590">
        <v>8047</v>
      </c>
      <c r="AM184" s="590">
        <v>2872</v>
      </c>
      <c r="AN184" s="621">
        <v>0.357125093260383</v>
      </c>
      <c r="AO184" s="590">
        <v>5</v>
      </c>
      <c r="AP184" s="621">
        <v>1</v>
      </c>
      <c r="AQ184" s="590">
        <v>2877</v>
      </c>
      <c r="AR184" s="621">
        <v>0.3575245433080651</v>
      </c>
      <c r="AS184" s="590">
        <v>12</v>
      </c>
      <c r="AT184" s="621">
        <v>4.178272980501393E-3</v>
      </c>
      <c r="AU184" s="590">
        <v>1</v>
      </c>
      <c r="AV184" s="621">
        <v>0.2</v>
      </c>
      <c r="AW184" s="590">
        <v>13</v>
      </c>
      <c r="AX184" s="621">
        <v>4.5185957594716716E-3</v>
      </c>
      <c r="AY184" s="590">
        <v>11</v>
      </c>
      <c r="AZ184" s="621">
        <v>0.91666666666666663</v>
      </c>
      <c r="BB184" s="621"/>
      <c r="BC184" s="590">
        <v>11</v>
      </c>
      <c r="BD184" s="621">
        <v>0.84615384615384615</v>
      </c>
      <c r="BE184" s="590">
        <v>5</v>
      </c>
      <c r="BF184" s="621">
        <v>1.7379214459506431E-3</v>
      </c>
      <c r="BG184" s="590">
        <v>18</v>
      </c>
      <c r="BH184" s="621">
        <v>6.2565172054223151E-3</v>
      </c>
      <c r="BI184" s="590">
        <v>23</v>
      </c>
      <c r="BJ184" s="621">
        <v>7.9944386513729586E-3</v>
      </c>
      <c r="BK184" s="590">
        <v>6</v>
      </c>
      <c r="BL184" s="621">
        <v>0.6</v>
      </c>
      <c r="BM184" s="590">
        <v>4</v>
      </c>
      <c r="BN184" s="621">
        <v>0.66666666666666663</v>
      </c>
      <c r="BO184" s="590" t="s">
        <v>323</v>
      </c>
    </row>
    <row r="185" spans="1:67" s="590" customFormat="1" x14ac:dyDescent="0.2">
      <c r="A185" s="590" t="s">
        <v>206</v>
      </c>
      <c r="B185" s="590" t="s">
        <v>429</v>
      </c>
      <c r="C185" s="590" t="s">
        <v>502</v>
      </c>
      <c r="D185" s="590" t="s">
        <v>507</v>
      </c>
      <c r="E185" s="590" t="s">
        <v>504</v>
      </c>
      <c r="F185" s="590" t="s">
        <v>505</v>
      </c>
      <c r="G185" s="590" t="s">
        <v>314</v>
      </c>
      <c r="H185" s="590" t="s">
        <v>1109</v>
      </c>
      <c r="I185" s="590" t="s">
        <v>934</v>
      </c>
      <c r="K185" s="590" t="s">
        <v>386</v>
      </c>
      <c r="L185" s="590">
        <v>6</v>
      </c>
      <c r="N185" s="590">
        <v>12</v>
      </c>
      <c r="O185" s="656">
        <v>2</v>
      </c>
      <c r="P185" s="656">
        <v>1974.8333333333333</v>
      </c>
      <c r="Q185" s="656">
        <v>754</v>
      </c>
      <c r="S185" s="621"/>
      <c r="Z185" s="590">
        <v>6</v>
      </c>
      <c r="AA185" s="659">
        <v>0.5</v>
      </c>
      <c r="AB185" s="590">
        <v>5</v>
      </c>
      <c r="AC185" s="621">
        <v>0.83333333333333337</v>
      </c>
      <c r="AD185" s="590">
        <v>11844</v>
      </c>
      <c r="AE185" s="590">
        <v>5</v>
      </c>
      <c r="AF185" s="621">
        <v>4.219765381044814E-4</v>
      </c>
      <c r="AG185" s="590">
        <v>11849</v>
      </c>
      <c r="AH185" s="590">
        <v>16233</v>
      </c>
      <c r="AI185" s="621">
        <v>0.72993285283065357</v>
      </c>
      <c r="AJ185" s="590">
        <v>11844</v>
      </c>
      <c r="AK185" s="590">
        <v>5</v>
      </c>
      <c r="AL185" s="590">
        <v>11849</v>
      </c>
      <c r="AM185" s="590">
        <v>4520</v>
      </c>
      <c r="AN185" s="621">
        <v>0.38162782843633908</v>
      </c>
      <c r="AO185" s="590">
        <v>4</v>
      </c>
      <c r="AP185" s="621">
        <v>0.8</v>
      </c>
      <c r="AQ185" s="590">
        <v>4524</v>
      </c>
      <c r="AR185" s="621">
        <v>0.38180437167693476</v>
      </c>
      <c r="AS185" s="590">
        <v>25</v>
      </c>
      <c r="AT185" s="621">
        <v>5.5309734513274336E-3</v>
      </c>
      <c r="AU185" s="590">
        <v>3</v>
      </c>
      <c r="AV185" s="621">
        <v>0.75</v>
      </c>
      <c r="AW185" s="590">
        <v>28</v>
      </c>
      <c r="AX185" s="621">
        <v>6.18921308576481E-3</v>
      </c>
      <c r="AY185" s="590">
        <v>23</v>
      </c>
      <c r="AZ185" s="621">
        <v>0.92</v>
      </c>
      <c r="BA185" s="590">
        <v>1</v>
      </c>
      <c r="BB185" s="621">
        <v>0.33333333333333331</v>
      </c>
      <c r="BC185" s="590">
        <v>24</v>
      </c>
      <c r="BD185" s="621">
        <v>0.8571428571428571</v>
      </c>
      <c r="BE185" s="590">
        <v>29</v>
      </c>
      <c r="BF185" s="621">
        <v>6.41025641025641E-3</v>
      </c>
      <c r="BG185" s="590">
        <v>43</v>
      </c>
      <c r="BH185" s="621">
        <v>9.5048629531388155E-3</v>
      </c>
      <c r="BI185" s="590">
        <v>72</v>
      </c>
      <c r="BJ185" s="621">
        <v>1.5915119363395226E-2</v>
      </c>
      <c r="BK185" s="590">
        <v>4</v>
      </c>
      <c r="BL185" s="621">
        <v>0.33333333333333331</v>
      </c>
      <c r="BM185" s="590">
        <v>3</v>
      </c>
      <c r="BN185" s="621">
        <v>0.5</v>
      </c>
      <c r="BO185" s="590" t="s">
        <v>323</v>
      </c>
    </row>
    <row r="186" spans="1:67" s="590" customFormat="1" x14ac:dyDescent="0.2">
      <c r="A186" s="590" t="s">
        <v>206</v>
      </c>
      <c r="B186" s="590" t="s">
        <v>430</v>
      </c>
      <c r="C186" s="590" t="s">
        <v>502</v>
      </c>
      <c r="D186" s="590" t="s">
        <v>507</v>
      </c>
      <c r="E186" s="590" t="s">
        <v>504</v>
      </c>
      <c r="F186" s="590" t="s">
        <v>505</v>
      </c>
      <c r="G186" s="590" t="s">
        <v>314</v>
      </c>
      <c r="H186" s="590" t="s">
        <v>1109</v>
      </c>
      <c r="I186" s="590" t="s">
        <v>934</v>
      </c>
      <c r="K186" s="590" t="s">
        <v>386</v>
      </c>
      <c r="L186" s="590">
        <v>6</v>
      </c>
      <c r="N186" s="590">
        <v>8</v>
      </c>
      <c r="O186" s="656">
        <v>1.3333333333333333</v>
      </c>
      <c r="P186" s="656">
        <v>1247.5</v>
      </c>
      <c r="Q186" s="656">
        <v>361.66666666666669</v>
      </c>
      <c r="S186" s="621"/>
      <c r="Z186" s="590">
        <v>6</v>
      </c>
      <c r="AA186" s="659">
        <v>0.75</v>
      </c>
      <c r="AB186" s="590">
        <v>5</v>
      </c>
      <c r="AC186" s="621">
        <v>0.83333333333333337</v>
      </c>
      <c r="AD186" s="590">
        <v>7478</v>
      </c>
      <c r="AE186" s="590">
        <v>7</v>
      </c>
      <c r="AF186" s="621">
        <v>9.3520374081496331E-4</v>
      </c>
      <c r="AG186" s="590">
        <v>7485</v>
      </c>
      <c r="AH186" s="590">
        <v>10995</v>
      </c>
      <c r="AI186" s="621">
        <v>0.68076398362892221</v>
      </c>
      <c r="AJ186" s="590">
        <v>7478</v>
      </c>
      <c r="AK186" s="590">
        <v>7</v>
      </c>
      <c r="AL186" s="590">
        <v>7485</v>
      </c>
      <c r="AM186" s="590">
        <v>2163</v>
      </c>
      <c r="AN186" s="621">
        <v>0.28924846215565658</v>
      </c>
      <c r="AO186" s="590">
        <v>7</v>
      </c>
      <c r="AP186" s="621">
        <v>1</v>
      </c>
      <c r="AQ186" s="590">
        <v>2170</v>
      </c>
      <c r="AR186" s="621">
        <v>0.28991315965263859</v>
      </c>
      <c r="AS186" s="590">
        <v>16</v>
      </c>
      <c r="AT186" s="621">
        <v>7.3971336107258433E-3</v>
      </c>
      <c r="AU186" s="590">
        <v>3</v>
      </c>
      <c r="AV186" s="621">
        <v>0.42857142857142855</v>
      </c>
      <c r="AW186" s="590">
        <v>19</v>
      </c>
      <c r="AX186" s="621">
        <v>8.755760368663594E-3</v>
      </c>
      <c r="AY186" s="590">
        <v>16</v>
      </c>
      <c r="AZ186" s="621">
        <v>1</v>
      </c>
      <c r="BA186" s="590">
        <v>2</v>
      </c>
      <c r="BB186" s="621">
        <v>0.66666666666666663</v>
      </c>
      <c r="BC186" s="590">
        <v>18</v>
      </c>
      <c r="BD186" s="621">
        <v>0.94736842105263153</v>
      </c>
      <c r="BE186" s="590">
        <v>5</v>
      </c>
      <c r="BF186" s="621">
        <v>2.304147465437788E-3</v>
      </c>
      <c r="BG186" s="590">
        <v>107</v>
      </c>
      <c r="BH186" s="621">
        <v>4.9308755760368667E-2</v>
      </c>
      <c r="BI186" s="590">
        <v>112</v>
      </c>
      <c r="BJ186" s="621">
        <v>5.1612903225806452E-2</v>
      </c>
      <c r="BK186" s="590">
        <v>1</v>
      </c>
      <c r="BL186" s="621">
        <v>0.125</v>
      </c>
      <c r="BM186" s="590">
        <v>1</v>
      </c>
      <c r="BN186" s="621">
        <v>0.16666666666666666</v>
      </c>
      <c r="BO186" s="590" t="s">
        <v>323</v>
      </c>
    </row>
    <row r="187" spans="1:67" s="590" customFormat="1" x14ac:dyDescent="0.2">
      <c r="A187" s="590" t="s">
        <v>206</v>
      </c>
      <c r="B187" s="590" t="s">
        <v>208</v>
      </c>
      <c r="C187" s="590" t="s">
        <v>209</v>
      </c>
      <c r="D187" s="590" t="s">
        <v>515</v>
      </c>
      <c r="E187" s="590" t="s">
        <v>504</v>
      </c>
      <c r="F187" s="590" t="s">
        <v>505</v>
      </c>
      <c r="G187" s="590" t="s">
        <v>314</v>
      </c>
      <c r="H187" s="590" t="s">
        <v>1109</v>
      </c>
      <c r="I187" s="590" t="s">
        <v>934</v>
      </c>
      <c r="K187" s="590" t="s">
        <v>386</v>
      </c>
      <c r="L187" s="590">
        <v>3</v>
      </c>
      <c r="N187" s="590">
        <v>6</v>
      </c>
      <c r="O187" s="656">
        <v>2</v>
      </c>
      <c r="P187" s="656">
        <v>2682.3333333333335</v>
      </c>
      <c r="Q187" s="656">
        <v>959</v>
      </c>
      <c r="R187" s="590">
        <v>2</v>
      </c>
      <c r="S187" s="621">
        <v>0.33333333333333331</v>
      </c>
      <c r="V187" s="590">
        <v>2</v>
      </c>
      <c r="W187" s="590">
        <v>0.66666666666666663</v>
      </c>
      <c r="X187" s="590">
        <v>2</v>
      </c>
      <c r="Z187" s="590">
        <v>2</v>
      </c>
      <c r="AA187" s="659">
        <v>0.33333333333333331</v>
      </c>
      <c r="AB187" s="590">
        <v>1</v>
      </c>
      <c r="AC187" s="621">
        <v>0.33333333333333331</v>
      </c>
      <c r="AD187" s="590">
        <v>8042</v>
      </c>
      <c r="AE187" s="590">
        <v>5</v>
      </c>
      <c r="AF187" s="621">
        <v>6.2134957126879582E-4</v>
      </c>
      <c r="AG187" s="590">
        <v>8047</v>
      </c>
      <c r="AH187" s="590">
        <v>11067</v>
      </c>
      <c r="AI187" s="621">
        <v>0.727116653112858</v>
      </c>
      <c r="AJ187" s="590">
        <v>8042</v>
      </c>
      <c r="AK187" s="590">
        <v>5</v>
      </c>
      <c r="AL187" s="590">
        <v>8047</v>
      </c>
      <c r="AM187" s="590">
        <v>2872</v>
      </c>
      <c r="AN187" s="621">
        <v>0.357125093260383</v>
      </c>
      <c r="AO187" s="590">
        <v>5</v>
      </c>
      <c r="AP187" s="621">
        <v>1</v>
      </c>
      <c r="AQ187" s="590">
        <v>2877</v>
      </c>
      <c r="AR187" s="621">
        <v>0.3575245433080651</v>
      </c>
      <c r="AS187" s="590">
        <v>12</v>
      </c>
      <c r="AT187" s="621">
        <v>4.178272980501393E-3</v>
      </c>
      <c r="AU187" s="590">
        <v>1</v>
      </c>
      <c r="AV187" s="621">
        <v>0.2</v>
      </c>
      <c r="AW187" s="590">
        <v>13</v>
      </c>
      <c r="AX187" s="621">
        <v>4.5185957594716716E-3</v>
      </c>
      <c r="AY187" s="590">
        <v>11</v>
      </c>
      <c r="AZ187" s="621">
        <v>0.91666666666666663</v>
      </c>
      <c r="BB187" s="621"/>
      <c r="BC187" s="590">
        <v>11</v>
      </c>
      <c r="BD187" s="621">
        <v>0.84615384615384615</v>
      </c>
      <c r="BE187" s="590">
        <v>3</v>
      </c>
      <c r="BF187" s="621">
        <v>1.0427528675703858E-3</v>
      </c>
      <c r="BG187" s="590">
        <v>41</v>
      </c>
      <c r="BH187" s="621">
        <v>1.4250955856795273E-2</v>
      </c>
      <c r="BI187" s="590">
        <v>44</v>
      </c>
      <c r="BJ187" s="621">
        <v>1.5293708724365659E-2</v>
      </c>
      <c r="BK187" s="590">
        <v>3</v>
      </c>
      <c r="BL187" s="621">
        <v>0.5</v>
      </c>
      <c r="BM187" s="590">
        <v>1</v>
      </c>
      <c r="BN187" s="621">
        <v>0.33333333333333331</v>
      </c>
      <c r="BO187" s="590" t="s">
        <v>323</v>
      </c>
    </row>
    <row r="188" spans="1:67" s="590" customFormat="1" x14ac:dyDescent="0.2">
      <c r="A188" s="590" t="s">
        <v>206</v>
      </c>
      <c r="B188" s="590" t="s">
        <v>208</v>
      </c>
      <c r="C188" s="590" t="s">
        <v>210</v>
      </c>
      <c r="D188" s="590" t="s">
        <v>515</v>
      </c>
      <c r="E188" s="590" t="s">
        <v>504</v>
      </c>
      <c r="F188" s="590" t="s">
        <v>505</v>
      </c>
      <c r="G188" s="590" t="s">
        <v>314</v>
      </c>
      <c r="H188" s="590" t="s">
        <v>1109</v>
      </c>
      <c r="I188" s="590" t="s">
        <v>934</v>
      </c>
      <c r="K188" s="590" t="s">
        <v>386</v>
      </c>
      <c r="L188" s="590">
        <v>2</v>
      </c>
      <c r="N188" s="590">
        <v>3</v>
      </c>
      <c r="O188" s="656">
        <v>1.5</v>
      </c>
      <c r="P188" s="656">
        <v>4059.5</v>
      </c>
      <c r="Q188" s="656">
        <v>1425</v>
      </c>
      <c r="R188" s="590">
        <v>2</v>
      </c>
      <c r="S188" s="621">
        <v>0.66666666666666663</v>
      </c>
      <c r="V188" s="590">
        <v>1</v>
      </c>
      <c r="W188" s="590">
        <v>0.5</v>
      </c>
      <c r="X188" s="590">
        <v>1</v>
      </c>
      <c r="AA188" s="659"/>
      <c r="AC188" s="621"/>
      <c r="AD188" s="590">
        <v>8113</v>
      </c>
      <c r="AE188" s="590">
        <v>6</v>
      </c>
      <c r="AF188" s="621">
        <v>7.390072669047912E-4</v>
      </c>
      <c r="AG188" s="590">
        <v>8119</v>
      </c>
      <c r="AH188" s="590">
        <v>11691</v>
      </c>
      <c r="AI188" s="621">
        <v>0.69446582841502014</v>
      </c>
      <c r="AJ188" s="590">
        <v>8113</v>
      </c>
      <c r="AK188" s="590">
        <v>6</v>
      </c>
      <c r="AL188" s="590">
        <v>8119</v>
      </c>
      <c r="AM188" s="590">
        <v>2845</v>
      </c>
      <c r="AN188" s="621">
        <v>0.35067176137063971</v>
      </c>
      <c r="AO188" s="590">
        <v>5</v>
      </c>
      <c r="AP188" s="621">
        <v>0.83333333333333337</v>
      </c>
      <c r="AQ188" s="590">
        <v>2850</v>
      </c>
      <c r="AR188" s="621">
        <v>0.35102845177977582</v>
      </c>
      <c r="AS188" s="590">
        <v>8</v>
      </c>
      <c r="AT188" s="621">
        <v>2.8119507908611601E-3</v>
      </c>
      <c r="AU188" s="590">
        <v>2</v>
      </c>
      <c r="AV188" s="621">
        <v>0.4</v>
      </c>
      <c r="AW188" s="590">
        <v>10</v>
      </c>
      <c r="AX188" s="621">
        <v>3.5087719298245615E-3</v>
      </c>
      <c r="AY188" s="590">
        <v>8</v>
      </c>
      <c r="AZ188" s="621">
        <v>1</v>
      </c>
      <c r="BB188" s="621"/>
      <c r="BC188" s="590">
        <v>8</v>
      </c>
      <c r="BD188" s="621">
        <v>0.8</v>
      </c>
      <c r="BE188" s="590">
        <v>5</v>
      </c>
      <c r="BF188" s="621">
        <v>1.7543859649122807E-3</v>
      </c>
      <c r="BG188" s="590">
        <v>17</v>
      </c>
      <c r="BH188" s="621">
        <v>5.9649122807017545E-3</v>
      </c>
      <c r="BI188" s="590">
        <v>22</v>
      </c>
      <c r="BJ188" s="621">
        <v>7.7192982456140355E-3</v>
      </c>
      <c r="BK188" s="590">
        <v>1</v>
      </c>
      <c r="BL188" s="621">
        <v>0.33333333333333331</v>
      </c>
      <c r="BM188" s="590">
        <v>1</v>
      </c>
      <c r="BN188" s="621">
        <v>0.5</v>
      </c>
      <c r="BO188" s="590" t="s">
        <v>323</v>
      </c>
    </row>
    <row r="189" spans="1:67" s="590" customFormat="1" x14ac:dyDescent="0.2">
      <c r="A189" s="590" t="s">
        <v>206</v>
      </c>
      <c r="B189" s="590" t="s">
        <v>208</v>
      </c>
      <c r="C189" s="590" t="s">
        <v>211</v>
      </c>
      <c r="D189" s="590" t="s">
        <v>515</v>
      </c>
      <c r="E189" s="590" t="s">
        <v>504</v>
      </c>
      <c r="F189" s="590" t="s">
        <v>505</v>
      </c>
      <c r="G189" s="590" t="s">
        <v>314</v>
      </c>
      <c r="H189" s="590" t="s">
        <v>1109</v>
      </c>
      <c r="I189" s="590" t="s">
        <v>934</v>
      </c>
      <c r="K189" s="590" t="s">
        <v>386</v>
      </c>
      <c r="L189" s="590">
        <v>3</v>
      </c>
      <c r="N189" s="590">
        <v>9</v>
      </c>
      <c r="O189" s="656">
        <v>3</v>
      </c>
      <c r="P189" s="656">
        <v>3949.6666666666665</v>
      </c>
      <c r="Q189" s="656">
        <v>1508</v>
      </c>
      <c r="R189" s="590">
        <v>3</v>
      </c>
      <c r="S189" s="621">
        <v>0.33333333333333331</v>
      </c>
      <c r="V189" s="590">
        <v>3</v>
      </c>
      <c r="W189" s="590">
        <v>1</v>
      </c>
      <c r="X189" s="590">
        <v>3</v>
      </c>
      <c r="Z189" s="590">
        <v>2</v>
      </c>
      <c r="AA189" s="659">
        <v>0.22222222222222221</v>
      </c>
      <c r="AC189" s="621"/>
      <c r="AD189" s="590">
        <v>11844</v>
      </c>
      <c r="AE189" s="590">
        <v>5</v>
      </c>
      <c r="AF189" s="621">
        <v>4.219765381044814E-4</v>
      </c>
      <c r="AG189" s="590">
        <v>11849</v>
      </c>
      <c r="AH189" s="590">
        <v>16233</v>
      </c>
      <c r="AI189" s="621">
        <v>0.72993285283065357</v>
      </c>
      <c r="AJ189" s="590">
        <v>11844</v>
      </c>
      <c r="AK189" s="590">
        <v>5</v>
      </c>
      <c r="AL189" s="590">
        <v>11849</v>
      </c>
      <c r="AM189" s="590">
        <v>4520</v>
      </c>
      <c r="AN189" s="621">
        <v>0.38162782843633908</v>
      </c>
      <c r="AO189" s="590">
        <v>4</v>
      </c>
      <c r="AP189" s="621">
        <v>0.8</v>
      </c>
      <c r="AQ189" s="590">
        <v>4524</v>
      </c>
      <c r="AR189" s="621">
        <v>0.38180437167693476</v>
      </c>
      <c r="AS189" s="590">
        <v>25</v>
      </c>
      <c r="AT189" s="621">
        <v>5.5309734513274336E-3</v>
      </c>
      <c r="AU189" s="590">
        <v>3</v>
      </c>
      <c r="AV189" s="621">
        <v>0.75</v>
      </c>
      <c r="AW189" s="590">
        <v>28</v>
      </c>
      <c r="AX189" s="621">
        <v>6.18921308576481E-3</v>
      </c>
      <c r="AY189" s="590">
        <v>23</v>
      </c>
      <c r="AZ189" s="621">
        <v>0.92</v>
      </c>
      <c r="BA189" s="590">
        <v>1</v>
      </c>
      <c r="BB189" s="621">
        <v>0.33333333333333331</v>
      </c>
      <c r="BC189" s="590">
        <v>24</v>
      </c>
      <c r="BD189" s="621">
        <v>0.8571428571428571</v>
      </c>
      <c r="BE189" s="590">
        <v>17</v>
      </c>
      <c r="BF189" s="621">
        <v>3.7577365163572059E-3</v>
      </c>
      <c r="BG189" s="590">
        <v>13</v>
      </c>
      <c r="BH189" s="621">
        <v>2.8735632183908046E-3</v>
      </c>
      <c r="BI189" s="590">
        <v>30</v>
      </c>
      <c r="BJ189" s="621">
        <v>6.6312997347480109E-3</v>
      </c>
      <c r="BK189" s="590">
        <v>2</v>
      </c>
      <c r="BL189" s="621">
        <v>0.22222222222222221</v>
      </c>
      <c r="BM189" s="590">
        <v>0</v>
      </c>
      <c r="BN189" s="621"/>
      <c r="BO189" s="590" t="s">
        <v>323</v>
      </c>
    </row>
    <row r="190" spans="1:67" s="590" customFormat="1" x14ac:dyDescent="0.2">
      <c r="A190" s="590" t="s">
        <v>206</v>
      </c>
      <c r="B190" s="590" t="s">
        <v>208</v>
      </c>
      <c r="C190" s="590" t="s">
        <v>212</v>
      </c>
      <c r="D190" s="590" t="s">
        <v>515</v>
      </c>
      <c r="E190" s="590" t="s">
        <v>504</v>
      </c>
      <c r="F190" s="590" t="s">
        <v>505</v>
      </c>
      <c r="G190" s="590" t="s">
        <v>314</v>
      </c>
      <c r="H190" s="590" t="s">
        <v>1109</v>
      </c>
      <c r="I190" s="590" t="s">
        <v>934</v>
      </c>
      <c r="K190" s="590" t="s">
        <v>386</v>
      </c>
      <c r="L190" s="590">
        <v>2</v>
      </c>
      <c r="N190" s="590">
        <v>3</v>
      </c>
      <c r="O190" s="656">
        <v>1.5</v>
      </c>
      <c r="P190" s="656">
        <v>3742.5</v>
      </c>
      <c r="Q190" s="656">
        <v>1085</v>
      </c>
      <c r="R190" s="590">
        <v>2</v>
      </c>
      <c r="S190" s="621">
        <v>0.66666666666666663</v>
      </c>
      <c r="V190" s="590">
        <v>2</v>
      </c>
      <c r="W190" s="590">
        <v>1</v>
      </c>
      <c r="X190" s="590">
        <v>2</v>
      </c>
      <c r="Z190" s="590">
        <v>1</v>
      </c>
      <c r="AA190" s="659">
        <v>0.33333333333333331</v>
      </c>
      <c r="AB190" s="590">
        <v>1</v>
      </c>
      <c r="AC190" s="621">
        <v>0.5</v>
      </c>
      <c r="AD190" s="590">
        <v>7478</v>
      </c>
      <c r="AE190" s="590">
        <v>7</v>
      </c>
      <c r="AF190" s="621">
        <v>9.3520374081496331E-4</v>
      </c>
      <c r="AG190" s="590">
        <v>7485</v>
      </c>
      <c r="AH190" s="590">
        <v>10995</v>
      </c>
      <c r="AI190" s="621">
        <v>0.68076398362892221</v>
      </c>
      <c r="AJ190" s="590">
        <v>7478</v>
      </c>
      <c r="AK190" s="590">
        <v>7</v>
      </c>
      <c r="AL190" s="590">
        <v>7485</v>
      </c>
      <c r="AM190" s="590">
        <v>2163</v>
      </c>
      <c r="AN190" s="621">
        <v>0.28924846215565658</v>
      </c>
      <c r="AO190" s="590">
        <v>7</v>
      </c>
      <c r="AP190" s="621">
        <v>1</v>
      </c>
      <c r="AQ190" s="590">
        <v>2170</v>
      </c>
      <c r="AR190" s="621">
        <v>0.28991315965263859</v>
      </c>
      <c r="AS190" s="590">
        <v>16</v>
      </c>
      <c r="AT190" s="621">
        <v>7.3971336107258433E-3</v>
      </c>
      <c r="AU190" s="590">
        <v>3</v>
      </c>
      <c r="AV190" s="621">
        <v>0.42857142857142855</v>
      </c>
      <c r="AW190" s="590">
        <v>19</v>
      </c>
      <c r="AX190" s="621">
        <v>8.755760368663594E-3</v>
      </c>
      <c r="AY190" s="590">
        <v>16</v>
      </c>
      <c r="AZ190" s="621">
        <v>1</v>
      </c>
      <c r="BA190" s="590">
        <v>2</v>
      </c>
      <c r="BB190" s="621">
        <v>0.66666666666666663</v>
      </c>
      <c r="BC190" s="590">
        <v>18</v>
      </c>
      <c r="BD190" s="621">
        <v>0.94736842105263153</v>
      </c>
      <c r="BE190" s="590">
        <v>1</v>
      </c>
      <c r="BF190" s="621">
        <v>4.608294930875576E-4</v>
      </c>
      <c r="BG190" s="590">
        <v>63</v>
      </c>
      <c r="BH190" s="621">
        <v>2.903225806451613E-2</v>
      </c>
      <c r="BI190" s="590">
        <v>64</v>
      </c>
      <c r="BJ190" s="621">
        <v>2.9493087557603687E-2</v>
      </c>
      <c r="BK190" s="590">
        <v>1</v>
      </c>
      <c r="BL190" s="621">
        <v>0.33333333333333331</v>
      </c>
      <c r="BM190" s="590">
        <v>1</v>
      </c>
      <c r="BN190" s="621">
        <v>0.5</v>
      </c>
      <c r="BO190" s="590" t="s">
        <v>323</v>
      </c>
    </row>
    <row r="191" spans="1:67" s="590" customFormat="1" x14ac:dyDescent="0.2">
      <c r="A191" s="590" t="s">
        <v>206</v>
      </c>
      <c r="B191" s="590" t="s">
        <v>208</v>
      </c>
      <c r="C191" s="590" t="s">
        <v>502</v>
      </c>
      <c r="D191" s="590" t="s">
        <v>509</v>
      </c>
      <c r="E191" s="590" t="s">
        <v>504</v>
      </c>
      <c r="F191" s="590" t="s">
        <v>505</v>
      </c>
      <c r="G191" s="590" t="s">
        <v>314</v>
      </c>
      <c r="H191" s="590" t="s">
        <v>1109</v>
      </c>
      <c r="I191" s="590" t="s">
        <v>934</v>
      </c>
      <c r="K191" s="590" t="s">
        <v>510</v>
      </c>
      <c r="L191" s="590">
        <v>1</v>
      </c>
      <c r="M191" s="590">
        <v>1</v>
      </c>
      <c r="N191" s="590">
        <v>1</v>
      </c>
      <c r="O191" s="656">
        <v>1</v>
      </c>
      <c r="P191" s="656">
        <v>35500</v>
      </c>
      <c r="Q191" s="656"/>
      <c r="R191" s="590">
        <v>0</v>
      </c>
      <c r="S191" s="621"/>
      <c r="U191" s="590" t="s">
        <v>434</v>
      </c>
      <c r="V191" s="590">
        <v>1</v>
      </c>
      <c r="W191" s="590">
        <v>1</v>
      </c>
      <c r="X191" s="590">
        <v>1</v>
      </c>
      <c r="AA191" s="659"/>
      <c r="AC191" s="621"/>
      <c r="AD191" s="590">
        <v>35477</v>
      </c>
      <c r="AE191" s="590">
        <v>23</v>
      </c>
      <c r="AF191" s="621">
        <v>6.4788732394366192E-4</v>
      </c>
      <c r="AG191" s="590">
        <v>35500</v>
      </c>
      <c r="AH191" s="590">
        <v>49986</v>
      </c>
      <c r="AI191" s="621">
        <v>0.71019885567959029</v>
      </c>
      <c r="AJ191" s="590" t="s">
        <v>323</v>
      </c>
      <c r="AK191" s="590" t="s">
        <v>323</v>
      </c>
      <c r="AL191" s="590" t="s">
        <v>323</v>
      </c>
      <c r="AN191" s="621" t="s">
        <v>323</v>
      </c>
      <c r="AP191" s="621" t="s">
        <v>323</v>
      </c>
      <c r="AQ191" s="590" t="s">
        <v>323</v>
      </c>
      <c r="AR191" s="621" t="s">
        <v>323</v>
      </c>
      <c r="AT191" s="621" t="s">
        <v>323</v>
      </c>
      <c r="AV191" s="621" t="s">
        <v>323</v>
      </c>
      <c r="AW191" s="590" t="s">
        <v>323</v>
      </c>
      <c r="AX191" s="621" t="s">
        <v>323</v>
      </c>
      <c r="AZ191" s="621" t="s">
        <v>323</v>
      </c>
      <c r="BB191" s="621" t="s">
        <v>323</v>
      </c>
      <c r="BC191" s="590" t="s">
        <v>323</v>
      </c>
      <c r="BD191" s="621" t="s">
        <v>323</v>
      </c>
      <c r="BF191" s="621" t="s">
        <v>323</v>
      </c>
      <c r="BH191" s="621" t="s">
        <v>323</v>
      </c>
      <c r="BI191" s="590" t="s">
        <v>323</v>
      </c>
      <c r="BJ191" s="621" t="s">
        <v>323</v>
      </c>
      <c r="BK191" s="590">
        <v>0</v>
      </c>
      <c r="BL191" s="621"/>
      <c r="BN191" s="621"/>
      <c r="BO191" s="590" t="s">
        <v>323</v>
      </c>
    </row>
    <row r="192" spans="1:67" s="590" customFormat="1" x14ac:dyDescent="0.2">
      <c r="A192" s="590" t="s">
        <v>219</v>
      </c>
      <c r="B192" s="590" t="s">
        <v>220</v>
      </c>
      <c r="C192" s="590" t="s">
        <v>221</v>
      </c>
      <c r="D192" s="590" t="s">
        <v>507</v>
      </c>
      <c r="E192" s="590" t="s">
        <v>504</v>
      </c>
      <c r="F192" s="590" t="s">
        <v>519</v>
      </c>
      <c r="G192" s="590" t="s">
        <v>321</v>
      </c>
      <c r="H192" s="590" t="s">
        <v>1109</v>
      </c>
      <c r="I192" s="590" t="s">
        <v>934</v>
      </c>
      <c r="K192" s="590" t="s">
        <v>386</v>
      </c>
      <c r="L192" s="590">
        <v>4</v>
      </c>
      <c r="N192" s="590">
        <v>5</v>
      </c>
      <c r="O192" s="656">
        <v>1.25</v>
      </c>
      <c r="P192" s="656">
        <v>3154.75</v>
      </c>
      <c r="Q192" s="656">
        <v>1151</v>
      </c>
      <c r="S192" s="621"/>
      <c r="Z192" s="590">
        <v>4</v>
      </c>
      <c r="AA192" s="659">
        <v>0.8</v>
      </c>
      <c r="AB192" s="590">
        <v>2</v>
      </c>
      <c r="AC192" s="621">
        <v>0.5</v>
      </c>
      <c r="AD192" s="590">
        <v>12608</v>
      </c>
      <c r="AE192" s="590">
        <v>11</v>
      </c>
      <c r="AF192" s="621">
        <v>8.7170140264680241E-4</v>
      </c>
      <c r="AG192" s="590">
        <v>12619</v>
      </c>
      <c r="AH192" s="590">
        <v>17709</v>
      </c>
      <c r="AI192" s="621">
        <v>0.7125755265684115</v>
      </c>
      <c r="AJ192" s="590">
        <v>12608</v>
      </c>
      <c r="AK192" s="590">
        <v>11</v>
      </c>
      <c r="AL192" s="590">
        <v>12619</v>
      </c>
      <c r="AM192" s="590">
        <v>4595</v>
      </c>
      <c r="AN192" s="621">
        <v>0.36445114213197971</v>
      </c>
      <c r="AO192" s="590">
        <v>9</v>
      </c>
      <c r="AP192" s="621">
        <v>0.81818181818181823</v>
      </c>
      <c r="AQ192" s="590">
        <v>4604</v>
      </c>
      <c r="AR192" s="621">
        <v>0.36484665979871622</v>
      </c>
      <c r="AS192" s="590">
        <v>34</v>
      </c>
      <c r="AT192" s="621">
        <v>7.3993471164309028E-3</v>
      </c>
      <c r="AU192" s="590">
        <v>3</v>
      </c>
      <c r="AV192" s="621">
        <v>0.33333333333333331</v>
      </c>
      <c r="AW192" s="590">
        <v>37</v>
      </c>
      <c r="AX192" s="621">
        <v>8.0364900086880974E-3</v>
      </c>
      <c r="AY192" s="590">
        <v>31</v>
      </c>
      <c r="AZ192" s="621">
        <v>0.91176470588235292</v>
      </c>
      <c r="BA192" s="590">
        <v>1</v>
      </c>
      <c r="BB192" s="621">
        <v>0.33333333333333331</v>
      </c>
      <c r="BC192" s="590">
        <v>32</v>
      </c>
      <c r="BD192" s="621">
        <v>0.86486486486486491</v>
      </c>
      <c r="BE192" s="590">
        <v>5</v>
      </c>
      <c r="BF192" s="621">
        <v>1.0860121633362294E-3</v>
      </c>
      <c r="BG192" s="590">
        <v>179</v>
      </c>
      <c r="BH192" s="621">
        <v>3.8879235447437009E-2</v>
      </c>
      <c r="BI192" s="590">
        <v>184</v>
      </c>
      <c r="BJ192" s="621">
        <v>3.996524761077324E-2</v>
      </c>
      <c r="BK192" s="590">
        <v>1</v>
      </c>
      <c r="BL192" s="621">
        <v>0.2</v>
      </c>
      <c r="BM192" s="590">
        <v>0</v>
      </c>
      <c r="BN192" s="621"/>
      <c r="BO192" s="590" t="s">
        <v>323</v>
      </c>
    </row>
    <row r="193" spans="1:67" s="590" customFormat="1" x14ac:dyDescent="0.2">
      <c r="A193" s="590" t="s">
        <v>219</v>
      </c>
      <c r="B193" s="590" t="s">
        <v>220</v>
      </c>
      <c r="C193" s="590" t="s">
        <v>222</v>
      </c>
      <c r="D193" s="590" t="s">
        <v>507</v>
      </c>
      <c r="E193" s="590" t="s">
        <v>504</v>
      </c>
      <c r="F193" s="590" t="s">
        <v>519</v>
      </c>
      <c r="G193" s="590" t="s">
        <v>321</v>
      </c>
      <c r="H193" s="590" t="s">
        <v>1109</v>
      </c>
      <c r="I193" s="590" t="s">
        <v>934</v>
      </c>
      <c r="K193" s="590" t="s">
        <v>510</v>
      </c>
      <c r="L193" s="590">
        <v>1</v>
      </c>
      <c r="M193" s="590">
        <v>1</v>
      </c>
      <c r="N193" s="590">
        <v>1</v>
      </c>
      <c r="O193" s="656">
        <v>1</v>
      </c>
      <c r="P193" s="656">
        <v>2492</v>
      </c>
      <c r="Q193" s="656"/>
      <c r="S193" s="621"/>
      <c r="Z193" s="590">
        <v>1</v>
      </c>
      <c r="AA193" s="659">
        <v>1</v>
      </c>
      <c r="AB193" s="590">
        <v>1</v>
      </c>
      <c r="AC193" s="621">
        <v>1</v>
      </c>
      <c r="AD193" s="590">
        <v>2491</v>
      </c>
      <c r="AE193" s="590">
        <v>1</v>
      </c>
      <c r="AF193" s="621">
        <v>4.0128410914927769E-4</v>
      </c>
      <c r="AG193" s="590">
        <v>2492</v>
      </c>
      <c r="AH193" s="590">
        <v>3735</v>
      </c>
      <c r="AI193" s="621">
        <v>0.66720214190093707</v>
      </c>
      <c r="AJ193" s="590" t="s">
        <v>323</v>
      </c>
      <c r="AK193" s="590" t="s">
        <v>323</v>
      </c>
      <c r="AL193" s="590" t="s">
        <v>323</v>
      </c>
      <c r="AN193" s="621" t="s">
        <v>323</v>
      </c>
      <c r="AP193" s="621" t="s">
        <v>323</v>
      </c>
      <c r="AQ193" s="590" t="s">
        <v>323</v>
      </c>
      <c r="AR193" s="621" t="s">
        <v>323</v>
      </c>
      <c r="AT193" s="621" t="s">
        <v>323</v>
      </c>
      <c r="AV193" s="621" t="s">
        <v>323</v>
      </c>
      <c r="AW193" s="590" t="s">
        <v>323</v>
      </c>
      <c r="AX193" s="621" t="s">
        <v>323</v>
      </c>
      <c r="AZ193" s="621" t="s">
        <v>323</v>
      </c>
      <c r="BB193" s="621" t="s">
        <v>323</v>
      </c>
      <c r="BC193" s="590" t="s">
        <v>323</v>
      </c>
      <c r="BD193" s="621" t="s">
        <v>323</v>
      </c>
      <c r="BF193" s="621" t="s">
        <v>323</v>
      </c>
      <c r="BH193" s="621" t="s">
        <v>323</v>
      </c>
      <c r="BI193" s="590" t="s">
        <v>323</v>
      </c>
      <c r="BJ193" s="621" t="s">
        <v>323</v>
      </c>
      <c r="BK193" s="590">
        <v>1</v>
      </c>
      <c r="BL193" s="621">
        <v>1</v>
      </c>
      <c r="BM193" s="590">
        <v>1</v>
      </c>
      <c r="BN193" s="621">
        <v>1</v>
      </c>
      <c r="BO193" s="590" t="s">
        <v>323</v>
      </c>
    </row>
    <row r="194" spans="1:67" s="590" customFormat="1" x14ac:dyDescent="0.2">
      <c r="A194" s="590" t="s">
        <v>219</v>
      </c>
      <c r="B194" s="590" t="s">
        <v>223</v>
      </c>
      <c r="C194" s="590" t="s">
        <v>225</v>
      </c>
      <c r="D194" s="590" t="s">
        <v>507</v>
      </c>
      <c r="E194" s="590" t="s">
        <v>504</v>
      </c>
      <c r="F194" s="590" t="s">
        <v>519</v>
      </c>
      <c r="G194" s="590" t="s">
        <v>321</v>
      </c>
      <c r="H194" s="590" t="s">
        <v>1109</v>
      </c>
      <c r="I194" s="590" t="s">
        <v>934</v>
      </c>
      <c r="K194" s="590" t="s">
        <v>510</v>
      </c>
      <c r="L194" s="590">
        <v>1</v>
      </c>
      <c r="M194" s="590">
        <v>1</v>
      </c>
      <c r="N194" s="590">
        <v>1</v>
      </c>
      <c r="O194" s="656">
        <v>1</v>
      </c>
      <c r="P194" s="656">
        <v>2337</v>
      </c>
      <c r="Q194" s="656"/>
      <c r="S194" s="621"/>
      <c r="Z194" s="590">
        <v>1</v>
      </c>
      <c r="AA194" s="659">
        <v>1</v>
      </c>
      <c r="AB194" s="590">
        <v>1</v>
      </c>
      <c r="AC194" s="621">
        <v>1</v>
      </c>
      <c r="AD194" s="590">
        <v>2332</v>
      </c>
      <c r="AE194" s="590">
        <v>5</v>
      </c>
      <c r="AF194" s="621">
        <v>2.1394950791613181E-3</v>
      </c>
      <c r="AG194" s="590">
        <v>2337</v>
      </c>
      <c r="AH194" s="590">
        <v>3633</v>
      </c>
      <c r="AI194" s="621">
        <v>0.64327002477291495</v>
      </c>
      <c r="AJ194" s="590" t="s">
        <v>323</v>
      </c>
      <c r="AK194" s="590" t="s">
        <v>323</v>
      </c>
      <c r="AL194" s="590" t="s">
        <v>323</v>
      </c>
      <c r="AN194" s="621" t="s">
        <v>323</v>
      </c>
      <c r="AP194" s="621" t="s">
        <v>323</v>
      </c>
      <c r="AQ194" s="590" t="s">
        <v>323</v>
      </c>
      <c r="AR194" s="621" t="s">
        <v>323</v>
      </c>
      <c r="AT194" s="621" t="s">
        <v>323</v>
      </c>
      <c r="AV194" s="621" t="s">
        <v>323</v>
      </c>
      <c r="AW194" s="590" t="s">
        <v>323</v>
      </c>
      <c r="AX194" s="621" t="s">
        <v>323</v>
      </c>
      <c r="AZ194" s="621" t="s">
        <v>323</v>
      </c>
      <c r="BB194" s="621" t="s">
        <v>323</v>
      </c>
      <c r="BC194" s="590" t="s">
        <v>323</v>
      </c>
      <c r="BD194" s="621" t="s">
        <v>323</v>
      </c>
      <c r="BF194" s="621" t="s">
        <v>323</v>
      </c>
      <c r="BH194" s="621" t="s">
        <v>323</v>
      </c>
      <c r="BI194" s="590" t="s">
        <v>323</v>
      </c>
      <c r="BJ194" s="621" t="s">
        <v>323</v>
      </c>
      <c r="BK194" s="590">
        <v>0</v>
      </c>
      <c r="BL194" s="621"/>
      <c r="BN194" s="621"/>
      <c r="BO194" s="590" t="s">
        <v>323</v>
      </c>
    </row>
    <row r="195" spans="1:67" s="590" customFormat="1" x14ac:dyDescent="0.2">
      <c r="A195" s="590" t="s">
        <v>219</v>
      </c>
      <c r="B195" s="590" t="s">
        <v>223</v>
      </c>
      <c r="C195" s="590" t="s">
        <v>224</v>
      </c>
      <c r="D195" s="590" t="s">
        <v>507</v>
      </c>
      <c r="E195" s="590" t="s">
        <v>504</v>
      </c>
      <c r="F195" s="590" t="s">
        <v>519</v>
      </c>
      <c r="G195" s="590" t="s">
        <v>321</v>
      </c>
      <c r="H195" s="590" t="s">
        <v>1109</v>
      </c>
      <c r="I195" s="590" t="s">
        <v>934</v>
      </c>
      <c r="K195" s="590" t="s">
        <v>386</v>
      </c>
      <c r="L195" s="590">
        <v>4</v>
      </c>
      <c r="N195" s="590">
        <v>6</v>
      </c>
      <c r="O195" s="656">
        <v>1.5</v>
      </c>
      <c r="P195" s="656">
        <v>2476.25</v>
      </c>
      <c r="Q195" s="656">
        <v>1110.25</v>
      </c>
      <c r="S195" s="621"/>
      <c r="Z195" s="590">
        <v>2</v>
      </c>
      <c r="AA195" s="659">
        <v>0.33333333333333331</v>
      </c>
      <c r="AB195" s="590">
        <v>2</v>
      </c>
      <c r="AC195" s="621">
        <v>0.5</v>
      </c>
      <c r="AD195" s="590">
        <v>9898</v>
      </c>
      <c r="AE195" s="590">
        <v>7</v>
      </c>
      <c r="AF195" s="621">
        <v>7.0671378091872788E-4</v>
      </c>
      <c r="AG195" s="590">
        <v>9905</v>
      </c>
      <c r="AH195" s="590">
        <v>13854</v>
      </c>
      <c r="AI195" s="621">
        <v>0.71495596939512052</v>
      </c>
      <c r="AJ195" s="590">
        <v>9898</v>
      </c>
      <c r="AK195" s="590">
        <v>7</v>
      </c>
      <c r="AL195" s="590">
        <v>9905</v>
      </c>
      <c r="AM195" s="590">
        <v>4435</v>
      </c>
      <c r="AN195" s="621">
        <v>0.4480703172358052</v>
      </c>
      <c r="AO195" s="590">
        <v>6</v>
      </c>
      <c r="AP195" s="621">
        <v>0.8571428571428571</v>
      </c>
      <c r="AQ195" s="590">
        <v>4441</v>
      </c>
      <c r="AR195" s="621">
        <v>0.44835941443715294</v>
      </c>
      <c r="AS195" s="590">
        <v>40</v>
      </c>
      <c r="AT195" s="621">
        <v>9.0191657271702363E-3</v>
      </c>
      <c r="AU195" s="590">
        <v>3</v>
      </c>
      <c r="AV195" s="621">
        <v>0.5</v>
      </c>
      <c r="AW195" s="590">
        <v>43</v>
      </c>
      <c r="AX195" s="621">
        <v>9.6825039405539284E-3</v>
      </c>
      <c r="AY195" s="590">
        <v>34</v>
      </c>
      <c r="AZ195" s="621">
        <v>0.85</v>
      </c>
      <c r="BA195" s="590">
        <v>3</v>
      </c>
      <c r="BB195" s="621">
        <v>1</v>
      </c>
      <c r="BC195" s="590">
        <v>37</v>
      </c>
      <c r="BD195" s="621">
        <v>0.86046511627906974</v>
      </c>
      <c r="BE195" s="590">
        <v>6</v>
      </c>
      <c r="BF195" s="621">
        <v>1.3510470614726414E-3</v>
      </c>
      <c r="BG195" s="590">
        <v>163</v>
      </c>
      <c r="BH195" s="621">
        <v>3.6703445170006753E-2</v>
      </c>
      <c r="BI195" s="590">
        <v>169</v>
      </c>
      <c r="BJ195" s="621">
        <v>3.8054492231479393E-2</v>
      </c>
      <c r="BK195" s="590">
        <v>2</v>
      </c>
      <c r="BL195" s="621">
        <v>0.33333333333333331</v>
      </c>
      <c r="BM195" s="590">
        <v>2</v>
      </c>
      <c r="BN195" s="621">
        <v>0.5</v>
      </c>
      <c r="BO195" s="590" t="s">
        <v>323</v>
      </c>
    </row>
    <row r="196" spans="1:67" s="590" customFormat="1" x14ac:dyDescent="0.2">
      <c r="A196" s="590" t="s">
        <v>219</v>
      </c>
      <c r="B196" s="590" t="s">
        <v>226</v>
      </c>
      <c r="C196" s="590" t="s">
        <v>221</v>
      </c>
      <c r="D196" s="590" t="s">
        <v>515</v>
      </c>
      <c r="E196" s="590" t="s">
        <v>504</v>
      </c>
      <c r="F196" s="590" t="s">
        <v>519</v>
      </c>
      <c r="G196" s="590" t="s">
        <v>321</v>
      </c>
      <c r="H196" s="590" t="s">
        <v>1109</v>
      </c>
      <c r="I196" s="590" t="s">
        <v>934</v>
      </c>
      <c r="K196" s="590" t="s">
        <v>386</v>
      </c>
      <c r="L196" s="590">
        <v>4</v>
      </c>
      <c r="N196" s="590">
        <v>8</v>
      </c>
      <c r="O196" s="656">
        <v>2</v>
      </c>
      <c r="P196" s="656">
        <v>3154.75</v>
      </c>
      <c r="Q196" s="656">
        <v>1151</v>
      </c>
      <c r="R196" s="590">
        <v>2</v>
      </c>
      <c r="S196" s="621">
        <v>0.25</v>
      </c>
      <c r="V196" s="590">
        <v>1</v>
      </c>
      <c r="W196" s="590">
        <v>0.25</v>
      </c>
      <c r="X196" s="590">
        <v>1</v>
      </c>
      <c r="AA196" s="659"/>
      <c r="AC196" s="621"/>
      <c r="AD196" s="590">
        <v>12608</v>
      </c>
      <c r="AE196" s="590">
        <v>11</v>
      </c>
      <c r="AF196" s="621">
        <v>8.7170140264680241E-4</v>
      </c>
      <c r="AG196" s="590">
        <v>12619</v>
      </c>
      <c r="AH196" s="590">
        <v>17709</v>
      </c>
      <c r="AI196" s="621">
        <v>0.7125755265684115</v>
      </c>
      <c r="AJ196" s="590">
        <v>12608</v>
      </c>
      <c r="AK196" s="590">
        <v>11</v>
      </c>
      <c r="AL196" s="590">
        <v>12619</v>
      </c>
      <c r="AM196" s="590">
        <v>4595</v>
      </c>
      <c r="AN196" s="621">
        <v>0.36445114213197971</v>
      </c>
      <c r="AO196" s="590">
        <v>9</v>
      </c>
      <c r="AP196" s="621">
        <v>0.81818181818181823</v>
      </c>
      <c r="AQ196" s="590">
        <v>4604</v>
      </c>
      <c r="AR196" s="621">
        <v>0.36484665979871622</v>
      </c>
      <c r="AS196" s="590">
        <v>34</v>
      </c>
      <c r="AT196" s="621">
        <v>7.3993471164309028E-3</v>
      </c>
      <c r="AU196" s="590">
        <v>3</v>
      </c>
      <c r="AV196" s="621">
        <v>0.33333333333333331</v>
      </c>
      <c r="AW196" s="590">
        <v>37</v>
      </c>
      <c r="AX196" s="621">
        <v>8.0364900086880974E-3</v>
      </c>
      <c r="AY196" s="590">
        <v>31</v>
      </c>
      <c r="AZ196" s="621">
        <v>0.91176470588235292</v>
      </c>
      <c r="BA196" s="590">
        <v>1</v>
      </c>
      <c r="BB196" s="621">
        <v>0.33333333333333331</v>
      </c>
      <c r="BC196" s="590">
        <v>32</v>
      </c>
      <c r="BD196" s="621">
        <v>0.86486486486486491</v>
      </c>
      <c r="BE196" s="590">
        <v>2</v>
      </c>
      <c r="BF196" s="621">
        <v>4.3440486533449172E-4</v>
      </c>
      <c r="BG196" s="590">
        <v>71</v>
      </c>
      <c r="BH196" s="621">
        <v>1.5421372719374457E-2</v>
      </c>
      <c r="BI196" s="590">
        <v>73</v>
      </c>
      <c r="BJ196" s="621">
        <v>1.5855777584708949E-2</v>
      </c>
      <c r="BK196" s="590">
        <v>4</v>
      </c>
      <c r="BL196" s="621">
        <v>0.5</v>
      </c>
      <c r="BM196" s="590">
        <v>3</v>
      </c>
      <c r="BN196" s="621">
        <v>0.75</v>
      </c>
      <c r="BO196" s="590" t="s">
        <v>323</v>
      </c>
    </row>
    <row r="197" spans="1:67" s="590" customFormat="1" x14ac:dyDescent="0.2">
      <c r="A197" s="590" t="s">
        <v>219</v>
      </c>
      <c r="B197" s="590" t="s">
        <v>226</v>
      </c>
      <c r="C197" s="590" t="s">
        <v>225</v>
      </c>
      <c r="D197" s="590" t="s">
        <v>515</v>
      </c>
      <c r="E197" s="590" t="s">
        <v>504</v>
      </c>
      <c r="F197" s="590" t="s">
        <v>519</v>
      </c>
      <c r="G197" s="590" t="s">
        <v>321</v>
      </c>
      <c r="H197" s="590" t="s">
        <v>1109</v>
      </c>
      <c r="I197" s="590" t="s">
        <v>934</v>
      </c>
      <c r="K197" s="590" t="s">
        <v>510</v>
      </c>
      <c r="L197" s="590">
        <v>1</v>
      </c>
      <c r="M197" s="590">
        <v>1</v>
      </c>
      <c r="N197" s="590">
        <v>1</v>
      </c>
      <c r="O197" s="656">
        <v>1</v>
      </c>
      <c r="P197" s="656">
        <v>2337</v>
      </c>
      <c r="Q197" s="656"/>
      <c r="R197" s="590">
        <v>1</v>
      </c>
      <c r="S197" s="621">
        <v>1</v>
      </c>
      <c r="V197" s="590">
        <v>1</v>
      </c>
      <c r="W197" s="590">
        <v>1</v>
      </c>
      <c r="X197" s="590">
        <v>1</v>
      </c>
      <c r="AA197" s="659"/>
      <c r="AC197" s="621"/>
      <c r="AD197" s="590">
        <v>2332</v>
      </c>
      <c r="AE197" s="590">
        <v>5</v>
      </c>
      <c r="AF197" s="621">
        <v>2.1394950791613181E-3</v>
      </c>
      <c r="AG197" s="590">
        <v>2337</v>
      </c>
      <c r="AH197" s="590">
        <v>3633</v>
      </c>
      <c r="AI197" s="621">
        <v>0.64327002477291495</v>
      </c>
      <c r="AJ197" s="590" t="s">
        <v>323</v>
      </c>
      <c r="AK197" s="590" t="s">
        <v>323</v>
      </c>
      <c r="AL197" s="590" t="s">
        <v>323</v>
      </c>
      <c r="AN197" s="621" t="s">
        <v>323</v>
      </c>
      <c r="AP197" s="621" t="s">
        <v>323</v>
      </c>
      <c r="AQ197" s="590" t="s">
        <v>323</v>
      </c>
      <c r="AR197" s="621" t="s">
        <v>323</v>
      </c>
      <c r="AT197" s="621" t="s">
        <v>323</v>
      </c>
      <c r="AV197" s="621" t="s">
        <v>323</v>
      </c>
      <c r="AW197" s="590" t="s">
        <v>323</v>
      </c>
      <c r="AX197" s="621" t="s">
        <v>323</v>
      </c>
      <c r="AZ197" s="621" t="s">
        <v>323</v>
      </c>
      <c r="BB197" s="621" t="s">
        <v>323</v>
      </c>
      <c r="BC197" s="590" t="s">
        <v>323</v>
      </c>
      <c r="BD197" s="621" t="s">
        <v>323</v>
      </c>
      <c r="BF197" s="621" t="s">
        <v>323</v>
      </c>
      <c r="BH197" s="621" t="s">
        <v>323</v>
      </c>
      <c r="BI197" s="590" t="s">
        <v>323</v>
      </c>
      <c r="BJ197" s="621" t="s">
        <v>323</v>
      </c>
      <c r="BK197" s="590">
        <v>0</v>
      </c>
      <c r="BL197" s="621"/>
      <c r="BN197" s="621"/>
      <c r="BO197" s="590" t="s">
        <v>323</v>
      </c>
    </row>
    <row r="198" spans="1:67" s="590" customFormat="1" x14ac:dyDescent="0.2">
      <c r="A198" s="590" t="s">
        <v>219</v>
      </c>
      <c r="B198" s="590" t="s">
        <v>226</v>
      </c>
      <c r="C198" s="590" t="s">
        <v>222</v>
      </c>
      <c r="D198" s="590" t="s">
        <v>515</v>
      </c>
      <c r="E198" s="590" t="s">
        <v>504</v>
      </c>
      <c r="F198" s="590" t="s">
        <v>519</v>
      </c>
      <c r="G198" s="590" t="s">
        <v>321</v>
      </c>
      <c r="H198" s="590" t="s">
        <v>1109</v>
      </c>
      <c r="I198" s="590" t="s">
        <v>934</v>
      </c>
      <c r="K198" s="590" t="s">
        <v>386</v>
      </c>
      <c r="L198" s="590">
        <v>1</v>
      </c>
      <c r="N198" s="590">
        <v>1</v>
      </c>
      <c r="O198" s="656">
        <v>1</v>
      </c>
      <c r="P198" s="656">
        <v>2492</v>
      </c>
      <c r="Q198" s="656">
        <v>861</v>
      </c>
      <c r="R198" s="590">
        <v>1</v>
      </c>
      <c r="S198" s="621">
        <v>1</v>
      </c>
      <c r="V198" s="590">
        <v>1</v>
      </c>
      <c r="W198" s="590">
        <v>1</v>
      </c>
      <c r="X198" s="590">
        <v>1</v>
      </c>
      <c r="AA198" s="659"/>
      <c r="AC198" s="621"/>
      <c r="AD198" s="590">
        <v>2491</v>
      </c>
      <c r="AE198" s="590">
        <v>1</v>
      </c>
      <c r="AF198" s="621">
        <v>4.0128410914927769E-4</v>
      </c>
      <c r="AG198" s="590">
        <v>2492</v>
      </c>
      <c r="AH198" s="590">
        <v>3735</v>
      </c>
      <c r="AI198" s="621">
        <v>0.66720214190093707</v>
      </c>
      <c r="AJ198" s="590">
        <v>2491</v>
      </c>
      <c r="AK198" s="590">
        <v>1</v>
      </c>
      <c r="AL198" s="590">
        <v>2492</v>
      </c>
      <c r="AM198" s="590">
        <v>860</v>
      </c>
      <c r="AN198" s="621">
        <v>0.34524287434765155</v>
      </c>
      <c r="AO198" s="590">
        <v>1</v>
      </c>
      <c r="AP198" s="621">
        <v>1</v>
      </c>
      <c r="AQ198" s="590">
        <v>861</v>
      </c>
      <c r="AR198" s="621">
        <v>0.3455056179775281</v>
      </c>
      <c r="AS198" s="590">
        <v>12</v>
      </c>
      <c r="AT198" s="621">
        <v>1.3953488372093023E-2</v>
      </c>
      <c r="AU198" s="590">
        <v>2</v>
      </c>
      <c r="AV198" s="621">
        <v>2</v>
      </c>
      <c r="AW198" s="590">
        <v>14</v>
      </c>
      <c r="AX198" s="621">
        <v>1.6260162601626018E-2</v>
      </c>
      <c r="AY198" s="590">
        <v>12</v>
      </c>
      <c r="AZ198" s="621">
        <v>1</v>
      </c>
      <c r="BB198" s="621"/>
      <c r="BC198" s="590">
        <v>12</v>
      </c>
      <c r="BD198" s="621">
        <v>0.8571428571428571</v>
      </c>
      <c r="BF198" s="621"/>
      <c r="BG198" s="590">
        <v>38</v>
      </c>
      <c r="BH198" s="621">
        <v>4.4134727061556328E-2</v>
      </c>
      <c r="BI198" s="590">
        <v>38</v>
      </c>
      <c r="BJ198" s="621">
        <v>4.4134727061556328E-2</v>
      </c>
      <c r="BK198" s="590">
        <v>0</v>
      </c>
      <c r="BL198" s="621"/>
      <c r="BN198" s="621"/>
      <c r="BO198" s="590" t="s">
        <v>323</v>
      </c>
    </row>
    <row r="199" spans="1:67" s="590" customFormat="1" x14ac:dyDescent="0.2">
      <c r="A199" s="590" t="s">
        <v>219</v>
      </c>
      <c r="B199" s="590" t="s">
        <v>226</v>
      </c>
      <c r="C199" s="590" t="s">
        <v>227</v>
      </c>
      <c r="D199" s="590" t="s">
        <v>515</v>
      </c>
      <c r="E199" s="590" t="s">
        <v>504</v>
      </c>
      <c r="F199" s="590" t="s">
        <v>519</v>
      </c>
      <c r="G199" s="590" t="s">
        <v>321</v>
      </c>
      <c r="H199" s="590" t="s">
        <v>1109</v>
      </c>
      <c r="I199" s="590" t="s">
        <v>934</v>
      </c>
      <c r="K199" s="590" t="s">
        <v>510</v>
      </c>
      <c r="L199" s="590">
        <v>2</v>
      </c>
      <c r="M199" s="590">
        <v>2</v>
      </c>
      <c r="N199" s="590">
        <v>2</v>
      </c>
      <c r="O199" s="656">
        <v>1</v>
      </c>
      <c r="P199" s="656">
        <v>2731</v>
      </c>
      <c r="Q199" s="656"/>
      <c r="R199" s="590">
        <v>1</v>
      </c>
      <c r="S199" s="621">
        <v>0.5</v>
      </c>
      <c r="V199" s="590">
        <v>1</v>
      </c>
      <c r="W199" s="590">
        <v>0.5</v>
      </c>
      <c r="X199" s="590">
        <v>1</v>
      </c>
      <c r="AA199" s="659"/>
      <c r="AC199" s="621"/>
      <c r="AD199" s="590">
        <v>5458</v>
      </c>
      <c r="AE199" s="590">
        <v>4</v>
      </c>
      <c r="AF199" s="621">
        <v>7.3233247894544128E-4</v>
      </c>
      <c r="AG199" s="590">
        <v>5462</v>
      </c>
      <c r="AH199" s="590">
        <v>7734</v>
      </c>
      <c r="AI199" s="621">
        <v>0.70623222136022756</v>
      </c>
      <c r="AJ199" s="590" t="s">
        <v>323</v>
      </c>
      <c r="AK199" s="590" t="s">
        <v>323</v>
      </c>
      <c r="AL199" s="590" t="s">
        <v>323</v>
      </c>
      <c r="AN199" s="621" t="s">
        <v>323</v>
      </c>
      <c r="AP199" s="621" t="s">
        <v>323</v>
      </c>
      <c r="AQ199" s="590" t="s">
        <v>323</v>
      </c>
      <c r="AR199" s="621" t="s">
        <v>323</v>
      </c>
      <c r="AT199" s="621" t="s">
        <v>323</v>
      </c>
      <c r="AV199" s="621" t="s">
        <v>323</v>
      </c>
      <c r="AW199" s="590" t="s">
        <v>323</v>
      </c>
      <c r="AX199" s="621" t="s">
        <v>323</v>
      </c>
      <c r="AZ199" s="621" t="s">
        <v>323</v>
      </c>
      <c r="BB199" s="621" t="s">
        <v>323</v>
      </c>
      <c r="BC199" s="590" t="s">
        <v>323</v>
      </c>
      <c r="BD199" s="621" t="s">
        <v>323</v>
      </c>
      <c r="BF199" s="621" t="s">
        <v>323</v>
      </c>
      <c r="BH199" s="621" t="s">
        <v>323</v>
      </c>
      <c r="BI199" s="590" t="s">
        <v>323</v>
      </c>
      <c r="BJ199" s="621" t="s">
        <v>323</v>
      </c>
      <c r="BK199" s="590">
        <v>1</v>
      </c>
      <c r="BL199" s="621">
        <v>0.5</v>
      </c>
      <c r="BM199" s="590">
        <v>1</v>
      </c>
      <c r="BN199" s="621">
        <v>0.5</v>
      </c>
      <c r="BO199" s="590" t="s">
        <v>323</v>
      </c>
    </row>
    <row r="200" spans="1:67" s="590" customFormat="1" x14ac:dyDescent="0.2">
      <c r="A200" s="590" t="s">
        <v>219</v>
      </c>
      <c r="B200" s="590" t="s">
        <v>226</v>
      </c>
      <c r="C200" s="590" t="s">
        <v>224</v>
      </c>
      <c r="D200" s="590" t="s">
        <v>515</v>
      </c>
      <c r="E200" s="590" t="s">
        <v>504</v>
      </c>
      <c r="F200" s="590" t="s">
        <v>519</v>
      </c>
      <c r="G200" s="590" t="s">
        <v>321</v>
      </c>
      <c r="H200" s="590" t="s">
        <v>1109</v>
      </c>
      <c r="I200" s="590" t="s">
        <v>934</v>
      </c>
      <c r="K200" s="590" t="s">
        <v>386</v>
      </c>
      <c r="L200" s="590">
        <v>4</v>
      </c>
      <c r="N200" s="590">
        <v>12</v>
      </c>
      <c r="O200" s="656">
        <v>3</v>
      </c>
      <c r="P200" s="656">
        <v>2476.25</v>
      </c>
      <c r="Q200" s="656">
        <v>1110.25</v>
      </c>
      <c r="R200" s="590">
        <v>5</v>
      </c>
      <c r="S200" s="621">
        <v>0.41666666666666669</v>
      </c>
      <c r="V200" s="590">
        <v>3</v>
      </c>
      <c r="W200" s="590">
        <v>0.75</v>
      </c>
      <c r="X200" s="590">
        <v>3</v>
      </c>
      <c r="AA200" s="659"/>
      <c r="AC200" s="621"/>
      <c r="AD200" s="590">
        <v>9898</v>
      </c>
      <c r="AE200" s="590">
        <v>7</v>
      </c>
      <c r="AF200" s="621">
        <v>7.0671378091872788E-4</v>
      </c>
      <c r="AG200" s="590">
        <v>9905</v>
      </c>
      <c r="AH200" s="590">
        <v>13854</v>
      </c>
      <c r="AI200" s="621">
        <v>0.71495596939512052</v>
      </c>
      <c r="AJ200" s="590">
        <v>9898</v>
      </c>
      <c r="AK200" s="590">
        <v>7</v>
      </c>
      <c r="AL200" s="590">
        <v>9905</v>
      </c>
      <c r="AM200" s="590">
        <v>4435</v>
      </c>
      <c r="AN200" s="621">
        <v>0.4480703172358052</v>
      </c>
      <c r="AO200" s="590">
        <v>6</v>
      </c>
      <c r="AP200" s="621">
        <v>0.8571428571428571</v>
      </c>
      <c r="AQ200" s="590">
        <v>4441</v>
      </c>
      <c r="AR200" s="621">
        <v>0.44835941443715294</v>
      </c>
      <c r="AS200" s="590">
        <v>40</v>
      </c>
      <c r="AT200" s="621">
        <v>9.0191657271702363E-3</v>
      </c>
      <c r="AU200" s="590">
        <v>3</v>
      </c>
      <c r="AV200" s="621">
        <v>0.5</v>
      </c>
      <c r="AW200" s="590">
        <v>43</v>
      </c>
      <c r="AX200" s="621">
        <v>9.6825039405539284E-3</v>
      </c>
      <c r="AY200" s="590">
        <v>34</v>
      </c>
      <c r="AZ200" s="621">
        <v>0.85</v>
      </c>
      <c r="BA200" s="590">
        <v>3</v>
      </c>
      <c r="BB200" s="621">
        <v>1</v>
      </c>
      <c r="BC200" s="590">
        <v>37</v>
      </c>
      <c r="BD200" s="621">
        <v>0.86046511627906974</v>
      </c>
      <c r="BE200" s="590">
        <v>17</v>
      </c>
      <c r="BF200" s="621">
        <v>3.8279666741724838E-3</v>
      </c>
      <c r="BG200" s="590">
        <v>54</v>
      </c>
      <c r="BH200" s="621">
        <v>1.2159423553253772E-2</v>
      </c>
      <c r="BI200" s="590">
        <v>71</v>
      </c>
      <c r="BJ200" s="621">
        <v>1.5987390227426256E-2</v>
      </c>
      <c r="BK200" s="590">
        <v>3</v>
      </c>
      <c r="BL200" s="621">
        <v>0.25</v>
      </c>
      <c r="BM200" s="590">
        <v>1</v>
      </c>
      <c r="BN200" s="621">
        <v>0.25</v>
      </c>
      <c r="BO200" s="590" t="s">
        <v>323</v>
      </c>
    </row>
    <row r="201" spans="1:67" s="590" customFormat="1" x14ac:dyDescent="0.2">
      <c r="A201" s="590" t="s">
        <v>219</v>
      </c>
      <c r="B201" s="590" t="s">
        <v>226</v>
      </c>
      <c r="C201" s="590" t="s">
        <v>502</v>
      </c>
      <c r="D201" s="590" t="s">
        <v>509</v>
      </c>
      <c r="E201" s="590" t="s">
        <v>504</v>
      </c>
      <c r="F201" s="590" t="s">
        <v>519</v>
      </c>
      <c r="G201" s="590" t="s">
        <v>321</v>
      </c>
      <c r="H201" s="590" t="s">
        <v>1109</v>
      </c>
      <c r="I201" s="590" t="s">
        <v>934</v>
      </c>
      <c r="K201" s="590" t="s">
        <v>386</v>
      </c>
      <c r="L201" s="590">
        <v>1</v>
      </c>
      <c r="N201" s="590">
        <v>4</v>
      </c>
      <c r="O201" s="656">
        <v>4</v>
      </c>
      <c r="P201" s="656">
        <v>32815</v>
      </c>
      <c r="Q201" s="656">
        <v>12723</v>
      </c>
      <c r="R201" s="590">
        <v>1</v>
      </c>
      <c r="S201" s="621">
        <v>0.25</v>
      </c>
      <c r="U201" s="590" t="s">
        <v>310</v>
      </c>
      <c r="AA201" s="659"/>
      <c r="AC201" s="621"/>
      <c r="AD201" s="590">
        <v>32787</v>
      </c>
      <c r="AE201" s="590">
        <v>28</v>
      </c>
      <c r="AF201" s="621">
        <v>8.5326832241353035E-4</v>
      </c>
      <c r="AG201" s="590">
        <v>32815</v>
      </c>
      <c r="AH201" s="590">
        <v>46665</v>
      </c>
      <c r="AI201" s="621">
        <v>0.70320368584592308</v>
      </c>
      <c r="AJ201" s="590">
        <v>32787</v>
      </c>
      <c r="AK201" s="590">
        <v>28</v>
      </c>
      <c r="AL201" s="590">
        <v>32815</v>
      </c>
      <c r="AM201" s="590">
        <v>12698</v>
      </c>
      <c r="AN201" s="621">
        <v>0.38728764449324427</v>
      </c>
      <c r="AO201" s="590">
        <v>25</v>
      </c>
      <c r="AP201" s="621">
        <v>0.8928571428571429</v>
      </c>
      <c r="AQ201" s="590">
        <v>12723</v>
      </c>
      <c r="AR201" s="621">
        <v>0.3877190309309767</v>
      </c>
      <c r="AS201" s="590">
        <v>100</v>
      </c>
      <c r="AT201" s="621">
        <v>7.8752559458182391E-3</v>
      </c>
      <c r="AU201" s="590">
        <v>9</v>
      </c>
      <c r="AV201" s="621">
        <v>0.36</v>
      </c>
      <c r="AW201" s="590">
        <v>109</v>
      </c>
      <c r="AX201" s="621">
        <v>8.5671618329010452E-3</v>
      </c>
      <c r="AY201" s="590">
        <v>89</v>
      </c>
      <c r="AZ201" s="621">
        <v>0.89</v>
      </c>
      <c r="BA201" s="590">
        <v>4</v>
      </c>
      <c r="BB201" s="621">
        <v>0.44444444444444442</v>
      </c>
      <c r="BC201" s="590">
        <v>93</v>
      </c>
      <c r="BD201" s="621">
        <v>0.85321100917431192</v>
      </c>
      <c r="BE201" s="590">
        <v>11</v>
      </c>
      <c r="BF201" s="621">
        <v>8.6457596478817884E-4</v>
      </c>
      <c r="BG201" s="590">
        <v>303</v>
      </c>
      <c r="BH201" s="621">
        <v>2.3815137939165291E-2</v>
      </c>
      <c r="BI201" s="590">
        <v>314</v>
      </c>
      <c r="BJ201" s="621">
        <v>2.467971390395347E-2</v>
      </c>
      <c r="BK201" s="590">
        <v>0</v>
      </c>
      <c r="BL201" s="621"/>
      <c r="BN201" s="621"/>
      <c r="BO201" s="590" t="s">
        <v>323</v>
      </c>
    </row>
    <row r="202" spans="1:67" s="590" customFormat="1" x14ac:dyDescent="0.2">
      <c r="A202" s="590" t="s">
        <v>235</v>
      </c>
      <c r="B202" s="590" t="s">
        <v>238</v>
      </c>
      <c r="C202" s="590" t="s">
        <v>502</v>
      </c>
      <c r="D202" s="590" t="s">
        <v>507</v>
      </c>
      <c r="E202" s="590" t="s">
        <v>504</v>
      </c>
      <c r="F202" s="590" t="s">
        <v>505</v>
      </c>
      <c r="G202" s="590" t="s">
        <v>317</v>
      </c>
      <c r="H202" s="590" t="s">
        <v>1109</v>
      </c>
      <c r="I202" s="590" t="s">
        <v>934</v>
      </c>
      <c r="K202" s="590" t="s">
        <v>510</v>
      </c>
      <c r="L202" s="590">
        <v>5</v>
      </c>
      <c r="M202" s="590">
        <v>3</v>
      </c>
      <c r="N202" s="590">
        <v>3</v>
      </c>
      <c r="O202" s="656">
        <v>0.6</v>
      </c>
      <c r="P202" s="656">
        <v>180.2</v>
      </c>
      <c r="Q202" s="656" t="s">
        <v>323</v>
      </c>
      <c r="S202" s="621"/>
      <c r="Z202" s="590">
        <v>3</v>
      </c>
      <c r="AA202" s="659">
        <v>1</v>
      </c>
      <c r="AB202" s="590">
        <v>3</v>
      </c>
      <c r="AC202" s="621">
        <v>0.6</v>
      </c>
      <c r="AD202" s="590">
        <v>875</v>
      </c>
      <c r="AE202" s="590">
        <v>26</v>
      </c>
      <c r="AF202" s="621">
        <v>2.8856825749167592E-2</v>
      </c>
      <c r="AG202" s="590">
        <v>901</v>
      </c>
      <c r="AH202" s="590">
        <v>1218</v>
      </c>
      <c r="AI202" s="621">
        <v>0.73973727422003288</v>
      </c>
      <c r="AJ202" s="590" t="s">
        <v>323</v>
      </c>
      <c r="AK202" s="590" t="s">
        <v>323</v>
      </c>
      <c r="AL202" s="590" t="s">
        <v>323</v>
      </c>
      <c r="AN202" s="621" t="s">
        <v>323</v>
      </c>
      <c r="AP202" s="621" t="s">
        <v>323</v>
      </c>
      <c r="AQ202" s="590" t="s">
        <v>323</v>
      </c>
      <c r="AR202" s="621" t="s">
        <v>323</v>
      </c>
      <c r="AT202" s="621" t="s">
        <v>323</v>
      </c>
      <c r="AV202" s="621" t="s">
        <v>323</v>
      </c>
      <c r="AW202" s="590" t="s">
        <v>323</v>
      </c>
      <c r="AX202" s="621" t="s">
        <v>323</v>
      </c>
      <c r="AZ202" s="621" t="s">
        <v>323</v>
      </c>
      <c r="BB202" s="621" t="s">
        <v>323</v>
      </c>
      <c r="BC202" s="590" t="s">
        <v>323</v>
      </c>
      <c r="BD202" s="621" t="s">
        <v>323</v>
      </c>
      <c r="BF202" s="621" t="s">
        <v>323</v>
      </c>
      <c r="BH202" s="621" t="s">
        <v>323</v>
      </c>
      <c r="BI202" s="590" t="s">
        <v>323</v>
      </c>
      <c r="BJ202" s="621" t="s">
        <v>323</v>
      </c>
      <c r="BK202" s="590">
        <v>0</v>
      </c>
      <c r="BL202" s="621"/>
      <c r="BN202" s="621"/>
      <c r="BO202" s="590">
        <v>2</v>
      </c>
    </row>
    <row r="203" spans="1:67" s="590" customFormat="1" x14ac:dyDescent="0.2">
      <c r="A203" s="590" t="s">
        <v>235</v>
      </c>
      <c r="B203" s="590" t="s">
        <v>239</v>
      </c>
      <c r="C203" s="590" t="s">
        <v>502</v>
      </c>
      <c r="D203" s="590" t="s">
        <v>507</v>
      </c>
      <c r="E203" s="590" t="s">
        <v>504</v>
      </c>
      <c r="F203" s="590" t="s">
        <v>505</v>
      </c>
      <c r="G203" s="590" t="s">
        <v>317</v>
      </c>
      <c r="H203" s="590" t="s">
        <v>1109</v>
      </c>
      <c r="I203" s="590" t="s">
        <v>934</v>
      </c>
      <c r="K203" s="590" t="s">
        <v>386</v>
      </c>
      <c r="L203" s="590">
        <v>5</v>
      </c>
      <c r="N203" s="590">
        <v>9</v>
      </c>
      <c r="O203" s="656">
        <v>1.8</v>
      </c>
      <c r="P203" s="656">
        <v>340.6</v>
      </c>
      <c r="Q203" s="656">
        <v>187.2</v>
      </c>
      <c r="S203" s="621"/>
      <c r="Z203" s="590">
        <v>3</v>
      </c>
      <c r="AA203" s="659">
        <v>0.33333333333333331</v>
      </c>
      <c r="AB203" s="590">
        <v>2</v>
      </c>
      <c r="AC203" s="621">
        <v>0.4</v>
      </c>
      <c r="AD203" s="590">
        <v>1684</v>
      </c>
      <c r="AE203" s="590">
        <v>19</v>
      </c>
      <c r="AF203" s="621">
        <v>1.1156782149148562E-2</v>
      </c>
      <c r="AG203" s="590">
        <v>1703</v>
      </c>
      <c r="AH203" s="590">
        <v>2211</v>
      </c>
      <c r="AI203" s="621">
        <v>0.77023971053821805</v>
      </c>
      <c r="AJ203" s="590">
        <v>1684</v>
      </c>
      <c r="AK203" s="590">
        <v>19</v>
      </c>
      <c r="AL203" s="590">
        <v>1703</v>
      </c>
      <c r="AM203" s="590">
        <v>918</v>
      </c>
      <c r="AN203" s="621">
        <v>0.54513064133016631</v>
      </c>
      <c r="AO203" s="590">
        <v>18</v>
      </c>
      <c r="AP203" s="621">
        <v>0.94736842105263153</v>
      </c>
      <c r="AQ203" s="590">
        <v>936</v>
      </c>
      <c r="AR203" s="621">
        <v>0.54961832061068705</v>
      </c>
      <c r="AT203" s="621"/>
      <c r="AU203" s="590">
        <v>3</v>
      </c>
      <c r="AV203" s="621">
        <v>0.16666666666666666</v>
      </c>
      <c r="AW203" s="590" t="s">
        <v>323</v>
      </c>
      <c r="AX203" s="621"/>
      <c r="AZ203" s="621" t="s">
        <v>323</v>
      </c>
      <c r="BA203" s="590">
        <v>3</v>
      </c>
      <c r="BB203" s="621">
        <v>1</v>
      </c>
      <c r="BD203" s="621"/>
      <c r="BE203" s="590">
        <v>2</v>
      </c>
      <c r="BF203" s="621">
        <v>2.136752136752137E-3</v>
      </c>
      <c r="BG203" s="590">
        <v>22</v>
      </c>
      <c r="BH203" s="621">
        <v>2.3504273504273504E-2</v>
      </c>
      <c r="BI203" s="590">
        <v>24</v>
      </c>
      <c r="BJ203" s="621">
        <v>2.564102564102564E-2</v>
      </c>
      <c r="BK203" s="590">
        <v>5</v>
      </c>
      <c r="BL203" s="621">
        <v>0.55555555555555558</v>
      </c>
      <c r="BM203" s="590">
        <v>2</v>
      </c>
      <c r="BN203" s="621">
        <v>0.4</v>
      </c>
      <c r="BO203" s="590" t="s">
        <v>323</v>
      </c>
    </row>
    <row r="204" spans="1:67" s="590" customFormat="1" x14ac:dyDescent="0.2">
      <c r="A204" s="590" t="s">
        <v>235</v>
      </c>
      <c r="B204" s="590" t="s">
        <v>240</v>
      </c>
      <c r="C204" s="590" t="s">
        <v>770</v>
      </c>
      <c r="D204" s="590" t="s">
        <v>515</v>
      </c>
      <c r="F204" s="590" t="s">
        <v>505</v>
      </c>
      <c r="G204" s="590" t="s">
        <v>317</v>
      </c>
      <c r="H204" s="590" t="s">
        <v>1109</v>
      </c>
      <c r="I204" s="590" t="s">
        <v>934</v>
      </c>
      <c r="K204" s="590" t="s">
        <v>930</v>
      </c>
      <c r="L204" s="590">
        <v>1</v>
      </c>
      <c r="N204" s="590">
        <v>0</v>
      </c>
      <c r="O204" s="656">
        <v>0</v>
      </c>
      <c r="P204" s="656">
        <v>0</v>
      </c>
      <c r="Q204" s="656"/>
      <c r="S204" s="621"/>
      <c r="AA204" s="659"/>
      <c r="AC204" s="621"/>
      <c r="AF204" s="621"/>
      <c r="AH204" s="590">
        <v>1218</v>
      </c>
      <c r="AI204" s="621"/>
      <c r="AN204" s="621"/>
      <c r="AP204" s="621"/>
      <c r="AR204" s="621"/>
      <c r="AT204" s="621"/>
      <c r="AV204" s="621"/>
      <c r="AX204" s="621"/>
      <c r="AZ204" s="621"/>
      <c r="BB204" s="621"/>
      <c r="BD204" s="621"/>
      <c r="BF204" s="621"/>
      <c r="BH204" s="621"/>
      <c r="BJ204" s="621"/>
      <c r="BL204" s="621"/>
      <c r="BN204" s="621"/>
    </row>
    <row r="205" spans="1:67" s="590" customFormat="1" x14ac:dyDescent="0.2">
      <c r="A205" s="590" t="s">
        <v>235</v>
      </c>
      <c r="B205" s="590" t="s">
        <v>240</v>
      </c>
      <c r="C205" s="590" t="s">
        <v>241</v>
      </c>
      <c r="D205" s="590" t="s">
        <v>515</v>
      </c>
      <c r="E205" s="590" t="s">
        <v>504</v>
      </c>
      <c r="F205" s="590" t="s">
        <v>505</v>
      </c>
      <c r="G205" s="590" t="s">
        <v>317</v>
      </c>
      <c r="H205" s="590" t="s">
        <v>1109</v>
      </c>
      <c r="I205" s="590" t="s">
        <v>934</v>
      </c>
      <c r="K205" s="590" t="s">
        <v>386</v>
      </c>
      <c r="L205" s="590">
        <v>2</v>
      </c>
      <c r="N205" s="590">
        <v>7</v>
      </c>
      <c r="O205" s="656">
        <v>3.5</v>
      </c>
      <c r="P205" s="656">
        <v>1529.5</v>
      </c>
      <c r="Q205" s="656">
        <v>867.5</v>
      </c>
      <c r="R205" s="590">
        <v>0</v>
      </c>
      <c r="S205" s="621"/>
      <c r="AA205" s="659"/>
      <c r="AC205" s="621"/>
      <c r="AD205" s="590">
        <v>3046</v>
      </c>
      <c r="AE205" s="590">
        <v>13</v>
      </c>
      <c r="AF205" s="621">
        <v>4.2497548218372013E-3</v>
      </c>
      <c r="AG205" s="590">
        <v>3059</v>
      </c>
      <c r="AH205" s="590">
        <v>4530</v>
      </c>
      <c r="AI205" s="621">
        <v>0.67527593818984544</v>
      </c>
      <c r="AJ205" s="590">
        <v>3046</v>
      </c>
      <c r="AK205" s="590">
        <v>13</v>
      </c>
      <c r="AL205" s="590">
        <v>3059</v>
      </c>
      <c r="AM205" s="590">
        <v>1725</v>
      </c>
      <c r="AN205" s="621">
        <v>0.56631648063033491</v>
      </c>
      <c r="AO205" s="590">
        <v>10</v>
      </c>
      <c r="AP205" s="621">
        <v>0.76923076923076927</v>
      </c>
      <c r="AQ205" s="590">
        <v>1735</v>
      </c>
      <c r="AR205" s="621">
        <v>0.56717881660673419</v>
      </c>
      <c r="AS205" s="590">
        <v>17</v>
      </c>
      <c r="AT205" s="621">
        <v>9.8550724637681154E-3</v>
      </c>
      <c r="AU205" s="590">
        <v>3</v>
      </c>
      <c r="AV205" s="621">
        <v>0.3</v>
      </c>
      <c r="AW205" s="590">
        <v>20</v>
      </c>
      <c r="AX205" s="621">
        <v>1.1527377521613832E-2</v>
      </c>
      <c r="AY205" s="590">
        <v>17</v>
      </c>
      <c r="AZ205" s="621">
        <v>1</v>
      </c>
      <c r="BA205" s="590">
        <v>2</v>
      </c>
      <c r="BB205" s="621">
        <v>0.66666666666666663</v>
      </c>
      <c r="BC205" s="590">
        <v>19</v>
      </c>
      <c r="BD205" s="621">
        <v>0.95</v>
      </c>
      <c r="BE205" s="590">
        <v>3</v>
      </c>
      <c r="BF205" s="621">
        <v>1.7291066282420749E-3</v>
      </c>
      <c r="BG205" s="590">
        <v>32</v>
      </c>
      <c r="BH205" s="621">
        <v>1.8443804034582133E-2</v>
      </c>
      <c r="BI205" s="590">
        <v>35</v>
      </c>
      <c r="BJ205" s="621">
        <v>2.0172910662824207E-2</v>
      </c>
      <c r="BK205" s="590">
        <v>2</v>
      </c>
      <c r="BL205" s="621">
        <v>0.2857142857142857</v>
      </c>
      <c r="BM205" s="590">
        <v>1</v>
      </c>
      <c r="BN205" s="621">
        <v>0.5</v>
      </c>
      <c r="BO205" s="590" t="s">
        <v>323</v>
      </c>
    </row>
    <row r="206" spans="1:67" s="590" customFormat="1" x14ac:dyDescent="0.2">
      <c r="A206" s="590" t="s">
        <v>235</v>
      </c>
      <c r="B206" s="590" t="s">
        <v>240</v>
      </c>
      <c r="C206" s="590" t="s">
        <v>242</v>
      </c>
      <c r="D206" s="590" t="s">
        <v>515</v>
      </c>
      <c r="E206" s="590" t="s">
        <v>504</v>
      </c>
      <c r="F206" s="590" t="s">
        <v>505</v>
      </c>
      <c r="G206" s="590" t="s">
        <v>317</v>
      </c>
      <c r="H206" s="590" t="s">
        <v>1109</v>
      </c>
      <c r="I206" s="590" t="s">
        <v>934</v>
      </c>
      <c r="K206" s="590" t="s">
        <v>386</v>
      </c>
      <c r="L206" s="590">
        <v>6</v>
      </c>
      <c r="N206" s="590">
        <v>12</v>
      </c>
      <c r="O206" s="656">
        <v>2</v>
      </c>
      <c r="P206" s="656">
        <v>1652.3333333333333</v>
      </c>
      <c r="Q206" s="656">
        <v>978.16666666666663</v>
      </c>
      <c r="R206" s="590">
        <v>5</v>
      </c>
      <c r="S206" s="621">
        <v>0.41666666666666669</v>
      </c>
      <c r="V206" s="590">
        <v>4</v>
      </c>
      <c r="W206" s="590">
        <v>0.66666666666666663</v>
      </c>
      <c r="X206" s="590">
        <v>4</v>
      </c>
      <c r="AA206" s="659"/>
      <c r="AC206" s="621"/>
      <c r="AD206" s="590">
        <v>9905</v>
      </c>
      <c r="AE206" s="590">
        <v>9</v>
      </c>
      <c r="AF206" s="621">
        <v>9.0780714141617917E-4</v>
      </c>
      <c r="AG206" s="590">
        <v>9914</v>
      </c>
      <c r="AH206" s="590">
        <v>12867</v>
      </c>
      <c r="AI206" s="621">
        <v>0.77049817362244499</v>
      </c>
      <c r="AJ206" s="590">
        <v>9905</v>
      </c>
      <c r="AK206" s="590">
        <v>9</v>
      </c>
      <c r="AL206" s="590">
        <v>9914</v>
      </c>
      <c r="AM206" s="590">
        <v>5861</v>
      </c>
      <c r="AN206" s="621">
        <v>0.59172135285209493</v>
      </c>
      <c r="AO206" s="590">
        <v>8</v>
      </c>
      <c r="AP206" s="621">
        <v>0.88888888888888884</v>
      </c>
      <c r="AQ206" s="590">
        <v>5869</v>
      </c>
      <c r="AR206" s="621">
        <v>0.59199112366350615</v>
      </c>
      <c r="AS206" s="590">
        <v>72</v>
      </c>
      <c r="AT206" s="621">
        <v>1.2284593072854462E-2</v>
      </c>
      <c r="AU206" s="590">
        <v>4</v>
      </c>
      <c r="AV206" s="621">
        <v>0.5</v>
      </c>
      <c r="AW206" s="590">
        <v>76</v>
      </c>
      <c r="AX206" s="621">
        <v>1.294939512693815E-2</v>
      </c>
      <c r="AY206" s="590">
        <v>59</v>
      </c>
      <c r="AZ206" s="621">
        <v>0.81944444444444442</v>
      </c>
      <c r="BA206" s="590">
        <v>3</v>
      </c>
      <c r="BB206" s="621">
        <v>0.75</v>
      </c>
      <c r="BC206" s="590">
        <v>62</v>
      </c>
      <c r="BD206" s="621">
        <v>0.81578947368421051</v>
      </c>
      <c r="BE206" s="590">
        <v>11</v>
      </c>
      <c r="BF206" s="621">
        <v>1.8742545578463111E-3</v>
      </c>
      <c r="BG206" s="590">
        <v>91</v>
      </c>
      <c r="BH206" s="621">
        <v>1.5505196796728574E-2</v>
      </c>
      <c r="BI206" s="590">
        <v>102</v>
      </c>
      <c r="BJ206" s="621">
        <v>1.7379451354574884E-2</v>
      </c>
      <c r="BK206" s="590">
        <v>4</v>
      </c>
      <c r="BL206" s="621">
        <v>0.33333333333333331</v>
      </c>
      <c r="BM206" s="590">
        <v>2</v>
      </c>
      <c r="BN206" s="621">
        <v>0.33333333333333331</v>
      </c>
      <c r="BO206" s="590" t="s">
        <v>323</v>
      </c>
    </row>
    <row r="207" spans="1:67" s="590" customFormat="1" x14ac:dyDescent="0.2">
      <c r="A207" s="590" t="s">
        <v>235</v>
      </c>
      <c r="B207" s="590" t="s">
        <v>240</v>
      </c>
      <c r="C207" s="590" t="s">
        <v>243</v>
      </c>
      <c r="D207" s="590" t="s">
        <v>515</v>
      </c>
      <c r="E207" s="590" t="s">
        <v>504</v>
      </c>
      <c r="F207" s="590" t="s">
        <v>505</v>
      </c>
      <c r="G207" s="590" t="s">
        <v>317</v>
      </c>
      <c r="H207" s="590" t="s">
        <v>1109</v>
      </c>
      <c r="I207" s="590" t="s">
        <v>934</v>
      </c>
      <c r="K207" s="590" t="s">
        <v>386</v>
      </c>
      <c r="L207" s="590">
        <v>1</v>
      </c>
      <c r="N207" s="590">
        <v>3</v>
      </c>
      <c r="O207" s="656">
        <v>3</v>
      </c>
      <c r="P207" s="656">
        <v>1703</v>
      </c>
      <c r="Q207" s="656">
        <v>936</v>
      </c>
      <c r="R207" s="590">
        <v>1</v>
      </c>
      <c r="S207" s="621">
        <v>0.33333333333333331</v>
      </c>
      <c r="V207" s="590">
        <v>1</v>
      </c>
      <c r="W207" s="590">
        <v>1</v>
      </c>
      <c r="X207" s="590">
        <v>1</v>
      </c>
      <c r="AA207" s="659"/>
      <c r="AC207" s="621"/>
      <c r="AD207" s="590">
        <v>1684</v>
      </c>
      <c r="AE207" s="590">
        <v>19</v>
      </c>
      <c r="AF207" s="621">
        <v>1.1156782149148562E-2</v>
      </c>
      <c r="AG207" s="590">
        <v>1703</v>
      </c>
      <c r="AH207" s="590">
        <v>2211</v>
      </c>
      <c r="AI207" s="621">
        <v>0.77023971053821805</v>
      </c>
      <c r="AJ207" s="590">
        <v>1684</v>
      </c>
      <c r="AK207" s="590">
        <v>19</v>
      </c>
      <c r="AL207" s="590">
        <v>1703</v>
      </c>
      <c r="AM207" s="590">
        <v>918</v>
      </c>
      <c r="AN207" s="621">
        <v>0.54513064133016631</v>
      </c>
      <c r="AO207" s="590">
        <v>18</v>
      </c>
      <c r="AP207" s="621">
        <v>0.94736842105263153</v>
      </c>
      <c r="AQ207" s="590">
        <v>936</v>
      </c>
      <c r="AR207" s="621">
        <v>0.54961832061068705</v>
      </c>
      <c r="AT207" s="621"/>
      <c r="AU207" s="590">
        <v>3</v>
      </c>
      <c r="AV207" s="621">
        <v>0.16666666666666666</v>
      </c>
      <c r="AX207" s="621"/>
      <c r="AZ207" s="621" t="s">
        <v>323</v>
      </c>
      <c r="BA207" s="590">
        <v>3</v>
      </c>
      <c r="BB207" s="621">
        <v>1</v>
      </c>
      <c r="BC207" s="590" t="s">
        <v>323</v>
      </c>
      <c r="BD207" s="621" t="s">
        <v>323</v>
      </c>
      <c r="BF207" s="621"/>
      <c r="BG207" s="590">
        <v>20</v>
      </c>
      <c r="BH207" s="621">
        <v>2.1367521367521368E-2</v>
      </c>
      <c r="BI207" s="590">
        <v>20</v>
      </c>
      <c r="BJ207" s="621">
        <v>2.1367521367521368E-2</v>
      </c>
      <c r="BK207" s="590">
        <v>2</v>
      </c>
      <c r="BL207" s="621">
        <v>0.66666666666666663</v>
      </c>
      <c r="BM207" s="590">
        <v>1</v>
      </c>
      <c r="BN207" s="621">
        <v>1</v>
      </c>
      <c r="BO207" s="590" t="s">
        <v>323</v>
      </c>
    </row>
    <row r="208" spans="1:67" s="590" customFormat="1" x14ac:dyDescent="0.2">
      <c r="A208" s="590" t="s">
        <v>235</v>
      </c>
      <c r="B208" s="590" t="s">
        <v>236</v>
      </c>
      <c r="C208" s="590" t="s">
        <v>57</v>
      </c>
      <c r="D208" s="590" t="s">
        <v>503</v>
      </c>
      <c r="E208" s="590" t="s">
        <v>504</v>
      </c>
      <c r="F208" s="590" t="s">
        <v>505</v>
      </c>
      <c r="G208" s="590" t="s">
        <v>317</v>
      </c>
      <c r="H208" s="590" t="s">
        <v>1109</v>
      </c>
      <c r="I208" s="590" t="s">
        <v>934</v>
      </c>
      <c r="K208" s="590" t="s">
        <v>510</v>
      </c>
      <c r="L208" s="590">
        <v>3</v>
      </c>
      <c r="M208" s="590">
        <v>2</v>
      </c>
      <c r="N208" s="590">
        <v>2</v>
      </c>
      <c r="O208" s="656">
        <v>0.66666666666666663</v>
      </c>
      <c r="P208" s="656">
        <v>2821.3333333333335</v>
      </c>
      <c r="Q208" s="656" t="s">
        <v>323</v>
      </c>
      <c r="S208" s="621"/>
      <c r="Z208" s="590">
        <v>1</v>
      </c>
      <c r="AA208" s="659">
        <v>0.5</v>
      </c>
      <c r="AB208" s="590">
        <v>1</v>
      </c>
      <c r="AC208" s="621">
        <v>0.33333333333333331</v>
      </c>
      <c r="AD208" s="590">
        <v>8464</v>
      </c>
      <c r="AF208" s="621"/>
      <c r="AG208" s="590">
        <v>8464</v>
      </c>
      <c r="AI208" s="621"/>
      <c r="AJ208" s="590" t="s">
        <v>323</v>
      </c>
      <c r="AL208" s="590" t="s">
        <v>323</v>
      </c>
      <c r="AN208" s="621" t="s">
        <v>323</v>
      </c>
      <c r="AP208" s="621" t="s">
        <v>323</v>
      </c>
      <c r="AQ208" s="590" t="s">
        <v>323</v>
      </c>
      <c r="AR208" s="621" t="s">
        <v>323</v>
      </c>
      <c r="AT208" s="621" t="s">
        <v>323</v>
      </c>
      <c r="AV208" s="621"/>
      <c r="AW208" s="590" t="s">
        <v>323</v>
      </c>
      <c r="AX208" s="621" t="s">
        <v>323</v>
      </c>
      <c r="AZ208" s="621" t="s">
        <v>323</v>
      </c>
      <c r="BB208" s="621" t="s">
        <v>323</v>
      </c>
      <c r="BC208" s="590" t="s">
        <v>323</v>
      </c>
      <c r="BD208" s="621" t="s">
        <v>323</v>
      </c>
      <c r="BF208" s="621" t="s">
        <v>323</v>
      </c>
      <c r="BH208" s="621" t="s">
        <v>323</v>
      </c>
      <c r="BI208" s="590" t="s">
        <v>323</v>
      </c>
      <c r="BJ208" s="621" t="s">
        <v>323</v>
      </c>
      <c r="BK208" s="590">
        <v>1</v>
      </c>
      <c r="BL208" s="621">
        <v>0.5</v>
      </c>
      <c r="BM208" s="590">
        <v>1</v>
      </c>
      <c r="BN208" s="621">
        <v>0.33333333333333331</v>
      </c>
      <c r="BO208" s="590">
        <v>1</v>
      </c>
    </row>
    <row r="209" spans="1:67" s="590" customFormat="1" x14ac:dyDescent="0.2">
      <c r="A209" s="590" t="s">
        <v>235</v>
      </c>
      <c r="B209" s="590" t="s">
        <v>236</v>
      </c>
      <c r="C209" s="590" t="s">
        <v>58</v>
      </c>
      <c r="D209" s="590" t="s">
        <v>503</v>
      </c>
      <c r="E209" s="590" t="s">
        <v>504</v>
      </c>
      <c r="F209" s="590" t="s">
        <v>505</v>
      </c>
      <c r="G209" s="590" t="s">
        <v>317</v>
      </c>
      <c r="H209" s="590" t="s">
        <v>1109</v>
      </c>
      <c r="I209" s="590" t="s">
        <v>934</v>
      </c>
      <c r="K209" s="590" t="s">
        <v>386</v>
      </c>
      <c r="L209" s="590">
        <v>1</v>
      </c>
      <c r="N209" s="590">
        <v>3</v>
      </c>
      <c r="O209" s="656">
        <v>3</v>
      </c>
      <c r="P209" s="656">
        <v>3400</v>
      </c>
      <c r="Q209" s="656">
        <v>2129</v>
      </c>
      <c r="S209" s="621"/>
      <c r="AA209" s="659"/>
      <c r="AC209" s="621"/>
      <c r="AD209" s="590">
        <v>3400</v>
      </c>
      <c r="AF209" s="621"/>
      <c r="AG209" s="590">
        <v>3400</v>
      </c>
      <c r="AI209" s="621"/>
      <c r="AJ209" s="590">
        <v>3400</v>
      </c>
      <c r="AL209" s="590">
        <v>3400</v>
      </c>
      <c r="AM209" s="590">
        <v>2129</v>
      </c>
      <c r="AN209" s="621">
        <v>0.62617647058823533</v>
      </c>
      <c r="AP209" s="621" t="s">
        <v>323</v>
      </c>
      <c r="AQ209" s="590">
        <v>2129</v>
      </c>
      <c r="AR209" s="621">
        <v>0.62617647058823533</v>
      </c>
      <c r="AS209" s="590">
        <v>22</v>
      </c>
      <c r="AT209" s="621">
        <v>1.0333489901362142E-2</v>
      </c>
      <c r="AV209" s="621"/>
      <c r="AW209" s="590">
        <v>22</v>
      </c>
      <c r="AX209" s="621">
        <v>1.0333489901362142E-2</v>
      </c>
      <c r="AY209" s="590">
        <v>21</v>
      </c>
      <c r="AZ209" s="621">
        <v>0.95454545454545459</v>
      </c>
      <c r="BB209" s="621" t="s">
        <v>323</v>
      </c>
      <c r="BC209" s="590">
        <v>21</v>
      </c>
      <c r="BD209" s="621">
        <v>0.95454545454545459</v>
      </c>
      <c r="BE209" s="590">
        <v>14</v>
      </c>
      <c r="BF209" s="621">
        <v>6.5758572099577266E-3</v>
      </c>
      <c r="BG209" s="590">
        <v>185</v>
      </c>
      <c r="BH209" s="621">
        <v>8.6895255988727105E-2</v>
      </c>
      <c r="BI209" s="590">
        <v>199</v>
      </c>
      <c r="BJ209" s="621">
        <v>9.3471113198684827E-2</v>
      </c>
      <c r="BK209" s="590">
        <v>1</v>
      </c>
      <c r="BL209" s="621">
        <v>0.33333333333333331</v>
      </c>
      <c r="BM209" s="590">
        <v>1</v>
      </c>
      <c r="BN209" s="621">
        <v>1</v>
      </c>
      <c r="BO209" s="590" t="s">
        <v>323</v>
      </c>
    </row>
    <row r="210" spans="1:67" s="590" customFormat="1" x14ac:dyDescent="0.2">
      <c r="A210" s="590" t="s">
        <v>235</v>
      </c>
      <c r="B210" s="590" t="s">
        <v>236</v>
      </c>
      <c r="C210" s="590" t="s">
        <v>237</v>
      </c>
      <c r="D210" s="590" t="s">
        <v>503</v>
      </c>
      <c r="E210" s="590" t="s">
        <v>504</v>
      </c>
      <c r="F210" s="590" t="s">
        <v>505</v>
      </c>
      <c r="G210" s="590" t="s">
        <v>317</v>
      </c>
      <c r="H210" s="590" t="s">
        <v>1109</v>
      </c>
      <c r="I210" s="590" t="s">
        <v>934</v>
      </c>
      <c r="K210" s="590" t="s">
        <v>510</v>
      </c>
      <c r="L210" s="590">
        <v>1</v>
      </c>
      <c r="M210" s="590">
        <v>1</v>
      </c>
      <c r="N210" s="590">
        <v>1</v>
      </c>
      <c r="O210" s="656">
        <v>1</v>
      </c>
      <c r="P210" s="656">
        <v>1623</v>
      </c>
      <c r="Q210" s="656" t="s">
        <v>323</v>
      </c>
      <c r="S210" s="621"/>
      <c r="Z210" s="590">
        <v>1</v>
      </c>
      <c r="AA210" s="659">
        <v>1</v>
      </c>
      <c r="AB210" s="590">
        <v>1</v>
      </c>
      <c r="AC210" s="621">
        <v>1</v>
      </c>
      <c r="AD210" s="590">
        <v>1623</v>
      </c>
      <c r="AF210" s="621"/>
      <c r="AG210" s="590">
        <v>1623</v>
      </c>
      <c r="AI210" s="621"/>
      <c r="AJ210" s="590" t="s">
        <v>323</v>
      </c>
      <c r="AL210" s="590" t="s">
        <v>323</v>
      </c>
      <c r="AN210" s="621" t="s">
        <v>323</v>
      </c>
      <c r="AP210" s="621" t="s">
        <v>323</v>
      </c>
      <c r="AQ210" s="590" t="s">
        <v>323</v>
      </c>
      <c r="AR210" s="621" t="s">
        <v>323</v>
      </c>
      <c r="AT210" s="621" t="s">
        <v>323</v>
      </c>
      <c r="AV210" s="621"/>
      <c r="AW210" s="590" t="s">
        <v>323</v>
      </c>
      <c r="AX210" s="621" t="s">
        <v>323</v>
      </c>
      <c r="AZ210" s="621" t="s">
        <v>323</v>
      </c>
      <c r="BB210" s="621" t="s">
        <v>323</v>
      </c>
      <c r="BC210" s="590" t="s">
        <v>323</v>
      </c>
      <c r="BD210" s="621" t="s">
        <v>323</v>
      </c>
      <c r="BF210" s="621" t="s">
        <v>323</v>
      </c>
      <c r="BH210" s="621" t="s">
        <v>323</v>
      </c>
      <c r="BI210" s="590" t="s">
        <v>323</v>
      </c>
      <c r="BJ210" s="621" t="s">
        <v>323</v>
      </c>
      <c r="BK210" s="590">
        <v>0</v>
      </c>
      <c r="BL210" s="621"/>
      <c r="BN210" s="621"/>
      <c r="BO210" s="590" t="s">
        <v>323</v>
      </c>
    </row>
    <row r="211" spans="1:67" s="590" customFormat="1" x14ac:dyDescent="0.2">
      <c r="A211" s="590" t="s">
        <v>235</v>
      </c>
      <c r="B211" s="590" t="s">
        <v>240</v>
      </c>
      <c r="C211" s="590" t="s">
        <v>502</v>
      </c>
      <c r="D211" s="590" t="s">
        <v>509</v>
      </c>
      <c r="E211" s="590" t="s">
        <v>504</v>
      </c>
      <c r="F211" s="590" t="s">
        <v>505</v>
      </c>
      <c r="G211" s="590" t="s">
        <v>317</v>
      </c>
      <c r="H211" s="590" t="s">
        <v>1109</v>
      </c>
      <c r="I211" s="590" t="s">
        <v>934</v>
      </c>
      <c r="K211" s="590" t="s">
        <v>386</v>
      </c>
      <c r="L211" s="590">
        <v>1</v>
      </c>
      <c r="N211" s="590">
        <v>7</v>
      </c>
      <c r="O211" s="656">
        <v>7</v>
      </c>
      <c r="P211" s="656">
        <v>15574</v>
      </c>
      <c r="Q211" s="656">
        <v>8926</v>
      </c>
      <c r="R211" s="590">
        <v>2</v>
      </c>
      <c r="S211" s="621">
        <v>0.2857142857142857</v>
      </c>
      <c r="T211" s="590">
        <v>4</v>
      </c>
      <c r="U211" s="590" t="s">
        <v>310</v>
      </c>
      <c r="AA211" s="659"/>
      <c r="AC211" s="621"/>
      <c r="AD211" s="590">
        <v>15510</v>
      </c>
      <c r="AE211" s="590">
        <v>64</v>
      </c>
      <c r="AF211" s="621">
        <v>4.1094131244381665E-3</v>
      </c>
      <c r="AG211" s="590">
        <v>15574</v>
      </c>
      <c r="AH211" s="590">
        <v>20826</v>
      </c>
      <c r="AI211" s="621">
        <v>0.74781523096129843</v>
      </c>
      <c r="AJ211" s="590">
        <v>15510</v>
      </c>
      <c r="AK211" s="590">
        <v>64</v>
      </c>
      <c r="AL211" s="590">
        <v>15574</v>
      </c>
      <c r="AM211" s="590">
        <v>8869</v>
      </c>
      <c r="AN211" s="621">
        <v>0.57182462927143773</v>
      </c>
      <c r="AO211" s="590">
        <v>57</v>
      </c>
      <c r="AP211" s="621">
        <v>0.890625</v>
      </c>
      <c r="AQ211" s="590">
        <v>8926</v>
      </c>
      <c r="AR211" s="621">
        <v>0.57313471169898544</v>
      </c>
      <c r="AS211" s="590">
        <v>89</v>
      </c>
      <c r="AT211" s="621">
        <v>1.0034953207802459E-2</v>
      </c>
      <c r="AU211" s="590">
        <v>14</v>
      </c>
      <c r="AV211" s="621">
        <v>0.24561403508771928</v>
      </c>
      <c r="AW211" s="590">
        <v>103</v>
      </c>
      <c r="AX211" s="621">
        <v>1.1539323325117633E-2</v>
      </c>
      <c r="AY211" s="590">
        <v>75</v>
      </c>
      <c r="AZ211" s="621">
        <v>0.84269662921348309</v>
      </c>
      <c r="BA211" s="590">
        <v>13</v>
      </c>
      <c r="BB211" s="621">
        <v>0.9285714285714286</v>
      </c>
      <c r="BC211" s="590">
        <v>88</v>
      </c>
      <c r="BD211" s="621">
        <v>0.85436893203883491</v>
      </c>
      <c r="BE211" s="590">
        <v>29</v>
      </c>
      <c r="BF211" s="621">
        <v>3.2489356934797221E-3</v>
      </c>
      <c r="BG211" s="590">
        <v>72</v>
      </c>
      <c r="BH211" s="621">
        <v>8.0663231010531036E-3</v>
      </c>
      <c r="BI211" s="590">
        <v>101</v>
      </c>
      <c r="BJ211" s="621">
        <v>1.1315258794532825E-2</v>
      </c>
      <c r="BK211" s="590">
        <v>2</v>
      </c>
      <c r="BL211" s="621">
        <v>0.2857142857142857</v>
      </c>
      <c r="BM211" s="590">
        <v>0</v>
      </c>
      <c r="BN211" s="621"/>
      <c r="BO211" s="590" t="s">
        <v>323</v>
      </c>
    </row>
    <row r="212" spans="1:67" s="590" customFormat="1" x14ac:dyDescent="0.2">
      <c r="A212" s="590" t="s">
        <v>247</v>
      </c>
      <c r="B212" s="590" t="s">
        <v>658</v>
      </c>
      <c r="C212" s="590" t="s">
        <v>249</v>
      </c>
      <c r="D212" s="590" t="s">
        <v>507</v>
      </c>
      <c r="E212" s="590" t="s">
        <v>504</v>
      </c>
      <c r="F212" s="590" t="s">
        <v>519</v>
      </c>
      <c r="G212" s="590" t="s">
        <v>924</v>
      </c>
      <c r="H212" s="590" t="s">
        <v>1109</v>
      </c>
      <c r="I212" s="590" t="s">
        <v>934</v>
      </c>
      <c r="K212" s="590" t="s">
        <v>510</v>
      </c>
      <c r="L212" s="590">
        <v>3</v>
      </c>
      <c r="M212" s="590">
        <v>3</v>
      </c>
      <c r="N212" s="590">
        <v>3</v>
      </c>
      <c r="O212" s="656">
        <v>1</v>
      </c>
      <c r="P212" s="656">
        <v>629.33333333333337</v>
      </c>
      <c r="Q212" s="656" t="s">
        <v>323</v>
      </c>
      <c r="S212" s="621"/>
      <c r="Z212" s="590">
        <v>2</v>
      </c>
      <c r="AA212" s="659">
        <v>0.66666666666666663</v>
      </c>
      <c r="AB212" s="590">
        <v>2</v>
      </c>
      <c r="AC212" s="621">
        <v>0.66666666666666663</v>
      </c>
      <c r="AD212" s="590">
        <v>1888</v>
      </c>
      <c r="AF212" s="621">
        <v>0</v>
      </c>
      <c r="AG212" s="590">
        <v>1888</v>
      </c>
      <c r="AI212" s="621"/>
      <c r="AJ212" s="590" t="s">
        <v>323</v>
      </c>
      <c r="AK212" s="590" t="s">
        <v>323</v>
      </c>
      <c r="AL212" s="590" t="s">
        <v>323</v>
      </c>
      <c r="AN212" s="621" t="s">
        <v>323</v>
      </c>
      <c r="AP212" s="621" t="s">
        <v>323</v>
      </c>
      <c r="AQ212" s="590" t="s">
        <v>323</v>
      </c>
      <c r="AR212" s="621" t="s">
        <v>323</v>
      </c>
      <c r="AT212" s="621" t="s">
        <v>323</v>
      </c>
      <c r="AV212" s="621" t="s">
        <v>323</v>
      </c>
      <c r="AW212" s="590" t="s">
        <v>323</v>
      </c>
      <c r="AX212" s="621" t="s">
        <v>323</v>
      </c>
      <c r="AZ212" s="621" t="s">
        <v>323</v>
      </c>
      <c r="BB212" s="621" t="s">
        <v>323</v>
      </c>
      <c r="BC212" s="590" t="s">
        <v>323</v>
      </c>
      <c r="BD212" s="621" t="s">
        <v>323</v>
      </c>
      <c r="BF212" s="621" t="s">
        <v>323</v>
      </c>
      <c r="BH212" s="621" t="s">
        <v>323</v>
      </c>
      <c r="BI212" s="590" t="s">
        <v>323</v>
      </c>
      <c r="BJ212" s="621" t="s">
        <v>323</v>
      </c>
      <c r="BK212" s="590">
        <v>1</v>
      </c>
      <c r="BL212" s="621">
        <v>0.33333333333333331</v>
      </c>
      <c r="BM212" s="590">
        <v>1</v>
      </c>
      <c r="BN212" s="621">
        <v>0.33333333333333331</v>
      </c>
      <c r="BO212" s="590" t="s">
        <v>323</v>
      </c>
    </row>
    <row r="213" spans="1:67" s="590" customFormat="1" x14ac:dyDescent="0.2">
      <c r="A213" s="590" t="s">
        <v>247</v>
      </c>
      <c r="B213" s="590" t="s">
        <v>658</v>
      </c>
      <c r="C213" s="590" t="s">
        <v>250</v>
      </c>
      <c r="D213" s="590" t="s">
        <v>507</v>
      </c>
      <c r="E213" s="590" t="s">
        <v>504</v>
      </c>
      <c r="F213" s="590" t="s">
        <v>519</v>
      </c>
      <c r="G213" s="590" t="s">
        <v>924</v>
      </c>
      <c r="H213" s="590" t="s">
        <v>1109</v>
      </c>
      <c r="I213" s="590" t="s">
        <v>934</v>
      </c>
      <c r="K213" s="590" t="s">
        <v>510</v>
      </c>
      <c r="L213" s="590">
        <v>2</v>
      </c>
      <c r="M213" s="590">
        <v>2</v>
      </c>
      <c r="N213" s="590">
        <v>2</v>
      </c>
      <c r="O213" s="656">
        <v>1</v>
      </c>
      <c r="P213" s="656">
        <v>576.5</v>
      </c>
      <c r="Q213" s="656" t="s">
        <v>323</v>
      </c>
      <c r="S213" s="621"/>
      <c r="Z213" s="590">
        <v>1</v>
      </c>
      <c r="AA213" s="659">
        <v>0.5</v>
      </c>
      <c r="AB213" s="590">
        <v>1</v>
      </c>
      <c r="AC213" s="621">
        <v>0.5</v>
      </c>
      <c r="AD213" s="590">
        <v>1153</v>
      </c>
      <c r="AF213" s="621">
        <v>0</v>
      </c>
      <c r="AG213" s="590">
        <v>1153</v>
      </c>
      <c r="AI213" s="621"/>
      <c r="AJ213" s="590" t="s">
        <v>323</v>
      </c>
      <c r="AK213" s="590" t="s">
        <v>323</v>
      </c>
      <c r="AL213" s="590" t="s">
        <v>323</v>
      </c>
      <c r="AN213" s="621" t="s">
        <v>323</v>
      </c>
      <c r="AP213" s="621" t="s">
        <v>323</v>
      </c>
      <c r="AQ213" s="590" t="s">
        <v>323</v>
      </c>
      <c r="AR213" s="621" t="s">
        <v>323</v>
      </c>
      <c r="AT213" s="621" t="s">
        <v>323</v>
      </c>
      <c r="AV213" s="621" t="s">
        <v>323</v>
      </c>
      <c r="AW213" s="590" t="s">
        <v>323</v>
      </c>
      <c r="AX213" s="621" t="s">
        <v>323</v>
      </c>
      <c r="AZ213" s="621" t="s">
        <v>323</v>
      </c>
      <c r="BB213" s="621" t="s">
        <v>323</v>
      </c>
      <c r="BC213" s="590" t="s">
        <v>323</v>
      </c>
      <c r="BD213" s="621" t="s">
        <v>323</v>
      </c>
      <c r="BF213" s="621" t="s">
        <v>323</v>
      </c>
      <c r="BH213" s="621" t="s">
        <v>323</v>
      </c>
      <c r="BI213" s="590" t="s">
        <v>323</v>
      </c>
      <c r="BJ213" s="621" t="s">
        <v>323</v>
      </c>
      <c r="BK213" s="590">
        <v>0</v>
      </c>
      <c r="BL213" s="621"/>
      <c r="BN213" s="621"/>
      <c r="BO213" s="590" t="s">
        <v>323</v>
      </c>
    </row>
    <row r="214" spans="1:67" s="590" customFormat="1" x14ac:dyDescent="0.2">
      <c r="A214" s="590" t="s">
        <v>247</v>
      </c>
      <c r="B214" s="590" t="s">
        <v>658</v>
      </c>
      <c r="C214" s="590" t="s">
        <v>251</v>
      </c>
      <c r="D214" s="590" t="s">
        <v>507</v>
      </c>
      <c r="E214" s="590" t="s">
        <v>504</v>
      </c>
      <c r="F214" s="590" t="s">
        <v>519</v>
      </c>
      <c r="G214" s="590" t="s">
        <v>924</v>
      </c>
      <c r="H214" s="590" t="s">
        <v>1109</v>
      </c>
      <c r="I214" s="590" t="s">
        <v>934</v>
      </c>
      <c r="K214" s="590" t="s">
        <v>510</v>
      </c>
      <c r="L214" s="590">
        <v>2</v>
      </c>
      <c r="M214" s="590">
        <v>2</v>
      </c>
      <c r="N214" s="590">
        <v>2</v>
      </c>
      <c r="O214" s="656">
        <v>1</v>
      </c>
      <c r="P214" s="656">
        <v>395.5</v>
      </c>
      <c r="Q214" s="656" t="s">
        <v>323</v>
      </c>
      <c r="S214" s="621"/>
      <c r="Z214" s="590">
        <v>2</v>
      </c>
      <c r="AA214" s="659">
        <v>1</v>
      </c>
      <c r="AB214" s="590">
        <v>2</v>
      </c>
      <c r="AC214" s="621">
        <v>1</v>
      </c>
      <c r="AD214" s="590">
        <v>791</v>
      </c>
      <c r="AF214" s="621">
        <v>0</v>
      </c>
      <c r="AG214" s="590">
        <v>791</v>
      </c>
      <c r="AI214" s="621"/>
      <c r="AJ214" s="590" t="s">
        <v>323</v>
      </c>
      <c r="AK214" s="590" t="s">
        <v>323</v>
      </c>
      <c r="AL214" s="590" t="s">
        <v>323</v>
      </c>
      <c r="AN214" s="621" t="s">
        <v>323</v>
      </c>
      <c r="AP214" s="621" t="s">
        <v>323</v>
      </c>
      <c r="AQ214" s="590" t="s">
        <v>323</v>
      </c>
      <c r="AR214" s="621" t="s">
        <v>323</v>
      </c>
      <c r="AT214" s="621" t="s">
        <v>323</v>
      </c>
      <c r="AV214" s="621" t="s">
        <v>323</v>
      </c>
      <c r="AW214" s="590" t="s">
        <v>323</v>
      </c>
      <c r="AX214" s="621" t="s">
        <v>323</v>
      </c>
      <c r="AZ214" s="621" t="s">
        <v>323</v>
      </c>
      <c r="BB214" s="621" t="s">
        <v>323</v>
      </c>
      <c r="BC214" s="590" t="s">
        <v>323</v>
      </c>
      <c r="BD214" s="621" t="s">
        <v>323</v>
      </c>
      <c r="BF214" s="621" t="s">
        <v>323</v>
      </c>
      <c r="BH214" s="621" t="s">
        <v>323</v>
      </c>
      <c r="BI214" s="590" t="s">
        <v>323</v>
      </c>
      <c r="BJ214" s="621" t="s">
        <v>323</v>
      </c>
      <c r="BK214" s="590">
        <v>0</v>
      </c>
      <c r="BL214" s="621"/>
      <c r="BN214" s="621"/>
      <c r="BO214" s="590" t="s">
        <v>323</v>
      </c>
    </row>
    <row r="215" spans="1:67" s="590" customFormat="1" x14ac:dyDescent="0.2">
      <c r="A215" s="590" t="s">
        <v>247</v>
      </c>
      <c r="B215" s="590" t="s">
        <v>252</v>
      </c>
      <c r="C215" s="590" t="s">
        <v>502</v>
      </c>
      <c r="D215" s="590" t="s">
        <v>515</v>
      </c>
      <c r="E215" s="590" t="s">
        <v>504</v>
      </c>
      <c r="F215" s="590" t="s">
        <v>519</v>
      </c>
      <c r="G215" s="590" t="s">
        <v>924</v>
      </c>
      <c r="H215" s="590" t="s">
        <v>1109</v>
      </c>
      <c r="I215" s="590" t="s">
        <v>934</v>
      </c>
      <c r="K215" s="590" t="s">
        <v>386</v>
      </c>
      <c r="L215" s="590">
        <v>12</v>
      </c>
      <c r="N215" s="590">
        <v>36</v>
      </c>
      <c r="O215" s="656">
        <v>3</v>
      </c>
      <c r="P215" s="656">
        <v>2588.4166666666665</v>
      </c>
      <c r="Q215" s="656">
        <v>1513.1666666666667</v>
      </c>
      <c r="R215" s="590">
        <v>10</v>
      </c>
      <c r="S215" s="621">
        <v>0.27777777777777779</v>
      </c>
      <c r="V215" s="590">
        <v>8</v>
      </c>
      <c r="W215" s="590">
        <v>0.66666666666666663</v>
      </c>
      <c r="X215" s="590">
        <v>9</v>
      </c>
      <c r="Y215" s="621">
        <v>0.76923076923076927</v>
      </c>
      <c r="AA215" s="659"/>
      <c r="AC215" s="621"/>
      <c r="AD215" s="590">
        <v>30987</v>
      </c>
      <c r="AE215" s="590">
        <v>74</v>
      </c>
      <c r="AF215" s="621">
        <v>2.3824088084736486E-3</v>
      </c>
      <c r="AG215" s="590">
        <v>31061</v>
      </c>
      <c r="AH215" s="590">
        <v>42150</v>
      </c>
      <c r="AI215" s="621">
        <v>0.73691577698695132</v>
      </c>
      <c r="AJ215" s="590">
        <v>30987</v>
      </c>
      <c r="AK215" s="590">
        <v>74</v>
      </c>
      <c r="AL215" s="590">
        <v>31061</v>
      </c>
      <c r="AM215" s="590">
        <v>18112</v>
      </c>
      <c r="AN215" s="621">
        <v>0.58450317875238</v>
      </c>
      <c r="AO215" s="590">
        <v>46</v>
      </c>
      <c r="AP215" s="621">
        <v>0.6216216216216216</v>
      </c>
      <c r="AQ215" s="590">
        <v>18158</v>
      </c>
      <c r="AR215" s="621">
        <v>0.5845916100576285</v>
      </c>
      <c r="AS215" s="590">
        <v>316</v>
      </c>
      <c r="AT215" s="621">
        <v>1.7446996466431094E-2</v>
      </c>
      <c r="AU215" s="590">
        <v>13</v>
      </c>
      <c r="AV215" s="621">
        <v>0.28260869565217389</v>
      </c>
      <c r="AW215" s="590">
        <v>329</v>
      </c>
      <c r="AX215" s="621">
        <v>1.8118735543562067E-2</v>
      </c>
      <c r="AY215" s="590">
        <v>306</v>
      </c>
      <c r="AZ215" s="621">
        <v>0.96835443037974689</v>
      </c>
      <c r="BA215" s="590">
        <v>10</v>
      </c>
      <c r="BB215" s="621">
        <v>0.76923076923076927</v>
      </c>
      <c r="BC215" s="590">
        <v>316</v>
      </c>
      <c r="BD215" s="621">
        <v>0.96048632218844987</v>
      </c>
      <c r="BE215" s="590">
        <v>146</v>
      </c>
      <c r="BF215" s="621">
        <v>8.0405330983588496E-3</v>
      </c>
      <c r="BG215" s="590">
        <v>124</v>
      </c>
      <c r="BH215" s="621">
        <v>6.8289459191540917E-3</v>
      </c>
      <c r="BI215" s="590">
        <v>270</v>
      </c>
      <c r="BJ215" s="621">
        <v>1.4869479017512942E-2</v>
      </c>
      <c r="BK215" s="590">
        <v>8</v>
      </c>
      <c r="BL215" s="621">
        <v>0.22222222222222221</v>
      </c>
      <c r="BM215" s="590">
        <v>4</v>
      </c>
      <c r="BN215" s="621">
        <v>0.33333333333333331</v>
      </c>
      <c r="BO215" s="590" t="s">
        <v>323</v>
      </c>
    </row>
    <row r="216" spans="1:67" s="590" customFormat="1" x14ac:dyDescent="0.2">
      <c r="A216" s="590" t="s">
        <v>247</v>
      </c>
      <c r="B216" s="590" t="s">
        <v>252</v>
      </c>
      <c r="C216" s="590" t="s">
        <v>502</v>
      </c>
      <c r="D216" s="590" t="s">
        <v>509</v>
      </c>
      <c r="E216" s="590" t="s">
        <v>504</v>
      </c>
      <c r="F216" s="590" t="s">
        <v>519</v>
      </c>
      <c r="G216" s="590" t="s">
        <v>924</v>
      </c>
      <c r="H216" s="590" t="s">
        <v>1109</v>
      </c>
      <c r="I216" s="590" t="s">
        <v>934</v>
      </c>
      <c r="K216" s="590" t="s">
        <v>386</v>
      </c>
      <c r="L216" s="590">
        <v>1</v>
      </c>
      <c r="N216" s="590">
        <v>3</v>
      </c>
      <c r="O216" s="656">
        <v>3</v>
      </c>
      <c r="P216" s="656">
        <v>31061</v>
      </c>
      <c r="Q216" s="656">
        <v>18158</v>
      </c>
      <c r="R216" s="590">
        <v>3</v>
      </c>
      <c r="S216" s="621">
        <v>1</v>
      </c>
      <c r="T216" s="590">
        <v>2</v>
      </c>
      <c r="U216" s="590" t="s">
        <v>434</v>
      </c>
      <c r="V216" s="590">
        <v>1</v>
      </c>
      <c r="W216" s="590">
        <v>1</v>
      </c>
      <c r="X216" s="590">
        <v>1</v>
      </c>
      <c r="AA216" s="659"/>
      <c r="AC216" s="621"/>
      <c r="AD216" s="590">
        <v>30987</v>
      </c>
      <c r="AE216" s="590">
        <v>74</v>
      </c>
      <c r="AF216" s="621">
        <v>2.3824088084736486E-3</v>
      </c>
      <c r="AG216" s="590">
        <v>31061</v>
      </c>
      <c r="AH216" s="590">
        <v>42150</v>
      </c>
      <c r="AI216" s="621">
        <v>0.73691577698695132</v>
      </c>
      <c r="AJ216" s="590">
        <v>30987</v>
      </c>
      <c r="AK216" s="590">
        <v>74</v>
      </c>
      <c r="AL216" s="590">
        <v>31061</v>
      </c>
      <c r="AM216" s="590">
        <v>18112</v>
      </c>
      <c r="AN216" s="621">
        <v>0.58450317875238</v>
      </c>
      <c r="AO216" s="590">
        <v>46</v>
      </c>
      <c r="AP216" s="621">
        <v>0.6216216216216216</v>
      </c>
      <c r="AQ216" s="590">
        <v>18158</v>
      </c>
      <c r="AR216" s="621">
        <v>0.5845916100576285</v>
      </c>
      <c r="AS216" s="590">
        <v>316</v>
      </c>
      <c r="AT216" s="621">
        <v>1.7446996466431094E-2</v>
      </c>
      <c r="AU216" s="590">
        <v>13</v>
      </c>
      <c r="AV216" s="621">
        <v>0.28260869565217389</v>
      </c>
      <c r="AW216" s="590">
        <v>329</v>
      </c>
      <c r="AX216" s="621">
        <v>1.8118735543562067E-2</v>
      </c>
      <c r="AY216" s="590">
        <v>306</v>
      </c>
      <c r="AZ216" s="621">
        <v>0.96835443037974689</v>
      </c>
      <c r="BA216" s="590">
        <v>10</v>
      </c>
      <c r="BB216" s="621">
        <v>0.76923076923076927</v>
      </c>
      <c r="BC216" s="590">
        <v>316</v>
      </c>
      <c r="BD216" s="621">
        <v>0.96048632218844987</v>
      </c>
      <c r="BE216" s="590">
        <v>43</v>
      </c>
      <c r="BF216" s="621">
        <v>2.3681022139002091E-3</v>
      </c>
      <c r="BG216" s="590">
        <v>325</v>
      </c>
      <c r="BH216" s="621">
        <v>1.7898446965524839E-2</v>
      </c>
      <c r="BI216" s="590">
        <v>368</v>
      </c>
      <c r="BJ216" s="621">
        <v>2.0266549179425046E-2</v>
      </c>
      <c r="BK216" s="590">
        <v>1</v>
      </c>
      <c r="BL216" s="621">
        <v>0.33333333333333331</v>
      </c>
      <c r="BM216" s="590">
        <v>1</v>
      </c>
      <c r="BN216" s="621">
        <v>1</v>
      </c>
      <c r="BO216" s="590" t="s">
        <v>323</v>
      </c>
    </row>
    <row r="217" spans="1:67" s="590" customFormat="1" x14ac:dyDescent="0.2">
      <c r="A217" s="590" t="s">
        <v>265</v>
      </c>
      <c r="B217" s="590" t="s">
        <v>267</v>
      </c>
      <c r="C217" s="590" t="s">
        <v>502</v>
      </c>
      <c r="D217" s="590" t="s">
        <v>507</v>
      </c>
      <c r="E217" s="590" t="s">
        <v>504</v>
      </c>
      <c r="F217" s="590" t="s">
        <v>519</v>
      </c>
      <c r="G217" s="590" t="s">
        <v>920</v>
      </c>
      <c r="H217" s="590" t="s">
        <v>1109</v>
      </c>
      <c r="I217" s="590" t="s">
        <v>934</v>
      </c>
      <c r="K217" s="590" t="s">
        <v>386</v>
      </c>
      <c r="L217" s="590">
        <v>4</v>
      </c>
      <c r="N217" s="590">
        <v>6</v>
      </c>
      <c r="O217" s="656">
        <v>1.5</v>
      </c>
      <c r="P217" s="656">
        <v>1636.5</v>
      </c>
      <c r="Q217" s="656">
        <v>680.5</v>
      </c>
      <c r="S217" s="621"/>
      <c r="Z217" s="590">
        <v>2</v>
      </c>
      <c r="AA217" s="659">
        <v>0.33333333333333331</v>
      </c>
      <c r="AB217" s="590">
        <v>2</v>
      </c>
      <c r="AC217" s="621">
        <v>0.5</v>
      </c>
      <c r="AD217" s="590">
        <v>6535</v>
      </c>
      <c r="AE217" s="590">
        <v>11</v>
      </c>
      <c r="AF217" s="621">
        <v>1.6804155209288116E-3</v>
      </c>
      <c r="AG217" s="590">
        <v>6546</v>
      </c>
      <c r="AH217" s="590">
        <v>9000</v>
      </c>
      <c r="AI217" s="621">
        <v>0.72733333333333339</v>
      </c>
      <c r="AJ217" s="590">
        <v>6535</v>
      </c>
      <c r="AK217" s="590">
        <v>11</v>
      </c>
      <c r="AL217" s="590">
        <v>6546</v>
      </c>
      <c r="AM217" s="590">
        <v>2715</v>
      </c>
      <c r="AN217" s="621">
        <v>0.41545524100994646</v>
      </c>
      <c r="AO217" s="590">
        <v>7</v>
      </c>
      <c r="AP217" s="621">
        <v>0.63636363636363635</v>
      </c>
      <c r="AQ217" s="590">
        <v>2722</v>
      </c>
      <c r="AR217" s="621">
        <v>0.41582645890620223</v>
      </c>
      <c r="AS217" s="590">
        <v>13</v>
      </c>
      <c r="AT217" s="621">
        <v>4.7882136279926331E-3</v>
      </c>
      <c r="AV217" s="621"/>
      <c r="AW217" s="590">
        <v>13</v>
      </c>
      <c r="AX217" s="621">
        <v>4.775900073475386E-3</v>
      </c>
      <c r="AY217" s="590">
        <v>11</v>
      </c>
      <c r="AZ217" s="621">
        <v>0.84615384615384615</v>
      </c>
      <c r="BB217" s="621" t="s">
        <v>323</v>
      </c>
      <c r="BC217" s="590">
        <v>11</v>
      </c>
      <c r="BD217" s="621">
        <v>0.84615384615384615</v>
      </c>
      <c r="BE217" s="590">
        <v>2</v>
      </c>
      <c r="BF217" s="621">
        <v>7.347538574577516E-4</v>
      </c>
      <c r="BG217" s="590">
        <v>64</v>
      </c>
      <c r="BH217" s="621">
        <v>2.3512123438648051E-2</v>
      </c>
      <c r="BI217" s="590">
        <v>66</v>
      </c>
      <c r="BJ217" s="621">
        <v>2.4246877296105803E-2</v>
      </c>
      <c r="BK217" s="590">
        <v>2</v>
      </c>
      <c r="BL217" s="621">
        <v>0.33333333333333331</v>
      </c>
      <c r="BM217" s="590">
        <v>2</v>
      </c>
      <c r="BN217" s="621">
        <v>0.5</v>
      </c>
      <c r="BO217" s="590" t="s">
        <v>323</v>
      </c>
    </row>
    <row r="218" spans="1:67" s="590" customFormat="1" x14ac:dyDescent="0.2">
      <c r="A218" s="590" t="s">
        <v>265</v>
      </c>
      <c r="B218" s="590" t="s">
        <v>268</v>
      </c>
      <c r="C218" s="590" t="s">
        <v>502</v>
      </c>
      <c r="D218" s="590" t="s">
        <v>507</v>
      </c>
      <c r="E218" s="590" t="s">
        <v>504</v>
      </c>
      <c r="F218" s="590" t="s">
        <v>519</v>
      </c>
      <c r="G218" s="590" t="s">
        <v>920</v>
      </c>
      <c r="H218" s="590" t="s">
        <v>1109</v>
      </c>
      <c r="I218" s="590" t="s">
        <v>934</v>
      </c>
      <c r="K218" s="590" t="s">
        <v>510</v>
      </c>
      <c r="L218" s="590">
        <v>4</v>
      </c>
      <c r="M218" s="590">
        <v>4</v>
      </c>
      <c r="N218" s="590">
        <v>5</v>
      </c>
      <c r="O218" s="656">
        <v>1.25</v>
      </c>
      <c r="P218" s="656">
        <v>177.5</v>
      </c>
      <c r="Q218" s="656" t="s">
        <v>323</v>
      </c>
      <c r="S218" s="621"/>
      <c r="Z218" s="590">
        <v>3</v>
      </c>
      <c r="AA218" s="659">
        <v>0.6</v>
      </c>
      <c r="AB218" s="590">
        <v>2</v>
      </c>
      <c r="AC218" s="621">
        <v>0.5</v>
      </c>
      <c r="AD218" s="590">
        <v>694</v>
      </c>
      <c r="AE218" s="590">
        <v>16</v>
      </c>
      <c r="AF218" s="621">
        <v>2.2535211267605635E-2</v>
      </c>
      <c r="AG218" s="590">
        <v>710</v>
      </c>
      <c r="AH218" s="590">
        <v>1360</v>
      </c>
      <c r="AI218" s="621">
        <v>0.5220588235294118</v>
      </c>
      <c r="AJ218" s="590" t="s">
        <v>323</v>
      </c>
      <c r="AK218" s="590" t="s">
        <v>323</v>
      </c>
      <c r="AL218" s="590" t="s">
        <v>323</v>
      </c>
      <c r="AN218" s="621" t="s">
        <v>323</v>
      </c>
      <c r="AP218" s="621" t="s">
        <v>323</v>
      </c>
      <c r="AQ218" s="590" t="s">
        <v>323</v>
      </c>
      <c r="AR218" s="621" t="s">
        <v>323</v>
      </c>
      <c r="AT218" s="621" t="s">
        <v>323</v>
      </c>
      <c r="AV218" s="621" t="s">
        <v>323</v>
      </c>
      <c r="AW218" s="590" t="s">
        <v>323</v>
      </c>
      <c r="AX218" s="621" t="s">
        <v>323</v>
      </c>
      <c r="AZ218" s="621" t="s">
        <v>323</v>
      </c>
      <c r="BB218" s="621" t="s">
        <v>323</v>
      </c>
      <c r="BC218" s="590" t="s">
        <v>323</v>
      </c>
      <c r="BD218" s="621" t="s">
        <v>323</v>
      </c>
      <c r="BF218" s="621" t="s">
        <v>323</v>
      </c>
      <c r="BH218" s="621" t="s">
        <v>323</v>
      </c>
      <c r="BI218" s="590" t="s">
        <v>323</v>
      </c>
      <c r="BJ218" s="621" t="s">
        <v>323</v>
      </c>
      <c r="BK218" s="590">
        <v>3</v>
      </c>
      <c r="BL218" s="621">
        <v>0.6</v>
      </c>
      <c r="BM218" s="590">
        <v>2</v>
      </c>
      <c r="BN218" s="621">
        <v>0.5</v>
      </c>
      <c r="BO218" s="590" t="s">
        <v>323</v>
      </c>
    </row>
    <row r="219" spans="1:67" s="590" customFormat="1" x14ac:dyDescent="0.2">
      <c r="A219" s="590" t="s">
        <v>265</v>
      </c>
      <c r="B219" s="590" t="s">
        <v>269</v>
      </c>
      <c r="C219" s="590" t="s">
        <v>502</v>
      </c>
      <c r="D219" s="590" t="s">
        <v>507</v>
      </c>
      <c r="E219" s="590" t="s">
        <v>504</v>
      </c>
      <c r="F219" s="590" t="s">
        <v>519</v>
      </c>
      <c r="G219" s="590" t="s">
        <v>920</v>
      </c>
      <c r="H219" s="590" t="s">
        <v>1109</v>
      </c>
      <c r="I219" s="590" t="s">
        <v>934</v>
      </c>
      <c r="K219" s="590" t="s">
        <v>510</v>
      </c>
      <c r="L219" s="590">
        <v>4</v>
      </c>
      <c r="M219" s="590">
        <v>4</v>
      </c>
      <c r="N219" s="590">
        <v>4</v>
      </c>
      <c r="O219" s="656">
        <v>1</v>
      </c>
      <c r="P219" s="656">
        <v>518.5</v>
      </c>
      <c r="Q219" s="656" t="s">
        <v>323</v>
      </c>
      <c r="S219" s="621"/>
      <c r="Z219" s="590">
        <v>1</v>
      </c>
      <c r="AA219" s="659">
        <v>0.25</v>
      </c>
      <c r="AB219" s="590">
        <v>1</v>
      </c>
      <c r="AC219" s="621">
        <v>0.25</v>
      </c>
      <c r="AD219" s="590">
        <v>2070</v>
      </c>
      <c r="AE219" s="590">
        <v>4</v>
      </c>
      <c r="AF219" s="621">
        <v>1.9286403085824494E-3</v>
      </c>
      <c r="AG219" s="590">
        <v>2074</v>
      </c>
      <c r="AH219" s="590">
        <v>2620</v>
      </c>
      <c r="AI219" s="621">
        <v>0.7916030534351145</v>
      </c>
      <c r="AJ219" s="590" t="s">
        <v>323</v>
      </c>
      <c r="AK219" s="590" t="s">
        <v>323</v>
      </c>
      <c r="AL219" s="590" t="s">
        <v>323</v>
      </c>
      <c r="AN219" s="621" t="s">
        <v>323</v>
      </c>
      <c r="AP219" s="621" t="s">
        <v>323</v>
      </c>
      <c r="AQ219" s="590" t="s">
        <v>323</v>
      </c>
      <c r="AR219" s="621" t="s">
        <v>323</v>
      </c>
      <c r="AT219" s="621" t="s">
        <v>323</v>
      </c>
      <c r="AV219" s="621" t="s">
        <v>323</v>
      </c>
      <c r="AW219" s="590" t="s">
        <v>323</v>
      </c>
      <c r="AX219" s="621" t="s">
        <v>323</v>
      </c>
      <c r="AZ219" s="621" t="s">
        <v>323</v>
      </c>
      <c r="BB219" s="621" t="s">
        <v>323</v>
      </c>
      <c r="BC219" s="590" t="s">
        <v>323</v>
      </c>
      <c r="BD219" s="621" t="s">
        <v>323</v>
      </c>
      <c r="BF219" s="621" t="s">
        <v>323</v>
      </c>
      <c r="BH219" s="621" t="s">
        <v>323</v>
      </c>
      <c r="BI219" s="590" t="s">
        <v>323</v>
      </c>
      <c r="BJ219" s="621" t="s">
        <v>323</v>
      </c>
      <c r="BK219" s="590">
        <v>0</v>
      </c>
      <c r="BL219" s="621"/>
      <c r="BN219" s="621"/>
      <c r="BO219" s="590" t="s">
        <v>323</v>
      </c>
    </row>
    <row r="220" spans="1:67" s="590" customFormat="1" x14ac:dyDescent="0.2">
      <c r="A220" s="590" t="s">
        <v>265</v>
      </c>
      <c r="B220" s="590" t="s">
        <v>270</v>
      </c>
      <c r="C220" s="590" t="s">
        <v>502</v>
      </c>
      <c r="D220" s="590" t="s">
        <v>507</v>
      </c>
      <c r="E220" s="590" t="s">
        <v>504</v>
      </c>
      <c r="F220" s="590" t="s">
        <v>519</v>
      </c>
      <c r="G220" s="590" t="s">
        <v>920</v>
      </c>
      <c r="H220" s="590" t="s">
        <v>1109</v>
      </c>
      <c r="I220" s="590" t="s">
        <v>934</v>
      </c>
      <c r="K220" s="590" t="s">
        <v>510</v>
      </c>
      <c r="L220" s="590">
        <v>4</v>
      </c>
      <c r="M220" s="590">
        <v>4</v>
      </c>
      <c r="N220" s="590">
        <v>4</v>
      </c>
      <c r="O220" s="656">
        <v>1</v>
      </c>
      <c r="P220" s="656">
        <v>1683.5</v>
      </c>
      <c r="Q220" s="656" t="s">
        <v>323</v>
      </c>
      <c r="S220" s="621"/>
      <c r="Z220" s="590">
        <v>2</v>
      </c>
      <c r="AA220" s="659">
        <v>0.5</v>
      </c>
      <c r="AB220" s="590">
        <v>2</v>
      </c>
      <c r="AC220" s="621">
        <v>0.5</v>
      </c>
      <c r="AD220" s="590">
        <v>6725</v>
      </c>
      <c r="AE220" s="590">
        <v>9</v>
      </c>
      <c r="AF220" s="621">
        <v>1.3365013365013365E-3</v>
      </c>
      <c r="AG220" s="590">
        <v>6734</v>
      </c>
      <c r="AH220" s="590">
        <v>9770</v>
      </c>
      <c r="AI220" s="621">
        <v>0.68925281473899691</v>
      </c>
      <c r="AJ220" s="590" t="s">
        <v>323</v>
      </c>
      <c r="AK220" s="590" t="s">
        <v>323</v>
      </c>
      <c r="AL220" s="590" t="s">
        <v>323</v>
      </c>
      <c r="AN220" s="621" t="s">
        <v>323</v>
      </c>
      <c r="AP220" s="621" t="s">
        <v>323</v>
      </c>
      <c r="AQ220" s="590" t="s">
        <v>323</v>
      </c>
      <c r="AR220" s="621" t="s">
        <v>323</v>
      </c>
      <c r="AT220" s="621" t="s">
        <v>323</v>
      </c>
      <c r="AV220" s="621" t="s">
        <v>323</v>
      </c>
      <c r="AW220" s="590" t="s">
        <v>323</v>
      </c>
      <c r="AX220" s="621" t="s">
        <v>323</v>
      </c>
      <c r="AZ220" s="621" t="s">
        <v>323</v>
      </c>
      <c r="BB220" s="621" t="s">
        <v>323</v>
      </c>
      <c r="BC220" s="590" t="s">
        <v>323</v>
      </c>
      <c r="BD220" s="621" t="s">
        <v>323</v>
      </c>
      <c r="BF220" s="621" t="s">
        <v>323</v>
      </c>
      <c r="BH220" s="621" t="s">
        <v>323</v>
      </c>
      <c r="BI220" s="590" t="s">
        <v>323</v>
      </c>
      <c r="BJ220" s="621" t="s">
        <v>323</v>
      </c>
      <c r="BK220" s="590">
        <v>0</v>
      </c>
      <c r="BL220" s="621"/>
      <c r="BN220" s="621"/>
      <c r="BO220" s="590" t="s">
        <v>323</v>
      </c>
    </row>
    <row r="221" spans="1:67" s="590" customFormat="1" x14ac:dyDescent="0.2">
      <c r="A221" s="590" t="s">
        <v>265</v>
      </c>
      <c r="B221" s="590" t="s">
        <v>271</v>
      </c>
      <c r="C221" s="590" t="s">
        <v>502</v>
      </c>
      <c r="D221" s="590" t="s">
        <v>507</v>
      </c>
      <c r="E221" s="590" t="s">
        <v>504</v>
      </c>
      <c r="F221" s="590" t="s">
        <v>519</v>
      </c>
      <c r="G221" s="590" t="s">
        <v>920</v>
      </c>
      <c r="H221" s="590" t="s">
        <v>1109</v>
      </c>
      <c r="I221" s="590" t="s">
        <v>934</v>
      </c>
      <c r="K221" s="590" t="s">
        <v>510</v>
      </c>
      <c r="L221" s="590">
        <v>4</v>
      </c>
      <c r="M221" s="590">
        <v>3</v>
      </c>
      <c r="N221" s="590">
        <v>3</v>
      </c>
      <c r="O221" s="656">
        <v>0.75</v>
      </c>
      <c r="P221" s="656">
        <v>667.25</v>
      </c>
      <c r="Q221" s="656" t="s">
        <v>323</v>
      </c>
      <c r="S221" s="621"/>
      <c r="AA221" s="659"/>
      <c r="AC221" s="621"/>
      <c r="AD221" s="590">
        <v>2472</v>
      </c>
      <c r="AE221" s="590">
        <v>197</v>
      </c>
      <c r="AF221" s="621">
        <v>7.3810415886099656E-2</v>
      </c>
      <c r="AG221" s="590">
        <v>2669</v>
      </c>
      <c r="AH221" s="590">
        <v>3130</v>
      </c>
      <c r="AI221" s="621">
        <v>0.85271565495207668</v>
      </c>
      <c r="AJ221" s="590" t="s">
        <v>323</v>
      </c>
      <c r="AK221" s="590" t="s">
        <v>323</v>
      </c>
      <c r="AL221" s="590" t="s">
        <v>323</v>
      </c>
      <c r="AN221" s="621" t="s">
        <v>323</v>
      </c>
      <c r="AP221" s="621" t="s">
        <v>323</v>
      </c>
      <c r="AQ221" s="590" t="s">
        <v>323</v>
      </c>
      <c r="AR221" s="621" t="s">
        <v>323</v>
      </c>
      <c r="AT221" s="621" t="s">
        <v>323</v>
      </c>
      <c r="AV221" s="621" t="s">
        <v>323</v>
      </c>
      <c r="AW221" s="590" t="s">
        <v>323</v>
      </c>
      <c r="AX221" s="621" t="s">
        <v>323</v>
      </c>
      <c r="AZ221" s="621" t="s">
        <v>323</v>
      </c>
      <c r="BB221" s="621" t="s">
        <v>323</v>
      </c>
      <c r="BC221" s="590" t="s">
        <v>323</v>
      </c>
      <c r="BD221" s="621" t="s">
        <v>323</v>
      </c>
      <c r="BF221" s="621" t="s">
        <v>323</v>
      </c>
      <c r="BH221" s="621" t="s">
        <v>323</v>
      </c>
      <c r="BI221" s="590" t="s">
        <v>323</v>
      </c>
      <c r="BJ221" s="621" t="s">
        <v>323</v>
      </c>
      <c r="BK221" s="590">
        <v>2</v>
      </c>
      <c r="BL221" s="621">
        <v>0.66666666666666663</v>
      </c>
      <c r="BM221" s="590">
        <v>2</v>
      </c>
      <c r="BN221" s="621">
        <v>0.5</v>
      </c>
      <c r="BO221" s="590">
        <v>1</v>
      </c>
    </row>
    <row r="222" spans="1:67" s="590" customFormat="1" x14ac:dyDescent="0.2">
      <c r="A222" s="590" t="s">
        <v>265</v>
      </c>
      <c r="B222" s="590" t="s">
        <v>272</v>
      </c>
      <c r="C222" s="590" t="s">
        <v>273</v>
      </c>
      <c r="D222" s="590" t="s">
        <v>515</v>
      </c>
      <c r="E222" s="590" t="s">
        <v>504</v>
      </c>
      <c r="F222" s="590" t="s">
        <v>519</v>
      </c>
      <c r="G222" s="590" t="s">
        <v>920</v>
      </c>
      <c r="H222" s="590" t="s">
        <v>1109</v>
      </c>
      <c r="I222" s="590" t="s">
        <v>934</v>
      </c>
      <c r="K222" s="590" t="s">
        <v>386</v>
      </c>
      <c r="L222" s="590">
        <v>4</v>
      </c>
      <c r="N222" s="590">
        <v>6</v>
      </c>
      <c r="O222" s="656">
        <v>1.5</v>
      </c>
      <c r="P222" s="656">
        <v>3020.25</v>
      </c>
      <c r="Q222" s="656">
        <v>1099.5</v>
      </c>
      <c r="R222" s="590">
        <v>4</v>
      </c>
      <c r="S222" s="621">
        <v>0.66666666666666663</v>
      </c>
      <c r="V222" s="590">
        <v>4</v>
      </c>
      <c r="W222" s="590">
        <v>1</v>
      </c>
      <c r="X222" s="590">
        <v>4</v>
      </c>
      <c r="AA222" s="659"/>
      <c r="AC222" s="621"/>
      <c r="AD222" s="590">
        <v>12063</v>
      </c>
      <c r="AE222" s="590">
        <v>18</v>
      </c>
      <c r="AF222" s="621">
        <v>1.4899428855227217E-3</v>
      </c>
      <c r="AG222" s="590">
        <v>12081</v>
      </c>
      <c r="AH222" s="590">
        <v>16044</v>
      </c>
      <c r="AI222" s="621">
        <v>0.7529917726252805</v>
      </c>
      <c r="AJ222" s="590">
        <v>12063</v>
      </c>
      <c r="AK222" s="590">
        <v>18</v>
      </c>
      <c r="AL222" s="590">
        <v>12081</v>
      </c>
      <c r="AM222" s="590">
        <v>4385</v>
      </c>
      <c r="AN222" s="621">
        <v>0.36350824836276219</v>
      </c>
      <c r="AO222" s="590">
        <v>13</v>
      </c>
      <c r="AP222" s="621">
        <v>0.72222222222222221</v>
      </c>
      <c r="AQ222" s="590">
        <v>4398</v>
      </c>
      <c r="AR222" s="621">
        <v>0.36404271169605162</v>
      </c>
      <c r="AS222" s="590">
        <v>30</v>
      </c>
      <c r="AT222" s="621">
        <v>6.8415051311288486E-3</v>
      </c>
      <c r="AV222" s="621"/>
      <c r="AW222" s="590">
        <v>30</v>
      </c>
      <c r="AX222" s="621">
        <v>6.8212824010914054E-3</v>
      </c>
      <c r="AY222" s="590">
        <v>30</v>
      </c>
      <c r="AZ222" s="621">
        <v>1</v>
      </c>
      <c r="BB222" s="621" t="s">
        <v>323</v>
      </c>
      <c r="BC222" s="590">
        <v>30</v>
      </c>
      <c r="BD222" s="621">
        <v>1</v>
      </c>
      <c r="BE222" s="590">
        <v>8</v>
      </c>
      <c r="BF222" s="621">
        <v>1.8190086402910413E-3</v>
      </c>
      <c r="BG222" s="590">
        <v>132</v>
      </c>
      <c r="BH222" s="621">
        <v>3.0013642564802184E-2</v>
      </c>
      <c r="BI222" s="590">
        <v>140</v>
      </c>
      <c r="BJ222" s="621">
        <v>3.1832651205093224E-2</v>
      </c>
      <c r="BK222" s="590">
        <v>2</v>
      </c>
      <c r="BL222" s="621">
        <v>0.33333333333333331</v>
      </c>
      <c r="BM222" s="590">
        <v>2</v>
      </c>
      <c r="BN222" s="621">
        <v>0.5</v>
      </c>
      <c r="BO222" s="590" t="s">
        <v>323</v>
      </c>
    </row>
    <row r="223" spans="1:67" s="590" customFormat="1" x14ac:dyDescent="0.2">
      <c r="A223" s="590" t="s">
        <v>265</v>
      </c>
      <c r="B223" s="590" t="s">
        <v>272</v>
      </c>
      <c r="C223" s="590" t="s">
        <v>893</v>
      </c>
      <c r="D223" s="590" t="s">
        <v>515</v>
      </c>
      <c r="E223" s="590" t="s">
        <v>504</v>
      </c>
      <c r="F223" s="590" t="s">
        <v>519</v>
      </c>
      <c r="G223" s="590" t="s">
        <v>920</v>
      </c>
      <c r="H223" s="590" t="s">
        <v>1109</v>
      </c>
      <c r="I223" s="590" t="s">
        <v>934</v>
      </c>
      <c r="K223" s="590" t="s">
        <v>386</v>
      </c>
      <c r="L223" s="590">
        <v>3</v>
      </c>
      <c r="N223" s="590">
        <v>6</v>
      </c>
      <c r="O223" s="656">
        <v>2</v>
      </c>
      <c r="P223" s="656">
        <v>3124.6666666666665</v>
      </c>
      <c r="Q223" s="656">
        <v>1248.3333333333333</v>
      </c>
      <c r="R223" s="590">
        <v>2</v>
      </c>
      <c r="S223" s="621">
        <v>0.33333333333333331</v>
      </c>
      <c r="V223" s="590">
        <v>1</v>
      </c>
      <c r="W223" s="590">
        <v>0.33333333333333331</v>
      </c>
      <c r="X223" s="590">
        <v>1</v>
      </c>
      <c r="AA223" s="659"/>
      <c r="AC223" s="621"/>
      <c r="AD223" s="590">
        <v>9165</v>
      </c>
      <c r="AE223" s="590">
        <v>209</v>
      </c>
      <c r="AF223" s="621">
        <v>2.2295711542564541E-2</v>
      </c>
      <c r="AG223" s="590">
        <v>9374</v>
      </c>
      <c r="AH223" s="590">
        <v>11748</v>
      </c>
      <c r="AI223" s="621">
        <v>0.79792305073203951</v>
      </c>
      <c r="AJ223" s="590">
        <v>9165</v>
      </c>
      <c r="AK223" s="590">
        <v>209</v>
      </c>
      <c r="AL223" s="590">
        <v>9374</v>
      </c>
      <c r="AM223" s="590">
        <v>3592</v>
      </c>
      <c r="AN223" s="621">
        <v>0.39192580469176214</v>
      </c>
      <c r="AO223" s="590">
        <v>153</v>
      </c>
      <c r="AP223" s="621">
        <v>0.73205741626794263</v>
      </c>
      <c r="AQ223" s="590">
        <v>3745</v>
      </c>
      <c r="AR223" s="621">
        <v>0.39950928098997224</v>
      </c>
      <c r="AS223" s="590">
        <v>16</v>
      </c>
      <c r="AT223" s="621">
        <v>4.4543429844097994E-3</v>
      </c>
      <c r="AU223" s="590">
        <v>1</v>
      </c>
      <c r="AV223" s="621">
        <v>6.5359477124183009E-3</v>
      </c>
      <c r="AW223" s="590">
        <v>17</v>
      </c>
      <c r="AX223" s="621">
        <v>4.5393858477970625E-3</v>
      </c>
      <c r="AY223" s="590">
        <v>14</v>
      </c>
      <c r="AZ223" s="621">
        <v>0.875</v>
      </c>
      <c r="BA223" s="590">
        <v>1</v>
      </c>
      <c r="BB223" s="621">
        <v>1</v>
      </c>
      <c r="BC223" s="590">
        <v>15</v>
      </c>
      <c r="BD223" s="621">
        <v>0.88235294117647056</v>
      </c>
      <c r="BE223" s="590">
        <v>6</v>
      </c>
      <c r="BF223" s="621">
        <v>1.6021361815754338E-3</v>
      </c>
      <c r="BG223" s="590">
        <v>90</v>
      </c>
      <c r="BH223" s="621">
        <v>2.4032042723631509E-2</v>
      </c>
      <c r="BI223" s="590">
        <v>96</v>
      </c>
      <c r="BJ223" s="621">
        <v>2.5634178905206941E-2</v>
      </c>
      <c r="BK223" s="590">
        <v>1</v>
      </c>
      <c r="BL223" s="621">
        <v>0.16666666666666666</v>
      </c>
      <c r="BM223" s="590">
        <v>0</v>
      </c>
      <c r="BN223" s="621"/>
      <c r="BO223" s="590" t="s">
        <v>323</v>
      </c>
    </row>
    <row r="224" spans="1:67" s="590" customFormat="1" x14ac:dyDescent="0.2">
      <c r="A224" s="590" t="s">
        <v>265</v>
      </c>
      <c r="B224" s="590" t="s">
        <v>272</v>
      </c>
      <c r="C224" s="590" t="s">
        <v>894</v>
      </c>
      <c r="D224" s="590" t="s">
        <v>515</v>
      </c>
      <c r="E224" s="590" t="s">
        <v>504</v>
      </c>
      <c r="F224" s="590" t="s">
        <v>519</v>
      </c>
      <c r="G224" s="590" t="s">
        <v>920</v>
      </c>
      <c r="H224" s="590" t="s">
        <v>1109</v>
      </c>
      <c r="I224" s="590" t="s">
        <v>934</v>
      </c>
      <c r="K224" s="590" t="s">
        <v>386</v>
      </c>
      <c r="L224" s="590">
        <v>4</v>
      </c>
      <c r="N224" s="590">
        <v>10</v>
      </c>
      <c r="O224" s="656">
        <v>2.5</v>
      </c>
      <c r="P224" s="656">
        <v>2740.25</v>
      </c>
      <c r="Q224" s="656">
        <v>1025.25</v>
      </c>
      <c r="R224" s="590">
        <v>4</v>
      </c>
      <c r="S224" s="621">
        <v>0.4</v>
      </c>
      <c r="V224" s="590">
        <v>1</v>
      </c>
      <c r="W224" s="590">
        <v>0.25</v>
      </c>
      <c r="X224" s="590">
        <v>1</v>
      </c>
      <c r="Z224" s="590">
        <v>2</v>
      </c>
      <c r="AA224" s="659">
        <v>0.2</v>
      </c>
      <c r="AB224" s="590">
        <v>1</v>
      </c>
      <c r="AC224" s="621">
        <v>0.25</v>
      </c>
      <c r="AD224" s="590">
        <v>10890</v>
      </c>
      <c r="AE224" s="590">
        <v>71</v>
      </c>
      <c r="AF224" s="621">
        <v>6.4775111759875926E-3</v>
      </c>
      <c r="AG224" s="590">
        <v>10961</v>
      </c>
      <c r="AH224" s="590">
        <v>15903</v>
      </c>
      <c r="AI224" s="621">
        <v>0.68924102370621898</v>
      </c>
      <c r="AJ224" s="590">
        <v>10890</v>
      </c>
      <c r="AK224" s="590">
        <v>71</v>
      </c>
      <c r="AL224" s="590">
        <v>10961</v>
      </c>
      <c r="AM224" s="590">
        <v>4047</v>
      </c>
      <c r="AN224" s="621">
        <v>0.37162534435261707</v>
      </c>
      <c r="AO224" s="590">
        <v>54</v>
      </c>
      <c r="AP224" s="621">
        <v>0.76056338028169013</v>
      </c>
      <c r="AQ224" s="590">
        <v>4101</v>
      </c>
      <c r="AR224" s="621">
        <v>0.37414469482711432</v>
      </c>
      <c r="AS224" s="590">
        <v>37</v>
      </c>
      <c r="AT224" s="621">
        <v>9.1425747467259698E-3</v>
      </c>
      <c r="AU224" s="590">
        <v>2</v>
      </c>
      <c r="AV224" s="621">
        <v>3.7037037037037035E-2</v>
      </c>
      <c r="AW224" s="590">
        <v>39</v>
      </c>
      <c r="AX224" s="621">
        <v>9.5098756400877841E-3</v>
      </c>
      <c r="AY224" s="590">
        <v>24</v>
      </c>
      <c r="AZ224" s="621">
        <v>0.64864864864864868</v>
      </c>
      <c r="BB224" s="621"/>
      <c r="BC224" s="590">
        <v>24</v>
      </c>
      <c r="BD224" s="621">
        <v>0.61538461538461542</v>
      </c>
      <c r="BE224" s="590">
        <v>9</v>
      </c>
      <c r="BF224" s="621">
        <v>2.1945866861741038E-3</v>
      </c>
      <c r="BG224" s="590">
        <v>62</v>
      </c>
      <c r="BH224" s="621">
        <v>1.511826383808827E-2</v>
      </c>
      <c r="BI224" s="590">
        <v>71</v>
      </c>
      <c r="BJ224" s="621">
        <v>1.7312850524262374E-2</v>
      </c>
      <c r="BK224" s="590">
        <v>3</v>
      </c>
      <c r="BL224" s="621">
        <v>0.3</v>
      </c>
      <c r="BM224" s="590">
        <v>1</v>
      </c>
      <c r="BN224" s="621">
        <v>0.25</v>
      </c>
      <c r="BO224" s="590" t="s">
        <v>323</v>
      </c>
    </row>
    <row r="225" spans="1:67" s="590" customFormat="1" x14ac:dyDescent="0.2">
      <c r="A225" s="590" t="s">
        <v>265</v>
      </c>
      <c r="B225" s="590" t="s">
        <v>272</v>
      </c>
      <c r="C225" s="590" t="s">
        <v>502</v>
      </c>
      <c r="D225" s="590" t="s">
        <v>509</v>
      </c>
      <c r="E225" s="590" t="s">
        <v>504</v>
      </c>
      <c r="F225" s="590" t="s">
        <v>519</v>
      </c>
      <c r="G225" s="590" t="s">
        <v>920</v>
      </c>
      <c r="H225" s="590" t="s">
        <v>1109</v>
      </c>
      <c r="I225" s="590" t="s">
        <v>934</v>
      </c>
      <c r="K225" s="590" t="s">
        <v>386</v>
      </c>
      <c r="L225" s="590">
        <v>1</v>
      </c>
      <c r="N225" s="590">
        <v>3</v>
      </c>
      <c r="O225" s="656">
        <v>3</v>
      </c>
      <c r="P225" s="656">
        <v>32416</v>
      </c>
      <c r="Q225" s="656">
        <v>12244</v>
      </c>
      <c r="R225" s="590">
        <v>1</v>
      </c>
      <c r="S225" s="621">
        <v>0.33333333333333331</v>
      </c>
      <c r="T225" s="590">
        <v>1</v>
      </c>
      <c r="U225" s="590" t="s">
        <v>434</v>
      </c>
      <c r="V225" s="590">
        <v>1</v>
      </c>
      <c r="W225" s="590">
        <v>1</v>
      </c>
      <c r="X225" s="590">
        <v>1</v>
      </c>
      <c r="AA225" s="659"/>
      <c r="AC225" s="621"/>
      <c r="AD225" s="590">
        <v>32118</v>
      </c>
      <c r="AE225" s="590">
        <v>298</v>
      </c>
      <c r="AF225" s="621">
        <v>9.1929911154985198E-3</v>
      </c>
      <c r="AG225" s="590">
        <v>32416</v>
      </c>
      <c r="AH225" s="590">
        <v>43695</v>
      </c>
      <c r="AI225" s="621">
        <v>0.74186977915093255</v>
      </c>
      <c r="AJ225" s="590">
        <v>32118</v>
      </c>
      <c r="AK225" s="590">
        <v>298</v>
      </c>
      <c r="AL225" s="590">
        <v>32416</v>
      </c>
      <c r="AM225" s="590">
        <v>12024</v>
      </c>
      <c r="AN225" s="621">
        <v>0.37436951242294042</v>
      </c>
      <c r="AO225" s="590">
        <v>220</v>
      </c>
      <c r="AP225" s="621">
        <v>0.73825503355704702</v>
      </c>
      <c r="AQ225" s="590">
        <v>12244</v>
      </c>
      <c r="AR225" s="621">
        <v>0.37771470878578478</v>
      </c>
      <c r="AS225" s="590">
        <v>73</v>
      </c>
      <c r="AT225" s="621">
        <v>6.0711909514304723E-3</v>
      </c>
      <c r="AU225" s="590">
        <v>3</v>
      </c>
      <c r="AV225" s="621">
        <v>1.3636363636363636E-2</v>
      </c>
      <c r="AW225" s="590">
        <v>76</v>
      </c>
      <c r="AX225" s="621">
        <v>6.2071218556027444E-3</v>
      </c>
      <c r="AY225" s="590">
        <v>68</v>
      </c>
      <c r="AZ225" s="621">
        <v>0.93150684931506844</v>
      </c>
      <c r="BA225" s="590">
        <v>1</v>
      </c>
      <c r="BB225" s="621">
        <v>0.33333333333333331</v>
      </c>
      <c r="BC225" s="590">
        <v>69</v>
      </c>
      <c r="BD225" s="621">
        <v>0.90789473684210531</v>
      </c>
      <c r="BE225" s="590">
        <v>14</v>
      </c>
      <c r="BF225" s="621">
        <v>1.1434171839268213E-3</v>
      </c>
      <c r="BG225" s="590">
        <v>506</v>
      </c>
      <c r="BH225" s="621">
        <v>4.1326363933355113E-2</v>
      </c>
      <c r="BI225" s="590">
        <v>520</v>
      </c>
      <c r="BJ225" s="621">
        <v>4.2469781117281932E-2</v>
      </c>
      <c r="BK225" s="590">
        <v>0</v>
      </c>
      <c r="BL225" s="621"/>
      <c r="BN225" s="621"/>
      <c r="BO225" s="590" t="s">
        <v>323</v>
      </c>
    </row>
    <row r="226" spans="1:67" s="590" customFormat="1" x14ac:dyDescent="0.2">
      <c r="A226" s="590" t="s">
        <v>278</v>
      </c>
      <c r="B226" s="590" t="s">
        <v>279</v>
      </c>
      <c r="C226" s="590" t="s">
        <v>280</v>
      </c>
      <c r="D226" s="590" t="s">
        <v>507</v>
      </c>
      <c r="E226" s="590" t="s">
        <v>504</v>
      </c>
      <c r="F226" s="590" t="s">
        <v>519</v>
      </c>
      <c r="G226" s="590" t="s">
        <v>920</v>
      </c>
      <c r="H226" s="590" t="s">
        <v>1109</v>
      </c>
      <c r="I226" s="590" t="s">
        <v>934</v>
      </c>
      <c r="K226" s="590" t="s">
        <v>386</v>
      </c>
      <c r="L226" s="590">
        <v>2</v>
      </c>
      <c r="N226" s="590">
        <v>3</v>
      </c>
      <c r="O226" s="656">
        <v>1.5</v>
      </c>
      <c r="P226" s="656">
        <v>295.5</v>
      </c>
      <c r="Q226" s="656">
        <v>134.5</v>
      </c>
      <c r="S226" s="621"/>
      <c r="Z226" s="590">
        <v>1</v>
      </c>
      <c r="AA226" s="659">
        <v>0.33333333333333331</v>
      </c>
      <c r="AB226" s="590">
        <v>1</v>
      </c>
      <c r="AC226" s="621">
        <v>0.5</v>
      </c>
      <c r="AD226" s="590">
        <v>590</v>
      </c>
      <c r="AE226" s="590">
        <v>1</v>
      </c>
      <c r="AF226" s="621">
        <v>1.6920473773265651E-3</v>
      </c>
      <c r="AG226" s="590">
        <v>591</v>
      </c>
      <c r="AI226" s="621"/>
      <c r="AJ226" s="590">
        <v>590</v>
      </c>
      <c r="AK226" s="590">
        <v>1</v>
      </c>
      <c r="AL226" s="590">
        <v>591</v>
      </c>
      <c r="AM226" s="590">
        <v>268</v>
      </c>
      <c r="AN226" s="621">
        <v>0.45423728813559322</v>
      </c>
      <c r="AO226" s="590">
        <v>1</v>
      </c>
      <c r="AP226" s="621">
        <v>1</v>
      </c>
      <c r="AQ226" s="590">
        <v>269</v>
      </c>
      <c r="AR226" s="621">
        <v>0.45516074450084604</v>
      </c>
      <c r="AS226" s="590">
        <v>1</v>
      </c>
      <c r="AT226" s="621">
        <v>3.7313432835820895E-3</v>
      </c>
      <c r="AV226" s="621"/>
      <c r="AW226" s="590">
        <v>1</v>
      </c>
      <c r="AX226" s="621">
        <v>3.7174721189591076E-3</v>
      </c>
      <c r="AY226" s="590">
        <v>1</v>
      </c>
      <c r="AZ226" s="621">
        <v>1</v>
      </c>
      <c r="BB226" s="621" t="s">
        <v>323</v>
      </c>
      <c r="BC226" s="590">
        <v>1</v>
      </c>
      <c r="BD226" s="621">
        <v>1</v>
      </c>
      <c r="BE226" s="590">
        <v>0</v>
      </c>
      <c r="BF226" s="621"/>
      <c r="BG226" s="590">
        <v>13</v>
      </c>
      <c r="BH226" s="621">
        <v>4.8327137546468404E-2</v>
      </c>
      <c r="BI226" s="590">
        <v>13</v>
      </c>
      <c r="BJ226" s="621">
        <v>4.8327137546468404E-2</v>
      </c>
      <c r="BK226" s="590">
        <v>1</v>
      </c>
      <c r="BL226" s="621">
        <v>0.33333333333333331</v>
      </c>
      <c r="BM226" s="590">
        <v>0</v>
      </c>
      <c r="BN226" s="621"/>
      <c r="BO226" s="590" t="s">
        <v>323</v>
      </c>
    </row>
    <row r="227" spans="1:67" s="590" customFormat="1" x14ac:dyDescent="0.2">
      <c r="A227" s="590" t="s">
        <v>278</v>
      </c>
      <c r="B227" s="590" t="s">
        <v>279</v>
      </c>
      <c r="C227" s="590" t="s">
        <v>281</v>
      </c>
      <c r="D227" s="590" t="s">
        <v>507</v>
      </c>
      <c r="E227" s="590" t="s">
        <v>504</v>
      </c>
      <c r="F227" s="590" t="s">
        <v>519</v>
      </c>
      <c r="G227" s="590" t="s">
        <v>920</v>
      </c>
      <c r="H227" s="590" t="s">
        <v>1109</v>
      </c>
      <c r="I227" s="590" t="s">
        <v>934</v>
      </c>
      <c r="K227" s="590" t="s">
        <v>510</v>
      </c>
      <c r="L227" s="590">
        <v>3</v>
      </c>
      <c r="M227" s="590">
        <v>2</v>
      </c>
      <c r="N227" s="590">
        <v>2</v>
      </c>
      <c r="O227" s="656">
        <v>0.66666666666666663</v>
      </c>
      <c r="P227" s="656">
        <v>289.33333333333331</v>
      </c>
      <c r="Q227" s="656" t="s">
        <v>323</v>
      </c>
      <c r="S227" s="621"/>
      <c r="AA227" s="659"/>
      <c r="AC227" s="621"/>
      <c r="AD227" s="590">
        <v>867</v>
      </c>
      <c r="AE227" s="590">
        <v>1</v>
      </c>
      <c r="AF227" s="621">
        <v>1.152073732718894E-3</v>
      </c>
      <c r="AG227" s="590">
        <v>868</v>
      </c>
      <c r="AI227" s="621"/>
      <c r="AJ227" s="590" t="s">
        <v>323</v>
      </c>
      <c r="AK227" s="590" t="s">
        <v>323</v>
      </c>
      <c r="AL227" s="590" t="s">
        <v>323</v>
      </c>
      <c r="AN227" s="621" t="s">
        <v>323</v>
      </c>
      <c r="AP227" s="621" t="s">
        <v>323</v>
      </c>
      <c r="AQ227" s="590" t="s">
        <v>323</v>
      </c>
      <c r="AR227" s="621" t="s">
        <v>323</v>
      </c>
      <c r="AT227" s="621" t="s">
        <v>323</v>
      </c>
      <c r="AV227" s="621"/>
      <c r="AW227" s="590" t="s">
        <v>323</v>
      </c>
      <c r="AX227" s="621" t="s">
        <v>323</v>
      </c>
      <c r="AZ227" s="621" t="s">
        <v>323</v>
      </c>
      <c r="BB227" s="621" t="s">
        <v>323</v>
      </c>
      <c r="BC227" s="590" t="s">
        <v>323</v>
      </c>
      <c r="BD227" s="621" t="s">
        <v>323</v>
      </c>
      <c r="BF227" s="621" t="s">
        <v>323</v>
      </c>
      <c r="BH227" s="621" t="s">
        <v>323</v>
      </c>
      <c r="BI227" s="590" t="s">
        <v>323</v>
      </c>
      <c r="BJ227" s="621" t="s">
        <v>323</v>
      </c>
      <c r="BK227" s="590">
        <v>1</v>
      </c>
      <c r="BL227" s="621">
        <v>0.5</v>
      </c>
      <c r="BM227" s="590">
        <v>1</v>
      </c>
      <c r="BN227" s="621">
        <v>0.33333333333333331</v>
      </c>
      <c r="BO227" s="590">
        <v>1</v>
      </c>
    </row>
    <row r="228" spans="1:67" s="590" customFormat="1" x14ac:dyDescent="0.2">
      <c r="A228" s="590" t="s">
        <v>278</v>
      </c>
      <c r="B228" s="590" t="s">
        <v>279</v>
      </c>
      <c r="C228" s="590" t="s">
        <v>282</v>
      </c>
      <c r="D228" s="590" t="s">
        <v>507</v>
      </c>
      <c r="E228" s="590" t="s">
        <v>504</v>
      </c>
      <c r="F228" s="590" t="s">
        <v>519</v>
      </c>
      <c r="G228" s="590" t="s">
        <v>920</v>
      </c>
      <c r="H228" s="590" t="s">
        <v>1109</v>
      </c>
      <c r="I228" s="590" t="s">
        <v>934</v>
      </c>
      <c r="K228" s="590" t="s">
        <v>510</v>
      </c>
      <c r="L228" s="590">
        <v>1</v>
      </c>
      <c r="M228" s="590">
        <v>1</v>
      </c>
      <c r="N228" s="590">
        <v>1</v>
      </c>
      <c r="O228" s="656">
        <v>1</v>
      </c>
      <c r="P228" s="656">
        <v>237</v>
      </c>
      <c r="Q228" s="656" t="s">
        <v>323</v>
      </c>
      <c r="S228" s="621"/>
      <c r="AA228" s="659"/>
      <c r="AC228" s="621"/>
      <c r="AD228" s="590">
        <v>237</v>
      </c>
      <c r="AF228" s="621"/>
      <c r="AG228" s="590">
        <v>237</v>
      </c>
      <c r="AI228" s="621"/>
      <c r="AJ228" s="590" t="s">
        <v>323</v>
      </c>
      <c r="AK228" s="590" t="s">
        <v>323</v>
      </c>
      <c r="AL228" s="590" t="s">
        <v>323</v>
      </c>
      <c r="AN228" s="621" t="s">
        <v>323</v>
      </c>
      <c r="AP228" s="621" t="s">
        <v>323</v>
      </c>
      <c r="AQ228" s="590" t="s">
        <v>323</v>
      </c>
      <c r="AR228" s="621" t="s">
        <v>323</v>
      </c>
      <c r="AS228" s="590" t="s">
        <v>323</v>
      </c>
      <c r="AT228" s="621" t="s">
        <v>323</v>
      </c>
      <c r="AV228" s="621"/>
      <c r="AW228" s="590" t="s">
        <v>323</v>
      </c>
      <c r="AX228" s="621" t="s">
        <v>323</v>
      </c>
      <c r="AZ228" s="621" t="s">
        <v>323</v>
      </c>
      <c r="BB228" s="621" t="s">
        <v>323</v>
      </c>
      <c r="BC228" s="590" t="s">
        <v>323</v>
      </c>
      <c r="BD228" s="621" t="s">
        <v>323</v>
      </c>
      <c r="BF228" s="621" t="s">
        <v>323</v>
      </c>
      <c r="BH228" s="621" t="s">
        <v>323</v>
      </c>
      <c r="BI228" s="590" t="s">
        <v>323</v>
      </c>
      <c r="BJ228" s="621" t="s">
        <v>323</v>
      </c>
      <c r="BK228" s="590">
        <v>1</v>
      </c>
      <c r="BL228" s="621">
        <v>1</v>
      </c>
      <c r="BM228" s="590">
        <v>1</v>
      </c>
      <c r="BN228" s="621">
        <v>1</v>
      </c>
      <c r="BO228" s="590" t="s">
        <v>323</v>
      </c>
    </row>
    <row r="229" spans="1:67" s="590" customFormat="1" x14ac:dyDescent="0.2">
      <c r="A229" s="590" t="s">
        <v>278</v>
      </c>
      <c r="B229" s="590" t="s">
        <v>283</v>
      </c>
      <c r="C229" s="590" t="s">
        <v>502</v>
      </c>
      <c r="D229" s="590" t="s">
        <v>507</v>
      </c>
      <c r="E229" s="590" t="s">
        <v>504</v>
      </c>
      <c r="F229" s="590" t="s">
        <v>519</v>
      </c>
      <c r="G229" s="590" t="s">
        <v>920</v>
      </c>
      <c r="H229" s="590" t="s">
        <v>1109</v>
      </c>
      <c r="I229" s="590" t="s">
        <v>934</v>
      </c>
      <c r="K229" s="590" t="s">
        <v>510</v>
      </c>
      <c r="L229" s="590">
        <v>6</v>
      </c>
      <c r="M229" s="590">
        <v>3</v>
      </c>
      <c r="N229" s="590">
        <v>3</v>
      </c>
      <c r="O229" s="656">
        <v>0.5</v>
      </c>
      <c r="P229" s="656">
        <v>376.83333333333331</v>
      </c>
      <c r="Q229" s="656">
        <v>753.66666666666663</v>
      </c>
      <c r="S229" s="621"/>
      <c r="Z229" s="590">
        <v>3</v>
      </c>
      <c r="AA229" s="659">
        <v>1</v>
      </c>
      <c r="AB229" s="590">
        <v>3</v>
      </c>
      <c r="AC229" s="621">
        <v>0.5</v>
      </c>
      <c r="AD229" s="590">
        <v>2230</v>
      </c>
      <c r="AE229" s="590">
        <v>31</v>
      </c>
      <c r="AF229" s="621">
        <v>1.3710747456877488E-2</v>
      </c>
      <c r="AG229" s="590">
        <v>2261</v>
      </c>
      <c r="AH229" s="590">
        <v>2990</v>
      </c>
      <c r="AI229" s="621">
        <v>0.75618729096989967</v>
      </c>
      <c r="AJ229" s="590" t="s">
        <v>323</v>
      </c>
      <c r="AK229" s="590" t="s">
        <v>323</v>
      </c>
      <c r="AL229" s="590" t="s">
        <v>323</v>
      </c>
      <c r="AM229" s="590">
        <v>2230</v>
      </c>
      <c r="AN229" s="621" t="s">
        <v>323</v>
      </c>
      <c r="AO229" s="590">
        <v>31</v>
      </c>
      <c r="AP229" s="621" t="s">
        <v>323</v>
      </c>
      <c r="AQ229" s="590">
        <v>2261</v>
      </c>
      <c r="AR229" s="621"/>
      <c r="AT229" s="621" t="s">
        <v>323</v>
      </c>
      <c r="AV229" s="621"/>
      <c r="AW229" s="590" t="s">
        <v>323</v>
      </c>
      <c r="AX229" s="621"/>
      <c r="AZ229" s="621" t="s">
        <v>323</v>
      </c>
      <c r="BB229" s="621" t="s">
        <v>323</v>
      </c>
      <c r="BC229" s="590" t="s">
        <v>323</v>
      </c>
      <c r="BD229" s="621" t="s">
        <v>323</v>
      </c>
      <c r="BF229" s="621"/>
      <c r="BH229" s="621"/>
      <c r="BI229" s="590" t="s">
        <v>323</v>
      </c>
      <c r="BJ229" s="621"/>
      <c r="BK229" s="590">
        <v>0</v>
      </c>
      <c r="BL229" s="621"/>
      <c r="BN229" s="621"/>
      <c r="BO229" s="590">
        <v>3</v>
      </c>
    </row>
    <row r="230" spans="1:67" s="590" customFormat="1" x14ac:dyDescent="0.2">
      <c r="A230" s="590" t="s">
        <v>278</v>
      </c>
      <c r="B230" s="590" t="s">
        <v>432</v>
      </c>
      <c r="C230" s="590" t="s">
        <v>502</v>
      </c>
      <c r="D230" s="590" t="s">
        <v>507</v>
      </c>
      <c r="E230" s="590" t="s">
        <v>504</v>
      </c>
      <c r="F230" s="590" t="s">
        <v>519</v>
      </c>
      <c r="G230" s="590" t="s">
        <v>920</v>
      </c>
      <c r="H230" s="590" t="s">
        <v>1109</v>
      </c>
      <c r="I230" s="590" t="s">
        <v>934</v>
      </c>
      <c r="K230" s="590" t="s">
        <v>386</v>
      </c>
      <c r="L230" s="590">
        <v>6</v>
      </c>
      <c r="N230" s="590">
        <v>8</v>
      </c>
      <c r="O230" s="656">
        <v>1.3333333333333333</v>
      </c>
      <c r="P230" s="656">
        <v>1051.1666666666667</v>
      </c>
      <c r="Q230" s="656">
        <v>497.33333333333331</v>
      </c>
      <c r="S230" s="621"/>
      <c r="Z230" s="590">
        <v>6</v>
      </c>
      <c r="AA230" s="659">
        <v>0.75</v>
      </c>
      <c r="AB230" s="590">
        <v>6</v>
      </c>
      <c r="AC230" s="621">
        <v>1</v>
      </c>
      <c r="AD230" s="590">
        <v>6303</v>
      </c>
      <c r="AE230" s="590">
        <v>4</v>
      </c>
      <c r="AF230" s="621">
        <v>6.3421595053115589E-4</v>
      </c>
      <c r="AG230" s="590">
        <v>6307</v>
      </c>
      <c r="AH230" s="590">
        <v>9372</v>
      </c>
      <c r="AI230" s="621">
        <v>0.67296201451131032</v>
      </c>
      <c r="AJ230" s="590">
        <v>6303</v>
      </c>
      <c r="AK230" s="590">
        <v>4</v>
      </c>
      <c r="AL230" s="590">
        <v>6307</v>
      </c>
      <c r="AM230" s="590">
        <v>2981</v>
      </c>
      <c r="AN230" s="621">
        <v>0.47294938917975565</v>
      </c>
      <c r="AO230" s="590">
        <v>3</v>
      </c>
      <c r="AP230" s="621">
        <v>0.75</v>
      </c>
      <c r="AQ230" s="590">
        <v>2984</v>
      </c>
      <c r="AR230" s="621">
        <v>0.47312509909624229</v>
      </c>
      <c r="AS230" s="590">
        <v>29</v>
      </c>
      <c r="AT230" s="621">
        <v>9.7282791009728285E-3</v>
      </c>
      <c r="AV230" s="621"/>
      <c r="AW230" s="590">
        <v>29</v>
      </c>
      <c r="AX230" s="621">
        <v>9.7184986595174258E-3</v>
      </c>
      <c r="AY230" s="590">
        <v>21</v>
      </c>
      <c r="AZ230" s="621">
        <v>0.72413793103448276</v>
      </c>
      <c r="BB230" s="621" t="s">
        <v>323</v>
      </c>
      <c r="BC230" s="590">
        <v>21</v>
      </c>
      <c r="BD230" s="621">
        <v>0.72413793103448276</v>
      </c>
      <c r="BE230" s="590">
        <v>2</v>
      </c>
      <c r="BF230" s="621">
        <v>6.7024128686327079E-4</v>
      </c>
      <c r="BG230" s="590">
        <v>176</v>
      </c>
      <c r="BH230" s="621">
        <v>5.8981233243967826E-2</v>
      </c>
      <c r="BI230" s="590">
        <v>178</v>
      </c>
      <c r="BJ230" s="621">
        <v>5.9651474530831097E-2</v>
      </c>
      <c r="BK230" s="590">
        <v>4</v>
      </c>
      <c r="BL230" s="621">
        <v>0.5</v>
      </c>
      <c r="BM230" s="590">
        <v>3</v>
      </c>
      <c r="BN230" s="621">
        <v>0.5</v>
      </c>
      <c r="BO230" s="590" t="s">
        <v>323</v>
      </c>
    </row>
    <row r="231" spans="1:67" s="590" customFormat="1" x14ac:dyDescent="0.2">
      <c r="A231" s="590" t="s">
        <v>278</v>
      </c>
      <c r="B231" s="590" t="s">
        <v>284</v>
      </c>
      <c r="C231" s="590" t="s">
        <v>502</v>
      </c>
      <c r="D231" s="590" t="s">
        <v>507</v>
      </c>
      <c r="E231" s="590" t="s">
        <v>504</v>
      </c>
      <c r="F231" s="590" t="s">
        <v>519</v>
      </c>
      <c r="G231" s="590" t="s">
        <v>920</v>
      </c>
      <c r="H231" s="590" t="s">
        <v>1109</v>
      </c>
      <c r="I231" s="590" t="s">
        <v>934</v>
      </c>
      <c r="K231" s="590" t="s">
        <v>386</v>
      </c>
      <c r="L231" s="590">
        <v>6</v>
      </c>
      <c r="N231" s="590">
        <v>7</v>
      </c>
      <c r="O231" s="656">
        <v>1.1666666666666667</v>
      </c>
      <c r="P231" s="656">
        <v>336.33333333333331</v>
      </c>
      <c r="Q231" s="656">
        <v>147.5</v>
      </c>
      <c r="S231" s="621"/>
      <c r="Z231" s="590">
        <v>6</v>
      </c>
      <c r="AA231" s="659">
        <v>0.8571428571428571</v>
      </c>
      <c r="AB231" s="590">
        <v>5</v>
      </c>
      <c r="AC231" s="621">
        <v>0.83333333333333337</v>
      </c>
      <c r="AD231" s="590">
        <v>2015</v>
      </c>
      <c r="AE231" s="590">
        <v>3</v>
      </c>
      <c r="AF231" s="621">
        <v>1.4866204162537165E-3</v>
      </c>
      <c r="AG231" s="590">
        <v>2018</v>
      </c>
      <c r="AH231" s="590">
        <v>3480</v>
      </c>
      <c r="AI231" s="621">
        <v>0.5798850574712644</v>
      </c>
      <c r="AJ231" s="590">
        <v>2015</v>
      </c>
      <c r="AK231" s="590">
        <v>3</v>
      </c>
      <c r="AL231" s="590">
        <v>2018</v>
      </c>
      <c r="AM231" s="590">
        <v>882</v>
      </c>
      <c r="AN231" s="621">
        <v>0.43771712158808934</v>
      </c>
      <c r="AO231" s="590">
        <v>3</v>
      </c>
      <c r="AP231" s="621">
        <v>1</v>
      </c>
      <c r="AQ231" s="590">
        <v>885</v>
      </c>
      <c r="AR231" s="621">
        <v>0.43855302279484637</v>
      </c>
      <c r="AS231" s="590">
        <v>8</v>
      </c>
      <c r="AT231" s="621">
        <v>9.0702947845804991E-3</v>
      </c>
      <c r="AV231" s="621"/>
      <c r="AW231" s="590">
        <v>8</v>
      </c>
      <c r="AX231" s="621">
        <v>9.0395480225988704E-3</v>
      </c>
      <c r="AY231" s="590">
        <v>4</v>
      </c>
      <c r="AZ231" s="621">
        <v>0.5</v>
      </c>
      <c r="BB231" s="621" t="s">
        <v>323</v>
      </c>
      <c r="BC231" s="590">
        <v>4</v>
      </c>
      <c r="BD231" s="621">
        <v>0.5</v>
      </c>
      <c r="BE231" s="590">
        <v>0</v>
      </c>
      <c r="BF231" s="621">
        <v>0</v>
      </c>
      <c r="BG231" s="590">
        <v>46</v>
      </c>
      <c r="BH231" s="621">
        <v>5.19774011299435E-2</v>
      </c>
      <c r="BI231" s="590">
        <v>46</v>
      </c>
      <c r="BJ231" s="621">
        <v>5.19774011299435E-2</v>
      </c>
      <c r="BK231" s="590">
        <v>1</v>
      </c>
      <c r="BL231" s="621">
        <v>0.14285714285714285</v>
      </c>
      <c r="BM231" s="590">
        <v>1</v>
      </c>
      <c r="BN231" s="621">
        <v>0.16666666666666666</v>
      </c>
      <c r="BO231" s="590" t="s">
        <v>323</v>
      </c>
    </row>
    <row r="232" spans="1:67" s="590" customFormat="1" x14ac:dyDescent="0.2">
      <c r="A232" s="590" t="s">
        <v>278</v>
      </c>
      <c r="B232" s="590" t="s">
        <v>285</v>
      </c>
      <c r="C232" s="590" t="s">
        <v>502</v>
      </c>
      <c r="D232" s="590" t="s">
        <v>507</v>
      </c>
      <c r="E232" s="590" t="s">
        <v>504</v>
      </c>
      <c r="F232" s="590" t="s">
        <v>519</v>
      </c>
      <c r="G232" s="590" t="s">
        <v>920</v>
      </c>
      <c r="H232" s="590" t="s">
        <v>1109</v>
      </c>
      <c r="I232" s="590" t="s">
        <v>934</v>
      </c>
      <c r="K232" s="590" t="s">
        <v>510</v>
      </c>
      <c r="L232" s="590">
        <v>6</v>
      </c>
      <c r="N232" s="590">
        <v>6</v>
      </c>
      <c r="O232" s="656">
        <v>1</v>
      </c>
      <c r="P232" s="656">
        <v>1681.5</v>
      </c>
      <c r="Q232" s="656" t="s">
        <v>323</v>
      </c>
      <c r="S232" s="621"/>
      <c r="Z232" s="590">
        <v>5</v>
      </c>
      <c r="AA232" s="659">
        <v>0.83333333333333337</v>
      </c>
      <c r="AB232" s="590">
        <v>5</v>
      </c>
      <c r="AC232" s="621">
        <v>0.83333333333333337</v>
      </c>
      <c r="AD232" s="590">
        <v>10079</v>
      </c>
      <c r="AE232" s="590">
        <v>10</v>
      </c>
      <c r="AF232" s="621">
        <v>9.911785112498761E-4</v>
      </c>
      <c r="AG232" s="590">
        <v>10089</v>
      </c>
      <c r="AH232" s="590">
        <v>14800</v>
      </c>
      <c r="AI232" s="621">
        <v>0.68168918918918919</v>
      </c>
      <c r="AJ232" s="590">
        <v>10079</v>
      </c>
      <c r="AK232" s="590">
        <v>10</v>
      </c>
      <c r="AL232" s="590">
        <v>10089</v>
      </c>
      <c r="AN232" s="621"/>
      <c r="AP232" s="621"/>
      <c r="AQ232" s="590" t="s">
        <v>323</v>
      </c>
      <c r="AR232" s="621" t="s">
        <v>323</v>
      </c>
      <c r="AT232" s="621" t="s">
        <v>323</v>
      </c>
      <c r="AV232" s="621" t="s">
        <v>323</v>
      </c>
      <c r="AW232" s="590" t="s">
        <v>323</v>
      </c>
      <c r="AX232" s="621" t="s">
        <v>323</v>
      </c>
      <c r="AZ232" s="621" t="s">
        <v>323</v>
      </c>
      <c r="BB232" s="621" t="s">
        <v>323</v>
      </c>
      <c r="BC232" s="590" t="s">
        <v>323</v>
      </c>
      <c r="BD232" s="621" t="s">
        <v>323</v>
      </c>
      <c r="BF232" s="621" t="s">
        <v>323</v>
      </c>
      <c r="BH232" s="621" t="s">
        <v>323</v>
      </c>
      <c r="BI232" s="590" t="s">
        <v>323</v>
      </c>
      <c r="BJ232" s="621" t="s">
        <v>323</v>
      </c>
      <c r="BK232" s="590">
        <v>1</v>
      </c>
      <c r="BL232" s="621">
        <v>0.16666666666666666</v>
      </c>
      <c r="BM232" s="590">
        <v>1</v>
      </c>
      <c r="BN232" s="621">
        <v>0.16666666666666666</v>
      </c>
      <c r="BO232" s="590" t="s">
        <v>323</v>
      </c>
    </row>
    <row r="233" spans="1:67" s="590" customFormat="1" x14ac:dyDescent="0.2">
      <c r="A233" s="590" t="s">
        <v>278</v>
      </c>
      <c r="B233" s="590" t="s">
        <v>286</v>
      </c>
      <c r="C233" s="590" t="s">
        <v>287</v>
      </c>
      <c r="D233" s="590" t="s">
        <v>515</v>
      </c>
      <c r="E233" s="590" t="s">
        <v>504</v>
      </c>
      <c r="F233" s="590" t="s">
        <v>519</v>
      </c>
      <c r="G233" s="590" t="s">
        <v>920</v>
      </c>
      <c r="H233" s="590" t="s">
        <v>1109</v>
      </c>
      <c r="I233" s="590" t="s">
        <v>934</v>
      </c>
      <c r="K233" s="590" t="s">
        <v>386</v>
      </c>
      <c r="L233" s="590">
        <v>1</v>
      </c>
      <c r="N233" s="590">
        <v>2</v>
      </c>
      <c r="O233" s="656">
        <v>2</v>
      </c>
      <c r="P233" s="656">
        <v>1696</v>
      </c>
      <c r="Q233" s="656">
        <v>607</v>
      </c>
      <c r="R233" s="590">
        <v>0</v>
      </c>
      <c r="S233" s="621"/>
      <c r="AA233" s="659"/>
      <c r="AC233" s="621"/>
      <c r="AD233" s="590">
        <v>1694</v>
      </c>
      <c r="AE233" s="590">
        <v>2</v>
      </c>
      <c r="AF233" s="621">
        <v>1.1792452830188679E-3</v>
      </c>
      <c r="AG233" s="590">
        <v>1696</v>
      </c>
      <c r="AH233" s="590">
        <v>2991</v>
      </c>
      <c r="AI233" s="621">
        <v>0.56703443664326314</v>
      </c>
      <c r="AJ233" s="590">
        <v>1694</v>
      </c>
      <c r="AK233" s="590">
        <v>2</v>
      </c>
      <c r="AL233" s="590">
        <v>1696</v>
      </c>
      <c r="AM233" s="590">
        <v>605</v>
      </c>
      <c r="AN233" s="621">
        <v>0.35714285714285715</v>
      </c>
      <c r="AO233" s="590">
        <v>2</v>
      </c>
      <c r="AP233" s="621">
        <v>1</v>
      </c>
      <c r="AQ233" s="590">
        <v>607</v>
      </c>
      <c r="AR233" s="621">
        <v>0.35790094339622641</v>
      </c>
      <c r="AS233" s="590">
        <v>1</v>
      </c>
      <c r="AT233" s="621">
        <v>1.652892561983471E-3</v>
      </c>
      <c r="AU233" s="590">
        <v>1</v>
      </c>
      <c r="AV233" s="621">
        <v>0.5</v>
      </c>
      <c r="AW233" s="590">
        <v>2</v>
      </c>
      <c r="AX233" s="621">
        <v>3.2948929159802307E-3</v>
      </c>
      <c r="AY233" s="590">
        <v>1</v>
      </c>
      <c r="AZ233" s="621">
        <v>1</v>
      </c>
      <c r="BB233" s="621"/>
      <c r="BC233" s="590">
        <v>1</v>
      </c>
      <c r="BD233" s="621">
        <v>0.5</v>
      </c>
      <c r="BE233" s="590">
        <v>2</v>
      </c>
      <c r="BF233" s="621">
        <v>3.2948929159802307E-3</v>
      </c>
      <c r="BG233" s="590">
        <v>8</v>
      </c>
      <c r="BH233" s="621">
        <v>1.3179571663920923E-2</v>
      </c>
      <c r="BI233" s="590">
        <v>10</v>
      </c>
      <c r="BJ233" s="621">
        <v>1.6474464579901153E-2</v>
      </c>
      <c r="BK233" s="590">
        <v>1</v>
      </c>
      <c r="BL233" s="621">
        <v>0.5</v>
      </c>
      <c r="BM233" s="590">
        <v>1</v>
      </c>
      <c r="BN233" s="621">
        <v>1</v>
      </c>
      <c r="BO233" s="590" t="s">
        <v>323</v>
      </c>
    </row>
    <row r="234" spans="1:67" s="590" customFormat="1" x14ac:dyDescent="0.2">
      <c r="A234" s="590" t="s">
        <v>278</v>
      </c>
      <c r="B234" s="590" t="s">
        <v>286</v>
      </c>
      <c r="C234" s="590" t="s">
        <v>433</v>
      </c>
      <c r="D234" s="590" t="s">
        <v>515</v>
      </c>
      <c r="E234" s="590" t="s">
        <v>504</v>
      </c>
      <c r="F234" s="590" t="s">
        <v>519</v>
      </c>
      <c r="G234" s="590" t="s">
        <v>920</v>
      </c>
      <c r="H234" s="590" t="s">
        <v>1109</v>
      </c>
      <c r="I234" s="590" t="s">
        <v>934</v>
      </c>
      <c r="K234" s="590" t="s">
        <v>386</v>
      </c>
      <c r="L234" s="590">
        <v>3</v>
      </c>
      <c r="N234" s="590">
        <v>4</v>
      </c>
      <c r="O234" s="656">
        <v>1.3333333333333333</v>
      </c>
      <c r="P234" s="656">
        <v>2102.3333333333335</v>
      </c>
      <c r="Q234" s="656">
        <v>994.33333333333337</v>
      </c>
      <c r="R234" s="590">
        <v>3</v>
      </c>
      <c r="S234" s="621">
        <v>0.75</v>
      </c>
      <c r="V234" s="590">
        <v>3</v>
      </c>
      <c r="W234" s="590">
        <v>1</v>
      </c>
      <c r="X234" s="590">
        <v>3</v>
      </c>
      <c r="AA234" s="659"/>
      <c r="AC234" s="621"/>
      <c r="AD234" s="590">
        <v>6303</v>
      </c>
      <c r="AE234" s="590">
        <v>4</v>
      </c>
      <c r="AF234" s="621">
        <v>6.3421595053115589E-4</v>
      </c>
      <c r="AG234" s="590">
        <v>6307</v>
      </c>
      <c r="AH234" s="590">
        <v>9372</v>
      </c>
      <c r="AI234" s="621">
        <v>0.67296201451131032</v>
      </c>
      <c r="AJ234" s="590">
        <v>6303</v>
      </c>
      <c r="AK234" s="590">
        <v>4</v>
      </c>
      <c r="AL234" s="590">
        <v>6307</v>
      </c>
      <c r="AM234" s="590">
        <v>2981</v>
      </c>
      <c r="AN234" s="621">
        <v>0.47294938917975565</v>
      </c>
      <c r="AO234" s="590">
        <v>2</v>
      </c>
      <c r="AP234" s="621">
        <v>0.5</v>
      </c>
      <c r="AQ234" s="590">
        <v>2983</v>
      </c>
      <c r="AR234" s="621">
        <v>0.47296654510860947</v>
      </c>
      <c r="AS234" s="590">
        <v>29</v>
      </c>
      <c r="AT234" s="621">
        <v>9.7282791009728285E-3</v>
      </c>
      <c r="AV234" s="621"/>
      <c r="AW234" s="590">
        <v>29</v>
      </c>
      <c r="AX234" s="621">
        <v>9.7217566208514915E-3</v>
      </c>
      <c r="AY234" s="590">
        <v>21</v>
      </c>
      <c r="AZ234" s="621">
        <v>0.72413793103448276</v>
      </c>
      <c r="BB234" s="621"/>
      <c r="BC234" s="590">
        <v>21</v>
      </c>
      <c r="BD234" s="621">
        <v>0.72413793103448276</v>
      </c>
      <c r="BE234" s="590">
        <v>0</v>
      </c>
      <c r="BF234" s="621"/>
      <c r="BG234" s="590">
        <v>125</v>
      </c>
      <c r="BH234" s="621">
        <v>4.190412336573919E-2</v>
      </c>
      <c r="BI234" s="590">
        <v>125</v>
      </c>
      <c r="BJ234" s="621">
        <v>4.190412336573919E-2</v>
      </c>
      <c r="BK234" s="590">
        <v>0</v>
      </c>
      <c r="BL234" s="621"/>
      <c r="BN234" s="621"/>
      <c r="BO234" s="590" t="s">
        <v>323</v>
      </c>
    </row>
    <row r="235" spans="1:67" s="590" customFormat="1" x14ac:dyDescent="0.2">
      <c r="A235" s="590" t="s">
        <v>278</v>
      </c>
      <c r="B235" s="590" t="s">
        <v>286</v>
      </c>
      <c r="C235" s="590" t="s">
        <v>288</v>
      </c>
      <c r="D235" s="590" t="s">
        <v>515</v>
      </c>
      <c r="E235" s="590" t="s">
        <v>504</v>
      </c>
      <c r="F235" s="590" t="s">
        <v>519</v>
      </c>
      <c r="G235" s="590" t="s">
        <v>920</v>
      </c>
      <c r="H235" s="590" t="s">
        <v>1109</v>
      </c>
      <c r="I235" s="590" t="s">
        <v>934</v>
      </c>
      <c r="K235" s="590" t="s">
        <v>386</v>
      </c>
      <c r="L235" s="590">
        <v>1</v>
      </c>
      <c r="N235" s="590">
        <v>3</v>
      </c>
      <c r="O235" s="656">
        <v>3</v>
      </c>
      <c r="P235" s="656">
        <v>2018</v>
      </c>
      <c r="Q235" s="656">
        <v>884</v>
      </c>
      <c r="R235" s="590">
        <v>1</v>
      </c>
      <c r="S235" s="621">
        <v>0.33333333333333331</v>
      </c>
      <c r="V235" s="590">
        <v>1</v>
      </c>
      <c r="W235" s="590">
        <v>1</v>
      </c>
      <c r="X235" s="590">
        <v>1</v>
      </c>
      <c r="AA235" s="659"/>
      <c r="AC235" s="621"/>
      <c r="AD235" s="590">
        <v>2015</v>
      </c>
      <c r="AE235" s="590">
        <v>3</v>
      </c>
      <c r="AF235" s="621">
        <v>1.4866204162537165E-3</v>
      </c>
      <c r="AG235" s="590">
        <v>2018</v>
      </c>
      <c r="AH235" s="590">
        <v>3501</v>
      </c>
      <c r="AI235" s="621">
        <v>0.57640674093116251</v>
      </c>
      <c r="AJ235" s="590">
        <v>2015</v>
      </c>
      <c r="AK235" s="590">
        <v>3</v>
      </c>
      <c r="AL235" s="590">
        <v>2018</v>
      </c>
      <c r="AM235" s="590">
        <v>882</v>
      </c>
      <c r="AN235" s="621">
        <v>0.43771712158808934</v>
      </c>
      <c r="AO235" s="590">
        <v>2</v>
      </c>
      <c r="AP235" s="621">
        <v>0.66666666666666663</v>
      </c>
      <c r="AQ235" s="590">
        <v>884</v>
      </c>
      <c r="AR235" s="621">
        <v>0.43805748265609512</v>
      </c>
      <c r="AS235" s="590">
        <v>8</v>
      </c>
      <c r="AT235" s="621">
        <v>9.0702947845804991E-3</v>
      </c>
      <c r="AV235" s="621"/>
      <c r="AW235" s="590">
        <v>8</v>
      </c>
      <c r="AX235" s="621">
        <v>9.0497737556561094E-3</v>
      </c>
      <c r="AY235" s="590">
        <v>4</v>
      </c>
      <c r="AZ235" s="621">
        <v>0.5</v>
      </c>
      <c r="BB235" s="621"/>
      <c r="BC235" s="590">
        <v>4</v>
      </c>
      <c r="BD235" s="621">
        <v>0.5</v>
      </c>
      <c r="BE235" s="590">
        <v>1</v>
      </c>
      <c r="BF235" s="621">
        <v>1.1312217194570137E-3</v>
      </c>
      <c r="BG235" s="590">
        <v>39</v>
      </c>
      <c r="BH235" s="621">
        <v>4.4117647058823532E-2</v>
      </c>
      <c r="BI235" s="590">
        <v>40</v>
      </c>
      <c r="BJ235" s="621">
        <v>4.5248868778280542E-2</v>
      </c>
      <c r="BK235" s="590">
        <v>0</v>
      </c>
      <c r="BL235" s="621"/>
      <c r="BN235" s="621"/>
      <c r="BO235" s="590" t="s">
        <v>323</v>
      </c>
    </row>
    <row r="236" spans="1:67" s="590" customFormat="1" x14ac:dyDescent="0.2">
      <c r="A236" s="590" t="s">
        <v>278</v>
      </c>
      <c r="B236" s="590" t="s">
        <v>286</v>
      </c>
      <c r="C236" s="590" t="s">
        <v>289</v>
      </c>
      <c r="D236" s="590" t="s">
        <v>515</v>
      </c>
      <c r="E236" s="590" t="s">
        <v>504</v>
      </c>
      <c r="F236" s="590" t="s">
        <v>519</v>
      </c>
      <c r="G236" s="590" t="s">
        <v>920</v>
      </c>
      <c r="H236" s="590" t="s">
        <v>1109</v>
      </c>
      <c r="I236" s="590" t="s">
        <v>934</v>
      </c>
      <c r="K236" s="590" t="s">
        <v>386</v>
      </c>
      <c r="L236" s="590">
        <v>5</v>
      </c>
      <c r="N236" s="590">
        <v>11</v>
      </c>
      <c r="O236" s="656">
        <v>2.2000000000000002</v>
      </c>
      <c r="P236" s="656">
        <v>2470</v>
      </c>
      <c r="Q236" s="656">
        <v>1294.2</v>
      </c>
      <c r="R236" s="590">
        <v>4</v>
      </c>
      <c r="S236" s="621">
        <v>0.36363636363636365</v>
      </c>
      <c r="V236" s="590">
        <v>3</v>
      </c>
      <c r="W236" s="590">
        <v>0.6</v>
      </c>
      <c r="X236" s="590">
        <v>3</v>
      </c>
      <c r="Z236" s="590">
        <v>1</v>
      </c>
      <c r="AA236" s="659">
        <v>9.0909090909090912E-2</v>
      </c>
      <c r="AC236" s="621"/>
      <c r="AD236" s="590">
        <v>12309</v>
      </c>
      <c r="AE236" s="590">
        <v>41</v>
      </c>
      <c r="AF236" s="621">
        <v>3.3198380566801617E-3</v>
      </c>
      <c r="AG236" s="590">
        <v>12350</v>
      </c>
      <c r="AH236" s="590">
        <v>16827</v>
      </c>
      <c r="AI236" s="621">
        <v>0.73393950199084801</v>
      </c>
      <c r="AJ236" s="590">
        <v>12309</v>
      </c>
      <c r="AK236" s="590">
        <v>41</v>
      </c>
      <c r="AL236" s="590">
        <v>12350</v>
      </c>
      <c r="AM236" s="590">
        <v>6442</v>
      </c>
      <c r="AN236" s="621">
        <v>0.52335689333008373</v>
      </c>
      <c r="AO236" s="590">
        <v>29</v>
      </c>
      <c r="AP236" s="621">
        <v>0.70731707317073167</v>
      </c>
      <c r="AQ236" s="590">
        <v>6471</v>
      </c>
      <c r="AR236" s="621">
        <v>0.52396761133603242</v>
      </c>
      <c r="AS236" s="590">
        <v>98</v>
      </c>
      <c r="AT236" s="621">
        <v>1.5212666873641726E-2</v>
      </c>
      <c r="AU236" s="590">
        <v>2</v>
      </c>
      <c r="AV236" s="621">
        <v>6.8965517241379309E-2</v>
      </c>
      <c r="AW236" s="590">
        <v>100</v>
      </c>
      <c r="AX236" s="621">
        <v>1.5453562046051614E-2</v>
      </c>
      <c r="AY236" s="590">
        <v>72</v>
      </c>
      <c r="AZ236" s="621">
        <v>0.73469387755102045</v>
      </c>
      <c r="BA236" s="590">
        <v>2</v>
      </c>
      <c r="BB236" s="621">
        <v>1</v>
      </c>
      <c r="BC236" s="590">
        <v>74</v>
      </c>
      <c r="BD236" s="621">
        <v>0.74</v>
      </c>
      <c r="BE236" s="590">
        <v>22</v>
      </c>
      <c r="BF236" s="621">
        <v>3.3997836501313554E-3</v>
      </c>
      <c r="BG236" s="590">
        <v>83</v>
      </c>
      <c r="BH236" s="621">
        <v>1.282645649822284E-2</v>
      </c>
      <c r="BI236" s="590">
        <v>105</v>
      </c>
      <c r="BJ236" s="621">
        <v>1.6226240148354196E-2</v>
      </c>
      <c r="BK236" s="590">
        <v>5</v>
      </c>
      <c r="BL236" s="621">
        <v>0.45454545454545453</v>
      </c>
      <c r="BM236" s="590">
        <v>2</v>
      </c>
      <c r="BN236" s="621">
        <v>0.4</v>
      </c>
      <c r="BO236" s="590" t="s">
        <v>323</v>
      </c>
    </row>
    <row r="237" spans="1:67" s="590" customFormat="1" x14ac:dyDescent="0.2">
      <c r="A237" s="590" t="s">
        <v>278</v>
      </c>
      <c r="B237" s="590" t="s">
        <v>286</v>
      </c>
      <c r="C237" s="590" t="s">
        <v>502</v>
      </c>
      <c r="D237" s="590" t="s">
        <v>509</v>
      </c>
      <c r="E237" s="590" t="s">
        <v>504</v>
      </c>
      <c r="F237" s="590" t="s">
        <v>519</v>
      </c>
      <c r="G237" s="590" t="s">
        <v>920</v>
      </c>
      <c r="H237" s="590" t="s">
        <v>1109</v>
      </c>
      <c r="I237" s="590" t="s">
        <v>934</v>
      </c>
      <c r="K237" s="590" t="s">
        <v>386</v>
      </c>
      <c r="L237" s="590">
        <v>1</v>
      </c>
      <c r="N237" s="590">
        <v>7</v>
      </c>
      <c r="O237" s="656">
        <v>7</v>
      </c>
      <c r="P237" s="656">
        <v>22365</v>
      </c>
      <c r="Q237" s="656">
        <v>10945</v>
      </c>
      <c r="R237" s="590">
        <v>2</v>
      </c>
      <c r="S237" s="621">
        <v>0.2857142857142857</v>
      </c>
      <c r="T237" s="590">
        <v>5</v>
      </c>
      <c r="U237" s="590" t="s">
        <v>434</v>
      </c>
      <c r="V237" s="590">
        <v>1</v>
      </c>
      <c r="W237" s="590">
        <v>1</v>
      </c>
      <c r="X237" s="590">
        <v>1</v>
      </c>
      <c r="AA237" s="659"/>
      <c r="AC237" s="621"/>
      <c r="AD237" s="590">
        <v>22321</v>
      </c>
      <c r="AE237" s="590">
        <v>44</v>
      </c>
      <c r="AF237" s="621">
        <v>1.9673597138385869E-3</v>
      </c>
      <c r="AG237" s="590">
        <v>22365</v>
      </c>
      <c r="AH237" s="590">
        <v>32691</v>
      </c>
      <c r="AI237" s="621">
        <v>0.68413324768284844</v>
      </c>
      <c r="AJ237" s="590">
        <v>22321</v>
      </c>
      <c r="AK237" s="590">
        <v>44</v>
      </c>
      <c r="AL237" s="590">
        <v>22365</v>
      </c>
      <c r="AM237" s="590">
        <v>10910</v>
      </c>
      <c r="AN237" s="621">
        <v>0.4887773845257829</v>
      </c>
      <c r="AO237" s="590">
        <v>35</v>
      </c>
      <c r="AP237" s="621">
        <v>0.79545454545454541</v>
      </c>
      <c r="AQ237" s="590">
        <v>10945</v>
      </c>
      <c r="AR237" s="621">
        <v>0.48938072881734851</v>
      </c>
      <c r="AS237" s="590">
        <v>136</v>
      </c>
      <c r="AT237" s="621">
        <v>1.2465627864344637E-2</v>
      </c>
      <c r="AU237" s="590">
        <v>3</v>
      </c>
      <c r="AV237" s="621">
        <v>8.5714285714285715E-2</v>
      </c>
      <c r="AW237" s="590">
        <v>139</v>
      </c>
      <c r="AX237" s="621">
        <v>1.2699862951119233E-2</v>
      </c>
      <c r="AY237" s="590">
        <v>98</v>
      </c>
      <c r="AZ237" s="621">
        <v>0.72058823529411764</v>
      </c>
      <c r="BA237" s="590">
        <v>2</v>
      </c>
      <c r="BB237" s="621">
        <v>0.66666666666666663</v>
      </c>
      <c r="BC237" s="590">
        <v>100</v>
      </c>
      <c r="BD237" s="621">
        <v>0.71942446043165464</v>
      </c>
      <c r="BE237" s="590">
        <v>33</v>
      </c>
      <c r="BF237" s="621">
        <v>3.015075376884422E-3</v>
      </c>
      <c r="BG237" s="590">
        <v>196</v>
      </c>
      <c r="BH237" s="621">
        <v>1.7907720420283234E-2</v>
      </c>
      <c r="BI237" s="590">
        <v>229</v>
      </c>
      <c r="BJ237" s="621">
        <v>2.0922795797167656E-2</v>
      </c>
      <c r="BK237" s="590">
        <v>3</v>
      </c>
      <c r="BL237" s="621">
        <v>0.42857142857142855</v>
      </c>
      <c r="BM237" s="590">
        <v>0</v>
      </c>
      <c r="BN237" s="621">
        <v>0</v>
      </c>
      <c r="BO237" s="590" t="s">
        <v>323</v>
      </c>
    </row>
    <row r="238" spans="1:67" s="590" customFormat="1" x14ac:dyDescent="0.2">
      <c r="A238" s="590" t="s">
        <v>290</v>
      </c>
      <c r="B238" s="590" t="s">
        <v>291</v>
      </c>
      <c r="C238" s="590" t="s">
        <v>292</v>
      </c>
      <c r="D238" s="590" t="s">
        <v>515</v>
      </c>
      <c r="E238" s="590" t="s">
        <v>504</v>
      </c>
      <c r="F238" s="590" t="s">
        <v>519</v>
      </c>
      <c r="G238" s="590" t="s">
        <v>922</v>
      </c>
      <c r="H238" s="590" t="s">
        <v>1109</v>
      </c>
      <c r="I238" s="590" t="s">
        <v>934</v>
      </c>
      <c r="K238" s="590" t="s">
        <v>386</v>
      </c>
      <c r="L238" s="590">
        <v>2</v>
      </c>
      <c r="N238" s="590">
        <v>4</v>
      </c>
      <c r="O238" s="656">
        <v>2</v>
      </c>
      <c r="P238" s="656">
        <v>4136</v>
      </c>
      <c r="Q238" s="656">
        <v>1879</v>
      </c>
      <c r="R238" s="590">
        <v>2</v>
      </c>
      <c r="S238" s="621">
        <v>0.5</v>
      </c>
      <c r="V238" s="590">
        <v>2</v>
      </c>
      <c r="W238" s="590">
        <v>1</v>
      </c>
      <c r="X238" s="590">
        <v>2</v>
      </c>
      <c r="AA238" s="659"/>
      <c r="AC238" s="621"/>
      <c r="AD238" s="590">
        <v>8237</v>
      </c>
      <c r="AE238" s="590">
        <v>35</v>
      </c>
      <c r="AF238" s="621">
        <v>4.2311411992263055E-3</v>
      </c>
      <c r="AG238" s="590">
        <v>8272</v>
      </c>
      <c r="AH238" s="590">
        <v>11805</v>
      </c>
      <c r="AI238" s="621">
        <v>0.70072003388394744</v>
      </c>
      <c r="AJ238" s="590">
        <v>8237</v>
      </c>
      <c r="AK238" s="590">
        <v>35</v>
      </c>
      <c r="AL238" s="590">
        <v>8272</v>
      </c>
      <c r="AM238" s="590">
        <v>3722</v>
      </c>
      <c r="AN238" s="621">
        <v>0.45186354255189998</v>
      </c>
      <c r="AO238" s="590">
        <v>36</v>
      </c>
      <c r="AP238" s="621">
        <v>1.0285714285714285</v>
      </c>
      <c r="AQ238" s="590">
        <v>3758</v>
      </c>
      <c r="AR238" s="621">
        <v>0.45430367504835589</v>
      </c>
      <c r="AS238" s="590">
        <v>40</v>
      </c>
      <c r="AT238" s="621">
        <v>1.0746910263299301E-2</v>
      </c>
      <c r="AU238" s="590">
        <v>4</v>
      </c>
      <c r="AV238" s="621">
        <v>0.1111111111111111</v>
      </c>
      <c r="AW238" s="590">
        <v>44</v>
      </c>
      <c r="AX238" s="621">
        <v>1.1708355508249068E-2</v>
      </c>
      <c r="AY238" s="590">
        <v>24</v>
      </c>
      <c r="AZ238" s="621">
        <v>0.6</v>
      </c>
      <c r="BA238" s="590">
        <v>4</v>
      </c>
      <c r="BB238" s="621">
        <v>1</v>
      </c>
      <c r="BC238" s="590">
        <v>28</v>
      </c>
      <c r="BD238" s="621">
        <v>0.63636363636363635</v>
      </c>
      <c r="BF238" s="621"/>
      <c r="BG238" s="590">
        <v>100</v>
      </c>
      <c r="BH238" s="621">
        <v>2.6609898882384245E-2</v>
      </c>
      <c r="BI238" s="590">
        <v>100</v>
      </c>
      <c r="BJ238" s="621">
        <v>2.6609898882384245E-2</v>
      </c>
      <c r="BK238" s="590">
        <v>2</v>
      </c>
      <c r="BL238" s="621">
        <v>0.5</v>
      </c>
      <c r="BM238" s="590">
        <v>1</v>
      </c>
      <c r="BN238" s="621">
        <v>0.5</v>
      </c>
      <c r="BO238" s="590" t="s">
        <v>323</v>
      </c>
    </row>
    <row r="239" spans="1:67" s="590" customFormat="1" x14ac:dyDescent="0.2">
      <c r="A239" s="590" t="s">
        <v>290</v>
      </c>
      <c r="B239" s="590" t="s">
        <v>291</v>
      </c>
      <c r="C239" s="590" t="s">
        <v>293</v>
      </c>
      <c r="D239" s="590" t="s">
        <v>515</v>
      </c>
      <c r="E239" s="590" t="s">
        <v>504</v>
      </c>
      <c r="F239" s="590" t="s">
        <v>519</v>
      </c>
      <c r="G239" s="590" t="s">
        <v>922</v>
      </c>
      <c r="H239" s="590" t="s">
        <v>1109</v>
      </c>
      <c r="I239" s="590" t="s">
        <v>934</v>
      </c>
      <c r="K239" s="590" t="s">
        <v>386</v>
      </c>
      <c r="L239" s="590">
        <v>3</v>
      </c>
      <c r="N239" s="590">
        <v>9</v>
      </c>
      <c r="O239" s="656">
        <v>3</v>
      </c>
      <c r="P239" s="656">
        <v>4287</v>
      </c>
      <c r="Q239" s="656">
        <v>1932</v>
      </c>
      <c r="R239" s="590">
        <v>3</v>
      </c>
      <c r="S239" s="621">
        <v>0.33333333333333331</v>
      </c>
      <c r="V239" s="590">
        <v>2</v>
      </c>
      <c r="W239" s="590">
        <v>0.66666666666666663</v>
      </c>
      <c r="X239" s="590">
        <v>2</v>
      </c>
      <c r="AA239" s="659"/>
      <c r="AC239" s="621"/>
      <c r="AD239" s="590">
        <v>12854</v>
      </c>
      <c r="AE239" s="590">
        <v>7</v>
      </c>
      <c r="AF239" s="621">
        <v>5.4428116009641548E-4</v>
      </c>
      <c r="AG239" s="590">
        <v>12861</v>
      </c>
      <c r="AH239" s="590">
        <v>18540</v>
      </c>
      <c r="AI239" s="621">
        <v>0.69368932038834952</v>
      </c>
      <c r="AJ239" s="590">
        <v>12854</v>
      </c>
      <c r="AK239" s="590">
        <v>7</v>
      </c>
      <c r="AL239" s="590">
        <v>12861</v>
      </c>
      <c r="AM239" s="590">
        <v>5790</v>
      </c>
      <c r="AN239" s="621">
        <v>0.45044344173020073</v>
      </c>
      <c r="AO239" s="590">
        <v>6</v>
      </c>
      <c r="AP239" s="621">
        <v>0.8571428571428571</v>
      </c>
      <c r="AQ239" s="590">
        <v>5796</v>
      </c>
      <c r="AR239" s="621">
        <v>0.45066480055983205</v>
      </c>
      <c r="AS239" s="590">
        <v>100</v>
      </c>
      <c r="AT239" s="621">
        <v>1.7271157167530225E-2</v>
      </c>
      <c r="AU239" s="590">
        <v>1</v>
      </c>
      <c r="AV239" s="621">
        <v>0.16666666666666666</v>
      </c>
      <c r="AW239" s="590">
        <v>101</v>
      </c>
      <c r="AX239" s="621">
        <v>1.7425810904071772E-2</v>
      </c>
      <c r="AY239" s="590">
        <v>59</v>
      </c>
      <c r="AZ239" s="621">
        <v>0.59</v>
      </c>
      <c r="BB239" s="621">
        <v>0</v>
      </c>
      <c r="BC239" s="590">
        <v>59</v>
      </c>
      <c r="BD239" s="621">
        <v>0.58415841584158412</v>
      </c>
      <c r="BE239" s="590">
        <v>7</v>
      </c>
      <c r="BF239" s="621">
        <v>1.2077294685990338E-3</v>
      </c>
      <c r="BG239" s="590">
        <v>166</v>
      </c>
      <c r="BH239" s="621">
        <v>2.8640441683919944E-2</v>
      </c>
      <c r="BI239" s="590">
        <v>173</v>
      </c>
      <c r="BJ239" s="621">
        <v>2.984817115251898E-2</v>
      </c>
      <c r="BK239" s="590">
        <v>3</v>
      </c>
      <c r="BL239" s="621">
        <v>0.33333333333333331</v>
      </c>
      <c r="BM239" s="590">
        <v>1</v>
      </c>
      <c r="BN239" s="621">
        <v>0.33333333333333331</v>
      </c>
      <c r="BO239" s="590" t="s">
        <v>323</v>
      </c>
    </row>
    <row r="240" spans="1:67" s="590" customFormat="1" x14ac:dyDescent="0.2">
      <c r="A240" s="590" t="s">
        <v>290</v>
      </c>
      <c r="B240" s="590" t="s">
        <v>291</v>
      </c>
      <c r="C240" s="590" t="s">
        <v>294</v>
      </c>
      <c r="D240" s="590" t="s">
        <v>515</v>
      </c>
      <c r="E240" s="590" t="s">
        <v>504</v>
      </c>
      <c r="F240" s="590" t="s">
        <v>519</v>
      </c>
      <c r="G240" s="590" t="s">
        <v>922</v>
      </c>
      <c r="H240" s="590" t="s">
        <v>1109</v>
      </c>
      <c r="I240" s="590" t="s">
        <v>934</v>
      </c>
      <c r="K240" s="590" t="s">
        <v>386</v>
      </c>
      <c r="L240" s="590">
        <v>2</v>
      </c>
      <c r="N240" s="590">
        <v>7</v>
      </c>
      <c r="O240" s="656">
        <v>3.5</v>
      </c>
      <c r="P240" s="656">
        <v>3980.5</v>
      </c>
      <c r="Q240" s="656">
        <v>2089</v>
      </c>
      <c r="R240" s="590">
        <v>2</v>
      </c>
      <c r="S240" s="621">
        <v>0.2857142857142857</v>
      </c>
      <c r="V240" s="590">
        <v>1</v>
      </c>
      <c r="W240" s="590">
        <v>0.5</v>
      </c>
      <c r="X240" s="590">
        <v>1</v>
      </c>
      <c r="AA240" s="659"/>
      <c r="AC240" s="621"/>
      <c r="AD240" s="590">
        <v>7912</v>
      </c>
      <c r="AE240" s="590">
        <v>49</v>
      </c>
      <c r="AF240" s="621">
        <v>6.1550056525562112E-3</v>
      </c>
      <c r="AG240" s="590">
        <v>7961</v>
      </c>
      <c r="AH240" s="590">
        <v>11283</v>
      </c>
      <c r="AI240" s="621">
        <v>0.7055747584862182</v>
      </c>
      <c r="AJ240" s="590">
        <v>7912</v>
      </c>
      <c r="AK240" s="590">
        <v>49</v>
      </c>
      <c r="AL240" s="590">
        <v>7961</v>
      </c>
      <c r="AM240" s="590">
        <v>4144</v>
      </c>
      <c r="AN240" s="621">
        <v>0.52376137512639032</v>
      </c>
      <c r="AO240" s="590">
        <v>34</v>
      </c>
      <c r="AP240" s="621">
        <v>0.69387755102040816</v>
      </c>
      <c r="AQ240" s="590">
        <v>4178</v>
      </c>
      <c r="AR240" s="621">
        <v>0.52480844115060921</v>
      </c>
      <c r="AS240" s="590">
        <v>54</v>
      </c>
      <c r="AT240" s="621">
        <v>1.3030888030888031E-2</v>
      </c>
      <c r="AV240" s="621"/>
      <c r="AW240" s="590">
        <v>54</v>
      </c>
      <c r="AX240" s="621">
        <v>1.292484442316898E-2</v>
      </c>
      <c r="AY240" s="590">
        <v>31</v>
      </c>
      <c r="AZ240" s="621">
        <v>0.57407407407407407</v>
      </c>
      <c r="BB240" s="621" t="s">
        <v>323</v>
      </c>
      <c r="BC240" s="590">
        <v>31</v>
      </c>
      <c r="BD240" s="621">
        <v>0.57407407407407407</v>
      </c>
      <c r="BE240" s="590">
        <v>2</v>
      </c>
      <c r="BF240" s="621">
        <v>4.7869794159885112E-4</v>
      </c>
      <c r="BG240" s="590">
        <v>103</v>
      </c>
      <c r="BH240" s="621">
        <v>2.4652943992340835E-2</v>
      </c>
      <c r="BI240" s="590">
        <v>105</v>
      </c>
      <c r="BJ240" s="621">
        <v>2.5131641933939686E-2</v>
      </c>
      <c r="BK240" s="590">
        <v>1</v>
      </c>
      <c r="BL240" s="621">
        <v>0.14285714285714285</v>
      </c>
      <c r="BM240" s="590">
        <v>1</v>
      </c>
      <c r="BN240" s="621">
        <v>0.5</v>
      </c>
      <c r="BO240" s="590" t="s">
        <v>323</v>
      </c>
    </row>
    <row r="241" spans="1:67" s="590" customFormat="1" x14ac:dyDescent="0.2">
      <c r="A241" s="590" t="s">
        <v>290</v>
      </c>
      <c r="B241" s="590" t="s">
        <v>291</v>
      </c>
      <c r="C241" s="590" t="s">
        <v>295</v>
      </c>
      <c r="D241" s="590" t="s">
        <v>515</v>
      </c>
      <c r="E241" s="590" t="s">
        <v>504</v>
      </c>
      <c r="F241" s="590" t="s">
        <v>519</v>
      </c>
      <c r="G241" s="590" t="s">
        <v>922</v>
      </c>
      <c r="H241" s="590" t="s">
        <v>1109</v>
      </c>
      <c r="I241" s="590" t="s">
        <v>934</v>
      </c>
      <c r="K241" s="590" t="s">
        <v>510</v>
      </c>
      <c r="L241" s="590">
        <v>1</v>
      </c>
      <c r="M241" s="590">
        <v>1</v>
      </c>
      <c r="N241" s="590">
        <v>1</v>
      </c>
      <c r="O241" s="656">
        <v>1</v>
      </c>
      <c r="P241" s="656">
        <v>3939</v>
      </c>
      <c r="Q241" s="656" t="s">
        <v>323</v>
      </c>
      <c r="R241" s="590">
        <v>1</v>
      </c>
      <c r="S241" s="621">
        <v>1</v>
      </c>
      <c r="V241" s="590">
        <v>1</v>
      </c>
      <c r="W241" s="590">
        <v>1</v>
      </c>
      <c r="X241" s="590">
        <v>1</v>
      </c>
      <c r="AA241" s="659"/>
      <c r="AC241" s="621"/>
      <c r="AD241" s="590">
        <v>3937</v>
      </c>
      <c r="AE241" s="590">
        <v>2</v>
      </c>
      <c r="AF241" s="621">
        <v>5.0774308200050779E-4</v>
      </c>
      <c r="AG241" s="590">
        <v>3939</v>
      </c>
      <c r="AH241" s="590">
        <v>5787</v>
      </c>
      <c r="AI241" s="621">
        <v>0.68066355624676</v>
      </c>
      <c r="AJ241" s="590" t="s">
        <v>323</v>
      </c>
      <c r="AK241" s="590" t="s">
        <v>323</v>
      </c>
      <c r="AL241" s="590" t="s">
        <v>323</v>
      </c>
      <c r="AN241" s="621" t="s">
        <v>323</v>
      </c>
      <c r="AP241" s="621" t="s">
        <v>323</v>
      </c>
      <c r="AQ241" s="590" t="s">
        <v>323</v>
      </c>
      <c r="AR241" s="621" t="s">
        <v>323</v>
      </c>
      <c r="AT241" s="621" t="s">
        <v>323</v>
      </c>
      <c r="AV241" s="621"/>
      <c r="AW241" s="590" t="s">
        <v>323</v>
      </c>
      <c r="AX241" s="621" t="s">
        <v>323</v>
      </c>
      <c r="AZ241" s="621" t="s">
        <v>323</v>
      </c>
      <c r="BB241" s="621" t="s">
        <v>323</v>
      </c>
      <c r="BC241" s="590" t="s">
        <v>323</v>
      </c>
      <c r="BD241" s="621" t="s">
        <v>323</v>
      </c>
      <c r="BF241" s="621" t="s">
        <v>323</v>
      </c>
      <c r="BH241" s="621" t="s">
        <v>323</v>
      </c>
      <c r="BI241" s="590" t="s">
        <v>323</v>
      </c>
      <c r="BJ241" s="621" t="s">
        <v>323</v>
      </c>
      <c r="BK241" s="590">
        <v>1</v>
      </c>
      <c r="BL241" s="621">
        <v>1</v>
      </c>
      <c r="BM241" s="590">
        <v>1</v>
      </c>
      <c r="BN241" s="621">
        <v>1</v>
      </c>
      <c r="BO241" s="590" t="s">
        <v>323</v>
      </c>
    </row>
    <row r="242" spans="1:67" s="590" customFormat="1" x14ac:dyDescent="0.2">
      <c r="A242" s="590" t="s">
        <v>290</v>
      </c>
      <c r="B242" s="590" t="s">
        <v>291</v>
      </c>
      <c r="C242" s="590" t="s">
        <v>296</v>
      </c>
      <c r="D242" s="590" t="s">
        <v>515</v>
      </c>
      <c r="E242" s="590" t="s">
        <v>504</v>
      </c>
      <c r="F242" s="590" t="s">
        <v>519</v>
      </c>
      <c r="G242" s="590" t="s">
        <v>922</v>
      </c>
      <c r="H242" s="590" t="s">
        <v>1109</v>
      </c>
      <c r="I242" s="590" t="s">
        <v>934</v>
      </c>
      <c r="K242" s="590" t="s">
        <v>386</v>
      </c>
      <c r="L242" s="590">
        <v>4</v>
      </c>
      <c r="N242" s="590">
        <v>18</v>
      </c>
      <c r="O242" s="656">
        <v>4.5</v>
      </c>
      <c r="P242" s="656">
        <v>4395</v>
      </c>
      <c r="Q242" s="656">
        <v>1971.75</v>
      </c>
      <c r="R242" s="590">
        <v>3</v>
      </c>
      <c r="S242" s="621">
        <v>0.16666666666666666</v>
      </c>
      <c r="V242" s="590">
        <v>2</v>
      </c>
      <c r="W242" s="590">
        <v>0.5</v>
      </c>
      <c r="X242" s="590">
        <v>2</v>
      </c>
      <c r="AA242" s="659"/>
      <c r="AC242" s="621"/>
      <c r="AD242" s="590">
        <v>17558</v>
      </c>
      <c r="AE242" s="590">
        <v>22</v>
      </c>
      <c r="AF242" s="621">
        <v>1.2514220705346986E-3</v>
      </c>
      <c r="AG242" s="590">
        <v>17580</v>
      </c>
      <c r="AH242" s="590">
        <v>23088</v>
      </c>
      <c r="AI242" s="621">
        <v>0.76143451143451146</v>
      </c>
      <c r="AJ242" s="590">
        <v>17558</v>
      </c>
      <c r="AK242" s="590">
        <v>22</v>
      </c>
      <c r="AL242" s="590">
        <v>17580</v>
      </c>
      <c r="AM242" s="590">
        <v>7870</v>
      </c>
      <c r="AN242" s="621">
        <v>0.44822872764551769</v>
      </c>
      <c r="AO242" s="590">
        <v>17</v>
      </c>
      <c r="AP242" s="621">
        <v>0.77272727272727271</v>
      </c>
      <c r="AQ242" s="590">
        <v>7887</v>
      </c>
      <c r="AR242" s="621">
        <v>0.44863481228668944</v>
      </c>
      <c r="AS242" s="590">
        <v>130</v>
      </c>
      <c r="AT242" s="621">
        <v>1.6518424396442185E-2</v>
      </c>
      <c r="AV242" s="621"/>
      <c r="AW242" s="590">
        <v>130</v>
      </c>
      <c r="AX242" s="621">
        <v>1.6482819830100165E-2</v>
      </c>
      <c r="AY242" s="590">
        <v>61</v>
      </c>
      <c r="AZ242" s="621">
        <v>0.46923076923076923</v>
      </c>
      <c r="BB242" s="621" t="s">
        <v>323</v>
      </c>
      <c r="BC242" s="590">
        <v>61</v>
      </c>
      <c r="BD242" s="621">
        <v>0.46923076923076923</v>
      </c>
      <c r="BE242" s="590">
        <v>36</v>
      </c>
      <c r="BF242" s="621">
        <v>4.5644731837200456E-3</v>
      </c>
      <c r="BG242" s="590">
        <v>270</v>
      </c>
      <c r="BH242" s="621">
        <v>3.4233548877900345E-2</v>
      </c>
      <c r="BI242" s="590">
        <v>306</v>
      </c>
      <c r="BJ242" s="621">
        <v>3.8798022061620391E-2</v>
      </c>
      <c r="BK242" s="590">
        <v>6</v>
      </c>
      <c r="BL242" s="621">
        <v>0.33333333333333331</v>
      </c>
      <c r="BM242" s="590">
        <v>2</v>
      </c>
      <c r="BN242" s="621">
        <v>0.5</v>
      </c>
      <c r="BO242" s="590" t="s">
        <v>323</v>
      </c>
    </row>
    <row r="243" spans="1:67" s="590" customFormat="1" x14ac:dyDescent="0.2">
      <c r="A243" s="590" t="s">
        <v>290</v>
      </c>
      <c r="B243" s="590" t="s">
        <v>291</v>
      </c>
      <c r="C243" s="590" t="s">
        <v>297</v>
      </c>
      <c r="D243" s="590" t="s">
        <v>515</v>
      </c>
      <c r="E243" s="590" t="s">
        <v>504</v>
      </c>
      <c r="F243" s="590" t="s">
        <v>519</v>
      </c>
      <c r="G243" s="590" t="s">
        <v>922</v>
      </c>
      <c r="H243" s="590" t="s">
        <v>1109</v>
      </c>
      <c r="I243" s="590" t="s">
        <v>934</v>
      </c>
      <c r="K243" s="590" t="s">
        <v>386</v>
      </c>
      <c r="L243" s="590">
        <v>1</v>
      </c>
      <c r="N243" s="590">
        <v>5</v>
      </c>
      <c r="O243" s="656">
        <v>5</v>
      </c>
      <c r="P243" s="656">
        <v>4466</v>
      </c>
      <c r="Q243" s="656">
        <v>2548</v>
      </c>
      <c r="R243" s="590">
        <v>0</v>
      </c>
      <c r="S243" s="621"/>
      <c r="AA243" s="659"/>
      <c r="AC243" s="621"/>
      <c r="AD243" s="590">
        <v>4448</v>
      </c>
      <c r="AE243" s="590">
        <v>18</v>
      </c>
      <c r="AF243" s="621">
        <v>4.0304523063143752E-3</v>
      </c>
      <c r="AG243" s="590">
        <v>4466</v>
      </c>
      <c r="AH243" s="590">
        <v>6492</v>
      </c>
      <c r="AI243" s="621">
        <v>0.68792359827479976</v>
      </c>
      <c r="AJ243" s="590">
        <v>4448</v>
      </c>
      <c r="AK243" s="590">
        <v>18</v>
      </c>
      <c r="AL243" s="590">
        <v>4466</v>
      </c>
      <c r="AM243" s="590">
        <v>2535</v>
      </c>
      <c r="AN243" s="621">
        <v>0.56991906474820142</v>
      </c>
      <c r="AO243" s="590">
        <v>13</v>
      </c>
      <c r="AP243" s="621">
        <v>0.72222222222222221</v>
      </c>
      <c r="AQ243" s="590">
        <v>2548</v>
      </c>
      <c r="AR243" s="621">
        <v>0.57053291536050155</v>
      </c>
      <c r="AS243" s="590">
        <v>34</v>
      </c>
      <c r="AT243" s="621">
        <v>1.3412228796844181E-2</v>
      </c>
      <c r="AU243" s="590">
        <v>1</v>
      </c>
      <c r="AV243" s="621">
        <v>7.6923076923076927E-2</v>
      </c>
      <c r="AW243" s="590">
        <v>35</v>
      </c>
      <c r="AX243" s="621">
        <v>1.3736263736263736E-2</v>
      </c>
      <c r="AY243" s="590">
        <v>17</v>
      </c>
      <c r="AZ243" s="621">
        <v>0.5</v>
      </c>
      <c r="BB243" s="621">
        <v>0</v>
      </c>
      <c r="BC243" s="590">
        <v>17</v>
      </c>
      <c r="BD243" s="621">
        <v>0.48571428571428571</v>
      </c>
      <c r="BE243" s="590">
        <v>4</v>
      </c>
      <c r="BF243" s="621">
        <v>1.5698587127158557E-3</v>
      </c>
      <c r="BG243" s="590">
        <v>146</v>
      </c>
      <c r="BH243" s="621">
        <v>5.7299843014128729E-2</v>
      </c>
      <c r="BI243" s="590">
        <v>150</v>
      </c>
      <c r="BJ243" s="621">
        <v>5.8869701726844581E-2</v>
      </c>
      <c r="BK243" s="590">
        <v>1</v>
      </c>
      <c r="BL243" s="621">
        <v>0.2</v>
      </c>
      <c r="BM243" s="590">
        <v>0</v>
      </c>
      <c r="BN243" s="621"/>
      <c r="BO243" s="590" t="s">
        <v>323</v>
      </c>
    </row>
    <row r="244" spans="1:67" s="590" customFormat="1" x14ac:dyDescent="0.2">
      <c r="A244" s="590" t="s">
        <v>290</v>
      </c>
      <c r="B244" s="590" t="s">
        <v>291</v>
      </c>
      <c r="C244" s="590" t="s">
        <v>502</v>
      </c>
      <c r="D244" s="590" t="s">
        <v>509</v>
      </c>
      <c r="E244" s="590" t="s">
        <v>504</v>
      </c>
      <c r="F244" s="590" t="s">
        <v>519</v>
      </c>
      <c r="G244" s="590" t="s">
        <v>922</v>
      </c>
      <c r="H244" s="590" t="s">
        <v>1109</v>
      </c>
      <c r="I244" s="590" t="s">
        <v>934</v>
      </c>
      <c r="K244" s="590" t="s">
        <v>386</v>
      </c>
      <c r="L244" s="590">
        <v>1</v>
      </c>
      <c r="N244" s="590">
        <v>12</v>
      </c>
      <c r="O244" s="656">
        <v>12</v>
      </c>
      <c r="P244" s="656">
        <v>55079</v>
      </c>
      <c r="Q244" s="656">
        <v>26296</v>
      </c>
      <c r="R244" s="590">
        <v>3</v>
      </c>
      <c r="S244" s="621">
        <v>0.25</v>
      </c>
      <c r="T244" s="590">
        <v>7</v>
      </c>
      <c r="U244" s="590" t="s">
        <v>310</v>
      </c>
      <c r="V244" s="590">
        <v>0</v>
      </c>
      <c r="W244" s="590">
        <v>0</v>
      </c>
      <c r="X244" s="590">
        <v>0</v>
      </c>
      <c r="AA244" s="659"/>
      <c r="AC244" s="621"/>
      <c r="AD244" s="590">
        <v>54946</v>
      </c>
      <c r="AE244" s="590">
        <v>133</v>
      </c>
      <c r="AF244" s="621">
        <v>2.4147134116450915E-3</v>
      </c>
      <c r="AG244" s="590">
        <v>55079</v>
      </c>
      <c r="AH244" s="590">
        <v>76995</v>
      </c>
      <c r="AI244" s="621">
        <v>0.71535814013897003</v>
      </c>
      <c r="AJ244" s="590">
        <v>54946</v>
      </c>
      <c r="AK244" s="590">
        <v>133</v>
      </c>
      <c r="AL244" s="590">
        <v>55079</v>
      </c>
      <c r="AM244" s="590">
        <v>26188</v>
      </c>
      <c r="AN244" s="621">
        <v>0.47661340224948129</v>
      </c>
      <c r="AO244" s="590">
        <v>108</v>
      </c>
      <c r="AP244" s="621">
        <v>0.81203007518796988</v>
      </c>
      <c r="AQ244" s="590">
        <v>26296</v>
      </c>
      <c r="AR244" s="621">
        <v>0.47742333738811527</v>
      </c>
      <c r="AS244" s="590">
        <v>392</v>
      </c>
      <c r="AT244" s="621">
        <v>1.4968687948678784E-2</v>
      </c>
      <c r="AU244" s="590">
        <v>6</v>
      </c>
      <c r="AV244" s="621">
        <v>5.5555555555555552E-2</v>
      </c>
      <c r="AW244" s="590">
        <v>398</v>
      </c>
      <c r="AX244" s="621">
        <v>1.5135381807118953E-2</v>
      </c>
      <c r="AY244" s="590">
        <v>209</v>
      </c>
      <c r="AZ244" s="621">
        <v>0.53316326530612246</v>
      </c>
      <c r="BA244" s="590">
        <v>4</v>
      </c>
      <c r="BB244" s="621">
        <v>0.66666666666666663</v>
      </c>
      <c r="BC244" s="590">
        <v>213</v>
      </c>
      <c r="BD244" s="621">
        <v>0.53517587939698497</v>
      </c>
      <c r="BE244" s="590">
        <v>76</v>
      </c>
      <c r="BF244" s="621">
        <v>2.8901734104046241E-3</v>
      </c>
      <c r="BG244" s="590">
        <v>263</v>
      </c>
      <c r="BH244" s="621">
        <v>1.0001521143900212E-2</v>
      </c>
      <c r="BI244" s="590">
        <v>339</v>
      </c>
      <c r="BJ244" s="621">
        <v>1.2891694554304837E-2</v>
      </c>
      <c r="BK244" s="590">
        <v>2</v>
      </c>
      <c r="BL244" s="621">
        <v>0.16666666666666666</v>
      </c>
      <c r="BM244" s="590">
        <v>1</v>
      </c>
      <c r="BN244" s="621">
        <v>1</v>
      </c>
      <c r="BO244" s="590" t="s">
        <v>323</v>
      </c>
    </row>
    <row r="246" spans="1:67" x14ac:dyDescent="0.2">
      <c r="AL246" s="590"/>
      <c r="AR246" s="621"/>
    </row>
    <row r="247" spans="1:67" x14ac:dyDescent="0.2">
      <c r="AK247" s="623"/>
      <c r="AQ247" s="590"/>
      <c r="AR247" s="621"/>
    </row>
    <row r="248" spans="1:67" x14ac:dyDescent="0.2">
      <c r="AK248" s="623"/>
      <c r="AL248" s="590"/>
      <c r="AQ248" s="590"/>
      <c r="AR248" s="621"/>
    </row>
    <row r="249" spans="1:67" x14ac:dyDescent="0.2">
      <c r="AK249" s="623"/>
      <c r="AL249" s="590"/>
      <c r="AQ249" s="590"/>
      <c r="AR249" s="621"/>
    </row>
  </sheetData>
  <sortState ref="A2:BO249">
    <sortCondition ref="A2:A249"/>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55"/>
  <sheetViews>
    <sheetView workbookViewId="0">
      <pane xSplit="4" ySplit="1" topLeftCell="E2" activePane="bottomRight" state="frozen"/>
      <selection pane="topRight" activeCell="E1" sqref="E1"/>
      <selection pane="bottomLeft" activeCell="A2" sqref="A2"/>
      <selection pane="bottomRight" activeCell="AQ101" sqref="AQ101"/>
    </sheetView>
  </sheetViews>
  <sheetFormatPr defaultRowHeight="12.75" x14ac:dyDescent="0.2"/>
  <cols>
    <col min="1" max="2" width="26.5703125" customWidth="1"/>
    <col min="3" max="3" width="13" customWidth="1"/>
    <col min="7" max="7" width="13.42578125" customWidth="1"/>
    <col min="10" max="10" width="6.85546875" customWidth="1"/>
    <col min="23" max="23" width="9.140625" style="621"/>
  </cols>
  <sheetData>
    <row r="1" spans="1:67" s="652" customFormat="1" ht="102"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7" t="s">
        <v>299</v>
      </c>
      <c r="P1" s="657" t="s">
        <v>322</v>
      </c>
      <c r="Q1" s="657" t="s">
        <v>324</v>
      </c>
      <c r="R1" s="652" t="s">
        <v>325</v>
      </c>
      <c r="S1" s="652" t="s">
        <v>326</v>
      </c>
      <c r="T1" s="652" t="s">
        <v>327</v>
      </c>
      <c r="U1" s="652" t="s">
        <v>309</v>
      </c>
      <c r="V1" s="652" t="s">
        <v>1182</v>
      </c>
      <c r="W1" s="653" t="s">
        <v>1183</v>
      </c>
      <c r="X1" s="652" t="s">
        <v>1187</v>
      </c>
      <c r="Y1" s="652" t="s">
        <v>1188</v>
      </c>
      <c r="Z1" s="652" t="s">
        <v>328</v>
      </c>
      <c r="AA1" s="658" t="s">
        <v>329</v>
      </c>
      <c r="AB1" s="652" t="s">
        <v>330</v>
      </c>
      <c r="AC1" s="653" t="s">
        <v>331</v>
      </c>
      <c r="AD1" s="652" t="s">
        <v>489</v>
      </c>
      <c r="AE1" s="652" t="s">
        <v>477</v>
      </c>
      <c r="AF1" s="653" t="s">
        <v>478</v>
      </c>
      <c r="AG1" s="652" t="s">
        <v>479</v>
      </c>
      <c r="AH1" s="652" t="s">
        <v>929</v>
      </c>
      <c r="AI1" s="653" t="s">
        <v>480</v>
      </c>
      <c r="AJ1" s="652" t="s">
        <v>490</v>
      </c>
      <c r="AK1" s="652" t="s">
        <v>481</v>
      </c>
      <c r="AL1" s="652" t="s">
        <v>482</v>
      </c>
      <c r="AM1" s="652" t="s">
        <v>483</v>
      </c>
      <c r="AN1" s="653" t="s">
        <v>484</v>
      </c>
      <c r="AO1" s="652" t="s">
        <v>485</v>
      </c>
      <c r="AP1" s="653" t="s">
        <v>486</v>
      </c>
      <c r="AQ1" s="652" t="s">
        <v>487</v>
      </c>
      <c r="AR1" s="653" t="s">
        <v>488</v>
      </c>
      <c r="AS1" s="652" t="s">
        <v>332</v>
      </c>
      <c r="AT1" s="653" t="s">
        <v>333</v>
      </c>
      <c r="AU1" s="652" t="s">
        <v>334</v>
      </c>
      <c r="AV1" s="653" t="s">
        <v>335</v>
      </c>
      <c r="AW1" s="652" t="s">
        <v>336</v>
      </c>
      <c r="AX1" s="653" t="s">
        <v>337</v>
      </c>
      <c r="AY1" s="652" t="s">
        <v>475</v>
      </c>
      <c r="AZ1" s="653" t="s">
        <v>338</v>
      </c>
      <c r="BA1" s="652" t="s">
        <v>476</v>
      </c>
      <c r="BB1" s="653" t="s">
        <v>339</v>
      </c>
      <c r="BC1" s="652" t="s">
        <v>491</v>
      </c>
      <c r="BD1" s="653" t="s">
        <v>492</v>
      </c>
      <c r="BE1" s="652" t="s">
        <v>493</v>
      </c>
      <c r="BF1" s="653" t="s">
        <v>494</v>
      </c>
      <c r="BG1" s="652" t="s">
        <v>471</v>
      </c>
      <c r="BH1" s="653" t="s">
        <v>472</v>
      </c>
      <c r="BI1" s="652" t="s">
        <v>473</v>
      </c>
      <c r="BJ1" s="653" t="s">
        <v>474</v>
      </c>
      <c r="BK1" s="652" t="s">
        <v>497</v>
      </c>
      <c r="BL1" s="653" t="s">
        <v>496</v>
      </c>
      <c r="BM1" s="652" t="s">
        <v>939</v>
      </c>
      <c r="BN1" s="653" t="s">
        <v>940</v>
      </c>
      <c r="BO1" s="652" t="s">
        <v>454</v>
      </c>
    </row>
    <row r="2" spans="1:67" s="590" customFormat="1" x14ac:dyDescent="0.2">
      <c r="A2" s="590" t="s">
        <v>539</v>
      </c>
      <c r="B2" s="590" t="s">
        <v>545</v>
      </c>
      <c r="C2" s="590" t="s">
        <v>502</v>
      </c>
      <c r="D2" s="590" t="s">
        <v>507</v>
      </c>
      <c r="E2" s="590" t="s">
        <v>504</v>
      </c>
      <c r="F2" s="590" t="s">
        <v>505</v>
      </c>
      <c r="G2" s="590" t="s">
        <v>316</v>
      </c>
      <c r="H2" s="590" t="s">
        <v>1112</v>
      </c>
      <c r="I2" s="590" t="s">
        <v>934</v>
      </c>
      <c r="K2" s="590" t="s">
        <v>510</v>
      </c>
      <c r="L2" s="590">
        <v>4</v>
      </c>
      <c r="M2" s="590">
        <v>4</v>
      </c>
      <c r="N2" s="590">
        <v>4</v>
      </c>
      <c r="O2" s="656">
        <v>1</v>
      </c>
      <c r="P2" s="656">
        <v>346.5</v>
      </c>
      <c r="Q2" s="656" t="s">
        <v>323</v>
      </c>
      <c r="S2" s="621"/>
      <c r="W2" s="621"/>
      <c r="Z2" s="590">
        <v>4</v>
      </c>
      <c r="AA2" s="659">
        <v>1</v>
      </c>
      <c r="AB2" s="590">
        <v>4</v>
      </c>
      <c r="AC2" s="621">
        <v>1</v>
      </c>
      <c r="AD2" s="590">
        <v>1386</v>
      </c>
      <c r="AF2" s="621"/>
      <c r="AG2" s="590">
        <v>1386</v>
      </c>
      <c r="AH2" s="590">
        <v>1940</v>
      </c>
      <c r="AI2" s="621">
        <v>0.71443298969072166</v>
      </c>
      <c r="AJ2" s="590" t="s">
        <v>323</v>
      </c>
      <c r="AK2" s="590" t="s">
        <v>323</v>
      </c>
      <c r="AL2" s="590" t="s">
        <v>323</v>
      </c>
      <c r="AN2" s="621" t="s">
        <v>323</v>
      </c>
      <c r="AP2" s="621" t="s">
        <v>323</v>
      </c>
      <c r="AQ2" s="590" t="s">
        <v>323</v>
      </c>
      <c r="AR2" s="621" t="s">
        <v>323</v>
      </c>
      <c r="AS2" s="590" t="s">
        <v>323</v>
      </c>
      <c r="AT2" s="621" t="s">
        <v>323</v>
      </c>
      <c r="AU2" s="590" t="s">
        <v>323</v>
      </c>
      <c r="AV2" s="621" t="s">
        <v>323</v>
      </c>
      <c r="AW2" s="590" t="s">
        <v>323</v>
      </c>
      <c r="AX2" s="621" t="s">
        <v>323</v>
      </c>
      <c r="AY2" s="590" t="s">
        <v>323</v>
      </c>
      <c r="AZ2" s="621" t="s">
        <v>323</v>
      </c>
      <c r="BA2" s="590" t="s">
        <v>323</v>
      </c>
      <c r="BB2" s="621" t="s">
        <v>323</v>
      </c>
      <c r="BC2" s="590" t="s">
        <v>323</v>
      </c>
      <c r="BD2" s="621" t="s">
        <v>323</v>
      </c>
      <c r="BE2" s="590" t="s">
        <v>323</v>
      </c>
      <c r="BF2" s="621" t="s">
        <v>323</v>
      </c>
      <c r="BG2" s="590" t="s">
        <v>323</v>
      </c>
      <c r="BH2" s="621" t="s">
        <v>323</v>
      </c>
      <c r="BI2" s="590" t="s">
        <v>323</v>
      </c>
      <c r="BJ2" s="621" t="s">
        <v>323</v>
      </c>
      <c r="BK2" s="590">
        <v>2</v>
      </c>
      <c r="BL2" s="621">
        <v>0.5</v>
      </c>
      <c r="BM2" s="590">
        <v>2</v>
      </c>
      <c r="BN2" s="621">
        <v>0.5</v>
      </c>
      <c r="BO2" s="590" t="s">
        <v>323</v>
      </c>
    </row>
    <row r="3" spans="1:67" s="590" customFormat="1" x14ac:dyDescent="0.2">
      <c r="A3" s="590" t="s">
        <v>557</v>
      </c>
      <c r="B3" s="590" t="s">
        <v>561</v>
      </c>
      <c r="C3" s="590" t="s">
        <v>502</v>
      </c>
      <c r="D3" s="590" t="s">
        <v>507</v>
      </c>
      <c r="E3" s="590" t="s">
        <v>504</v>
      </c>
      <c r="F3" s="590" t="s">
        <v>505</v>
      </c>
      <c r="G3" s="590" t="s">
        <v>317</v>
      </c>
      <c r="H3" s="590" t="s">
        <v>1112</v>
      </c>
      <c r="I3" s="590" t="s">
        <v>934</v>
      </c>
      <c r="K3" s="590" t="s">
        <v>386</v>
      </c>
      <c r="L3" s="590">
        <v>4</v>
      </c>
      <c r="N3" s="590">
        <v>9</v>
      </c>
      <c r="O3" s="656">
        <v>2.25</v>
      </c>
      <c r="P3" s="656">
        <v>1122.75</v>
      </c>
      <c r="Q3" s="656">
        <v>517.75</v>
      </c>
      <c r="S3" s="621"/>
      <c r="W3" s="621"/>
      <c r="Z3" s="590">
        <v>5</v>
      </c>
      <c r="AA3" s="659">
        <v>0.55555555555555558</v>
      </c>
      <c r="AB3" s="590">
        <v>2</v>
      </c>
      <c r="AC3" s="621">
        <v>0.5</v>
      </c>
      <c r="AD3" s="590">
        <v>4457</v>
      </c>
      <c r="AE3" s="590">
        <v>34</v>
      </c>
      <c r="AF3" s="621">
        <v>7.5706969494544647E-3</v>
      </c>
      <c r="AG3" s="590">
        <v>4491</v>
      </c>
      <c r="AH3" s="590">
        <v>6018</v>
      </c>
      <c r="AI3" s="621">
        <v>0.74626121635094711</v>
      </c>
      <c r="AJ3" s="590">
        <v>4457</v>
      </c>
      <c r="AK3" s="590">
        <v>34</v>
      </c>
      <c r="AL3" s="590">
        <v>4491</v>
      </c>
      <c r="AM3" s="590">
        <v>2042</v>
      </c>
      <c r="AN3" s="621">
        <v>0.45815571011891409</v>
      </c>
      <c r="AO3" s="590">
        <v>29</v>
      </c>
      <c r="AP3" s="621">
        <v>0.8529411764705882</v>
      </c>
      <c r="AQ3" s="590">
        <v>2071</v>
      </c>
      <c r="AR3" s="621">
        <v>0.46114451124471162</v>
      </c>
      <c r="AS3" s="590">
        <v>14</v>
      </c>
      <c r="AT3" s="621">
        <v>6.8560235063663075E-3</v>
      </c>
      <c r="AU3" s="590">
        <v>9</v>
      </c>
      <c r="AV3" s="621">
        <v>0.31034482758620691</v>
      </c>
      <c r="AW3" s="590">
        <v>23</v>
      </c>
      <c r="AX3" s="621">
        <v>1.110574601641719E-2</v>
      </c>
      <c r="AY3" s="590">
        <v>14</v>
      </c>
      <c r="AZ3" s="621">
        <v>1</v>
      </c>
      <c r="BA3" s="590">
        <v>9</v>
      </c>
      <c r="BB3" s="621">
        <v>1</v>
      </c>
      <c r="BC3" s="590">
        <v>23</v>
      </c>
      <c r="BD3" s="621">
        <v>1</v>
      </c>
      <c r="BE3" s="590">
        <v>6</v>
      </c>
      <c r="BF3" s="621">
        <v>2.8971511347175277E-3</v>
      </c>
      <c r="BG3" s="590">
        <v>16</v>
      </c>
      <c r="BH3" s="621">
        <v>7.7257363592467404E-3</v>
      </c>
      <c r="BI3" s="590">
        <v>22</v>
      </c>
      <c r="BJ3" s="621">
        <v>1.0622887493964268E-2</v>
      </c>
      <c r="BK3" s="590">
        <v>2</v>
      </c>
      <c r="BL3" s="621">
        <v>0.22222222222222221</v>
      </c>
      <c r="BM3" s="590">
        <v>1</v>
      </c>
      <c r="BN3" s="621">
        <v>0.25</v>
      </c>
      <c r="BO3" s="590" t="s">
        <v>323</v>
      </c>
    </row>
    <row r="4" spans="1:67" s="590" customFormat="1" x14ac:dyDescent="0.2">
      <c r="A4" s="590" t="s">
        <v>557</v>
      </c>
      <c r="B4" s="590" t="s">
        <v>562</v>
      </c>
      <c r="C4" s="590" t="s">
        <v>502</v>
      </c>
      <c r="D4" s="590" t="s">
        <v>507</v>
      </c>
      <c r="E4" s="590" t="s">
        <v>504</v>
      </c>
      <c r="F4" s="590" t="s">
        <v>505</v>
      </c>
      <c r="G4" s="590" t="s">
        <v>317</v>
      </c>
      <c r="H4" s="590" t="s">
        <v>1112</v>
      </c>
      <c r="I4" s="590" t="s">
        <v>934</v>
      </c>
      <c r="K4" s="590" t="s">
        <v>510</v>
      </c>
      <c r="L4" s="590">
        <v>4</v>
      </c>
      <c r="M4" s="590">
        <v>4</v>
      </c>
      <c r="N4" s="590">
        <v>4</v>
      </c>
      <c r="O4" s="656">
        <v>1</v>
      </c>
      <c r="P4" s="656">
        <v>313</v>
      </c>
      <c r="Q4" s="656" t="s">
        <v>323</v>
      </c>
      <c r="S4" s="621"/>
      <c r="W4" s="621"/>
      <c r="Z4" s="590">
        <v>2</v>
      </c>
      <c r="AA4" s="659">
        <v>0.5</v>
      </c>
      <c r="AB4" s="590">
        <v>2</v>
      </c>
      <c r="AC4" s="621">
        <v>0.5</v>
      </c>
      <c r="AD4" s="590">
        <v>1214</v>
      </c>
      <c r="AE4" s="590">
        <v>38</v>
      </c>
      <c r="AF4" s="621">
        <v>3.035143769968051E-2</v>
      </c>
      <c r="AG4" s="590">
        <v>1252</v>
      </c>
      <c r="AH4" s="590">
        <v>1686</v>
      </c>
      <c r="AI4" s="621">
        <v>0.74258600237247929</v>
      </c>
      <c r="AJ4" s="590" t="s">
        <v>323</v>
      </c>
      <c r="AK4" s="590" t="s">
        <v>323</v>
      </c>
      <c r="AL4" s="590" t="s">
        <v>323</v>
      </c>
      <c r="AN4" s="621" t="s">
        <v>323</v>
      </c>
      <c r="AP4" s="621" t="s">
        <v>323</v>
      </c>
      <c r="AQ4" s="590" t="s">
        <v>323</v>
      </c>
      <c r="AR4" s="621" t="s">
        <v>323</v>
      </c>
      <c r="AT4" s="621" t="s">
        <v>323</v>
      </c>
      <c r="AV4" s="621" t="s">
        <v>323</v>
      </c>
      <c r="AW4" s="590" t="s">
        <v>323</v>
      </c>
      <c r="AX4" s="621" t="s">
        <v>323</v>
      </c>
      <c r="AZ4" s="621" t="s">
        <v>323</v>
      </c>
      <c r="BB4" s="621" t="s">
        <v>323</v>
      </c>
      <c r="BC4" s="590" t="s">
        <v>323</v>
      </c>
      <c r="BD4" s="621" t="s">
        <v>323</v>
      </c>
      <c r="BF4" s="621"/>
      <c r="BH4" s="621"/>
      <c r="BJ4" s="621"/>
      <c r="BK4" s="590">
        <v>2</v>
      </c>
      <c r="BL4" s="621">
        <v>0.5</v>
      </c>
      <c r="BM4" s="590">
        <v>2</v>
      </c>
      <c r="BN4" s="621">
        <v>0.5</v>
      </c>
      <c r="BO4" s="590" t="s">
        <v>323</v>
      </c>
    </row>
    <row r="5" spans="1:67" s="590" customFormat="1" x14ac:dyDescent="0.2">
      <c r="A5" s="590" t="s">
        <v>557</v>
      </c>
      <c r="B5" s="590" t="s">
        <v>790</v>
      </c>
      <c r="C5" s="590" t="s">
        <v>502</v>
      </c>
      <c r="D5" s="590" t="s">
        <v>507</v>
      </c>
      <c r="E5" s="590" t="s">
        <v>504</v>
      </c>
      <c r="F5" s="590" t="s">
        <v>505</v>
      </c>
      <c r="G5" s="590" t="s">
        <v>317</v>
      </c>
      <c r="H5" s="590" t="s">
        <v>1112</v>
      </c>
      <c r="I5" s="590" t="s">
        <v>934</v>
      </c>
      <c r="K5" s="590" t="s">
        <v>510</v>
      </c>
      <c r="L5" s="590">
        <v>4</v>
      </c>
      <c r="M5" s="590">
        <v>3</v>
      </c>
      <c r="N5" s="590">
        <v>3</v>
      </c>
      <c r="O5" s="656">
        <v>0.75</v>
      </c>
      <c r="P5" s="656">
        <v>307.75</v>
      </c>
      <c r="Q5" s="656" t="s">
        <v>323</v>
      </c>
      <c r="S5" s="621"/>
      <c r="W5" s="621"/>
      <c r="Z5" s="590">
        <v>2</v>
      </c>
      <c r="AA5" s="659">
        <v>0.66666666666666663</v>
      </c>
      <c r="AB5" s="590">
        <v>2</v>
      </c>
      <c r="AC5" s="621">
        <v>0.5</v>
      </c>
      <c r="AD5" s="590">
        <v>1222</v>
      </c>
      <c r="AE5" s="590">
        <v>9</v>
      </c>
      <c r="AF5" s="621">
        <v>7.311129163281885E-3</v>
      </c>
      <c r="AG5" s="590">
        <v>1231</v>
      </c>
      <c r="AH5" s="590">
        <v>1566</v>
      </c>
      <c r="AI5" s="621">
        <v>0.78607918263090681</v>
      </c>
      <c r="AJ5" s="590" t="s">
        <v>323</v>
      </c>
      <c r="AK5" s="590" t="s">
        <v>323</v>
      </c>
      <c r="AL5" s="590" t="s">
        <v>323</v>
      </c>
      <c r="AN5" s="621" t="s">
        <v>323</v>
      </c>
      <c r="AP5" s="621" t="s">
        <v>323</v>
      </c>
      <c r="AQ5" s="590" t="s">
        <v>323</v>
      </c>
      <c r="AR5" s="621" t="s">
        <v>323</v>
      </c>
      <c r="AT5" s="621" t="s">
        <v>323</v>
      </c>
      <c r="AV5" s="621" t="s">
        <v>323</v>
      </c>
      <c r="AW5" s="590" t="s">
        <v>323</v>
      </c>
      <c r="AX5" s="621" t="s">
        <v>323</v>
      </c>
      <c r="AZ5" s="621" t="s">
        <v>323</v>
      </c>
      <c r="BB5" s="621" t="s">
        <v>323</v>
      </c>
      <c r="BC5" s="590" t="s">
        <v>323</v>
      </c>
      <c r="BD5" s="621" t="s">
        <v>323</v>
      </c>
      <c r="BF5" s="621"/>
      <c r="BH5" s="621"/>
      <c r="BJ5" s="621"/>
      <c r="BK5" s="590">
        <v>0</v>
      </c>
      <c r="BL5" s="621"/>
      <c r="BN5" s="621"/>
      <c r="BO5" s="590">
        <v>1</v>
      </c>
    </row>
    <row r="6" spans="1:67" s="590" customFormat="1" x14ac:dyDescent="0.2">
      <c r="A6" s="590" t="s">
        <v>557</v>
      </c>
      <c r="B6" s="590" t="s">
        <v>558</v>
      </c>
      <c r="C6" s="590" t="s">
        <v>559</v>
      </c>
      <c r="D6" s="590" t="s">
        <v>507</v>
      </c>
      <c r="E6" s="590" t="s">
        <v>504</v>
      </c>
      <c r="F6" s="590" t="s">
        <v>505</v>
      </c>
      <c r="G6" s="590" t="s">
        <v>317</v>
      </c>
      <c r="H6" s="590" t="s">
        <v>1112</v>
      </c>
      <c r="I6" s="590" t="s">
        <v>934</v>
      </c>
      <c r="K6" s="590" t="s">
        <v>386</v>
      </c>
      <c r="L6" s="590">
        <v>3</v>
      </c>
      <c r="N6" s="590">
        <v>7</v>
      </c>
      <c r="O6" s="656">
        <v>2.3333333333333335</v>
      </c>
      <c r="P6" s="656">
        <v>1456.3333333333333</v>
      </c>
      <c r="Q6" s="656">
        <v>805</v>
      </c>
      <c r="S6" s="621"/>
      <c r="W6" s="621"/>
      <c r="Z6" s="590">
        <v>2</v>
      </c>
      <c r="AA6" s="659">
        <v>0.2857142857142857</v>
      </c>
      <c r="AB6" s="590">
        <v>1</v>
      </c>
      <c r="AC6" s="621">
        <v>0.33333333333333331</v>
      </c>
      <c r="AD6" s="590">
        <v>4352</v>
      </c>
      <c r="AE6" s="590">
        <v>17</v>
      </c>
      <c r="AF6" s="621">
        <v>3.8910505836575876E-3</v>
      </c>
      <c r="AG6" s="590">
        <v>4369</v>
      </c>
      <c r="AH6" s="590">
        <v>5364</v>
      </c>
      <c r="AI6" s="621"/>
      <c r="AJ6" s="590">
        <v>4352</v>
      </c>
      <c r="AK6" s="590">
        <v>17</v>
      </c>
      <c r="AL6" s="590">
        <v>4369</v>
      </c>
      <c r="AM6" s="590">
        <v>2391</v>
      </c>
      <c r="AN6" s="621">
        <v>0.5494025735294118</v>
      </c>
      <c r="AO6" s="590">
        <v>24</v>
      </c>
      <c r="AP6" s="621">
        <v>1.411764705882353</v>
      </c>
      <c r="AQ6" s="590">
        <v>2415</v>
      </c>
      <c r="AR6" s="621">
        <v>0.55275806820782791</v>
      </c>
      <c r="AS6" s="590">
        <v>8</v>
      </c>
      <c r="AT6" s="621">
        <v>3.3458803847762441E-3</v>
      </c>
      <c r="AU6" s="590">
        <v>9</v>
      </c>
      <c r="AV6" s="621">
        <v>0.375</v>
      </c>
      <c r="AW6" s="590">
        <v>17</v>
      </c>
      <c r="AX6" s="621">
        <v>7.0393374741200831E-3</v>
      </c>
      <c r="AY6" s="590">
        <v>8</v>
      </c>
      <c r="AZ6" s="621">
        <v>1</v>
      </c>
      <c r="BA6" s="590">
        <v>8</v>
      </c>
      <c r="BB6" s="621">
        <v>0.88888888888888884</v>
      </c>
      <c r="BC6" s="590">
        <v>16</v>
      </c>
      <c r="BD6" s="621">
        <v>0.94117647058823528</v>
      </c>
      <c r="BE6" s="590">
        <v>6</v>
      </c>
      <c r="BF6" s="621">
        <v>2.4844720496894411E-3</v>
      </c>
      <c r="BG6" s="590">
        <v>112</v>
      </c>
      <c r="BH6" s="621">
        <v>4.6376811594202899E-2</v>
      </c>
      <c r="BI6" s="590">
        <v>118</v>
      </c>
      <c r="BJ6" s="621">
        <v>4.8861283643892341E-2</v>
      </c>
      <c r="BK6" s="590">
        <v>3</v>
      </c>
      <c r="BL6" s="621">
        <v>0.42857142857142855</v>
      </c>
      <c r="BM6" s="590">
        <v>2</v>
      </c>
      <c r="BN6" s="621">
        <v>0.66666666666666663</v>
      </c>
      <c r="BO6" s="590" t="s">
        <v>323</v>
      </c>
    </row>
    <row r="7" spans="1:67" s="590" customFormat="1" x14ac:dyDescent="0.2">
      <c r="A7" s="590" t="s">
        <v>557</v>
      </c>
      <c r="B7" s="590" t="s">
        <v>558</v>
      </c>
      <c r="C7" s="590" t="s">
        <v>560</v>
      </c>
      <c r="D7" s="590" t="s">
        <v>507</v>
      </c>
      <c r="E7" s="590" t="s">
        <v>504</v>
      </c>
      <c r="F7" s="590" t="s">
        <v>505</v>
      </c>
      <c r="G7" s="590" t="s">
        <v>317</v>
      </c>
      <c r="H7" s="590" t="s">
        <v>1112</v>
      </c>
      <c r="I7" s="590" t="s">
        <v>934</v>
      </c>
      <c r="K7" s="590" t="s">
        <v>386</v>
      </c>
      <c r="L7" s="590">
        <v>2</v>
      </c>
      <c r="N7" s="590">
        <v>5</v>
      </c>
      <c r="O7" s="656">
        <v>2.5</v>
      </c>
      <c r="P7" s="656">
        <v>1293</v>
      </c>
      <c r="Q7" s="656">
        <v>719</v>
      </c>
      <c r="S7" s="621"/>
      <c r="W7" s="621"/>
      <c r="Z7" s="590">
        <v>1</v>
      </c>
      <c r="AA7" s="659">
        <v>0.2</v>
      </c>
      <c r="AB7" s="590">
        <v>1</v>
      </c>
      <c r="AC7" s="621">
        <v>0.5</v>
      </c>
      <c r="AD7" s="590">
        <v>2558</v>
      </c>
      <c r="AE7" s="590">
        <v>28</v>
      </c>
      <c r="AF7" s="621">
        <v>1.082753286929621E-2</v>
      </c>
      <c r="AG7" s="590">
        <v>2586</v>
      </c>
      <c r="AH7" s="590">
        <v>3264</v>
      </c>
      <c r="AI7" s="621"/>
      <c r="AJ7" s="590">
        <v>2558</v>
      </c>
      <c r="AK7" s="590">
        <v>28</v>
      </c>
      <c r="AL7" s="590">
        <v>2586</v>
      </c>
      <c r="AM7" s="590">
        <v>1410</v>
      </c>
      <c r="AN7" s="621">
        <v>0.55121188428459733</v>
      </c>
      <c r="AO7" s="590">
        <v>28</v>
      </c>
      <c r="AP7" s="621">
        <v>1</v>
      </c>
      <c r="AQ7" s="590">
        <v>1438</v>
      </c>
      <c r="AR7" s="621">
        <v>0.5560711523588554</v>
      </c>
      <c r="AS7" s="590">
        <v>7</v>
      </c>
      <c r="AT7" s="621">
        <v>4.9645390070921988E-3</v>
      </c>
      <c r="AU7" s="590">
        <v>4</v>
      </c>
      <c r="AV7" s="621">
        <v>0.14285714285714285</v>
      </c>
      <c r="AW7" s="590">
        <v>11</v>
      </c>
      <c r="AX7" s="621">
        <v>7.6495132127955496E-3</v>
      </c>
      <c r="AY7" s="590">
        <v>7</v>
      </c>
      <c r="AZ7" s="621">
        <v>1</v>
      </c>
      <c r="BA7" s="590">
        <v>4</v>
      </c>
      <c r="BB7" s="621">
        <v>1</v>
      </c>
      <c r="BC7" s="590">
        <v>11</v>
      </c>
      <c r="BD7" s="621">
        <v>1</v>
      </c>
      <c r="BE7" s="590">
        <v>3</v>
      </c>
      <c r="BF7" s="621">
        <v>2.086230876216968E-3</v>
      </c>
      <c r="BG7" s="590">
        <v>67</v>
      </c>
      <c r="BH7" s="621">
        <v>4.6592489568845617E-2</v>
      </c>
      <c r="BI7" s="590">
        <v>70</v>
      </c>
      <c r="BJ7" s="621">
        <v>4.8678720445062586E-2</v>
      </c>
      <c r="BK7" s="590">
        <v>0</v>
      </c>
      <c r="BL7" s="621"/>
      <c r="BM7" s="590">
        <v>0</v>
      </c>
      <c r="BN7" s="621"/>
      <c r="BO7" s="590" t="s">
        <v>323</v>
      </c>
    </row>
    <row r="8" spans="1:67" s="590" customFormat="1" x14ac:dyDescent="0.2">
      <c r="A8" s="590" t="s">
        <v>587</v>
      </c>
      <c r="B8" s="590" t="s">
        <v>595</v>
      </c>
      <c r="C8" s="590" t="s">
        <v>502</v>
      </c>
      <c r="D8" s="590" t="s">
        <v>507</v>
      </c>
      <c r="E8" s="590" t="s">
        <v>504</v>
      </c>
      <c r="F8" s="590" t="s">
        <v>505</v>
      </c>
      <c r="G8" s="590" t="s">
        <v>317</v>
      </c>
      <c r="H8" s="590" t="s">
        <v>1112</v>
      </c>
      <c r="I8" s="590" t="s">
        <v>934</v>
      </c>
      <c r="K8" s="590" t="s">
        <v>386</v>
      </c>
      <c r="L8" s="590">
        <v>6</v>
      </c>
      <c r="N8" s="590">
        <v>8</v>
      </c>
      <c r="O8" s="656">
        <v>1.3333333333333333</v>
      </c>
      <c r="P8" s="656">
        <v>138</v>
      </c>
      <c r="Q8" s="656">
        <v>80</v>
      </c>
      <c r="S8" s="621"/>
      <c r="W8" s="621"/>
      <c r="Z8" s="590">
        <v>4</v>
      </c>
      <c r="AA8" s="659">
        <v>0.5</v>
      </c>
      <c r="AB8" s="590">
        <v>3</v>
      </c>
      <c r="AC8" s="621">
        <v>0.5</v>
      </c>
      <c r="AD8" s="590">
        <v>823</v>
      </c>
      <c r="AE8" s="590">
        <v>5</v>
      </c>
      <c r="AF8" s="621">
        <v>6.038647342995169E-3</v>
      </c>
      <c r="AG8" s="590">
        <v>828</v>
      </c>
      <c r="AH8" s="590">
        <v>1160</v>
      </c>
      <c r="AI8" s="621">
        <v>0.71379310344827585</v>
      </c>
      <c r="AJ8" s="590">
        <v>823</v>
      </c>
      <c r="AK8" s="590">
        <v>5</v>
      </c>
      <c r="AL8" s="590">
        <v>828</v>
      </c>
      <c r="AM8" s="590">
        <v>476</v>
      </c>
      <c r="AN8" s="621">
        <v>0.57837181044957475</v>
      </c>
      <c r="AO8" s="590">
        <v>4</v>
      </c>
      <c r="AP8" s="621">
        <v>0.8</v>
      </c>
      <c r="AQ8" s="590">
        <v>480</v>
      </c>
      <c r="AR8" s="621">
        <v>0.57971014492753625</v>
      </c>
      <c r="AT8" s="621" t="s">
        <v>323</v>
      </c>
      <c r="AV8" s="621"/>
      <c r="AW8" s="590" t="s">
        <v>323</v>
      </c>
      <c r="AX8" s="621"/>
      <c r="AZ8" s="621" t="s">
        <v>323</v>
      </c>
      <c r="BB8" s="621" t="s">
        <v>323</v>
      </c>
      <c r="BD8" s="621" t="s">
        <v>323</v>
      </c>
      <c r="BE8" s="590">
        <v>1</v>
      </c>
      <c r="BF8" s="621">
        <v>2.0833333333333333E-3</v>
      </c>
      <c r="BG8" s="590">
        <v>5</v>
      </c>
      <c r="BH8" s="621">
        <v>1.0416666666666666E-2</v>
      </c>
      <c r="BI8" s="590">
        <v>6</v>
      </c>
      <c r="BJ8" s="621">
        <v>1.2500000000000001E-2</v>
      </c>
      <c r="BK8" s="590">
        <v>3</v>
      </c>
      <c r="BL8" s="621">
        <v>0.375</v>
      </c>
      <c r="BM8" s="590">
        <v>2</v>
      </c>
      <c r="BN8" s="621">
        <v>0.33333333333333331</v>
      </c>
      <c r="BO8" s="590" t="s">
        <v>323</v>
      </c>
    </row>
    <row r="9" spans="1:67" s="590" customFormat="1" x14ac:dyDescent="0.2">
      <c r="A9" s="590" t="s">
        <v>587</v>
      </c>
      <c r="B9" s="590" t="s">
        <v>596</v>
      </c>
      <c r="C9" s="590" t="s">
        <v>502</v>
      </c>
      <c r="D9" s="590" t="s">
        <v>507</v>
      </c>
      <c r="E9" s="590" t="s">
        <v>504</v>
      </c>
      <c r="F9" s="590" t="s">
        <v>505</v>
      </c>
      <c r="G9" s="590" t="s">
        <v>317</v>
      </c>
      <c r="H9" s="590" t="s">
        <v>1112</v>
      </c>
      <c r="I9" s="590" t="s">
        <v>934</v>
      </c>
      <c r="K9" s="590" t="s">
        <v>510</v>
      </c>
      <c r="L9" s="590">
        <v>6</v>
      </c>
      <c r="M9" s="590">
        <v>6</v>
      </c>
      <c r="N9" s="590">
        <v>6</v>
      </c>
      <c r="O9" s="656">
        <v>1</v>
      </c>
      <c r="P9" s="656">
        <v>253.16666666666666</v>
      </c>
      <c r="Q9" s="656" t="s">
        <v>323</v>
      </c>
      <c r="S9" s="621"/>
      <c r="W9" s="621"/>
      <c r="Z9" s="590">
        <v>4</v>
      </c>
      <c r="AA9" s="659">
        <v>0.66666666666666663</v>
      </c>
      <c r="AB9" s="590">
        <v>4</v>
      </c>
      <c r="AC9" s="621">
        <v>0.66666666666666663</v>
      </c>
      <c r="AD9" s="590">
        <v>1516</v>
      </c>
      <c r="AE9" s="590">
        <v>3</v>
      </c>
      <c r="AF9" s="621">
        <v>1.9749835418038184E-3</v>
      </c>
      <c r="AG9" s="590">
        <v>1519</v>
      </c>
      <c r="AH9" s="590">
        <v>2090</v>
      </c>
      <c r="AI9" s="621">
        <v>0.72679425837320577</v>
      </c>
      <c r="AJ9" s="590" t="s">
        <v>323</v>
      </c>
      <c r="AK9" s="590" t="s">
        <v>323</v>
      </c>
      <c r="AL9" s="590" t="s">
        <v>323</v>
      </c>
      <c r="AN9" s="621" t="s">
        <v>323</v>
      </c>
      <c r="AP9" s="621" t="s">
        <v>323</v>
      </c>
      <c r="AQ9" s="590" t="s">
        <v>323</v>
      </c>
      <c r="AR9" s="621" t="s">
        <v>323</v>
      </c>
      <c r="AT9" s="621" t="s">
        <v>323</v>
      </c>
      <c r="AV9" s="621" t="s">
        <v>323</v>
      </c>
      <c r="AW9" s="590" t="s">
        <v>323</v>
      </c>
      <c r="AX9" s="621" t="s">
        <v>323</v>
      </c>
      <c r="AZ9" s="621" t="s">
        <v>323</v>
      </c>
      <c r="BB9" s="621" t="s">
        <v>323</v>
      </c>
      <c r="BC9" s="590" t="s">
        <v>323</v>
      </c>
      <c r="BD9" s="621" t="s">
        <v>323</v>
      </c>
      <c r="BF9" s="621" t="s">
        <v>323</v>
      </c>
      <c r="BH9" s="621" t="s">
        <v>323</v>
      </c>
      <c r="BI9" s="590" t="s">
        <v>323</v>
      </c>
      <c r="BJ9" s="621" t="s">
        <v>323</v>
      </c>
      <c r="BK9" s="590">
        <v>3</v>
      </c>
      <c r="BL9" s="621">
        <v>0.5</v>
      </c>
      <c r="BM9" s="590">
        <v>3</v>
      </c>
      <c r="BN9" s="621">
        <v>0.5</v>
      </c>
      <c r="BO9" s="590" t="s">
        <v>323</v>
      </c>
    </row>
    <row r="10" spans="1:67" s="590" customFormat="1" x14ac:dyDescent="0.2">
      <c r="A10" s="590" t="s">
        <v>631</v>
      </c>
      <c r="B10" s="590" t="s">
        <v>640</v>
      </c>
      <c r="C10" s="590" t="s">
        <v>502</v>
      </c>
      <c r="D10" s="590" t="s">
        <v>507</v>
      </c>
      <c r="E10" s="590" t="s">
        <v>504</v>
      </c>
      <c r="F10" s="590" t="s">
        <v>505</v>
      </c>
      <c r="G10" s="590" t="s">
        <v>318</v>
      </c>
      <c r="H10" s="590" t="s">
        <v>1112</v>
      </c>
      <c r="I10" s="590" t="s">
        <v>934</v>
      </c>
      <c r="K10" s="590" t="s">
        <v>510</v>
      </c>
      <c r="L10" s="590">
        <v>5</v>
      </c>
      <c r="M10" s="590">
        <v>4</v>
      </c>
      <c r="N10" s="590">
        <v>4</v>
      </c>
      <c r="O10" s="656">
        <v>0.8</v>
      </c>
      <c r="P10" s="656">
        <v>207.4</v>
      </c>
      <c r="Q10" s="656" t="s">
        <v>323</v>
      </c>
      <c r="S10" s="621"/>
      <c r="W10" s="621"/>
      <c r="Z10" s="590">
        <v>4</v>
      </c>
      <c r="AA10" s="659">
        <v>1</v>
      </c>
      <c r="AB10" s="590">
        <v>4</v>
      </c>
      <c r="AC10" s="621">
        <v>0.8</v>
      </c>
      <c r="AD10" s="590">
        <v>1037</v>
      </c>
      <c r="AF10" s="621"/>
      <c r="AG10" s="590">
        <v>1037</v>
      </c>
      <c r="AH10" s="590">
        <v>1509</v>
      </c>
      <c r="AI10" s="621">
        <v>0.68721007289595759</v>
      </c>
      <c r="AJ10" s="590" t="s">
        <v>323</v>
      </c>
      <c r="AK10" s="590" t="s">
        <v>323</v>
      </c>
      <c r="AL10" s="590" t="s">
        <v>323</v>
      </c>
      <c r="AN10" s="621" t="s">
        <v>323</v>
      </c>
      <c r="AP10" s="621" t="s">
        <v>323</v>
      </c>
      <c r="AQ10" s="590" t="s">
        <v>323</v>
      </c>
      <c r="AR10" s="621" t="s">
        <v>323</v>
      </c>
      <c r="AT10" s="621" t="s">
        <v>323</v>
      </c>
      <c r="AV10" s="621" t="s">
        <v>323</v>
      </c>
      <c r="AW10" s="590" t="s">
        <v>323</v>
      </c>
      <c r="AX10" s="621" t="s">
        <v>323</v>
      </c>
      <c r="AZ10" s="621" t="s">
        <v>323</v>
      </c>
      <c r="BB10" s="621" t="s">
        <v>323</v>
      </c>
      <c r="BC10" s="590" t="s">
        <v>323</v>
      </c>
      <c r="BD10" s="621" t="s">
        <v>323</v>
      </c>
      <c r="BF10" s="621" t="s">
        <v>323</v>
      </c>
      <c r="BH10" s="621" t="s">
        <v>323</v>
      </c>
      <c r="BI10" s="590" t="s">
        <v>323</v>
      </c>
      <c r="BJ10" s="621" t="s">
        <v>323</v>
      </c>
      <c r="BK10" s="590">
        <v>2</v>
      </c>
      <c r="BL10" s="621">
        <v>0.5</v>
      </c>
      <c r="BM10" s="590">
        <v>2</v>
      </c>
      <c r="BN10" s="621">
        <v>0.4</v>
      </c>
      <c r="BO10" s="590">
        <v>1</v>
      </c>
    </row>
    <row r="11" spans="1:67" s="590" customFormat="1" x14ac:dyDescent="0.2">
      <c r="A11" s="590" t="s">
        <v>686</v>
      </c>
      <c r="B11" s="590" t="s">
        <v>689</v>
      </c>
      <c r="C11" s="590" t="s">
        <v>502</v>
      </c>
      <c r="D11" s="590" t="s">
        <v>507</v>
      </c>
      <c r="E11" s="590" t="s">
        <v>504</v>
      </c>
      <c r="F11" s="590" t="s">
        <v>505</v>
      </c>
      <c r="G11" s="590" t="s">
        <v>314</v>
      </c>
      <c r="H11" s="590" t="s">
        <v>1112</v>
      </c>
      <c r="I11" s="590" t="s">
        <v>934</v>
      </c>
      <c r="K11" s="590" t="s">
        <v>386</v>
      </c>
      <c r="L11" s="590">
        <v>5</v>
      </c>
      <c r="N11" s="590">
        <v>7</v>
      </c>
      <c r="O11" s="656">
        <v>1.4</v>
      </c>
      <c r="P11" s="656">
        <v>140.4</v>
      </c>
      <c r="Q11" s="656">
        <v>76.599999999999994</v>
      </c>
      <c r="S11" s="621"/>
      <c r="W11" s="621"/>
      <c r="Z11" s="590">
        <v>1</v>
      </c>
      <c r="AA11" s="659">
        <v>0.14285714285714285</v>
      </c>
      <c r="AB11" s="590">
        <v>1</v>
      </c>
      <c r="AC11" s="621">
        <v>0.2</v>
      </c>
      <c r="AD11" s="590">
        <v>672</v>
      </c>
      <c r="AE11" s="590">
        <v>30</v>
      </c>
      <c r="AF11" s="621">
        <v>4.2735042735042736E-2</v>
      </c>
      <c r="AG11" s="590">
        <v>702</v>
      </c>
      <c r="AH11" s="590">
        <v>1070</v>
      </c>
      <c r="AI11" s="621">
        <v>0.65607476635514017</v>
      </c>
      <c r="AJ11" s="590">
        <v>672</v>
      </c>
      <c r="AK11" s="590">
        <v>30</v>
      </c>
      <c r="AL11" s="590">
        <v>702</v>
      </c>
      <c r="AM11" s="590">
        <v>360</v>
      </c>
      <c r="AN11" s="621">
        <v>0.5357142857142857</v>
      </c>
      <c r="AO11" s="590">
        <v>23</v>
      </c>
      <c r="AP11" s="621">
        <v>0.76666666666666672</v>
      </c>
      <c r="AQ11" s="590">
        <v>383</v>
      </c>
      <c r="AR11" s="621">
        <v>0.54558404558404561</v>
      </c>
      <c r="AS11" s="590">
        <v>3</v>
      </c>
      <c r="AT11" s="621">
        <v>8.3333333333333332E-3</v>
      </c>
      <c r="AU11" s="590">
        <v>2</v>
      </c>
      <c r="AV11" s="621">
        <v>8.6956521739130432E-2</v>
      </c>
      <c r="AW11" s="590">
        <v>5</v>
      </c>
      <c r="AX11" s="621">
        <v>1.3054830287206266E-2</v>
      </c>
      <c r="AY11" s="590">
        <v>3</v>
      </c>
      <c r="AZ11" s="621">
        <v>1</v>
      </c>
      <c r="BA11" s="590">
        <v>2</v>
      </c>
      <c r="BB11" s="621">
        <v>1</v>
      </c>
      <c r="BC11" s="590">
        <v>5</v>
      </c>
      <c r="BD11" s="621">
        <v>1</v>
      </c>
      <c r="BE11" s="590">
        <v>1</v>
      </c>
      <c r="BF11" s="621">
        <v>2.6109660574412533E-3</v>
      </c>
      <c r="BG11" s="590">
        <v>2</v>
      </c>
      <c r="BH11" s="621">
        <v>5.2219321148825066E-3</v>
      </c>
      <c r="BI11" s="590">
        <v>3</v>
      </c>
      <c r="BJ11" s="621">
        <v>7.832898172323759E-3</v>
      </c>
      <c r="BK11" s="590">
        <v>3</v>
      </c>
      <c r="BL11" s="621">
        <v>0.42857142857142855</v>
      </c>
      <c r="BM11" s="590">
        <v>3</v>
      </c>
      <c r="BN11" s="621">
        <v>0.6</v>
      </c>
      <c r="BO11" s="590" t="s">
        <v>323</v>
      </c>
    </row>
    <row r="12" spans="1:67" s="590" customFormat="1" x14ac:dyDescent="0.2">
      <c r="A12" s="590" t="s">
        <v>727</v>
      </c>
      <c r="B12" s="590" t="s">
        <v>728</v>
      </c>
      <c r="C12" s="590" t="s">
        <v>502</v>
      </c>
      <c r="D12" s="590" t="s">
        <v>507</v>
      </c>
      <c r="E12" s="590" t="s">
        <v>504</v>
      </c>
      <c r="F12" s="590" t="s">
        <v>505</v>
      </c>
      <c r="G12" s="590" t="s">
        <v>314</v>
      </c>
      <c r="H12" s="590" t="s">
        <v>1112</v>
      </c>
      <c r="I12" s="590" t="s">
        <v>934</v>
      </c>
      <c r="K12" s="590" t="s">
        <v>510</v>
      </c>
      <c r="L12" s="590">
        <v>4</v>
      </c>
      <c r="M12" s="590">
        <v>3</v>
      </c>
      <c r="N12" s="590">
        <v>3</v>
      </c>
      <c r="O12" s="656">
        <v>0.75</v>
      </c>
      <c r="P12" s="656">
        <v>166</v>
      </c>
      <c r="Q12" s="656" t="s">
        <v>323</v>
      </c>
      <c r="S12" s="621"/>
      <c r="W12" s="621"/>
      <c r="Z12" s="590">
        <v>1</v>
      </c>
      <c r="AA12" s="659">
        <v>0.33333333333333331</v>
      </c>
      <c r="AB12" s="590">
        <v>1</v>
      </c>
      <c r="AC12" s="621">
        <v>0.25</v>
      </c>
      <c r="AD12" s="590">
        <v>663</v>
      </c>
      <c r="AE12" s="590">
        <v>1</v>
      </c>
      <c r="AF12" s="621">
        <v>1.5060240963855422E-3</v>
      </c>
      <c r="AG12" s="590">
        <v>664</v>
      </c>
      <c r="AH12" s="590">
        <v>920</v>
      </c>
      <c r="AI12" s="621">
        <v>0.72173913043478266</v>
      </c>
      <c r="AJ12" s="590" t="s">
        <v>323</v>
      </c>
      <c r="AN12" s="621"/>
      <c r="AP12" s="621"/>
      <c r="AR12" s="621"/>
      <c r="AT12" s="621"/>
      <c r="AV12" s="621"/>
      <c r="AX12" s="621"/>
      <c r="AZ12" s="621"/>
      <c r="BB12" s="621"/>
      <c r="BD12" s="621"/>
      <c r="BF12" s="621" t="s">
        <v>323</v>
      </c>
      <c r="BH12" s="621"/>
      <c r="BJ12" s="621" t="s">
        <v>323</v>
      </c>
      <c r="BK12" s="590">
        <v>1</v>
      </c>
      <c r="BL12" s="621">
        <v>0.33333333333333331</v>
      </c>
      <c r="BM12" s="590">
        <v>1</v>
      </c>
      <c r="BN12" s="621">
        <v>0.25</v>
      </c>
      <c r="BO12" s="590">
        <v>1</v>
      </c>
    </row>
    <row r="13" spans="1:67" s="590" customFormat="1" x14ac:dyDescent="0.2">
      <c r="A13" s="590" t="s">
        <v>727</v>
      </c>
      <c r="B13" s="590" t="s">
        <v>729</v>
      </c>
      <c r="C13" s="590" t="s">
        <v>502</v>
      </c>
      <c r="D13" s="590" t="s">
        <v>507</v>
      </c>
      <c r="E13" s="590" t="s">
        <v>504</v>
      </c>
      <c r="F13" s="590" t="s">
        <v>505</v>
      </c>
      <c r="G13" s="590" t="s">
        <v>314</v>
      </c>
      <c r="H13" s="590" t="s">
        <v>1112</v>
      </c>
      <c r="I13" s="590" t="s">
        <v>934</v>
      </c>
      <c r="K13" s="590" t="s">
        <v>510</v>
      </c>
      <c r="L13" s="590">
        <v>4</v>
      </c>
      <c r="M13" s="590">
        <v>4</v>
      </c>
      <c r="N13" s="590">
        <v>4</v>
      </c>
      <c r="O13" s="656">
        <v>1</v>
      </c>
      <c r="P13" s="656">
        <v>62.5</v>
      </c>
      <c r="Q13" s="656" t="s">
        <v>323</v>
      </c>
      <c r="S13" s="621"/>
      <c r="W13" s="621"/>
      <c r="Z13" s="590">
        <v>3</v>
      </c>
      <c r="AA13" s="659">
        <v>0.75</v>
      </c>
      <c r="AB13" s="590">
        <v>2</v>
      </c>
      <c r="AC13" s="621">
        <v>0.5</v>
      </c>
      <c r="AD13" s="590">
        <v>213</v>
      </c>
      <c r="AE13" s="590">
        <v>37</v>
      </c>
      <c r="AF13" s="621">
        <v>0.14799999999999999</v>
      </c>
      <c r="AG13" s="590">
        <v>250</v>
      </c>
      <c r="AH13" s="590">
        <v>320</v>
      </c>
      <c r="AI13" s="621">
        <v>0.78125</v>
      </c>
      <c r="AJ13" s="590" t="s">
        <v>323</v>
      </c>
      <c r="AN13" s="621"/>
      <c r="AP13" s="621"/>
      <c r="AR13" s="621"/>
      <c r="AT13" s="621"/>
      <c r="AV13" s="621"/>
      <c r="AX13" s="621"/>
      <c r="AZ13" s="621"/>
      <c r="BB13" s="621"/>
      <c r="BD13" s="621"/>
      <c r="BF13" s="621" t="s">
        <v>323</v>
      </c>
      <c r="BH13" s="621"/>
      <c r="BJ13" s="621" t="s">
        <v>323</v>
      </c>
      <c r="BK13" s="590">
        <v>1</v>
      </c>
      <c r="BL13" s="621">
        <v>0.25</v>
      </c>
      <c r="BM13" s="590">
        <v>1</v>
      </c>
      <c r="BN13" s="621">
        <v>0.25</v>
      </c>
    </row>
    <row r="14" spans="1:67" s="590" customFormat="1" x14ac:dyDescent="0.2">
      <c r="A14" s="590" t="s">
        <v>727</v>
      </c>
      <c r="B14" s="590" t="s">
        <v>730</v>
      </c>
      <c r="C14" s="590" t="s">
        <v>502</v>
      </c>
      <c r="D14" s="590" t="s">
        <v>507</v>
      </c>
      <c r="E14" s="590" t="s">
        <v>504</v>
      </c>
      <c r="F14" s="590" t="s">
        <v>505</v>
      </c>
      <c r="G14" s="590" t="s">
        <v>314</v>
      </c>
      <c r="H14" s="590" t="s">
        <v>1112</v>
      </c>
      <c r="I14" s="590" t="s">
        <v>934</v>
      </c>
      <c r="K14" s="590" t="s">
        <v>386</v>
      </c>
      <c r="L14" s="590">
        <v>4</v>
      </c>
      <c r="N14" s="590">
        <v>5</v>
      </c>
      <c r="O14" s="656">
        <v>1.25</v>
      </c>
      <c r="P14" s="656">
        <v>248.25</v>
      </c>
      <c r="Q14" s="656">
        <v>156.75</v>
      </c>
      <c r="S14" s="621"/>
      <c r="W14" s="621"/>
      <c r="Z14" s="590">
        <v>2</v>
      </c>
      <c r="AA14" s="659">
        <v>0.4</v>
      </c>
      <c r="AB14" s="590">
        <v>2</v>
      </c>
      <c r="AC14" s="621">
        <v>0.5</v>
      </c>
      <c r="AD14" s="590">
        <v>930</v>
      </c>
      <c r="AE14" s="590">
        <v>63</v>
      </c>
      <c r="AF14" s="621">
        <v>6.3444108761329304E-2</v>
      </c>
      <c r="AG14" s="590">
        <v>993</v>
      </c>
      <c r="AH14" s="590">
        <v>1210</v>
      </c>
      <c r="AI14" s="621">
        <v>0.82066115702479336</v>
      </c>
      <c r="AJ14" s="590">
        <v>930</v>
      </c>
      <c r="AK14" s="590">
        <v>63</v>
      </c>
      <c r="AL14" s="590">
        <v>993</v>
      </c>
      <c r="AM14" s="590">
        <v>570</v>
      </c>
      <c r="AN14" s="621">
        <v>0.61290322580645162</v>
      </c>
      <c r="AO14" s="590">
        <v>57</v>
      </c>
      <c r="AP14" s="621">
        <v>0.90476190476190477</v>
      </c>
      <c r="AQ14" s="590">
        <v>627</v>
      </c>
      <c r="AR14" s="621">
        <v>0.63141993957703924</v>
      </c>
      <c r="AS14" s="590">
        <v>5</v>
      </c>
      <c r="AT14" s="621">
        <v>8.771929824561403E-3</v>
      </c>
      <c r="AU14" s="590">
        <v>8</v>
      </c>
      <c r="AV14" s="621">
        <v>0.14035087719298245</v>
      </c>
      <c r="AW14" s="590">
        <v>13</v>
      </c>
      <c r="AX14" s="621">
        <v>2.0733652312599681E-2</v>
      </c>
      <c r="AY14" s="590">
        <v>4</v>
      </c>
      <c r="AZ14" s="621">
        <v>0.8</v>
      </c>
      <c r="BA14" s="590">
        <v>8</v>
      </c>
      <c r="BB14" s="621">
        <v>1</v>
      </c>
      <c r="BC14" s="590">
        <v>12</v>
      </c>
      <c r="BD14" s="621">
        <v>0.92307692307692313</v>
      </c>
      <c r="BF14" s="621"/>
      <c r="BG14" s="590">
        <v>30</v>
      </c>
      <c r="BH14" s="621">
        <v>4.784688995215311E-2</v>
      </c>
      <c r="BI14" s="590">
        <v>30</v>
      </c>
      <c r="BJ14" s="621">
        <v>4.784688995215311E-2</v>
      </c>
      <c r="BK14" s="590">
        <v>1</v>
      </c>
      <c r="BL14" s="621">
        <v>0.2</v>
      </c>
      <c r="BM14" s="590">
        <v>1</v>
      </c>
      <c r="BN14" s="621">
        <v>0.25</v>
      </c>
      <c r="BO14" s="590" t="s">
        <v>323</v>
      </c>
    </row>
    <row r="15" spans="1:67" s="590" customFormat="1" x14ac:dyDescent="0.2">
      <c r="A15" s="590" t="s">
        <v>26</v>
      </c>
      <c r="B15" s="590" t="s">
        <v>27</v>
      </c>
      <c r="C15" s="590" t="s">
        <v>502</v>
      </c>
      <c r="D15" s="590" t="s">
        <v>507</v>
      </c>
      <c r="E15" s="590" t="s">
        <v>504</v>
      </c>
      <c r="F15" s="590" t="s">
        <v>519</v>
      </c>
      <c r="G15" s="590" t="s">
        <v>920</v>
      </c>
      <c r="H15" s="590" t="s">
        <v>1112</v>
      </c>
      <c r="I15" s="590" t="s">
        <v>934</v>
      </c>
      <c r="K15" s="590" t="s">
        <v>510</v>
      </c>
      <c r="L15" s="590">
        <v>4</v>
      </c>
      <c r="M15" s="590">
        <v>4</v>
      </c>
      <c r="N15" s="590">
        <v>4</v>
      </c>
      <c r="O15" s="656">
        <v>1</v>
      </c>
      <c r="P15" s="656">
        <v>238.75</v>
      </c>
      <c r="Q15" s="656" t="s">
        <v>323</v>
      </c>
      <c r="S15" s="621"/>
      <c r="W15" s="621"/>
      <c r="Z15" s="590">
        <v>3</v>
      </c>
      <c r="AA15" s="659">
        <v>0.75</v>
      </c>
      <c r="AB15" s="590">
        <v>3</v>
      </c>
      <c r="AC15" s="621">
        <v>0.75</v>
      </c>
      <c r="AD15" s="590">
        <v>943</v>
      </c>
      <c r="AE15" s="590">
        <v>12</v>
      </c>
      <c r="AF15" s="621">
        <v>1.2565445026178011E-2</v>
      </c>
      <c r="AG15" s="590">
        <v>955</v>
      </c>
      <c r="AH15" s="590">
        <v>1536</v>
      </c>
      <c r="AI15" s="621">
        <v>0.62174479166666663</v>
      </c>
      <c r="AJ15" s="590" t="s">
        <v>323</v>
      </c>
      <c r="AK15" s="590" t="s">
        <v>323</v>
      </c>
      <c r="AL15" s="590" t="s">
        <v>323</v>
      </c>
      <c r="AN15" s="621" t="s">
        <v>323</v>
      </c>
      <c r="AP15" s="621" t="s">
        <v>323</v>
      </c>
      <c r="AQ15" s="590" t="s">
        <v>323</v>
      </c>
      <c r="AR15" s="621" t="s">
        <v>323</v>
      </c>
      <c r="AT15" s="621" t="s">
        <v>323</v>
      </c>
      <c r="AV15" s="621" t="s">
        <v>323</v>
      </c>
      <c r="AW15" s="590" t="s">
        <v>323</v>
      </c>
      <c r="AX15" s="621" t="s">
        <v>323</v>
      </c>
      <c r="AZ15" s="621" t="s">
        <v>323</v>
      </c>
      <c r="BB15" s="621" t="s">
        <v>323</v>
      </c>
      <c r="BC15" s="590" t="s">
        <v>323</v>
      </c>
      <c r="BD15" s="621" t="s">
        <v>323</v>
      </c>
      <c r="BF15" s="621" t="s">
        <v>323</v>
      </c>
      <c r="BH15" s="621" t="s">
        <v>323</v>
      </c>
      <c r="BI15" s="590" t="s">
        <v>323</v>
      </c>
      <c r="BJ15" s="621" t="s">
        <v>323</v>
      </c>
      <c r="BK15" s="590">
        <v>1</v>
      </c>
      <c r="BL15" s="621">
        <v>0.25</v>
      </c>
      <c r="BM15" s="590">
        <v>1</v>
      </c>
      <c r="BN15" s="621">
        <v>0.25</v>
      </c>
      <c r="BO15" s="590" t="s">
        <v>323</v>
      </c>
    </row>
    <row r="16" spans="1:67" s="590" customFormat="1" x14ac:dyDescent="0.2">
      <c r="A16" s="590" t="s">
        <v>38</v>
      </c>
      <c r="B16" s="590" t="s">
        <v>39</v>
      </c>
      <c r="C16" s="590" t="s">
        <v>40</v>
      </c>
      <c r="D16" s="590" t="s">
        <v>507</v>
      </c>
      <c r="E16" s="590" t="s">
        <v>504</v>
      </c>
      <c r="F16" s="590" t="s">
        <v>519</v>
      </c>
      <c r="G16" s="590" t="s">
        <v>321</v>
      </c>
      <c r="H16" s="590" t="s">
        <v>1112</v>
      </c>
      <c r="I16" s="590" t="s">
        <v>934</v>
      </c>
      <c r="K16" s="590" t="s">
        <v>510</v>
      </c>
      <c r="L16" s="590">
        <v>1</v>
      </c>
      <c r="M16" s="590">
        <v>1</v>
      </c>
      <c r="N16" s="590">
        <v>1</v>
      </c>
      <c r="O16" s="656">
        <v>1</v>
      </c>
      <c r="P16" s="656">
        <v>55</v>
      </c>
      <c r="Q16" s="656" t="s">
        <v>323</v>
      </c>
      <c r="S16" s="621"/>
      <c r="W16" s="621"/>
      <c r="Z16" s="590">
        <v>1</v>
      </c>
      <c r="AA16" s="659">
        <v>1</v>
      </c>
      <c r="AB16" s="590">
        <v>1</v>
      </c>
      <c r="AC16" s="621">
        <v>1</v>
      </c>
      <c r="AD16" s="590">
        <v>41</v>
      </c>
      <c r="AE16" s="590">
        <v>14</v>
      </c>
      <c r="AF16" s="621">
        <v>0.25454545454545452</v>
      </c>
      <c r="AG16" s="590">
        <v>55</v>
      </c>
      <c r="AI16" s="621"/>
      <c r="AJ16" s="590" t="s">
        <v>323</v>
      </c>
      <c r="AK16" s="590" t="s">
        <v>323</v>
      </c>
      <c r="AL16" s="590" t="s">
        <v>323</v>
      </c>
      <c r="AN16" s="621" t="s">
        <v>323</v>
      </c>
      <c r="AP16" s="621" t="s">
        <v>323</v>
      </c>
      <c r="AQ16" s="590" t="s">
        <v>323</v>
      </c>
      <c r="AR16" s="621" t="s">
        <v>323</v>
      </c>
      <c r="AT16" s="621" t="s">
        <v>323</v>
      </c>
      <c r="AV16" s="621" t="s">
        <v>323</v>
      </c>
      <c r="AW16" s="590" t="s">
        <v>323</v>
      </c>
      <c r="AX16" s="621" t="s">
        <v>323</v>
      </c>
      <c r="AZ16" s="621" t="s">
        <v>323</v>
      </c>
      <c r="BB16" s="621" t="s">
        <v>323</v>
      </c>
      <c r="BC16" s="590" t="s">
        <v>323</v>
      </c>
      <c r="BD16" s="621" t="s">
        <v>323</v>
      </c>
      <c r="BF16" s="621" t="s">
        <v>323</v>
      </c>
      <c r="BH16" s="621" t="s">
        <v>323</v>
      </c>
      <c r="BI16" s="590" t="s">
        <v>323</v>
      </c>
      <c r="BJ16" s="621" t="s">
        <v>323</v>
      </c>
      <c r="BK16" s="590">
        <v>1</v>
      </c>
      <c r="BL16" s="621">
        <v>1</v>
      </c>
      <c r="BM16" s="590">
        <v>1</v>
      </c>
      <c r="BN16" s="621">
        <v>1</v>
      </c>
      <c r="BO16" s="590" t="s">
        <v>323</v>
      </c>
    </row>
    <row r="17" spans="1:67" s="590" customFormat="1" x14ac:dyDescent="0.2">
      <c r="A17" s="590" t="s">
        <v>38</v>
      </c>
      <c r="B17" s="590" t="s">
        <v>39</v>
      </c>
      <c r="C17" s="590" t="s">
        <v>41</v>
      </c>
      <c r="D17" s="590" t="s">
        <v>507</v>
      </c>
      <c r="E17" s="590" t="s">
        <v>504</v>
      </c>
      <c r="F17" s="590" t="s">
        <v>519</v>
      </c>
      <c r="G17" s="590" t="s">
        <v>321</v>
      </c>
      <c r="H17" s="590" t="s">
        <v>1112</v>
      </c>
      <c r="I17" s="590" t="s">
        <v>934</v>
      </c>
      <c r="K17" s="590" t="s">
        <v>386</v>
      </c>
      <c r="L17" s="590">
        <v>3</v>
      </c>
      <c r="N17" s="590">
        <v>6</v>
      </c>
      <c r="O17" s="656">
        <v>2</v>
      </c>
      <c r="P17" s="656">
        <v>87</v>
      </c>
      <c r="Q17" s="656">
        <v>69</v>
      </c>
      <c r="S17" s="621"/>
      <c r="W17" s="621"/>
      <c r="Z17" s="590">
        <v>2</v>
      </c>
      <c r="AA17" s="659">
        <v>0.33333333333333331</v>
      </c>
      <c r="AB17" s="590">
        <v>1</v>
      </c>
      <c r="AC17" s="621">
        <v>0.33333333333333331</v>
      </c>
      <c r="AD17" s="590">
        <v>228</v>
      </c>
      <c r="AE17" s="590">
        <v>33</v>
      </c>
      <c r="AF17" s="621">
        <v>0.12643678160919541</v>
      </c>
      <c r="AG17" s="590">
        <v>261</v>
      </c>
      <c r="AI17" s="621"/>
      <c r="AJ17" s="590">
        <v>228</v>
      </c>
      <c r="AK17" s="590">
        <v>33</v>
      </c>
      <c r="AL17" s="590">
        <v>261</v>
      </c>
      <c r="AM17" s="590">
        <v>183</v>
      </c>
      <c r="AN17" s="621">
        <v>0.80263157894736847</v>
      </c>
      <c r="AO17" s="590">
        <v>24</v>
      </c>
      <c r="AP17" s="621">
        <v>0.72727272727272729</v>
      </c>
      <c r="AQ17" s="590">
        <v>207</v>
      </c>
      <c r="AR17" s="621">
        <v>0.7931034482758621</v>
      </c>
      <c r="AS17" s="590">
        <v>19</v>
      </c>
      <c r="AT17" s="621">
        <v>0.10382513661202186</v>
      </c>
      <c r="AV17" s="621" t="s">
        <v>323</v>
      </c>
      <c r="AW17" s="590">
        <v>19</v>
      </c>
      <c r="AX17" s="621">
        <v>9.1787439613526575E-2</v>
      </c>
      <c r="AZ17" s="621"/>
      <c r="BB17" s="621" t="s">
        <v>323</v>
      </c>
      <c r="BC17" s="590" t="s">
        <v>323</v>
      </c>
      <c r="BD17" s="621"/>
      <c r="BE17" s="590">
        <v>2</v>
      </c>
      <c r="BF17" s="621">
        <v>9.6618357487922701E-3</v>
      </c>
      <c r="BG17" s="590">
        <v>0</v>
      </c>
      <c r="BH17" s="621">
        <v>0</v>
      </c>
      <c r="BI17" s="590">
        <v>2</v>
      </c>
      <c r="BJ17" s="621">
        <v>9.6618357487922701E-3</v>
      </c>
      <c r="BK17" s="590">
        <v>1</v>
      </c>
      <c r="BL17" s="621">
        <v>0.16666666666666666</v>
      </c>
      <c r="BM17" s="590">
        <v>0</v>
      </c>
      <c r="BN17" s="621"/>
      <c r="BO17" s="590" t="s">
        <v>323</v>
      </c>
    </row>
    <row r="18" spans="1:67" s="590" customFormat="1" x14ac:dyDescent="0.2">
      <c r="A18" s="590" t="s">
        <v>38</v>
      </c>
      <c r="B18" s="590" t="s">
        <v>42</v>
      </c>
      <c r="C18" s="590" t="s">
        <v>502</v>
      </c>
      <c r="D18" s="590" t="s">
        <v>507</v>
      </c>
      <c r="E18" s="590" t="s">
        <v>504</v>
      </c>
      <c r="F18" s="590" t="s">
        <v>519</v>
      </c>
      <c r="G18" s="590" t="s">
        <v>321</v>
      </c>
      <c r="H18" s="590" t="s">
        <v>1112</v>
      </c>
      <c r="I18" s="590" t="s">
        <v>934</v>
      </c>
      <c r="K18" s="590" t="s">
        <v>386</v>
      </c>
      <c r="L18" s="590">
        <v>4</v>
      </c>
      <c r="N18" s="590">
        <v>5</v>
      </c>
      <c r="O18" s="656">
        <v>1.25</v>
      </c>
      <c r="P18" s="656">
        <v>470</v>
      </c>
      <c r="Q18" s="656">
        <v>246</v>
      </c>
      <c r="S18" s="621"/>
      <c r="W18" s="621"/>
      <c r="Z18" s="590">
        <v>4</v>
      </c>
      <c r="AA18" s="659">
        <v>0.8</v>
      </c>
      <c r="AB18" s="590">
        <v>3</v>
      </c>
      <c r="AC18" s="621">
        <v>0.75</v>
      </c>
      <c r="AD18" s="590">
        <v>1871</v>
      </c>
      <c r="AE18" s="590">
        <v>9</v>
      </c>
      <c r="AF18" s="621">
        <v>4.7872340425531915E-3</v>
      </c>
      <c r="AG18" s="590">
        <v>1880</v>
      </c>
      <c r="AH18" s="590">
        <v>2625</v>
      </c>
      <c r="AI18" s="621">
        <v>0.71619047619047616</v>
      </c>
      <c r="AJ18" s="590">
        <v>1871</v>
      </c>
      <c r="AK18" s="590">
        <v>9</v>
      </c>
      <c r="AL18" s="590">
        <v>1880</v>
      </c>
      <c r="AM18" s="590">
        <v>977</v>
      </c>
      <c r="AN18" s="621">
        <v>0.52218065205772313</v>
      </c>
      <c r="AO18" s="590">
        <v>7</v>
      </c>
      <c r="AP18" s="621">
        <v>0.77777777777777779</v>
      </c>
      <c r="AQ18" s="590">
        <v>984</v>
      </c>
      <c r="AR18" s="621">
        <v>0.52340425531914891</v>
      </c>
      <c r="AS18" s="590">
        <v>24</v>
      </c>
      <c r="AT18" s="621">
        <v>2.4564994882292732E-2</v>
      </c>
      <c r="AV18" s="621" t="s">
        <v>323</v>
      </c>
      <c r="AW18" s="590">
        <v>24</v>
      </c>
      <c r="AX18" s="621">
        <v>2.4390243902439025E-2</v>
      </c>
      <c r="AZ18" s="621"/>
      <c r="BB18" s="621" t="s">
        <v>323</v>
      </c>
      <c r="BC18" s="590" t="s">
        <v>323</v>
      </c>
      <c r="BD18" s="621"/>
      <c r="BE18" s="590">
        <v>0</v>
      </c>
      <c r="BF18" s="621">
        <v>0</v>
      </c>
      <c r="BG18" s="590">
        <v>23</v>
      </c>
      <c r="BH18" s="621">
        <v>2.3373983739837397E-2</v>
      </c>
      <c r="BI18" s="590">
        <v>23</v>
      </c>
      <c r="BJ18" s="621">
        <v>2.3373983739837397E-2</v>
      </c>
      <c r="BK18" s="590">
        <v>2</v>
      </c>
      <c r="BL18" s="621">
        <v>0.4</v>
      </c>
      <c r="BM18" s="590">
        <v>2</v>
      </c>
      <c r="BN18" s="621">
        <v>0.5</v>
      </c>
      <c r="BO18" s="590" t="s">
        <v>323</v>
      </c>
    </row>
    <row r="19" spans="1:67" s="590" customFormat="1" x14ac:dyDescent="0.2">
      <c r="A19" s="590" t="s">
        <v>66</v>
      </c>
      <c r="B19" s="590" t="s">
        <v>67</v>
      </c>
      <c r="C19" s="590" t="s">
        <v>502</v>
      </c>
      <c r="D19" s="590" t="s">
        <v>507</v>
      </c>
      <c r="E19" s="590" t="s">
        <v>504</v>
      </c>
      <c r="F19" s="590" t="s">
        <v>519</v>
      </c>
      <c r="G19" s="590" t="s">
        <v>924</v>
      </c>
      <c r="H19" s="590" t="s">
        <v>1112</v>
      </c>
      <c r="I19" s="590" t="s">
        <v>934</v>
      </c>
      <c r="K19" s="590" t="s">
        <v>510</v>
      </c>
      <c r="L19" s="590">
        <v>4</v>
      </c>
      <c r="M19" s="590">
        <v>3</v>
      </c>
      <c r="N19" s="590">
        <v>3</v>
      </c>
      <c r="O19" s="656">
        <v>0.75</v>
      </c>
      <c r="P19" s="656">
        <v>65.5</v>
      </c>
      <c r="Q19" s="656" t="s">
        <v>323</v>
      </c>
      <c r="S19" s="621"/>
      <c r="W19" s="621"/>
      <c r="AA19" s="659"/>
      <c r="AC19" s="621"/>
      <c r="AD19" s="590">
        <v>262</v>
      </c>
      <c r="AF19" s="621"/>
      <c r="AG19" s="590">
        <v>262</v>
      </c>
      <c r="AH19" s="590">
        <v>370</v>
      </c>
      <c r="AI19" s="621">
        <v>0.70810810810810809</v>
      </c>
      <c r="AJ19" s="590" t="s">
        <v>323</v>
      </c>
      <c r="AK19" s="590" t="s">
        <v>323</v>
      </c>
      <c r="AL19" s="590" t="s">
        <v>323</v>
      </c>
      <c r="AN19" s="621" t="s">
        <v>323</v>
      </c>
      <c r="AP19" s="621" t="s">
        <v>323</v>
      </c>
      <c r="AQ19" s="590" t="s">
        <v>323</v>
      </c>
      <c r="AR19" s="621" t="s">
        <v>323</v>
      </c>
      <c r="AS19" s="590" t="s">
        <v>323</v>
      </c>
      <c r="AT19" s="621" t="s">
        <v>323</v>
      </c>
      <c r="AU19" s="590" t="s">
        <v>323</v>
      </c>
      <c r="AV19" s="621" t="s">
        <v>323</v>
      </c>
      <c r="AW19" s="590" t="s">
        <v>323</v>
      </c>
      <c r="AX19" s="621" t="s">
        <v>323</v>
      </c>
      <c r="AZ19" s="621" t="s">
        <v>323</v>
      </c>
      <c r="BB19" s="621" t="s">
        <v>323</v>
      </c>
      <c r="BC19" s="590" t="s">
        <v>323</v>
      </c>
      <c r="BD19" s="621" t="s">
        <v>323</v>
      </c>
      <c r="BF19" s="621" t="s">
        <v>323</v>
      </c>
      <c r="BH19" s="621" t="s">
        <v>323</v>
      </c>
      <c r="BI19" s="590" t="s">
        <v>323</v>
      </c>
      <c r="BJ19" s="621" t="s">
        <v>323</v>
      </c>
      <c r="BK19" s="590">
        <v>2</v>
      </c>
      <c r="BL19" s="621">
        <v>0.66666666666666663</v>
      </c>
      <c r="BM19" s="590">
        <v>2</v>
      </c>
      <c r="BN19" s="621">
        <v>0.5</v>
      </c>
      <c r="BO19" s="590">
        <v>1</v>
      </c>
    </row>
    <row r="20" spans="1:67" s="590" customFormat="1" x14ac:dyDescent="0.2">
      <c r="A20" s="590" t="s">
        <v>66</v>
      </c>
      <c r="B20" s="590" t="s">
        <v>68</v>
      </c>
      <c r="C20" s="590" t="s">
        <v>502</v>
      </c>
      <c r="D20" s="590" t="s">
        <v>507</v>
      </c>
      <c r="E20" s="590" t="s">
        <v>504</v>
      </c>
      <c r="F20" s="590" t="s">
        <v>519</v>
      </c>
      <c r="G20" s="590" t="s">
        <v>924</v>
      </c>
      <c r="H20" s="590" t="s">
        <v>1112</v>
      </c>
      <c r="I20" s="590" t="s">
        <v>934</v>
      </c>
      <c r="K20" s="590" t="s">
        <v>510</v>
      </c>
      <c r="L20" s="590">
        <v>4</v>
      </c>
      <c r="M20" s="590">
        <v>3</v>
      </c>
      <c r="N20" s="590">
        <v>3</v>
      </c>
      <c r="O20" s="656">
        <v>0.75</v>
      </c>
      <c r="P20" s="656">
        <v>572</v>
      </c>
      <c r="Q20" s="656" t="s">
        <v>323</v>
      </c>
      <c r="S20" s="621"/>
      <c r="W20" s="621"/>
      <c r="Z20" s="590">
        <v>3</v>
      </c>
      <c r="AA20" s="659">
        <v>1</v>
      </c>
      <c r="AB20" s="590">
        <v>3</v>
      </c>
      <c r="AC20" s="621">
        <v>0.75</v>
      </c>
      <c r="AD20" s="590">
        <v>2286</v>
      </c>
      <c r="AE20" s="590">
        <v>2</v>
      </c>
      <c r="AF20" s="621">
        <v>8.7412587412587413E-4</v>
      </c>
      <c r="AG20" s="590">
        <v>2288</v>
      </c>
      <c r="AH20" s="590">
        <v>3630</v>
      </c>
      <c r="AI20" s="621">
        <v>0.63030303030303025</v>
      </c>
      <c r="AJ20" s="590" t="s">
        <v>323</v>
      </c>
      <c r="AK20" s="590" t="s">
        <v>323</v>
      </c>
      <c r="AL20" s="590" t="s">
        <v>323</v>
      </c>
      <c r="AN20" s="621" t="s">
        <v>323</v>
      </c>
      <c r="AP20" s="621" t="s">
        <v>323</v>
      </c>
      <c r="AQ20" s="590" t="s">
        <v>323</v>
      </c>
      <c r="AR20" s="621" t="s">
        <v>323</v>
      </c>
      <c r="AS20" s="590" t="s">
        <v>323</v>
      </c>
      <c r="AT20" s="621" t="s">
        <v>323</v>
      </c>
      <c r="AU20" s="590" t="s">
        <v>323</v>
      </c>
      <c r="AV20" s="621" t="s">
        <v>323</v>
      </c>
      <c r="AW20" s="590" t="s">
        <v>323</v>
      </c>
      <c r="AX20" s="621" t="s">
        <v>323</v>
      </c>
      <c r="AZ20" s="621" t="s">
        <v>323</v>
      </c>
      <c r="BB20" s="621" t="s">
        <v>323</v>
      </c>
      <c r="BC20" s="590" t="s">
        <v>323</v>
      </c>
      <c r="BD20" s="621" t="s">
        <v>323</v>
      </c>
      <c r="BF20" s="621" t="s">
        <v>323</v>
      </c>
      <c r="BH20" s="621" t="s">
        <v>323</v>
      </c>
      <c r="BI20" s="590" t="s">
        <v>323</v>
      </c>
      <c r="BJ20" s="621" t="s">
        <v>323</v>
      </c>
      <c r="BK20" s="590">
        <v>2</v>
      </c>
      <c r="BL20" s="621">
        <v>0.66666666666666663</v>
      </c>
      <c r="BM20" s="590">
        <v>3</v>
      </c>
      <c r="BN20" s="621">
        <v>0.75</v>
      </c>
      <c r="BO20" s="590">
        <v>1</v>
      </c>
    </row>
    <row r="21" spans="1:67" s="590" customFormat="1" x14ac:dyDescent="0.2">
      <c r="A21" s="590" t="s">
        <v>81</v>
      </c>
      <c r="B21" s="590" t="s">
        <v>82</v>
      </c>
      <c r="C21" s="590" t="s">
        <v>502</v>
      </c>
      <c r="D21" s="590" t="s">
        <v>507</v>
      </c>
      <c r="E21" s="590" t="s">
        <v>504</v>
      </c>
      <c r="F21" s="590" t="s">
        <v>519</v>
      </c>
      <c r="G21" s="590" t="s">
        <v>924</v>
      </c>
      <c r="H21" s="590" t="s">
        <v>1112</v>
      </c>
      <c r="I21" s="590" t="s">
        <v>934</v>
      </c>
      <c r="K21" s="590" t="s">
        <v>510</v>
      </c>
      <c r="L21" s="590">
        <v>4</v>
      </c>
      <c r="M21" s="590">
        <v>4</v>
      </c>
      <c r="N21" s="590">
        <v>4</v>
      </c>
      <c r="O21" s="656">
        <v>1</v>
      </c>
      <c r="P21" s="656">
        <v>176.5</v>
      </c>
      <c r="Q21" s="656" t="s">
        <v>323</v>
      </c>
      <c r="S21" s="621"/>
      <c r="W21" s="621"/>
      <c r="Z21" s="590">
        <v>2</v>
      </c>
      <c r="AA21" s="659">
        <v>0.5</v>
      </c>
      <c r="AB21" s="590">
        <v>2</v>
      </c>
      <c r="AC21" s="621">
        <v>0.5</v>
      </c>
      <c r="AD21" s="590">
        <v>684</v>
      </c>
      <c r="AE21" s="590">
        <v>22</v>
      </c>
      <c r="AF21" s="621">
        <v>3.1161473087818695E-2</v>
      </c>
      <c r="AG21" s="590">
        <v>706</v>
      </c>
      <c r="AH21" s="590">
        <v>1065</v>
      </c>
      <c r="AI21" s="621">
        <v>0.66291079812206577</v>
      </c>
      <c r="AJ21" s="590" t="s">
        <v>323</v>
      </c>
      <c r="AK21" s="590" t="s">
        <v>323</v>
      </c>
      <c r="AL21" s="590" t="s">
        <v>323</v>
      </c>
      <c r="AN21" s="621" t="s">
        <v>323</v>
      </c>
      <c r="AP21" s="621" t="s">
        <v>323</v>
      </c>
      <c r="AQ21" s="590" t="s">
        <v>323</v>
      </c>
      <c r="AR21" s="621" t="s">
        <v>323</v>
      </c>
      <c r="AT21" s="621" t="s">
        <v>323</v>
      </c>
      <c r="AV21" s="621" t="s">
        <v>323</v>
      </c>
      <c r="AW21" s="590" t="s">
        <v>323</v>
      </c>
      <c r="AX21" s="621" t="s">
        <v>323</v>
      </c>
      <c r="AZ21" s="621" t="s">
        <v>323</v>
      </c>
      <c r="BB21" s="621" t="s">
        <v>323</v>
      </c>
      <c r="BC21" s="590" t="s">
        <v>323</v>
      </c>
      <c r="BD21" s="621" t="s">
        <v>323</v>
      </c>
      <c r="BF21" s="621" t="s">
        <v>323</v>
      </c>
      <c r="BH21" s="621" t="s">
        <v>323</v>
      </c>
      <c r="BI21" s="590" t="s">
        <v>323</v>
      </c>
      <c r="BJ21" s="621" t="s">
        <v>323</v>
      </c>
      <c r="BK21" s="590">
        <v>1</v>
      </c>
      <c r="BL21" s="621">
        <v>0.25</v>
      </c>
      <c r="BM21" s="590">
        <v>1</v>
      </c>
      <c r="BN21" s="621">
        <v>0.25</v>
      </c>
      <c r="BO21" s="590" t="s">
        <v>323</v>
      </c>
    </row>
    <row r="22" spans="1:67" s="590" customFormat="1" x14ac:dyDescent="0.2">
      <c r="A22" s="590" t="s">
        <v>81</v>
      </c>
      <c r="B22" s="590" t="s">
        <v>83</v>
      </c>
      <c r="C22" s="590" t="s">
        <v>502</v>
      </c>
      <c r="D22" s="590" t="s">
        <v>507</v>
      </c>
      <c r="E22" s="590" t="s">
        <v>504</v>
      </c>
      <c r="F22" s="590" t="s">
        <v>519</v>
      </c>
      <c r="G22" s="590" t="s">
        <v>924</v>
      </c>
      <c r="H22" s="590" t="s">
        <v>1112</v>
      </c>
      <c r="I22" s="590" t="s">
        <v>934</v>
      </c>
      <c r="K22" s="590" t="s">
        <v>510</v>
      </c>
      <c r="L22" s="590">
        <v>4</v>
      </c>
      <c r="M22" s="590">
        <v>4</v>
      </c>
      <c r="N22" s="590">
        <v>4</v>
      </c>
      <c r="O22" s="656">
        <v>1</v>
      </c>
      <c r="P22" s="656">
        <v>582</v>
      </c>
      <c r="Q22" s="656" t="s">
        <v>323</v>
      </c>
      <c r="S22" s="621"/>
      <c r="W22" s="621"/>
      <c r="Z22" s="590">
        <v>3</v>
      </c>
      <c r="AA22" s="659">
        <v>0.75</v>
      </c>
      <c r="AB22" s="590">
        <v>3</v>
      </c>
      <c r="AC22" s="621">
        <v>0.75</v>
      </c>
      <c r="AD22" s="590">
        <v>2294</v>
      </c>
      <c r="AE22" s="590">
        <v>34</v>
      </c>
      <c r="AF22" s="621">
        <v>1.4604810996563574E-2</v>
      </c>
      <c r="AG22" s="590">
        <v>2328</v>
      </c>
      <c r="AH22" s="590">
        <v>3948</v>
      </c>
      <c r="AI22" s="621">
        <v>0.58966565349544076</v>
      </c>
      <c r="AJ22" s="590" t="s">
        <v>323</v>
      </c>
      <c r="AK22" s="590" t="s">
        <v>323</v>
      </c>
      <c r="AL22" s="590" t="s">
        <v>323</v>
      </c>
      <c r="AN22" s="621" t="s">
        <v>323</v>
      </c>
      <c r="AP22" s="621" t="s">
        <v>323</v>
      </c>
      <c r="AQ22" s="590" t="s">
        <v>323</v>
      </c>
      <c r="AR22" s="621" t="s">
        <v>323</v>
      </c>
      <c r="AT22" s="621" t="s">
        <v>323</v>
      </c>
      <c r="AV22" s="621" t="s">
        <v>323</v>
      </c>
      <c r="AW22" s="590" t="s">
        <v>323</v>
      </c>
      <c r="AX22" s="621" t="s">
        <v>323</v>
      </c>
      <c r="AZ22" s="621" t="s">
        <v>323</v>
      </c>
      <c r="BB22" s="621" t="s">
        <v>323</v>
      </c>
      <c r="BC22" s="590" t="s">
        <v>323</v>
      </c>
      <c r="BD22" s="621" t="s">
        <v>323</v>
      </c>
      <c r="BF22" s="621" t="s">
        <v>323</v>
      </c>
      <c r="BH22" s="621" t="s">
        <v>323</v>
      </c>
      <c r="BI22" s="590" t="s">
        <v>323</v>
      </c>
      <c r="BJ22" s="621" t="s">
        <v>323</v>
      </c>
      <c r="BK22" s="590">
        <v>1</v>
      </c>
      <c r="BL22" s="621">
        <v>0.25</v>
      </c>
      <c r="BM22" s="590">
        <v>1</v>
      </c>
      <c r="BN22" s="621">
        <v>0.25</v>
      </c>
      <c r="BO22" s="590" t="s">
        <v>323</v>
      </c>
    </row>
    <row r="23" spans="1:67" s="590" customFormat="1" x14ac:dyDescent="0.2">
      <c r="A23" s="590" t="s">
        <v>109</v>
      </c>
      <c r="B23" s="590" t="s">
        <v>110</v>
      </c>
      <c r="C23" s="590" t="s">
        <v>502</v>
      </c>
      <c r="D23" s="590" t="s">
        <v>507</v>
      </c>
      <c r="E23" s="590" t="s">
        <v>504</v>
      </c>
      <c r="F23" s="590" t="s">
        <v>519</v>
      </c>
      <c r="G23" s="590" t="s">
        <v>321</v>
      </c>
      <c r="H23" s="590" t="s">
        <v>1112</v>
      </c>
      <c r="I23" s="590" t="s">
        <v>934</v>
      </c>
      <c r="K23" s="590" t="s">
        <v>386</v>
      </c>
      <c r="L23" s="590">
        <v>4</v>
      </c>
      <c r="N23" s="590">
        <v>5</v>
      </c>
      <c r="O23" s="656">
        <v>1.25</v>
      </c>
      <c r="P23" s="656">
        <v>355.75</v>
      </c>
      <c r="Q23" s="656">
        <v>125.75</v>
      </c>
      <c r="S23" s="621"/>
      <c r="W23" s="621"/>
      <c r="Z23" s="590">
        <v>3</v>
      </c>
      <c r="AA23" s="659">
        <v>0.6</v>
      </c>
      <c r="AB23" s="590">
        <v>2</v>
      </c>
      <c r="AC23" s="621">
        <v>0.5</v>
      </c>
      <c r="AD23" s="590">
        <v>1419</v>
      </c>
      <c r="AE23" s="590">
        <v>4</v>
      </c>
      <c r="AF23" s="621">
        <v>2.8109627547434997E-3</v>
      </c>
      <c r="AG23" s="590">
        <v>1423</v>
      </c>
      <c r="AH23" s="590">
        <v>2106</v>
      </c>
      <c r="AI23" s="621">
        <v>0.67568850902184241</v>
      </c>
      <c r="AJ23" s="590">
        <v>1419</v>
      </c>
      <c r="AK23" s="590">
        <v>4</v>
      </c>
      <c r="AL23" s="590">
        <v>1423</v>
      </c>
      <c r="AM23" s="590">
        <v>500</v>
      </c>
      <c r="AN23" s="621">
        <v>0.35236081747709652</v>
      </c>
      <c r="AO23" s="590">
        <v>3</v>
      </c>
      <c r="AP23" s="621">
        <v>0.75</v>
      </c>
      <c r="AQ23" s="590">
        <v>503</v>
      </c>
      <c r="AR23" s="621">
        <v>0.35347856640899505</v>
      </c>
      <c r="AT23" s="621"/>
      <c r="AV23" s="621"/>
      <c r="AX23" s="621"/>
      <c r="AY23" s="590">
        <v>0</v>
      </c>
      <c r="AZ23" s="621" t="s">
        <v>323</v>
      </c>
      <c r="BB23" s="621"/>
      <c r="BC23" s="590">
        <v>0</v>
      </c>
      <c r="BD23" s="621" t="s">
        <v>323</v>
      </c>
      <c r="BE23" s="590">
        <v>0</v>
      </c>
      <c r="BF23" s="621">
        <v>0</v>
      </c>
      <c r="BG23" s="590">
        <v>17</v>
      </c>
      <c r="BH23" s="621">
        <v>3.3797216699801194E-2</v>
      </c>
      <c r="BI23" s="590">
        <v>17</v>
      </c>
      <c r="BJ23" s="621">
        <v>3.3797216699801194E-2</v>
      </c>
      <c r="BK23" s="590">
        <v>3</v>
      </c>
      <c r="BL23" s="621">
        <v>0.6</v>
      </c>
      <c r="BM23" s="590">
        <v>2</v>
      </c>
      <c r="BN23" s="621">
        <v>0.5</v>
      </c>
      <c r="BO23" s="590" t="s">
        <v>323</v>
      </c>
    </row>
    <row r="24" spans="1:67" s="590" customFormat="1" x14ac:dyDescent="0.2">
      <c r="A24" s="590" t="s">
        <v>115</v>
      </c>
      <c r="B24" s="590" t="s">
        <v>117</v>
      </c>
      <c r="C24" s="590" t="s">
        <v>502</v>
      </c>
      <c r="D24" s="590" t="s">
        <v>507</v>
      </c>
      <c r="E24" s="590" t="s">
        <v>504</v>
      </c>
      <c r="F24" s="590" t="s">
        <v>519</v>
      </c>
      <c r="G24" s="590" t="s">
        <v>320</v>
      </c>
      <c r="H24" s="590" t="s">
        <v>1112</v>
      </c>
      <c r="I24" s="590" t="s">
        <v>934</v>
      </c>
      <c r="K24" s="590" t="s">
        <v>386</v>
      </c>
      <c r="L24" s="590">
        <v>4</v>
      </c>
      <c r="N24" s="590">
        <v>7</v>
      </c>
      <c r="O24" s="656">
        <v>1.75</v>
      </c>
      <c r="P24" s="656">
        <v>542</v>
      </c>
      <c r="Q24" s="656">
        <v>248.5</v>
      </c>
      <c r="S24" s="621"/>
      <c r="W24" s="621"/>
      <c r="Z24" s="590">
        <v>3</v>
      </c>
      <c r="AA24" s="659">
        <v>0.42857142857142855</v>
      </c>
      <c r="AB24" s="590">
        <v>2</v>
      </c>
      <c r="AC24" s="621">
        <v>0.5</v>
      </c>
      <c r="AD24" s="590">
        <v>2162</v>
      </c>
      <c r="AE24" s="590">
        <v>6</v>
      </c>
      <c r="AF24" s="621">
        <v>2.7675276752767526E-3</v>
      </c>
      <c r="AG24" s="590">
        <v>2168</v>
      </c>
      <c r="AH24" s="590">
        <v>2973</v>
      </c>
      <c r="AI24" s="621">
        <v>0.72922973427514293</v>
      </c>
      <c r="AJ24" s="590">
        <v>2162</v>
      </c>
      <c r="AK24" s="590">
        <v>6</v>
      </c>
      <c r="AL24" s="590">
        <v>2168</v>
      </c>
      <c r="AM24" s="590">
        <v>989</v>
      </c>
      <c r="AN24" s="621">
        <v>0.45744680851063829</v>
      </c>
      <c r="AO24" s="590">
        <v>5</v>
      </c>
      <c r="AP24" s="621">
        <v>0.83333333333333337</v>
      </c>
      <c r="AQ24" s="590">
        <v>994</v>
      </c>
      <c r="AR24" s="621">
        <v>0.45848708487084872</v>
      </c>
      <c r="AS24" s="590">
        <v>6</v>
      </c>
      <c r="AT24" s="621">
        <v>6.0667340748230538E-3</v>
      </c>
      <c r="AU24" s="590">
        <v>1</v>
      </c>
      <c r="AV24" s="621">
        <v>0.2</v>
      </c>
      <c r="AW24" s="590">
        <v>7</v>
      </c>
      <c r="AX24" s="621">
        <v>7.0422535211267607E-3</v>
      </c>
      <c r="AY24" s="590">
        <v>3</v>
      </c>
      <c r="AZ24" s="621">
        <v>0.5</v>
      </c>
      <c r="BB24" s="621"/>
      <c r="BC24" s="590">
        <v>3</v>
      </c>
      <c r="BD24" s="621">
        <v>0.42857142857142855</v>
      </c>
      <c r="BE24" s="590">
        <v>2</v>
      </c>
      <c r="BF24" s="621">
        <v>2.012072434607646E-3</v>
      </c>
      <c r="BG24" s="590">
        <v>30</v>
      </c>
      <c r="BH24" s="621">
        <v>3.0181086519114688E-2</v>
      </c>
      <c r="BI24" s="590">
        <v>32</v>
      </c>
      <c r="BJ24" s="621">
        <v>3.2193158953722337E-2</v>
      </c>
      <c r="BK24" s="590">
        <v>3</v>
      </c>
      <c r="BL24" s="621">
        <v>0.42857142857142855</v>
      </c>
      <c r="BM24" s="590">
        <v>2</v>
      </c>
      <c r="BN24" s="621">
        <v>0.5</v>
      </c>
      <c r="BO24" s="590" t="s">
        <v>323</v>
      </c>
    </row>
    <row r="25" spans="1:67" s="590" customFormat="1" x14ac:dyDescent="0.2">
      <c r="A25" s="590" t="s">
        <v>115</v>
      </c>
      <c r="B25" s="590" t="s">
        <v>118</v>
      </c>
      <c r="C25" s="590" t="s">
        <v>502</v>
      </c>
      <c r="D25" s="590" t="s">
        <v>507</v>
      </c>
      <c r="E25" s="590" t="s">
        <v>504</v>
      </c>
      <c r="F25" s="590" t="s">
        <v>519</v>
      </c>
      <c r="G25" s="590" t="s">
        <v>320</v>
      </c>
      <c r="H25" s="590" t="s">
        <v>1112</v>
      </c>
      <c r="I25" s="590" t="s">
        <v>934</v>
      </c>
      <c r="K25" s="590" t="s">
        <v>386</v>
      </c>
      <c r="L25" s="590">
        <v>4</v>
      </c>
      <c r="N25" s="590">
        <v>5</v>
      </c>
      <c r="O25" s="656">
        <v>1.25</v>
      </c>
      <c r="P25" s="656">
        <v>642.75</v>
      </c>
      <c r="Q25" s="656">
        <v>289.25</v>
      </c>
      <c r="S25" s="621"/>
      <c r="W25" s="621"/>
      <c r="Z25" s="590">
        <v>4</v>
      </c>
      <c r="AA25" s="659">
        <v>0.8</v>
      </c>
      <c r="AB25" s="590">
        <v>3</v>
      </c>
      <c r="AC25" s="621">
        <v>0.75</v>
      </c>
      <c r="AD25" s="590">
        <v>2561</v>
      </c>
      <c r="AE25" s="590">
        <v>10</v>
      </c>
      <c r="AF25" s="621">
        <v>3.8895371450797353E-3</v>
      </c>
      <c r="AG25" s="590">
        <v>2571</v>
      </c>
      <c r="AH25" s="590">
        <v>3240</v>
      </c>
      <c r="AI25" s="621">
        <v>0.79351851851851851</v>
      </c>
      <c r="AJ25" s="590">
        <v>2561</v>
      </c>
      <c r="AK25" s="590">
        <v>10</v>
      </c>
      <c r="AL25" s="590">
        <v>2571</v>
      </c>
      <c r="AM25" s="590">
        <v>1148</v>
      </c>
      <c r="AN25" s="621">
        <v>0.44826239750097618</v>
      </c>
      <c r="AO25" s="590">
        <v>9</v>
      </c>
      <c r="AP25" s="621">
        <v>0.9</v>
      </c>
      <c r="AQ25" s="590">
        <v>1157</v>
      </c>
      <c r="AR25" s="621">
        <v>0.45001944768572538</v>
      </c>
      <c r="AS25" s="590">
        <v>4</v>
      </c>
      <c r="AT25" s="621">
        <v>3.4843205574912892E-3</v>
      </c>
      <c r="AV25" s="621"/>
      <c r="AW25" s="590">
        <v>4</v>
      </c>
      <c r="AX25" s="621">
        <v>3.4572169403630079E-3</v>
      </c>
      <c r="AY25" s="590">
        <v>4</v>
      </c>
      <c r="AZ25" s="621">
        <v>1</v>
      </c>
      <c r="BB25" s="621"/>
      <c r="BC25" s="590">
        <v>4</v>
      </c>
      <c r="BD25" s="621">
        <v>1</v>
      </c>
      <c r="BF25" s="621"/>
      <c r="BG25" s="590">
        <v>33</v>
      </c>
      <c r="BH25" s="621">
        <v>2.8522039757994815E-2</v>
      </c>
      <c r="BI25" s="590">
        <v>33</v>
      </c>
      <c r="BJ25" s="621">
        <v>2.8522039757994815E-2</v>
      </c>
      <c r="BK25" s="590">
        <v>3</v>
      </c>
      <c r="BL25" s="621">
        <v>0.6</v>
      </c>
      <c r="BM25" s="590">
        <v>3</v>
      </c>
      <c r="BN25" s="621">
        <v>0.75</v>
      </c>
      <c r="BO25" s="590" t="s">
        <v>323</v>
      </c>
    </row>
    <row r="26" spans="1:67" s="590" customFormat="1" x14ac:dyDescent="0.2">
      <c r="A26" s="590" t="s">
        <v>115</v>
      </c>
      <c r="B26" s="590" t="s">
        <v>119</v>
      </c>
      <c r="C26" s="590" t="s">
        <v>502</v>
      </c>
      <c r="D26" s="590" t="s">
        <v>507</v>
      </c>
      <c r="E26" s="590" t="s">
        <v>504</v>
      </c>
      <c r="F26" s="590" t="s">
        <v>519</v>
      </c>
      <c r="G26" s="590" t="s">
        <v>320</v>
      </c>
      <c r="H26" s="590" t="s">
        <v>1112</v>
      </c>
      <c r="I26" s="590" t="s">
        <v>934</v>
      </c>
      <c r="K26" s="590" t="s">
        <v>386</v>
      </c>
      <c r="L26" s="590">
        <v>4</v>
      </c>
      <c r="N26" s="590">
        <v>5</v>
      </c>
      <c r="O26" s="656">
        <v>1.25</v>
      </c>
      <c r="P26" s="656">
        <v>619</v>
      </c>
      <c r="Q26" s="656">
        <v>275</v>
      </c>
      <c r="S26" s="621"/>
      <c r="W26" s="621"/>
      <c r="Z26" s="590">
        <v>2</v>
      </c>
      <c r="AA26" s="659">
        <v>0.4</v>
      </c>
      <c r="AB26" s="590">
        <v>2</v>
      </c>
      <c r="AC26" s="621">
        <v>0.5</v>
      </c>
      <c r="AD26" s="590">
        <v>2440</v>
      </c>
      <c r="AE26" s="590">
        <v>36</v>
      </c>
      <c r="AF26" s="621">
        <v>1.4539579967689823E-2</v>
      </c>
      <c r="AG26" s="590">
        <v>2476</v>
      </c>
      <c r="AH26" s="590">
        <v>3315</v>
      </c>
      <c r="AI26" s="621">
        <v>0.74690799396681751</v>
      </c>
      <c r="AJ26" s="590">
        <v>2440</v>
      </c>
      <c r="AK26" s="590">
        <v>36</v>
      </c>
      <c r="AL26" s="590">
        <v>2476</v>
      </c>
      <c r="AM26" s="590">
        <v>1070</v>
      </c>
      <c r="AN26" s="621">
        <v>0.43852459016393441</v>
      </c>
      <c r="AO26" s="590">
        <v>30</v>
      </c>
      <c r="AP26" s="621">
        <v>0.83333333333333337</v>
      </c>
      <c r="AQ26" s="590">
        <v>1100</v>
      </c>
      <c r="AR26" s="621">
        <v>0.44426494345718903</v>
      </c>
      <c r="AS26" s="590">
        <v>3</v>
      </c>
      <c r="AT26" s="621">
        <v>2.8037383177570091E-3</v>
      </c>
      <c r="AV26" s="621"/>
      <c r="AW26" s="590">
        <v>3</v>
      </c>
      <c r="AX26" s="621">
        <v>2.7272727272727275E-3</v>
      </c>
      <c r="AY26" s="590">
        <v>1</v>
      </c>
      <c r="AZ26" s="621">
        <v>0.33333333333333331</v>
      </c>
      <c r="BB26" s="621"/>
      <c r="BC26" s="590">
        <v>1</v>
      </c>
      <c r="BD26" s="621">
        <v>0.33333333333333331</v>
      </c>
      <c r="BE26" s="590">
        <v>4</v>
      </c>
      <c r="BF26" s="621">
        <v>3.6363636363636364E-3</v>
      </c>
      <c r="BG26" s="590">
        <v>18</v>
      </c>
      <c r="BH26" s="621">
        <v>1.6363636363636365E-2</v>
      </c>
      <c r="BI26" s="590">
        <v>22</v>
      </c>
      <c r="BJ26" s="621">
        <v>0.02</v>
      </c>
      <c r="BK26" s="590">
        <v>4</v>
      </c>
      <c r="BL26" s="621">
        <v>0.8</v>
      </c>
      <c r="BM26" s="590">
        <v>4</v>
      </c>
      <c r="BN26" s="621">
        <v>1</v>
      </c>
      <c r="BO26" s="590" t="s">
        <v>323</v>
      </c>
    </row>
    <row r="27" spans="1:67" s="590" customFormat="1" x14ac:dyDescent="0.2">
      <c r="A27" s="590" t="s">
        <v>140</v>
      </c>
      <c r="B27" s="590" t="s">
        <v>141</v>
      </c>
      <c r="C27" s="590" t="s">
        <v>502</v>
      </c>
      <c r="D27" s="590" t="s">
        <v>507</v>
      </c>
      <c r="E27" s="590" t="s">
        <v>504</v>
      </c>
      <c r="F27" s="590" t="s">
        <v>519</v>
      </c>
      <c r="G27" s="590" t="s">
        <v>925</v>
      </c>
      <c r="H27" s="590" t="s">
        <v>1112</v>
      </c>
      <c r="I27" s="590" t="s">
        <v>934</v>
      </c>
      <c r="K27" s="590" t="s">
        <v>386</v>
      </c>
      <c r="L27" s="590">
        <v>4</v>
      </c>
      <c r="N27" s="590">
        <v>6</v>
      </c>
      <c r="O27" s="656">
        <v>1.5</v>
      </c>
      <c r="P27" s="656">
        <v>1675</v>
      </c>
      <c r="Q27" s="656">
        <v>892</v>
      </c>
      <c r="S27" s="621"/>
      <c r="W27" s="621"/>
      <c r="Z27" s="590">
        <v>3</v>
      </c>
      <c r="AA27" s="659">
        <v>0.5</v>
      </c>
      <c r="AB27" s="590">
        <v>2</v>
      </c>
      <c r="AC27" s="621">
        <v>0.5</v>
      </c>
      <c r="AD27" s="590">
        <v>6691</v>
      </c>
      <c r="AE27" s="590">
        <v>9</v>
      </c>
      <c r="AF27" s="621">
        <v>1.3432835820895521E-3</v>
      </c>
      <c r="AG27" s="590">
        <v>6700</v>
      </c>
      <c r="AH27" s="590">
        <v>9720</v>
      </c>
      <c r="AI27" s="621">
        <v>0.68930041152263377</v>
      </c>
      <c r="AJ27" s="590">
        <v>6691</v>
      </c>
      <c r="AK27" s="590">
        <v>9</v>
      </c>
      <c r="AL27" s="590">
        <v>6700</v>
      </c>
      <c r="AM27" s="590">
        <v>3560</v>
      </c>
      <c r="AN27" s="621">
        <v>0.53205798834254969</v>
      </c>
      <c r="AO27" s="590">
        <v>8</v>
      </c>
      <c r="AP27" s="621">
        <v>0.88888888888888884</v>
      </c>
      <c r="AQ27" s="590">
        <v>3568</v>
      </c>
      <c r="AR27" s="621">
        <v>0.53253731343283583</v>
      </c>
      <c r="AS27" s="590">
        <v>25</v>
      </c>
      <c r="AT27" s="621">
        <v>7.0224719101123594E-3</v>
      </c>
      <c r="AU27" s="590">
        <v>4</v>
      </c>
      <c r="AV27" s="621">
        <v>0.5</v>
      </c>
      <c r="AW27" s="590">
        <v>29</v>
      </c>
      <c r="AX27" s="621">
        <v>8.1278026905829588E-3</v>
      </c>
      <c r="AY27" s="590">
        <v>24</v>
      </c>
      <c r="AZ27" s="621">
        <v>0.96</v>
      </c>
      <c r="BA27" s="590">
        <v>3</v>
      </c>
      <c r="BB27" s="621">
        <v>0.75</v>
      </c>
      <c r="BC27" s="590">
        <v>27</v>
      </c>
      <c r="BD27" s="621">
        <v>0.93103448275862066</v>
      </c>
      <c r="BE27" s="590">
        <v>2</v>
      </c>
      <c r="BF27" s="621">
        <v>5.6053811659192824E-4</v>
      </c>
      <c r="BG27" s="590">
        <v>137</v>
      </c>
      <c r="BH27" s="621">
        <v>3.8396860986547085E-2</v>
      </c>
      <c r="BI27" s="590">
        <v>139</v>
      </c>
      <c r="BJ27" s="621">
        <v>3.8957399103139015E-2</v>
      </c>
      <c r="BK27" s="590">
        <v>2</v>
      </c>
      <c r="BL27" s="621">
        <v>0.33333333333333331</v>
      </c>
      <c r="BM27" s="590">
        <v>0</v>
      </c>
      <c r="BN27" s="621"/>
      <c r="BO27" s="590" t="s">
        <v>323</v>
      </c>
    </row>
    <row r="28" spans="1:67" s="590" customFormat="1" x14ac:dyDescent="0.2">
      <c r="A28" s="590" t="s">
        <v>140</v>
      </c>
      <c r="B28" s="590" t="s">
        <v>142</v>
      </c>
      <c r="C28" s="590" t="s">
        <v>502</v>
      </c>
      <c r="D28" s="590" t="s">
        <v>507</v>
      </c>
      <c r="E28" s="590" t="s">
        <v>504</v>
      </c>
      <c r="F28" s="590" t="s">
        <v>519</v>
      </c>
      <c r="G28" s="590" t="s">
        <v>925</v>
      </c>
      <c r="H28" s="590" t="s">
        <v>1112</v>
      </c>
      <c r="I28" s="590" t="s">
        <v>934</v>
      </c>
      <c r="K28" s="590" t="s">
        <v>386</v>
      </c>
      <c r="L28" s="590">
        <v>4</v>
      </c>
      <c r="N28" s="590">
        <v>9</v>
      </c>
      <c r="O28" s="656">
        <v>2.25</v>
      </c>
      <c r="P28" s="656">
        <v>254.5</v>
      </c>
      <c r="Q28" s="656">
        <v>130</v>
      </c>
      <c r="S28" s="621"/>
      <c r="W28" s="621"/>
      <c r="Z28" s="590">
        <v>2</v>
      </c>
      <c r="AA28" s="659">
        <v>0.22222222222222221</v>
      </c>
      <c r="AB28" s="590">
        <v>2</v>
      </c>
      <c r="AC28" s="621">
        <v>0.5</v>
      </c>
      <c r="AD28" s="590">
        <v>1016</v>
      </c>
      <c r="AE28" s="590">
        <v>2</v>
      </c>
      <c r="AF28" s="621">
        <v>1.9646365422396855E-3</v>
      </c>
      <c r="AG28" s="590">
        <v>1018</v>
      </c>
      <c r="AH28" s="590">
        <v>1390</v>
      </c>
      <c r="AI28" s="621">
        <v>0.73237410071942444</v>
      </c>
      <c r="AJ28" s="590">
        <v>1016</v>
      </c>
      <c r="AK28" s="590">
        <v>2</v>
      </c>
      <c r="AL28" s="590">
        <v>1018</v>
      </c>
      <c r="AM28" s="590">
        <v>518</v>
      </c>
      <c r="AN28" s="621">
        <v>0.50984251968503935</v>
      </c>
      <c r="AO28" s="590">
        <v>2</v>
      </c>
      <c r="AP28" s="621">
        <v>1</v>
      </c>
      <c r="AQ28" s="590">
        <v>520</v>
      </c>
      <c r="AR28" s="621">
        <v>0.51080550098231825</v>
      </c>
      <c r="AS28" s="590">
        <v>10</v>
      </c>
      <c r="AT28" s="621">
        <v>1.9305019305019305E-2</v>
      </c>
      <c r="AU28" s="590">
        <v>3</v>
      </c>
      <c r="AV28" s="621">
        <v>1.5</v>
      </c>
      <c r="AW28" s="590">
        <v>13</v>
      </c>
      <c r="AX28" s="621">
        <v>2.5000000000000001E-2</v>
      </c>
      <c r="AY28" s="590">
        <v>9</v>
      </c>
      <c r="AZ28" s="621">
        <v>0.9</v>
      </c>
      <c r="BA28" s="590">
        <v>3</v>
      </c>
      <c r="BB28" s="621">
        <v>1</v>
      </c>
      <c r="BC28" s="590">
        <v>12</v>
      </c>
      <c r="BD28" s="621">
        <v>0.92307692307692313</v>
      </c>
      <c r="BF28" s="621"/>
      <c r="BG28" s="590">
        <v>16</v>
      </c>
      <c r="BH28" s="621">
        <v>3.0769230769230771E-2</v>
      </c>
      <c r="BI28" s="590">
        <v>16</v>
      </c>
      <c r="BJ28" s="621">
        <v>3.0769230769230771E-2</v>
      </c>
      <c r="BK28" s="590">
        <v>5</v>
      </c>
      <c r="BL28" s="621">
        <v>0.55555555555555558</v>
      </c>
      <c r="BM28" s="590">
        <v>3</v>
      </c>
      <c r="BN28" s="621">
        <v>0.75</v>
      </c>
      <c r="BO28" s="590" t="s">
        <v>323</v>
      </c>
    </row>
    <row r="29" spans="1:67" s="590" customFormat="1" x14ac:dyDescent="0.2">
      <c r="A29" s="590" t="s">
        <v>539</v>
      </c>
      <c r="B29" s="590" t="s">
        <v>546</v>
      </c>
      <c r="C29" s="590" t="s">
        <v>547</v>
      </c>
      <c r="D29" s="590" t="s">
        <v>515</v>
      </c>
      <c r="E29" s="590" t="s">
        <v>504</v>
      </c>
      <c r="F29" s="590" t="s">
        <v>505</v>
      </c>
      <c r="G29" s="590" t="s">
        <v>316</v>
      </c>
      <c r="H29" s="590" t="s">
        <v>1112</v>
      </c>
      <c r="I29" s="590" t="s">
        <v>934</v>
      </c>
      <c r="K29" s="590" t="s">
        <v>510</v>
      </c>
      <c r="L29" s="590">
        <v>2</v>
      </c>
      <c r="M29" s="590">
        <v>2</v>
      </c>
      <c r="N29" s="590">
        <v>2</v>
      </c>
      <c r="O29" s="656">
        <v>1</v>
      </c>
      <c r="P29" s="656">
        <v>695.5</v>
      </c>
      <c r="Q29" s="656" t="s">
        <v>323</v>
      </c>
      <c r="R29" s="590">
        <v>2</v>
      </c>
      <c r="S29" s="621">
        <v>1</v>
      </c>
      <c r="V29" s="590">
        <v>2</v>
      </c>
      <c r="W29" s="621">
        <v>1</v>
      </c>
      <c r="X29" s="590">
        <v>2</v>
      </c>
      <c r="AA29" s="659"/>
      <c r="AC29" s="621"/>
      <c r="AD29" s="590">
        <v>1375</v>
      </c>
      <c r="AE29" s="590">
        <v>16</v>
      </c>
      <c r="AF29" s="621">
        <v>1.1502516175413372E-2</v>
      </c>
      <c r="AG29" s="590">
        <v>1391</v>
      </c>
      <c r="AH29" s="590">
        <v>2067</v>
      </c>
      <c r="AI29" s="621">
        <v>0.67295597484276726</v>
      </c>
      <c r="AJ29" s="590" t="s">
        <v>323</v>
      </c>
      <c r="AK29" s="590" t="s">
        <v>323</v>
      </c>
      <c r="AL29" s="590" t="s">
        <v>323</v>
      </c>
      <c r="AN29" s="621" t="s">
        <v>323</v>
      </c>
      <c r="AP29" s="621" t="s">
        <v>323</v>
      </c>
      <c r="AQ29" s="590" t="s">
        <v>323</v>
      </c>
      <c r="AR29" s="621"/>
      <c r="AT29" s="621"/>
      <c r="AV29" s="621"/>
      <c r="AX29" s="621"/>
      <c r="AZ29" s="621"/>
      <c r="BB29" s="621"/>
      <c r="BD29" s="621"/>
      <c r="BF29" s="621"/>
      <c r="BH29" s="621"/>
      <c r="BI29" s="590" t="s">
        <v>323</v>
      </c>
      <c r="BJ29" s="621" t="s">
        <v>323</v>
      </c>
      <c r="BK29" s="590">
        <v>0</v>
      </c>
      <c r="BL29" s="621"/>
      <c r="BN29" s="621" t="s">
        <v>323</v>
      </c>
      <c r="BO29" s="590" t="s">
        <v>323</v>
      </c>
    </row>
    <row r="30" spans="1:67" s="590" customFormat="1" x14ac:dyDescent="0.2">
      <c r="A30" s="590" t="s">
        <v>539</v>
      </c>
      <c r="B30" s="590" t="s">
        <v>546</v>
      </c>
      <c r="C30" s="590" t="s">
        <v>548</v>
      </c>
      <c r="D30" s="590" t="s">
        <v>515</v>
      </c>
      <c r="E30" s="590" t="s">
        <v>504</v>
      </c>
      <c r="F30" s="590" t="s">
        <v>505</v>
      </c>
      <c r="G30" s="590" t="s">
        <v>316</v>
      </c>
      <c r="H30" s="590" t="s">
        <v>1112</v>
      </c>
      <c r="I30" s="590" t="s">
        <v>934</v>
      </c>
      <c r="K30" s="590" t="s">
        <v>386</v>
      </c>
      <c r="L30" s="590">
        <v>2</v>
      </c>
      <c r="N30" s="590">
        <v>4</v>
      </c>
      <c r="O30" s="656">
        <v>2</v>
      </c>
      <c r="P30" s="656">
        <v>655</v>
      </c>
      <c r="Q30" s="656">
        <v>356</v>
      </c>
      <c r="R30" s="590">
        <v>2</v>
      </c>
      <c r="S30" s="621">
        <v>0.5</v>
      </c>
      <c r="V30" s="590">
        <v>2</v>
      </c>
      <c r="W30" s="621">
        <v>1</v>
      </c>
      <c r="X30" s="590">
        <v>2</v>
      </c>
      <c r="AA30" s="659"/>
      <c r="AC30" s="621"/>
      <c r="AD30" s="590">
        <v>1294</v>
      </c>
      <c r="AE30" s="590">
        <v>16</v>
      </c>
      <c r="AF30" s="621">
        <v>1.2213740458015267E-2</v>
      </c>
      <c r="AG30" s="590">
        <v>1310</v>
      </c>
      <c r="AH30" s="590">
        <v>1758</v>
      </c>
      <c r="AI30" s="621">
        <v>0.74516496018202505</v>
      </c>
      <c r="AJ30" s="590">
        <v>1294</v>
      </c>
      <c r="AK30" s="590">
        <v>16</v>
      </c>
      <c r="AL30" s="590">
        <v>1310</v>
      </c>
      <c r="AM30" s="590">
        <v>701</v>
      </c>
      <c r="AN30" s="621">
        <v>0.54173106646058733</v>
      </c>
      <c r="AO30" s="590">
        <v>11</v>
      </c>
      <c r="AP30" s="621">
        <v>0.6875</v>
      </c>
      <c r="AQ30" s="590">
        <v>712</v>
      </c>
      <c r="AR30" s="621">
        <v>0.54351145038167936</v>
      </c>
      <c r="AS30" s="590">
        <v>5</v>
      </c>
      <c r="AT30" s="621">
        <v>7.1326676176890159E-3</v>
      </c>
      <c r="AV30" s="621"/>
      <c r="AW30" s="590">
        <v>5</v>
      </c>
      <c r="AX30" s="621">
        <v>7.0224719101123594E-3</v>
      </c>
      <c r="AY30" s="590">
        <v>5</v>
      </c>
      <c r="AZ30" s="621">
        <v>1</v>
      </c>
      <c r="BB30" s="621" t="s">
        <v>323</v>
      </c>
      <c r="BC30" s="590">
        <v>5</v>
      </c>
      <c r="BD30" s="621">
        <v>1</v>
      </c>
      <c r="BE30" s="590">
        <v>21</v>
      </c>
      <c r="BF30" s="621">
        <v>2.9494382022471909E-2</v>
      </c>
      <c r="BH30" s="621"/>
      <c r="BI30" s="590">
        <v>21</v>
      </c>
      <c r="BJ30" s="621">
        <v>2.9494382022471909E-2</v>
      </c>
      <c r="BK30" s="590">
        <v>2</v>
      </c>
      <c r="BL30" s="621">
        <v>0.5</v>
      </c>
      <c r="BM30" s="590">
        <v>1</v>
      </c>
      <c r="BN30" s="621">
        <v>0.5</v>
      </c>
      <c r="BO30" s="590" t="s">
        <v>323</v>
      </c>
    </row>
    <row r="31" spans="1:67" s="590" customFormat="1" x14ac:dyDescent="0.2">
      <c r="A31" s="590" t="s">
        <v>539</v>
      </c>
      <c r="B31" s="590" t="s">
        <v>546</v>
      </c>
      <c r="C31" s="590" t="s">
        <v>549</v>
      </c>
      <c r="D31" s="590" t="s">
        <v>515</v>
      </c>
      <c r="E31" s="590" t="s">
        <v>504</v>
      </c>
      <c r="F31" s="590" t="s">
        <v>505</v>
      </c>
      <c r="G31" s="590" t="s">
        <v>316</v>
      </c>
      <c r="H31" s="590" t="s">
        <v>1112</v>
      </c>
      <c r="I31" s="590" t="s">
        <v>934</v>
      </c>
      <c r="K31" s="590" t="s">
        <v>386</v>
      </c>
      <c r="L31" s="590">
        <v>6</v>
      </c>
      <c r="N31" s="590">
        <v>18</v>
      </c>
      <c r="O31" s="656">
        <v>3</v>
      </c>
      <c r="P31" s="656">
        <v>768.33333333333337</v>
      </c>
      <c r="Q31" s="656">
        <v>497</v>
      </c>
      <c r="R31" s="590">
        <v>6</v>
      </c>
      <c r="S31" s="621">
        <v>0.33333333333333331</v>
      </c>
      <c r="V31" s="590">
        <v>4</v>
      </c>
      <c r="W31" s="621">
        <v>0.66666666666666663</v>
      </c>
      <c r="X31" s="590">
        <v>4</v>
      </c>
      <c r="AA31" s="659"/>
      <c r="AC31" s="621"/>
      <c r="AD31" s="590">
        <v>4592</v>
      </c>
      <c r="AE31" s="590">
        <v>18</v>
      </c>
      <c r="AF31" s="621">
        <v>3.9045553145336228E-3</v>
      </c>
      <c r="AG31" s="590">
        <v>4610</v>
      </c>
      <c r="AH31" s="590">
        <v>6648</v>
      </c>
      <c r="AI31" s="621">
        <v>0.69344163658243085</v>
      </c>
      <c r="AJ31" s="590">
        <v>4592</v>
      </c>
      <c r="AK31" s="590">
        <v>18</v>
      </c>
      <c r="AL31" s="590">
        <v>4610</v>
      </c>
      <c r="AM31" s="590">
        <v>2965</v>
      </c>
      <c r="AN31" s="621">
        <v>0.64568815331010454</v>
      </c>
      <c r="AO31" s="590">
        <v>17</v>
      </c>
      <c r="AP31" s="621">
        <v>0.94444444444444442</v>
      </c>
      <c r="AQ31" s="590">
        <v>2982</v>
      </c>
      <c r="AR31" s="621">
        <v>0.64685466377440348</v>
      </c>
      <c r="AS31" s="590">
        <v>36</v>
      </c>
      <c r="AT31" s="621">
        <v>1.2141652613827993E-2</v>
      </c>
      <c r="AU31" s="590">
        <v>3</v>
      </c>
      <c r="AV31" s="621">
        <v>0.17647058823529413</v>
      </c>
      <c r="AW31" s="590">
        <v>39</v>
      </c>
      <c r="AX31" s="621">
        <v>1.3078470824949699E-2</v>
      </c>
      <c r="AY31" s="590">
        <v>36</v>
      </c>
      <c r="AZ31" s="621">
        <v>1</v>
      </c>
      <c r="BA31" s="590">
        <v>3</v>
      </c>
      <c r="BB31" s="621">
        <v>1</v>
      </c>
      <c r="BC31" s="590">
        <v>39</v>
      </c>
      <c r="BD31" s="621">
        <v>1</v>
      </c>
      <c r="BE31" s="590">
        <v>19</v>
      </c>
      <c r="BF31" s="621">
        <v>6.371562709590879E-3</v>
      </c>
      <c r="BG31" s="590">
        <v>79</v>
      </c>
      <c r="BH31" s="621">
        <v>2.6492287055667339E-2</v>
      </c>
      <c r="BI31" s="590">
        <v>98</v>
      </c>
      <c r="BJ31" s="621">
        <v>3.2863849765258218E-2</v>
      </c>
      <c r="BK31" s="590">
        <v>4</v>
      </c>
      <c r="BL31" s="621">
        <v>0.22222222222222221</v>
      </c>
      <c r="BM31" s="590">
        <v>1</v>
      </c>
      <c r="BN31" s="621">
        <v>0.16666666666666666</v>
      </c>
      <c r="BO31" s="590" t="s">
        <v>323</v>
      </c>
    </row>
    <row r="32" spans="1:67" s="590" customFormat="1" x14ac:dyDescent="0.2">
      <c r="A32" s="590" t="s">
        <v>550</v>
      </c>
      <c r="B32" s="590" t="s">
        <v>552</v>
      </c>
      <c r="C32" s="590" t="s">
        <v>502</v>
      </c>
      <c r="D32" s="590" t="s">
        <v>515</v>
      </c>
      <c r="E32" s="590" t="s">
        <v>504</v>
      </c>
      <c r="F32" s="590" t="s">
        <v>519</v>
      </c>
      <c r="G32" s="590" t="s">
        <v>320</v>
      </c>
      <c r="H32" s="590" t="s">
        <v>1112</v>
      </c>
      <c r="I32" s="590" t="s">
        <v>934</v>
      </c>
      <c r="K32" s="590" t="s">
        <v>386</v>
      </c>
      <c r="L32" s="590">
        <v>8</v>
      </c>
      <c r="N32" s="590">
        <v>13</v>
      </c>
      <c r="O32" s="656">
        <v>1.625</v>
      </c>
      <c r="P32" s="656">
        <v>787.125</v>
      </c>
      <c r="Q32" s="656">
        <v>360</v>
      </c>
      <c r="R32" s="590">
        <v>6</v>
      </c>
      <c r="S32" s="621">
        <v>0.46153846153846156</v>
      </c>
      <c r="V32" s="590">
        <v>5</v>
      </c>
      <c r="W32" s="621">
        <v>0.625</v>
      </c>
      <c r="X32" s="590">
        <v>5</v>
      </c>
      <c r="Y32" s="590">
        <v>0.66666666666666663</v>
      </c>
      <c r="AA32" s="659"/>
      <c r="AC32" s="621"/>
      <c r="AD32" s="590">
        <v>6270</v>
      </c>
      <c r="AE32" s="590">
        <v>27</v>
      </c>
      <c r="AF32" s="621">
        <v>4.287756074321105E-3</v>
      </c>
      <c r="AG32" s="590">
        <v>6297</v>
      </c>
      <c r="AH32" s="590">
        <v>8235</v>
      </c>
      <c r="AI32" s="621">
        <v>0.76466302367941708</v>
      </c>
      <c r="AJ32" s="590">
        <v>6270</v>
      </c>
      <c r="AK32" s="590">
        <v>27</v>
      </c>
      <c r="AL32" s="590">
        <v>6297</v>
      </c>
      <c r="AM32" s="590">
        <v>2856</v>
      </c>
      <c r="AN32" s="621">
        <v>0.45550239234449763</v>
      </c>
      <c r="AO32" s="590">
        <v>24</v>
      </c>
      <c r="AP32" s="621">
        <v>0.88888888888888884</v>
      </c>
      <c r="AQ32" s="590">
        <v>2880</v>
      </c>
      <c r="AR32" s="621">
        <v>0.45736064792758457</v>
      </c>
      <c r="AS32" s="590">
        <v>30</v>
      </c>
      <c r="AT32" s="621">
        <v>1.050420168067227E-2</v>
      </c>
      <c r="AU32" s="590">
        <v>3</v>
      </c>
      <c r="AV32" s="621">
        <v>0.125</v>
      </c>
      <c r="AW32" s="590">
        <v>33</v>
      </c>
      <c r="AX32" s="621">
        <v>1.1458333333333333E-2</v>
      </c>
      <c r="AY32" s="590">
        <v>30</v>
      </c>
      <c r="AZ32" s="621">
        <v>1</v>
      </c>
      <c r="BA32" s="590">
        <v>3</v>
      </c>
      <c r="BB32" s="621">
        <v>1</v>
      </c>
      <c r="BC32" s="590">
        <v>33</v>
      </c>
      <c r="BD32" s="621">
        <v>1</v>
      </c>
      <c r="BE32" s="590">
        <v>19</v>
      </c>
      <c r="BF32" s="621">
        <v>6.5972222222222222E-3</v>
      </c>
      <c r="BG32" s="590">
        <v>33</v>
      </c>
      <c r="BH32" s="621">
        <v>1.1458333333333333E-2</v>
      </c>
      <c r="BI32" s="590">
        <v>52</v>
      </c>
      <c r="BJ32" s="621">
        <v>1.8055555555555554E-2</v>
      </c>
      <c r="BK32" s="590">
        <v>6</v>
      </c>
      <c r="BL32" s="621">
        <v>0.46153846153846156</v>
      </c>
      <c r="BM32" s="590">
        <v>3</v>
      </c>
      <c r="BN32" s="621">
        <v>0.375</v>
      </c>
      <c r="BO32" s="590" t="s">
        <v>323</v>
      </c>
    </row>
    <row r="33" spans="1:67" s="590" customFormat="1" x14ac:dyDescent="0.2">
      <c r="A33" s="590" t="s">
        <v>553</v>
      </c>
      <c r="B33" s="590" t="s">
        <v>554</v>
      </c>
      <c r="C33" s="590" t="s">
        <v>555</v>
      </c>
      <c r="D33" s="590" t="s">
        <v>515</v>
      </c>
      <c r="E33" s="590" t="s">
        <v>504</v>
      </c>
      <c r="F33" s="590" t="s">
        <v>519</v>
      </c>
      <c r="G33" s="590" t="s">
        <v>319</v>
      </c>
      <c r="H33" s="590" t="s">
        <v>1112</v>
      </c>
      <c r="I33" s="590" t="s">
        <v>934</v>
      </c>
      <c r="K33" s="590" t="s">
        <v>386</v>
      </c>
      <c r="L33" s="590">
        <v>4</v>
      </c>
      <c r="N33" s="590">
        <v>5</v>
      </c>
      <c r="O33" s="656">
        <v>1.25</v>
      </c>
      <c r="P33" s="656">
        <v>1142.5</v>
      </c>
      <c r="Q33" s="656">
        <v>632.25</v>
      </c>
      <c r="R33" s="590">
        <v>4</v>
      </c>
      <c r="S33" s="621">
        <v>0.8</v>
      </c>
      <c r="V33" s="590">
        <v>4</v>
      </c>
      <c r="W33" s="621">
        <v>1</v>
      </c>
      <c r="X33" s="590">
        <v>4</v>
      </c>
      <c r="AA33" s="659"/>
      <c r="AC33" s="621"/>
      <c r="AD33" s="590">
        <v>4546</v>
      </c>
      <c r="AE33" s="590">
        <v>24</v>
      </c>
      <c r="AF33" s="621">
        <v>5.2516411378555799E-3</v>
      </c>
      <c r="AG33" s="590">
        <v>4570</v>
      </c>
      <c r="AH33" s="590">
        <v>6339</v>
      </c>
      <c r="AI33" s="621">
        <v>0.72093390124625334</v>
      </c>
      <c r="AJ33" s="590">
        <v>4546</v>
      </c>
      <c r="AK33" s="590">
        <v>24</v>
      </c>
      <c r="AL33" s="590">
        <v>4570</v>
      </c>
      <c r="AM33" s="590">
        <v>2506</v>
      </c>
      <c r="AN33" s="621">
        <v>0.55125384953805545</v>
      </c>
      <c r="AO33" s="590">
        <v>23</v>
      </c>
      <c r="AP33" s="621">
        <v>0.95833333333333337</v>
      </c>
      <c r="AQ33" s="590">
        <v>2529</v>
      </c>
      <c r="AR33" s="621">
        <v>0.55339168490153168</v>
      </c>
      <c r="AS33" s="590">
        <v>25</v>
      </c>
      <c r="AT33" s="621">
        <v>9.9760574620909818E-3</v>
      </c>
      <c r="AU33" s="590">
        <v>3</v>
      </c>
      <c r="AV33" s="621">
        <v>0.13043478260869565</v>
      </c>
      <c r="AW33" s="590">
        <v>28</v>
      </c>
      <c r="AX33" s="621">
        <v>1.1071569790431E-2</v>
      </c>
      <c r="AY33" s="590">
        <v>21</v>
      </c>
      <c r="AZ33" s="621">
        <v>0.84</v>
      </c>
      <c r="BA33" s="590">
        <v>3</v>
      </c>
      <c r="BB33" s="621">
        <v>1</v>
      </c>
      <c r="BC33" s="590">
        <v>24</v>
      </c>
      <c r="BD33" s="621">
        <v>0.8571428571428571</v>
      </c>
      <c r="BE33" s="590">
        <v>2</v>
      </c>
      <c r="BF33" s="621">
        <v>7.9082641360221433E-4</v>
      </c>
      <c r="BG33" s="590">
        <v>60</v>
      </c>
      <c r="BH33" s="621">
        <v>2.3724792408066429E-2</v>
      </c>
      <c r="BI33" s="590">
        <v>62</v>
      </c>
      <c r="BJ33" s="621">
        <v>2.4515618821668642E-2</v>
      </c>
      <c r="BK33" s="590">
        <v>1</v>
      </c>
      <c r="BL33" s="621">
        <v>0.2</v>
      </c>
      <c r="BM33" s="590">
        <v>1</v>
      </c>
      <c r="BN33" s="621">
        <v>0.25</v>
      </c>
      <c r="BO33" s="590" t="s">
        <v>323</v>
      </c>
    </row>
    <row r="34" spans="1:67" s="590" customFormat="1" x14ac:dyDescent="0.2">
      <c r="A34" s="590" t="s">
        <v>553</v>
      </c>
      <c r="B34" s="590" t="s">
        <v>554</v>
      </c>
      <c r="C34" s="590" t="s">
        <v>556</v>
      </c>
      <c r="D34" s="590" t="s">
        <v>515</v>
      </c>
      <c r="E34" s="590" t="s">
        <v>504</v>
      </c>
      <c r="F34" s="590" t="s">
        <v>519</v>
      </c>
      <c r="G34" s="590" t="s">
        <v>319</v>
      </c>
      <c r="H34" s="590" t="s">
        <v>1112</v>
      </c>
      <c r="I34" s="590" t="s">
        <v>934</v>
      </c>
      <c r="K34" s="590" t="s">
        <v>386</v>
      </c>
      <c r="L34" s="590">
        <v>4</v>
      </c>
      <c r="N34" s="590">
        <v>7</v>
      </c>
      <c r="O34" s="656">
        <v>1.75</v>
      </c>
      <c r="P34" s="656">
        <v>1190</v>
      </c>
      <c r="Q34" s="656">
        <v>655.5</v>
      </c>
      <c r="R34" s="590">
        <v>3</v>
      </c>
      <c r="S34" s="621">
        <v>0.42857142857142855</v>
      </c>
      <c r="V34" s="590">
        <v>2</v>
      </c>
      <c r="W34" s="621">
        <v>0.5</v>
      </c>
      <c r="X34" s="590">
        <v>2</v>
      </c>
      <c r="AA34" s="659"/>
      <c r="AC34" s="621"/>
      <c r="AD34" s="590">
        <v>4754</v>
      </c>
      <c r="AE34" s="590">
        <v>6</v>
      </c>
      <c r="AF34" s="621">
        <v>1.2605042016806723E-3</v>
      </c>
      <c r="AG34" s="590">
        <v>4760</v>
      </c>
      <c r="AH34" s="590">
        <v>6378</v>
      </c>
      <c r="AI34" s="621">
        <v>0.74631545939165878</v>
      </c>
      <c r="AJ34" s="590">
        <v>4754</v>
      </c>
      <c r="AK34" s="590">
        <v>6</v>
      </c>
      <c r="AL34" s="590">
        <v>4760</v>
      </c>
      <c r="AM34" s="590">
        <v>2616</v>
      </c>
      <c r="AN34" s="621">
        <v>0.55027345393352967</v>
      </c>
      <c r="AO34" s="590">
        <v>6</v>
      </c>
      <c r="AP34" s="621">
        <v>1</v>
      </c>
      <c r="AQ34" s="590">
        <v>2622</v>
      </c>
      <c r="AR34" s="621">
        <v>0.55084033613445382</v>
      </c>
      <c r="AS34" s="590">
        <v>29</v>
      </c>
      <c r="AT34" s="621">
        <v>1.1085626911314985E-2</v>
      </c>
      <c r="AU34" s="590">
        <v>3</v>
      </c>
      <c r="AV34" s="621">
        <v>0.5</v>
      </c>
      <c r="AW34" s="590">
        <v>32</v>
      </c>
      <c r="AX34" s="621">
        <v>1.2204424103737605E-2</v>
      </c>
      <c r="AY34" s="590">
        <v>24</v>
      </c>
      <c r="AZ34" s="621">
        <v>0.82758620689655171</v>
      </c>
      <c r="BA34" s="590">
        <v>3</v>
      </c>
      <c r="BB34" s="621">
        <v>1</v>
      </c>
      <c r="BC34" s="590">
        <v>27</v>
      </c>
      <c r="BD34" s="621">
        <v>0.84375</v>
      </c>
      <c r="BE34" s="590">
        <v>3</v>
      </c>
      <c r="BF34" s="621">
        <v>1.1441647597254005E-3</v>
      </c>
      <c r="BG34" s="590">
        <v>57</v>
      </c>
      <c r="BH34" s="621">
        <v>2.1739130434782608E-2</v>
      </c>
      <c r="BI34" s="590">
        <v>60</v>
      </c>
      <c r="BJ34" s="621">
        <v>2.2883295194508008E-2</v>
      </c>
      <c r="BK34" s="590">
        <v>3</v>
      </c>
      <c r="BL34" s="621">
        <v>0.42857142857142855</v>
      </c>
      <c r="BM34" s="590">
        <v>1</v>
      </c>
      <c r="BN34" s="621">
        <v>0.25</v>
      </c>
      <c r="BO34" s="590" t="s">
        <v>323</v>
      </c>
    </row>
    <row r="35" spans="1:67" s="590" customFormat="1" x14ac:dyDescent="0.2">
      <c r="A35" s="590" t="s">
        <v>557</v>
      </c>
      <c r="B35" s="590" t="s">
        <v>563</v>
      </c>
      <c r="C35" s="590" t="s">
        <v>559</v>
      </c>
      <c r="D35" s="590" t="s">
        <v>515</v>
      </c>
      <c r="E35" s="590" t="s">
        <v>504</v>
      </c>
      <c r="F35" s="590" t="s">
        <v>505</v>
      </c>
      <c r="G35" s="590" t="s">
        <v>317</v>
      </c>
      <c r="H35" s="590" t="s">
        <v>1112</v>
      </c>
      <c r="I35" s="590" t="s">
        <v>934</v>
      </c>
      <c r="K35" s="590" t="s">
        <v>386</v>
      </c>
      <c r="L35" s="590">
        <v>3</v>
      </c>
      <c r="N35" s="590">
        <v>6</v>
      </c>
      <c r="O35" s="656">
        <v>2</v>
      </c>
      <c r="P35" s="656">
        <v>1456.3333333333333</v>
      </c>
      <c r="Q35" s="656">
        <v>805</v>
      </c>
      <c r="R35" s="590">
        <v>3</v>
      </c>
      <c r="S35" s="621">
        <v>0.5</v>
      </c>
      <c r="V35" s="590">
        <v>2</v>
      </c>
      <c r="W35" s="621">
        <v>0.66666666666666663</v>
      </c>
      <c r="X35" s="590">
        <v>2</v>
      </c>
      <c r="Z35" s="590">
        <v>4</v>
      </c>
      <c r="AA35" s="659">
        <v>0.66666666666666663</v>
      </c>
      <c r="AB35" s="590">
        <v>3</v>
      </c>
      <c r="AC35" s="621">
        <v>1</v>
      </c>
      <c r="AD35" s="590">
        <v>4352</v>
      </c>
      <c r="AE35" s="590">
        <v>17</v>
      </c>
      <c r="AF35" s="621">
        <v>3.8910505836575876E-3</v>
      </c>
      <c r="AG35" s="590">
        <v>4369</v>
      </c>
      <c r="AH35" s="590">
        <v>5364</v>
      </c>
      <c r="AI35" s="621">
        <v>0.81450410141685314</v>
      </c>
      <c r="AJ35" s="590">
        <v>4352</v>
      </c>
      <c r="AK35" s="590">
        <v>17</v>
      </c>
      <c r="AL35" s="590">
        <v>4369</v>
      </c>
      <c r="AM35" s="590">
        <v>2391</v>
      </c>
      <c r="AN35" s="621">
        <v>0.5494025735294118</v>
      </c>
      <c r="AO35" s="590">
        <v>24</v>
      </c>
      <c r="AP35" s="621">
        <v>1.411764705882353</v>
      </c>
      <c r="AQ35" s="590">
        <v>2415</v>
      </c>
      <c r="AR35" s="621">
        <v>0.55275806820782791</v>
      </c>
      <c r="AS35" s="590">
        <v>8</v>
      </c>
      <c r="AT35" s="621">
        <v>3.3458803847762441E-3</v>
      </c>
      <c r="AU35" s="590">
        <v>9</v>
      </c>
      <c r="AV35" s="621">
        <v>0.375</v>
      </c>
      <c r="AW35" s="590">
        <v>17</v>
      </c>
      <c r="AX35" s="621">
        <v>7.0393374741200831E-3</v>
      </c>
      <c r="AY35" s="590">
        <v>8</v>
      </c>
      <c r="AZ35" s="621">
        <v>1</v>
      </c>
      <c r="BA35" s="590">
        <v>8</v>
      </c>
      <c r="BB35" s="621">
        <v>0.88888888888888884</v>
      </c>
      <c r="BC35" s="590">
        <v>16</v>
      </c>
      <c r="BD35" s="621">
        <v>0.94117647058823528</v>
      </c>
      <c r="BE35" s="590">
        <v>3</v>
      </c>
      <c r="BF35" s="621">
        <v>1.2422360248447205E-3</v>
      </c>
      <c r="BG35" s="590">
        <v>62</v>
      </c>
      <c r="BH35" s="621">
        <v>2.5672877846790891E-2</v>
      </c>
      <c r="BI35" s="590">
        <v>65</v>
      </c>
      <c r="BJ35" s="621">
        <v>2.6915113871635612E-2</v>
      </c>
      <c r="BK35" s="590">
        <v>0</v>
      </c>
      <c r="BL35" s="621"/>
      <c r="BN35" s="621"/>
      <c r="BO35" s="590" t="s">
        <v>323</v>
      </c>
    </row>
    <row r="36" spans="1:67" s="590" customFormat="1" x14ac:dyDescent="0.2">
      <c r="A36" s="590" t="s">
        <v>557</v>
      </c>
      <c r="B36" s="590" t="s">
        <v>563</v>
      </c>
      <c r="C36" s="590" t="s">
        <v>564</v>
      </c>
      <c r="D36" s="590" t="s">
        <v>515</v>
      </c>
      <c r="E36" s="590" t="s">
        <v>504</v>
      </c>
      <c r="F36" s="590" t="s">
        <v>505</v>
      </c>
      <c r="G36" s="590" t="s">
        <v>317</v>
      </c>
      <c r="H36" s="590" t="s">
        <v>1112</v>
      </c>
      <c r="I36" s="590" t="s">
        <v>934</v>
      </c>
      <c r="K36" s="590" t="s">
        <v>386</v>
      </c>
      <c r="L36" s="590">
        <v>3</v>
      </c>
      <c r="N36" s="590">
        <v>5</v>
      </c>
      <c r="O36" s="656">
        <v>1.6666666666666667</v>
      </c>
      <c r="P36" s="656">
        <v>1497</v>
      </c>
      <c r="Q36" s="656">
        <v>698</v>
      </c>
      <c r="R36" s="590">
        <v>2</v>
      </c>
      <c r="S36" s="621">
        <v>0.4</v>
      </c>
      <c r="V36" s="590">
        <v>1</v>
      </c>
      <c r="W36" s="621">
        <v>0.33333333333333331</v>
      </c>
      <c r="X36" s="590">
        <v>1</v>
      </c>
      <c r="Z36" s="590">
        <v>4</v>
      </c>
      <c r="AA36" s="659">
        <v>0.8</v>
      </c>
      <c r="AB36" s="590">
        <v>2</v>
      </c>
      <c r="AC36" s="621">
        <v>0.66666666666666663</v>
      </c>
      <c r="AD36" s="590">
        <v>4457</v>
      </c>
      <c r="AE36" s="590">
        <v>34</v>
      </c>
      <c r="AF36" s="621">
        <v>7.5706969494544647E-3</v>
      </c>
      <c r="AG36" s="590">
        <v>4491</v>
      </c>
      <c r="AH36" s="590">
        <v>6018</v>
      </c>
      <c r="AI36" s="621">
        <v>0.74626121635094711</v>
      </c>
      <c r="AJ36" s="590">
        <v>4457</v>
      </c>
      <c r="AK36" s="590">
        <v>34</v>
      </c>
      <c r="AL36" s="590">
        <v>4491</v>
      </c>
      <c r="AM36" s="590">
        <v>2056</v>
      </c>
      <c r="AN36" s="621">
        <v>0.46129683643706532</v>
      </c>
      <c r="AO36" s="590">
        <v>38</v>
      </c>
      <c r="AP36" s="621">
        <v>1.1176470588235294</v>
      </c>
      <c r="AQ36" s="590">
        <v>2094</v>
      </c>
      <c r="AR36" s="621">
        <v>0.46626586506346024</v>
      </c>
      <c r="AS36" s="590">
        <v>14</v>
      </c>
      <c r="AT36" s="621">
        <v>6.8093385214007783E-3</v>
      </c>
      <c r="AU36" s="590">
        <v>9</v>
      </c>
      <c r="AV36" s="621">
        <v>0.23684210526315788</v>
      </c>
      <c r="AW36" s="590">
        <v>23</v>
      </c>
      <c r="AX36" s="621">
        <v>1.0983763132760267E-2</v>
      </c>
      <c r="AY36" s="590">
        <v>14</v>
      </c>
      <c r="AZ36" s="621">
        <v>1</v>
      </c>
      <c r="BA36" s="590">
        <v>9</v>
      </c>
      <c r="BB36" s="621">
        <v>1</v>
      </c>
      <c r="BC36" s="590">
        <v>23</v>
      </c>
      <c r="BD36" s="621">
        <v>1</v>
      </c>
      <c r="BE36" s="590">
        <v>6</v>
      </c>
      <c r="BF36" s="621">
        <v>2.8653295128939827E-3</v>
      </c>
      <c r="BG36" s="590">
        <v>20</v>
      </c>
      <c r="BH36" s="621">
        <v>9.5510983763132766E-3</v>
      </c>
      <c r="BI36" s="590">
        <v>26</v>
      </c>
      <c r="BJ36" s="621">
        <v>1.2416427889207259E-2</v>
      </c>
      <c r="BK36" s="590">
        <v>2</v>
      </c>
      <c r="BL36" s="621">
        <v>0.4</v>
      </c>
      <c r="BM36" s="590">
        <v>1</v>
      </c>
      <c r="BN36" s="621">
        <v>0.33333333333333331</v>
      </c>
      <c r="BO36" s="590" t="s">
        <v>323</v>
      </c>
    </row>
    <row r="37" spans="1:67" s="590" customFormat="1" x14ac:dyDescent="0.2">
      <c r="A37" s="590" t="s">
        <v>557</v>
      </c>
      <c r="B37" s="590" t="s">
        <v>563</v>
      </c>
      <c r="C37" s="590" t="s">
        <v>560</v>
      </c>
      <c r="D37" s="590" t="s">
        <v>515</v>
      </c>
      <c r="E37" s="590" t="s">
        <v>504</v>
      </c>
      <c r="F37" s="590" t="s">
        <v>505</v>
      </c>
      <c r="G37" s="590" t="s">
        <v>317</v>
      </c>
      <c r="H37" s="590" t="s">
        <v>1112</v>
      </c>
      <c r="I37" s="590" t="s">
        <v>934</v>
      </c>
      <c r="K37" s="590" t="s">
        <v>386</v>
      </c>
      <c r="L37" s="590">
        <v>2</v>
      </c>
      <c r="N37" s="590">
        <v>4</v>
      </c>
      <c r="O37" s="656">
        <v>2</v>
      </c>
      <c r="P37" s="656">
        <v>1293</v>
      </c>
      <c r="Q37" s="656">
        <v>719</v>
      </c>
      <c r="R37" s="590">
        <v>1</v>
      </c>
      <c r="S37" s="621">
        <v>0.25</v>
      </c>
      <c r="V37" s="590">
        <v>1</v>
      </c>
      <c r="W37" s="621">
        <v>0.5</v>
      </c>
      <c r="X37" s="590">
        <v>1</v>
      </c>
      <c r="Z37" s="590">
        <v>1</v>
      </c>
      <c r="AA37" s="659">
        <v>0.25</v>
      </c>
      <c r="AB37" s="590">
        <v>1</v>
      </c>
      <c r="AC37" s="621">
        <v>0.5</v>
      </c>
      <c r="AD37" s="590">
        <v>2558</v>
      </c>
      <c r="AE37" s="590">
        <v>28</v>
      </c>
      <c r="AF37" s="621">
        <v>1.082753286929621E-2</v>
      </c>
      <c r="AG37" s="590">
        <v>2586</v>
      </c>
      <c r="AH37" s="590">
        <v>3264</v>
      </c>
      <c r="AI37" s="621">
        <v>0.79227941176470584</v>
      </c>
      <c r="AJ37" s="590">
        <v>2558</v>
      </c>
      <c r="AK37" s="590">
        <v>28</v>
      </c>
      <c r="AL37" s="590">
        <v>2586</v>
      </c>
      <c r="AM37" s="590">
        <v>1410</v>
      </c>
      <c r="AN37" s="621">
        <v>0.55121188428459733</v>
      </c>
      <c r="AO37" s="590">
        <v>28</v>
      </c>
      <c r="AP37" s="621">
        <v>1</v>
      </c>
      <c r="AQ37" s="590">
        <v>1438</v>
      </c>
      <c r="AR37" s="621">
        <v>0.5560711523588554</v>
      </c>
      <c r="AS37" s="590">
        <v>7</v>
      </c>
      <c r="AT37" s="621">
        <v>4.9645390070921988E-3</v>
      </c>
      <c r="AU37" s="590">
        <v>4</v>
      </c>
      <c r="AV37" s="621">
        <v>0.14285714285714285</v>
      </c>
      <c r="AW37" s="590">
        <v>11</v>
      </c>
      <c r="AX37" s="621">
        <v>7.6495132127955496E-3</v>
      </c>
      <c r="AY37" s="590">
        <v>7</v>
      </c>
      <c r="AZ37" s="621">
        <v>1</v>
      </c>
      <c r="BA37" s="590">
        <v>4</v>
      </c>
      <c r="BB37" s="621">
        <v>1</v>
      </c>
      <c r="BC37" s="590">
        <v>11</v>
      </c>
      <c r="BD37" s="621">
        <v>1</v>
      </c>
      <c r="BE37" s="590">
        <v>1</v>
      </c>
      <c r="BF37" s="621">
        <v>6.9541029207232264E-4</v>
      </c>
      <c r="BG37" s="590">
        <v>41</v>
      </c>
      <c r="BH37" s="621">
        <v>2.851182197496523E-2</v>
      </c>
      <c r="BI37" s="590">
        <v>42</v>
      </c>
      <c r="BJ37" s="621">
        <v>2.9207232267037551E-2</v>
      </c>
      <c r="BK37" s="590">
        <v>1</v>
      </c>
      <c r="BL37" s="621">
        <v>0.25</v>
      </c>
      <c r="BM37" s="590">
        <v>1</v>
      </c>
      <c r="BN37" s="621">
        <v>0.5</v>
      </c>
      <c r="BO37" s="590" t="s">
        <v>323</v>
      </c>
    </row>
    <row r="38" spans="1:67" s="590" customFormat="1" x14ac:dyDescent="0.2">
      <c r="A38" s="590" t="s">
        <v>557</v>
      </c>
      <c r="B38" s="590" t="s">
        <v>563</v>
      </c>
      <c r="C38" s="590" t="s">
        <v>565</v>
      </c>
      <c r="D38" s="590" t="s">
        <v>515</v>
      </c>
      <c r="E38" s="590" t="s">
        <v>504</v>
      </c>
      <c r="F38" s="590" t="s">
        <v>505</v>
      </c>
      <c r="G38" s="590" t="s">
        <v>317</v>
      </c>
      <c r="H38" s="590" t="s">
        <v>1112</v>
      </c>
      <c r="I38" s="590" t="s">
        <v>934</v>
      </c>
      <c r="K38" s="590" t="s">
        <v>386</v>
      </c>
      <c r="L38" s="590">
        <v>1</v>
      </c>
      <c r="N38" s="590">
        <v>2</v>
      </c>
      <c r="O38" s="656">
        <v>2</v>
      </c>
      <c r="P38" s="656">
        <v>1252</v>
      </c>
      <c r="Q38" s="656">
        <v>775</v>
      </c>
      <c r="R38" s="590">
        <v>0</v>
      </c>
      <c r="S38" s="621">
        <v>0</v>
      </c>
      <c r="W38" s="621"/>
      <c r="AA38" s="659"/>
      <c r="AC38" s="621"/>
      <c r="AD38" s="590">
        <v>1214</v>
      </c>
      <c r="AE38" s="590">
        <v>38</v>
      </c>
      <c r="AF38" s="621">
        <v>3.035143769968051E-2</v>
      </c>
      <c r="AG38" s="590">
        <v>1252</v>
      </c>
      <c r="AH38" s="590">
        <v>1686</v>
      </c>
      <c r="AI38" s="621">
        <v>0.74258600237247929</v>
      </c>
      <c r="AJ38" s="590">
        <v>1214</v>
      </c>
      <c r="AK38" s="590">
        <v>38</v>
      </c>
      <c r="AL38" s="590">
        <v>1252</v>
      </c>
      <c r="AM38" s="590">
        <v>739</v>
      </c>
      <c r="AN38" s="621">
        <v>0.60873146622734764</v>
      </c>
      <c r="AO38" s="590">
        <v>36</v>
      </c>
      <c r="AP38" s="621">
        <v>0.94736842105263153</v>
      </c>
      <c r="AQ38" s="590">
        <v>775</v>
      </c>
      <c r="AR38" s="621">
        <v>0.61900958466453671</v>
      </c>
      <c r="AS38" s="590">
        <v>4</v>
      </c>
      <c r="AT38" s="621">
        <v>5.4127198917456026E-3</v>
      </c>
      <c r="AU38" s="590">
        <v>1</v>
      </c>
      <c r="AV38" s="621">
        <v>2.7777777777777776E-2</v>
      </c>
      <c r="AW38" s="590">
        <v>5</v>
      </c>
      <c r="AX38" s="621">
        <v>6.4516129032258064E-3</v>
      </c>
      <c r="AY38" s="590">
        <v>4</v>
      </c>
      <c r="AZ38" s="621">
        <v>1</v>
      </c>
      <c r="BA38" s="590">
        <v>1</v>
      </c>
      <c r="BB38" s="621">
        <v>1</v>
      </c>
      <c r="BC38" s="590">
        <v>5</v>
      </c>
      <c r="BD38" s="621">
        <v>1</v>
      </c>
      <c r="BE38" s="590">
        <v>1</v>
      </c>
      <c r="BF38" s="621">
        <v>1.2903225806451613E-3</v>
      </c>
      <c r="BG38" s="590">
        <v>12</v>
      </c>
      <c r="BH38" s="621">
        <v>1.5483870967741935E-2</v>
      </c>
      <c r="BI38" s="590">
        <v>13</v>
      </c>
      <c r="BJ38" s="621">
        <v>1.6774193548387096E-2</v>
      </c>
      <c r="BK38" s="590">
        <v>0</v>
      </c>
      <c r="BL38" s="621"/>
      <c r="BN38" s="621"/>
      <c r="BO38" s="590" t="s">
        <v>323</v>
      </c>
    </row>
    <row r="39" spans="1:67" s="590" customFormat="1" x14ac:dyDescent="0.2">
      <c r="A39" s="590" t="s">
        <v>557</v>
      </c>
      <c r="B39" s="590" t="s">
        <v>563</v>
      </c>
      <c r="C39" s="590" t="s">
        <v>791</v>
      </c>
      <c r="D39" s="590" t="s">
        <v>515</v>
      </c>
      <c r="E39" s="590" t="s">
        <v>504</v>
      </c>
      <c r="F39" s="590" t="s">
        <v>505</v>
      </c>
      <c r="G39" s="590" t="s">
        <v>317</v>
      </c>
      <c r="H39" s="590" t="s">
        <v>1112</v>
      </c>
      <c r="I39" s="590" t="s">
        <v>934</v>
      </c>
      <c r="K39" s="590" t="s">
        <v>510</v>
      </c>
      <c r="L39" s="590">
        <v>1</v>
      </c>
      <c r="M39" s="590">
        <v>1</v>
      </c>
      <c r="N39" s="590">
        <v>1</v>
      </c>
      <c r="O39" s="656">
        <v>1</v>
      </c>
      <c r="P39" s="656">
        <v>1231</v>
      </c>
      <c r="Q39" s="656" t="s">
        <v>323</v>
      </c>
      <c r="R39" s="590">
        <v>0</v>
      </c>
      <c r="S39" s="621">
        <v>0</v>
      </c>
      <c r="V39" s="590">
        <v>0</v>
      </c>
      <c r="W39" s="621">
        <v>0</v>
      </c>
      <c r="X39" s="590">
        <v>0</v>
      </c>
      <c r="Z39" s="590">
        <v>1</v>
      </c>
      <c r="AA39" s="659">
        <v>1</v>
      </c>
      <c r="AB39" s="590">
        <v>1</v>
      </c>
      <c r="AC39" s="621">
        <v>1</v>
      </c>
      <c r="AD39" s="590">
        <v>1222</v>
      </c>
      <c r="AE39" s="590">
        <v>9</v>
      </c>
      <c r="AF39" s="621">
        <v>7.311129163281885E-3</v>
      </c>
      <c r="AG39" s="590">
        <v>1231</v>
      </c>
      <c r="AH39" s="590">
        <v>1566</v>
      </c>
      <c r="AI39" s="621">
        <v>0.78607918263090681</v>
      </c>
      <c r="AJ39" s="590" t="s">
        <v>323</v>
      </c>
      <c r="AK39" s="590" t="s">
        <v>323</v>
      </c>
      <c r="AL39" s="590" t="s">
        <v>323</v>
      </c>
      <c r="AN39" s="621" t="s">
        <v>323</v>
      </c>
      <c r="AP39" s="621" t="s">
        <v>323</v>
      </c>
      <c r="AQ39" s="590" t="s">
        <v>323</v>
      </c>
      <c r="AR39" s="621" t="s">
        <v>323</v>
      </c>
      <c r="AT39" s="621" t="s">
        <v>323</v>
      </c>
      <c r="AV39" s="621" t="s">
        <v>323</v>
      </c>
      <c r="AW39" s="590" t="s">
        <v>323</v>
      </c>
      <c r="AX39" s="621" t="s">
        <v>323</v>
      </c>
      <c r="AZ39" s="621" t="s">
        <v>323</v>
      </c>
      <c r="BB39" s="621" t="s">
        <v>323</v>
      </c>
      <c r="BC39" s="590" t="s">
        <v>323</v>
      </c>
      <c r="BD39" s="621" t="s">
        <v>323</v>
      </c>
      <c r="BF39" s="621" t="s">
        <v>323</v>
      </c>
      <c r="BH39" s="621" t="s">
        <v>323</v>
      </c>
      <c r="BI39" s="590" t="s">
        <v>323</v>
      </c>
      <c r="BJ39" s="621" t="s">
        <v>323</v>
      </c>
      <c r="BK39" s="590">
        <v>0</v>
      </c>
      <c r="BL39" s="621"/>
      <c r="BN39" s="621"/>
      <c r="BO39" s="590" t="s">
        <v>323</v>
      </c>
    </row>
    <row r="40" spans="1:67" s="590" customFormat="1" x14ac:dyDescent="0.2">
      <c r="A40" s="590" t="s">
        <v>465</v>
      </c>
      <c r="B40" s="590" t="s">
        <v>566</v>
      </c>
      <c r="C40" s="590" t="s">
        <v>502</v>
      </c>
      <c r="D40" s="590" t="s">
        <v>515</v>
      </c>
      <c r="E40" s="590" t="s">
        <v>504</v>
      </c>
      <c r="F40" s="590" t="s">
        <v>505</v>
      </c>
      <c r="G40" s="590" t="s">
        <v>921</v>
      </c>
      <c r="H40" s="590" t="s">
        <v>1112</v>
      </c>
      <c r="I40" s="590" t="s">
        <v>934</v>
      </c>
      <c r="K40" s="590" t="s">
        <v>510</v>
      </c>
      <c r="L40" s="590">
        <v>8</v>
      </c>
      <c r="M40" s="590">
        <v>8</v>
      </c>
      <c r="N40" s="590">
        <v>8</v>
      </c>
      <c r="O40" s="656">
        <v>1</v>
      </c>
      <c r="P40" s="656">
        <v>46.625</v>
      </c>
      <c r="Q40" s="656" t="s">
        <v>323</v>
      </c>
      <c r="R40" s="590">
        <v>6</v>
      </c>
      <c r="S40" s="621">
        <v>0.75</v>
      </c>
      <c r="V40" s="590">
        <v>6</v>
      </c>
      <c r="W40" s="621">
        <v>0.75</v>
      </c>
      <c r="X40" s="590">
        <v>6</v>
      </c>
      <c r="Y40" s="590">
        <v>0.77777777777777779</v>
      </c>
      <c r="Z40" s="590">
        <v>0</v>
      </c>
      <c r="AA40" s="659"/>
      <c r="AB40" s="590">
        <v>0</v>
      </c>
      <c r="AC40" s="621"/>
      <c r="AD40" s="590">
        <v>367</v>
      </c>
      <c r="AE40" s="590">
        <v>6</v>
      </c>
      <c r="AF40" s="621">
        <v>1.6085790884718499E-2</v>
      </c>
      <c r="AG40" s="590">
        <v>373</v>
      </c>
      <c r="AH40" s="590">
        <v>600</v>
      </c>
      <c r="AI40" s="621">
        <v>0.6216666666666667</v>
      </c>
      <c r="AJ40" s="590" t="s">
        <v>323</v>
      </c>
      <c r="AK40" s="590" t="s">
        <v>323</v>
      </c>
      <c r="AL40" s="590" t="s">
        <v>323</v>
      </c>
      <c r="AN40" s="621" t="s">
        <v>323</v>
      </c>
      <c r="AP40" s="621" t="s">
        <v>323</v>
      </c>
      <c r="AQ40" s="590" t="s">
        <v>323</v>
      </c>
      <c r="AR40" s="621" t="s">
        <v>323</v>
      </c>
      <c r="AT40" s="621" t="s">
        <v>323</v>
      </c>
      <c r="AV40" s="621" t="s">
        <v>323</v>
      </c>
      <c r="AW40" s="590" t="s">
        <v>323</v>
      </c>
      <c r="AX40" s="621" t="s">
        <v>323</v>
      </c>
      <c r="AZ40" s="621" t="s">
        <v>323</v>
      </c>
      <c r="BB40" s="621" t="s">
        <v>323</v>
      </c>
      <c r="BC40" s="590" t="s">
        <v>323</v>
      </c>
      <c r="BD40" s="621" t="s">
        <v>323</v>
      </c>
      <c r="BF40" s="621" t="s">
        <v>323</v>
      </c>
      <c r="BH40" s="621" t="s">
        <v>323</v>
      </c>
      <c r="BI40" s="590" t="s">
        <v>323</v>
      </c>
      <c r="BJ40" s="621" t="s">
        <v>323</v>
      </c>
      <c r="BK40" s="590">
        <v>2</v>
      </c>
      <c r="BL40" s="621">
        <v>0.25</v>
      </c>
      <c r="BM40" s="590">
        <v>2</v>
      </c>
      <c r="BN40" s="621">
        <v>0.25</v>
      </c>
      <c r="BO40" s="590" t="s">
        <v>323</v>
      </c>
    </row>
    <row r="41" spans="1:67" s="590" customFormat="1" x14ac:dyDescent="0.2">
      <c r="A41" s="590" t="s">
        <v>587</v>
      </c>
      <c r="B41" s="590" t="s">
        <v>597</v>
      </c>
      <c r="C41" s="590" t="s">
        <v>598</v>
      </c>
      <c r="D41" s="590" t="s">
        <v>515</v>
      </c>
      <c r="E41" s="590" t="s">
        <v>504</v>
      </c>
      <c r="F41" s="590" t="s">
        <v>505</v>
      </c>
      <c r="G41" s="590" t="s">
        <v>317</v>
      </c>
      <c r="H41" s="590" t="s">
        <v>1112</v>
      </c>
      <c r="I41" s="590" t="s">
        <v>934</v>
      </c>
      <c r="K41" s="590" t="s">
        <v>386</v>
      </c>
      <c r="L41" s="590">
        <v>4</v>
      </c>
      <c r="N41" s="590">
        <v>6</v>
      </c>
      <c r="O41" s="656">
        <v>1.5</v>
      </c>
      <c r="P41" s="656">
        <v>925.5</v>
      </c>
      <c r="Q41" s="656">
        <v>556.75</v>
      </c>
      <c r="R41" s="590">
        <v>3</v>
      </c>
      <c r="S41" s="621">
        <v>0.5</v>
      </c>
      <c r="V41" s="590">
        <v>3</v>
      </c>
      <c r="W41" s="621">
        <v>0.75</v>
      </c>
      <c r="X41" s="590">
        <v>3</v>
      </c>
      <c r="AA41" s="659"/>
      <c r="AC41" s="621"/>
      <c r="AD41" s="590">
        <v>3694</v>
      </c>
      <c r="AE41" s="590">
        <v>8</v>
      </c>
      <c r="AF41" s="621">
        <v>2.1609940572663426E-3</v>
      </c>
      <c r="AG41" s="590">
        <v>3702</v>
      </c>
      <c r="AH41" s="590">
        <v>5001</v>
      </c>
      <c r="AI41" s="621">
        <v>0.74025194961007801</v>
      </c>
      <c r="AJ41" s="590">
        <v>3694</v>
      </c>
      <c r="AK41" s="590">
        <v>8</v>
      </c>
      <c r="AL41" s="590">
        <v>3702</v>
      </c>
      <c r="AM41" s="590">
        <v>2220</v>
      </c>
      <c r="AN41" s="621">
        <v>0.60097455332972383</v>
      </c>
      <c r="AO41" s="590">
        <v>7</v>
      </c>
      <c r="AP41" s="621">
        <v>0.875</v>
      </c>
      <c r="AQ41" s="590">
        <v>2227</v>
      </c>
      <c r="AR41" s="621">
        <v>0.60156672069151806</v>
      </c>
      <c r="AS41" s="590">
        <v>26</v>
      </c>
      <c r="AT41" s="621">
        <v>1.1711711711711712E-2</v>
      </c>
      <c r="AU41" s="590">
        <v>1</v>
      </c>
      <c r="AV41" s="621">
        <v>0.14285714285714285</v>
      </c>
      <c r="AW41" s="590">
        <v>27</v>
      </c>
      <c r="AX41" s="621">
        <v>1.2123933542882801E-2</v>
      </c>
      <c r="AY41" s="590">
        <v>26</v>
      </c>
      <c r="AZ41" s="621">
        <v>1</v>
      </c>
      <c r="BA41" s="590">
        <v>1</v>
      </c>
      <c r="BB41" s="621">
        <v>1</v>
      </c>
      <c r="BC41" s="590">
        <v>27</v>
      </c>
      <c r="BD41" s="621">
        <v>1</v>
      </c>
      <c r="BE41" s="590">
        <v>2</v>
      </c>
      <c r="BF41" s="621">
        <v>8.9806915132465196E-4</v>
      </c>
      <c r="BG41" s="590">
        <v>33</v>
      </c>
      <c r="BH41" s="621">
        <v>1.4818140996856757E-2</v>
      </c>
      <c r="BI41" s="590">
        <v>35</v>
      </c>
      <c r="BJ41" s="621">
        <v>1.5716210148181409E-2</v>
      </c>
      <c r="BK41" s="590">
        <v>1</v>
      </c>
      <c r="BL41" s="621">
        <v>0.16666666666666666</v>
      </c>
      <c r="BM41" s="590">
        <v>1</v>
      </c>
      <c r="BN41" s="621">
        <v>0.25</v>
      </c>
      <c r="BO41" s="590" t="s">
        <v>323</v>
      </c>
    </row>
    <row r="42" spans="1:67" s="590" customFormat="1" x14ac:dyDescent="0.2">
      <c r="A42" s="590" t="s">
        <v>587</v>
      </c>
      <c r="B42" s="590" t="s">
        <v>597</v>
      </c>
      <c r="C42" s="590" t="s">
        <v>599</v>
      </c>
      <c r="D42" s="590" t="s">
        <v>515</v>
      </c>
      <c r="E42" s="590" t="s">
        <v>504</v>
      </c>
      <c r="F42" s="590" t="s">
        <v>505</v>
      </c>
      <c r="G42" s="590" t="s">
        <v>317</v>
      </c>
      <c r="H42" s="590" t="s">
        <v>1112</v>
      </c>
      <c r="I42" s="590" t="s">
        <v>934</v>
      </c>
      <c r="K42" s="590" t="s">
        <v>510</v>
      </c>
      <c r="L42" s="590">
        <v>3</v>
      </c>
      <c r="M42" s="590">
        <v>3</v>
      </c>
      <c r="N42" s="590">
        <v>3</v>
      </c>
      <c r="O42" s="656">
        <v>1</v>
      </c>
      <c r="P42" s="656">
        <v>905.33333333333337</v>
      </c>
      <c r="Q42" s="656" t="s">
        <v>323</v>
      </c>
      <c r="R42" s="590">
        <v>2</v>
      </c>
      <c r="S42" s="621">
        <v>0.66666666666666663</v>
      </c>
      <c r="V42" s="590">
        <v>2</v>
      </c>
      <c r="W42" s="621">
        <v>0.66666666666666663</v>
      </c>
      <c r="X42" s="590">
        <v>2</v>
      </c>
      <c r="AA42" s="659"/>
      <c r="AC42" s="621"/>
      <c r="AD42" s="590">
        <v>2706</v>
      </c>
      <c r="AE42" s="590">
        <v>10</v>
      </c>
      <c r="AF42" s="621">
        <v>3.6818851251840942E-3</v>
      </c>
      <c r="AG42" s="590">
        <v>2716</v>
      </c>
      <c r="AH42" s="590">
        <v>4113</v>
      </c>
      <c r="AI42" s="621">
        <v>0.66034524677850714</v>
      </c>
      <c r="AJ42" s="590" t="s">
        <v>323</v>
      </c>
      <c r="AK42" s="590" t="s">
        <v>323</v>
      </c>
      <c r="AL42" s="590" t="s">
        <v>323</v>
      </c>
      <c r="AN42" s="621" t="s">
        <v>323</v>
      </c>
      <c r="AP42" s="621" t="s">
        <v>323</v>
      </c>
      <c r="AQ42" s="590" t="s">
        <v>323</v>
      </c>
      <c r="AR42" s="621" t="s">
        <v>323</v>
      </c>
      <c r="AT42" s="621" t="s">
        <v>323</v>
      </c>
      <c r="AV42" s="621" t="s">
        <v>323</v>
      </c>
      <c r="AW42" s="590" t="s">
        <v>323</v>
      </c>
      <c r="AX42" s="621" t="s">
        <v>323</v>
      </c>
      <c r="AZ42" s="621" t="s">
        <v>323</v>
      </c>
      <c r="BB42" s="621" t="s">
        <v>323</v>
      </c>
      <c r="BC42" s="590" t="s">
        <v>323</v>
      </c>
      <c r="BD42" s="621" t="s">
        <v>323</v>
      </c>
      <c r="BF42" s="621" t="s">
        <v>323</v>
      </c>
      <c r="BH42" s="621" t="s">
        <v>323</v>
      </c>
      <c r="BI42" s="590" t="s">
        <v>323</v>
      </c>
      <c r="BJ42" s="621" t="s">
        <v>323</v>
      </c>
      <c r="BK42" s="590">
        <v>1</v>
      </c>
      <c r="BL42" s="621">
        <v>0.33333333333333331</v>
      </c>
      <c r="BM42" s="590">
        <v>1</v>
      </c>
      <c r="BN42" s="621">
        <v>0.33333333333333331</v>
      </c>
      <c r="BO42" s="590" t="s">
        <v>323</v>
      </c>
    </row>
    <row r="43" spans="1:67" s="590" customFormat="1" x14ac:dyDescent="0.2">
      <c r="A43" s="590" t="s">
        <v>587</v>
      </c>
      <c r="B43" s="590" t="s">
        <v>597</v>
      </c>
      <c r="C43" s="590" t="s">
        <v>600</v>
      </c>
      <c r="D43" s="590" t="s">
        <v>515</v>
      </c>
      <c r="E43" s="590" t="s">
        <v>504</v>
      </c>
      <c r="F43" s="590" t="s">
        <v>505</v>
      </c>
      <c r="G43" s="590" t="s">
        <v>317</v>
      </c>
      <c r="H43" s="590" t="s">
        <v>1112</v>
      </c>
      <c r="I43" s="590" t="s">
        <v>934</v>
      </c>
      <c r="K43" s="590" t="s">
        <v>510</v>
      </c>
      <c r="L43" s="590">
        <v>1</v>
      </c>
      <c r="M43" s="590">
        <v>1</v>
      </c>
      <c r="N43" s="590">
        <v>1</v>
      </c>
      <c r="O43" s="656">
        <v>1</v>
      </c>
      <c r="P43" s="656">
        <v>767</v>
      </c>
      <c r="Q43" s="656" t="s">
        <v>323</v>
      </c>
      <c r="R43" s="590">
        <v>1</v>
      </c>
      <c r="S43" s="621">
        <v>1</v>
      </c>
      <c r="V43" s="590">
        <v>1</v>
      </c>
      <c r="W43" s="621">
        <v>1</v>
      </c>
      <c r="X43" s="590">
        <v>1</v>
      </c>
      <c r="AA43" s="659"/>
      <c r="AC43" s="621"/>
      <c r="AD43" s="590">
        <v>759</v>
      </c>
      <c r="AE43" s="590">
        <v>8</v>
      </c>
      <c r="AF43" s="621">
        <v>1.0430247718383311E-2</v>
      </c>
      <c r="AG43" s="590">
        <v>767</v>
      </c>
      <c r="AH43" s="590">
        <v>1008</v>
      </c>
      <c r="AI43" s="621">
        <v>0.76091269841269837</v>
      </c>
      <c r="AJ43" s="590" t="s">
        <v>323</v>
      </c>
      <c r="AK43" s="590" t="s">
        <v>323</v>
      </c>
      <c r="AL43" s="590" t="s">
        <v>323</v>
      </c>
      <c r="AN43" s="621" t="s">
        <v>323</v>
      </c>
      <c r="AP43" s="621" t="s">
        <v>323</v>
      </c>
      <c r="AQ43" s="590" t="s">
        <v>323</v>
      </c>
      <c r="AR43" s="621" t="s">
        <v>323</v>
      </c>
      <c r="AT43" s="621" t="s">
        <v>323</v>
      </c>
      <c r="AV43" s="621" t="s">
        <v>323</v>
      </c>
      <c r="AW43" s="590" t="s">
        <v>323</v>
      </c>
      <c r="AX43" s="621" t="s">
        <v>323</v>
      </c>
      <c r="AZ43" s="621" t="s">
        <v>323</v>
      </c>
      <c r="BB43" s="621" t="s">
        <v>323</v>
      </c>
      <c r="BC43" s="590" t="s">
        <v>323</v>
      </c>
      <c r="BD43" s="621" t="s">
        <v>323</v>
      </c>
      <c r="BF43" s="621" t="s">
        <v>323</v>
      </c>
      <c r="BH43" s="621" t="s">
        <v>323</v>
      </c>
      <c r="BI43" s="590" t="s">
        <v>323</v>
      </c>
      <c r="BJ43" s="621" t="s">
        <v>323</v>
      </c>
      <c r="BK43" s="590">
        <v>1</v>
      </c>
      <c r="BL43" s="621">
        <v>1</v>
      </c>
      <c r="BM43" s="590">
        <v>1</v>
      </c>
      <c r="BN43" s="621">
        <v>1</v>
      </c>
      <c r="BO43" s="590" t="s">
        <v>323</v>
      </c>
    </row>
    <row r="44" spans="1:67" s="590" customFormat="1" x14ac:dyDescent="0.2">
      <c r="A44" s="590" t="s">
        <v>587</v>
      </c>
      <c r="B44" s="590" t="s">
        <v>597</v>
      </c>
      <c r="C44" s="590" t="s">
        <v>601</v>
      </c>
      <c r="D44" s="590" t="s">
        <v>515</v>
      </c>
      <c r="E44" s="590" t="s">
        <v>504</v>
      </c>
      <c r="F44" s="590" t="s">
        <v>505</v>
      </c>
      <c r="G44" s="590" t="s">
        <v>317</v>
      </c>
      <c r="H44" s="590" t="s">
        <v>1112</v>
      </c>
      <c r="I44" s="590" t="s">
        <v>934</v>
      </c>
      <c r="K44" s="590" t="s">
        <v>510</v>
      </c>
      <c r="L44" s="590">
        <v>1</v>
      </c>
      <c r="M44" s="590">
        <v>1</v>
      </c>
      <c r="N44" s="590">
        <v>1</v>
      </c>
      <c r="O44" s="656">
        <v>1</v>
      </c>
      <c r="P44" s="656">
        <v>754</v>
      </c>
      <c r="Q44" s="656" t="s">
        <v>323</v>
      </c>
      <c r="R44" s="590">
        <v>1</v>
      </c>
      <c r="S44" s="621">
        <v>1</v>
      </c>
      <c r="V44" s="590">
        <v>1</v>
      </c>
      <c r="W44" s="621">
        <v>1</v>
      </c>
      <c r="X44" s="590">
        <v>1</v>
      </c>
      <c r="AA44" s="659"/>
      <c r="AC44" s="621"/>
      <c r="AD44" s="590">
        <v>754</v>
      </c>
      <c r="AF44" s="621"/>
      <c r="AG44" s="590">
        <v>754</v>
      </c>
      <c r="AH44" s="590">
        <v>1155</v>
      </c>
      <c r="AI44" s="621">
        <v>0.65281385281385285</v>
      </c>
      <c r="AJ44" s="590" t="s">
        <v>323</v>
      </c>
      <c r="AK44" s="590" t="s">
        <v>323</v>
      </c>
      <c r="AL44" s="590" t="s">
        <v>323</v>
      </c>
      <c r="AN44" s="621" t="s">
        <v>323</v>
      </c>
      <c r="AP44" s="621" t="s">
        <v>323</v>
      </c>
      <c r="AQ44" s="590" t="s">
        <v>323</v>
      </c>
      <c r="AR44" s="621" t="s">
        <v>323</v>
      </c>
      <c r="AS44" s="590" t="s">
        <v>323</v>
      </c>
      <c r="AT44" s="621" t="s">
        <v>323</v>
      </c>
      <c r="AU44" s="590" t="s">
        <v>323</v>
      </c>
      <c r="AV44" s="621" t="s">
        <v>323</v>
      </c>
      <c r="AW44" s="590" t="s">
        <v>323</v>
      </c>
      <c r="AX44" s="621" t="s">
        <v>323</v>
      </c>
      <c r="AZ44" s="621" t="s">
        <v>323</v>
      </c>
      <c r="BB44" s="621" t="s">
        <v>323</v>
      </c>
      <c r="BC44" s="590" t="s">
        <v>323</v>
      </c>
      <c r="BD44" s="621" t="s">
        <v>323</v>
      </c>
      <c r="BF44" s="621" t="s">
        <v>323</v>
      </c>
      <c r="BH44" s="621" t="s">
        <v>323</v>
      </c>
      <c r="BI44" s="590" t="s">
        <v>323</v>
      </c>
      <c r="BJ44" s="621" t="s">
        <v>323</v>
      </c>
      <c r="BK44" s="590">
        <v>0</v>
      </c>
      <c r="BL44" s="621"/>
      <c r="BN44" s="621"/>
      <c r="BO44" s="590" t="s">
        <v>323</v>
      </c>
    </row>
    <row r="45" spans="1:67" s="590" customFormat="1" x14ac:dyDescent="0.2">
      <c r="A45" s="590" t="s">
        <v>587</v>
      </c>
      <c r="B45" s="590" t="s">
        <v>597</v>
      </c>
      <c r="C45" s="590" t="s">
        <v>602</v>
      </c>
      <c r="D45" s="590" t="s">
        <v>515</v>
      </c>
      <c r="E45" s="590" t="s">
        <v>504</v>
      </c>
      <c r="F45" s="590" t="s">
        <v>505</v>
      </c>
      <c r="G45" s="590" t="s">
        <v>317</v>
      </c>
      <c r="H45" s="590" t="s">
        <v>1112</v>
      </c>
      <c r="I45" s="590" t="s">
        <v>934</v>
      </c>
      <c r="K45" s="590" t="s">
        <v>510</v>
      </c>
      <c r="L45" s="590">
        <v>1</v>
      </c>
      <c r="M45" s="590">
        <v>1</v>
      </c>
      <c r="N45" s="590">
        <v>1</v>
      </c>
      <c r="O45" s="656">
        <v>1</v>
      </c>
      <c r="P45" s="656">
        <v>769</v>
      </c>
      <c r="Q45" s="656" t="s">
        <v>323</v>
      </c>
      <c r="R45" s="590">
        <v>1</v>
      </c>
      <c r="S45" s="621">
        <v>1</v>
      </c>
      <c r="V45" s="590">
        <v>1</v>
      </c>
      <c r="W45" s="621">
        <v>1</v>
      </c>
      <c r="X45" s="590">
        <v>1</v>
      </c>
      <c r="AA45" s="659"/>
      <c r="AC45" s="621"/>
      <c r="AD45" s="590">
        <v>768</v>
      </c>
      <c r="AE45" s="590">
        <v>1</v>
      </c>
      <c r="AF45" s="621">
        <v>1.3003901170351106E-3</v>
      </c>
      <c r="AG45" s="590">
        <v>769</v>
      </c>
      <c r="AH45" s="590">
        <v>1212</v>
      </c>
      <c r="AI45" s="621">
        <v>0.63448844884488453</v>
      </c>
      <c r="AJ45" s="590" t="s">
        <v>323</v>
      </c>
      <c r="AK45" s="590" t="s">
        <v>323</v>
      </c>
      <c r="AL45" s="590" t="s">
        <v>323</v>
      </c>
      <c r="AN45" s="621" t="s">
        <v>323</v>
      </c>
      <c r="AP45" s="621" t="s">
        <v>323</v>
      </c>
      <c r="AQ45" s="590" t="s">
        <v>323</v>
      </c>
      <c r="AR45" s="621" t="s">
        <v>323</v>
      </c>
      <c r="AT45" s="621" t="s">
        <v>323</v>
      </c>
      <c r="AV45" s="621" t="s">
        <v>323</v>
      </c>
      <c r="AW45" s="590" t="s">
        <v>323</v>
      </c>
      <c r="AX45" s="621" t="s">
        <v>323</v>
      </c>
      <c r="AZ45" s="621" t="s">
        <v>323</v>
      </c>
      <c r="BB45" s="621" t="s">
        <v>323</v>
      </c>
      <c r="BC45" s="590" t="s">
        <v>323</v>
      </c>
      <c r="BD45" s="621" t="s">
        <v>323</v>
      </c>
      <c r="BF45" s="621" t="s">
        <v>323</v>
      </c>
      <c r="BH45" s="621"/>
      <c r="BJ45" s="621" t="s">
        <v>323</v>
      </c>
      <c r="BK45" s="590">
        <v>0</v>
      </c>
      <c r="BL45" s="621"/>
      <c r="BN45" s="621"/>
      <c r="BO45" s="590" t="s">
        <v>323</v>
      </c>
    </row>
    <row r="46" spans="1:67" s="590" customFormat="1" x14ac:dyDescent="0.2">
      <c r="A46" s="590" t="s">
        <v>587</v>
      </c>
      <c r="B46" s="590" t="s">
        <v>597</v>
      </c>
      <c r="C46" s="590" t="s">
        <v>603</v>
      </c>
      <c r="D46" s="590" t="s">
        <v>515</v>
      </c>
      <c r="E46" s="590" t="s">
        <v>504</v>
      </c>
      <c r="F46" s="590" t="s">
        <v>505</v>
      </c>
      <c r="G46" s="590" t="s">
        <v>317</v>
      </c>
      <c r="H46" s="590" t="s">
        <v>1112</v>
      </c>
      <c r="I46" s="590" t="s">
        <v>934</v>
      </c>
      <c r="K46" s="590" t="s">
        <v>510</v>
      </c>
      <c r="L46" s="590">
        <v>1</v>
      </c>
      <c r="M46" s="590">
        <v>1</v>
      </c>
      <c r="N46" s="590">
        <v>1</v>
      </c>
      <c r="O46" s="656">
        <v>1</v>
      </c>
      <c r="P46" s="656">
        <v>736</v>
      </c>
      <c r="Q46" s="656" t="s">
        <v>323</v>
      </c>
      <c r="R46" s="590">
        <v>1</v>
      </c>
      <c r="S46" s="621">
        <v>1</v>
      </c>
      <c r="V46" s="590">
        <v>1</v>
      </c>
      <c r="W46" s="621">
        <v>1</v>
      </c>
      <c r="X46" s="590">
        <v>1</v>
      </c>
      <c r="AA46" s="659"/>
      <c r="AC46" s="621"/>
      <c r="AD46" s="590">
        <v>736</v>
      </c>
      <c r="AF46" s="621"/>
      <c r="AG46" s="590">
        <v>736</v>
      </c>
      <c r="AH46" s="590">
        <v>1233</v>
      </c>
      <c r="AI46" s="621">
        <v>0.59691808596918083</v>
      </c>
      <c r="AJ46" s="590" t="s">
        <v>323</v>
      </c>
      <c r="AK46" s="590" t="s">
        <v>323</v>
      </c>
      <c r="AL46" s="590" t="s">
        <v>323</v>
      </c>
      <c r="AN46" s="621" t="s">
        <v>323</v>
      </c>
      <c r="AP46" s="621" t="s">
        <v>323</v>
      </c>
      <c r="AQ46" s="590" t="s">
        <v>323</v>
      </c>
      <c r="AR46" s="621" t="s">
        <v>323</v>
      </c>
      <c r="AS46" s="590" t="s">
        <v>323</v>
      </c>
      <c r="AT46" s="621" t="s">
        <v>323</v>
      </c>
      <c r="AU46" s="590" t="s">
        <v>323</v>
      </c>
      <c r="AV46" s="621" t="s">
        <v>323</v>
      </c>
      <c r="AW46" s="590" t="s">
        <v>323</v>
      </c>
      <c r="AX46" s="621" t="s">
        <v>323</v>
      </c>
      <c r="AZ46" s="621" t="s">
        <v>323</v>
      </c>
      <c r="BB46" s="621" t="s">
        <v>323</v>
      </c>
      <c r="BC46" s="590" t="s">
        <v>323</v>
      </c>
      <c r="BD46" s="621" t="s">
        <v>323</v>
      </c>
      <c r="BF46" s="621" t="s">
        <v>323</v>
      </c>
      <c r="BH46" s="621" t="s">
        <v>323</v>
      </c>
      <c r="BI46" s="590" t="s">
        <v>323</v>
      </c>
      <c r="BJ46" s="621" t="s">
        <v>323</v>
      </c>
      <c r="BK46" s="590">
        <v>0</v>
      </c>
      <c r="BL46" s="621"/>
      <c r="BN46" s="621"/>
      <c r="BO46" s="590" t="s">
        <v>323</v>
      </c>
    </row>
    <row r="47" spans="1:67" s="590" customFormat="1" x14ac:dyDescent="0.2">
      <c r="A47" s="590" t="s">
        <v>587</v>
      </c>
      <c r="B47" s="590" t="s">
        <v>597</v>
      </c>
      <c r="C47" s="590" t="s">
        <v>604</v>
      </c>
      <c r="D47" s="590" t="s">
        <v>515</v>
      </c>
      <c r="E47" s="590" t="s">
        <v>504</v>
      </c>
      <c r="F47" s="590" t="s">
        <v>505</v>
      </c>
      <c r="G47" s="590" t="s">
        <v>317</v>
      </c>
      <c r="H47" s="590" t="s">
        <v>1112</v>
      </c>
      <c r="I47" s="590" t="s">
        <v>934</v>
      </c>
      <c r="K47" s="590" t="s">
        <v>386</v>
      </c>
      <c r="L47" s="590">
        <v>1</v>
      </c>
      <c r="N47" s="590">
        <v>2</v>
      </c>
      <c r="O47" s="656">
        <v>2</v>
      </c>
      <c r="P47" s="656">
        <v>828</v>
      </c>
      <c r="Q47" s="656">
        <v>480</v>
      </c>
      <c r="R47" s="590">
        <v>1</v>
      </c>
      <c r="S47" s="621">
        <v>0.5</v>
      </c>
      <c r="V47" s="590">
        <v>1</v>
      </c>
      <c r="W47" s="621">
        <v>1</v>
      </c>
      <c r="X47" s="590">
        <v>1</v>
      </c>
      <c r="AA47" s="659"/>
      <c r="AC47" s="621"/>
      <c r="AD47" s="590">
        <v>823</v>
      </c>
      <c r="AE47" s="590">
        <v>5</v>
      </c>
      <c r="AF47" s="621">
        <v>6.038647342995169E-3</v>
      </c>
      <c r="AG47" s="590">
        <v>828</v>
      </c>
      <c r="AH47" s="590">
        <v>1119</v>
      </c>
      <c r="AI47" s="621">
        <v>0.73994638069705099</v>
      </c>
      <c r="AJ47" s="590">
        <v>823</v>
      </c>
      <c r="AK47" s="590">
        <v>5</v>
      </c>
      <c r="AL47" s="590">
        <v>828</v>
      </c>
      <c r="AM47" s="590">
        <v>476</v>
      </c>
      <c r="AN47" s="621">
        <v>0.57837181044957475</v>
      </c>
      <c r="AO47" s="590">
        <v>4</v>
      </c>
      <c r="AP47" s="621">
        <v>0.8</v>
      </c>
      <c r="AQ47" s="590">
        <v>480</v>
      </c>
      <c r="AR47" s="621">
        <v>0.57971014492753625</v>
      </c>
      <c r="AT47" s="621" t="s">
        <v>323</v>
      </c>
      <c r="AV47" s="621"/>
      <c r="AX47" s="621"/>
      <c r="AZ47" s="621"/>
      <c r="BB47" s="621"/>
      <c r="BD47" s="621"/>
      <c r="BF47" s="621"/>
      <c r="BG47" s="590">
        <v>18</v>
      </c>
      <c r="BH47" s="621">
        <v>3.7499999999999999E-2</v>
      </c>
      <c r="BI47" s="590">
        <v>18</v>
      </c>
      <c r="BJ47" s="621">
        <v>3.7499999999999999E-2</v>
      </c>
      <c r="BK47" s="590">
        <v>0</v>
      </c>
      <c r="BL47" s="621"/>
      <c r="BN47" s="621"/>
      <c r="BO47" s="590" t="s">
        <v>323</v>
      </c>
    </row>
    <row r="48" spans="1:67" s="590" customFormat="1" x14ac:dyDescent="0.2">
      <c r="A48" s="590" t="s">
        <v>587</v>
      </c>
      <c r="B48" s="590" t="s">
        <v>597</v>
      </c>
      <c r="C48" s="590" t="s">
        <v>605</v>
      </c>
      <c r="D48" s="590" t="s">
        <v>515</v>
      </c>
      <c r="E48" s="590" t="s">
        <v>504</v>
      </c>
      <c r="F48" s="590" t="s">
        <v>505</v>
      </c>
      <c r="G48" s="590" t="s">
        <v>317</v>
      </c>
      <c r="H48" s="590" t="s">
        <v>1112</v>
      </c>
      <c r="I48" s="590" t="s">
        <v>934</v>
      </c>
      <c r="K48" s="590" t="s">
        <v>510</v>
      </c>
      <c r="L48" s="590">
        <v>2</v>
      </c>
      <c r="M48" s="590">
        <v>2</v>
      </c>
      <c r="N48" s="590">
        <v>2</v>
      </c>
      <c r="O48" s="656">
        <v>1</v>
      </c>
      <c r="P48" s="656">
        <v>759.5</v>
      </c>
      <c r="Q48" s="656" t="s">
        <v>323</v>
      </c>
      <c r="R48" s="590">
        <v>2</v>
      </c>
      <c r="S48" s="621">
        <v>1</v>
      </c>
      <c r="V48" s="590">
        <v>2</v>
      </c>
      <c r="W48" s="621">
        <v>1</v>
      </c>
      <c r="X48" s="590">
        <v>2</v>
      </c>
      <c r="AA48" s="659"/>
      <c r="AC48" s="621"/>
      <c r="AD48" s="590">
        <v>1516</v>
      </c>
      <c r="AE48" s="590">
        <v>3</v>
      </c>
      <c r="AF48" s="621">
        <v>1.9749835418038184E-3</v>
      </c>
      <c r="AG48" s="590">
        <v>1519</v>
      </c>
      <c r="AH48" s="590">
        <v>2049</v>
      </c>
      <c r="AI48" s="621">
        <v>0.74133723767691562</v>
      </c>
      <c r="AJ48" s="590" t="s">
        <v>323</v>
      </c>
      <c r="AK48" s="590" t="s">
        <v>323</v>
      </c>
      <c r="AL48" s="590" t="s">
        <v>323</v>
      </c>
      <c r="AN48" s="621" t="s">
        <v>323</v>
      </c>
      <c r="AP48" s="621" t="s">
        <v>323</v>
      </c>
      <c r="AQ48" s="590" t="s">
        <v>323</v>
      </c>
      <c r="AR48" s="621" t="s">
        <v>323</v>
      </c>
      <c r="AS48" s="590" t="s">
        <v>323</v>
      </c>
      <c r="AT48" s="621" t="s">
        <v>323</v>
      </c>
      <c r="AU48" s="590" t="s">
        <v>323</v>
      </c>
      <c r="AV48" s="621" t="s">
        <v>323</v>
      </c>
      <c r="AW48" s="590" t="s">
        <v>323</v>
      </c>
      <c r="AX48" s="621" t="s">
        <v>323</v>
      </c>
      <c r="AZ48" s="621" t="s">
        <v>323</v>
      </c>
      <c r="BB48" s="621" t="s">
        <v>323</v>
      </c>
      <c r="BC48" s="590" t="s">
        <v>323</v>
      </c>
      <c r="BD48" s="621" t="s">
        <v>323</v>
      </c>
      <c r="BF48" s="621" t="s">
        <v>323</v>
      </c>
      <c r="BH48" s="621" t="s">
        <v>323</v>
      </c>
      <c r="BI48" s="590" t="s">
        <v>323</v>
      </c>
      <c r="BJ48" s="621" t="s">
        <v>323</v>
      </c>
      <c r="BK48" s="590">
        <v>1</v>
      </c>
      <c r="BL48" s="621">
        <v>0.5</v>
      </c>
      <c r="BM48" s="590">
        <v>1</v>
      </c>
      <c r="BN48" s="621">
        <v>0.5</v>
      </c>
      <c r="BO48" s="590" t="s">
        <v>323</v>
      </c>
    </row>
    <row r="49" spans="1:67" s="590" customFormat="1" x14ac:dyDescent="0.2">
      <c r="A49" s="590" t="s">
        <v>631</v>
      </c>
      <c r="B49" s="590" t="s">
        <v>641</v>
      </c>
      <c r="C49" s="590" t="s">
        <v>643</v>
      </c>
      <c r="D49" s="590" t="s">
        <v>515</v>
      </c>
      <c r="E49" s="590" t="s">
        <v>504</v>
      </c>
      <c r="F49" s="590" t="s">
        <v>505</v>
      </c>
      <c r="G49" s="590" t="s">
        <v>318</v>
      </c>
      <c r="H49" s="590" t="s">
        <v>1112</v>
      </c>
      <c r="I49" s="590" t="s">
        <v>934</v>
      </c>
      <c r="K49" s="590" t="s">
        <v>386</v>
      </c>
      <c r="L49" s="590">
        <v>3</v>
      </c>
      <c r="N49" s="590">
        <v>4</v>
      </c>
      <c r="O49" s="656">
        <v>1.3333333333333333</v>
      </c>
      <c r="P49" s="656">
        <v>2975.3333333333335</v>
      </c>
      <c r="Q49" s="656">
        <v>1240</v>
      </c>
      <c r="R49" s="590">
        <v>3</v>
      </c>
      <c r="S49" s="621">
        <v>0.75</v>
      </c>
      <c r="V49" s="590">
        <v>3</v>
      </c>
      <c r="W49" s="621">
        <v>1</v>
      </c>
      <c r="X49" s="590">
        <v>3</v>
      </c>
      <c r="AA49" s="659"/>
      <c r="AC49" s="621"/>
      <c r="AD49" s="590">
        <v>8911</v>
      </c>
      <c r="AE49" s="590">
        <v>15</v>
      </c>
      <c r="AF49" s="621">
        <v>1.6804839793860631E-3</v>
      </c>
      <c r="AG49" s="590">
        <v>8926</v>
      </c>
      <c r="AH49" s="590">
        <v>12033</v>
      </c>
      <c r="AI49" s="621">
        <v>0.74179340147926531</v>
      </c>
      <c r="AJ49" s="590">
        <v>8911</v>
      </c>
      <c r="AK49" s="590">
        <v>15</v>
      </c>
      <c r="AL49" s="590">
        <v>8926</v>
      </c>
      <c r="AM49" s="590">
        <v>3708</v>
      </c>
      <c r="AN49" s="621">
        <v>0.41611491415104929</v>
      </c>
      <c r="AO49" s="590">
        <v>12</v>
      </c>
      <c r="AP49" s="621">
        <v>0.8</v>
      </c>
      <c r="AQ49" s="590">
        <v>3720</v>
      </c>
      <c r="AR49" s="621">
        <v>0.41676002688774366</v>
      </c>
      <c r="AS49" s="590">
        <v>14</v>
      </c>
      <c r="AT49" s="621">
        <v>3.7756202804746495E-3</v>
      </c>
      <c r="AU49" s="590">
        <v>2</v>
      </c>
      <c r="AV49" s="621">
        <v>0.16666666666666666</v>
      </c>
      <c r="AW49" s="590">
        <v>16</v>
      </c>
      <c r="AX49" s="621">
        <v>4.3010752688172043E-3</v>
      </c>
      <c r="AY49" s="590">
        <v>13</v>
      </c>
      <c r="AZ49" s="621">
        <v>0.9285714285714286</v>
      </c>
      <c r="BA49" s="590">
        <v>2</v>
      </c>
      <c r="BB49" s="621">
        <v>1</v>
      </c>
      <c r="BC49" s="590">
        <v>15</v>
      </c>
      <c r="BD49" s="621">
        <v>0.9375</v>
      </c>
      <c r="BE49" s="590">
        <v>3</v>
      </c>
      <c r="BF49" s="621">
        <v>8.0645161290322581E-4</v>
      </c>
      <c r="BG49" s="590">
        <v>181</v>
      </c>
      <c r="BH49" s="621">
        <v>4.8655913978494621E-2</v>
      </c>
      <c r="BI49" s="590">
        <v>184</v>
      </c>
      <c r="BJ49" s="621">
        <v>4.9462365591397849E-2</v>
      </c>
      <c r="BK49" s="590">
        <v>1</v>
      </c>
      <c r="BL49" s="621">
        <v>0.25</v>
      </c>
      <c r="BM49" s="590">
        <v>1</v>
      </c>
      <c r="BN49" s="621">
        <v>0.33333333333333331</v>
      </c>
      <c r="BO49" s="590" t="s">
        <v>323</v>
      </c>
    </row>
    <row r="50" spans="1:67" s="590" customFormat="1" x14ac:dyDescent="0.2">
      <c r="A50" s="590" t="s">
        <v>631</v>
      </c>
      <c r="B50" s="590" t="s">
        <v>641</v>
      </c>
      <c r="C50" s="590" t="s">
        <v>642</v>
      </c>
      <c r="D50" s="590" t="s">
        <v>515</v>
      </c>
      <c r="E50" s="590" t="s">
        <v>504</v>
      </c>
      <c r="F50" s="590" t="s">
        <v>505</v>
      </c>
      <c r="G50" s="590" t="s">
        <v>318</v>
      </c>
      <c r="H50" s="590" t="s">
        <v>1112</v>
      </c>
      <c r="I50" s="590" t="s">
        <v>934</v>
      </c>
      <c r="K50" s="590" t="s">
        <v>386</v>
      </c>
      <c r="L50" s="590">
        <v>5</v>
      </c>
      <c r="N50" s="590">
        <v>8</v>
      </c>
      <c r="O50" s="656">
        <v>1.6</v>
      </c>
      <c r="P50" s="656">
        <v>1129.5999999999999</v>
      </c>
      <c r="Q50" s="656">
        <v>491.2</v>
      </c>
      <c r="R50" s="590">
        <v>4</v>
      </c>
      <c r="S50" s="621">
        <v>0.5</v>
      </c>
      <c r="V50" s="590">
        <v>4</v>
      </c>
      <c r="W50" s="621">
        <v>0.8</v>
      </c>
      <c r="X50" s="590">
        <v>4</v>
      </c>
      <c r="AA50" s="659"/>
      <c r="AC50" s="621"/>
      <c r="AD50" s="590">
        <v>5640</v>
      </c>
      <c r="AE50" s="590">
        <v>8</v>
      </c>
      <c r="AF50" s="621">
        <v>1.4164305949008499E-3</v>
      </c>
      <c r="AG50" s="590">
        <v>5648</v>
      </c>
      <c r="AH50" s="590">
        <v>7347</v>
      </c>
      <c r="AI50" s="621">
        <v>0.7687491493126446</v>
      </c>
      <c r="AJ50" s="590">
        <v>5640</v>
      </c>
      <c r="AK50" s="590">
        <v>8</v>
      </c>
      <c r="AL50" s="590">
        <v>5648</v>
      </c>
      <c r="AM50" s="590">
        <v>2450</v>
      </c>
      <c r="AN50" s="621">
        <v>0.43439716312056736</v>
      </c>
      <c r="AO50" s="590">
        <v>6</v>
      </c>
      <c r="AP50" s="621">
        <v>0.75</v>
      </c>
      <c r="AQ50" s="590">
        <v>2456</v>
      </c>
      <c r="AR50" s="621">
        <v>0.43484419263456092</v>
      </c>
      <c r="AS50" s="590">
        <v>11</v>
      </c>
      <c r="AT50" s="621">
        <v>4.489795918367347E-3</v>
      </c>
      <c r="AU50" s="590">
        <v>1</v>
      </c>
      <c r="AV50" s="621">
        <v>0.16666666666666666</v>
      </c>
      <c r="AW50" s="590">
        <v>12</v>
      </c>
      <c r="AX50" s="621">
        <v>4.8859934853420191E-3</v>
      </c>
      <c r="AY50" s="590">
        <v>11</v>
      </c>
      <c r="AZ50" s="621">
        <v>1</v>
      </c>
      <c r="BA50" s="590">
        <v>1</v>
      </c>
      <c r="BB50" s="621">
        <v>1</v>
      </c>
      <c r="BC50" s="590">
        <v>12</v>
      </c>
      <c r="BD50" s="621">
        <v>1</v>
      </c>
      <c r="BE50" s="590">
        <v>6</v>
      </c>
      <c r="BF50" s="621">
        <v>2.4429967426710096E-3</v>
      </c>
      <c r="BG50" s="590">
        <v>8</v>
      </c>
      <c r="BH50" s="621">
        <v>3.2573289902280132E-3</v>
      </c>
      <c r="BI50" s="590">
        <v>14</v>
      </c>
      <c r="BJ50" s="621">
        <v>5.7003257328990227E-3</v>
      </c>
      <c r="BK50" s="590">
        <v>2</v>
      </c>
      <c r="BL50" s="621">
        <v>0.25</v>
      </c>
      <c r="BM50" s="590">
        <v>1</v>
      </c>
      <c r="BN50" s="621">
        <v>0.2</v>
      </c>
      <c r="BO50" s="590" t="s">
        <v>323</v>
      </c>
    </row>
    <row r="51" spans="1:67" s="590" customFormat="1" x14ac:dyDescent="0.2">
      <c r="A51" s="590" t="s">
        <v>631</v>
      </c>
      <c r="B51" s="590" t="s">
        <v>641</v>
      </c>
      <c r="C51" s="590" t="s">
        <v>644</v>
      </c>
      <c r="D51" s="590" t="s">
        <v>515</v>
      </c>
      <c r="E51" s="590" t="s">
        <v>504</v>
      </c>
      <c r="F51" s="590" t="s">
        <v>505</v>
      </c>
      <c r="G51" s="590" t="s">
        <v>318</v>
      </c>
      <c r="H51" s="590" t="s">
        <v>1112</v>
      </c>
      <c r="I51" s="590" t="s">
        <v>934</v>
      </c>
      <c r="K51" s="590" t="s">
        <v>510</v>
      </c>
      <c r="L51" s="590">
        <v>1</v>
      </c>
      <c r="M51" s="590">
        <v>1</v>
      </c>
      <c r="N51" s="590">
        <v>1</v>
      </c>
      <c r="O51" s="656">
        <v>1</v>
      </c>
      <c r="P51" s="656">
        <v>1167</v>
      </c>
      <c r="Q51" s="656" t="s">
        <v>323</v>
      </c>
      <c r="R51" s="590">
        <v>1</v>
      </c>
      <c r="S51" s="621">
        <v>1</v>
      </c>
      <c r="V51" s="590">
        <v>1</v>
      </c>
      <c r="W51" s="621">
        <v>1</v>
      </c>
      <c r="X51" s="590">
        <v>1</v>
      </c>
      <c r="AA51" s="659"/>
      <c r="AC51" s="621"/>
      <c r="AD51" s="590">
        <v>1163</v>
      </c>
      <c r="AE51" s="590">
        <v>4</v>
      </c>
      <c r="AF51" s="621">
        <v>3.4275921165381321E-3</v>
      </c>
      <c r="AG51" s="590">
        <v>1167</v>
      </c>
      <c r="AH51" s="590">
        <v>1770</v>
      </c>
      <c r="AI51" s="621">
        <v>0.65932203389830513</v>
      </c>
      <c r="AJ51" s="590" t="s">
        <v>323</v>
      </c>
      <c r="AK51" s="590" t="s">
        <v>323</v>
      </c>
      <c r="AL51" s="590" t="s">
        <v>323</v>
      </c>
      <c r="AN51" s="621" t="s">
        <v>323</v>
      </c>
      <c r="AP51" s="621" t="s">
        <v>323</v>
      </c>
      <c r="AQ51" s="590" t="s">
        <v>323</v>
      </c>
      <c r="AR51" s="621" t="s">
        <v>323</v>
      </c>
      <c r="AT51" s="621" t="s">
        <v>323</v>
      </c>
      <c r="AV51" s="621" t="s">
        <v>323</v>
      </c>
      <c r="AW51" s="590" t="s">
        <v>323</v>
      </c>
      <c r="AX51" s="621" t="s">
        <v>323</v>
      </c>
      <c r="AZ51" s="621" t="s">
        <v>323</v>
      </c>
      <c r="BB51" s="621" t="s">
        <v>323</v>
      </c>
      <c r="BC51" s="590" t="s">
        <v>323</v>
      </c>
      <c r="BD51" s="621" t="s">
        <v>323</v>
      </c>
      <c r="BF51" s="621" t="s">
        <v>323</v>
      </c>
      <c r="BH51" s="621" t="s">
        <v>323</v>
      </c>
      <c r="BI51" s="590" t="s">
        <v>323</v>
      </c>
      <c r="BJ51" s="621" t="s">
        <v>323</v>
      </c>
      <c r="BK51" s="590">
        <v>0</v>
      </c>
      <c r="BL51" s="621"/>
      <c r="BN51" s="621"/>
      <c r="BO51" s="590" t="s">
        <v>323</v>
      </c>
    </row>
    <row r="52" spans="1:67" s="590" customFormat="1" x14ac:dyDescent="0.2">
      <c r="A52" s="590" t="s">
        <v>631</v>
      </c>
      <c r="B52" s="590" t="s">
        <v>641</v>
      </c>
      <c r="C52" s="590" t="s">
        <v>645</v>
      </c>
      <c r="D52" s="590" t="s">
        <v>515</v>
      </c>
      <c r="E52" s="590" t="s">
        <v>504</v>
      </c>
      <c r="F52" s="590" t="s">
        <v>505</v>
      </c>
      <c r="G52" s="590" t="s">
        <v>318</v>
      </c>
      <c r="H52" s="590" t="s">
        <v>1112</v>
      </c>
      <c r="I52" s="590" t="s">
        <v>934</v>
      </c>
      <c r="K52" s="590" t="s">
        <v>510</v>
      </c>
      <c r="L52" s="590">
        <v>1</v>
      </c>
      <c r="M52" s="590">
        <v>1</v>
      </c>
      <c r="N52" s="590">
        <v>1</v>
      </c>
      <c r="O52" s="656">
        <v>1</v>
      </c>
      <c r="P52" s="656">
        <v>1037</v>
      </c>
      <c r="Q52" s="656" t="s">
        <v>323</v>
      </c>
      <c r="R52" s="590">
        <v>1</v>
      </c>
      <c r="S52" s="621">
        <v>1</v>
      </c>
      <c r="V52" s="590">
        <v>1</v>
      </c>
      <c r="W52" s="621">
        <v>1</v>
      </c>
      <c r="X52" s="590">
        <v>1</v>
      </c>
      <c r="AA52" s="659"/>
      <c r="AC52" s="621"/>
      <c r="AD52" s="590">
        <v>1037</v>
      </c>
      <c r="AE52" s="590">
        <v>0</v>
      </c>
      <c r="AF52" s="621">
        <v>0</v>
      </c>
      <c r="AG52" s="590">
        <v>1037</v>
      </c>
      <c r="AH52" s="590">
        <v>1509</v>
      </c>
      <c r="AI52" s="621">
        <v>0.68721007289595759</v>
      </c>
      <c r="AJ52" s="590" t="s">
        <v>323</v>
      </c>
      <c r="AK52" s="590" t="s">
        <v>323</v>
      </c>
      <c r="AL52" s="590" t="s">
        <v>323</v>
      </c>
      <c r="AN52" s="621" t="s">
        <v>323</v>
      </c>
      <c r="AP52" s="621" t="s">
        <v>323</v>
      </c>
      <c r="AQ52" s="590" t="s">
        <v>323</v>
      </c>
      <c r="AR52" s="621" t="s">
        <v>323</v>
      </c>
      <c r="AT52" s="621" t="s">
        <v>323</v>
      </c>
      <c r="AV52" s="621" t="s">
        <v>323</v>
      </c>
      <c r="AW52" s="590" t="s">
        <v>323</v>
      </c>
      <c r="AX52" s="621" t="s">
        <v>323</v>
      </c>
      <c r="AZ52" s="621" t="s">
        <v>323</v>
      </c>
      <c r="BB52" s="621" t="s">
        <v>323</v>
      </c>
      <c r="BC52" s="590" t="s">
        <v>323</v>
      </c>
      <c r="BD52" s="621" t="s">
        <v>323</v>
      </c>
      <c r="BF52" s="621" t="s">
        <v>323</v>
      </c>
      <c r="BH52" s="621" t="s">
        <v>323</v>
      </c>
      <c r="BI52" s="590" t="s">
        <v>323</v>
      </c>
      <c r="BJ52" s="621" t="s">
        <v>323</v>
      </c>
      <c r="BK52" s="590">
        <v>0</v>
      </c>
      <c r="BL52" s="621"/>
      <c r="BN52" s="621"/>
      <c r="BO52" s="590" t="s">
        <v>323</v>
      </c>
    </row>
    <row r="53" spans="1:67" s="590" customFormat="1" x14ac:dyDescent="0.2">
      <c r="A53" s="590" t="s">
        <v>631</v>
      </c>
      <c r="B53" s="590" t="s">
        <v>641</v>
      </c>
      <c r="C53" s="590" t="s">
        <v>646</v>
      </c>
      <c r="D53" s="590" t="s">
        <v>515</v>
      </c>
      <c r="E53" s="590" t="s">
        <v>504</v>
      </c>
      <c r="F53" s="590" t="s">
        <v>505</v>
      </c>
      <c r="G53" s="590" t="s">
        <v>318</v>
      </c>
      <c r="H53" s="590" t="s">
        <v>1112</v>
      </c>
      <c r="I53" s="590" t="s">
        <v>934</v>
      </c>
      <c r="K53" s="590" t="s">
        <v>386</v>
      </c>
      <c r="L53" s="590">
        <v>1</v>
      </c>
      <c r="N53" s="590">
        <v>2</v>
      </c>
      <c r="O53" s="656">
        <v>2</v>
      </c>
      <c r="P53" s="656">
        <v>1074</v>
      </c>
      <c r="Q53" s="656">
        <v>503</v>
      </c>
      <c r="R53" s="590">
        <v>1</v>
      </c>
      <c r="S53" s="621">
        <v>0.5</v>
      </c>
      <c r="W53" s="621"/>
      <c r="AA53" s="659"/>
      <c r="AC53" s="621"/>
      <c r="AD53" s="590">
        <v>1071</v>
      </c>
      <c r="AE53" s="590">
        <v>3</v>
      </c>
      <c r="AF53" s="621">
        <v>2.7932960893854749E-3</v>
      </c>
      <c r="AG53" s="590">
        <v>1074</v>
      </c>
      <c r="AH53" s="590">
        <v>1407</v>
      </c>
      <c r="AI53" s="621">
        <v>0.76332622601279321</v>
      </c>
      <c r="AJ53" s="590">
        <v>1071</v>
      </c>
      <c r="AK53" s="590">
        <v>3</v>
      </c>
      <c r="AL53" s="590">
        <v>1074</v>
      </c>
      <c r="AM53" s="590">
        <v>500</v>
      </c>
      <c r="AN53" s="621">
        <v>0.46685340802987862</v>
      </c>
      <c r="AO53" s="590">
        <v>3</v>
      </c>
      <c r="AP53" s="621">
        <v>1</v>
      </c>
      <c r="AQ53" s="590">
        <v>503</v>
      </c>
      <c r="AR53" s="621">
        <v>0.46834264432029793</v>
      </c>
      <c r="AS53" s="590">
        <v>2</v>
      </c>
      <c r="AT53" s="621">
        <v>4.0000000000000001E-3</v>
      </c>
      <c r="AU53" s="590">
        <v>1</v>
      </c>
      <c r="AV53" s="621">
        <v>0.33333333333333331</v>
      </c>
      <c r="AW53" s="590">
        <v>3</v>
      </c>
      <c r="AX53" s="621">
        <v>5.9642147117296221E-3</v>
      </c>
      <c r="AY53" s="590">
        <v>2</v>
      </c>
      <c r="AZ53" s="621">
        <v>1</v>
      </c>
      <c r="BA53" s="590">
        <v>1</v>
      </c>
      <c r="BB53" s="621">
        <v>1</v>
      </c>
      <c r="BC53" s="590">
        <v>3</v>
      </c>
      <c r="BD53" s="621">
        <v>1</v>
      </c>
      <c r="BF53" s="621">
        <v>0</v>
      </c>
      <c r="BG53" s="590">
        <v>6</v>
      </c>
      <c r="BH53" s="621">
        <v>1.1928429423459244E-2</v>
      </c>
      <c r="BI53" s="590">
        <v>6</v>
      </c>
      <c r="BJ53" s="621">
        <v>1.1928429423459244E-2</v>
      </c>
      <c r="BK53" s="590">
        <v>1</v>
      </c>
      <c r="BL53" s="621">
        <v>0.5</v>
      </c>
      <c r="BM53" s="590">
        <v>1</v>
      </c>
      <c r="BN53" s="621">
        <v>1</v>
      </c>
      <c r="BO53" s="590" t="s">
        <v>323</v>
      </c>
    </row>
    <row r="54" spans="1:67" s="590" customFormat="1" x14ac:dyDescent="0.2">
      <c r="A54" s="590" t="s">
        <v>647</v>
      </c>
      <c r="B54" s="590" t="s">
        <v>648</v>
      </c>
      <c r="C54" s="590" t="s">
        <v>649</v>
      </c>
      <c r="D54" s="590" t="s">
        <v>515</v>
      </c>
      <c r="E54" s="590" t="s">
        <v>504</v>
      </c>
      <c r="F54" s="590" t="s">
        <v>505</v>
      </c>
      <c r="G54" s="590" t="s">
        <v>316</v>
      </c>
      <c r="H54" s="590" t="s">
        <v>1112</v>
      </c>
      <c r="I54" s="590" t="s">
        <v>934</v>
      </c>
      <c r="K54" s="590" t="s">
        <v>386</v>
      </c>
      <c r="L54" s="590">
        <v>4</v>
      </c>
      <c r="N54" s="590">
        <v>7</v>
      </c>
      <c r="O54" s="656">
        <v>1.75</v>
      </c>
      <c r="P54" s="656">
        <v>1210</v>
      </c>
      <c r="Q54" s="656">
        <v>537</v>
      </c>
      <c r="R54" s="590">
        <v>4</v>
      </c>
      <c r="S54" s="621">
        <v>0.5714285714285714</v>
      </c>
      <c r="V54" s="590">
        <v>3</v>
      </c>
      <c r="W54" s="621">
        <v>0.75</v>
      </c>
      <c r="X54" s="590">
        <v>3</v>
      </c>
      <c r="AA54" s="659"/>
      <c r="AC54" s="621"/>
      <c r="AD54" s="590">
        <v>4835</v>
      </c>
      <c r="AE54" s="590">
        <v>5</v>
      </c>
      <c r="AF54" s="621">
        <v>1.0330578512396695E-3</v>
      </c>
      <c r="AG54" s="590">
        <v>4840</v>
      </c>
      <c r="AH54" s="590">
        <v>6351</v>
      </c>
      <c r="AI54" s="621">
        <v>0.76208471106912301</v>
      </c>
      <c r="AJ54" s="590">
        <v>4835</v>
      </c>
      <c r="AK54" s="590">
        <v>5</v>
      </c>
      <c r="AL54" s="590">
        <v>4840</v>
      </c>
      <c r="AM54" s="590">
        <v>2143</v>
      </c>
      <c r="AN54" s="621">
        <v>0.44322647362978285</v>
      </c>
      <c r="AO54" s="590">
        <v>5</v>
      </c>
      <c r="AP54" s="621">
        <v>1</v>
      </c>
      <c r="AQ54" s="590">
        <v>2148</v>
      </c>
      <c r="AR54" s="621">
        <v>0.44380165289256196</v>
      </c>
      <c r="AS54" s="590">
        <v>7</v>
      </c>
      <c r="AT54" s="621">
        <v>3.2664489034064394E-3</v>
      </c>
      <c r="AU54" s="590">
        <v>1</v>
      </c>
      <c r="AV54" s="621">
        <v>0.2</v>
      </c>
      <c r="AW54" s="590">
        <v>8</v>
      </c>
      <c r="AX54" s="621">
        <v>3.7243947858472998E-3</v>
      </c>
      <c r="AY54" s="590">
        <v>7</v>
      </c>
      <c r="AZ54" s="621">
        <v>1</v>
      </c>
      <c r="BA54" s="590">
        <v>1</v>
      </c>
      <c r="BB54" s="621">
        <v>1</v>
      </c>
      <c r="BC54" s="590">
        <v>8</v>
      </c>
      <c r="BD54" s="621">
        <v>1</v>
      </c>
      <c r="BE54" s="590">
        <v>6</v>
      </c>
      <c r="BF54" s="621">
        <v>2.7932960893854749E-3</v>
      </c>
      <c r="BG54" s="590">
        <v>18</v>
      </c>
      <c r="BH54" s="621">
        <v>8.3798882681564244E-3</v>
      </c>
      <c r="BI54" s="590">
        <v>24</v>
      </c>
      <c r="BJ54" s="621">
        <v>1.11731843575419E-2</v>
      </c>
      <c r="BK54" s="590">
        <v>2</v>
      </c>
      <c r="BL54" s="621">
        <v>0.2857142857142857</v>
      </c>
      <c r="BN54" s="621"/>
      <c r="BO54" s="590" t="s">
        <v>323</v>
      </c>
    </row>
    <row r="55" spans="1:67" s="590" customFormat="1" x14ac:dyDescent="0.2">
      <c r="A55" s="590" t="s">
        <v>647</v>
      </c>
      <c r="B55" s="590" t="s">
        <v>648</v>
      </c>
      <c r="C55" s="590" t="s">
        <v>514</v>
      </c>
      <c r="D55" s="590" t="s">
        <v>515</v>
      </c>
      <c r="E55" s="590" t="s">
        <v>504</v>
      </c>
      <c r="F55" s="590" t="s">
        <v>505</v>
      </c>
      <c r="G55" s="590" t="s">
        <v>316</v>
      </c>
      <c r="H55" s="590" t="s">
        <v>1112</v>
      </c>
      <c r="I55" s="590" t="s">
        <v>934</v>
      </c>
      <c r="K55" s="590" t="s">
        <v>386</v>
      </c>
      <c r="L55" s="590">
        <v>2</v>
      </c>
      <c r="N55" s="590">
        <v>9</v>
      </c>
      <c r="O55" s="656">
        <v>4.5</v>
      </c>
      <c r="P55" s="656">
        <v>1102.5</v>
      </c>
      <c r="Q55" s="656">
        <v>522.5</v>
      </c>
      <c r="R55" s="590">
        <v>0</v>
      </c>
      <c r="S55" s="621">
        <v>0</v>
      </c>
      <c r="V55" s="590">
        <v>0</v>
      </c>
      <c r="W55" s="621"/>
      <c r="X55" s="590">
        <v>0</v>
      </c>
      <c r="AA55" s="659"/>
      <c r="AC55" s="621"/>
      <c r="AD55" s="590">
        <v>2193</v>
      </c>
      <c r="AE55" s="590">
        <v>12</v>
      </c>
      <c r="AF55" s="621">
        <v>5.4421768707482989E-3</v>
      </c>
      <c r="AG55" s="590">
        <v>2205</v>
      </c>
      <c r="AH55" s="590">
        <v>3261</v>
      </c>
      <c r="AI55" s="621">
        <v>0.67617295308187675</v>
      </c>
      <c r="AJ55" s="590">
        <v>2193</v>
      </c>
      <c r="AK55" s="590">
        <v>12</v>
      </c>
      <c r="AL55" s="590">
        <v>2205</v>
      </c>
      <c r="AM55" s="590">
        <v>1033</v>
      </c>
      <c r="AN55" s="621">
        <v>0.47104423164614684</v>
      </c>
      <c r="AO55" s="590">
        <v>12</v>
      </c>
      <c r="AP55" s="621">
        <v>1</v>
      </c>
      <c r="AQ55" s="590">
        <v>1045</v>
      </c>
      <c r="AR55" s="621">
        <v>0.47392290249433106</v>
      </c>
      <c r="AS55" s="590">
        <v>6</v>
      </c>
      <c r="AT55" s="621">
        <v>5.8083252662149082E-3</v>
      </c>
      <c r="AU55" s="590">
        <v>9</v>
      </c>
      <c r="AV55" s="621">
        <v>0.75</v>
      </c>
      <c r="AW55" s="590">
        <v>15</v>
      </c>
      <c r="AX55" s="621">
        <v>1.4354066985645933E-2</v>
      </c>
      <c r="AY55" s="590">
        <v>5</v>
      </c>
      <c r="AZ55" s="621">
        <v>0.83333333333333337</v>
      </c>
      <c r="BA55" s="590">
        <v>9</v>
      </c>
      <c r="BB55" s="621">
        <v>1</v>
      </c>
      <c r="BC55" s="590">
        <v>14</v>
      </c>
      <c r="BD55" s="621">
        <v>0.93333333333333335</v>
      </c>
      <c r="BE55" s="590">
        <v>3</v>
      </c>
      <c r="BF55" s="621">
        <v>2.8708133971291866E-3</v>
      </c>
      <c r="BG55" s="590">
        <v>9</v>
      </c>
      <c r="BH55" s="621">
        <v>8.6124401913875593E-3</v>
      </c>
      <c r="BI55" s="590">
        <v>12</v>
      </c>
      <c r="BJ55" s="621">
        <v>1.1483253588516746E-2</v>
      </c>
      <c r="BK55" s="590">
        <v>1</v>
      </c>
      <c r="BL55" s="621">
        <v>0.1111111111111111</v>
      </c>
      <c r="BN55" s="621"/>
      <c r="BO55" s="590" t="s">
        <v>323</v>
      </c>
    </row>
    <row r="56" spans="1:67" s="590" customFormat="1" x14ac:dyDescent="0.2">
      <c r="A56" s="590" t="s">
        <v>647</v>
      </c>
      <c r="B56" s="590" t="s">
        <v>648</v>
      </c>
      <c r="C56" s="590" t="s">
        <v>623</v>
      </c>
      <c r="D56" s="590" t="s">
        <v>515</v>
      </c>
      <c r="E56" s="590" t="s">
        <v>504</v>
      </c>
      <c r="F56" s="590" t="s">
        <v>505</v>
      </c>
      <c r="G56" s="590" t="s">
        <v>316</v>
      </c>
      <c r="H56" s="590" t="s">
        <v>1112</v>
      </c>
      <c r="I56" s="590" t="s">
        <v>934</v>
      </c>
      <c r="K56" s="590" t="s">
        <v>510</v>
      </c>
      <c r="L56" s="590">
        <v>1</v>
      </c>
      <c r="M56" s="590">
        <v>1</v>
      </c>
      <c r="N56" s="590">
        <v>1</v>
      </c>
      <c r="O56" s="656">
        <v>1</v>
      </c>
      <c r="P56" s="656">
        <v>1209</v>
      </c>
      <c r="Q56" s="656" t="s">
        <v>323</v>
      </c>
      <c r="R56" s="590">
        <v>1</v>
      </c>
      <c r="S56" s="621">
        <v>1</v>
      </c>
      <c r="V56" s="590">
        <v>1</v>
      </c>
      <c r="W56" s="621">
        <v>1</v>
      </c>
      <c r="X56" s="590">
        <v>1</v>
      </c>
      <c r="AA56" s="659"/>
      <c r="AC56" s="621"/>
      <c r="AD56" s="590">
        <v>1208</v>
      </c>
      <c r="AE56" s="590">
        <v>1</v>
      </c>
      <c r="AF56" s="621">
        <v>8.271298593879239E-4</v>
      </c>
      <c r="AG56" s="590">
        <v>1209</v>
      </c>
      <c r="AH56" s="590">
        <v>1617</v>
      </c>
      <c r="AI56" s="621">
        <v>0.74768089053803344</v>
      </c>
      <c r="AJ56" s="590" t="s">
        <v>323</v>
      </c>
      <c r="AK56" s="590" t="s">
        <v>323</v>
      </c>
      <c r="AL56" s="590" t="s">
        <v>323</v>
      </c>
      <c r="AN56" s="621" t="s">
        <v>323</v>
      </c>
      <c r="AP56" s="621" t="s">
        <v>323</v>
      </c>
      <c r="AQ56" s="590" t="s">
        <v>323</v>
      </c>
      <c r="AR56" s="621" t="s">
        <v>323</v>
      </c>
      <c r="AT56" s="621" t="s">
        <v>323</v>
      </c>
      <c r="AV56" s="621" t="s">
        <v>323</v>
      </c>
      <c r="AW56" s="590" t="s">
        <v>323</v>
      </c>
      <c r="AX56" s="621" t="s">
        <v>323</v>
      </c>
      <c r="AZ56" s="621" t="s">
        <v>323</v>
      </c>
      <c r="BB56" s="621" t="s">
        <v>323</v>
      </c>
      <c r="BC56" s="590" t="s">
        <v>323</v>
      </c>
      <c r="BD56" s="621" t="s">
        <v>323</v>
      </c>
      <c r="BF56" s="621" t="s">
        <v>323</v>
      </c>
      <c r="BH56" s="621" t="s">
        <v>323</v>
      </c>
      <c r="BI56" s="590" t="s">
        <v>323</v>
      </c>
      <c r="BJ56" s="621" t="s">
        <v>323</v>
      </c>
      <c r="BK56" s="590">
        <v>0</v>
      </c>
      <c r="BL56" s="621"/>
      <c r="BN56" s="621"/>
      <c r="BO56" s="590" t="s">
        <v>323</v>
      </c>
    </row>
    <row r="57" spans="1:67" s="590" customFormat="1" x14ac:dyDescent="0.2">
      <c r="A57" s="590" t="s">
        <v>647</v>
      </c>
      <c r="B57" s="590" t="s">
        <v>648</v>
      </c>
      <c r="C57" s="590" t="s">
        <v>625</v>
      </c>
      <c r="D57" s="590" t="s">
        <v>515</v>
      </c>
      <c r="E57" s="590" t="s">
        <v>504</v>
      </c>
      <c r="F57" s="590" t="s">
        <v>505</v>
      </c>
      <c r="G57" s="590" t="s">
        <v>316</v>
      </c>
      <c r="H57" s="590" t="s">
        <v>1112</v>
      </c>
      <c r="I57" s="590" t="s">
        <v>934</v>
      </c>
      <c r="K57" s="590" t="s">
        <v>510</v>
      </c>
      <c r="L57" s="590">
        <v>1</v>
      </c>
      <c r="M57" s="590">
        <v>1</v>
      </c>
      <c r="N57" s="590">
        <v>1</v>
      </c>
      <c r="O57" s="656">
        <v>1</v>
      </c>
      <c r="P57" s="656">
        <v>1625</v>
      </c>
      <c r="Q57" s="656" t="s">
        <v>323</v>
      </c>
      <c r="R57" s="590">
        <v>1</v>
      </c>
      <c r="S57" s="621">
        <v>1</v>
      </c>
      <c r="V57" s="590">
        <v>1</v>
      </c>
      <c r="W57" s="621">
        <v>1</v>
      </c>
      <c r="X57" s="590">
        <v>1</v>
      </c>
      <c r="AA57" s="659"/>
      <c r="AC57" s="621"/>
      <c r="AD57" s="590">
        <v>1624</v>
      </c>
      <c r="AE57" s="590">
        <v>1</v>
      </c>
      <c r="AF57" s="621">
        <v>6.1538461538461541E-4</v>
      </c>
      <c r="AG57" s="590">
        <v>1625</v>
      </c>
      <c r="AH57" s="590">
        <v>2145</v>
      </c>
      <c r="AI57" s="621">
        <v>0.75757575757575757</v>
      </c>
      <c r="AJ57" s="590" t="s">
        <v>323</v>
      </c>
      <c r="AK57" s="590" t="s">
        <v>323</v>
      </c>
      <c r="AL57" s="590" t="s">
        <v>323</v>
      </c>
      <c r="AN57" s="621" t="s">
        <v>323</v>
      </c>
      <c r="AP57" s="621" t="s">
        <v>323</v>
      </c>
      <c r="AQ57" s="590" t="s">
        <v>323</v>
      </c>
      <c r="AR57" s="621" t="s">
        <v>323</v>
      </c>
      <c r="AT57" s="621" t="s">
        <v>323</v>
      </c>
      <c r="AV57" s="621" t="s">
        <v>323</v>
      </c>
      <c r="AW57" s="590" t="s">
        <v>323</v>
      </c>
      <c r="AX57" s="621" t="s">
        <v>323</v>
      </c>
      <c r="AZ57" s="621" t="s">
        <v>323</v>
      </c>
      <c r="BB57" s="621" t="s">
        <v>323</v>
      </c>
      <c r="BC57" s="590" t="s">
        <v>323</v>
      </c>
      <c r="BD57" s="621" t="s">
        <v>323</v>
      </c>
      <c r="BF57" s="621" t="s">
        <v>323</v>
      </c>
      <c r="BH57" s="621" t="s">
        <v>323</v>
      </c>
      <c r="BI57" s="590" t="s">
        <v>323</v>
      </c>
      <c r="BJ57" s="621" t="s">
        <v>323</v>
      </c>
      <c r="BK57" s="590">
        <v>0</v>
      </c>
      <c r="BL57" s="621"/>
      <c r="BN57" s="621"/>
      <c r="BO57" s="590" t="s">
        <v>323</v>
      </c>
    </row>
    <row r="58" spans="1:67" s="590" customFormat="1" x14ac:dyDescent="0.2">
      <c r="A58" s="590" t="s">
        <v>669</v>
      </c>
      <c r="B58" s="590" t="s">
        <v>670</v>
      </c>
      <c r="C58" s="590" t="s">
        <v>671</v>
      </c>
      <c r="D58" s="590" t="s">
        <v>515</v>
      </c>
      <c r="E58" s="590" t="s">
        <v>504</v>
      </c>
      <c r="F58" s="590" t="s">
        <v>519</v>
      </c>
      <c r="G58" s="590" t="s">
        <v>321</v>
      </c>
      <c r="H58" s="590" t="s">
        <v>1112</v>
      </c>
      <c r="I58" s="590" t="s">
        <v>934</v>
      </c>
      <c r="K58" s="590" t="s">
        <v>386</v>
      </c>
      <c r="L58" s="590">
        <v>4</v>
      </c>
      <c r="N58" s="590">
        <v>5</v>
      </c>
      <c r="O58" s="656">
        <v>1.25</v>
      </c>
      <c r="P58" s="656">
        <v>1051.75</v>
      </c>
      <c r="Q58" s="656">
        <v>460</v>
      </c>
      <c r="R58" s="590">
        <v>4</v>
      </c>
      <c r="S58" s="621">
        <v>0.8</v>
      </c>
      <c r="V58" s="590">
        <v>4</v>
      </c>
      <c r="W58" s="621">
        <v>1</v>
      </c>
      <c r="X58" s="590">
        <v>4</v>
      </c>
      <c r="AA58" s="659"/>
      <c r="AC58" s="621"/>
      <c r="AD58" s="590">
        <v>4203</v>
      </c>
      <c r="AE58" s="590">
        <v>4</v>
      </c>
      <c r="AF58" s="621">
        <v>9.5079629189446157E-4</v>
      </c>
      <c r="AG58" s="590">
        <v>4207</v>
      </c>
      <c r="AH58" s="590">
        <v>5475</v>
      </c>
      <c r="AI58" s="621">
        <v>0.76840182648401822</v>
      </c>
      <c r="AJ58" s="590">
        <v>4203</v>
      </c>
      <c r="AK58" s="590">
        <v>4</v>
      </c>
      <c r="AL58" s="590">
        <v>4207</v>
      </c>
      <c r="AM58" s="590">
        <v>1836</v>
      </c>
      <c r="AN58" s="621">
        <v>0.43683083511777304</v>
      </c>
      <c r="AO58" s="590">
        <v>4</v>
      </c>
      <c r="AP58" s="621">
        <v>1</v>
      </c>
      <c r="AQ58" s="590">
        <v>1840</v>
      </c>
      <c r="AR58" s="621">
        <v>0.43736629427145235</v>
      </c>
      <c r="AS58" s="590">
        <v>6</v>
      </c>
      <c r="AT58" s="621">
        <v>3.2679738562091504E-3</v>
      </c>
      <c r="AV58" s="621"/>
      <c r="AW58" s="590">
        <v>6</v>
      </c>
      <c r="AX58" s="621">
        <v>3.2608695652173911E-3</v>
      </c>
      <c r="AY58" s="590">
        <v>6</v>
      </c>
      <c r="AZ58" s="621">
        <v>1</v>
      </c>
      <c r="BB58" s="621" t="s">
        <v>323</v>
      </c>
      <c r="BC58" s="590">
        <v>6</v>
      </c>
      <c r="BD58" s="621">
        <v>1</v>
      </c>
      <c r="BE58" s="590">
        <v>1</v>
      </c>
      <c r="BF58" s="621">
        <v>5.4347826086956522E-4</v>
      </c>
      <c r="BG58" s="590">
        <v>23</v>
      </c>
      <c r="BH58" s="621">
        <v>1.2500000000000001E-2</v>
      </c>
      <c r="BI58" s="590">
        <v>24</v>
      </c>
      <c r="BJ58" s="621">
        <v>1.3043478260869565E-2</v>
      </c>
      <c r="BK58" s="590">
        <v>1</v>
      </c>
      <c r="BL58" s="621">
        <v>0.2</v>
      </c>
      <c r="BM58" s="590">
        <v>1</v>
      </c>
      <c r="BN58" s="621">
        <v>0.25</v>
      </c>
      <c r="BO58" s="590" t="s">
        <v>323</v>
      </c>
    </row>
    <row r="59" spans="1:67" s="590" customFormat="1" x14ac:dyDescent="0.2">
      <c r="A59" s="590" t="s">
        <v>669</v>
      </c>
      <c r="B59" s="590" t="s">
        <v>670</v>
      </c>
      <c r="C59" s="590" t="s">
        <v>672</v>
      </c>
      <c r="D59" s="590" t="s">
        <v>515</v>
      </c>
      <c r="E59" s="590" t="s">
        <v>504</v>
      </c>
      <c r="F59" s="590" t="s">
        <v>519</v>
      </c>
      <c r="G59" s="590" t="s">
        <v>321</v>
      </c>
      <c r="H59" s="590" t="s">
        <v>1112</v>
      </c>
      <c r="I59" s="590" t="s">
        <v>934</v>
      </c>
      <c r="K59" s="590" t="s">
        <v>386</v>
      </c>
      <c r="L59" s="590">
        <v>4</v>
      </c>
      <c r="N59" s="590">
        <v>5</v>
      </c>
      <c r="O59" s="656">
        <v>1.25</v>
      </c>
      <c r="P59" s="656">
        <v>1026.75</v>
      </c>
      <c r="Q59" s="656">
        <v>418.5</v>
      </c>
      <c r="R59" s="590">
        <v>3</v>
      </c>
      <c r="S59" s="621">
        <v>0.6</v>
      </c>
      <c r="V59" s="590">
        <v>3</v>
      </c>
      <c r="W59" s="621">
        <v>0.75</v>
      </c>
      <c r="X59" s="590">
        <v>3</v>
      </c>
      <c r="AA59" s="659"/>
      <c r="AC59" s="621"/>
      <c r="AD59" s="590">
        <v>4094</v>
      </c>
      <c r="AE59" s="590">
        <v>13</v>
      </c>
      <c r="AF59" s="621">
        <v>3.1653274896518138E-3</v>
      </c>
      <c r="AG59" s="590">
        <v>4107</v>
      </c>
      <c r="AH59" s="590">
        <v>5862</v>
      </c>
      <c r="AI59" s="621">
        <v>0.70061412487205732</v>
      </c>
      <c r="AJ59" s="590">
        <v>4094</v>
      </c>
      <c r="AK59" s="590">
        <v>13</v>
      </c>
      <c r="AL59" s="590">
        <v>4107</v>
      </c>
      <c r="AM59" s="590">
        <v>1663</v>
      </c>
      <c r="AN59" s="621">
        <v>0.40620420127015144</v>
      </c>
      <c r="AO59" s="590">
        <v>11</v>
      </c>
      <c r="AP59" s="621">
        <v>0.84615384615384615</v>
      </c>
      <c r="AQ59" s="590">
        <v>1674</v>
      </c>
      <c r="AR59" s="621">
        <v>0.40759678597516436</v>
      </c>
      <c r="AS59" s="590">
        <v>4</v>
      </c>
      <c r="AT59" s="621">
        <v>2.4052916416115455E-3</v>
      </c>
      <c r="AU59" s="590">
        <v>8</v>
      </c>
      <c r="AV59" s="621">
        <v>0.72727272727272729</v>
      </c>
      <c r="AW59" s="590">
        <v>12</v>
      </c>
      <c r="AX59" s="621">
        <v>7.1684587813620072E-3</v>
      </c>
      <c r="AY59" s="590">
        <v>4</v>
      </c>
      <c r="AZ59" s="621">
        <v>1</v>
      </c>
      <c r="BA59" s="590">
        <v>8</v>
      </c>
      <c r="BB59" s="621">
        <v>1</v>
      </c>
      <c r="BC59" s="590">
        <v>12</v>
      </c>
      <c r="BD59" s="621">
        <v>1</v>
      </c>
      <c r="BE59" s="590">
        <v>2</v>
      </c>
      <c r="BF59" s="621">
        <v>1.1947431302270011E-3</v>
      </c>
      <c r="BG59" s="590">
        <v>18</v>
      </c>
      <c r="BH59" s="621">
        <v>1.0752688172043012E-2</v>
      </c>
      <c r="BI59" s="590">
        <v>20</v>
      </c>
      <c r="BJ59" s="621">
        <v>1.1947431302270013E-2</v>
      </c>
      <c r="BK59" s="590">
        <v>1</v>
      </c>
      <c r="BL59" s="621">
        <v>0.2</v>
      </c>
      <c r="BM59" s="590">
        <v>1</v>
      </c>
      <c r="BN59" s="621">
        <v>0.25</v>
      </c>
      <c r="BO59" s="590" t="s">
        <v>323</v>
      </c>
    </row>
    <row r="60" spans="1:67" s="590" customFormat="1" x14ac:dyDescent="0.2">
      <c r="A60" s="590" t="s">
        <v>669</v>
      </c>
      <c r="B60" s="590" t="s">
        <v>670</v>
      </c>
      <c r="C60" s="590" t="s">
        <v>673</v>
      </c>
      <c r="D60" s="590" t="s">
        <v>515</v>
      </c>
      <c r="E60" s="590" t="s">
        <v>504</v>
      </c>
      <c r="F60" s="590" t="s">
        <v>519</v>
      </c>
      <c r="G60" s="590" t="s">
        <v>321</v>
      </c>
      <c r="H60" s="590" t="s">
        <v>1112</v>
      </c>
      <c r="I60" s="590" t="s">
        <v>934</v>
      </c>
      <c r="K60" s="590" t="s">
        <v>386</v>
      </c>
      <c r="L60" s="590">
        <v>4</v>
      </c>
      <c r="N60" s="590">
        <v>6</v>
      </c>
      <c r="O60" s="656">
        <v>1.5</v>
      </c>
      <c r="P60" s="656">
        <v>1246.25</v>
      </c>
      <c r="Q60" s="656">
        <v>465.25</v>
      </c>
      <c r="R60" s="590">
        <v>3</v>
      </c>
      <c r="S60" s="621">
        <v>0.5</v>
      </c>
      <c r="V60" s="590">
        <v>3</v>
      </c>
      <c r="W60" s="621">
        <v>0.75</v>
      </c>
      <c r="X60" s="590">
        <v>3</v>
      </c>
      <c r="AA60" s="659"/>
      <c r="AC60" s="621"/>
      <c r="AD60" s="590">
        <v>4977</v>
      </c>
      <c r="AE60" s="590">
        <v>8</v>
      </c>
      <c r="AF60" s="621">
        <v>1.6048144433299899E-3</v>
      </c>
      <c r="AG60" s="590">
        <v>4985</v>
      </c>
      <c r="AH60" s="590">
        <v>6474</v>
      </c>
      <c r="AI60" s="621">
        <v>0.77000308928019767</v>
      </c>
      <c r="AJ60" s="590">
        <v>4977</v>
      </c>
      <c r="AK60" s="590">
        <v>8</v>
      </c>
      <c r="AL60" s="590">
        <v>4985</v>
      </c>
      <c r="AM60" s="590">
        <v>1853</v>
      </c>
      <c r="AN60" s="621">
        <v>0.37231263813542292</v>
      </c>
      <c r="AO60" s="590">
        <v>8</v>
      </c>
      <c r="AP60" s="621">
        <v>1</v>
      </c>
      <c r="AQ60" s="590">
        <v>1861</v>
      </c>
      <c r="AR60" s="621">
        <v>0.3733199598796389</v>
      </c>
      <c r="AS60" s="590">
        <v>11</v>
      </c>
      <c r="AT60" s="621">
        <v>5.9363194819212085E-3</v>
      </c>
      <c r="AU60" s="590">
        <v>6</v>
      </c>
      <c r="AV60" s="621">
        <v>0.75</v>
      </c>
      <c r="AW60" s="590">
        <v>17</v>
      </c>
      <c r="AX60" s="621">
        <v>9.134873723804407E-3</v>
      </c>
      <c r="AY60" s="590">
        <v>11</v>
      </c>
      <c r="AZ60" s="621">
        <v>1</v>
      </c>
      <c r="BA60" s="590">
        <v>6</v>
      </c>
      <c r="BB60" s="621">
        <v>1</v>
      </c>
      <c r="BC60" s="590">
        <v>17</v>
      </c>
      <c r="BD60" s="621">
        <v>1</v>
      </c>
      <c r="BE60" s="590">
        <v>1</v>
      </c>
      <c r="BF60" s="621">
        <v>5.3734551316496511E-4</v>
      </c>
      <c r="BG60" s="590">
        <v>49</v>
      </c>
      <c r="BH60" s="621">
        <v>2.6329930145083287E-2</v>
      </c>
      <c r="BI60" s="590">
        <v>50</v>
      </c>
      <c r="BJ60" s="621">
        <v>2.6867275658248254E-2</v>
      </c>
      <c r="BK60" s="590">
        <v>1</v>
      </c>
      <c r="BL60" s="621">
        <v>0.16666666666666666</v>
      </c>
      <c r="BM60" s="590">
        <v>1</v>
      </c>
      <c r="BN60" s="621">
        <v>0.25</v>
      </c>
      <c r="BO60" s="590" t="s">
        <v>323</v>
      </c>
    </row>
    <row r="61" spans="1:67" s="590" customFormat="1" x14ac:dyDescent="0.2">
      <c r="A61" s="590" t="s">
        <v>686</v>
      </c>
      <c r="B61" s="590" t="s">
        <v>690</v>
      </c>
      <c r="C61" s="590" t="s">
        <v>691</v>
      </c>
      <c r="D61" s="590" t="s">
        <v>515</v>
      </c>
      <c r="E61" s="590" t="s">
        <v>504</v>
      </c>
      <c r="F61" s="590" t="s">
        <v>505</v>
      </c>
      <c r="G61" s="590" t="s">
        <v>314</v>
      </c>
      <c r="H61" s="590" t="s">
        <v>1112</v>
      </c>
      <c r="I61" s="590" t="s">
        <v>934</v>
      </c>
      <c r="K61" s="590" t="s">
        <v>510</v>
      </c>
      <c r="L61" s="590">
        <v>3</v>
      </c>
      <c r="M61" s="590">
        <v>3</v>
      </c>
      <c r="N61" s="590">
        <v>3</v>
      </c>
      <c r="O61" s="656">
        <v>1</v>
      </c>
      <c r="P61" s="656">
        <v>1071.3333333333333</v>
      </c>
      <c r="Q61" s="656" t="s">
        <v>323</v>
      </c>
      <c r="R61" s="590">
        <v>2</v>
      </c>
      <c r="S61" s="621">
        <v>0.66666666666666663</v>
      </c>
      <c r="V61" s="590">
        <v>2</v>
      </c>
      <c r="W61" s="621">
        <v>0.66666666666666663</v>
      </c>
      <c r="X61" s="590">
        <v>2</v>
      </c>
      <c r="AA61" s="659"/>
      <c r="AC61" s="621"/>
      <c r="AD61" s="590">
        <v>3209</v>
      </c>
      <c r="AE61" s="590">
        <v>5</v>
      </c>
      <c r="AF61" s="621">
        <v>1.5556938394523958E-3</v>
      </c>
      <c r="AG61" s="590">
        <v>3214</v>
      </c>
      <c r="AH61" s="590">
        <v>4431</v>
      </c>
      <c r="AI61" s="621">
        <v>0.72534416610245989</v>
      </c>
      <c r="AJ61" s="590" t="s">
        <v>323</v>
      </c>
      <c r="AK61" s="590" t="s">
        <v>323</v>
      </c>
      <c r="AL61" s="590" t="s">
        <v>323</v>
      </c>
      <c r="AN61" s="621" t="s">
        <v>323</v>
      </c>
      <c r="AP61" s="621" t="s">
        <v>323</v>
      </c>
      <c r="AQ61" s="590" t="s">
        <v>323</v>
      </c>
      <c r="AR61" s="621" t="s">
        <v>323</v>
      </c>
      <c r="AT61" s="621" t="s">
        <v>323</v>
      </c>
      <c r="AV61" s="621" t="s">
        <v>323</v>
      </c>
      <c r="AW61" s="590" t="s">
        <v>323</v>
      </c>
      <c r="AX61" s="621" t="s">
        <v>323</v>
      </c>
      <c r="AZ61" s="621" t="s">
        <v>323</v>
      </c>
      <c r="BB61" s="621" t="s">
        <v>323</v>
      </c>
      <c r="BC61" s="590" t="s">
        <v>323</v>
      </c>
      <c r="BD61" s="621" t="s">
        <v>323</v>
      </c>
      <c r="BF61" s="621" t="s">
        <v>323</v>
      </c>
      <c r="BH61" s="621" t="s">
        <v>323</v>
      </c>
      <c r="BI61" s="590" t="s">
        <v>323</v>
      </c>
      <c r="BJ61" s="621" t="s">
        <v>323</v>
      </c>
      <c r="BK61" s="590">
        <v>2</v>
      </c>
      <c r="BL61" s="621">
        <v>0.66666666666666663</v>
      </c>
      <c r="BM61" s="590">
        <v>2</v>
      </c>
      <c r="BN61" s="621">
        <v>0.66666666666666663</v>
      </c>
      <c r="BO61" s="590" t="s">
        <v>323</v>
      </c>
    </row>
    <row r="62" spans="1:67" s="590" customFormat="1" x14ac:dyDescent="0.2">
      <c r="A62" s="590" t="s">
        <v>686</v>
      </c>
      <c r="B62" s="590" t="s">
        <v>690</v>
      </c>
      <c r="C62" s="590" t="s">
        <v>692</v>
      </c>
      <c r="D62" s="590" t="s">
        <v>515</v>
      </c>
      <c r="E62" s="590" t="s">
        <v>504</v>
      </c>
      <c r="F62" s="590" t="s">
        <v>505</v>
      </c>
      <c r="G62" s="590" t="s">
        <v>314</v>
      </c>
      <c r="H62" s="590" t="s">
        <v>1112</v>
      </c>
      <c r="I62" s="590" t="s">
        <v>934</v>
      </c>
      <c r="K62" s="590" t="s">
        <v>386</v>
      </c>
      <c r="L62" s="590">
        <v>3</v>
      </c>
      <c r="N62" s="590">
        <v>4</v>
      </c>
      <c r="O62" s="656">
        <v>1.3333333333333333</v>
      </c>
      <c r="P62" s="656">
        <v>756.66666666666663</v>
      </c>
      <c r="Q62" s="656">
        <v>314.66666666666669</v>
      </c>
      <c r="R62" s="590">
        <v>3</v>
      </c>
      <c r="S62" s="621">
        <v>0.75</v>
      </c>
      <c r="V62" s="590">
        <v>3</v>
      </c>
      <c r="W62" s="621">
        <v>1</v>
      </c>
      <c r="X62" s="590">
        <v>3</v>
      </c>
      <c r="AA62" s="659"/>
      <c r="AC62" s="621"/>
      <c r="AD62" s="590">
        <v>2261</v>
      </c>
      <c r="AE62" s="590">
        <v>9</v>
      </c>
      <c r="AF62" s="621">
        <v>3.9647577092511016E-3</v>
      </c>
      <c r="AG62" s="590">
        <v>2270</v>
      </c>
      <c r="AH62" s="590">
        <v>3519</v>
      </c>
      <c r="AI62" s="621">
        <v>0.64506962205171925</v>
      </c>
      <c r="AJ62" s="590">
        <v>2261</v>
      </c>
      <c r="AK62" s="590">
        <v>9</v>
      </c>
      <c r="AL62" s="590">
        <v>2270</v>
      </c>
      <c r="AM62" s="590">
        <v>936</v>
      </c>
      <c r="AN62" s="621">
        <v>0.41397611676249446</v>
      </c>
      <c r="AO62" s="590">
        <v>8</v>
      </c>
      <c r="AP62" s="621">
        <v>0.88888888888888884</v>
      </c>
      <c r="AQ62" s="590">
        <v>944</v>
      </c>
      <c r="AR62" s="621">
        <v>0.41585903083700443</v>
      </c>
      <c r="AS62" s="590">
        <v>2</v>
      </c>
      <c r="AT62" s="621">
        <v>2.136752136752137E-3</v>
      </c>
      <c r="AV62" s="621"/>
      <c r="AW62" s="590">
        <v>2</v>
      </c>
      <c r="AX62" s="621">
        <v>2.1186440677966102E-3</v>
      </c>
      <c r="AY62" s="590">
        <v>2</v>
      </c>
      <c r="AZ62" s="621">
        <v>1</v>
      </c>
      <c r="BB62" s="621" t="s">
        <v>323</v>
      </c>
      <c r="BC62" s="590">
        <v>2</v>
      </c>
      <c r="BD62" s="621">
        <v>1</v>
      </c>
      <c r="BE62" s="590">
        <v>3</v>
      </c>
      <c r="BF62" s="621">
        <v>3.1779661016949155E-3</v>
      </c>
      <c r="BG62" s="590">
        <v>1</v>
      </c>
      <c r="BH62" s="621">
        <v>1.0593220338983051E-3</v>
      </c>
      <c r="BI62" s="590">
        <v>4</v>
      </c>
      <c r="BJ62" s="621">
        <v>4.2372881355932203E-3</v>
      </c>
      <c r="BK62" s="590">
        <v>1</v>
      </c>
      <c r="BL62" s="621">
        <v>0.25</v>
      </c>
      <c r="BM62" s="590">
        <v>1</v>
      </c>
      <c r="BN62" s="621">
        <v>0.33333333333333331</v>
      </c>
      <c r="BO62" s="590" t="s">
        <v>323</v>
      </c>
    </row>
    <row r="63" spans="1:67" s="590" customFormat="1" x14ac:dyDescent="0.2">
      <c r="A63" s="590" t="s">
        <v>686</v>
      </c>
      <c r="B63" s="590" t="s">
        <v>690</v>
      </c>
      <c r="C63" s="590" t="s">
        <v>693</v>
      </c>
      <c r="D63" s="590" t="s">
        <v>515</v>
      </c>
      <c r="E63" s="590" t="s">
        <v>504</v>
      </c>
      <c r="F63" s="590" t="s">
        <v>505</v>
      </c>
      <c r="G63" s="590" t="s">
        <v>314</v>
      </c>
      <c r="H63" s="590" t="s">
        <v>1112</v>
      </c>
      <c r="I63" s="590" t="s">
        <v>934</v>
      </c>
      <c r="K63" s="590" t="s">
        <v>510</v>
      </c>
      <c r="L63" s="590">
        <v>1</v>
      </c>
      <c r="M63" s="590">
        <v>1</v>
      </c>
      <c r="N63" s="590">
        <v>1</v>
      </c>
      <c r="O63" s="656">
        <v>1</v>
      </c>
      <c r="P63" s="656">
        <v>1010</v>
      </c>
      <c r="Q63" s="656" t="s">
        <v>323</v>
      </c>
      <c r="R63" s="590">
        <v>1</v>
      </c>
      <c r="S63" s="621">
        <v>1</v>
      </c>
      <c r="V63" s="590">
        <v>1</v>
      </c>
      <c r="W63" s="621">
        <v>1</v>
      </c>
      <c r="X63" s="590">
        <v>1</v>
      </c>
      <c r="AA63" s="659"/>
      <c r="AC63" s="621"/>
      <c r="AD63" s="590">
        <v>997</v>
      </c>
      <c r="AE63" s="590">
        <v>13</v>
      </c>
      <c r="AF63" s="621">
        <v>1.2871287128712871E-2</v>
      </c>
      <c r="AG63" s="590">
        <v>1010</v>
      </c>
      <c r="AH63" s="590">
        <v>1359</v>
      </c>
      <c r="AI63" s="621">
        <v>0.74319352465047828</v>
      </c>
      <c r="AJ63" s="590" t="s">
        <v>323</v>
      </c>
      <c r="AK63" s="590" t="s">
        <v>323</v>
      </c>
      <c r="AL63" s="590" t="s">
        <v>323</v>
      </c>
      <c r="AN63" s="621" t="s">
        <v>323</v>
      </c>
      <c r="AP63" s="621" t="s">
        <v>323</v>
      </c>
      <c r="AQ63" s="590" t="s">
        <v>323</v>
      </c>
      <c r="AR63" s="621" t="s">
        <v>323</v>
      </c>
      <c r="AT63" s="621" t="s">
        <v>323</v>
      </c>
      <c r="AV63" s="621" t="s">
        <v>323</v>
      </c>
      <c r="AW63" s="590" t="s">
        <v>323</v>
      </c>
      <c r="AX63" s="621" t="s">
        <v>323</v>
      </c>
      <c r="AZ63" s="621" t="s">
        <v>323</v>
      </c>
      <c r="BB63" s="621" t="s">
        <v>323</v>
      </c>
      <c r="BC63" s="590" t="s">
        <v>323</v>
      </c>
      <c r="BD63" s="621" t="s">
        <v>323</v>
      </c>
      <c r="BF63" s="621" t="s">
        <v>323</v>
      </c>
      <c r="BH63" s="621" t="s">
        <v>323</v>
      </c>
      <c r="BI63" s="590" t="s">
        <v>323</v>
      </c>
      <c r="BJ63" s="621" t="s">
        <v>323</v>
      </c>
      <c r="BK63" s="590">
        <v>0</v>
      </c>
      <c r="BL63" s="621"/>
      <c r="BN63" s="621"/>
      <c r="BO63" s="590" t="s">
        <v>323</v>
      </c>
    </row>
    <row r="64" spans="1:67" s="590" customFormat="1" x14ac:dyDescent="0.2">
      <c r="A64" s="590" t="s">
        <v>686</v>
      </c>
      <c r="B64" s="590" t="s">
        <v>690</v>
      </c>
      <c r="C64" s="590" t="s">
        <v>694</v>
      </c>
      <c r="D64" s="590" t="s">
        <v>515</v>
      </c>
      <c r="E64" s="590" t="s">
        <v>504</v>
      </c>
      <c r="F64" s="590" t="s">
        <v>505</v>
      </c>
      <c r="G64" s="590" t="s">
        <v>314</v>
      </c>
      <c r="H64" s="590" t="s">
        <v>1112</v>
      </c>
      <c r="I64" s="590" t="s">
        <v>934</v>
      </c>
      <c r="K64" s="590" t="s">
        <v>510</v>
      </c>
      <c r="L64" s="590">
        <v>1</v>
      </c>
      <c r="M64" s="590">
        <v>1</v>
      </c>
      <c r="N64" s="590">
        <v>1</v>
      </c>
      <c r="O64" s="656">
        <v>1</v>
      </c>
      <c r="P64" s="656">
        <v>852</v>
      </c>
      <c r="Q64" s="656" t="s">
        <v>323</v>
      </c>
      <c r="R64" s="590">
        <v>0</v>
      </c>
      <c r="S64" s="621">
        <v>0</v>
      </c>
      <c r="W64" s="621"/>
      <c r="AA64" s="659"/>
      <c r="AC64" s="621"/>
      <c r="AD64" s="590">
        <v>844</v>
      </c>
      <c r="AE64" s="590">
        <v>8</v>
      </c>
      <c r="AF64" s="621">
        <v>9.3896713615023476E-3</v>
      </c>
      <c r="AG64" s="590">
        <v>852</v>
      </c>
      <c r="AH64" s="590">
        <v>1143</v>
      </c>
      <c r="AI64" s="621">
        <v>0.74540682414698167</v>
      </c>
      <c r="AJ64" s="590" t="s">
        <v>323</v>
      </c>
      <c r="AK64" s="590" t="s">
        <v>323</v>
      </c>
      <c r="AL64" s="590" t="s">
        <v>323</v>
      </c>
      <c r="AN64" s="621" t="s">
        <v>323</v>
      </c>
      <c r="AP64" s="621" t="s">
        <v>323</v>
      </c>
      <c r="AQ64" s="590" t="s">
        <v>323</v>
      </c>
      <c r="AR64" s="621" t="s">
        <v>323</v>
      </c>
      <c r="AS64" s="590" t="s">
        <v>323</v>
      </c>
      <c r="AT64" s="621" t="s">
        <v>323</v>
      </c>
      <c r="AV64" s="621" t="s">
        <v>323</v>
      </c>
      <c r="AW64" s="590" t="s">
        <v>323</v>
      </c>
      <c r="AX64" s="621" t="s">
        <v>323</v>
      </c>
      <c r="AZ64" s="621" t="s">
        <v>323</v>
      </c>
      <c r="BB64" s="621" t="s">
        <v>323</v>
      </c>
      <c r="BC64" s="590" t="s">
        <v>323</v>
      </c>
      <c r="BD64" s="621" t="s">
        <v>323</v>
      </c>
      <c r="BF64" s="621" t="s">
        <v>323</v>
      </c>
      <c r="BH64" s="621" t="s">
        <v>323</v>
      </c>
      <c r="BI64" s="590" t="s">
        <v>323</v>
      </c>
      <c r="BJ64" s="621" t="s">
        <v>323</v>
      </c>
      <c r="BK64" s="590">
        <v>1</v>
      </c>
      <c r="BL64" s="621">
        <v>1</v>
      </c>
      <c r="BM64" s="590">
        <v>1</v>
      </c>
      <c r="BN64" s="621">
        <v>1</v>
      </c>
      <c r="BO64" s="590" t="s">
        <v>323</v>
      </c>
    </row>
    <row r="65" spans="1:67" s="590" customFormat="1" x14ac:dyDescent="0.2">
      <c r="A65" s="590" t="s">
        <v>686</v>
      </c>
      <c r="B65" s="590" t="s">
        <v>690</v>
      </c>
      <c r="C65" s="590" t="s">
        <v>695</v>
      </c>
      <c r="D65" s="590" t="s">
        <v>515</v>
      </c>
      <c r="E65" s="590" t="s">
        <v>504</v>
      </c>
      <c r="F65" s="590" t="s">
        <v>505</v>
      </c>
      <c r="G65" s="590" t="s">
        <v>314</v>
      </c>
      <c r="H65" s="590" t="s">
        <v>1112</v>
      </c>
      <c r="I65" s="590" t="s">
        <v>934</v>
      </c>
      <c r="K65" s="590" t="s">
        <v>386</v>
      </c>
      <c r="L65" s="590">
        <v>1</v>
      </c>
      <c r="N65" s="590">
        <v>2</v>
      </c>
      <c r="O65" s="656">
        <v>2</v>
      </c>
      <c r="P65" s="656">
        <v>702</v>
      </c>
      <c r="Q65" s="656">
        <v>383</v>
      </c>
      <c r="R65" s="590">
        <v>0</v>
      </c>
      <c r="S65" s="621">
        <v>0</v>
      </c>
      <c r="W65" s="621"/>
      <c r="Z65" s="590">
        <v>1</v>
      </c>
      <c r="AA65" s="659">
        <v>0.5</v>
      </c>
      <c r="AB65" s="590">
        <v>1</v>
      </c>
      <c r="AC65" s="621">
        <v>1</v>
      </c>
      <c r="AD65" s="590">
        <v>672</v>
      </c>
      <c r="AE65" s="590">
        <v>30</v>
      </c>
      <c r="AF65" s="621">
        <v>4.2735042735042736E-2</v>
      </c>
      <c r="AG65" s="590">
        <v>702</v>
      </c>
      <c r="AH65" s="590">
        <v>1077</v>
      </c>
      <c r="AI65" s="621">
        <v>0.65181058495821731</v>
      </c>
      <c r="AJ65" s="590">
        <v>672</v>
      </c>
      <c r="AK65" s="590">
        <v>30</v>
      </c>
      <c r="AL65" s="590">
        <v>702</v>
      </c>
      <c r="AM65" s="590">
        <v>360</v>
      </c>
      <c r="AN65" s="621">
        <v>0.5357142857142857</v>
      </c>
      <c r="AO65" s="590">
        <v>23</v>
      </c>
      <c r="AP65" s="621">
        <v>0.76666666666666672</v>
      </c>
      <c r="AQ65" s="590">
        <v>383</v>
      </c>
      <c r="AR65" s="621">
        <v>0.54558404558404561</v>
      </c>
      <c r="AS65" s="590">
        <v>3</v>
      </c>
      <c r="AT65" s="621">
        <v>8.3333333333333332E-3</v>
      </c>
      <c r="AU65" s="590">
        <v>2</v>
      </c>
      <c r="AV65" s="621">
        <v>8.6956521739130432E-2</v>
      </c>
      <c r="AW65" s="590">
        <v>5</v>
      </c>
      <c r="AX65" s="621">
        <v>1.3054830287206266E-2</v>
      </c>
      <c r="AY65" s="590">
        <v>3</v>
      </c>
      <c r="AZ65" s="621">
        <v>1</v>
      </c>
      <c r="BA65" s="590">
        <v>2</v>
      </c>
      <c r="BB65" s="621">
        <v>1</v>
      </c>
      <c r="BC65" s="590">
        <v>5</v>
      </c>
      <c r="BD65" s="621">
        <v>1</v>
      </c>
      <c r="BF65" s="621">
        <v>0</v>
      </c>
      <c r="BG65" s="590">
        <v>15</v>
      </c>
      <c r="BH65" s="621">
        <v>3.91644908616188E-2</v>
      </c>
      <c r="BI65" s="590">
        <v>15</v>
      </c>
      <c r="BJ65" s="621">
        <v>3.91644908616188E-2</v>
      </c>
      <c r="BK65" s="590">
        <v>1</v>
      </c>
      <c r="BL65" s="621">
        <v>0.5</v>
      </c>
      <c r="BM65" s="590">
        <v>0</v>
      </c>
      <c r="BN65" s="621">
        <v>0</v>
      </c>
      <c r="BO65" s="590" t="s">
        <v>323</v>
      </c>
    </row>
    <row r="66" spans="1:67" s="590" customFormat="1" x14ac:dyDescent="0.2">
      <c r="A66" s="590" t="s">
        <v>707</v>
      </c>
      <c r="B66" s="590" t="s">
        <v>708</v>
      </c>
      <c r="C66" s="590" t="s">
        <v>502</v>
      </c>
      <c r="D66" s="590" t="s">
        <v>515</v>
      </c>
      <c r="E66" s="590" t="s">
        <v>504</v>
      </c>
      <c r="F66" s="590" t="s">
        <v>505</v>
      </c>
      <c r="G66" s="590" t="s">
        <v>314</v>
      </c>
      <c r="H66" s="590" t="s">
        <v>1112</v>
      </c>
      <c r="I66" s="590" t="s">
        <v>934</v>
      </c>
      <c r="K66" s="590" t="s">
        <v>386</v>
      </c>
      <c r="L66" s="590">
        <v>7</v>
      </c>
      <c r="N66" s="590">
        <v>15</v>
      </c>
      <c r="O66" s="656">
        <v>2.1428571428571428</v>
      </c>
      <c r="P66" s="656">
        <v>385.71428571428572</v>
      </c>
      <c r="Q66" s="656">
        <v>228.57142857142858</v>
      </c>
      <c r="R66" s="590">
        <v>5</v>
      </c>
      <c r="S66" s="621">
        <v>0.33333333333333331</v>
      </c>
      <c r="V66" s="590">
        <v>4</v>
      </c>
      <c r="W66" s="621">
        <v>0.5714285714285714</v>
      </c>
      <c r="X66" s="590">
        <v>4</v>
      </c>
      <c r="Y66" s="590">
        <v>0.5</v>
      </c>
      <c r="AA66" s="659"/>
      <c r="AC66" s="621"/>
      <c r="AD66" s="590">
        <v>2678</v>
      </c>
      <c r="AE66" s="590">
        <v>22</v>
      </c>
      <c r="AF66" s="621">
        <v>8.1481481481481474E-3</v>
      </c>
      <c r="AG66" s="590">
        <v>2700</v>
      </c>
      <c r="AH66" s="590">
        <v>3552</v>
      </c>
      <c r="AI66" s="621">
        <v>0.76013513513513509</v>
      </c>
      <c r="AJ66" s="590">
        <v>2678</v>
      </c>
      <c r="AK66" s="590">
        <v>22</v>
      </c>
      <c r="AL66" s="590">
        <v>2700</v>
      </c>
      <c r="AM66" s="590">
        <v>1582</v>
      </c>
      <c r="AN66" s="621">
        <v>0.59073935772964903</v>
      </c>
      <c r="AO66" s="590">
        <v>18</v>
      </c>
      <c r="AP66" s="621">
        <v>0.81818181818181823</v>
      </c>
      <c r="AQ66" s="590">
        <v>1600</v>
      </c>
      <c r="AR66" s="621">
        <v>0.59259259259259256</v>
      </c>
      <c r="AS66" s="590">
        <v>22</v>
      </c>
      <c r="AT66" s="621">
        <v>1.3906447534766119E-2</v>
      </c>
      <c r="AU66" s="590">
        <v>14</v>
      </c>
      <c r="AV66" s="621">
        <v>0.77777777777777779</v>
      </c>
      <c r="AW66" s="590">
        <v>36</v>
      </c>
      <c r="AX66" s="621">
        <v>2.2499999999999999E-2</v>
      </c>
      <c r="AY66" s="590">
        <v>20</v>
      </c>
      <c r="AZ66" s="621">
        <v>0.90909090909090906</v>
      </c>
      <c r="BA66" s="590">
        <v>9</v>
      </c>
      <c r="BB66" s="621">
        <v>0.6428571428571429</v>
      </c>
      <c r="BC66" s="590">
        <v>29</v>
      </c>
      <c r="BD66" s="621">
        <v>0.80555555555555558</v>
      </c>
      <c r="BE66" s="590">
        <v>7</v>
      </c>
      <c r="BF66" s="621">
        <v>4.3750000000000004E-3</v>
      </c>
      <c r="BG66" s="590">
        <v>7</v>
      </c>
      <c r="BH66" s="621">
        <v>4.3750000000000004E-3</v>
      </c>
      <c r="BI66" s="590">
        <v>14</v>
      </c>
      <c r="BJ66" s="621">
        <v>8.7500000000000008E-3</v>
      </c>
      <c r="BK66" s="590">
        <v>4</v>
      </c>
      <c r="BL66" s="621">
        <v>0.26666666666666666</v>
      </c>
      <c r="BM66" s="590">
        <v>2</v>
      </c>
      <c r="BN66" s="621">
        <v>0.2857142857142857</v>
      </c>
      <c r="BO66" s="590" t="s">
        <v>323</v>
      </c>
    </row>
    <row r="67" spans="1:67" s="590" customFormat="1" x14ac:dyDescent="0.2">
      <c r="A67" s="590" t="s">
        <v>725</v>
      </c>
      <c r="B67" s="590" t="s">
        <v>726</v>
      </c>
      <c r="C67" s="590" t="s">
        <v>502</v>
      </c>
      <c r="D67" s="590" t="s">
        <v>515</v>
      </c>
      <c r="E67" s="590" t="s">
        <v>504</v>
      </c>
      <c r="F67" s="590" t="s">
        <v>519</v>
      </c>
      <c r="G67" s="590" t="s">
        <v>920</v>
      </c>
      <c r="H67" s="590" t="s">
        <v>1112</v>
      </c>
      <c r="I67" s="590" t="s">
        <v>934</v>
      </c>
      <c r="K67" s="590" t="s">
        <v>386</v>
      </c>
      <c r="L67" s="590">
        <v>8</v>
      </c>
      <c r="N67" s="590">
        <v>20</v>
      </c>
      <c r="O67" s="656">
        <v>2.5</v>
      </c>
      <c r="P67" s="656">
        <v>550.375</v>
      </c>
      <c r="Q67" s="656">
        <v>262.75</v>
      </c>
      <c r="R67" s="590">
        <v>8</v>
      </c>
      <c r="S67" s="621">
        <v>0.4</v>
      </c>
      <c r="V67" s="590">
        <v>5</v>
      </c>
      <c r="W67" s="621">
        <v>0.625</v>
      </c>
      <c r="X67" s="590">
        <v>6</v>
      </c>
      <c r="Y67" s="590">
        <v>0.77777777777777779</v>
      </c>
      <c r="AA67" s="659"/>
      <c r="AC67" s="621"/>
      <c r="AD67" s="590">
        <v>4395</v>
      </c>
      <c r="AE67" s="590">
        <v>8</v>
      </c>
      <c r="AF67" s="621">
        <v>1.8169429934135816E-3</v>
      </c>
      <c r="AG67" s="590">
        <v>4403</v>
      </c>
      <c r="AH67" s="590">
        <v>6363</v>
      </c>
      <c r="AI67" s="621">
        <v>0.69196919691969194</v>
      </c>
      <c r="AJ67" s="590">
        <v>4395</v>
      </c>
      <c r="AK67" s="590">
        <v>8</v>
      </c>
      <c r="AL67" s="590">
        <v>4403</v>
      </c>
      <c r="AM67" s="590">
        <v>2093</v>
      </c>
      <c r="AN67" s="621">
        <v>0.47622298065984076</v>
      </c>
      <c r="AO67" s="590">
        <v>9</v>
      </c>
      <c r="AP67" s="621">
        <v>1.125</v>
      </c>
      <c r="AQ67" s="590">
        <v>2102</v>
      </c>
      <c r="AR67" s="621">
        <v>0.47740177151941859</v>
      </c>
      <c r="AS67" s="590">
        <v>48</v>
      </c>
      <c r="AT67" s="621">
        <v>2.2933588150979456E-2</v>
      </c>
      <c r="AU67" s="590">
        <v>4</v>
      </c>
      <c r="AV67" s="621">
        <v>0.44444444444444442</v>
      </c>
      <c r="AW67" s="590">
        <v>52</v>
      </c>
      <c r="AX67" s="621">
        <v>2.4738344433872503E-2</v>
      </c>
      <c r="AY67" s="590">
        <v>44</v>
      </c>
      <c r="AZ67" s="621">
        <v>0.91666666666666663</v>
      </c>
      <c r="BA67" s="590">
        <v>4</v>
      </c>
      <c r="BB67" s="621">
        <v>1</v>
      </c>
      <c r="BC67" s="590">
        <v>48</v>
      </c>
      <c r="BD67" s="621">
        <v>0.92307692307692313</v>
      </c>
      <c r="BE67" s="590">
        <v>10</v>
      </c>
      <c r="BF67" s="621">
        <v>4.7573739295908657E-3</v>
      </c>
      <c r="BG67" s="590">
        <v>10</v>
      </c>
      <c r="BH67" s="621">
        <v>4.7573739295908657E-3</v>
      </c>
      <c r="BI67" s="590">
        <v>20</v>
      </c>
      <c r="BJ67" s="621">
        <v>9.5147478591817315E-3</v>
      </c>
      <c r="BK67" s="590">
        <v>9</v>
      </c>
      <c r="BL67" s="621">
        <v>0.45</v>
      </c>
      <c r="BM67" s="590">
        <v>3</v>
      </c>
      <c r="BN67" s="621">
        <v>0.375</v>
      </c>
      <c r="BO67" s="590" t="s">
        <v>323</v>
      </c>
    </row>
    <row r="68" spans="1:67" s="590" customFormat="1" x14ac:dyDescent="0.2">
      <c r="A68" s="590" t="s">
        <v>727</v>
      </c>
      <c r="B68" s="590" t="s">
        <v>731</v>
      </c>
      <c r="C68" s="590" t="s">
        <v>732</v>
      </c>
      <c r="D68" s="590" t="s">
        <v>515</v>
      </c>
      <c r="E68" s="590" t="s">
        <v>504</v>
      </c>
      <c r="F68" s="590" t="s">
        <v>505</v>
      </c>
      <c r="G68" s="590" t="s">
        <v>314</v>
      </c>
      <c r="H68" s="590" t="s">
        <v>1112</v>
      </c>
      <c r="I68" s="590" t="s">
        <v>934</v>
      </c>
      <c r="K68" s="590" t="s">
        <v>386</v>
      </c>
      <c r="L68" s="590">
        <v>3</v>
      </c>
      <c r="N68" s="590">
        <v>4</v>
      </c>
      <c r="O68" s="656">
        <v>1.3333333333333333</v>
      </c>
      <c r="P68" s="656">
        <v>509</v>
      </c>
      <c r="Q68" s="656">
        <v>333.33333333333331</v>
      </c>
      <c r="R68" s="590">
        <v>2</v>
      </c>
      <c r="S68" s="621">
        <v>0.5</v>
      </c>
      <c r="V68" s="590">
        <v>2</v>
      </c>
      <c r="W68" s="621">
        <v>0.66666666666666663</v>
      </c>
      <c r="X68" s="590">
        <v>2</v>
      </c>
      <c r="AA68" s="659"/>
      <c r="AC68" s="621"/>
      <c r="AD68" s="590">
        <v>1520</v>
      </c>
      <c r="AE68" s="590">
        <v>7</v>
      </c>
      <c r="AF68" s="621">
        <v>4.5841519318926003E-3</v>
      </c>
      <c r="AG68" s="590">
        <v>1527</v>
      </c>
      <c r="AH68" s="590">
        <v>2127</v>
      </c>
      <c r="AI68" s="621">
        <v>0.71791255289139633</v>
      </c>
      <c r="AJ68" s="590">
        <v>1520</v>
      </c>
      <c r="AK68" s="590">
        <v>7</v>
      </c>
      <c r="AL68" s="590">
        <v>1527</v>
      </c>
      <c r="AM68" s="590">
        <v>994</v>
      </c>
      <c r="AN68" s="621">
        <v>0.65394736842105261</v>
      </c>
      <c r="AO68" s="590">
        <v>6</v>
      </c>
      <c r="AP68" s="621">
        <v>0.8571428571428571</v>
      </c>
      <c r="AQ68" s="590">
        <v>1000</v>
      </c>
      <c r="AR68" s="621">
        <v>0.65487884741322855</v>
      </c>
      <c r="AS68" s="590">
        <v>8</v>
      </c>
      <c r="AT68" s="621">
        <v>8.0482897384305842E-3</v>
      </c>
      <c r="AU68" s="590">
        <v>2</v>
      </c>
      <c r="AV68" s="621">
        <v>0.33333333333333331</v>
      </c>
      <c r="AW68" s="590">
        <v>10</v>
      </c>
      <c r="AX68" s="621">
        <v>0.01</v>
      </c>
      <c r="AY68" s="590">
        <v>6</v>
      </c>
      <c r="AZ68" s="621">
        <v>0.75</v>
      </c>
      <c r="BA68" s="590">
        <v>2</v>
      </c>
      <c r="BB68" s="621">
        <v>1</v>
      </c>
      <c r="BC68" s="590">
        <v>8</v>
      </c>
      <c r="BD68" s="621">
        <v>0.8</v>
      </c>
      <c r="BE68" s="590">
        <v>0</v>
      </c>
      <c r="BF68" s="621"/>
      <c r="BG68" s="590">
        <v>29</v>
      </c>
      <c r="BH68" s="621">
        <v>2.9000000000000001E-2</v>
      </c>
      <c r="BI68" s="590">
        <v>29</v>
      </c>
      <c r="BJ68" s="621">
        <v>2.9000000000000001E-2</v>
      </c>
      <c r="BK68" s="590">
        <v>0</v>
      </c>
      <c r="BL68" s="621"/>
      <c r="BN68" s="621"/>
      <c r="BO68" s="590" t="s">
        <v>323</v>
      </c>
    </row>
    <row r="69" spans="1:67" s="590" customFormat="1" x14ac:dyDescent="0.2">
      <c r="A69" s="590" t="s">
        <v>727</v>
      </c>
      <c r="B69" s="590" t="s">
        <v>731</v>
      </c>
      <c r="C69" s="590" t="s">
        <v>733</v>
      </c>
      <c r="D69" s="590" t="s">
        <v>515</v>
      </c>
      <c r="E69" s="590" t="s">
        <v>504</v>
      </c>
      <c r="F69" s="590" t="s">
        <v>505</v>
      </c>
      <c r="G69" s="590" t="s">
        <v>314</v>
      </c>
      <c r="H69" s="590" t="s">
        <v>1112</v>
      </c>
      <c r="I69" s="590" t="s">
        <v>934</v>
      </c>
      <c r="K69" s="590" t="s">
        <v>386</v>
      </c>
      <c r="L69" s="590">
        <v>3</v>
      </c>
      <c r="N69" s="590">
        <v>4</v>
      </c>
      <c r="O69" s="656">
        <v>1.3333333333333333</v>
      </c>
      <c r="P69" s="656">
        <v>485</v>
      </c>
      <c r="Q69" s="656">
        <v>300.33333333333331</v>
      </c>
      <c r="R69" s="590">
        <v>1</v>
      </c>
      <c r="S69" s="621">
        <v>0.25</v>
      </c>
      <c r="W69" s="621"/>
      <c r="Z69" s="590">
        <v>1</v>
      </c>
      <c r="AA69" s="659">
        <v>0.25</v>
      </c>
      <c r="AC69" s="621"/>
      <c r="AD69" s="590">
        <v>1351</v>
      </c>
      <c r="AE69" s="590">
        <v>104</v>
      </c>
      <c r="AF69" s="621">
        <v>7.1477663230240546E-2</v>
      </c>
      <c r="AG69" s="590">
        <v>1455</v>
      </c>
      <c r="AH69" s="590">
        <v>2031</v>
      </c>
      <c r="AI69" s="621">
        <v>0.71639586410635159</v>
      </c>
      <c r="AJ69" s="590">
        <v>1351</v>
      </c>
      <c r="AK69" s="590">
        <v>104</v>
      </c>
      <c r="AL69" s="590">
        <v>1455</v>
      </c>
      <c r="AM69" s="590">
        <v>806</v>
      </c>
      <c r="AN69" s="621">
        <v>0.59659511472982973</v>
      </c>
      <c r="AO69" s="590">
        <v>95</v>
      </c>
      <c r="AP69" s="621">
        <v>0.91346153846153844</v>
      </c>
      <c r="AQ69" s="590">
        <v>901</v>
      </c>
      <c r="AR69" s="621">
        <v>0.61924398625429555</v>
      </c>
      <c r="AS69" s="590">
        <v>5</v>
      </c>
      <c r="AT69" s="621">
        <v>6.2034739454094297E-3</v>
      </c>
      <c r="AU69" s="590">
        <v>12</v>
      </c>
      <c r="AV69" s="621">
        <v>0.12631578947368421</v>
      </c>
      <c r="AW69" s="590">
        <v>17</v>
      </c>
      <c r="AX69" s="621">
        <v>1.8867924528301886E-2</v>
      </c>
      <c r="AY69" s="590">
        <v>4</v>
      </c>
      <c r="AZ69" s="621">
        <v>0.8</v>
      </c>
      <c r="BA69" s="590">
        <v>11</v>
      </c>
      <c r="BB69" s="621">
        <v>0.91666666666666663</v>
      </c>
      <c r="BC69" s="590">
        <v>15</v>
      </c>
      <c r="BD69" s="621">
        <v>0.88235294117647056</v>
      </c>
      <c r="BE69" s="590">
        <v>0</v>
      </c>
      <c r="BF69" s="621"/>
      <c r="BG69" s="590">
        <v>16</v>
      </c>
      <c r="BH69" s="621">
        <v>1.7758046614872364E-2</v>
      </c>
      <c r="BI69" s="590">
        <v>16</v>
      </c>
      <c r="BJ69" s="621">
        <v>1.7758046614872364E-2</v>
      </c>
      <c r="BK69" s="590">
        <v>1</v>
      </c>
      <c r="BL69" s="621">
        <v>0.25</v>
      </c>
      <c r="BN69" s="621"/>
      <c r="BO69" s="590" t="s">
        <v>323</v>
      </c>
    </row>
    <row r="70" spans="1:67" s="590" customFormat="1" x14ac:dyDescent="0.2">
      <c r="A70" s="590" t="s">
        <v>26</v>
      </c>
      <c r="B70" s="590" t="s">
        <v>28</v>
      </c>
      <c r="C70" s="590" t="s">
        <v>29</v>
      </c>
      <c r="D70" s="590" t="s">
        <v>515</v>
      </c>
      <c r="E70" s="590" t="s">
        <v>504</v>
      </c>
      <c r="F70" s="590" t="s">
        <v>519</v>
      </c>
      <c r="G70" s="590" t="s">
        <v>920</v>
      </c>
      <c r="H70" s="590" t="s">
        <v>1112</v>
      </c>
      <c r="I70" s="590" t="s">
        <v>934</v>
      </c>
      <c r="K70" s="590" t="s">
        <v>510</v>
      </c>
      <c r="L70" s="590">
        <v>1</v>
      </c>
      <c r="M70" s="590">
        <v>1</v>
      </c>
      <c r="N70" s="590">
        <v>1</v>
      </c>
      <c r="O70" s="656">
        <v>1</v>
      </c>
      <c r="P70" s="656">
        <v>955</v>
      </c>
      <c r="Q70" s="656" t="s">
        <v>323</v>
      </c>
      <c r="R70" s="590">
        <v>1</v>
      </c>
      <c r="S70" s="621">
        <v>1</v>
      </c>
      <c r="V70" s="590">
        <v>1</v>
      </c>
      <c r="W70" s="621">
        <v>1</v>
      </c>
      <c r="X70" s="590">
        <v>1</v>
      </c>
      <c r="AA70" s="659"/>
      <c r="AC70" s="621"/>
      <c r="AD70" s="590">
        <v>943</v>
      </c>
      <c r="AE70" s="590">
        <v>12</v>
      </c>
      <c r="AF70" s="621">
        <v>1.2565445026178011E-2</v>
      </c>
      <c r="AG70" s="590">
        <v>955</v>
      </c>
      <c r="AH70" s="590">
        <v>1536</v>
      </c>
      <c r="AI70" s="621">
        <v>0.62174479166666663</v>
      </c>
      <c r="AJ70" s="590" t="s">
        <v>323</v>
      </c>
      <c r="AK70" s="590" t="s">
        <v>323</v>
      </c>
      <c r="AL70" s="590" t="s">
        <v>323</v>
      </c>
      <c r="AN70" s="621" t="s">
        <v>323</v>
      </c>
      <c r="AP70" s="621" t="s">
        <v>323</v>
      </c>
      <c r="AQ70" s="590" t="s">
        <v>323</v>
      </c>
      <c r="AR70" s="621" t="s">
        <v>323</v>
      </c>
      <c r="AT70" s="621" t="s">
        <v>323</v>
      </c>
      <c r="AV70" s="621" t="s">
        <v>323</v>
      </c>
      <c r="AW70" s="590" t="s">
        <v>323</v>
      </c>
      <c r="AX70" s="621" t="s">
        <v>323</v>
      </c>
      <c r="AZ70" s="621" t="s">
        <v>323</v>
      </c>
      <c r="BB70" s="621" t="s">
        <v>323</v>
      </c>
      <c r="BC70" s="590" t="s">
        <v>323</v>
      </c>
      <c r="BD70" s="621" t="s">
        <v>323</v>
      </c>
      <c r="BF70" s="621" t="s">
        <v>323</v>
      </c>
      <c r="BH70" s="621" t="s">
        <v>323</v>
      </c>
      <c r="BI70" s="590" t="s">
        <v>323</v>
      </c>
      <c r="BJ70" s="621" t="s">
        <v>323</v>
      </c>
      <c r="BK70" s="590">
        <v>0</v>
      </c>
      <c r="BL70" s="621"/>
      <c r="BN70" s="621"/>
      <c r="BO70" s="590" t="s">
        <v>323</v>
      </c>
    </row>
    <row r="71" spans="1:67" s="590" customFormat="1" x14ac:dyDescent="0.2">
      <c r="A71" s="590" t="s">
        <v>26</v>
      </c>
      <c r="B71" s="590" t="s">
        <v>28</v>
      </c>
      <c r="C71" s="590" t="s">
        <v>30</v>
      </c>
      <c r="D71" s="590" t="s">
        <v>515</v>
      </c>
      <c r="E71" s="590" t="s">
        <v>504</v>
      </c>
      <c r="F71" s="590" t="s">
        <v>519</v>
      </c>
      <c r="G71" s="590" t="s">
        <v>920</v>
      </c>
      <c r="H71" s="590" t="s">
        <v>1112</v>
      </c>
      <c r="I71" s="590" t="s">
        <v>934</v>
      </c>
      <c r="K71" s="590" t="s">
        <v>386</v>
      </c>
      <c r="L71" s="590">
        <v>3</v>
      </c>
      <c r="N71" s="590">
        <v>5</v>
      </c>
      <c r="O71" s="656">
        <v>1.6666666666666667</v>
      </c>
      <c r="P71" s="656">
        <v>849.33333333333337</v>
      </c>
      <c r="Q71" s="656">
        <v>415</v>
      </c>
      <c r="R71" s="590">
        <v>2</v>
      </c>
      <c r="S71" s="621">
        <v>0.4</v>
      </c>
      <c r="V71" s="590">
        <v>2</v>
      </c>
      <c r="W71" s="621">
        <v>0.66666666666666663</v>
      </c>
      <c r="X71" s="590">
        <v>2</v>
      </c>
      <c r="AA71" s="659"/>
      <c r="AC71" s="621"/>
      <c r="AD71" s="590">
        <v>2544</v>
      </c>
      <c r="AE71" s="590">
        <v>4</v>
      </c>
      <c r="AF71" s="621">
        <v>1.5698587127158557E-3</v>
      </c>
      <c r="AG71" s="590">
        <v>2548</v>
      </c>
      <c r="AH71" s="590">
        <v>4080</v>
      </c>
      <c r="AI71" s="621">
        <v>0.62450980392156863</v>
      </c>
      <c r="AJ71" s="590">
        <v>2544</v>
      </c>
      <c r="AK71" s="590">
        <v>4</v>
      </c>
      <c r="AL71" s="590">
        <v>2548</v>
      </c>
      <c r="AM71" s="590">
        <v>1242</v>
      </c>
      <c r="AN71" s="621">
        <v>0.4882075471698113</v>
      </c>
      <c r="AO71" s="590">
        <v>3</v>
      </c>
      <c r="AP71" s="621">
        <v>0.75</v>
      </c>
      <c r="AQ71" s="590">
        <v>1245</v>
      </c>
      <c r="AR71" s="621">
        <v>0.48861852433281006</v>
      </c>
      <c r="AS71" s="590">
        <v>20</v>
      </c>
      <c r="AT71" s="621">
        <v>1.610305958132045E-2</v>
      </c>
      <c r="AV71" s="621"/>
      <c r="AW71" s="590">
        <v>20</v>
      </c>
      <c r="AX71" s="621">
        <v>1.6064257028112448E-2</v>
      </c>
      <c r="AY71" s="590">
        <v>17</v>
      </c>
      <c r="AZ71" s="621">
        <v>0.85</v>
      </c>
      <c r="BB71" s="621" t="s">
        <v>323</v>
      </c>
      <c r="BC71" s="590">
        <v>17</v>
      </c>
      <c r="BD71" s="621">
        <v>0.85</v>
      </c>
      <c r="BE71" s="590">
        <v>3</v>
      </c>
      <c r="BF71" s="621">
        <v>2.4096385542168677E-3</v>
      </c>
      <c r="BG71" s="590">
        <v>16</v>
      </c>
      <c r="BH71" s="621">
        <v>1.285140562248996E-2</v>
      </c>
      <c r="BI71" s="590">
        <v>19</v>
      </c>
      <c r="BJ71" s="621">
        <v>1.5261044176706828E-2</v>
      </c>
      <c r="BK71" s="590">
        <v>3</v>
      </c>
      <c r="BL71" s="621">
        <v>0.6</v>
      </c>
      <c r="BM71" s="590">
        <v>2</v>
      </c>
      <c r="BN71" s="621">
        <v>0.66666666666666663</v>
      </c>
      <c r="BO71" s="590" t="s">
        <v>323</v>
      </c>
    </row>
    <row r="72" spans="1:67" s="590" customFormat="1" x14ac:dyDescent="0.2">
      <c r="A72" s="590" t="s">
        <v>26</v>
      </c>
      <c r="B72" s="590" t="s">
        <v>28</v>
      </c>
      <c r="C72" s="590" t="s">
        <v>31</v>
      </c>
      <c r="D72" s="590" t="s">
        <v>515</v>
      </c>
      <c r="E72" s="590" t="s">
        <v>504</v>
      </c>
      <c r="F72" s="590" t="s">
        <v>519</v>
      </c>
      <c r="G72" s="590" t="s">
        <v>920</v>
      </c>
      <c r="H72" s="590" t="s">
        <v>1112</v>
      </c>
      <c r="I72" s="590" t="s">
        <v>934</v>
      </c>
      <c r="K72" s="590" t="s">
        <v>386</v>
      </c>
      <c r="L72" s="590">
        <v>2</v>
      </c>
      <c r="N72" s="590">
        <v>4</v>
      </c>
      <c r="O72" s="656">
        <v>2</v>
      </c>
      <c r="P72" s="656">
        <v>936.5</v>
      </c>
      <c r="Q72" s="656">
        <v>517</v>
      </c>
      <c r="R72" s="590">
        <v>0</v>
      </c>
      <c r="S72" s="621">
        <v>0</v>
      </c>
      <c r="W72" s="621"/>
      <c r="AA72" s="659"/>
      <c r="AC72" s="621"/>
      <c r="AD72" s="590">
        <v>1862</v>
      </c>
      <c r="AE72" s="590">
        <v>11</v>
      </c>
      <c r="AF72" s="621">
        <v>5.8729311265349705E-3</v>
      </c>
      <c r="AG72" s="590">
        <v>1873</v>
      </c>
      <c r="AH72" s="590">
        <v>2823</v>
      </c>
      <c r="AI72" s="621">
        <v>0.66347856889833512</v>
      </c>
      <c r="AJ72" s="590">
        <v>1862</v>
      </c>
      <c r="AK72" s="590">
        <v>11</v>
      </c>
      <c r="AL72" s="590">
        <v>1873</v>
      </c>
      <c r="AM72" s="590">
        <v>1025</v>
      </c>
      <c r="AN72" s="621">
        <v>0.55048335123523096</v>
      </c>
      <c r="AO72" s="590">
        <v>9</v>
      </c>
      <c r="AP72" s="621">
        <v>0.81818181818181823</v>
      </c>
      <c r="AQ72" s="590">
        <v>1034</v>
      </c>
      <c r="AR72" s="621">
        <v>0.55205552589428719</v>
      </c>
      <c r="AS72" s="590">
        <v>9</v>
      </c>
      <c r="AT72" s="621">
        <v>8.7804878048780496E-3</v>
      </c>
      <c r="AV72" s="621"/>
      <c r="AW72" s="590">
        <v>9</v>
      </c>
      <c r="AX72" s="621">
        <v>8.7040618955512572E-3</v>
      </c>
      <c r="AY72" s="590">
        <v>6</v>
      </c>
      <c r="AZ72" s="621">
        <v>0.66666666666666663</v>
      </c>
      <c r="BB72" s="621" t="s">
        <v>323</v>
      </c>
      <c r="BC72" s="590">
        <v>6</v>
      </c>
      <c r="BD72" s="621">
        <v>0.66666666666666663</v>
      </c>
      <c r="BE72" s="590">
        <v>1</v>
      </c>
      <c r="BF72" s="621">
        <v>9.6711798839458415E-4</v>
      </c>
      <c r="BG72" s="590">
        <v>27</v>
      </c>
      <c r="BH72" s="621">
        <v>2.6112185686653772E-2</v>
      </c>
      <c r="BI72" s="590">
        <v>28</v>
      </c>
      <c r="BJ72" s="621">
        <v>2.7079303675048357E-2</v>
      </c>
      <c r="BK72" s="590">
        <v>2</v>
      </c>
      <c r="BL72" s="621">
        <v>0.5</v>
      </c>
      <c r="BM72" s="590">
        <v>1</v>
      </c>
      <c r="BN72" s="621">
        <v>0.5</v>
      </c>
      <c r="BO72" s="590" t="s">
        <v>323</v>
      </c>
    </row>
    <row r="73" spans="1:67" s="590" customFormat="1" x14ac:dyDescent="0.2">
      <c r="A73" s="590" t="s">
        <v>38</v>
      </c>
      <c r="B73" s="590" t="s">
        <v>43</v>
      </c>
      <c r="C73" s="590" t="s">
        <v>836</v>
      </c>
      <c r="D73" s="590" t="s">
        <v>515</v>
      </c>
      <c r="E73" s="590" t="s">
        <v>504</v>
      </c>
      <c r="F73" s="590" t="s">
        <v>519</v>
      </c>
      <c r="G73" s="590" t="s">
        <v>321</v>
      </c>
      <c r="H73" s="590" t="s">
        <v>1112</v>
      </c>
      <c r="I73" s="590" t="s">
        <v>934</v>
      </c>
      <c r="K73" s="590" t="s">
        <v>386</v>
      </c>
      <c r="L73" s="590">
        <v>2</v>
      </c>
      <c r="N73" s="590">
        <v>3</v>
      </c>
      <c r="O73" s="656">
        <v>1.5</v>
      </c>
      <c r="P73" s="656">
        <v>885</v>
      </c>
      <c r="Q73" s="656">
        <v>432</v>
      </c>
      <c r="R73" s="590">
        <v>1</v>
      </c>
      <c r="S73" s="621">
        <v>0.33333333333333331</v>
      </c>
      <c r="V73" s="590">
        <v>1</v>
      </c>
      <c r="W73" s="621">
        <v>0.5</v>
      </c>
      <c r="X73" s="590">
        <v>1</v>
      </c>
      <c r="Z73" s="590">
        <v>1</v>
      </c>
      <c r="AA73" s="659">
        <v>0.33333333333333331</v>
      </c>
      <c r="AB73" s="590">
        <v>1</v>
      </c>
      <c r="AC73" s="621">
        <v>0.5</v>
      </c>
      <c r="AD73" s="590">
        <v>1725</v>
      </c>
      <c r="AE73" s="590">
        <v>45</v>
      </c>
      <c r="AF73" s="621">
        <v>2.5423728813559324E-2</v>
      </c>
      <c r="AG73" s="590">
        <v>1770</v>
      </c>
      <c r="AH73" s="590">
        <v>2631</v>
      </c>
      <c r="AI73" s="621">
        <v>0.67274800456100337</v>
      </c>
      <c r="AJ73" s="590">
        <v>1725</v>
      </c>
      <c r="AK73" s="590">
        <v>45</v>
      </c>
      <c r="AL73" s="590">
        <v>1770</v>
      </c>
      <c r="AM73" s="590">
        <v>829</v>
      </c>
      <c r="AN73" s="621">
        <v>0.48057971014492756</v>
      </c>
      <c r="AO73" s="590">
        <v>35</v>
      </c>
      <c r="AP73" s="621">
        <v>0.77777777777777779</v>
      </c>
      <c r="AQ73" s="590">
        <v>864</v>
      </c>
      <c r="AR73" s="621">
        <v>0.488135593220339</v>
      </c>
      <c r="AS73" s="590">
        <v>31</v>
      </c>
      <c r="AT73" s="621">
        <v>3.739445114595899E-2</v>
      </c>
      <c r="AV73" s="621" t="s">
        <v>323</v>
      </c>
      <c r="AW73" s="590">
        <v>31</v>
      </c>
      <c r="AX73" s="621">
        <v>3.5879629629629629E-2</v>
      </c>
      <c r="AZ73" s="621"/>
      <c r="BB73" s="621" t="s">
        <v>323</v>
      </c>
      <c r="BC73" s="590" t="s">
        <v>323</v>
      </c>
      <c r="BD73" s="621"/>
      <c r="BF73" s="621">
        <v>0</v>
      </c>
      <c r="BG73" s="590">
        <v>43</v>
      </c>
      <c r="BH73" s="621">
        <v>4.9768518518518517E-2</v>
      </c>
      <c r="BI73" s="590">
        <v>43</v>
      </c>
      <c r="BJ73" s="621">
        <v>4.9768518518518517E-2</v>
      </c>
      <c r="BK73" s="590">
        <v>3</v>
      </c>
      <c r="BL73" s="621">
        <v>1</v>
      </c>
      <c r="BM73" s="590">
        <v>2</v>
      </c>
      <c r="BN73" s="621">
        <v>1</v>
      </c>
      <c r="BO73" s="590" t="s">
        <v>323</v>
      </c>
    </row>
    <row r="74" spans="1:67" s="590" customFormat="1" x14ac:dyDescent="0.2">
      <c r="A74" s="590" t="s">
        <v>38</v>
      </c>
      <c r="B74" s="590" t="s">
        <v>43</v>
      </c>
      <c r="C74" s="590" t="s">
        <v>44</v>
      </c>
      <c r="D74" s="590" t="s">
        <v>515</v>
      </c>
      <c r="E74" s="590" t="s">
        <v>504</v>
      </c>
      <c r="F74" s="590" t="s">
        <v>519</v>
      </c>
      <c r="G74" s="590" t="s">
        <v>321</v>
      </c>
      <c r="H74" s="590" t="s">
        <v>1112</v>
      </c>
      <c r="I74" s="590" t="s">
        <v>934</v>
      </c>
      <c r="K74" s="590" t="s">
        <v>510</v>
      </c>
      <c r="L74" s="590">
        <v>1</v>
      </c>
      <c r="M74" s="590">
        <v>1</v>
      </c>
      <c r="N74" s="590">
        <v>1</v>
      </c>
      <c r="O74" s="656">
        <v>1</v>
      </c>
      <c r="P74" s="656">
        <v>815</v>
      </c>
      <c r="Q74" s="656" t="s">
        <v>323</v>
      </c>
      <c r="R74" s="590">
        <v>0</v>
      </c>
      <c r="S74" s="621"/>
      <c r="V74" s="590">
        <v>1</v>
      </c>
      <c r="W74" s="621">
        <v>1</v>
      </c>
      <c r="X74" s="590">
        <v>1</v>
      </c>
      <c r="AA74" s="659"/>
      <c r="AC74" s="621"/>
      <c r="AD74" s="590">
        <v>810</v>
      </c>
      <c r="AE74" s="590">
        <v>5</v>
      </c>
      <c r="AF74" s="621">
        <v>6.1349693251533744E-3</v>
      </c>
      <c r="AG74" s="590">
        <v>815</v>
      </c>
      <c r="AH74" s="590">
        <v>1524</v>
      </c>
      <c r="AI74" s="621">
        <v>0.53477690288713908</v>
      </c>
      <c r="AJ74" s="590" t="s">
        <v>323</v>
      </c>
      <c r="AK74" s="590" t="s">
        <v>323</v>
      </c>
      <c r="AL74" s="590" t="s">
        <v>323</v>
      </c>
      <c r="AN74" s="621" t="s">
        <v>323</v>
      </c>
      <c r="AP74" s="621" t="s">
        <v>323</v>
      </c>
      <c r="AQ74" s="590" t="s">
        <v>323</v>
      </c>
      <c r="AR74" s="621" t="s">
        <v>323</v>
      </c>
      <c r="AT74" s="621" t="s">
        <v>323</v>
      </c>
      <c r="AV74" s="621" t="s">
        <v>323</v>
      </c>
      <c r="AW74" s="590" t="s">
        <v>323</v>
      </c>
      <c r="AX74" s="621" t="s">
        <v>323</v>
      </c>
      <c r="AZ74" s="621"/>
      <c r="BB74" s="621" t="s">
        <v>323</v>
      </c>
      <c r="BC74" s="590" t="s">
        <v>323</v>
      </c>
      <c r="BD74" s="621"/>
      <c r="BF74" s="621" t="s">
        <v>323</v>
      </c>
      <c r="BH74" s="621" t="s">
        <v>323</v>
      </c>
      <c r="BI74" s="590" t="s">
        <v>323</v>
      </c>
      <c r="BJ74" s="621" t="s">
        <v>323</v>
      </c>
      <c r="BK74" s="590">
        <v>0</v>
      </c>
      <c r="BL74" s="621"/>
      <c r="BN74" s="621"/>
      <c r="BO74" s="590" t="s">
        <v>323</v>
      </c>
    </row>
    <row r="75" spans="1:67" s="590" customFormat="1" x14ac:dyDescent="0.2">
      <c r="A75" s="590" t="s">
        <v>38</v>
      </c>
      <c r="B75" s="590" t="s">
        <v>43</v>
      </c>
      <c r="C75" s="590" t="s">
        <v>45</v>
      </c>
      <c r="D75" s="590" t="s">
        <v>515</v>
      </c>
      <c r="E75" s="590" t="s">
        <v>504</v>
      </c>
      <c r="F75" s="590" t="s">
        <v>519</v>
      </c>
      <c r="G75" s="590" t="s">
        <v>321</v>
      </c>
      <c r="H75" s="590" t="s">
        <v>1112</v>
      </c>
      <c r="I75" s="590" t="s">
        <v>934</v>
      </c>
      <c r="K75" s="590" t="s">
        <v>386</v>
      </c>
      <c r="L75" s="590">
        <v>2</v>
      </c>
      <c r="N75" s="590">
        <v>4</v>
      </c>
      <c r="O75" s="656">
        <v>2</v>
      </c>
      <c r="P75" s="656">
        <v>937.5</v>
      </c>
      <c r="Q75" s="656">
        <v>489.5</v>
      </c>
      <c r="R75" s="590">
        <v>2</v>
      </c>
      <c r="S75" s="621">
        <v>0.5</v>
      </c>
      <c r="V75" s="590">
        <v>1</v>
      </c>
      <c r="W75" s="621">
        <v>0.5</v>
      </c>
      <c r="X75" s="590">
        <v>1</v>
      </c>
      <c r="Z75" s="590">
        <v>3</v>
      </c>
      <c r="AA75" s="659">
        <v>0.75</v>
      </c>
      <c r="AB75" s="590">
        <v>2</v>
      </c>
      <c r="AC75" s="621">
        <v>1</v>
      </c>
      <c r="AD75" s="590">
        <v>1871</v>
      </c>
      <c r="AE75" s="590">
        <v>4</v>
      </c>
      <c r="AF75" s="621">
        <v>2.1333333333333334E-3</v>
      </c>
      <c r="AG75" s="590">
        <v>1875</v>
      </c>
      <c r="AH75" s="590">
        <v>2625</v>
      </c>
      <c r="AI75" s="621">
        <v>0.7142857142857143</v>
      </c>
      <c r="AJ75" s="590">
        <v>1871</v>
      </c>
      <c r="AK75" s="590">
        <v>4</v>
      </c>
      <c r="AL75" s="590">
        <v>1875</v>
      </c>
      <c r="AM75" s="590">
        <v>977</v>
      </c>
      <c r="AN75" s="621">
        <v>0.52218065205772313</v>
      </c>
      <c r="AO75" s="590">
        <v>2</v>
      </c>
      <c r="AP75" s="621">
        <v>0.5</v>
      </c>
      <c r="AQ75" s="590">
        <v>979</v>
      </c>
      <c r="AR75" s="621">
        <v>0.52213333333333334</v>
      </c>
      <c r="AS75" s="590">
        <v>24</v>
      </c>
      <c r="AT75" s="621">
        <v>2.4564994882292732E-2</v>
      </c>
      <c r="AV75" s="621" t="s">
        <v>323</v>
      </c>
      <c r="AW75" s="590">
        <v>24</v>
      </c>
      <c r="AX75" s="621">
        <v>2.4514811031664963E-2</v>
      </c>
      <c r="AZ75" s="621"/>
      <c r="BB75" s="621" t="s">
        <v>323</v>
      </c>
      <c r="BC75" s="590" t="s">
        <v>323</v>
      </c>
      <c r="BD75" s="621"/>
      <c r="BE75" s="590">
        <v>7</v>
      </c>
      <c r="BF75" s="621">
        <v>7.1501532175689483E-3</v>
      </c>
      <c r="BG75" s="590">
        <v>8</v>
      </c>
      <c r="BH75" s="621">
        <v>8.171603677221655E-3</v>
      </c>
      <c r="BI75" s="590">
        <v>15</v>
      </c>
      <c r="BJ75" s="621">
        <v>1.5321756894790603E-2</v>
      </c>
      <c r="BK75" s="590">
        <v>0</v>
      </c>
      <c r="BL75" s="621"/>
      <c r="BN75" s="621"/>
      <c r="BO75" s="590" t="s">
        <v>323</v>
      </c>
    </row>
    <row r="76" spans="1:67" s="590" customFormat="1" x14ac:dyDescent="0.2">
      <c r="A76" s="590" t="s">
        <v>38</v>
      </c>
      <c r="B76" s="590" t="s">
        <v>43</v>
      </c>
      <c r="C76" s="590" t="s">
        <v>46</v>
      </c>
      <c r="D76" s="590" t="s">
        <v>515</v>
      </c>
      <c r="E76" s="590" t="s">
        <v>504</v>
      </c>
      <c r="F76" s="590" t="s">
        <v>519</v>
      </c>
      <c r="G76" s="590" t="s">
        <v>321</v>
      </c>
      <c r="H76" s="590" t="s">
        <v>1112</v>
      </c>
      <c r="I76" s="590" t="s">
        <v>934</v>
      </c>
      <c r="K76" s="590" t="s">
        <v>510</v>
      </c>
      <c r="L76" s="590">
        <v>1</v>
      </c>
      <c r="M76" s="590">
        <v>1</v>
      </c>
      <c r="N76" s="590">
        <v>1</v>
      </c>
      <c r="O76" s="656">
        <v>1</v>
      </c>
      <c r="P76" s="656">
        <v>827</v>
      </c>
      <c r="Q76" s="656" t="s">
        <v>323</v>
      </c>
      <c r="R76" s="590">
        <v>1</v>
      </c>
      <c r="S76" s="621">
        <v>1</v>
      </c>
      <c r="V76" s="590">
        <v>1</v>
      </c>
      <c r="W76" s="621">
        <v>1</v>
      </c>
      <c r="X76" s="590">
        <v>1</v>
      </c>
      <c r="AA76" s="659"/>
      <c r="AC76" s="621"/>
      <c r="AD76" s="590">
        <v>823</v>
      </c>
      <c r="AE76" s="590">
        <v>4</v>
      </c>
      <c r="AF76" s="621">
        <v>4.8367593712212815E-3</v>
      </c>
      <c r="AG76" s="590">
        <v>827</v>
      </c>
      <c r="AH76" s="590">
        <v>1371</v>
      </c>
      <c r="AI76" s="621">
        <v>0.60320933625091178</v>
      </c>
      <c r="AJ76" s="590" t="s">
        <v>323</v>
      </c>
      <c r="AK76" s="590" t="s">
        <v>323</v>
      </c>
      <c r="AL76" s="590" t="s">
        <v>323</v>
      </c>
      <c r="AN76" s="621" t="s">
        <v>323</v>
      </c>
      <c r="AP76" s="621" t="s">
        <v>323</v>
      </c>
      <c r="AQ76" s="590" t="s">
        <v>323</v>
      </c>
      <c r="AR76" s="621" t="s">
        <v>323</v>
      </c>
      <c r="AS76" s="590" t="s">
        <v>323</v>
      </c>
      <c r="AT76" s="621" t="s">
        <v>323</v>
      </c>
      <c r="AU76" s="590" t="s">
        <v>323</v>
      </c>
      <c r="AV76" s="621" t="s">
        <v>323</v>
      </c>
      <c r="AW76" s="590" t="s">
        <v>323</v>
      </c>
      <c r="AX76" s="621" t="s">
        <v>323</v>
      </c>
      <c r="AZ76" s="621" t="s">
        <v>323</v>
      </c>
      <c r="BB76" s="621" t="s">
        <v>323</v>
      </c>
      <c r="BC76" s="590" t="s">
        <v>323</v>
      </c>
      <c r="BD76" s="621" t="s">
        <v>323</v>
      </c>
      <c r="BF76" s="621" t="s">
        <v>323</v>
      </c>
      <c r="BH76" s="621" t="s">
        <v>323</v>
      </c>
      <c r="BI76" s="590" t="s">
        <v>323</v>
      </c>
      <c r="BJ76" s="621" t="s">
        <v>323</v>
      </c>
      <c r="BK76" s="590">
        <v>0</v>
      </c>
      <c r="BL76" s="621"/>
      <c r="BN76" s="621"/>
      <c r="BO76" s="590" t="s">
        <v>323</v>
      </c>
    </row>
    <row r="77" spans="1:67" s="590" customFormat="1" x14ac:dyDescent="0.2">
      <c r="A77" s="590" t="s">
        <v>38</v>
      </c>
      <c r="B77" s="590" t="s">
        <v>43</v>
      </c>
      <c r="C77" s="590" t="s">
        <v>47</v>
      </c>
      <c r="D77" s="590" t="s">
        <v>515</v>
      </c>
      <c r="E77" s="590" t="s">
        <v>504</v>
      </c>
      <c r="F77" s="590" t="s">
        <v>519</v>
      </c>
      <c r="G77" s="590" t="s">
        <v>321</v>
      </c>
      <c r="H77" s="590" t="s">
        <v>1112</v>
      </c>
      <c r="I77" s="590" t="s">
        <v>934</v>
      </c>
      <c r="K77" s="590" t="s">
        <v>510</v>
      </c>
      <c r="L77" s="590">
        <v>1</v>
      </c>
      <c r="M77" s="590">
        <v>1</v>
      </c>
      <c r="N77" s="590">
        <v>1</v>
      </c>
      <c r="O77" s="656">
        <v>1</v>
      </c>
      <c r="P77" s="656">
        <v>546</v>
      </c>
      <c r="Q77" s="656" t="s">
        <v>323</v>
      </c>
      <c r="R77" s="590">
        <v>0</v>
      </c>
      <c r="S77" s="621"/>
      <c r="W77" s="621"/>
      <c r="AA77" s="659"/>
      <c r="AC77" s="621"/>
      <c r="AD77" s="590">
        <v>543</v>
      </c>
      <c r="AE77" s="590">
        <v>3</v>
      </c>
      <c r="AF77" s="621">
        <v>5.4945054945054949E-3</v>
      </c>
      <c r="AG77" s="590">
        <v>546</v>
      </c>
      <c r="AH77" s="590">
        <v>987</v>
      </c>
      <c r="AI77" s="621">
        <v>0.55319148936170215</v>
      </c>
      <c r="AJ77" s="590" t="s">
        <v>323</v>
      </c>
      <c r="AK77" s="590" t="s">
        <v>323</v>
      </c>
      <c r="AL77" s="590" t="s">
        <v>323</v>
      </c>
      <c r="AN77" s="621" t="s">
        <v>323</v>
      </c>
      <c r="AP77" s="621" t="s">
        <v>323</v>
      </c>
      <c r="AQ77" s="590" t="s">
        <v>323</v>
      </c>
      <c r="AR77" s="621" t="s">
        <v>323</v>
      </c>
      <c r="AS77" s="590" t="s">
        <v>323</v>
      </c>
      <c r="AT77" s="621" t="s">
        <v>323</v>
      </c>
      <c r="AU77" s="590" t="s">
        <v>323</v>
      </c>
      <c r="AV77" s="621" t="s">
        <v>323</v>
      </c>
      <c r="AW77" s="590" t="s">
        <v>323</v>
      </c>
      <c r="AX77" s="621" t="s">
        <v>323</v>
      </c>
      <c r="AZ77" s="621" t="s">
        <v>323</v>
      </c>
      <c r="BB77" s="621" t="s">
        <v>323</v>
      </c>
      <c r="BC77" s="590" t="s">
        <v>323</v>
      </c>
      <c r="BD77" s="621" t="s">
        <v>323</v>
      </c>
      <c r="BF77" s="621" t="s">
        <v>323</v>
      </c>
      <c r="BH77" s="621" t="s">
        <v>323</v>
      </c>
      <c r="BI77" s="590" t="s">
        <v>323</v>
      </c>
      <c r="BJ77" s="621" t="s">
        <v>323</v>
      </c>
      <c r="BK77" s="590">
        <v>1</v>
      </c>
      <c r="BL77" s="621">
        <v>1</v>
      </c>
      <c r="BM77" s="590">
        <v>1</v>
      </c>
      <c r="BN77" s="621">
        <v>1</v>
      </c>
      <c r="BO77" s="590" t="s">
        <v>323</v>
      </c>
    </row>
    <row r="78" spans="1:67" s="590" customFormat="1" x14ac:dyDescent="0.2">
      <c r="A78" s="590" t="s">
        <v>66</v>
      </c>
      <c r="B78" s="590" t="s">
        <v>69</v>
      </c>
      <c r="C78" s="590" t="s">
        <v>70</v>
      </c>
      <c r="D78" s="590" t="s">
        <v>515</v>
      </c>
      <c r="E78" s="590" t="s">
        <v>504</v>
      </c>
      <c r="F78" s="590" t="s">
        <v>519</v>
      </c>
      <c r="G78" s="590" t="s">
        <v>924</v>
      </c>
      <c r="H78" s="590" t="s">
        <v>1112</v>
      </c>
      <c r="I78" s="590" t="s">
        <v>934</v>
      </c>
      <c r="K78" s="590" t="s">
        <v>386</v>
      </c>
      <c r="L78" s="590">
        <v>2</v>
      </c>
      <c r="N78" s="590">
        <v>3</v>
      </c>
      <c r="O78" s="656">
        <v>1.5</v>
      </c>
      <c r="P78" s="656">
        <v>808.5</v>
      </c>
      <c r="Q78" s="656">
        <v>345.5</v>
      </c>
      <c r="R78" s="590">
        <v>0</v>
      </c>
      <c r="S78" s="621"/>
      <c r="W78" s="621"/>
      <c r="AA78" s="659"/>
      <c r="AC78" s="621"/>
      <c r="AD78" s="590">
        <v>1615</v>
      </c>
      <c r="AE78" s="590">
        <v>2</v>
      </c>
      <c r="AF78" s="621">
        <v>1.2368583797155227E-3</v>
      </c>
      <c r="AG78" s="590">
        <v>1617</v>
      </c>
      <c r="AH78" s="590">
        <v>2349</v>
      </c>
      <c r="AI78" s="621">
        <v>0.68837803320561941</v>
      </c>
      <c r="AJ78" s="590">
        <v>1615</v>
      </c>
      <c r="AK78" s="590">
        <v>2</v>
      </c>
      <c r="AL78" s="590">
        <v>1617</v>
      </c>
      <c r="AM78" s="590">
        <v>689</v>
      </c>
      <c r="AN78" s="621">
        <v>0.426625386996904</v>
      </c>
      <c r="AO78" s="590">
        <v>2</v>
      </c>
      <c r="AP78" s="621">
        <v>1</v>
      </c>
      <c r="AQ78" s="590">
        <v>691</v>
      </c>
      <c r="AR78" s="621">
        <v>0.42733457019171306</v>
      </c>
      <c r="AS78" s="590">
        <v>9</v>
      </c>
      <c r="AT78" s="621">
        <v>1.3062409288824383E-2</v>
      </c>
      <c r="AU78" s="590">
        <v>1</v>
      </c>
      <c r="AV78" s="621">
        <v>0.5</v>
      </c>
      <c r="AW78" s="590">
        <v>10</v>
      </c>
      <c r="AX78" s="621">
        <v>1.4471780028943559E-2</v>
      </c>
      <c r="AY78" s="590">
        <v>9</v>
      </c>
      <c r="AZ78" s="621">
        <v>1</v>
      </c>
      <c r="BA78" s="590">
        <v>1</v>
      </c>
      <c r="BB78" s="621">
        <v>1</v>
      </c>
      <c r="BC78" s="590">
        <v>10</v>
      </c>
      <c r="BD78" s="621">
        <v>1</v>
      </c>
      <c r="BF78" s="621"/>
      <c r="BG78" s="590">
        <v>5</v>
      </c>
      <c r="BH78" s="621">
        <v>7.2358900144717797E-3</v>
      </c>
      <c r="BI78" s="590">
        <v>5</v>
      </c>
      <c r="BJ78" s="621">
        <v>7.2358900144717797E-3</v>
      </c>
      <c r="BK78" s="590">
        <v>1</v>
      </c>
      <c r="BL78" s="621">
        <v>0.33333333333333331</v>
      </c>
      <c r="BM78" s="590">
        <v>1</v>
      </c>
      <c r="BN78" s="621">
        <v>0.5</v>
      </c>
      <c r="BO78" s="590" t="s">
        <v>323</v>
      </c>
    </row>
    <row r="79" spans="1:67" s="590" customFormat="1" x14ac:dyDescent="0.2">
      <c r="A79" s="590" t="s">
        <v>66</v>
      </c>
      <c r="B79" s="590" t="s">
        <v>69</v>
      </c>
      <c r="C79" s="590" t="s">
        <v>71</v>
      </c>
      <c r="D79" s="590" t="s">
        <v>515</v>
      </c>
      <c r="E79" s="590" t="s">
        <v>504</v>
      </c>
      <c r="F79" s="590" t="s">
        <v>519</v>
      </c>
      <c r="G79" s="590" t="s">
        <v>924</v>
      </c>
      <c r="H79" s="590" t="s">
        <v>1112</v>
      </c>
      <c r="I79" s="590" t="s">
        <v>934</v>
      </c>
      <c r="K79" s="590" t="s">
        <v>510</v>
      </c>
      <c r="L79" s="590">
        <v>1</v>
      </c>
      <c r="M79" s="590">
        <v>1</v>
      </c>
      <c r="N79" s="590">
        <v>1</v>
      </c>
      <c r="O79" s="656">
        <v>1</v>
      </c>
      <c r="P79" s="656">
        <v>872</v>
      </c>
      <c r="Q79" s="656"/>
      <c r="R79" s="590">
        <v>1</v>
      </c>
      <c r="S79" s="621">
        <v>1</v>
      </c>
      <c r="W79" s="621"/>
      <c r="AA79" s="659"/>
      <c r="AC79" s="621"/>
      <c r="AD79" s="590">
        <v>870</v>
      </c>
      <c r="AE79" s="590">
        <v>2</v>
      </c>
      <c r="AF79" s="621">
        <v>2.2935779816513763E-3</v>
      </c>
      <c r="AG79" s="590">
        <v>872</v>
      </c>
      <c r="AH79" s="590">
        <v>1245</v>
      </c>
      <c r="AI79" s="621">
        <v>0.70040160642570282</v>
      </c>
      <c r="AJ79" s="590" t="s">
        <v>323</v>
      </c>
      <c r="AK79" s="590" t="s">
        <v>323</v>
      </c>
      <c r="AL79" s="590" t="s">
        <v>323</v>
      </c>
      <c r="AN79" s="621" t="s">
        <v>323</v>
      </c>
      <c r="AP79" s="621" t="s">
        <v>323</v>
      </c>
      <c r="AQ79" s="590" t="s">
        <v>323</v>
      </c>
      <c r="AR79" s="621" t="s">
        <v>323</v>
      </c>
      <c r="AT79" s="621" t="s">
        <v>323</v>
      </c>
      <c r="AV79" s="621" t="s">
        <v>323</v>
      </c>
      <c r="AW79" s="590" t="s">
        <v>323</v>
      </c>
      <c r="AX79" s="621" t="s">
        <v>323</v>
      </c>
      <c r="AZ79" s="621" t="s">
        <v>323</v>
      </c>
      <c r="BB79" s="621" t="s">
        <v>323</v>
      </c>
      <c r="BC79" s="590" t="s">
        <v>323</v>
      </c>
      <c r="BD79" s="621" t="s">
        <v>323</v>
      </c>
      <c r="BF79" s="621" t="s">
        <v>323</v>
      </c>
      <c r="BH79" s="621" t="s">
        <v>323</v>
      </c>
      <c r="BI79" s="590" t="s">
        <v>323</v>
      </c>
      <c r="BJ79" s="621" t="s">
        <v>323</v>
      </c>
      <c r="BK79" s="590">
        <v>0</v>
      </c>
      <c r="BL79" s="621"/>
      <c r="BN79" s="621"/>
      <c r="BO79" s="590" t="s">
        <v>323</v>
      </c>
    </row>
    <row r="80" spans="1:67" s="590" customFormat="1" x14ac:dyDescent="0.2">
      <c r="A80" s="590" t="s">
        <v>66</v>
      </c>
      <c r="B80" s="590" t="s">
        <v>69</v>
      </c>
      <c r="C80" s="590" t="s">
        <v>72</v>
      </c>
      <c r="D80" s="590" t="s">
        <v>515</v>
      </c>
      <c r="E80" s="590" t="s">
        <v>504</v>
      </c>
      <c r="F80" s="590" t="s">
        <v>519</v>
      </c>
      <c r="G80" s="590" t="s">
        <v>924</v>
      </c>
      <c r="H80" s="590" t="s">
        <v>1112</v>
      </c>
      <c r="I80" s="590" t="s">
        <v>934</v>
      </c>
      <c r="K80" s="590" t="s">
        <v>386</v>
      </c>
      <c r="L80" s="590">
        <v>4</v>
      </c>
      <c r="N80" s="590">
        <v>12</v>
      </c>
      <c r="O80" s="656">
        <v>3</v>
      </c>
      <c r="P80" s="656">
        <v>1059</v>
      </c>
      <c r="Q80" s="656">
        <v>583.5</v>
      </c>
      <c r="R80" s="590">
        <v>4</v>
      </c>
      <c r="S80" s="621">
        <v>0.33333333333333331</v>
      </c>
      <c r="V80" s="590">
        <v>2</v>
      </c>
      <c r="W80" s="621">
        <v>0.5</v>
      </c>
      <c r="X80" s="590">
        <v>2</v>
      </c>
      <c r="AA80" s="659"/>
      <c r="AC80" s="621"/>
      <c r="AD80" s="590">
        <v>4231</v>
      </c>
      <c r="AE80" s="590">
        <v>5</v>
      </c>
      <c r="AF80" s="621">
        <v>1.1803588290840415E-3</v>
      </c>
      <c r="AG80" s="590">
        <v>4236</v>
      </c>
      <c r="AH80" s="590">
        <v>5847</v>
      </c>
      <c r="AI80" s="621">
        <v>0.7244740892765521</v>
      </c>
      <c r="AJ80" s="590">
        <v>4231</v>
      </c>
      <c r="AK80" s="590">
        <v>5</v>
      </c>
      <c r="AL80" s="590">
        <v>4236</v>
      </c>
      <c r="AM80" s="590">
        <v>2330</v>
      </c>
      <c r="AN80" s="621">
        <v>0.55069723469628928</v>
      </c>
      <c r="AO80" s="590">
        <v>4</v>
      </c>
      <c r="AP80" s="621">
        <v>0.8</v>
      </c>
      <c r="AQ80" s="590">
        <v>2334</v>
      </c>
      <c r="AR80" s="621">
        <v>0.55099150141643061</v>
      </c>
      <c r="AS80" s="590">
        <v>15</v>
      </c>
      <c r="AT80" s="621">
        <v>6.4377682403433476E-3</v>
      </c>
      <c r="AU80" s="590">
        <v>1</v>
      </c>
      <c r="AV80" s="621">
        <v>0.25</v>
      </c>
      <c r="AW80" s="590">
        <v>16</v>
      </c>
      <c r="AX80" s="621">
        <v>6.8551842330762643E-3</v>
      </c>
      <c r="AY80" s="590">
        <v>11</v>
      </c>
      <c r="AZ80" s="621">
        <v>0.73333333333333328</v>
      </c>
      <c r="BB80" s="621"/>
      <c r="BC80" s="590">
        <v>11</v>
      </c>
      <c r="BD80" s="621">
        <v>0.6875</v>
      </c>
      <c r="BE80" s="590">
        <v>6</v>
      </c>
      <c r="BF80" s="621">
        <v>2.5706940874035988E-3</v>
      </c>
      <c r="BG80" s="590">
        <v>22</v>
      </c>
      <c r="BH80" s="621">
        <v>9.4258783204798635E-3</v>
      </c>
      <c r="BI80" s="590">
        <v>28</v>
      </c>
      <c r="BJ80" s="621">
        <v>1.1996572407883462E-2</v>
      </c>
      <c r="BK80" s="590">
        <v>3</v>
      </c>
      <c r="BL80" s="621">
        <v>0.25</v>
      </c>
      <c r="BM80" s="590">
        <v>1</v>
      </c>
      <c r="BN80" s="621">
        <v>0.25</v>
      </c>
      <c r="BO80" s="590" t="s">
        <v>323</v>
      </c>
    </row>
    <row r="81" spans="1:67" s="590" customFormat="1" x14ac:dyDescent="0.2">
      <c r="A81" s="590" t="s">
        <v>66</v>
      </c>
      <c r="B81" s="590" t="s">
        <v>69</v>
      </c>
      <c r="C81" s="590" t="s">
        <v>73</v>
      </c>
      <c r="D81" s="590" t="s">
        <v>515</v>
      </c>
      <c r="E81" s="590" t="s">
        <v>504</v>
      </c>
      <c r="F81" s="590" t="s">
        <v>519</v>
      </c>
      <c r="G81" s="590" t="s">
        <v>924</v>
      </c>
      <c r="H81" s="590" t="s">
        <v>1112</v>
      </c>
      <c r="I81" s="590" t="s">
        <v>934</v>
      </c>
      <c r="K81" s="590" t="s">
        <v>386</v>
      </c>
      <c r="L81" s="590">
        <v>3</v>
      </c>
      <c r="N81" s="590">
        <v>5</v>
      </c>
      <c r="O81" s="656">
        <v>1.6666666666666667</v>
      </c>
      <c r="P81" s="656">
        <v>762.66666666666663</v>
      </c>
      <c r="Q81" s="656">
        <v>333.66666666666669</v>
      </c>
      <c r="R81" s="590">
        <v>3</v>
      </c>
      <c r="S81" s="621">
        <v>0.6</v>
      </c>
      <c r="V81" s="590">
        <v>1</v>
      </c>
      <c r="W81" s="621">
        <v>0.33333333333333331</v>
      </c>
      <c r="X81" s="590">
        <v>1</v>
      </c>
      <c r="AA81" s="659"/>
      <c r="AC81" s="621"/>
      <c r="AD81" s="590">
        <v>2286</v>
      </c>
      <c r="AE81" s="590">
        <v>2</v>
      </c>
      <c r="AF81" s="621">
        <v>8.7412587412587413E-4</v>
      </c>
      <c r="AG81" s="590">
        <v>2288</v>
      </c>
      <c r="AH81" s="590">
        <v>3363</v>
      </c>
      <c r="AI81" s="621">
        <v>0.68034493012191499</v>
      </c>
      <c r="AJ81" s="590">
        <v>2286</v>
      </c>
      <c r="AK81" s="590">
        <v>2</v>
      </c>
      <c r="AL81" s="590">
        <v>2288</v>
      </c>
      <c r="AM81" s="590">
        <v>1000</v>
      </c>
      <c r="AN81" s="621">
        <v>0.43744531933508313</v>
      </c>
      <c r="AO81" s="590">
        <v>1</v>
      </c>
      <c r="AP81" s="621">
        <v>0.5</v>
      </c>
      <c r="AQ81" s="590">
        <v>1001</v>
      </c>
      <c r="AR81" s="621">
        <v>0.4375</v>
      </c>
      <c r="AS81" s="590">
        <v>5</v>
      </c>
      <c r="AT81" s="621">
        <v>5.0000000000000001E-3</v>
      </c>
      <c r="AV81" s="621"/>
      <c r="AW81" s="590">
        <v>5</v>
      </c>
      <c r="AX81" s="621">
        <v>4.995004995004995E-3</v>
      </c>
      <c r="AY81" s="590">
        <v>5</v>
      </c>
      <c r="AZ81" s="621">
        <v>1</v>
      </c>
      <c r="BB81" s="621"/>
      <c r="BC81" s="590">
        <v>5</v>
      </c>
      <c r="BD81" s="621">
        <v>1</v>
      </c>
      <c r="BE81" s="590">
        <v>1</v>
      </c>
      <c r="BF81" s="621">
        <v>9.99000999000999E-4</v>
      </c>
      <c r="BG81" s="590">
        <v>10</v>
      </c>
      <c r="BH81" s="621">
        <v>9.99000999000999E-3</v>
      </c>
      <c r="BI81" s="590">
        <v>11</v>
      </c>
      <c r="BJ81" s="621">
        <v>1.098901098901099E-2</v>
      </c>
      <c r="BK81" s="590">
        <v>2</v>
      </c>
      <c r="BL81" s="621">
        <v>0.4</v>
      </c>
      <c r="BM81" s="590">
        <v>1</v>
      </c>
      <c r="BN81" s="621">
        <v>0.33333333333333331</v>
      </c>
      <c r="BO81" s="590" t="s">
        <v>323</v>
      </c>
    </row>
    <row r="82" spans="1:67" s="590" customFormat="1" x14ac:dyDescent="0.2">
      <c r="A82" s="590" t="s">
        <v>66</v>
      </c>
      <c r="B82" s="590" t="s">
        <v>69</v>
      </c>
      <c r="C82" s="590" t="s">
        <v>74</v>
      </c>
      <c r="D82" s="590" t="s">
        <v>515</v>
      </c>
      <c r="E82" s="590" t="s">
        <v>504</v>
      </c>
      <c r="F82" s="590" t="s">
        <v>519</v>
      </c>
      <c r="G82" s="590" t="s">
        <v>924</v>
      </c>
      <c r="H82" s="590" t="s">
        <v>1112</v>
      </c>
      <c r="I82" s="590" t="s">
        <v>934</v>
      </c>
      <c r="K82" s="590" t="s">
        <v>510</v>
      </c>
      <c r="L82" s="590">
        <v>1</v>
      </c>
      <c r="M82" s="590">
        <v>1</v>
      </c>
      <c r="N82" s="590">
        <v>1</v>
      </c>
      <c r="O82" s="656">
        <v>1</v>
      </c>
      <c r="P82" s="656">
        <v>853</v>
      </c>
      <c r="Q82" s="656"/>
      <c r="R82" s="590">
        <v>1</v>
      </c>
      <c r="S82" s="621">
        <v>1</v>
      </c>
      <c r="V82" s="590">
        <v>1</v>
      </c>
      <c r="W82" s="621">
        <v>1</v>
      </c>
      <c r="X82" s="590">
        <v>1</v>
      </c>
      <c r="AA82" s="659"/>
      <c r="AC82" s="621"/>
      <c r="AD82" s="590">
        <v>850</v>
      </c>
      <c r="AE82" s="590">
        <v>3</v>
      </c>
      <c r="AF82" s="621">
        <v>3.5169988276670576E-3</v>
      </c>
      <c r="AG82" s="590">
        <v>853</v>
      </c>
      <c r="AH82" s="590">
        <v>1215</v>
      </c>
      <c r="AI82" s="621">
        <v>0.70205761316872428</v>
      </c>
      <c r="AJ82" s="590" t="s">
        <v>323</v>
      </c>
      <c r="AK82" s="590" t="s">
        <v>323</v>
      </c>
      <c r="AL82" s="590" t="s">
        <v>323</v>
      </c>
      <c r="AN82" s="621" t="s">
        <v>323</v>
      </c>
      <c r="AP82" s="621" t="s">
        <v>323</v>
      </c>
      <c r="AQ82" s="590" t="s">
        <v>323</v>
      </c>
      <c r="AR82" s="621" t="s">
        <v>323</v>
      </c>
      <c r="AT82" s="621" t="s">
        <v>323</v>
      </c>
      <c r="AV82" s="621" t="s">
        <v>323</v>
      </c>
      <c r="AW82" s="590" t="s">
        <v>323</v>
      </c>
      <c r="AX82" s="621" t="s">
        <v>323</v>
      </c>
      <c r="AZ82" s="621" t="s">
        <v>323</v>
      </c>
      <c r="BB82" s="621" t="s">
        <v>323</v>
      </c>
      <c r="BC82" s="590" t="s">
        <v>323</v>
      </c>
      <c r="BD82" s="621" t="s">
        <v>323</v>
      </c>
      <c r="BF82" s="621" t="s">
        <v>323</v>
      </c>
      <c r="BH82" s="621" t="s">
        <v>323</v>
      </c>
      <c r="BI82" s="590" t="s">
        <v>323</v>
      </c>
      <c r="BJ82" s="621" t="s">
        <v>323</v>
      </c>
      <c r="BK82" s="590">
        <v>1</v>
      </c>
      <c r="BL82" s="621">
        <v>1</v>
      </c>
      <c r="BM82" s="590">
        <v>1</v>
      </c>
      <c r="BN82" s="621">
        <v>1</v>
      </c>
      <c r="BO82" s="590" t="s">
        <v>323</v>
      </c>
    </row>
    <row r="83" spans="1:67" s="590" customFormat="1" x14ac:dyDescent="0.2">
      <c r="A83" s="590" t="s">
        <v>81</v>
      </c>
      <c r="B83" s="590" t="s">
        <v>84</v>
      </c>
      <c r="C83" s="590" t="s">
        <v>85</v>
      </c>
      <c r="D83" s="590" t="s">
        <v>515</v>
      </c>
      <c r="E83" s="590" t="s">
        <v>504</v>
      </c>
      <c r="F83" s="590" t="s">
        <v>519</v>
      </c>
      <c r="G83" s="590" t="s">
        <v>924</v>
      </c>
      <c r="H83" s="590" t="s">
        <v>1112</v>
      </c>
      <c r="I83" s="590" t="s">
        <v>934</v>
      </c>
      <c r="K83" s="590" t="s">
        <v>386</v>
      </c>
      <c r="L83" s="590">
        <v>1</v>
      </c>
      <c r="N83" s="590">
        <v>3</v>
      </c>
      <c r="O83" s="656">
        <v>3</v>
      </c>
      <c r="P83" s="656">
        <v>705</v>
      </c>
      <c r="Q83" s="656">
        <v>403</v>
      </c>
      <c r="R83" s="590">
        <v>1</v>
      </c>
      <c r="S83" s="621">
        <v>0.33333333333333331</v>
      </c>
      <c r="V83" s="590">
        <v>1</v>
      </c>
      <c r="W83" s="621">
        <v>1</v>
      </c>
      <c r="X83" s="590">
        <v>1</v>
      </c>
      <c r="Z83" s="590">
        <v>1</v>
      </c>
      <c r="AA83" s="659">
        <v>0.33333333333333331</v>
      </c>
      <c r="AC83" s="621"/>
      <c r="AD83" s="590">
        <v>684</v>
      </c>
      <c r="AE83" s="590">
        <v>21</v>
      </c>
      <c r="AF83" s="621">
        <v>2.9787234042553193E-2</v>
      </c>
      <c r="AG83" s="590">
        <v>705</v>
      </c>
      <c r="AH83" s="590">
        <v>1065</v>
      </c>
      <c r="AI83" s="621">
        <v>0.6619718309859155</v>
      </c>
      <c r="AJ83" s="590">
        <v>684</v>
      </c>
      <c r="AK83" s="590">
        <v>21</v>
      </c>
      <c r="AL83" s="590">
        <v>705</v>
      </c>
      <c r="AM83" s="590">
        <v>383</v>
      </c>
      <c r="AN83" s="621">
        <v>0.5599415204678363</v>
      </c>
      <c r="AO83" s="590">
        <v>20</v>
      </c>
      <c r="AP83" s="621">
        <v>0.95238095238095233</v>
      </c>
      <c r="AQ83" s="590">
        <v>403</v>
      </c>
      <c r="AR83" s="621">
        <v>0.57163120567375891</v>
      </c>
      <c r="AS83" s="590">
        <v>8</v>
      </c>
      <c r="AT83" s="621">
        <v>2.0887728459530026E-2</v>
      </c>
      <c r="AU83" s="590">
        <v>2</v>
      </c>
      <c r="AV83" s="621">
        <v>0.1</v>
      </c>
      <c r="AW83" s="590">
        <v>10</v>
      </c>
      <c r="AX83" s="621">
        <v>2.4813895781637719E-2</v>
      </c>
      <c r="AY83" s="590">
        <v>5</v>
      </c>
      <c r="AZ83" s="621">
        <v>0.625</v>
      </c>
      <c r="BA83" s="590">
        <v>1</v>
      </c>
      <c r="BB83" s="621">
        <v>0.5</v>
      </c>
      <c r="BC83" s="590">
        <v>6</v>
      </c>
      <c r="BD83" s="621">
        <v>0.6</v>
      </c>
      <c r="BF83" s="621"/>
      <c r="BG83" s="590">
        <v>12</v>
      </c>
      <c r="BH83" s="621">
        <v>2.9776674937965261E-2</v>
      </c>
      <c r="BI83" s="590">
        <v>12</v>
      </c>
      <c r="BJ83" s="621">
        <v>2.9776674937965261E-2</v>
      </c>
      <c r="BK83" s="590">
        <v>1</v>
      </c>
      <c r="BL83" s="621">
        <v>0.33333333333333331</v>
      </c>
      <c r="BM83" s="590">
        <v>1</v>
      </c>
      <c r="BN83" s="621">
        <v>1</v>
      </c>
      <c r="BO83" s="590" t="s">
        <v>323</v>
      </c>
    </row>
    <row r="84" spans="1:67" s="590" customFormat="1" x14ac:dyDescent="0.2">
      <c r="A84" s="590" t="s">
        <v>81</v>
      </c>
      <c r="B84" s="590" t="s">
        <v>84</v>
      </c>
      <c r="C84" s="590" t="s">
        <v>86</v>
      </c>
      <c r="D84" s="590" t="s">
        <v>515</v>
      </c>
      <c r="E84" s="590" t="s">
        <v>504</v>
      </c>
      <c r="F84" s="590" t="s">
        <v>519</v>
      </c>
      <c r="G84" s="590" t="s">
        <v>924</v>
      </c>
      <c r="H84" s="590" t="s">
        <v>1112</v>
      </c>
      <c r="I84" s="590" t="s">
        <v>934</v>
      </c>
      <c r="K84" s="590" t="s">
        <v>510</v>
      </c>
      <c r="L84" s="590">
        <v>1</v>
      </c>
      <c r="M84" s="590">
        <v>1</v>
      </c>
      <c r="N84" s="590">
        <v>1</v>
      </c>
      <c r="O84" s="656">
        <v>1</v>
      </c>
      <c r="P84" s="656">
        <v>699</v>
      </c>
      <c r="Q84" s="656" t="s">
        <v>323</v>
      </c>
      <c r="R84" s="590">
        <v>1</v>
      </c>
      <c r="S84" s="621">
        <v>1</v>
      </c>
      <c r="V84" s="590">
        <v>1</v>
      </c>
      <c r="W84" s="621">
        <v>1</v>
      </c>
      <c r="X84" s="590">
        <v>1</v>
      </c>
      <c r="AA84" s="659"/>
      <c r="AC84" s="621"/>
      <c r="AD84" s="590">
        <v>698</v>
      </c>
      <c r="AE84" s="590">
        <v>1</v>
      </c>
      <c r="AF84" s="621">
        <v>1.4306151645207439E-3</v>
      </c>
      <c r="AG84" s="590">
        <v>699</v>
      </c>
      <c r="AH84" s="590">
        <v>1086</v>
      </c>
      <c r="AI84" s="621">
        <v>0.64364640883977897</v>
      </c>
      <c r="AJ84" s="590" t="s">
        <v>323</v>
      </c>
      <c r="AK84" s="590" t="s">
        <v>323</v>
      </c>
      <c r="AL84" s="590" t="s">
        <v>323</v>
      </c>
      <c r="AN84" s="621" t="s">
        <v>323</v>
      </c>
      <c r="AP84" s="621" t="s">
        <v>323</v>
      </c>
      <c r="AQ84" s="590" t="s">
        <v>323</v>
      </c>
      <c r="AR84" s="621" t="s">
        <v>323</v>
      </c>
      <c r="AT84" s="621" t="s">
        <v>323</v>
      </c>
      <c r="AV84" s="621" t="s">
        <v>323</v>
      </c>
      <c r="AW84" s="590" t="s">
        <v>323</v>
      </c>
      <c r="AX84" s="621" t="s">
        <v>323</v>
      </c>
      <c r="AZ84" s="621" t="s">
        <v>323</v>
      </c>
      <c r="BB84" s="621" t="s">
        <v>323</v>
      </c>
      <c r="BC84" s="590" t="s">
        <v>323</v>
      </c>
      <c r="BD84" s="621" t="s">
        <v>323</v>
      </c>
      <c r="BF84" s="621" t="s">
        <v>323</v>
      </c>
      <c r="BH84" s="621" t="s">
        <v>323</v>
      </c>
      <c r="BI84" s="590" t="s">
        <v>323</v>
      </c>
      <c r="BJ84" s="621" t="s">
        <v>323</v>
      </c>
      <c r="BK84" s="590">
        <v>1</v>
      </c>
      <c r="BL84" s="621">
        <v>1</v>
      </c>
      <c r="BM84" s="590">
        <v>1</v>
      </c>
      <c r="BN84" s="621">
        <v>1</v>
      </c>
      <c r="BO84" s="590" t="s">
        <v>323</v>
      </c>
    </row>
    <row r="85" spans="1:67" s="590" customFormat="1" x14ac:dyDescent="0.2">
      <c r="A85" s="590" t="s">
        <v>81</v>
      </c>
      <c r="B85" s="590" t="s">
        <v>84</v>
      </c>
      <c r="C85" s="590" t="s">
        <v>87</v>
      </c>
      <c r="D85" s="590" t="s">
        <v>515</v>
      </c>
      <c r="E85" s="590" t="s">
        <v>504</v>
      </c>
      <c r="F85" s="590" t="s">
        <v>519</v>
      </c>
      <c r="G85" s="590" t="s">
        <v>924</v>
      </c>
      <c r="H85" s="590" t="s">
        <v>1112</v>
      </c>
      <c r="I85" s="590" t="s">
        <v>934</v>
      </c>
      <c r="K85" s="590" t="s">
        <v>386</v>
      </c>
      <c r="L85" s="590">
        <v>5</v>
      </c>
      <c r="N85" s="590">
        <v>9</v>
      </c>
      <c r="O85" s="656">
        <v>1.8</v>
      </c>
      <c r="P85" s="656">
        <v>725.8</v>
      </c>
      <c r="Q85" s="656">
        <v>338</v>
      </c>
      <c r="R85" s="590">
        <v>4</v>
      </c>
      <c r="S85" s="621">
        <v>0.44444444444444442</v>
      </c>
      <c r="V85" s="590">
        <v>4</v>
      </c>
      <c r="W85" s="621">
        <v>0.8</v>
      </c>
      <c r="X85" s="590">
        <v>4</v>
      </c>
      <c r="AA85" s="659"/>
      <c r="AC85" s="621"/>
      <c r="AD85" s="590">
        <v>3617</v>
      </c>
      <c r="AE85" s="590">
        <v>12</v>
      </c>
      <c r="AF85" s="621">
        <v>3.3066960595205292E-3</v>
      </c>
      <c r="AG85" s="590">
        <v>3629</v>
      </c>
      <c r="AH85" s="590">
        <v>5745</v>
      </c>
      <c r="AI85" s="621">
        <v>0.63167972149695384</v>
      </c>
      <c r="AJ85" s="590">
        <v>3617</v>
      </c>
      <c r="AK85" s="590">
        <v>12</v>
      </c>
      <c r="AL85" s="590">
        <v>3629</v>
      </c>
      <c r="AM85" s="590">
        <v>1679</v>
      </c>
      <c r="AN85" s="621">
        <v>0.46419684821675422</v>
      </c>
      <c r="AO85" s="590">
        <v>11</v>
      </c>
      <c r="AP85" s="621">
        <v>0.91666666666666663</v>
      </c>
      <c r="AQ85" s="590">
        <v>1690</v>
      </c>
      <c r="AR85" s="621">
        <v>0.46569302838247451</v>
      </c>
      <c r="AS85" s="590">
        <v>28</v>
      </c>
      <c r="AT85" s="621">
        <v>1.6676593210244194E-2</v>
      </c>
      <c r="AU85" s="590">
        <v>2</v>
      </c>
      <c r="AV85" s="621">
        <v>0.18181818181818182</v>
      </c>
      <c r="AW85" s="590">
        <v>30</v>
      </c>
      <c r="AX85" s="621">
        <v>1.7751479289940829E-2</v>
      </c>
      <c r="AY85" s="590">
        <v>22</v>
      </c>
      <c r="AZ85" s="621">
        <v>0.7857142857142857</v>
      </c>
      <c r="BA85" s="590">
        <v>1</v>
      </c>
      <c r="BB85" s="621">
        <v>0.5</v>
      </c>
      <c r="BC85" s="590">
        <v>23</v>
      </c>
      <c r="BD85" s="621">
        <v>0.76666666666666672</v>
      </c>
      <c r="BE85" s="590">
        <v>4</v>
      </c>
      <c r="BF85" s="621">
        <v>2.3668639053254438E-3</v>
      </c>
      <c r="BG85" s="590">
        <v>40</v>
      </c>
      <c r="BH85" s="621">
        <v>2.3668639053254437E-2</v>
      </c>
      <c r="BI85" s="590">
        <v>44</v>
      </c>
      <c r="BJ85" s="621">
        <v>2.6035502958579881E-2</v>
      </c>
      <c r="BK85" s="590">
        <v>2</v>
      </c>
      <c r="BL85" s="621">
        <v>0.22222222222222221</v>
      </c>
      <c r="BM85" s="590">
        <v>2</v>
      </c>
      <c r="BN85" s="621">
        <v>0.4</v>
      </c>
      <c r="BO85" s="590" t="s">
        <v>323</v>
      </c>
    </row>
    <row r="86" spans="1:67" s="590" customFormat="1" x14ac:dyDescent="0.2">
      <c r="A86" s="590" t="s">
        <v>81</v>
      </c>
      <c r="B86" s="590" t="s">
        <v>84</v>
      </c>
      <c r="C86" s="590" t="s">
        <v>88</v>
      </c>
      <c r="D86" s="590" t="s">
        <v>515</v>
      </c>
      <c r="E86" s="590" t="s">
        <v>504</v>
      </c>
      <c r="F86" s="590" t="s">
        <v>519</v>
      </c>
      <c r="G86" s="590" t="s">
        <v>924</v>
      </c>
      <c r="H86" s="590" t="s">
        <v>1112</v>
      </c>
      <c r="I86" s="590" t="s">
        <v>934</v>
      </c>
      <c r="K86" s="590" t="s">
        <v>386</v>
      </c>
      <c r="L86" s="590">
        <v>4</v>
      </c>
      <c r="N86" s="590">
        <v>5</v>
      </c>
      <c r="O86" s="656">
        <v>1.25</v>
      </c>
      <c r="P86" s="656">
        <v>582</v>
      </c>
      <c r="Q86" s="656">
        <v>265.75</v>
      </c>
      <c r="R86" s="590">
        <v>1</v>
      </c>
      <c r="S86" s="621">
        <v>0.2</v>
      </c>
      <c r="V86" s="590">
        <v>1</v>
      </c>
      <c r="W86" s="621">
        <v>0.25</v>
      </c>
      <c r="X86" s="590">
        <v>1</v>
      </c>
      <c r="AA86" s="659"/>
      <c r="AC86" s="621"/>
      <c r="AD86" s="590">
        <v>2294</v>
      </c>
      <c r="AE86" s="590">
        <v>34</v>
      </c>
      <c r="AF86" s="621">
        <v>1.4604810996563574E-2</v>
      </c>
      <c r="AG86" s="590">
        <v>2328</v>
      </c>
      <c r="AH86" s="590">
        <v>3948</v>
      </c>
      <c r="AI86" s="621">
        <v>0.58966565349544076</v>
      </c>
      <c r="AJ86" s="590">
        <v>2294</v>
      </c>
      <c r="AK86" s="590">
        <v>34</v>
      </c>
      <c r="AL86" s="590">
        <v>2328</v>
      </c>
      <c r="AM86" s="590">
        <v>1033</v>
      </c>
      <c r="AN86" s="621">
        <v>0.45030514385353093</v>
      </c>
      <c r="AO86" s="590">
        <v>30</v>
      </c>
      <c r="AP86" s="621">
        <v>0.88235294117647056</v>
      </c>
      <c r="AQ86" s="590">
        <v>1063</v>
      </c>
      <c r="AR86" s="621">
        <v>0.45661512027491408</v>
      </c>
      <c r="AS86" s="590">
        <v>27</v>
      </c>
      <c r="AT86" s="621">
        <v>2.6137463697967087E-2</v>
      </c>
      <c r="AU86" s="590">
        <v>1</v>
      </c>
      <c r="AV86" s="621">
        <v>3.3333333333333333E-2</v>
      </c>
      <c r="AW86" s="590">
        <v>28</v>
      </c>
      <c r="AX86" s="621">
        <v>2.634054562558796E-2</v>
      </c>
      <c r="AY86" s="590">
        <v>17</v>
      </c>
      <c r="AZ86" s="621">
        <v>0.62962962962962965</v>
      </c>
      <c r="BB86" s="621"/>
      <c r="BC86" s="590">
        <v>17</v>
      </c>
      <c r="BD86" s="621">
        <v>0.6071428571428571</v>
      </c>
      <c r="BF86" s="621">
        <v>0</v>
      </c>
      <c r="BG86" s="590">
        <v>40</v>
      </c>
      <c r="BH86" s="621">
        <v>3.7629350893697081E-2</v>
      </c>
      <c r="BI86" s="590">
        <v>40</v>
      </c>
      <c r="BJ86" s="621">
        <v>3.7629350893697081E-2</v>
      </c>
      <c r="BK86" s="590">
        <v>2</v>
      </c>
      <c r="BL86" s="621">
        <v>0.4</v>
      </c>
      <c r="BM86" s="590">
        <v>1</v>
      </c>
      <c r="BN86" s="621">
        <v>0.25</v>
      </c>
      <c r="BO86" s="590" t="s">
        <v>323</v>
      </c>
    </row>
    <row r="87" spans="1:67" s="590" customFormat="1" x14ac:dyDescent="0.2">
      <c r="A87" s="590" t="s">
        <v>109</v>
      </c>
      <c r="B87" s="590" t="s">
        <v>111</v>
      </c>
      <c r="C87" s="590" t="s">
        <v>112</v>
      </c>
      <c r="D87" s="590" t="s">
        <v>515</v>
      </c>
      <c r="E87" s="590" t="s">
        <v>504</v>
      </c>
      <c r="F87" s="590" t="s">
        <v>519</v>
      </c>
      <c r="G87" s="590" t="s">
        <v>321</v>
      </c>
      <c r="H87" s="590" t="s">
        <v>1112</v>
      </c>
      <c r="I87" s="590" t="s">
        <v>934</v>
      </c>
      <c r="K87" s="590" t="s">
        <v>510</v>
      </c>
      <c r="L87" s="590">
        <v>3</v>
      </c>
      <c r="M87" s="590">
        <v>3</v>
      </c>
      <c r="N87" s="590">
        <v>3</v>
      </c>
      <c r="O87" s="656">
        <v>1</v>
      </c>
      <c r="P87" s="656">
        <v>1377.6666666666667</v>
      </c>
      <c r="Q87" s="656" t="s">
        <v>323</v>
      </c>
      <c r="R87" s="590">
        <v>3</v>
      </c>
      <c r="S87" s="621">
        <v>1</v>
      </c>
      <c r="V87" s="590">
        <v>3</v>
      </c>
      <c r="W87" s="621">
        <v>1</v>
      </c>
      <c r="X87" s="590">
        <v>3</v>
      </c>
      <c r="AA87" s="659"/>
      <c r="AC87" s="621"/>
      <c r="AD87" s="590">
        <v>4129</v>
      </c>
      <c r="AE87" s="590">
        <v>4</v>
      </c>
      <c r="AF87" s="621">
        <v>9.6781998548270019E-4</v>
      </c>
      <c r="AG87" s="590">
        <v>4133</v>
      </c>
      <c r="AH87" s="590">
        <v>6168</v>
      </c>
      <c r="AI87" s="621">
        <v>0.67007133592736701</v>
      </c>
      <c r="AJ87" s="590" t="s">
        <v>323</v>
      </c>
      <c r="AK87" s="590" t="s">
        <v>323</v>
      </c>
      <c r="AL87" s="590" t="s">
        <v>323</v>
      </c>
      <c r="AN87" s="621" t="s">
        <v>323</v>
      </c>
      <c r="AP87" s="621" t="s">
        <v>323</v>
      </c>
      <c r="AQ87" s="590" t="s">
        <v>323</v>
      </c>
      <c r="AR87" s="621" t="s">
        <v>323</v>
      </c>
      <c r="AT87" s="621" t="s">
        <v>323</v>
      </c>
      <c r="AV87" s="621" t="s">
        <v>323</v>
      </c>
      <c r="AW87" s="590" t="s">
        <v>323</v>
      </c>
      <c r="AX87" s="621" t="s">
        <v>323</v>
      </c>
      <c r="AZ87" s="621" t="s">
        <v>323</v>
      </c>
      <c r="BB87" s="621"/>
      <c r="BC87" s="590" t="s">
        <v>323</v>
      </c>
      <c r="BD87" s="621" t="s">
        <v>323</v>
      </c>
      <c r="BF87" s="621" t="s">
        <v>323</v>
      </c>
      <c r="BH87" s="621" t="s">
        <v>323</v>
      </c>
      <c r="BI87" s="590" t="s">
        <v>323</v>
      </c>
      <c r="BJ87" s="621" t="s">
        <v>323</v>
      </c>
      <c r="BK87" s="590">
        <v>2</v>
      </c>
      <c r="BL87" s="621">
        <v>0.66666666666666663</v>
      </c>
      <c r="BM87" s="590">
        <v>2</v>
      </c>
      <c r="BN87" s="621">
        <v>0.66666666666666663</v>
      </c>
      <c r="BO87" s="590" t="s">
        <v>323</v>
      </c>
    </row>
    <row r="88" spans="1:67" s="590" customFormat="1" x14ac:dyDescent="0.2">
      <c r="A88" s="590" t="s">
        <v>109</v>
      </c>
      <c r="B88" s="590" t="s">
        <v>111</v>
      </c>
      <c r="C88" s="590" t="s">
        <v>113</v>
      </c>
      <c r="D88" s="590" t="s">
        <v>515</v>
      </c>
      <c r="E88" s="590" t="s">
        <v>504</v>
      </c>
      <c r="F88" s="590" t="s">
        <v>519</v>
      </c>
      <c r="G88" s="590" t="s">
        <v>321</v>
      </c>
      <c r="H88" s="590" t="s">
        <v>1112</v>
      </c>
      <c r="I88" s="590" t="s">
        <v>934</v>
      </c>
      <c r="K88" s="590" t="s">
        <v>510</v>
      </c>
      <c r="L88" s="590">
        <v>1</v>
      </c>
      <c r="M88" s="590">
        <v>1</v>
      </c>
      <c r="N88" s="590">
        <v>1</v>
      </c>
      <c r="O88" s="656">
        <v>1</v>
      </c>
      <c r="P88" s="656">
        <v>1423</v>
      </c>
      <c r="Q88" s="656" t="s">
        <v>323</v>
      </c>
      <c r="R88" s="590">
        <v>1</v>
      </c>
      <c r="S88" s="621">
        <v>1</v>
      </c>
      <c r="V88" s="590">
        <v>1</v>
      </c>
      <c r="W88" s="621">
        <v>1</v>
      </c>
      <c r="X88" s="590">
        <v>1</v>
      </c>
      <c r="AA88" s="659"/>
      <c r="AC88" s="621"/>
      <c r="AD88" s="590">
        <v>1419</v>
      </c>
      <c r="AE88" s="590">
        <v>4</v>
      </c>
      <c r="AF88" s="621">
        <v>2.8109627547434997E-3</v>
      </c>
      <c r="AG88" s="590">
        <v>1423</v>
      </c>
      <c r="AH88" s="590">
        <v>2106</v>
      </c>
      <c r="AI88" s="621">
        <v>0.67568850902184241</v>
      </c>
      <c r="AJ88" s="590" t="s">
        <v>323</v>
      </c>
      <c r="AK88" s="590" t="s">
        <v>323</v>
      </c>
      <c r="AL88" s="590" t="s">
        <v>323</v>
      </c>
      <c r="AN88" s="621" t="s">
        <v>323</v>
      </c>
      <c r="AP88" s="621" t="s">
        <v>323</v>
      </c>
      <c r="AQ88" s="590" t="s">
        <v>323</v>
      </c>
      <c r="AR88" s="621" t="s">
        <v>323</v>
      </c>
      <c r="AT88" s="621" t="s">
        <v>323</v>
      </c>
      <c r="AV88" s="621" t="s">
        <v>323</v>
      </c>
      <c r="AW88" s="590" t="s">
        <v>323</v>
      </c>
      <c r="AX88" s="621" t="s">
        <v>323</v>
      </c>
      <c r="AZ88" s="621" t="s">
        <v>323</v>
      </c>
      <c r="BB88" s="621"/>
      <c r="BC88" s="590" t="s">
        <v>323</v>
      </c>
      <c r="BD88" s="621" t="s">
        <v>323</v>
      </c>
      <c r="BF88" s="621" t="s">
        <v>323</v>
      </c>
      <c r="BH88" s="621" t="s">
        <v>323</v>
      </c>
      <c r="BI88" s="590" t="s">
        <v>323</v>
      </c>
      <c r="BJ88" s="621" t="s">
        <v>323</v>
      </c>
      <c r="BK88" s="590">
        <v>0</v>
      </c>
      <c r="BL88" s="621"/>
      <c r="BN88" s="621"/>
      <c r="BO88" s="590" t="s">
        <v>323</v>
      </c>
    </row>
    <row r="89" spans="1:67" s="590" customFormat="1" x14ac:dyDescent="0.2">
      <c r="A89" s="590" t="s">
        <v>109</v>
      </c>
      <c r="B89" s="590" t="s">
        <v>111</v>
      </c>
      <c r="C89" s="590" t="s">
        <v>114</v>
      </c>
      <c r="D89" s="590" t="s">
        <v>515</v>
      </c>
      <c r="E89" s="590" t="s">
        <v>504</v>
      </c>
      <c r="F89" s="590" t="s">
        <v>519</v>
      </c>
      <c r="G89" s="590" t="s">
        <v>321</v>
      </c>
      <c r="H89" s="590" t="s">
        <v>1112</v>
      </c>
      <c r="I89" s="590" t="s">
        <v>934</v>
      </c>
      <c r="K89" s="590" t="s">
        <v>386</v>
      </c>
      <c r="L89" s="590">
        <v>6</v>
      </c>
      <c r="N89" s="590">
        <v>16</v>
      </c>
      <c r="O89" s="656">
        <v>2.6666666666666665</v>
      </c>
      <c r="P89" s="656">
        <v>1539</v>
      </c>
      <c r="Q89" s="656">
        <v>639.16666666666663</v>
      </c>
      <c r="R89" s="590">
        <v>3</v>
      </c>
      <c r="S89" s="621">
        <v>0.1875</v>
      </c>
      <c r="V89" s="590">
        <v>1</v>
      </c>
      <c r="W89" s="621">
        <v>0.16666666666666666</v>
      </c>
      <c r="X89" s="590">
        <v>1</v>
      </c>
      <c r="AA89" s="659"/>
      <c r="AC89" s="621"/>
      <c r="AD89" s="590">
        <v>9226</v>
      </c>
      <c r="AE89" s="590">
        <v>8</v>
      </c>
      <c r="AF89" s="621">
        <v>8.6636343946285466E-4</v>
      </c>
      <c r="AG89" s="590">
        <v>9234</v>
      </c>
      <c r="AH89" s="590">
        <v>13797</v>
      </c>
      <c r="AI89" s="621">
        <v>0.66927592954990212</v>
      </c>
      <c r="AJ89" s="590">
        <v>9226</v>
      </c>
      <c r="AK89" s="590">
        <v>8</v>
      </c>
      <c r="AL89" s="590">
        <v>9234</v>
      </c>
      <c r="AM89" s="590">
        <v>3830</v>
      </c>
      <c r="AN89" s="621">
        <v>0.41513115109473225</v>
      </c>
      <c r="AO89" s="590">
        <v>5</v>
      </c>
      <c r="AP89" s="621">
        <v>0.625</v>
      </c>
      <c r="AQ89" s="590">
        <v>3835</v>
      </c>
      <c r="AR89" s="621">
        <v>0.41531297379250598</v>
      </c>
      <c r="AS89" s="590">
        <v>58</v>
      </c>
      <c r="AT89" s="621">
        <v>1.5143603133159269E-2</v>
      </c>
      <c r="AV89" s="621"/>
      <c r="AW89" s="590">
        <v>58</v>
      </c>
      <c r="AX89" s="621">
        <v>1.5123859191655802E-2</v>
      </c>
      <c r="AY89" s="590">
        <v>49</v>
      </c>
      <c r="AZ89" s="621">
        <v>0.84482758620689657</v>
      </c>
      <c r="BB89" s="621"/>
      <c r="BC89" s="590">
        <v>49</v>
      </c>
      <c r="BD89" s="621">
        <v>0.84482758620689657</v>
      </c>
      <c r="BE89" s="590">
        <v>27</v>
      </c>
      <c r="BF89" s="621">
        <v>7.0404172099087356E-3</v>
      </c>
      <c r="BG89" s="590">
        <v>23</v>
      </c>
      <c r="BH89" s="621">
        <v>5.9973924380704044E-3</v>
      </c>
      <c r="BI89" s="590">
        <v>50</v>
      </c>
      <c r="BJ89" s="621">
        <v>1.303780964797914E-2</v>
      </c>
      <c r="BK89" s="590">
        <v>6</v>
      </c>
      <c r="BL89" s="621">
        <v>0.375</v>
      </c>
      <c r="BM89" s="590">
        <v>1</v>
      </c>
      <c r="BN89" s="621">
        <v>0.16666666666666666</v>
      </c>
      <c r="BO89" s="590" t="s">
        <v>323</v>
      </c>
    </row>
    <row r="90" spans="1:67" s="590" customFormat="1" x14ac:dyDescent="0.2">
      <c r="A90" s="590" t="s">
        <v>115</v>
      </c>
      <c r="B90" s="590" t="s">
        <v>120</v>
      </c>
      <c r="C90" s="590" t="s">
        <v>121</v>
      </c>
      <c r="D90" s="590" t="s">
        <v>515</v>
      </c>
      <c r="E90" s="590" t="s">
        <v>504</v>
      </c>
      <c r="F90" s="590" t="s">
        <v>519</v>
      </c>
      <c r="G90" s="590" t="s">
        <v>320</v>
      </c>
      <c r="H90" s="590" t="s">
        <v>1112</v>
      </c>
      <c r="I90" s="590" t="s">
        <v>934</v>
      </c>
      <c r="K90" s="590" t="s">
        <v>386</v>
      </c>
      <c r="L90" s="590">
        <v>3</v>
      </c>
      <c r="N90" s="590">
        <v>5</v>
      </c>
      <c r="O90" s="656">
        <v>1.6666666666666667</v>
      </c>
      <c r="P90" s="656">
        <v>722.66666666666663</v>
      </c>
      <c r="Q90" s="656">
        <v>331.33333333333331</v>
      </c>
      <c r="R90" s="590">
        <v>2</v>
      </c>
      <c r="S90" s="621">
        <v>0.4</v>
      </c>
      <c r="V90" s="590">
        <v>2</v>
      </c>
      <c r="W90" s="621">
        <v>0.66666666666666663</v>
      </c>
      <c r="X90" s="590">
        <v>2</v>
      </c>
      <c r="Z90" s="590">
        <v>1</v>
      </c>
      <c r="AA90" s="659">
        <v>0.2</v>
      </c>
      <c r="AB90" s="590">
        <v>1</v>
      </c>
      <c r="AC90" s="621">
        <v>0.33333333333333331</v>
      </c>
      <c r="AD90" s="590">
        <v>2162</v>
      </c>
      <c r="AE90" s="590">
        <v>6</v>
      </c>
      <c r="AF90" s="621">
        <v>2.7675276752767526E-3</v>
      </c>
      <c r="AG90" s="590">
        <v>2168</v>
      </c>
      <c r="AH90" s="590">
        <v>2973</v>
      </c>
      <c r="AI90" s="621">
        <v>0.72922973427514293</v>
      </c>
      <c r="AJ90" s="590">
        <v>2162</v>
      </c>
      <c r="AK90" s="590">
        <v>6</v>
      </c>
      <c r="AL90" s="590">
        <v>2168</v>
      </c>
      <c r="AM90" s="590">
        <v>989</v>
      </c>
      <c r="AN90" s="621">
        <v>0.45744680851063829</v>
      </c>
      <c r="AO90" s="590">
        <v>5</v>
      </c>
      <c r="AP90" s="621">
        <v>0.83333333333333337</v>
      </c>
      <c r="AQ90" s="590">
        <v>994</v>
      </c>
      <c r="AR90" s="621">
        <v>0.45848708487084872</v>
      </c>
      <c r="AS90" s="590">
        <v>6</v>
      </c>
      <c r="AT90" s="621">
        <v>6.0667340748230538E-3</v>
      </c>
      <c r="AU90" s="590">
        <v>1</v>
      </c>
      <c r="AV90" s="621">
        <v>0.2</v>
      </c>
      <c r="AW90" s="590">
        <v>7</v>
      </c>
      <c r="AX90" s="621">
        <v>7.0422535211267607E-3</v>
      </c>
      <c r="AY90" s="590">
        <v>3</v>
      </c>
      <c r="AZ90" s="621">
        <v>0.5</v>
      </c>
      <c r="BB90" s="621"/>
      <c r="BC90" s="590">
        <v>3</v>
      </c>
      <c r="BD90" s="621">
        <v>0.42857142857142855</v>
      </c>
      <c r="BE90" s="590">
        <v>2</v>
      </c>
      <c r="BF90" s="621">
        <v>2.012072434607646E-3</v>
      </c>
      <c r="BG90" s="590">
        <v>7</v>
      </c>
      <c r="BH90" s="621">
        <v>7.0422535211267607E-3</v>
      </c>
      <c r="BI90" s="590">
        <v>9</v>
      </c>
      <c r="BJ90" s="621">
        <v>9.0543259557344068E-3</v>
      </c>
      <c r="BK90" s="590">
        <v>2</v>
      </c>
      <c r="BL90" s="621">
        <v>0.4</v>
      </c>
      <c r="BM90" s="590">
        <v>1</v>
      </c>
      <c r="BN90" s="621">
        <v>0.33333333333333331</v>
      </c>
      <c r="BO90" s="590" t="s">
        <v>323</v>
      </c>
    </row>
    <row r="91" spans="1:67" s="590" customFormat="1" x14ac:dyDescent="0.2">
      <c r="A91" s="590" t="s">
        <v>115</v>
      </c>
      <c r="B91" s="590" t="s">
        <v>120</v>
      </c>
      <c r="C91" s="590" t="s">
        <v>122</v>
      </c>
      <c r="D91" s="590" t="s">
        <v>515</v>
      </c>
      <c r="E91" s="590" t="s">
        <v>504</v>
      </c>
      <c r="F91" s="590" t="s">
        <v>519</v>
      </c>
      <c r="G91" s="590" t="s">
        <v>320</v>
      </c>
      <c r="H91" s="590" t="s">
        <v>1112</v>
      </c>
      <c r="I91" s="590" t="s">
        <v>934</v>
      </c>
      <c r="K91" s="590" t="s">
        <v>386</v>
      </c>
      <c r="L91" s="590">
        <v>3</v>
      </c>
      <c r="N91" s="590">
        <v>5</v>
      </c>
      <c r="O91" s="656">
        <v>1.6666666666666667</v>
      </c>
      <c r="P91" s="656">
        <v>856.66666666666663</v>
      </c>
      <c r="Q91" s="656">
        <v>385.33333333333331</v>
      </c>
      <c r="R91" s="590">
        <v>2</v>
      </c>
      <c r="S91" s="621">
        <v>0.4</v>
      </c>
      <c r="V91" s="590">
        <v>2</v>
      </c>
      <c r="W91" s="621">
        <v>0.66666666666666663</v>
      </c>
      <c r="X91" s="590">
        <v>2</v>
      </c>
      <c r="AA91" s="659"/>
      <c r="AC91" s="621"/>
      <c r="AD91" s="590">
        <v>2561</v>
      </c>
      <c r="AE91" s="590">
        <v>9</v>
      </c>
      <c r="AF91" s="621">
        <v>3.5019455252918289E-3</v>
      </c>
      <c r="AG91" s="590">
        <v>2570</v>
      </c>
      <c r="AH91" s="590">
        <v>3240</v>
      </c>
      <c r="AI91" s="621">
        <v>0.79320987654320985</v>
      </c>
      <c r="AJ91" s="590">
        <v>2561</v>
      </c>
      <c r="AK91" s="590">
        <v>9</v>
      </c>
      <c r="AL91" s="590">
        <v>2570</v>
      </c>
      <c r="AM91" s="590">
        <v>1148</v>
      </c>
      <c r="AN91" s="621">
        <v>0.44826239750097618</v>
      </c>
      <c r="AO91" s="590">
        <v>8</v>
      </c>
      <c r="AP91" s="621">
        <v>0.88888888888888884</v>
      </c>
      <c r="AQ91" s="590">
        <v>1156</v>
      </c>
      <c r="AR91" s="621">
        <v>0.44980544747081713</v>
      </c>
      <c r="AS91" s="590">
        <v>4</v>
      </c>
      <c r="AT91" s="621">
        <v>3.4843205574912892E-3</v>
      </c>
      <c r="AV91" s="621"/>
      <c r="AW91" s="590">
        <v>4</v>
      </c>
      <c r="AX91" s="621">
        <v>3.4602076124567475E-3</v>
      </c>
      <c r="AY91" s="590">
        <v>4</v>
      </c>
      <c r="AZ91" s="621">
        <v>1</v>
      </c>
      <c r="BB91" s="621"/>
      <c r="BC91" s="590">
        <v>4</v>
      </c>
      <c r="BD91" s="621">
        <v>1</v>
      </c>
      <c r="BE91" s="590">
        <v>2</v>
      </c>
      <c r="BF91" s="621">
        <v>1.7301038062283738E-3</v>
      </c>
      <c r="BG91" s="590">
        <v>22</v>
      </c>
      <c r="BH91" s="621">
        <v>1.9031141868512111E-2</v>
      </c>
      <c r="BI91" s="590">
        <v>24</v>
      </c>
      <c r="BJ91" s="621">
        <v>2.0761245674740483E-2</v>
      </c>
      <c r="BK91" s="590">
        <v>2</v>
      </c>
      <c r="BL91" s="621">
        <v>0.4</v>
      </c>
      <c r="BM91" s="590">
        <v>2</v>
      </c>
      <c r="BN91" s="621">
        <v>0.66666666666666663</v>
      </c>
      <c r="BO91" s="590" t="s">
        <v>323</v>
      </c>
    </row>
    <row r="92" spans="1:67" s="590" customFormat="1" x14ac:dyDescent="0.2">
      <c r="A92" s="590" t="s">
        <v>115</v>
      </c>
      <c r="B92" s="590" t="s">
        <v>120</v>
      </c>
      <c r="C92" s="590" t="s">
        <v>123</v>
      </c>
      <c r="D92" s="590" t="s">
        <v>515</v>
      </c>
      <c r="E92" s="590" t="s">
        <v>504</v>
      </c>
      <c r="F92" s="590" t="s">
        <v>519</v>
      </c>
      <c r="G92" s="590" t="s">
        <v>320</v>
      </c>
      <c r="H92" s="590" t="s">
        <v>1112</v>
      </c>
      <c r="I92" s="590" t="s">
        <v>934</v>
      </c>
      <c r="K92" s="590" t="s">
        <v>386</v>
      </c>
      <c r="L92" s="590">
        <v>3</v>
      </c>
      <c r="N92" s="590">
        <v>4</v>
      </c>
      <c r="O92" s="656">
        <v>1.3333333333333333</v>
      </c>
      <c r="P92" s="656">
        <v>825.33333333333337</v>
      </c>
      <c r="Q92" s="656">
        <v>366.66666666666669</v>
      </c>
      <c r="R92" s="590">
        <v>3</v>
      </c>
      <c r="S92" s="621">
        <v>0.75</v>
      </c>
      <c r="V92" s="590">
        <v>3</v>
      </c>
      <c r="W92" s="621">
        <v>1</v>
      </c>
      <c r="X92" s="590">
        <v>3</v>
      </c>
      <c r="AA92" s="659"/>
      <c r="AC92" s="621"/>
      <c r="AD92" s="590">
        <v>2440</v>
      </c>
      <c r="AE92" s="590">
        <v>36</v>
      </c>
      <c r="AF92" s="621">
        <v>1.4539579967689823E-2</v>
      </c>
      <c r="AG92" s="590">
        <v>2476</v>
      </c>
      <c r="AH92" s="590">
        <v>3315</v>
      </c>
      <c r="AI92" s="621">
        <v>0.74690799396681751</v>
      </c>
      <c r="AJ92" s="590">
        <v>2440</v>
      </c>
      <c r="AK92" s="590">
        <v>36</v>
      </c>
      <c r="AL92" s="590">
        <v>2476</v>
      </c>
      <c r="AM92" s="590">
        <v>1070</v>
      </c>
      <c r="AN92" s="621">
        <v>0.43852459016393441</v>
      </c>
      <c r="AO92" s="590">
        <v>30</v>
      </c>
      <c r="AP92" s="621">
        <v>0.83333333333333337</v>
      </c>
      <c r="AQ92" s="590">
        <v>1100</v>
      </c>
      <c r="AR92" s="621">
        <v>0.44426494345718903</v>
      </c>
      <c r="AS92" s="590">
        <v>3</v>
      </c>
      <c r="AT92" s="621">
        <v>2.8037383177570091E-3</v>
      </c>
      <c r="AV92" s="621"/>
      <c r="AW92" s="590">
        <v>3</v>
      </c>
      <c r="AX92" s="621">
        <v>2.7272727272727275E-3</v>
      </c>
      <c r="AY92" s="590">
        <v>1</v>
      </c>
      <c r="AZ92" s="621">
        <v>0.33333333333333331</v>
      </c>
      <c r="BB92" s="621"/>
      <c r="BC92" s="590">
        <v>1</v>
      </c>
      <c r="BD92" s="621">
        <v>0.33333333333333331</v>
      </c>
      <c r="BE92" s="590">
        <v>3</v>
      </c>
      <c r="BF92" s="621">
        <v>2.7272727272727275E-3</v>
      </c>
      <c r="BG92" s="590">
        <v>16</v>
      </c>
      <c r="BH92" s="621">
        <v>1.4545454545454545E-2</v>
      </c>
      <c r="BI92" s="590">
        <v>19</v>
      </c>
      <c r="BJ92" s="621">
        <v>1.7272727272727273E-2</v>
      </c>
      <c r="BK92" s="590">
        <v>1</v>
      </c>
      <c r="BL92" s="621">
        <v>0.25</v>
      </c>
      <c r="BM92" s="590">
        <v>1</v>
      </c>
      <c r="BN92" s="621">
        <v>0.33333333333333331</v>
      </c>
      <c r="BO92" s="590" t="s">
        <v>323</v>
      </c>
    </row>
    <row r="93" spans="1:67" s="590" customFormat="1" x14ac:dyDescent="0.2">
      <c r="A93" s="590" t="s">
        <v>136</v>
      </c>
      <c r="B93" s="590" t="s">
        <v>137</v>
      </c>
      <c r="C93" s="590" t="s">
        <v>138</v>
      </c>
      <c r="D93" s="590" t="s">
        <v>515</v>
      </c>
      <c r="E93" s="590" t="s">
        <v>504</v>
      </c>
      <c r="F93" s="590" t="s">
        <v>519</v>
      </c>
      <c r="G93" s="590" t="s">
        <v>925</v>
      </c>
      <c r="H93" s="590" t="s">
        <v>1112</v>
      </c>
      <c r="I93" s="590" t="s">
        <v>934</v>
      </c>
      <c r="K93" s="590" t="s">
        <v>386</v>
      </c>
      <c r="L93" s="590">
        <v>4</v>
      </c>
      <c r="N93" s="590">
        <v>6</v>
      </c>
      <c r="O93" s="656">
        <v>1.5</v>
      </c>
      <c r="P93" s="656">
        <v>568.25</v>
      </c>
      <c r="Q93" s="656">
        <v>262.75</v>
      </c>
      <c r="R93" s="590">
        <v>3</v>
      </c>
      <c r="S93" s="621">
        <v>0.5</v>
      </c>
      <c r="V93" s="590">
        <v>3</v>
      </c>
      <c r="W93" s="621">
        <v>0.75</v>
      </c>
      <c r="X93" s="590">
        <v>3</v>
      </c>
      <c r="AA93" s="659"/>
      <c r="AC93" s="621"/>
      <c r="AD93" s="590">
        <v>2263</v>
      </c>
      <c r="AE93" s="590">
        <v>10</v>
      </c>
      <c r="AF93" s="621">
        <v>4.3994720633523977E-3</v>
      </c>
      <c r="AG93" s="590">
        <v>2273</v>
      </c>
      <c r="AH93" s="590">
        <v>3528</v>
      </c>
      <c r="AI93" s="621">
        <v>0.64427437641723351</v>
      </c>
      <c r="AJ93" s="590">
        <v>2263</v>
      </c>
      <c r="AK93" s="590">
        <v>10</v>
      </c>
      <c r="AL93" s="590">
        <v>2273</v>
      </c>
      <c r="AM93" s="590">
        <v>1038</v>
      </c>
      <c r="AN93" s="621">
        <v>0.45868316394167036</v>
      </c>
      <c r="AO93" s="590">
        <v>13</v>
      </c>
      <c r="AP93" s="621">
        <v>1.3</v>
      </c>
      <c r="AQ93" s="590">
        <v>1051</v>
      </c>
      <c r="AR93" s="621">
        <v>0.46238451385833701</v>
      </c>
      <c r="AT93" s="621"/>
      <c r="AV93" s="621"/>
      <c r="AX93" s="621"/>
      <c r="AY93" s="590">
        <v>7</v>
      </c>
      <c r="AZ93" s="621" t="s">
        <v>323</v>
      </c>
      <c r="BA93" s="590">
        <v>3</v>
      </c>
      <c r="BB93" s="621" t="s">
        <v>323</v>
      </c>
      <c r="BC93" s="590">
        <v>10</v>
      </c>
      <c r="BD93" s="621" t="s">
        <v>323</v>
      </c>
      <c r="BF93" s="621"/>
      <c r="BG93" s="590">
        <v>13</v>
      </c>
      <c r="BH93" s="621">
        <v>1.2369172216936251E-2</v>
      </c>
      <c r="BI93" s="590">
        <v>13</v>
      </c>
      <c r="BJ93" s="621">
        <v>1.2369172216936251E-2</v>
      </c>
      <c r="BK93" s="590">
        <v>0</v>
      </c>
      <c r="BL93" s="621"/>
      <c r="BN93" s="621"/>
      <c r="BO93" s="590" t="s">
        <v>323</v>
      </c>
    </row>
    <row r="94" spans="1:67" s="590" customFormat="1" x14ac:dyDescent="0.2">
      <c r="A94" s="590" t="s">
        <v>136</v>
      </c>
      <c r="B94" s="590" t="s">
        <v>137</v>
      </c>
      <c r="C94" s="590" t="s">
        <v>139</v>
      </c>
      <c r="D94" s="590" t="s">
        <v>515</v>
      </c>
      <c r="E94" s="590" t="s">
        <v>504</v>
      </c>
      <c r="F94" s="590" t="s">
        <v>519</v>
      </c>
      <c r="G94" s="590" t="s">
        <v>925</v>
      </c>
      <c r="H94" s="590" t="s">
        <v>1112</v>
      </c>
      <c r="I94" s="590" t="s">
        <v>934</v>
      </c>
      <c r="K94" s="590" t="s">
        <v>386</v>
      </c>
      <c r="L94" s="590">
        <v>6</v>
      </c>
      <c r="N94" s="590">
        <v>9</v>
      </c>
      <c r="O94" s="656">
        <v>1.5</v>
      </c>
      <c r="P94" s="656">
        <v>647.66666666666663</v>
      </c>
      <c r="Q94" s="656">
        <v>309</v>
      </c>
      <c r="R94" s="590">
        <v>4</v>
      </c>
      <c r="S94" s="621">
        <v>0.44444444444444442</v>
      </c>
      <c r="V94" s="590">
        <v>4</v>
      </c>
      <c r="W94" s="621">
        <v>0.66666666666666663</v>
      </c>
      <c r="X94" s="590">
        <v>4</v>
      </c>
      <c r="AA94" s="659"/>
      <c r="AC94" s="621"/>
      <c r="AD94" s="590">
        <v>3881</v>
      </c>
      <c r="AE94" s="590">
        <v>5</v>
      </c>
      <c r="AF94" s="621">
        <v>1.2866700977869274E-3</v>
      </c>
      <c r="AG94" s="590">
        <v>3886</v>
      </c>
      <c r="AH94" s="590">
        <v>5463</v>
      </c>
      <c r="AI94" s="621">
        <v>0.71133077063884309</v>
      </c>
      <c r="AJ94" s="590">
        <v>3881</v>
      </c>
      <c r="AK94" s="590">
        <v>5</v>
      </c>
      <c r="AL94" s="590">
        <v>3886</v>
      </c>
      <c r="AM94" s="590">
        <v>1849</v>
      </c>
      <c r="AN94" s="621">
        <v>0.47642360216439061</v>
      </c>
      <c r="AO94" s="590">
        <v>5</v>
      </c>
      <c r="AP94" s="621">
        <v>1</v>
      </c>
      <c r="AQ94" s="590">
        <v>1854</v>
      </c>
      <c r="AR94" s="621">
        <v>0.47709727225939269</v>
      </c>
      <c r="AT94" s="621"/>
      <c r="AV94" s="621"/>
      <c r="AX94" s="621"/>
      <c r="AY94" s="590">
        <v>11</v>
      </c>
      <c r="AZ94" s="621" t="s">
        <v>323</v>
      </c>
      <c r="BA94" s="590">
        <v>0</v>
      </c>
      <c r="BB94" s="621" t="s">
        <v>323</v>
      </c>
      <c r="BC94" s="590">
        <v>11</v>
      </c>
      <c r="BD94" s="621" t="s">
        <v>323</v>
      </c>
      <c r="BE94" s="590">
        <v>8</v>
      </c>
      <c r="BF94" s="621">
        <v>4.3149946062567418E-3</v>
      </c>
      <c r="BG94" s="590">
        <v>25</v>
      </c>
      <c r="BH94" s="621">
        <v>1.348435814455232E-2</v>
      </c>
      <c r="BI94" s="590">
        <v>33</v>
      </c>
      <c r="BJ94" s="621">
        <v>1.7799352750809062E-2</v>
      </c>
      <c r="BK94" s="590">
        <v>1</v>
      </c>
      <c r="BL94" s="621">
        <v>0.1111111111111111</v>
      </c>
      <c r="BM94" s="590">
        <v>1</v>
      </c>
      <c r="BN94" s="621">
        <v>0.16666666666666666</v>
      </c>
      <c r="BO94" s="590" t="s">
        <v>323</v>
      </c>
    </row>
    <row r="95" spans="1:67" s="590" customFormat="1" x14ac:dyDescent="0.2">
      <c r="A95" s="590" t="s">
        <v>140</v>
      </c>
      <c r="B95" s="590" t="s">
        <v>143</v>
      </c>
      <c r="C95" s="590" t="s">
        <v>144</v>
      </c>
      <c r="D95" s="590" t="s">
        <v>515</v>
      </c>
      <c r="E95" s="590" t="s">
        <v>504</v>
      </c>
      <c r="F95" s="590" t="s">
        <v>519</v>
      </c>
      <c r="G95" s="590" t="s">
        <v>925</v>
      </c>
      <c r="H95" s="590" t="s">
        <v>1112</v>
      </c>
      <c r="I95" s="590" t="s">
        <v>934</v>
      </c>
      <c r="K95" s="590" t="s">
        <v>386</v>
      </c>
      <c r="L95" s="590">
        <v>4</v>
      </c>
      <c r="N95" s="590">
        <v>9</v>
      </c>
      <c r="O95" s="656">
        <v>2.25</v>
      </c>
      <c r="P95" s="656">
        <v>1675</v>
      </c>
      <c r="Q95" s="656">
        <v>892</v>
      </c>
      <c r="R95" s="590">
        <v>3</v>
      </c>
      <c r="S95" s="621">
        <v>0.33333333333333331</v>
      </c>
      <c r="V95" s="590">
        <v>2</v>
      </c>
      <c r="W95" s="621">
        <v>0.5</v>
      </c>
      <c r="X95" s="590">
        <v>2</v>
      </c>
      <c r="Z95" s="590">
        <v>1</v>
      </c>
      <c r="AA95" s="659">
        <v>0.1111111111111111</v>
      </c>
      <c r="AB95" s="590">
        <v>1</v>
      </c>
      <c r="AC95" s="621">
        <v>0.25</v>
      </c>
      <c r="AD95" s="590">
        <v>6691</v>
      </c>
      <c r="AE95" s="590">
        <v>9</v>
      </c>
      <c r="AF95" s="621">
        <v>1.3432835820895521E-3</v>
      </c>
      <c r="AG95" s="590">
        <v>6700</v>
      </c>
      <c r="AH95" s="590">
        <v>9246</v>
      </c>
      <c r="AI95" s="621">
        <v>0.72463768115942029</v>
      </c>
      <c r="AJ95" s="590">
        <v>6691</v>
      </c>
      <c r="AK95" s="590">
        <v>9</v>
      </c>
      <c r="AL95" s="590">
        <v>6700</v>
      </c>
      <c r="AM95" s="590">
        <v>3560</v>
      </c>
      <c r="AN95" s="621">
        <v>0.53205798834254969</v>
      </c>
      <c r="AO95" s="590">
        <v>8</v>
      </c>
      <c r="AP95" s="621">
        <v>0.88888888888888884</v>
      </c>
      <c r="AQ95" s="590">
        <v>3568</v>
      </c>
      <c r="AR95" s="621">
        <v>0.53253731343283583</v>
      </c>
      <c r="AS95" s="590">
        <v>25</v>
      </c>
      <c r="AT95" s="621">
        <v>7.0224719101123594E-3</v>
      </c>
      <c r="AU95" s="590">
        <v>4</v>
      </c>
      <c r="AV95" s="621">
        <v>0.5</v>
      </c>
      <c r="AW95" s="590">
        <v>29</v>
      </c>
      <c r="AX95" s="621">
        <v>8.1278026905829588E-3</v>
      </c>
      <c r="AY95" s="590">
        <v>24</v>
      </c>
      <c r="AZ95" s="621">
        <v>0.96</v>
      </c>
      <c r="BA95" s="590">
        <v>3</v>
      </c>
      <c r="BB95" s="621">
        <v>0.75</v>
      </c>
      <c r="BC95" s="590">
        <v>27</v>
      </c>
      <c r="BD95" s="621">
        <v>0.93103448275862066</v>
      </c>
      <c r="BE95" s="590">
        <v>6</v>
      </c>
      <c r="BF95" s="621">
        <v>1.6816143497757848E-3</v>
      </c>
      <c r="BG95" s="590">
        <v>78</v>
      </c>
      <c r="BH95" s="621">
        <v>2.1860986547085202E-2</v>
      </c>
      <c r="BI95" s="590">
        <v>84</v>
      </c>
      <c r="BJ95" s="621">
        <v>2.3542600896860985E-2</v>
      </c>
      <c r="BK95" s="590">
        <v>1</v>
      </c>
      <c r="BL95" s="621">
        <v>0.1111111111111111</v>
      </c>
      <c r="BM95" s="590">
        <v>1</v>
      </c>
      <c r="BN95" s="621">
        <v>0.25</v>
      </c>
      <c r="BO95" s="590" t="s">
        <v>323</v>
      </c>
    </row>
    <row r="96" spans="1:67" s="590" customFormat="1" x14ac:dyDescent="0.2">
      <c r="A96" s="590" t="s">
        <v>140</v>
      </c>
      <c r="B96" s="590" t="s">
        <v>143</v>
      </c>
      <c r="C96" s="590" t="s">
        <v>145</v>
      </c>
      <c r="D96" s="590" t="s">
        <v>515</v>
      </c>
      <c r="E96" s="590" t="s">
        <v>504</v>
      </c>
      <c r="F96" s="590" t="s">
        <v>519</v>
      </c>
      <c r="G96" s="590" t="s">
        <v>925</v>
      </c>
      <c r="H96" s="590" t="s">
        <v>1112</v>
      </c>
      <c r="I96" s="590" t="s">
        <v>934</v>
      </c>
      <c r="K96" s="590" t="s">
        <v>386</v>
      </c>
      <c r="L96" s="590">
        <v>4</v>
      </c>
      <c r="N96" s="590">
        <v>6</v>
      </c>
      <c r="O96" s="656">
        <v>1.5</v>
      </c>
      <c r="P96" s="656">
        <v>1349</v>
      </c>
      <c r="Q96" s="656">
        <v>634.25</v>
      </c>
      <c r="R96" s="590">
        <v>4</v>
      </c>
      <c r="S96" s="621">
        <v>0.66666666666666663</v>
      </c>
      <c r="V96" s="590">
        <v>3</v>
      </c>
      <c r="W96" s="621">
        <v>0.75</v>
      </c>
      <c r="X96" s="590">
        <v>3</v>
      </c>
      <c r="AA96" s="659"/>
      <c r="AC96" s="621"/>
      <c r="AD96" s="590">
        <v>5383</v>
      </c>
      <c r="AE96" s="590">
        <v>13</v>
      </c>
      <c r="AF96" s="621">
        <v>2.4091919940696814E-3</v>
      </c>
      <c r="AG96" s="590">
        <v>5396</v>
      </c>
      <c r="AH96" s="590">
        <v>7608</v>
      </c>
      <c r="AI96" s="621">
        <v>0.70925341745531023</v>
      </c>
      <c r="AJ96" s="590">
        <v>5383</v>
      </c>
      <c r="AK96" s="590">
        <v>13</v>
      </c>
      <c r="AL96" s="590">
        <v>5396</v>
      </c>
      <c r="AM96" s="590">
        <v>2525</v>
      </c>
      <c r="AN96" s="621">
        <v>0.46906929221623628</v>
      </c>
      <c r="AO96" s="590">
        <v>12</v>
      </c>
      <c r="AP96" s="621">
        <v>0.92307692307692313</v>
      </c>
      <c r="AQ96" s="590">
        <v>2537</v>
      </c>
      <c r="AR96" s="621">
        <v>0.47016308376575239</v>
      </c>
      <c r="AS96" s="590">
        <v>22</v>
      </c>
      <c r="AT96" s="621">
        <v>8.7128712871287137E-3</v>
      </c>
      <c r="AU96" s="590">
        <v>3</v>
      </c>
      <c r="AV96" s="621">
        <v>0.25</v>
      </c>
      <c r="AW96" s="590">
        <v>25</v>
      </c>
      <c r="AX96" s="621">
        <v>9.8541584548679541E-3</v>
      </c>
      <c r="AY96" s="590">
        <v>19</v>
      </c>
      <c r="AZ96" s="621">
        <v>0.86363636363636365</v>
      </c>
      <c r="BA96" s="590">
        <v>2</v>
      </c>
      <c r="BB96" s="621">
        <v>0.66666666666666663</v>
      </c>
      <c r="BC96" s="590">
        <v>21</v>
      </c>
      <c r="BD96" s="621">
        <v>0.84</v>
      </c>
      <c r="BF96" s="621"/>
      <c r="BG96" s="590">
        <v>42</v>
      </c>
      <c r="BH96" s="621">
        <v>1.6554986204178165E-2</v>
      </c>
      <c r="BI96" s="590">
        <v>42</v>
      </c>
      <c r="BJ96" s="621">
        <v>1.6554986204178165E-2</v>
      </c>
      <c r="BK96" s="590">
        <v>2</v>
      </c>
      <c r="BL96" s="621">
        <v>0.33333333333333331</v>
      </c>
      <c r="BM96" s="590">
        <v>2</v>
      </c>
      <c r="BN96" s="621">
        <v>0.5</v>
      </c>
      <c r="BO96" s="590" t="s">
        <v>323</v>
      </c>
    </row>
    <row r="97" spans="1:67" s="590" customFormat="1" x14ac:dyDescent="0.2">
      <c r="A97" s="590" t="s">
        <v>213</v>
      </c>
      <c r="B97" s="590" t="s">
        <v>214</v>
      </c>
      <c r="C97" s="590" t="s">
        <v>215</v>
      </c>
      <c r="D97" s="590" t="s">
        <v>515</v>
      </c>
      <c r="E97" s="590" t="s">
        <v>504</v>
      </c>
      <c r="F97" s="590" t="s">
        <v>505</v>
      </c>
      <c r="G97" s="590" t="s">
        <v>314</v>
      </c>
      <c r="H97" s="590" t="s">
        <v>1112</v>
      </c>
      <c r="I97" s="590" t="s">
        <v>934</v>
      </c>
      <c r="K97" s="590" t="s">
        <v>386</v>
      </c>
      <c r="L97" s="590">
        <v>1</v>
      </c>
      <c r="N97" s="590">
        <v>2</v>
      </c>
      <c r="O97" s="656">
        <v>2</v>
      </c>
      <c r="P97" s="656">
        <v>567</v>
      </c>
      <c r="Q97" s="656">
        <v>357</v>
      </c>
      <c r="R97" s="590">
        <v>1</v>
      </c>
      <c r="S97" s="621">
        <v>0.5</v>
      </c>
      <c r="V97" s="590">
        <v>1</v>
      </c>
      <c r="W97" s="621">
        <v>1</v>
      </c>
      <c r="X97" s="590">
        <v>1</v>
      </c>
      <c r="AA97" s="659"/>
      <c r="AC97" s="621"/>
      <c r="AD97" s="590">
        <v>566</v>
      </c>
      <c r="AE97" s="590">
        <v>1</v>
      </c>
      <c r="AF97" s="621">
        <v>1.7636684303350969E-3</v>
      </c>
      <c r="AG97" s="590">
        <v>567</v>
      </c>
      <c r="AH97" s="590">
        <v>837</v>
      </c>
      <c r="AI97" s="621">
        <v>0.67741935483870963</v>
      </c>
      <c r="AJ97" s="590">
        <v>566</v>
      </c>
      <c r="AK97" s="590">
        <v>1</v>
      </c>
      <c r="AL97" s="590">
        <v>567</v>
      </c>
      <c r="AM97" s="590">
        <v>356</v>
      </c>
      <c r="AN97" s="621">
        <v>0.62897526501766787</v>
      </c>
      <c r="AO97" s="590">
        <v>1</v>
      </c>
      <c r="AP97" s="621">
        <v>1</v>
      </c>
      <c r="AQ97" s="590">
        <v>357</v>
      </c>
      <c r="AR97" s="621">
        <v>0.62962962962962965</v>
      </c>
      <c r="AS97" s="590">
        <v>5</v>
      </c>
      <c r="AT97" s="621">
        <v>1.4044943820224719E-2</v>
      </c>
      <c r="AV97" s="621"/>
      <c r="AW97" s="590">
        <v>5</v>
      </c>
      <c r="AX97" s="621">
        <v>1.4005602240896359E-2</v>
      </c>
      <c r="AY97" s="590">
        <v>5</v>
      </c>
      <c r="AZ97" s="621">
        <v>1</v>
      </c>
      <c r="BA97" s="590">
        <v>0</v>
      </c>
      <c r="BB97" s="621" t="s">
        <v>323</v>
      </c>
      <c r="BC97" s="590">
        <v>5</v>
      </c>
      <c r="BD97" s="621">
        <v>1</v>
      </c>
      <c r="BF97" s="621"/>
      <c r="BH97" s="621"/>
      <c r="BJ97" s="621"/>
      <c r="BK97" s="590">
        <v>0</v>
      </c>
      <c r="BL97" s="621"/>
      <c r="BN97" s="621"/>
      <c r="BO97" s="590" t="s">
        <v>323</v>
      </c>
    </row>
    <row r="98" spans="1:67" s="590" customFormat="1" x14ac:dyDescent="0.2">
      <c r="A98" s="590" t="s">
        <v>213</v>
      </c>
      <c r="B98" s="590" t="s">
        <v>214</v>
      </c>
      <c r="C98" s="590" t="s">
        <v>216</v>
      </c>
      <c r="D98" s="590" t="s">
        <v>515</v>
      </c>
      <c r="E98" s="590" t="s">
        <v>504</v>
      </c>
      <c r="F98" s="590" t="s">
        <v>505</v>
      </c>
      <c r="G98" s="590" t="s">
        <v>314</v>
      </c>
      <c r="H98" s="590" t="s">
        <v>1112</v>
      </c>
      <c r="I98" s="590" t="s">
        <v>934</v>
      </c>
      <c r="K98" s="590" t="s">
        <v>510</v>
      </c>
      <c r="L98" s="590">
        <v>1</v>
      </c>
      <c r="M98" s="590">
        <v>1</v>
      </c>
      <c r="N98" s="590">
        <v>1</v>
      </c>
      <c r="O98" s="656">
        <v>1</v>
      </c>
      <c r="P98" s="656">
        <v>592</v>
      </c>
      <c r="Q98" s="656" t="s">
        <v>323</v>
      </c>
      <c r="R98" s="590">
        <v>0</v>
      </c>
      <c r="S98" s="621"/>
      <c r="W98" s="621"/>
      <c r="AA98" s="659"/>
      <c r="AC98" s="621"/>
      <c r="AD98" s="590">
        <v>589</v>
      </c>
      <c r="AE98" s="590">
        <v>3</v>
      </c>
      <c r="AF98" s="621">
        <v>5.0675675675675678E-3</v>
      </c>
      <c r="AG98" s="590">
        <v>592</v>
      </c>
      <c r="AH98" s="590">
        <v>1044</v>
      </c>
      <c r="AI98" s="621">
        <v>0.56704980842911878</v>
      </c>
      <c r="AJ98" s="590" t="s">
        <v>323</v>
      </c>
      <c r="AK98" s="590" t="s">
        <v>323</v>
      </c>
      <c r="AL98" s="590" t="s">
        <v>323</v>
      </c>
      <c r="AN98" s="621" t="s">
        <v>323</v>
      </c>
      <c r="AP98" s="621" t="s">
        <v>323</v>
      </c>
      <c r="AQ98" s="590" t="s">
        <v>323</v>
      </c>
      <c r="AR98" s="621" t="s">
        <v>323</v>
      </c>
      <c r="AT98" s="621" t="s">
        <v>323</v>
      </c>
      <c r="AV98" s="621" t="s">
        <v>323</v>
      </c>
      <c r="AW98" s="590" t="s">
        <v>323</v>
      </c>
      <c r="AX98" s="621" t="s">
        <v>323</v>
      </c>
      <c r="AZ98" s="621" t="s">
        <v>323</v>
      </c>
      <c r="BB98" s="621" t="s">
        <v>323</v>
      </c>
      <c r="BC98" s="590" t="s">
        <v>323</v>
      </c>
      <c r="BD98" s="621" t="s">
        <v>323</v>
      </c>
      <c r="BF98" s="621" t="s">
        <v>323</v>
      </c>
      <c r="BH98" s="621" t="s">
        <v>323</v>
      </c>
      <c r="BI98" s="590" t="s">
        <v>323</v>
      </c>
      <c r="BJ98" s="621" t="s">
        <v>323</v>
      </c>
      <c r="BK98" s="590">
        <v>1</v>
      </c>
      <c r="BL98" s="621">
        <v>1</v>
      </c>
      <c r="BM98" s="590">
        <v>1</v>
      </c>
      <c r="BN98" s="621">
        <v>1</v>
      </c>
      <c r="BO98" s="590" t="s">
        <v>323</v>
      </c>
    </row>
    <row r="99" spans="1:67" s="590" customFormat="1" x14ac:dyDescent="0.2">
      <c r="A99" s="590" t="s">
        <v>213</v>
      </c>
      <c r="B99" s="590" t="s">
        <v>214</v>
      </c>
      <c r="C99" s="590" t="s">
        <v>217</v>
      </c>
      <c r="D99" s="590" t="s">
        <v>515</v>
      </c>
      <c r="E99" s="590" t="s">
        <v>504</v>
      </c>
      <c r="F99" s="590" t="s">
        <v>505</v>
      </c>
      <c r="G99" s="590" t="s">
        <v>314</v>
      </c>
      <c r="H99" s="590" t="s">
        <v>1112</v>
      </c>
      <c r="I99" s="590" t="s">
        <v>934</v>
      </c>
      <c r="K99" s="590" t="s">
        <v>386</v>
      </c>
      <c r="L99" s="590">
        <v>2</v>
      </c>
      <c r="N99" s="590">
        <v>4</v>
      </c>
      <c r="O99" s="656">
        <v>2</v>
      </c>
      <c r="P99" s="656">
        <v>611</v>
      </c>
      <c r="Q99" s="656">
        <v>275</v>
      </c>
      <c r="R99" s="590">
        <v>0</v>
      </c>
      <c r="S99" s="621"/>
      <c r="W99" s="621"/>
      <c r="AA99" s="659"/>
      <c r="AC99" s="621"/>
      <c r="AD99" s="590">
        <v>1221</v>
      </c>
      <c r="AE99" s="590">
        <v>1</v>
      </c>
      <c r="AF99" s="621">
        <v>8.1833060556464816E-4</v>
      </c>
      <c r="AG99" s="590">
        <v>1222</v>
      </c>
      <c r="AH99" s="590">
        <v>1806</v>
      </c>
      <c r="AI99" s="621">
        <v>0.67663344407530457</v>
      </c>
      <c r="AJ99" s="590">
        <v>1221</v>
      </c>
      <c r="AK99" s="590">
        <v>1</v>
      </c>
      <c r="AL99" s="590">
        <v>1222</v>
      </c>
      <c r="AM99" s="590">
        <v>549</v>
      </c>
      <c r="AN99" s="621">
        <v>0.44963144963144963</v>
      </c>
      <c r="AO99" s="590">
        <v>1</v>
      </c>
      <c r="AP99" s="621">
        <v>1</v>
      </c>
      <c r="AQ99" s="590">
        <v>550</v>
      </c>
      <c r="AR99" s="621">
        <v>0.45008183306055649</v>
      </c>
      <c r="AS99" s="590">
        <v>3</v>
      </c>
      <c r="AT99" s="621">
        <v>5.4644808743169399E-3</v>
      </c>
      <c r="AU99" s="590">
        <v>2</v>
      </c>
      <c r="AV99" s="621">
        <v>2</v>
      </c>
      <c r="AW99" s="590">
        <v>5</v>
      </c>
      <c r="AX99" s="621">
        <v>9.0909090909090905E-3</v>
      </c>
      <c r="AY99" s="590">
        <v>2</v>
      </c>
      <c r="AZ99" s="621">
        <v>0.66666666666666663</v>
      </c>
      <c r="BA99" s="590">
        <v>1</v>
      </c>
      <c r="BB99" s="621">
        <v>0.5</v>
      </c>
      <c r="BC99" s="590">
        <v>3</v>
      </c>
      <c r="BD99" s="621">
        <v>0.6</v>
      </c>
      <c r="BE99" s="590">
        <v>1</v>
      </c>
      <c r="BF99" s="621">
        <v>1.8181818181818182E-3</v>
      </c>
      <c r="BG99" s="590">
        <v>2</v>
      </c>
      <c r="BH99" s="621">
        <v>3.6363636363636364E-3</v>
      </c>
      <c r="BI99" s="590">
        <v>3</v>
      </c>
      <c r="BJ99" s="621">
        <v>5.454545454545455E-3</v>
      </c>
      <c r="BK99" s="590">
        <v>0</v>
      </c>
      <c r="BL99" s="621"/>
      <c r="BN99" s="621"/>
      <c r="BO99" s="590" t="s">
        <v>323</v>
      </c>
    </row>
    <row r="100" spans="1:67" s="590" customFormat="1" x14ac:dyDescent="0.2">
      <c r="A100" s="590" t="s">
        <v>213</v>
      </c>
      <c r="B100" s="590" t="s">
        <v>214</v>
      </c>
      <c r="C100" s="590" t="s">
        <v>218</v>
      </c>
      <c r="D100" s="590" t="s">
        <v>515</v>
      </c>
      <c r="E100" s="590" t="s">
        <v>504</v>
      </c>
      <c r="F100" s="590" t="s">
        <v>505</v>
      </c>
      <c r="G100" s="590" t="s">
        <v>314</v>
      </c>
      <c r="H100" s="590" t="s">
        <v>1112</v>
      </c>
      <c r="I100" s="590" t="s">
        <v>934</v>
      </c>
      <c r="K100" s="590" t="s">
        <v>386</v>
      </c>
      <c r="L100" s="590">
        <v>4</v>
      </c>
      <c r="N100" s="590">
        <v>7</v>
      </c>
      <c r="O100" s="656">
        <v>1.75</v>
      </c>
      <c r="P100" s="656">
        <v>781</v>
      </c>
      <c r="Q100" s="656">
        <v>472.75</v>
      </c>
      <c r="R100" s="590">
        <v>1</v>
      </c>
      <c r="S100" s="621">
        <v>0.14285714285714285</v>
      </c>
      <c r="V100" s="590">
        <v>1</v>
      </c>
      <c r="W100" s="621">
        <v>0.25</v>
      </c>
      <c r="X100" s="590">
        <v>1</v>
      </c>
      <c r="AA100" s="659"/>
      <c r="AC100" s="621"/>
      <c r="AD100" s="590">
        <v>3122</v>
      </c>
      <c r="AE100" s="590">
        <v>2</v>
      </c>
      <c r="AF100" s="621">
        <v>6.4020486555697821E-4</v>
      </c>
      <c r="AG100" s="590">
        <v>3124</v>
      </c>
      <c r="AH100" s="590">
        <v>3849</v>
      </c>
      <c r="AI100" s="621">
        <v>0.81163938685372827</v>
      </c>
      <c r="AJ100" s="590">
        <v>3122</v>
      </c>
      <c r="AK100" s="590">
        <v>2</v>
      </c>
      <c r="AL100" s="590">
        <v>3124</v>
      </c>
      <c r="AM100" s="590">
        <v>1889</v>
      </c>
      <c r="AN100" s="621">
        <v>0.60506085842408708</v>
      </c>
      <c r="AO100" s="590">
        <v>2</v>
      </c>
      <c r="AP100" s="621">
        <v>1</v>
      </c>
      <c r="AQ100" s="590">
        <v>1891</v>
      </c>
      <c r="AR100" s="621">
        <v>0.60531370038412291</v>
      </c>
      <c r="AS100" s="590">
        <v>19</v>
      </c>
      <c r="AT100" s="621">
        <v>1.0058231868713605E-2</v>
      </c>
      <c r="AU100" s="590">
        <v>1</v>
      </c>
      <c r="AV100" s="621">
        <v>0.5</v>
      </c>
      <c r="AW100" s="590">
        <v>20</v>
      </c>
      <c r="AX100" s="621">
        <v>1.0576414595452142E-2</v>
      </c>
      <c r="AY100" s="590">
        <v>16</v>
      </c>
      <c r="AZ100" s="621">
        <v>0.84210526315789469</v>
      </c>
      <c r="BA100" s="590">
        <v>1</v>
      </c>
      <c r="BB100" s="621">
        <v>1</v>
      </c>
      <c r="BC100" s="590">
        <v>17</v>
      </c>
      <c r="BD100" s="621">
        <v>0.85</v>
      </c>
      <c r="BE100" s="590">
        <v>2</v>
      </c>
      <c r="BF100" s="621">
        <v>1.0576414595452142E-3</v>
      </c>
      <c r="BG100" s="590">
        <v>28</v>
      </c>
      <c r="BH100" s="621">
        <v>1.4806980433632998E-2</v>
      </c>
      <c r="BI100" s="590">
        <v>30</v>
      </c>
      <c r="BJ100" s="621">
        <v>1.5864621893178214E-2</v>
      </c>
      <c r="BK100" s="590">
        <v>2</v>
      </c>
      <c r="BL100" s="621">
        <v>0.2857142857142857</v>
      </c>
      <c r="BM100" s="590">
        <v>2</v>
      </c>
      <c r="BN100" s="621">
        <v>0.5</v>
      </c>
      <c r="BO100" s="590" t="s">
        <v>323</v>
      </c>
    </row>
    <row r="101" spans="1:67" s="590" customFormat="1" x14ac:dyDescent="0.2">
      <c r="A101" s="590" t="s">
        <v>228</v>
      </c>
      <c r="B101" s="590" t="s">
        <v>229</v>
      </c>
      <c r="C101" s="590" t="s">
        <v>502</v>
      </c>
      <c r="D101" s="590" t="s">
        <v>515</v>
      </c>
      <c r="E101" s="590" t="s">
        <v>504</v>
      </c>
      <c r="F101" s="590" t="s">
        <v>519</v>
      </c>
      <c r="G101" s="590" t="s">
        <v>319</v>
      </c>
      <c r="H101" s="590" t="s">
        <v>1112</v>
      </c>
      <c r="I101" s="590" t="s">
        <v>934</v>
      </c>
      <c r="K101" s="590" t="s">
        <v>386</v>
      </c>
      <c r="L101" s="590">
        <v>6</v>
      </c>
      <c r="N101" s="590">
        <v>14</v>
      </c>
      <c r="O101" s="656">
        <v>2.3333333333333335</v>
      </c>
      <c r="P101" s="656"/>
      <c r="Q101" s="656" t="s">
        <v>323</v>
      </c>
      <c r="R101" s="590">
        <v>6</v>
      </c>
      <c r="S101" s="621">
        <v>0.42857142857142855</v>
      </c>
      <c r="V101" s="590">
        <v>3</v>
      </c>
      <c r="W101" s="621">
        <v>0.5</v>
      </c>
      <c r="X101" s="590">
        <v>3</v>
      </c>
      <c r="Y101" s="590">
        <v>0.42857142857142855</v>
      </c>
      <c r="AA101" s="659"/>
      <c r="AC101" s="621"/>
      <c r="AF101" s="621"/>
      <c r="AG101" s="590">
        <v>5235</v>
      </c>
      <c r="AH101" s="590">
        <v>7890</v>
      </c>
      <c r="AI101" s="621">
        <v>0.66349809885931554</v>
      </c>
      <c r="AL101" s="590">
        <v>5235</v>
      </c>
      <c r="AN101" s="621" t="s">
        <v>323</v>
      </c>
      <c r="AP101" s="621" t="s">
        <v>323</v>
      </c>
      <c r="AQ101" s="590">
        <v>3246</v>
      </c>
      <c r="AR101" s="621">
        <v>0.62</v>
      </c>
      <c r="AT101" s="621" t="s">
        <v>323</v>
      </c>
      <c r="AV101" s="621" t="s">
        <v>323</v>
      </c>
      <c r="AW101" s="590">
        <v>54</v>
      </c>
      <c r="AX101" s="621">
        <v>1.6635859519408502E-2</v>
      </c>
      <c r="AZ101" s="621" t="s">
        <v>323</v>
      </c>
      <c r="BB101" s="621" t="s">
        <v>323</v>
      </c>
      <c r="BC101" s="590" t="s">
        <v>323</v>
      </c>
      <c r="BD101" s="621" t="s">
        <v>323</v>
      </c>
      <c r="BE101" s="590">
        <v>15</v>
      </c>
      <c r="BF101" s="621" t="s">
        <v>323</v>
      </c>
      <c r="BG101" s="590">
        <v>13</v>
      </c>
      <c r="BH101" s="621" t="s">
        <v>323</v>
      </c>
      <c r="BI101" s="590">
        <v>28</v>
      </c>
      <c r="BJ101" s="621" t="s">
        <v>323</v>
      </c>
      <c r="BK101" s="590">
        <v>5</v>
      </c>
      <c r="BL101" s="621">
        <v>0.35714285714285715</v>
      </c>
      <c r="BM101" s="590">
        <v>3</v>
      </c>
      <c r="BN101" s="621">
        <v>0.5</v>
      </c>
      <c r="BO101" s="590" t="s">
        <v>323</v>
      </c>
    </row>
    <row r="102" spans="1:67" s="590" customFormat="1" x14ac:dyDescent="0.2">
      <c r="A102" s="590" t="s">
        <v>244</v>
      </c>
      <c r="B102" s="590" t="s">
        <v>245</v>
      </c>
      <c r="C102" s="590" t="s">
        <v>888</v>
      </c>
      <c r="D102" s="590" t="s">
        <v>515</v>
      </c>
      <c r="E102" s="590" t="s">
        <v>504</v>
      </c>
      <c r="F102" s="590" t="s">
        <v>519</v>
      </c>
      <c r="G102" s="590" t="s">
        <v>321</v>
      </c>
      <c r="H102" s="590" t="s">
        <v>1112</v>
      </c>
      <c r="I102" s="590" t="s">
        <v>934</v>
      </c>
      <c r="K102" s="590" t="s">
        <v>386</v>
      </c>
      <c r="L102" s="590">
        <v>3</v>
      </c>
      <c r="N102" s="590">
        <v>5</v>
      </c>
      <c r="O102" s="656">
        <v>1.6666666666666667</v>
      </c>
      <c r="P102" s="656">
        <v>871.33333333333337</v>
      </c>
      <c r="Q102" s="656">
        <v>393.33333333333331</v>
      </c>
      <c r="R102" s="590">
        <v>2</v>
      </c>
      <c r="S102" s="621">
        <v>0.4</v>
      </c>
      <c r="V102" s="590">
        <v>2</v>
      </c>
      <c r="W102" s="621">
        <v>0.66666666666666663</v>
      </c>
      <c r="X102" s="590">
        <v>2</v>
      </c>
      <c r="AA102" s="659"/>
      <c r="AC102" s="621"/>
      <c r="AD102" s="590">
        <v>2611</v>
      </c>
      <c r="AE102" s="590">
        <v>3</v>
      </c>
      <c r="AF102" s="621">
        <v>1.1476664116296864E-3</v>
      </c>
      <c r="AG102" s="590">
        <v>2614</v>
      </c>
      <c r="AH102" s="590">
        <v>4200</v>
      </c>
      <c r="AI102" s="621">
        <v>0.62238095238095237</v>
      </c>
      <c r="AJ102" s="590">
        <v>2611</v>
      </c>
      <c r="AK102" s="590">
        <v>3</v>
      </c>
      <c r="AL102" s="590">
        <v>2614</v>
      </c>
      <c r="AM102" s="590">
        <v>1177</v>
      </c>
      <c r="AN102" s="621">
        <v>0.45078513979318269</v>
      </c>
      <c r="AO102" s="590">
        <v>3</v>
      </c>
      <c r="AP102" s="621">
        <v>1</v>
      </c>
      <c r="AQ102" s="590">
        <v>1180</v>
      </c>
      <c r="AR102" s="621">
        <v>0.45141545524100996</v>
      </c>
      <c r="AS102" s="590">
        <v>11</v>
      </c>
      <c r="AT102" s="621">
        <v>9.3457943925233638E-3</v>
      </c>
      <c r="AU102" s="590">
        <v>1</v>
      </c>
      <c r="AV102" s="621">
        <v>0.33333333333333331</v>
      </c>
      <c r="AW102" s="590">
        <v>12</v>
      </c>
      <c r="AX102" s="621">
        <v>1.0169491525423728E-2</v>
      </c>
      <c r="AY102" s="590">
        <v>8</v>
      </c>
      <c r="AZ102" s="621">
        <v>0.72727272727272729</v>
      </c>
      <c r="BB102" s="621"/>
      <c r="BC102" s="590">
        <v>8</v>
      </c>
      <c r="BD102" s="621">
        <v>0.66666666666666663</v>
      </c>
      <c r="BE102" s="590">
        <v>2</v>
      </c>
      <c r="BF102" s="621">
        <v>1.6949152542372881E-3</v>
      </c>
      <c r="BG102" s="590">
        <v>8</v>
      </c>
      <c r="BH102" s="621">
        <v>6.7796610169491523E-3</v>
      </c>
      <c r="BI102" s="590">
        <v>10</v>
      </c>
      <c r="BJ102" s="621">
        <v>8.4745762711864406E-3</v>
      </c>
      <c r="BK102" s="590">
        <v>1</v>
      </c>
      <c r="BL102" s="621">
        <v>0.2</v>
      </c>
      <c r="BM102" s="590">
        <v>1</v>
      </c>
      <c r="BN102" s="621">
        <v>0.33333333333333331</v>
      </c>
      <c r="BO102" s="590" t="s">
        <v>323</v>
      </c>
    </row>
    <row r="103" spans="1:67" s="590" customFormat="1" x14ac:dyDescent="0.2">
      <c r="A103" s="590" t="s">
        <v>244</v>
      </c>
      <c r="B103" s="590" t="s">
        <v>245</v>
      </c>
      <c r="C103" s="590" t="s">
        <v>246</v>
      </c>
      <c r="D103" s="590" t="s">
        <v>515</v>
      </c>
      <c r="E103" s="590" t="s">
        <v>504</v>
      </c>
      <c r="F103" s="590" t="s">
        <v>519</v>
      </c>
      <c r="G103" s="590" t="s">
        <v>321</v>
      </c>
      <c r="H103" s="590" t="s">
        <v>1112</v>
      </c>
      <c r="I103" s="590" t="s">
        <v>934</v>
      </c>
      <c r="K103" s="590" t="s">
        <v>386</v>
      </c>
      <c r="L103" s="590">
        <v>3</v>
      </c>
      <c r="N103" s="590">
        <v>4</v>
      </c>
      <c r="O103" s="656">
        <v>1.3333333333333333</v>
      </c>
      <c r="P103" s="656">
        <v>1022.6666666666666</v>
      </c>
      <c r="Q103" s="656">
        <v>431.66666666666669</v>
      </c>
      <c r="R103" s="590">
        <v>3</v>
      </c>
      <c r="S103" s="621">
        <v>0.75</v>
      </c>
      <c r="V103" s="590">
        <v>2</v>
      </c>
      <c r="W103" s="621">
        <v>0.66666666666666663</v>
      </c>
      <c r="X103" s="590">
        <v>2</v>
      </c>
      <c r="AA103" s="659"/>
      <c r="AC103" s="621"/>
      <c r="AD103" s="590">
        <v>3051</v>
      </c>
      <c r="AE103" s="590">
        <v>17</v>
      </c>
      <c r="AF103" s="621">
        <v>5.5410691003911347E-3</v>
      </c>
      <c r="AG103" s="590">
        <v>3068</v>
      </c>
      <c r="AH103" s="590">
        <v>4710</v>
      </c>
      <c r="AI103" s="621">
        <v>0.65138004246284498</v>
      </c>
      <c r="AJ103" s="590">
        <v>3051</v>
      </c>
      <c r="AK103" s="590">
        <v>17</v>
      </c>
      <c r="AL103" s="590">
        <v>3068</v>
      </c>
      <c r="AM103" s="590">
        <v>1280</v>
      </c>
      <c r="AN103" s="621">
        <v>0.41953457882661421</v>
      </c>
      <c r="AO103" s="590">
        <v>15</v>
      </c>
      <c r="AP103" s="621">
        <v>0.88235294117647056</v>
      </c>
      <c r="AQ103" s="590">
        <v>1295</v>
      </c>
      <c r="AR103" s="621">
        <v>0.42209908735332463</v>
      </c>
      <c r="AS103" s="590">
        <v>7</v>
      </c>
      <c r="AT103" s="621">
        <v>5.4687499999999997E-3</v>
      </c>
      <c r="AU103" s="590">
        <v>1</v>
      </c>
      <c r="AV103" s="621">
        <v>6.6666666666666666E-2</v>
      </c>
      <c r="AW103" s="590">
        <v>8</v>
      </c>
      <c r="AX103" s="621">
        <v>6.1776061776061776E-3</v>
      </c>
      <c r="AY103" s="590">
        <v>7</v>
      </c>
      <c r="AZ103" s="621">
        <v>1</v>
      </c>
      <c r="BB103" s="621"/>
      <c r="BC103" s="590">
        <v>7</v>
      </c>
      <c r="BD103" s="621">
        <v>0.875</v>
      </c>
      <c r="BF103" s="621"/>
      <c r="BH103" s="621"/>
      <c r="BI103" s="590" t="s">
        <v>323</v>
      </c>
      <c r="BJ103" s="621"/>
      <c r="BK103" s="590">
        <v>1</v>
      </c>
      <c r="BL103" s="621">
        <v>0.25</v>
      </c>
      <c r="BM103" s="590">
        <v>1</v>
      </c>
      <c r="BN103" s="621">
        <v>0.33333333333333331</v>
      </c>
      <c r="BO103" s="590" t="s">
        <v>323</v>
      </c>
    </row>
    <row r="104" spans="1:67" s="590" customFormat="1" x14ac:dyDescent="0.2">
      <c r="A104" s="590" t="s">
        <v>274</v>
      </c>
      <c r="B104" s="590" t="s">
        <v>276</v>
      </c>
      <c r="C104" s="590" t="s">
        <v>277</v>
      </c>
      <c r="D104" s="590" t="s">
        <v>515</v>
      </c>
      <c r="E104" s="590" t="s">
        <v>504</v>
      </c>
      <c r="F104" s="590" t="s">
        <v>505</v>
      </c>
      <c r="G104" s="590" t="s">
        <v>316</v>
      </c>
      <c r="H104" s="590" t="s">
        <v>1112</v>
      </c>
      <c r="I104" s="590" t="s">
        <v>934</v>
      </c>
      <c r="K104" s="590" t="s">
        <v>386</v>
      </c>
      <c r="L104" s="590">
        <v>4</v>
      </c>
      <c r="N104" s="590">
        <v>8</v>
      </c>
      <c r="O104" s="656">
        <v>2</v>
      </c>
      <c r="P104" s="656">
        <v>706.5</v>
      </c>
      <c r="Q104" s="656">
        <v>1254.75</v>
      </c>
      <c r="R104" s="590">
        <v>2</v>
      </c>
      <c r="S104" s="621">
        <v>0.25</v>
      </c>
      <c r="V104" s="590">
        <v>1</v>
      </c>
      <c r="W104" s="621">
        <v>0.25</v>
      </c>
      <c r="X104" s="590">
        <v>1</v>
      </c>
      <c r="AA104" s="659"/>
      <c r="AC104" s="621"/>
      <c r="AD104" s="590">
        <v>2822</v>
      </c>
      <c r="AE104" s="590">
        <v>4</v>
      </c>
      <c r="AF104" s="621">
        <v>1.4154281670205238E-3</v>
      </c>
      <c r="AG104" s="590">
        <v>2826</v>
      </c>
      <c r="AH104" s="590">
        <v>2964</v>
      </c>
      <c r="AI104" s="621">
        <v>0.95344129554655865</v>
      </c>
      <c r="AJ104" s="590">
        <v>2822</v>
      </c>
      <c r="AK104" s="590">
        <v>4</v>
      </c>
      <c r="AL104" s="590">
        <v>2826</v>
      </c>
      <c r="AM104" s="590">
        <v>1666</v>
      </c>
      <c r="AN104" s="621">
        <v>0.59036144578313254</v>
      </c>
      <c r="AO104" s="590">
        <v>4</v>
      </c>
      <c r="AP104" s="621">
        <v>1</v>
      </c>
      <c r="AQ104" s="590">
        <v>1670</v>
      </c>
      <c r="AR104" s="621">
        <v>0.5909412597310687</v>
      </c>
      <c r="AS104" s="590">
        <v>35</v>
      </c>
      <c r="AT104" s="621">
        <v>7.0238811960666265E-3</v>
      </c>
      <c r="AU104" s="590">
        <v>1</v>
      </c>
      <c r="AV104" s="621">
        <v>2.7777777777777776E-2</v>
      </c>
      <c r="AW104" s="590">
        <v>36</v>
      </c>
      <c r="AX104" s="621">
        <v>7.1727435744172148E-3</v>
      </c>
      <c r="AY104" s="590">
        <v>27</v>
      </c>
      <c r="AZ104" s="621">
        <v>0.77142857142857146</v>
      </c>
      <c r="BA104" s="590">
        <v>1</v>
      </c>
      <c r="BB104" s="621">
        <v>1</v>
      </c>
      <c r="BC104" s="590">
        <v>28</v>
      </c>
      <c r="BD104" s="621">
        <v>0.77777777777777779</v>
      </c>
      <c r="BE104" s="590">
        <v>5</v>
      </c>
      <c r="BF104" s="621">
        <v>9.9621438533572431E-4</v>
      </c>
      <c r="BG104" s="590">
        <v>19</v>
      </c>
      <c r="BH104" s="621">
        <v>3.7856146642757521E-3</v>
      </c>
      <c r="BI104" s="590">
        <v>24</v>
      </c>
      <c r="BJ104" s="621">
        <v>4.781829049611476E-3</v>
      </c>
      <c r="BK104" s="590">
        <v>2</v>
      </c>
      <c r="BL104" s="621">
        <v>0.25</v>
      </c>
      <c r="BM104" s="590">
        <v>0</v>
      </c>
      <c r="BN104" s="621"/>
      <c r="BO104" s="590" t="s">
        <v>323</v>
      </c>
    </row>
    <row r="105" spans="1:67" s="590" customFormat="1" x14ac:dyDescent="0.2">
      <c r="A105" s="590" t="s">
        <v>274</v>
      </c>
      <c r="B105" s="590" t="s">
        <v>276</v>
      </c>
      <c r="C105" s="590" t="s">
        <v>623</v>
      </c>
      <c r="D105" s="590" t="s">
        <v>515</v>
      </c>
      <c r="E105" s="590" t="s">
        <v>504</v>
      </c>
      <c r="F105" s="590" t="s">
        <v>505</v>
      </c>
      <c r="G105" s="590" t="s">
        <v>316</v>
      </c>
      <c r="H105" s="590" t="s">
        <v>1112</v>
      </c>
      <c r="I105" s="590" t="s">
        <v>934</v>
      </c>
      <c r="K105" s="590" t="s">
        <v>386</v>
      </c>
      <c r="L105" s="590">
        <v>3</v>
      </c>
      <c r="N105" s="590">
        <v>6</v>
      </c>
      <c r="O105" s="656">
        <v>2</v>
      </c>
      <c r="P105" s="656">
        <v>659.66666666666663</v>
      </c>
      <c r="Q105" s="656">
        <v>1032</v>
      </c>
      <c r="R105" s="590">
        <v>3</v>
      </c>
      <c r="S105" s="621">
        <v>0.5</v>
      </c>
      <c r="V105" s="590">
        <v>2</v>
      </c>
      <c r="W105" s="621">
        <v>0.66666666666666663</v>
      </c>
      <c r="X105" s="590">
        <v>2</v>
      </c>
      <c r="AA105" s="659"/>
      <c r="AC105" s="621"/>
      <c r="AD105" s="590">
        <v>1956</v>
      </c>
      <c r="AE105" s="590">
        <v>23</v>
      </c>
      <c r="AF105" s="621">
        <v>1.1622031328954016E-2</v>
      </c>
      <c r="AG105" s="590">
        <v>1979</v>
      </c>
      <c r="AH105" s="590">
        <v>3162</v>
      </c>
      <c r="AI105" s="621">
        <v>0.62586970271979758</v>
      </c>
      <c r="AJ105" s="590">
        <v>1956</v>
      </c>
      <c r="AK105" s="590">
        <v>23</v>
      </c>
      <c r="AL105" s="590">
        <v>1979</v>
      </c>
      <c r="AM105" s="590">
        <v>1024</v>
      </c>
      <c r="AN105" s="621">
        <v>0.52351738241308798</v>
      </c>
      <c r="AO105" s="590">
        <v>8</v>
      </c>
      <c r="AP105" s="621">
        <v>0.34782608695652173</v>
      </c>
      <c r="AQ105" s="590">
        <v>1032</v>
      </c>
      <c r="AR105" s="621">
        <v>0.52147549267306725</v>
      </c>
      <c r="AS105" s="590">
        <v>21</v>
      </c>
      <c r="AT105" s="621">
        <v>6.8337129840546698E-3</v>
      </c>
      <c r="AU105" s="590">
        <v>5</v>
      </c>
      <c r="AV105" s="621">
        <v>0.21739130434782608</v>
      </c>
      <c r="AW105" s="590">
        <v>26</v>
      </c>
      <c r="AX105" s="621">
        <v>8.3979328165374682E-3</v>
      </c>
      <c r="AY105" s="590">
        <v>18</v>
      </c>
      <c r="AZ105" s="621">
        <v>0.8571428571428571</v>
      </c>
      <c r="BA105" s="590">
        <v>5</v>
      </c>
      <c r="BB105" s="621">
        <v>1</v>
      </c>
      <c r="BC105" s="590">
        <v>23</v>
      </c>
      <c r="BD105" s="621">
        <v>0.88461538461538458</v>
      </c>
      <c r="BE105" s="590">
        <v>0</v>
      </c>
      <c r="BF105" s="621"/>
      <c r="BG105" s="590">
        <v>15</v>
      </c>
      <c r="BH105" s="621">
        <v>4.8449612403100775E-3</v>
      </c>
      <c r="BI105" s="590">
        <v>15</v>
      </c>
      <c r="BJ105" s="621">
        <v>4.8449612403100775E-3</v>
      </c>
      <c r="BK105" s="590">
        <v>2</v>
      </c>
      <c r="BL105" s="621">
        <v>0.33333333333333331</v>
      </c>
      <c r="BM105" s="590">
        <v>1</v>
      </c>
      <c r="BN105" s="621">
        <v>0.33333333333333331</v>
      </c>
      <c r="BO105" s="590" t="s">
        <v>323</v>
      </c>
    </row>
    <row r="106" spans="1:67" s="590" customFormat="1" x14ac:dyDescent="0.2">
      <c r="A106" s="590" t="s">
        <v>274</v>
      </c>
      <c r="B106" s="590" t="s">
        <v>276</v>
      </c>
      <c r="C106" s="590" t="s">
        <v>625</v>
      </c>
      <c r="D106" s="590" t="s">
        <v>515</v>
      </c>
      <c r="E106" s="590" t="s">
        <v>504</v>
      </c>
      <c r="F106" s="590" t="s">
        <v>505</v>
      </c>
      <c r="G106" s="590" t="s">
        <v>316</v>
      </c>
      <c r="H106" s="590" t="s">
        <v>1112</v>
      </c>
      <c r="I106" s="590" t="s">
        <v>934</v>
      </c>
      <c r="K106" s="590" t="s">
        <v>386</v>
      </c>
      <c r="L106" s="590">
        <v>3</v>
      </c>
      <c r="N106" s="590">
        <v>5</v>
      </c>
      <c r="O106" s="656">
        <v>1.6666666666666667</v>
      </c>
      <c r="P106" s="656">
        <v>364.66666666666669</v>
      </c>
      <c r="Q106" s="656">
        <v>332.66666666666669</v>
      </c>
      <c r="R106" s="590">
        <v>0</v>
      </c>
      <c r="S106" s="621"/>
      <c r="W106" s="621"/>
      <c r="AA106" s="659"/>
      <c r="AC106" s="621"/>
      <c r="AD106" s="590">
        <v>1078</v>
      </c>
      <c r="AE106" s="590">
        <v>16</v>
      </c>
      <c r="AF106" s="621">
        <v>1.4625228519195612E-2</v>
      </c>
      <c r="AG106" s="590">
        <v>1094</v>
      </c>
      <c r="AH106" s="590">
        <v>2178</v>
      </c>
      <c r="AI106" s="621">
        <v>0.50229568411386594</v>
      </c>
      <c r="AJ106" s="590">
        <v>1078</v>
      </c>
      <c r="AK106" s="590">
        <v>16</v>
      </c>
      <c r="AL106" s="590">
        <v>1094</v>
      </c>
      <c r="AM106" s="590">
        <v>497</v>
      </c>
      <c r="AN106" s="621">
        <v>0.46103896103896103</v>
      </c>
      <c r="AO106" s="590">
        <v>2</v>
      </c>
      <c r="AP106" s="621">
        <v>0.125</v>
      </c>
      <c r="AQ106" s="590">
        <v>499</v>
      </c>
      <c r="AR106" s="621">
        <v>0.45612431444241314</v>
      </c>
      <c r="AS106" s="590">
        <v>3</v>
      </c>
      <c r="AT106" s="621">
        <v>3.0120481927710845E-3</v>
      </c>
      <c r="AU106" s="590">
        <v>2</v>
      </c>
      <c r="AV106" s="621">
        <v>1</v>
      </c>
      <c r="AW106" s="590">
        <v>5</v>
      </c>
      <c r="AX106" s="621">
        <v>5.0100200400801601E-3</v>
      </c>
      <c r="AY106" s="590">
        <v>2</v>
      </c>
      <c r="AZ106" s="621">
        <v>0.66666666666666663</v>
      </c>
      <c r="BA106" s="590">
        <v>2</v>
      </c>
      <c r="BB106" s="621">
        <v>1</v>
      </c>
      <c r="BC106" s="590">
        <v>4</v>
      </c>
      <c r="BD106" s="621">
        <v>0.8</v>
      </c>
      <c r="BE106" s="590">
        <v>0</v>
      </c>
      <c r="BF106" s="621"/>
      <c r="BG106" s="590">
        <v>11</v>
      </c>
      <c r="BH106" s="621">
        <v>1.1022044088176353E-2</v>
      </c>
      <c r="BI106" s="590">
        <v>11</v>
      </c>
      <c r="BJ106" s="621">
        <v>1.1022044088176353E-2</v>
      </c>
      <c r="BK106" s="590">
        <v>3</v>
      </c>
      <c r="BL106" s="621">
        <v>0.6</v>
      </c>
      <c r="BM106" s="590">
        <v>1</v>
      </c>
      <c r="BN106" s="621">
        <v>0.33333333333333331</v>
      </c>
      <c r="BO106" s="590" t="s">
        <v>323</v>
      </c>
    </row>
    <row r="107" spans="1:67" s="590" customFormat="1" x14ac:dyDescent="0.2">
      <c r="A107" s="590" t="s">
        <v>587</v>
      </c>
      <c r="B107" s="590" t="s">
        <v>588</v>
      </c>
      <c r="C107" s="590" t="s">
        <v>589</v>
      </c>
      <c r="D107" s="590" t="s">
        <v>503</v>
      </c>
      <c r="E107" s="590" t="s">
        <v>504</v>
      </c>
      <c r="F107" s="590" t="s">
        <v>505</v>
      </c>
      <c r="G107" s="590" t="s">
        <v>317</v>
      </c>
      <c r="H107" s="590" t="s">
        <v>1112</v>
      </c>
      <c r="I107" s="590" t="s">
        <v>934</v>
      </c>
      <c r="K107" s="590" t="s">
        <v>386</v>
      </c>
      <c r="L107" s="590">
        <v>3</v>
      </c>
      <c r="N107" s="590">
        <v>5</v>
      </c>
      <c r="O107" s="656">
        <v>1.6666666666666667</v>
      </c>
      <c r="P107" s="656">
        <v>1547</v>
      </c>
      <c r="Q107" s="656">
        <v>922.66666666666663</v>
      </c>
      <c r="S107" s="621"/>
      <c r="W107" s="621"/>
      <c r="Z107" s="590">
        <v>2</v>
      </c>
      <c r="AA107" s="659">
        <v>0.4</v>
      </c>
      <c r="AB107" s="590">
        <v>2</v>
      </c>
      <c r="AC107" s="621">
        <v>0.66666666666666663</v>
      </c>
      <c r="AD107" s="590">
        <v>4641</v>
      </c>
      <c r="AF107" s="621"/>
      <c r="AG107" s="590">
        <v>4641</v>
      </c>
      <c r="AI107" s="621"/>
      <c r="AJ107" s="590">
        <v>4641</v>
      </c>
      <c r="AL107" s="590">
        <v>4641</v>
      </c>
      <c r="AM107" s="590">
        <v>2768</v>
      </c>
      <c r="AN107" s="621">
        <v>0.59642318465847877</v>
      </c>
      <c r="AP107" s="621" t="s">
        <v>323</v>
      </c>
      <c r="AQ107" s="590">
        <v>2768</v>
      </c>
      <c r="AR107" s="621">
        <v>0.59642318465847877</v>
      </c>
      <c r="AS107" s="590">
        <v>30</v>
      </c>
      <c r="AT107" s="621">
        <v>1.0838150289017341E-2</v>
      </c>
      <c r="AV107" s="621" t="s">
        <v>323</v>
      </c>
      <c r="AW107" s="590">
        <v>30</v>
      </c>
      <c r="AX107" s="621">
        <v>1.0838150289017341E-2</v>
      </c>
      <c r="AY107" s="590">
        <v>30</v>
      </c>
      <c r="AZ107" s="621">
        <v>1</v>
      </c>
      <c r="BB107" s="621" t="s">
        <v>323</v>
      </c>
      <c r="BC107" s="590">
        <v>30</v>
      </c>
      <c r="BD107" s="621">
        <v>1</v>
      </c>
      <c r="BE107" s="590">
        <v>14</v>
      </c>
      <c r="BF107" s="621">
        <v>5.0578034682080926E-3</v>
      </c>
      <c r="BG107" s="590">
        <v>127</v>
      </c>
      <c r="BH107" s="621">
        <v>4.5881502890173412E-2</v>
      </c>
      <c r="BI107" s="590">
        <v>141</v>
      </c>
      <c r="BJ107" s="621">
        <v>5.0939306358381502E-2</v>
      </c>
      <c r="BK107" s="590">
        <v>1</v>
      </c>
      <c r="BL107" s="621">
        <v>0.2</v>
      </c>
      <c r="BM107" s="590">
        <v>1</v>
      </c>
      <c r="BN107" s="621">
        <v>0.33333333333333331</v>
      </c>
      <c r="BO107" s="590" t="s">
        <v>323</v>
      </c>
    </row>
    <row r="108" spans="1:67" s="590" customFormat="1" x14ac:dyDescent="0.2">
      <c r="A108" s="590" t="s">
        <v>587</v>
      </c>
      <c r="B108" s="590" t="s">
        <v>588</v>
      </c>
      <c r="C108" s="590" t="s">
        <v>590</v>
      </c>
      <c r="D108" s="590" t="s">
        <v>503</v>
      </c>
      <c r="E108" s="590" t="s">
        <v>504</v>
      </c>
      <c r="F108" s="590" t="s">
        <v>505</v>
      </c>
      <c r="G108" s="590" t="s">
        <v>317</v>
      </c>
      <c r="H108" s="590" t="s">
        <v>1112</v>
      </c>
      <c r="I108" s="590" t="s">
        <v>934</v>
      </c>
      <c r="K108" s="590" t="s">
        <v>386</v>
      </c>
      <c r="L108" s="590">
        <v>2</v>
      </c>
      <c r="N108" s="590">
        <v>3</v>
      </c>
      <c r="O108" s="656">
        <v>1.5</v>
      </c>
      <c r="P108" s="656">
        <v>1317</v>
      </c>
      <c r="Q108" s="656">
        <v>587</v>
      </c>
      <c r="S108" s="621"/>
      <c r="W108" s="621"/>
      <c r="Z108" s="590">
        <v>2</v>
      </c>
      <c r="AA108" s="659">
        <v>0.66666666666666663</v>
      </c>
      <c r="AB108" s="590">
        <v>2</v>
      </c>
      <c r="AC108" s="621">
        <v>1</v>
      </c>
      <c r="AD108" s="590">
        <v>2634</v>
      </c>
      <c r="AF108" s="621"/>
      <c r="AG108" s="590">
        <v>2634</v>
      </c>
      <c r="AI108" s="621"/>
      <c r="AJ108" s="590">
        <v>2634</v>
      </c>
      <c r="AL108" s="590">
        <v>2634</v>
      </c>
      <c r="AM108" s="590">
        <v>1174</v>
      </c>
      <c r="AN108" s="621">
        <v>0.44570994684889903</v>
      </c>
      <c r="AP108" s="621" t="s">
        <v>323</v>
      </c>
      <c r="AQ108" s="590">
        <v>1174</v>
      </c>
      <c r="AR108" s="621">
        <v>0.44570994684889903</v>
      </c>
      <c r="AS108" s="590">
        <v>1</v>
      </c>
      <c r="AT108" s="621">
        <v>8.5178875638841568E-4</v>
      </c>
      <c r="AV108" s="621" t="s">
        <v>323</v>
      </c>
      <c r="AW108" s="590">
        <v>1</v>
      </c>
      <c r="AX108" s="621">
        <v>8.5178875638841568E-4</v>
      </c>
      <c r="AY108" s="590">
        <v>1</v>
      </c>
      <c r="AZ108" s="621">
        <v>1</v>
      </c>
      <c r="BB108" s="621" t="s">
        <v>323</v>
      </c>
      <c r="BC108" s="590">
        <v>1</v>
      </c>
      <c r="BD108" s="621">
        <v>1</v>
      </c>
      <c r="BF108" s="621"/>
      <c r="BG108" s="590">
        <v>71</v>
      </c>
      <c r="BH108" s="621">
        <v>6.0477001703577511E-2</v>
      </c>
      <c r="BI108" s="590">
        <v>71</v>
      </c>
      <c r="BJ108" s="621">
        <v>6.0477001703577511E-2</v>
      </c>
      <c r="BK108" s="590">
        <v>0</v>
      </c>
      <c r="BL108" s="621"/>
      <c r="BN108" s="621"/>
      <c r="BO108" s="590" t="s">
        <v>323</v>
      </c>
    </row>
    <row r="109" spans="1:67" s="590" customFormat="1" x14ac:dyDescent="0.2">
      <c r="A109" s="590" t="s">
        <v>587</v>
      </c>
      <c r="B109" s="590" t="s">
        <v>588</v>
      </c>
      <c r="C109" s="590" t="s">
        <v>591</v>
      </c>
      <c r="D109" s="590" t="s">
        <v>503</v>
      </c>
      <c r="E109" s="590" t="s">
        <v>504</v>
      </c>
      <c r="F109" s="590" t="s">
        <v>505</v>
      </c>
      <c r="G109" s="590" t="s">
        <v>317</v>
      </c>
      <c r="H109" s="590" t="s">
        <v>1112</v>
      </c>
      <c r="I109" s="590" t="s">
        <v>934</v>
      </c>
      <c r="K109" s="590" t="s">
        <v>386</v>
      </c>
      <c r="L109" s="590">
        <v>1</v>
      </c>
      <c r="N109" s="590">
        <v>2</v>
      </c>
      <c r="O109" s="656">
        <v>2</v>
      </c>
      <c r="P109" s="656">
        <v>692</v>
      </c>
      <c r="Q109" s="656">
        <v>382</v>
      </c>
      <c r="S109" s="621"/>
      <c r="W109" s="621"/>
      <c r="Z109" s="590">
        <v>1</v>
      </c>
      <c r="AA109" s="659">
        <v>0.5</v>
      </c>
      <c r="AC109" s="621"/>
      <c r="AD109" s="590">
        <v>692</v>
      </c>
      <c r="AF109" s="621"/>
      <c r="AG109" s="590">
        <v>692</v>
      </c>
      <c r="AI109" s="621"/>
      <c r="AJ109" s="590">
        <v>692</v>
      </c>
      <c r="AL109" s="590">
        <v>692</v>
      </c>
      <c r="AM109" s="590">
        <v>382</v>
      </c>
      <c r="AN109" s="621">
        <v>0.55202312138728327</v>
      </c>
      <c r="AP109" s="621" t="s">
        <v>323</v>
      </c>
      <c r="AQ109" s="590">
        <v>382</v>
      </c>
      <c r="AR109" s="621">
        <v>0.55202312138728327</v>
      </c>
      <c r="AS109" s="590">
        <v>1</v>
      </c>
      <c r="AT109" s="621">
        <v>2.617801047120419E-3</v>
      </c>
      <c r="AV109" s="621" t="s">
        <v>323</v>
      </c>
      <c r="AW109" s="590">
        <v>1</v>
      </c>
      <c r="AX109" s="621">
        <v>2.617801047120419E-3</v>
      </c>
      <c r="AY109" s="590">
        <v>1</v>
      </c>
      <c r="AZ109" s="621">
        <v>1</v>
      </c>
      <c r="BB109" s="621" t="s">
        <v>323</v>
      </c>
      <c r="BC109" s="590">
        <v>1</v>
      </c>
      <c r="BD109" s="621">
        <v>1</v>
      </c>
      <c r="BF109" s="621"/>
      <c r="BG109" s="590">
        <v>16</v>
      </c>
      <c r="BH109" s="621">
        <v>4.1884816753926704E-2</v>
      </c>
      <c r="BI109" s="590">
        <v>16</v>
      </c>
      <c r="BJ109" s="621">
        <v>4.1884816753926704E-2</v>
      </c>
      <c r="BK109" s="590">
        <v>2</v>
      </c>
      <c r="BL109" s="621">
        <v>1</v>
      </c>
      <c r="BM109" s="590">
        <v>1</v>
      </c>
      <c r="BN109" s="621">
        <v>1</v>
      </c>
      <c r="BO109" s="590" t="s">
        <v>323</v>
      </c>
    </row>
    <row r="110" spans="1:67" s="590" customFormat="1" x14ac:dyDescent="0.2">
      <c r="A110" s="590" t="s">
        <v>587</v>
      </c>
      <c r="B110" s="590" t="s">
        <v>588</v>
      </c>
      <c r="C110" s="590" t="s">
        <v>592</v>
      </c>
      <c r="D110" s="590" t="s">
        <v>503</v>
      </c>
      <c r="E110" s="590" t="s">
        <v>504</v>
      </c>
      <c r="F110" s="590" t="s">
        <v>505</v>
      </c>
      <c r="G110" s="590" t="s">
        <v>317</v>
      </c>
      <c r="H110" s="590" t="s">
        <v>1112</v>
      </c>
      <c r="I110" s="590" t="s">
        <v>934</v>
      </c>
      <c r="K110" s="590" t="s">
        <v>510</v>
      </c>
      <c r="L110" s="590">
        <v>1</v>
      </c>
      <c r="M110" s="590">
        <v>1</v>
      </c>
      <c r="N110" s="590">
        <v>1</v>
      </c>
      <c r="O110" s="656">
        <v>1</v>
      </c>
      <c r="P110" s="656">
        <v>785</v>
      </c>
      <c r="Q110" s="656" t="s">
        <v>323</v>
      </c>
      <c r="S110" s="621"/>
      <c r="W110" s="621"/>
      <c r="AA110" s="659"/>
      <c r="AC110" s="621"/>
      <c r="AD110" s="590">
        <v>785</v>
      </c>
      <c r="AF110" s="621"/>
      <c r="AG110" s="590">
        <v>785</v>
      </c>
      <c r="AI110" s="621"/>
      <c r="AJ110" s="590" t="s">
        <v>323</v>
      </c>
      <c r="AL110" s="590" t="s">
        <v>323</v>
      </c>
      <c r="AN110" s="621" t="s">
        <v>323</v>
      </c>
      <c r="AP110" s="621" t="s">
        <v>323</v>
      </c>
      <c r="AQ110" s="590" t="s">
        <v>323</v>
      </c>
      <c r="AR110" s="621" t="s">
        <v>323</v>
      </c>
      <c r="AT110" s="621" t="s">
        <v>323</v>
      </c>
      <c r="AV110" s="621" t="s">
        <v>323</v>
      </c>
      <c r="AW110" s="590" t="s">
        <v>323</v>
      </c>
      <c r="AX110" s="621" t="s">
        <v>323</v>
      </c>
      <c r="AZ110" s="621" t="s">
        <v>323</v>
      </c>
      <c r="BB110" s="621" t="s">
        <v>323</v>
      </c>
      <c r="BC110" s="590" t="s">
        <v>323</v>
      </c>
      <c r="BD110" s="621" t="s">
        <v>323</v>
      </c>
      <c r="BF110" s="621" t="s">
        <v>323</v>
      </c>
      <c r="BH110" s="621" t="s">
        <v>323</v>
      </c>
      <c r="BI110" s="590" t="s">
        <v>323</v>
      </c>
      <c r="BJ110" s="621" t="s">
        <v>323</v>
      </c>
      <c r="BK110" s="590">
        <v>0</v>
      </c>
      <c r="BL110" s="621"/>
      <c r="BM110" s="590">
        <v>0</v>
      </c>
      <c r="BN110" s="621"/>
      <c r="BO110" s="590" t="s">
        <v>323</v>
      </c>
    </row>
    <row r="111" spans="1:67" s="590" customFormat="1" x14ac:dyDescent="0.2">
      <c r="A111" s="590" t="s">
        <v>587</v>
      </c>
      <c r="B111" s="590" t="s">
        <v>588</v>
      </c>
      <c r="C111" s="590" t="s">
        <v>593</v>
      </c>
      <c r="D111" s="590" t="s">
        <v>503</v>
      </c>
      <c r="E111" s="590" t="s">
        <v>504</v>
      </c>
      <c r="F111" s="590" t="s">
        <v>505</v>
      </c>
      <c r="G111" s="590" t="s">
        <v>317</v>
      </c>
      <c r="H111" s="590" t="s">
        <v>1112</v>
      </c>
      <c r="I111" s="590" t="s">
        <v>934</v>
      </c>
      <c r="K111" s="590" t="s">
        <v>510</v>
      </c>
      <c r="L111" s="590">
        <v>1</v>
      </c>
      <c r="M111" s="590">
        <v>1</v>
      </c>
      <c r="N111" s="590">
        <v>1</v>
      </c>
      <c r="O111" s="656">
        <v>1</v>
      </c>
      <c r="P111" s="656">
        <v>607</v>
      </c>
      <c r="Q111" s="656" t="s">
        <v>323</v>
      </c>
      <c r="S111" s="621"/>
      <c r="W111" s="621"/>
      <c r="Z111" s="590">
        <v>1</v>
      </c>
      <c r="AA111" s="659">
        <v>1</v>
      </c>
      <c r="AB111" s="590">
        <v>1</v>
      </c>
      <c r="AC111" s="621">
        <v>1</v>
      </c>
      <c r="AD111" s="590">
        <v>607</v>
      </c>
      <c r="AF111" s="621"/>
      <c r="AG111" s="590">
        <v>607</v>
      </c>
      <c r="AI111" s="621"/>
      <c r="AJ111" s="590" t="s">
        <v>323</v>
      </c>
      <c r="AL111" s="590" t="s">
        <v>323</v>
      </c>
      <c r="AN111" s="621" t="s">
        <v>323</v>
      </c>
      <c r="AP111" s="621" t="s">
        <v>323</v>
      </c>
      <c r="AQ111" s="590" t="s">
        <v>323</v>
      </c>
      <c r="AR111" s="621" t="s">
        <v>323</v>
      </c>
      <c r="AT111" s="621" t="s">
        <v>323</v>
      </c>
      <c r="AV111" s="621" t="s">
        <v>323</v>
      </c>
      <c r="AW111" s="590" t="s">
        <v>323</v>
      </c>
      <c r="AX111" s="621" t="s">
        <v>323</v>
      </c>
      <c r="AZ111" s="621" t="s">
        <v>323</v>
      </c>
      <c r="BB111" s="621" t="s">
        <v>323</v>
      </c>
      <c r="BC111" s="590" t="s">
        <v>323</v>
      </c>
      <c r="BD111" s="621" t="s">
        <v>323</v>
      </c>
      <c r="BF111" s="621" t="s">
        <v>323</v>
      </c>
      <c r="BH111" s="621" t="s">
        <v>323</v>
      </c>
      <c r="BI111" s="590" t="s">
        <v>323</v>
      </c>
      <c r="BJ111" s="621" t="s">
        <v>323</v>
      </c>
      <c r="BK111" s="590">
        <v>0</v>
      </c>
      <c r="BL111" s="621"/>
      <c r="BM111" s="590">
        <v>0</v>
      </c>
      <c r="BN111" s="621"/>
      <c r="BO111" s="590" t="s">
        <v>323</v>
      </c>
    </row>
    <row r="112" spans="1:67" s="590" customFormat="1" x14ac:dyDescent="0.2">
      <c r="A112" s="590" t="s">
        <v>587</v>
      </c>
      <c r="B112" s="590" t="s">
        <v>588</v>
      </c>
      <c r="C112" s="590" t="s">
        <v>594</v>
      </c>
      <c r="D112" s="590" t="s">
        <v>503</v>
      </c>
      <c r="E112" s="590" t="s">
        <v>504</v>
      </c>
      <c r="F112" s="590" t="s">
        <v>505</v>
      </c>
      <c r="G112" s="590" t="s">
        <v>317</v>
      </c>
      <c r="H112" s="590" t="s">
        <v>1112</v>
      </c>
      <c r="I112" s="590" t="s">
        <v>934</v>
      </c>
      <c r="K112" s="590" t="s">
        <v>510</v>
      </c>
      <c r="L112" s="590">
        <v>1</v>
      </c>
      <c r="M112" s="590">
        <v>1</v>
      </c>
      <c r="N112" s="590">
        <v>1</v>
      </c>
      <c r="O112" s="656">
        <v>1</v>
      </c>
      <c r="P112" s="656">
        <v>716</v>
      </c>
      <c r="Q112" s="656" t="s">
        <v>323</v>
      </c>
      <c r="S112" s="621"/>
      <c r="W112" s="621"/>
      <c r="AA112" s="659"/>
      <c r="AC112" s="621"/>
      <c r="AD112" s="590">
        <v>716</v>
      </c>
      <c r="AF112" s="621"/>
      <c r="AG112" s="590">
        <v>716</v>
      </c>
      <c r="AI112" s="621"/>
      <c r="AJ112" s="590" t="s">
        <v>323</v>
      </c>
      <c r="AL112" s="590" t="s">
        <v>323</v>
      </c>
      <c r="AN112" s="621" t="s">
        <v>323</v>
      </c>
      <c r="AP112" s="621" t="s">
        <v>323</v>
      </c>
      <c r="AQ112" s="590" t="s">
        <v>323</v>
      </c>
      <c r="AR112" s="621" t="s">
        <v>323</v>
      </c>
      <c r="AT112" s="621" t="s">
        <v>323</v>
      </c>
      <c r="AV112" s="621" t="s">
        <v>323</v>
      </c>
      <c r="AW112" s="590" t="s">
        <v>323</v>
      </c>
      <c r="AX112" s="621" t="s">
        <v>323</v>
      </c>
      <c r="AZ112" s="621" t="s">
        <v>323</v>
      </c>
      <c r="BB112" s="621" t="s">
        <v>323</v>
      </c>
      <c r="BC112" s="590" t="s">
        <v>323</v>
      </c>
      <c r="BD112" s="621" t="s">
        <v>323</v>
      </c>
      <c r="BF112" s="621" t="s">
        <v>323</v>
      </c>
      <c r="BH112" s="621" t="s">
        <v>323</v>
      </c>
      <c r="BI112" s="590" t="s">
        <v>323</v>
      </c>
      <c r="BJ112" s="621" t="s">
        <v>323</v>
      </c>
      <c r="BK112" s="590">
        <v>0</v>
      </c>
      <c r="BL112" s="621"/>
      <c r="BM112" s="590">
        <v>0</v>
      </c>
      <c r="BN112" s="621"/>
      <c r="BO112" s="590" t="s">
        <v>323</v>
      </c>
    </row>
    <row r="113" spans="1:67" s="590" customFormat="1" x14ac:dyDescent="0.2">
      <c r="A113" s="590" t="s">
        <v>631</v>
      </c>
      <c r="B113" s="590" t="s">
        <v>632</v>
      </c>
      <c r="C113" s="590" t="s">
        <v>633</v>
      </c>
      <c r="D113" s="590" t="s">
        <v>503</v>
      </c>
      <c r="E113" s="590" t="s">
        <v>504</v>
      </c>
      <c r="F113" s="590" t="s">
        <v>505</v>
      </c>
      <c r="G113" s="590" t="s">
        <v>318</v>
      </c>
      <c r="H113" s="590" t="s">
        <v>1112</v>
      </c>
      <c r="I113" s="590" t="s">
        <v>934</v>
      </c>
      <c r="K113" s="590" t="s">
        <v>510</v>
      </c>
      <c r="L113" s="590">
        <v>1</v>
      </c>
      <c r="M113" s="590">
        <v>1</v>
      </c>
      <c r="N113" s="590">
        <v>1</v>
      </c>
      <c r="O113" s="656">
        <v>1</v>
      </c>
      <c r="P113" s="656">
        <v>1258</v>
      </c>
      <c r="Q113" s="656" t="s">
        <v>323</v>
      </c>
      <c r="S113" s="621"/>
      <c r="W113" s="621"/>
      <c r="Z113" s="590">
        <v>1</v>
      </c>
      <c r="AA113" s="659">
        <v>1</v>
      </c>
      <c r="AB113" s="590">
        <v>1</v>
      </c>
      <c r="AC113" s="621">
        <v>1</v>
      </c>
      <c r="AD113" s="590">
        <v>1258</v>
      </c>
      <c r="AF113" s="621"/>
      <c r="AG113" s="590">
        <v>1258</v>
      </c>
      <c r="AI113" s="621"/>
      <c r="AJ113" s="590" t="s">
        <v>323</v>
      </c>
      <c r="AK113" s="590" t="s">
        <v>323</v>
      </c>
      <c r="AL113" s="590" t="s">
        <v>323</v>
      </c>
      <c r="AN113" s="621" t="s">
        <v>323</v>
      </c>
      <c r="AP113" s="621"/>
      <c r="AQ113" s="590" t="s">
        <v>323</v>
      </c>
      <c r="AR113" s="621" t="s">
        <v>323</v>
      </c>
      <c r="AS113" s="590" t="s">
        <v>323</v>
      </c>
      <c r="AT113" s="621" t="s">
        <v>323</v>
      </c>
      <c r="AU113" s="590" t="s">
        <v>323</v>
      </c>
      <c r="AV113" s="621" t="s">
        <v>323</v>
      </c>
      <c r="AW113" s="590" t="s">
        <v>323</v>
      </c>
      <c r="AX113" s="621" t="s">
        <v>323</v>
      </c>
      <c r="AZ113" s="621" t="s">
        <v>323</v>
      </c>
      <c r="BB113" s="621" t="s">
        <v>323</v>
      </c>
      <c r="BC113" s="590" t="s">
        <v>323</v>
      </c>
      <c r="BD113" s="621" t="s">
        <v>323</v>
      </c>
      <c r="BF113" s="621" t="s">
        <v>323</v>
      </c>
      <c r="BH113" s="621" t="s">
        <v>323</v>
      </c>
      <c r="BI113" s="590" t="s">
        <v>323</v>
      </c>
      <c r="BJ113" s="621" t="s">
        <v>323</v>
      </c>
      <c r="BK113" s="590">
        <v>0</v>
      </c>
      <c r="BL113" s="621"/>
      <c r="BN113" s="621"/>
      <c r="BO113" s="590" t="s">
        <v>323</v>
      </c>
    </row>
    <row r="114" spans="1:67" s="590" customFormat="1" x14ac:dyDescent="0.2">
      <c r="A114" s="590" t="s">
        <v>631</v>
      </c>
      <c r="B114" s="590" t="s">
        <v>632</v>
      </c>
      <c r="C114" s="590" t="s">
        <v>634</v>
      </c>
      <c r="D114" s="590" t="s">
        <v>503</v>
      </c>
      <c r="E114" s="590" t="s">
        <v>504</v>
      </c>
      <c r="F114" s="590" t="s">
        <v>505</v>
      </c>
      <c r="G114" s="590" t="s">
        <v>318</v>
      </c>
      <c r="H114" s="590" t="s">
        <v>1112</v>
      </c>
      <c r="I114" s="590" t="s">
        <v>934</v>
      </c>
      <c r="K114" s="590" t="s">
        <v>510</v>
      </c>
      <c r="L114" s="590">
        <v>3</v>
      </c>
      <c r="M114" s="590">
        <v>3</v>
      </c>
      <c r="N114" s="590">
        <v>3</v>
      </c>
      <c r="O114" s="656">
        <v>1</v>
      </c>
      <c r="P114" s="656">
        <v>1880</v>
      </c>
      <c r="Q114" s="656" t="s">
        <v>323</v>
      </c>
      <c r="S114" s="621"/>
      <c r="W114" s="621"/>
      <c r="Z114" s="590">
        <v>2</v>
      </c>
      <c r="AA114" s="659">
        <v>0.66666666666666663</v>
      </c>
      <c r="AB114" s="590">
        <v>2</v>
      </c>
      <c r="AC114" s="621">
        <v>0.66666666666666663</v>
      </c>
      <c r="AD114" s="590">
        <v>5640</v>
      </c>
      <c r="AF114" s="621"/>
      <c r="AG114" s="590">
        <v>5640</v>
      </c>
      <c r="AI114" s="621"/>
      <c r="AJ114" s="590" t="s">
        <v>323</v>
      </c>
      <c r="AL114" s="590" t="s">
        <v>323</v>
      </c>
      <c r="AN114" s="621" t="s">
        <v>323</v>
      </c>
      <c r="AP114" s="621"/>
      <c r="AQ114" s="590" t="s">
        <v>323</v>
      </c>
      <c r="AR114" s="621" t="s">
        <v>323</v>
      </c>
      <c r="AT114" s="621" t="s">
        <v>323</v>
      </c>
      <c r="AV114" s="621"/>
      <c r="AW114" s="590" t="s">
        <v>323</v>
      </c>
      <c r="AX114" s="621" t="s">
        <v>323</v>
      </c>
      <c r="AZ114" s="621" t="s">
        <v>323</v>
      </c>
      <c r="BB114" s="621" t="s">
        <v>323</v>
      </c>
      <c r="BC114" s="590" t="s">
        <v>323</v>
      </c>
      <c r="BD114" s="621" t="s">
        <v>323</v>
      </c>
      <c r="BF114" s="621" t="s">
        <v>323</v>
      </c>
      <c r="BH114" s="621" t="s">
        <v>323</v>
      </c>
      <c r="BI114" s="590" t="s">
        <v>323</v>
      </c>
      <c r="BJ114" s="621" t="s">
        <v>323</v>
      </c>
      <c r="BK114" s="590">
        <v>0</v>
      </c>
      <c r="BL114" s="621"/>
      <c r="BN114" s="621"/>
      <c r="BO114" s="590" t="s">
        <v>323</v>
      </c>
    </row>
    <row r="115" spans="1:67" s="590" customFormat="1" x14ac:dyDescent="0.2">
      <c r="A115" s="590" t="s">
        <v>631</v>
      </c>
      <c r="B115" s="590" t="s">
        <v>632</v>
      </c>
      <c r="C115" s="590" t="s">
        <v>635</v>
      </c>
      <c r="D115" s="590" t="s">
        <v>503</v>
      </c>
      <c r="E115" s="590" t="s">
        <v>504</v>
      </c>
      <c r="F115" s="590" t="s">
        <v>505</v>
      </c>
      <c r="G115" s="590" t="s">
        <v>318</v>
      </c>
      <c r="H115" s="590" t="s">
        <v>1112</v>
      </c>
      <c r="I115" s="590" t="s">
        <v>934</v>
      </c>
      <c r="K115" s="590" t="s">
        <v>510</v>
      </c>
      <c r="L115" s="590">
        <v>1</v>
      </c>
      <c r="M115" s="590">
        <v>1</v>
      </c>
      <c r="N115" s="590">
        <v>1</v>
      </c>
      <c r="O115" s="656">
        <v>1</v>
      </c>
      <c r="P115" s="656">
        <v>1037</v>
      </c>
      <c r="Q115" s="656" t="s">
        <v>323</v>
      </c>
      <c r="S115" s="621"/>
      <c r="W115" s="621"/>
      <c r="Z115" s="590">
        <v>1</v>
      </c>
      <c r="AA115" s="659">
        <v>1</v>
      </c>
      <c r="AB115" s="590">
        <v>1</v>
      </c>
      <c r="AC115" s="621">
        <v>1</v>
      </c>
      <c r="AD115" s="590">
        <v>1037</v>
      </c>
      <c r="AF115" s="621"/>
      <c r="AG115" s="590">
        <v>1037</v>
      </c>
      <c r="AI115" s="621"/>
      <c r="AJ115" s="590" t="s">
        <v>323</v>
      </c>
      <c r="AL115" s="590" t="s">
        <v>323</v>
      </c>
      <c r="AN115" s="621" t="s">
        <v>323</v>
      </c>
      <c r="AP115" s="621"/>
      <c r="AQ115" s="590" t="s">
        <v>323</v>
      </c>
      <c r="AR115" s="621" t="s">
        <v>323</v>
      </c>
      <c r="AT115" s="621" t="s">
        <v>323</v>
      </c>
      <c r="AV115" s="621"/>
      <c r="AW115" s="590" t="s">
        <v>323</v>
      </c>
      <c r="AX115" s="621" t="s">
        <v>323</v>
      </c>
      <c r="AZ115" s="621" t="s">
        <v>323</v>
      </c>
      <c r="BB115" s="621" t="s">
        <v>323</v>
      </c>
      <c r="BC115" s="590" t="s">
        <v>323</v>
      </c>
      <c r="BD115" s="621" t="s">
        <v>323</v>
      </c>
      <c r="BF115" s="621" t="s">
        <v>323</v>
      </c>
      <c r="BH115" s="621" t="s">
        <v>323</v>
      </c>
      <c r="BI115" s="590" t="s">
        <v>323</v>
      </c>
      <c r="BJ115" s="621" t="s">
        <v>323</v>
      </c>
      <c r="BK115" s="590">
        <v>0</v>
      </c>
      <c r="BL115" s="621"/>
      <c r="BN115" s="621"/>
      <c r="BO115" s="590" t="s">
        <v>323</v>
      </c>
    </row>
    <row r="116" spans="1:67" s="590" customFormat="1" x14ac:dyDescent="0.2">
      <c r="A116" s="590" t="s">
        <v>631</v>
      </c>
      <c r="B116" s="590" t="s">
        <v>632</v>
      </c>
      <c r="C116" s="590" t="s">
        <v>636</v>
      </c>
      <c r="D116" s="590" t="s">
        <v>503</v>
      </c>
      <c r="E116" s="590" t="s">
        <v>504</v>
      </c>
      <c r="F116" s="590" t="s">
        <v>505</v>
      </c>
      <c r="G116" s="590" t="s">
        <v>318</v>
      </c>
      <c r="H116" s="590" t="s">
        <v>1112</v>
      </c>
      <c r="I116" s="590" t="s">
        <v>934</v>
      </c>
      <c r="K116" s="590" t="s">
        <v>386</v>
      </c>
      <c r="L116" s="590">
        <v>1</v>
      </c>
      <c r="N116" s="590">
        <v>2</v>
      </c>
      <c r="O116" s="656">
        <v>2</v>
      </c>
      <c r="P116" s="656">
        <v>1762</v>
      </c>
      <c r="Q116" s="656">
        <v>738</v>
      </c>
      <c r="S116" s="621"/>
      <c r="W116" s="621"/>
      <c r="Z116" s="590">
        <v>1</v>
      </c>
      <c r="AA116" s="659">
        <v>0.5</v>
      </c>
      <c r="AB116" s="590">
        <v>1</v>
      </c>
      <c r="AC116" s="621">
        <v>1</v>
      </c>
      <c r="AD116" s="590">
        <v>1762</v>
      </c>
      <c r="AF116" s="621"/>
      <c r="AG116" s="590">
        <v>1762</v>
      </c>
      <c r="AI116" s="621"/>
      <c r="AJ116" s="590">
        <v>1762</v>
      </c>
      <c r="AL116" s="590">
        <v>1762</v>
      </c>
      <c r="AM116" s="590">
        <v>738</v>
      </c>
      <c r="AN116" s="621">
        <v>0.41884222474460842</v>
      </c>
      <c r="AP116" s="621"/>
      <c r="AQ116" s="590">
        <v>738</v>
      </c>
      <c r="AR116" s="621">
        <v>0.41884222474460842</v>
      </c>
      <c r="AS116" s="590">
        <v>2</v>
      </c>
      <c r="AT116" s="621">
        <v>2.7100271002710027E-3</v>
      </c>
      <c r="AV116" s="621"/>
      <c r="AW116" s="590">
        <v>2</v>
      </c>
      <c r="AX116" s="621">
        <v>2.7100271002710027E-3</v>
      </c>
      <c r="AY116" s="590">
        <v>2</v>
      </c>
      <c r="AZ116" s="621">
        <v>1</v>
      </c>
      <c r="BB116" s="621" t="s">
        <v>323</v>
      </c>
      <c r="BC116" s="590">
        <v>2</v>
      </c>
      <c r="BD116" s="621">
        <v>1</v>
      </c>
      <c r="BF116" s="621"/>
      <c r="BG116" s="590">
        <v>36</v>
      </c>
      <c r="BH116" s="621">
        <v>4.878048780487805E-2</v>
      </c>
      <c r="BI116" s="590">
        <v>36</v>
      </c>
      <c r="BJ116" s="621">
        <v>4.878048780487805E-2</v>
      </c>
      <c r="BK116" s="590">
        <v>2</v>
      </c>
      <c r="BL116" s="621">
        <v>1</v>
      </c>
      <c r="BM116" s="590">
        <v>1</v>
      </c>
      <c r="BN116" s="621">
        <v>1</v>
      </c>
      <c r="BO116" s="590" t="s">
        <v>323</v>
      </c>
    </row>
    <row r="117" spans="1:67" s="590" customFormat="1" x14ac:dyDescent="0.2">
      <c r="A117" s="590" t="s">
        <v>631</v>
      </c>
      <c r="B117" s="590" t="s">
        <v>632</v>
      </c>
      <c r="C117" s="590" t="s">
        <v>637</v>
      </c>
      <c r="D117" s="590" t="s">
        <v>503</v>
      </c>
      <c r="E117" s="590" t="s">
        <v>504</v>
      </c>
      <c r="F117" s="590" t="s">
        <v>505</v>
      </c>
      <c r="G117" s="590" t="s">
        <v>318</v>
      </c>
      <c r="H117" s="590" t="s">
        <v>1112</v>
      </c>
      <c r="I117" s="590" t="s">
        <v>934</v>
      </c>
      <c r="K117" s="590" t="s">
        <v>510</v>
      </c>
      <c r="L117" s="590">
        <v>1</v>
      </c>
      <c r="M117" s="590">
        <v>1</v>
      </c>
      <c r="N117" s="590">
        <v>1</v>
      </c>
      <c r="O117" s="656">
        <v>1</v>
      </c>
      <c r="P117" s="656">
        <v>1366</v>
      </c>
      <c r="Q117" s="656" t="s">
        <v>323</v>
      </c>
      <c r="S117" s="621"/>
      <c r="W117" s="621"/>
      <c r="Z117" s="590">
        <v>1</v>
      </c>
      <c r="AA117" s="659">
        <v>1</v>
      </c>
      <c r="AB117" s="590">
        <v>1</v>
      </c>
      <c r="AC117" s="621">
        <v>1</v>
      </c>
      <c r="AD117" s="590">
        <v>1366</v>
      </c>
      <c r="AF117" s="621"/>
      <c r="AG117" s="590">
        <v>1366</v>
      </c>
      <c r="AI117" s="621"/>
      <c r="AJ117" s="590" t="s">
        <v>323</v>
      </c>
      <c r="AL117" s="590" t="s">
        <v>323</v>
      </c>
      <c r="AN117" s="621" t="s">
        <v>323</v>
      </c>
      <c r="AP117" s="621"/>
      <c r="AQ117" s="590" t="s">
        <v>323</v>
      </c>
      <c r="AR117" s="621" t="s">
        <v>323</v>
      </c>
      <c r="AT117" s="621" t="s">
        <v>323</v>
      </c>
      <c r="AV117" s="621"/>
      <c r="AW117" s="590" t="s">
        <v>323</v>
      </c>
      <c r="AX117" s="621" t="s">
        <v>323</v>
      </c>
      <c r="AZ117" s="621" t="s">
        <v>323</v>
      </c>
      <c r="BB117" s="621" t="s">
        <v>323</v>
      </c>
      <c r="BC117" s="590" t="s">
        <v>323</v>
      </c>
      <c r="BD117" s="621" t="s">
        <v>323</v>
      </c>
      <c r="BF117" s="621" t="s">
        <v>323</v>
      </c>
      <c r="BH117" s="621" t="s">
        <v>323</v>
      </c>
      <c r="BI117" s="590" t="s">
        <v>323</v>
      </c>
      <c r="BJ117" s="621" t="s">
        <v>323</v>
      </c>
      <c r="BK117" s="590">
        <v>1</v>
      </c>
      <c r="BL117" s="621">
        <v>1</v>
      </c>
      <c r="BM117" s="590">
        <v>1</v>
      </c>
      <c r="BN117" s="621">
        <v>1</v>
      </c>
      <c r="BO117" s="590" t="s">
        <v>323</v>
      </c>
    </row>
    <row r="118" spans="1:67" s="590" customFormat="1" x14ac:dyDescent="0.2">
      <c r="A118" s="590" t="s">
        <v>631</v>
      </c>
      <c r="B118" s="590" t="s">
        <v>632</v>
      </c>
      <c r="C118" s="590" t="s">
        <v>638</v>
      </c>
      <c r="D118" s="590" t="s">
        <v>503</v>
      </c>
      <c r="E118" s="590" t="s">
        <v>504</v>
      </c>
      <c r="F118" s="590" t="s">
        <v>505</v>
      </c>
      <c r="G118" s="590" t="s">
        <v>318</v>
      </c>
      <c r="H118" s="590" t="s">
        <v>1112</v>
      </c>
      <c r="I118" s="590" t="s">
        <v>934</v>
      </c>
      <c r="K118" s="590" t="s">
        <v>510</v>
      </c>
      <c r="L118" s="590">
        <v>1</v>
      </c>
      <c r="M118" s="590">
        <v>1</v>
      </c>
      <c r="N118" s="590">
        <v>1</v>
      </c>
      <c r="O118" s="656">
        <v>1</v>
      </c>
      <c r="P118" s="656">
        <v>681</v>
      </c>
      <c r="Q118" s="656" t="s">
        <v>323</v>
      </c>
      <c r="S118" s="621"/>
      <c r="W118" s="621"/>
      <c r="Z118" s="590">
        <v>1</v>
      </c>
      <c r="AA118" s="659">
        <v>1</v>
      </c>
      <c r="AB118" s="590">
        <v>1</v>
      </c>
      <c r="AC118" s="621">
        <v>1</v>
      </c>
      <c r="AD118" s="590">
        <v>681</v>
      </c>
      <c r="AF118" s="621"/>
      <c r="AG118" s="590">
        <v>681</v>
      </c>
      <c r="AI118" s="621"/>
      <c r="AJ118" s="590" t="s">
        <v>323</v>
      </c>
      <c r="AL118" s="590" t="s">
        <v>323</v>
      </c>
      <c r="AN118" s="621" t="s">
        <v>323</v>
      </c>
      <c r="AP118" s="621"/>
      <c r="AQ118" s="590" t="s">
        <v>323</v>
      </c>
      <c r="AR118" s="621" t="s">
        <v>323</v>
      </c>
      <c r="AS118" s="590" t="s">
        <v>323</v>
      </c>
      <c r="AT118" s="621" t="s">
        <v>323</v>
      </c>
      <c r="AV118" s="621"/>
      <c r="AW118" s="590" t="s">
        <v>323</v>
      </c>
      <c r="AX118" s="621" t="s">
        <v>323</v>
      </c>
      <c r="AZ118" s="621" t="s">
        <v>323</v>
      </c>
      <c r="BB118" s="621" t="s">
        <v>323</v>
      </c>
      <c r="BC118" s="590" t="s">
        <v>323</v>
      </c>
      <c r="BD118" s="621" t="s">
        <v>323</v>
      </c>
      <c r="BF118" s="621" t="s">
        <v>323</v>
      </c>
      <c r="BH118" s="621" t="s">
        <v>323</v>
      </c>
      <c r="BI118" s="590" t="s">
        <v>323</v>
      </c>
      <c r="BJ118" s="621" t="s">
        <v>323</v>
      </c>
      <c r="BK118" s="590">
        <v>0</v>
      </c>
      <c r="BL118" s="621"/>
      <c r="BN118" s="621"/>
      <c r="BO118" s="590" t="s">
        <v>323</v>
      </c>
    </row>
    <row r="119" spans="1:67" s="590" customFormat="1" x14ac:dyDescent="0.2">
      <c r="A119" s="590" t="s">
        <v>631</v>
      </c>
      <c r="B119" s="590" t="s">
        <v>632</v>
      </c>
      <c r="C119" s="590" t="s">
        <v>639</v>
      </c>
      <c r="D119" s="590" t="s">
        <v>503</v>
      </c>
      <c r="E119" s="590" t="s">
        <v>504</v>
      </c>
      <c r="F119" s="590" t="s">
        <v>505</v>
      </c>
      <c r="G119" s="590" t="s">
        <v>318</v>
      </c>
      <c r="H119" s="590" t="s">
        <v>1112</v>
      </c>
      <c r="I119" s="590" t="s">
        <v>934</v>
      </c>
      <c r="K119" s="590" t="s">
        <v>510</v>
      </c>
      <c r="L119" s="590">
        <v>1</v>
      </c>
      <c r="M119" s="590">
        <v>1</v>
      </c>
      <c r="N119" s="590">
        <v>1</v>
      </c>
      <c r="O119" s="656">
        <v>1</v>
      </c>
      <c r="P119" s="656">
        <v>584</v>
      </c>
      <c r="Q119" s="656" t="s">
        <v>323</v>
      </c>
      <c r="S119" s="621"/>
      <c r="W119" s="621"/>
      <c r="Z119" s="590">
        <v>1</v>
      </c>
      <c r="AA119" s="659">
        <v>1</v>
      </c>
      <c r="AB119" s="590">
        <v>1</v>
      </c>
      <c r="AC119" s="621">
        <v>1</v>
      </c>
      <c r="AD119" s="590">
        <v>584</v>
      </c>
      <c r="AF119" s="621"/>
      <c r="AG119" s="590">
        <v>584</v>
      </c>
      <c r="AI119" s="621"/>
      <c r="AJ119" s="590" t="s">
        <v>323</v>
      </c>
      <c r="AL119" s="590" t="s">
        <v>323</v>
      </c>
      <c r="AN119" s="621" t="s">
        <v>323</v>
      </c>
      <c r="AP119" s="621"/>
      <c r="AQ119" s="590" t="s">
        <v>323</v>
      </c>
      <c r="AR119" s="621" t="s">
        <v>323</v>
      </c>
      <c r="AS119" s="590" t="s">
        <v>323</v>
      </c>
      <c r="AT119" s="621" t="s">
        <v>323</v>
      </c>
      <c r="AV119" s="621"/>
      <c r="AW119" s="590" t="s">
        <v>323</v>
      </c>
      <c r="AX119" s="621" t="s">
        <v>323</v>
      </c>
      <c r="AZ119" s="621" t="s">
        <v>323</v>
      </c>
      <c r="BB119" s="621" t="s">
        <v>323</v>
      </c>
      <c r="BC119" s="590" t="s">
        <v>323</v>
      </c>
      <c r="BD119" s="621" t="s">
        <v>323</v>
      </c>
      <c r="BF119" s="621" t="s">
        <v>323</v>
      </c>
      <c r="BH119" s="621" t="s">
        <v>323</v>
      </c>
      <c r="BI119" s="590" t="s">
        <v>323</v>
      </c>
      <c r="BJ119" s="621" t="s">
        <v>323</v>
      </c>
      <c r="BK119" s="590">
        <v>0</v>
      </c>
      <c r="BL119" s="621"/>
      <c r="BN119" s="621"/>
      <c r="BO119" s="590" t="s">
        <v>323</v>
      </c>
    </row>
    <row r="120" spans="1:67" s="590" customFormat="1" x14ac:dyDescent="0.2">
      <c r="A120" s="590" t="s">
        <v>686</v>
      </c>
      <c r="B120" s="590" t="s">
        <v>687</v>
      </c>
      <c r="C120" s="590" t="s">
        <v>502</v>
      </c>
      <c r="D120" s="590" t="s">
        <v>503</v>
      </c>
      <c r="E120" s="590" t="s">
        <v>504</v>
      </c>
      <c r="F120" s="590" t="s">
        <v>505</v>
      </c>
      <c r="G120" s="590" t="s">
        <v>314</v>
      </c>
      <c r="H120" s="590" t="s">
        <v>1112</v>
      </c>
      <c r="I120" s="590" t="s">
        <v>934</v>
      </c>
      <c r="K120" s="590" t="s">
        <v>386</v>
      </c>
      <c r="L120" s="590">
        <v>6</v>
      </c>
      <c r="N120" s="590">
        <v>7</v>
      </c>
      <c r="O120" s="656">
        <v>1.1666666666666667</v>
      </c>
      <c r="P120" s="656">
        <v>156</v>
      </c>
      <c r="Q120" s="656">
        <v>57.5</v>
      </c>
      <c r="S120" s="621"/>
      <c r="W120" s="621"/>
      <c r="Z120" s="590">
        <v>6</v>
      </c>
      <c r="AA120" s="659">
        <v>0.8571428571428571</v>
      </c>
      <c r="AB120" s="590">
        <v>1</v>
      </c>
      <c r="AC120" s="621">
        <v>0.16666666666666666</v>
      </c>
      <c r="AD120" s="590">
        <v>936</v>
      </c>
      <c r="AF120" s="621"/>
      <c r="AG120" s="590">
        <v>936</v>
      </c>
      <c r="AI120" s="621"/>
      <c r="AJ120" s="590">
        <v>936</v>
      </c>
      <c r="AL120" s="590">
        <v>936</v>
      </c>
      <c r="AM120" s="590">
        <v>345</v>
      </c>
      <c r="AN120" s="621">
        <v>0.36858974358974361</v>
      </c>
      <c r="AP120" s="621"/>
      <c r="AQ120" s="590">
        <v>345</v>
      </c>
      <c r="AR120" s="621">
        <v>0.36858974358974361</v>
      </c>
      <c r="AT120" s="621"/>
      <c r="AV120" s="621"/>
      <c r="AX120" s="621"/>
      <c r="AZ120" s="621"/>
      <c r="BB120" s="621"/>
      <c r="BD120" s="621" t="s">
        <v>323</v>
      </c>
      <c r="BE120" s="590">
        <v>1</v>
      </c>
      <c r="BF120" s="621">
        <v>2.8985507246376812E-3</v>
      </c>
      <c r="BG120" s="590">
        <v>7</v>
      </c>
      <c r="BH120" s="621">
        <v>2.0289855072463767E-2</v>
      </c>
      <c r="BI120" s="590">
        <v>8</v>
      </c>
      <c r="BJ120" s="621">
        <v>2.318840579710145E-2</v>
      </c>
      <c r="BK120" s="590">
        <v>1</v>
      </c>
      <c r="BL120" s="621">
        <v>0.14285714285714285</v>
      </c>
      <c r="BM120" s="590">
        <v>1</v>
      </c>
      <c r="BN120" s="621">
        <v>0.16666666666666666</v>
      </c>
      <c r="BO120" s="590" t="s">
        <v>323</v>
      </c>
    </row>
    <row r="121" spans="1:67" s="590" customFormat="1" x14ac:dyDescent="0.2">
      <c r="A121" s="590" t="s">
        <v>686</v>
      </c>
      <c r="B121" s="590" t="s">
        <v>688</v>
      </c>
      <c r="C121" s="590" t="s">
        <v>502</v>
      </c>
      <c r="D121" s="590" t="s">
        <v>503</v>
      </c>
      <c r="E121" s="590" t="s">
        <v>504</v>
      </c>
      <c r="F121" s="590" t="s">
        <v>505</v>
      </c>
      <c r="G121" s="590" t="s">
        <v>314</v>
      </c>
      <c r="H121" s="590" t="s">
        <v>1112</v>
      </c>
      <c r="I121" s="590" t="s">
        <v>934</v>
      </c>
      <c r="K121" s="590" t="s">
        <v>510</v>
      </c>
      <c r="L121" s="590">
        <v>6</v>
      </c>
      <c r="M121" s="590">
        <v>6</v>
      </c>
      <c r="N121" s="590">
        <v>6</v>
      </c>
      <c r="O121" s="656">
        <v>1</v>
      </c>
      <c r="P121" s="656">
        <v>83</v>
      </c>
      <c r="Q121" s="656" t="s">
        <v>323</v>
      </c>
      <c r="S121" s="621"/>
      <c r="W121" s="621"/>
      <c r="Z121" s="590">
        <v>6</v>
      </c>
      <c r="AA121" s="659">
        <v>1</v>
      </c>
      <c r="AB121" s="590">
        <v>6</v>
      </c>
      <c r="AC121" s="621">
        <v>1</v>
      </c>
      <c r="AD121" s="590">
        <v>498</v>
      </c>
      <c r="AF121" s="621"/>
      <c r="AG121" s="590">
        <v>498</v>
      </c>
      <c r="AI121" s="621"/>
      <c r="AJ121" s="590" t="s">
        <v>323</v>
      </c>
      <c r="AK121" s="590" t="s">
        <v>323</v>
      </c>
      <c r="AL121" s="590" t="s">
        <v>323</v>
      </c>
      <c r="AN121" s="621" t="s">
        <v>323</v>
      </c>
      <c r="AP121" s="621"/>
      <c r="AQ121" s="590" t="s">
        <v>323</v>
      </c>
      <c r="AR121" s="621" t="s">
        <v>323</v>
      </c>
      <c r="AT121" s="621" t="s">
        <v>323</v>
      </c>
      <c r="AV121" s="621" t="s">
        <v>323</v>
      </c>
      <c r="AW121" s="590" t="s">
        <v>323</v>
      </c>
      <c r="AX121" s="621" t="s">
        <v>323</v>
      </c>
      <c r="AZ121" s="621" t="s">
        <v>323</v>
      </c>
      <c r="BB121" s="621" t="s">
        <v>323</v>
      </c>
      <c r="BC121" s="590" t="s">
        <v>323</v>
      </c>
      <c r="BD121" s="621" t="s">
        <v>323</v>
      </c>
      <c r="BF121" s="621" t="s">
        <v>323</v>
      </c>
      <c r="BH121" s="621" t="s">
        <v>323</v>
      </c>
      <c r="BI121" s="590" t="s">
        <v>323</v>
      </c>
      <c r="BJ121" s="621" t="s">
        <v>323</v>
      </c>
      <c r="BK121" s="590">
        <v>0</v>
      </c>
      <c r="BL121" s="621"/>
      <c r="BN121" s="621"/>
      <c r="BO121" s="590" t="s">
        <v>323</v>
      </c>
    </row>
    <row r="122" spans="1:67" s="590" customFormat="1" x14ac:dyDescent="0.2">
      <c r="A122" s="590" t="s">
        <v>539</v>
      </c>
      <c r="B122" s="590" t="s">
        <v>546</v>
      </c>
      <c r="C122" s="590" t="s">
        <v>502</v>
      </c>
      <c r="D122" s="590" t="s">
        <v>509</v>
      </c>
      <c r="E122" s="590" t="s">
        <v>504</v>
      </c>
      <c r="F122" s="590" t="s">
        <v>505</v>
      </c>
      <c r="G122" s="590" t="s">
        <v>316</v>
      </c>
      <c r="H122" s="590" t="s">
        <v>1112</v>
      </c>
      <c r="I122" s="590" t="s">
        <v>934</v>
      </c>
      <c r="K122" s="590" t="s">
        <v>386</v>
      </c>
      <c r="L122" s="590">
        <v>1</v>
      </c>
      <c r="N122" s="590">
        <v>2</v>
      </c>
      <c r="O122" s="656">
        <v>2</v>
      </c>
      <c r="P122" s="656">
        <v>7311</v>
      </c>
      <c r="Q122" s="656">
        <v>4263</v>
      </c>
      <c r="R122" s="590">
        <v>1</v>
      </c>
      <c r="S122" s="621">
        <v>0.5</v>
      </c>
      <c r="U122" s="590" t="s">
        <v>434</v>
      </c>
      <c r="V122" s="590">
        <v>1</v>
      </c>
      <c r="W122" s="621">
        <v>1</v>
      </c>
      <c r="X122" s="590">
        <v>1</v>
      </c>
      <c r="AA122" s="659"/>
      <c r="AC122" s="621"/>
      <c r="AD122" s="590">
        <v>7261</v>
      </c>
      <c r="AE122" s="590">
        <v>50</v>
      </c>
      <c r="AF122" s="621">
        <v>6.8390097113937903E-3</v>
      </c>
      <c r="AG122" s="590">
        <v>7311</v>
      </c>
      <c r="AH122" s="590">
        <v>10473</v>
      </c>
      <c r="AI122" s="621">
        <v>0.69808077914637645</v>
      </c>
      <c r="AJ122" s="590">
        <v>7261</v>
      </c>
      <c r="AK122" s="590">
        <v>50</v>
      </c>
      <c r="AL122" s="590">
        <v>7311</v>
      </c>
      <c r="AM122" s="590">
        <v>4222</v>
      </c>
      <c r="AN122" s="621">
        <v>0.58146260845613551</v>
      </c>
      <c r="AO122" s="590">
        <v>41</v>
      </c>
      <c r="AP122" s="621">
        <v>0.82</v>
      </c>
      <c r="AQ122" s="590">
        <v>4263</v>
      </c>
      <c r="AR122" s="621">
        <v>0.5830939679934346</v>
      </c>
      <c r="AS122" s="590">
        <v>45</v>
      </c>
      <c r="AT122" s="621">
        <v>1.0658455708195168E-2</v>
      </c>
      <c r="AU122" s="590">
        <v>3</v>
      </c>
      <c r="AV122" s="621">
        <v>7.3170731707317069E-2</v>
      </c>
      <c r="AW122" s="590">
        <v>48</v>
      </c>
      <c r="AX122" s="621">
        <v>1.1259676284306826E-2</v>
      </c>
      <c r="AY122" s="590">
        <v>45</v>
      </c>
      <c r="AZ122" s="621">
        <v>1</v>
      </c>
      <c r="BA122" s="590">
        <v>3</v>
      </c>
      <c r="BB122" s="621">
        <v>1</v>
      </c>
      <c r="BC122" s="590">
        <v>48</v>
      </c>
      <c r="BD122" s="621">
        <v>1</v>
      </c>
      <c r="BE122" s="590">
        <v>2</v>
      </c>
      <c r="BF122" s="621"/>
      <c r="BG122" s="590">
        <v>167</v>
      </c>
      <c r="BH122" s="621">
        <v>3.9174290405817498E-2</v>
      </c>
      <c r="BI122" s="590">
        <v>169</v>
      </c>
      <c r="BJ122" s="621">
        <v>3.9643443584330286E-2</v>
      </c>
      <c r="BK122" s="590">
        <v>0</v>
      </c>
      <c r="BL122" s="621"/>
      <c r="BN122" s="621"/>
      <c r="BO122" s="590" t="s">
        <v>323</v>
      </c>
    </row>
    <row r="123" spans="1:67" s="590" customFormat="1" x14ac:dyDescent="0.2">
      <c r="A123" s="590" t="s">
        <v>550</v>
      </c>
      <c r="B123" s="590" t="s">
        <v>552</v>
      </c>
      <c r="C123" s="590" t="s">
        <v>502</v>
      </c>
      <c r="D123" s="590" t="s">
        <v>509</v>
      </c>
      <c r="E123" s="590" t="s">
        <v>504</v>
      </c>
      <c r="F123" s="590" t="s">
        <v>519</v>
      </c>
      <c r="G123" s="590" t="s">
        <v>320</v>
      </c>
      <c r="H123" s="590" t="s">
        <v>1112</v>
      </c>
      <c r="I123" s="590" t="s">
        <v>934</v>
      </c>
      <c r="K123" s="590" t="s">
        <v>510</v>
      </c>
      <c r="L123" s="590">
        <v>1</v>
      </c>
      <c r="M123" s="590">
        <v>1</v>
      </c>
      <c r="N123" s="590">
        <v>1</v>
      </c>
      <c r="O123" s="656">
        <v>1</v>
      </c>
      <c r="P123" s="656">
        <v>6297</v>
      </c>
      <c r="Q123" s="656" t="s">
        <v>323</v>
      </c>
      <c r="S123" s="621">
        <v>0</v>
      </c>
      <c r="U123" s="590" t="s">
        <v>434</v>
      </c>
      <c r="V123" s="590">
        <v>1</v>
      </c>
      <c r="W123" s="621">
        <v>1</v>
      </c>
      <c r="X123" s="590">
        <v>1</v>
      </c>
      <c r="AA123" s="659"/>
      <c r="AC123" s="621"/>
      <c r="AD123" s="590">
        <v>6270</v>
      </c>
      <c r="AE123" s="590">
        <v>27</v>
      </c>
      <c r="AF123" s="621">
        <v>4.287756074321105E-3</v>
      </c>
      <c r="AG123" s="590">
        <v>6297</v>
      </c>
      <c r="AH123" s="590">
        <v>8235</v>
      </c>
      <c r="AI123" s="621">
        <v>0.76466302367941708</v>
      </c>
      <c r="AJ123" s="590" t="s">
        <v>323</v>
      </c>
      <c r="AK123" s="590" t="s">
        <v>323</v>
      </c>
      <c r="AL123" s="590" t="s">
        <v>323</v>
      </c>
      <c r="AN123" s="621" t="s">
        <v>323</v>
      </c>
      <c r="AP123" s="621" t="s">
        <v>323</v>
      </c>
      <c r="AQ123" s="590" t="s">
        <v>323</v>
      </c>
      <c r="AR123" s="621"/>
      <c r="AT123" s="621"/>
      <c r="AV123" s="621"/>
      <c r="AX123" s="621"/>
      <c r="AZ123" s="621"/>
      <c r="BB123" s="621"/>
      <c r="BD123" s="621"/>
      <c r="BF123" s="621"/>
      <c r="BH123" s="621"/>
      <c r="BI123" s="590" t="s">
        <v>323</v>
      </c>
      <c r="BJ123" s="621" t="s">
        <v>323</v>
      </c>
      <c r="BK123" s="590">
        <v>0</v>
      </c>
      <c r="BL123" s="621" t="s">
        <v>323</v>
      </c>
      <c r="BN123" s="621"/>
      <c r="BO123" s="590" t="s">
        <v>323</v>
      </c>
    </row>
    <row r="124" spans="1:67" s="590" customFormat="1" x14ac:dyDescent="0.2">
      <c r="A124" s="590" t="s">
        <v>553</v>
      </c>
      <c r="B124" s="590" t="s">
        <v>554</v>
      </c>
      <c r="C124" s="590" t="s">
        <v>502</v>
      </c>
      <c r="D124" s="590" t="s">
        <v>509</v>
      </c>
      <c r="E124" s="590" t="s">
        <v>504</v>
      </c>
      <c r="F124" s="590" t="s">
        <v>519</v>
      </c>
      <c r="G124" s="590" t="s">
        <v>319</v>
      </c>
      <c r="H124" s="590" t="s">
        <v>1112</v>
      </c>
      <c r="I124" s="590" t="s">
        <v>934</v>
      </c>
      <c r="K124" s="590" t="s">
        <v>386</v>
      </c>
      <c r="L124" s="590">
        <v>1</v>
      </c>
      <c r="N124" s="590">
        <v>2</v>
      </c>
      <c r="O124" s="656">
        <v>2</v>
      </c>
      <c r="P124" s="656">
        <v>9330</v>
      </c>
      <c r="Q124" s="656">
        <v>5153</v>
      </c>
      <c r="R124" s="590">
        <v>0</v>
      </c>
      <c r="S124" s="621">
        <v>0</v>
      </c>
      <c r="U124" s="590" t="s">
        <v>434</v>
      </c>
      <c r="V124" s="590">
        <v>1</v>
      </c>
      <c r="W124" s="621">
        <v>1</v>
      </c>
      <c r="X124" s="590">
        <v>0</v>
      </c>
      <c r="AA124" s="659"/>
      <c r="AC124" s="621"/>
      <c r="AD124" s="590">
        <v>9300</v>
      </c>
      <c r="AE124" s="590">
        <v>30</v>
      </c>
      <c r="AF124" s="621">
        <v>3.2154340836012861E-3</v>
      </c>
      <c r="AG124" s="590">
        <v>9330</v>
      </c>
      <c r="AH124" s="590">
        <v>12717</v>
      </c>
      <c r="AI124" s="621">
        <v>0.73366359990563812</v>
      </c>
      <c r="AJ124" s="590">
        <v>9300</v>
      </c>
      <c r="AK124" s="590">
        <v>30</v>
      </c>
      <c r="AL124" s="590">
        <v>9330</v>
      </c>
      <c r="AM124" s="590">
        <v>5124</v>
      </c>
      <c r="AN124" s="621">
        <v>0.55096774193548392</v>
      </c>
      <c r="AO124" s="590">
        <v>29</v>
      </c>
      <c r="AP124" s="621">
        <v>0.96666666666666667</v>
      </c>
      <c r="AQ124" s="590">
        <v>5153</v>
      </c>
      <c r="AR124" s="621">
        <v>0.55230439442658097</v>
      </c>
      <c r="AS124" s="590">
        <v>54</v>
      </c>
      <c r="AT124" s="621">
        <v>1.0538641686182669E-2</v>
      </c>
      <c r="AU124" s="590">
        <v>6</v>
      </c>
      <c r="AV124" s="621">
        <v>0.20689655172413793</v>
      </c>
      <c r="AW124" s="590">
        <v>60</v>
      </c>
      <c r="AX124" s="621">
        <v>1.1643702697457792E-2</v>
      </c>
      <c r="AY124" s="590">
        <v>45</v>
      </c>
      <c r="AZ124" s="621">
        <v>0.83333333333333337</v>
      </c>
      <c r="BA124" s="590">
        <v>6</v>
      </c>
      <c r="BB124" s="621">
        <v>1</v>
      </c>
      <c r="BC124" s="590">
        <v>51</v>
      </c>
      <c r="BD124" s="621">
        <v>0.85</v>
      </c>
      <c r="BE124" s="590">
        <v>1</v>
      </c>
      <c r="BF124" s="621"/>
      <c r="BG124" s="590">
        <v>96</v>
      </c>
      <c r="BH124" s="621">
        <v>1.8629924315932467E-2</v>
      </c>
      <c r="BI124" s="590">
        <v>97</v>
      </c>
      <c r="BJ124" s="621">
        <v>1.8823986027556763E-2</v>
      </c>
      <c r="BK124" s="590">
        <v>1</v>
      </c>
      <c r="BL124" s="621">
        <v>0.5</v>
      </c>
      <c r="BM124" s="590">
        <v>0</v>
      </c>
      <c r="BN124" s="621"/>
      <c r="BO124" s="590" t="s">
        <v>323</v>
      </c>
    </row>
    <row r="125" spans="1:67" s="590" customFormat="1" x14ac:dyDescent="0.2">
      <c r="A125" s="590" t="s">
        <v>557</v>
      </c>
      <c r="B125" s="590" t="s">
        <v>563</v>
      </c>
      <c r="C125" s="590" t="s">
        <v>502</v>
      </c>
      <c r="D125" s="590" t="s">
        <v>509</v>
      </c>
      <c r="E125" s="590" t="s">
        <v>504</v>
      </c>
      <c r="F125" s="590" t="s">
        <v>505</v>
      </c>
      <c r="G125" s="590" t="s">
        <v>317</v>
      </c>
      <c r="H125" s="590" t="s">
        <v>1112</v>
      </c>
      <c r="I125" s="590" t="s">
        <v>934</v>
      </c>
      <c r="K125" s="590" t="s">
        <v>386</v>
      </c>
      <c r="L125" s="590">
        <v>1</v>
      </c>
      <c r="N125" s="590">
        <v>2</v>
      </c>
      <c r="O125" s="656">
        <v>2</v>
      </c>
      <c r="P125" s="656">
        <v>13929</v>
      </c>
      <c r="Q125" s="656">
        <v>7200</v>
      </c>
      <c r="R125" s="590">
        <v>0</v>
      </c>
      <c r="S125" s="621"/>
      <c r="U125" s="590" t="s">
        <v>434</v>
      </c>
      <c r="V125" s="590">
        <v>1</v>
      </c>
      <c r="W125" s="621">
        <v>1</v>
      </c>
      <c r="X125" s="590">
        <v>1</v>
      </c>
      <c r="AA125" s="659"/>
      <c r="AC125" s="621"/>
      <c r="AD125" s="590">
        <v>13803</v>
      </c>
      <c r="AE125" s="590">
        <v>126</v>
      </c>
      <c r="AF125" s="621">
        <v>9.0458755115227218E-3</v>
      </c>
      <c r="AG125" s="590">
        <v>13929</v>
      </c>
      <c r="AH125" s="590">
        <v>17898</v>
      </c>
      <c r="AI125" s="621">
        <v>0.77824337914850816</v>
      </c>
      <c r="AJ125" s="590">
        <v>13803</v>
      </c>
      <c r="AK125" s="590">
        <v>126</v>
      </c>
      <c r="AL125" s="590">
        <v>13929</v>
      </c>
      <c r="AM125" s="590">
        <v>7067</v>
      </c>
      <c r="AN125" s="621">
        <v>0.51199014706947765</v>
      </c>
      <c r="AO125" s="590">
        <v>133</v>
      </c>
      <c r="AP125" s="621">
        <v>1.0555555555555556</v>
      </c>
      <c r="AQ125" s="590">
        <v>7200</v>
      </c>
      <c r="AR125" s="621">
        <v>0.51690717208701276</v>
      </c>
      <c r="AS125" s="590">
        <v>34</v>
      </c>
      <c r="AT125" s="621">
        <v>4.8110938163294188E-3</v>
      </c>
      <c r="AU125" s="590">
        <v>23</v>
      </c>
      <c r="AV125" s="621">
        <v>0.17293233082706766</v>
      </c>
      <c r="AW125" s="590">
        <v>57</v>
      </c>
      <c r="AX125" s="621">
        <v>7.9166666666666673E-3</v>
      </c>
      <c r="AY125" s="590">
        <v>34</v>
      </c>
      <c r="AZ125" s="621">
        <v>1</v>
      </c>
      <c r="BA125" s="590">
        <v>22</v>
      </c>
      <c r="BB125" s="621">
        <v>0.95652173913043481</v>
      </c>
      <c r="BC125" s="590">
        <v>56</v>
      </c>
      <c r="BD125" s="621">
        <v>0.98245614035087714</v>
      </c>
      <c r="BE125" s="590">
        <v>7</v>
      </c>
      <c r="BF125" s="621">
        <v>9.7222222222222219E-4</v>
      </c>
      <c r="BG125" s="590">
        <v>240</v>
      </c>
      <c r="BH125" s="621">
        <v>3.3333333333333333E-2</v>
      </c>
      <c r="BI125" s="590">
        <v>247</v>
      </c>
      <c r="BJ125" s="621">
        <v>3.4305555555555554E-2</v>
      </c>
      <c r="BK125" s="590">
        <v>1</v>
      </c>
      <c r="BL125" s="621">
        <v>0.5</v>
      </c>
      <c r="BM125" s="590">
        <v>0</v>
      </c>
      <c r="BN125" s="621"/>
      <c r="BO125" s="590" t="s">
        <v>323</v>
      </c>
    </row>
    <row r="126" spans="1:67" s="590" customFormat="1" x14ac:dyDescent="0.2">
      <c r="A126" s="590" t="s">
        <v>465</v>
      </c>
      <c r="B126" s="590" t="s">
        <v>566</v>
      </c>
      <c r="C126" s="590" t="s">
        <v>502</v>
      </c>
      <c r="D126" s="590" t="s">
        <v>509</v>
      </c>
      <c r="E126" s="590" t="s">
        <v>504</v>
      </c>
      <c r="F126" s="590" t="s">
        <v>505</v>
      </c>
      <c r="G126" s="590" t="s">
        <v>921</v>
      </c>
      <c r="H126" s="590" t="s">
        <v>1112</v>
      </c>
      <c r="I126" s="590" t="s">
        <v>934</v>
      </c>
      <c r="K126" s="590" t="s">
        <v>386</v>
      </c>
      <c r="L126" s="590">
        <v>1</v>
      </c>
      <c r="N126" s="590">
        <v>2</v>
      </c>
      <c r="O126" s="656">
        <v>2</v>
      </c>
      <c r="P126" s="656">
        <v>373</v>
      </c>
      <c r="Q126" s="656">
        <v>203</v>
      </c>
      <c r="R126" s="590">
        <v>0</v>
      </c>
      <c r="S126" s="621">
        <v>0</v>
      </c>
      <c r="T126" s="590">
        <v>1</v>
      </c>
      <c r="U126" s="590" t="s">
        <v>434</v>
      </c>
      <c r="V126" s="590">
        <v>1</v>
      </c>
      <c r="W126" s="621">
        <v>1</v>
      </c>
      <c r="X126" s="590">
        <v>1</v>
      </c>
      <c r="AA126" s="659"/>
      <c r="AC126" s="621"/>
      <c r="AD126" s="590">
        <v>367</v>
      </c>
      <c r="AE126" s="590">
        <v>6</v>
      </c>
      <c r="AF126" s="621">
        <v>1.6085790884718499E-2</v>
      </c>
      <c r="AG126" s="590">
        <v>373</v>
      </c>
      <c r="AH126" s="590">
        <v>600</v>
      </c>
      <c r="AI126" s="621">
        <v>0.6216666666666667</v>
      </c>
      <c r="AJ126" s="590">
        <v>367</v>
      </c>
      <c r="AK126" s="590">
        <v>6</v>
      </c>
      <c r="AL126" s="590">
        <v>373</v>
      </c>
      <c r="AM126" s="590">
        <v>203</v>
      </c>
      <c r="AN126" s="621">
        <v>0.55313351498637597</v>
      </c>
      <c r="AP126" s="621"/>
      <c r="AQ126" s="590">
        <v>203</v>
      </c>
      <c r="AR126" s="621">
        <v>0.5442359249329759</v>
      </c>
      <c r="AT126" s="621"/>
      <c r="AV126" s="621"/>
      <c r="AX126" s="621"/>
      <c r="AZ126" s="621"/>
      <c r="BB126" s="621"/>
      <c r="BD126" s="621"/>
      <c r="BF126" s="621"/>
      <c r="BG126" s="590">
        <v>1</v>
      </c>
      <c r="BH126" s="621">
        <v>4.9261083743842365E-3</v>
      </c>
      <c r="BI126" s="590">
        <v>1</v>
      </c>
      <c r="BJ126" s="621">
        <v>4.9261083743842365E-3</v>
      </c>
      <c r="BK126" s="590">
        <v>0</v>
      </c>
      <c r="BL126" s="621"/>
      <c r="BM126" s="590">
        <v>0</v>
      </c>
      <c r="BN126" s="621"/>
      <c r="BO126" s="590" t="s">
        <v>323</v>
      </c>
    </row>
    <row r="127" spans="1:67" s="590" customFormat="1" x14ac:dyDescent="0.2">
      <c r="A127" s="590" t="s">
        <v>587</v>
      </c>
      <c r="B127" s="590" t="s">
        <v>597</v>
      </c>
      <c r="C127" s="590" t="s">
        <v>502</v>
      </c>
      <c r="D127" s="590" t="s">
        <v>509</v>
      </c>
      <c r="E127" s="590" t="s">
        <v>504</v>
      </c>
      <c r="F127" s="590" t="s">
        <v>505</v>
      </c>
      <c r="G127" s="590" t="s">
        <v>317</v>
      </c>
      <c r="H127" s="590" t="s">
        <v>1112</v>
      </c>
      <c r="I127" s="590" t="s">
        <v>934</v>
      </c>
      <c r="K127" s="590" t="s">
        <v>386</v>
      </c>
      <c r="L127" s="590">
        <v>1</v>
      </c>
      <c r="N127" s="590">
        <v>2</v>
      </c>
      <c r="O127" s="656">
        <v>2</v>
      </c>
      <c r="P127" s="656">
        <v>11791</v>
      </c>
      <c r="Q127" s="656">
        <v>6003</v>
      </c>
      <c r="R127" s="590">
        <v>1</v>
      </c>
      <c r="S127" s="621">
        <v>0.5</v>
      </c>
      <c r="T127" s="590">
        <v>1</v>
      </c>
      <c r="U127" s="590" t="s">
        <v>434</v>
      </c>
      <c r="V127" s="590">
        <v>1</v>
      </c>
      <c r="W127" s="621">
        <v>1</v>
      </c>
      <c r="X127" s="590">
        <v>0</v>
      </c>
      <c r="AA127" s="659"/>
      <c r="AC127" s="621"/>
      <c r="AD127" s="590">
        <v>11756</v>
      </c>
      <c r="AE127" s="590">
        <v>35</v>
      </c>
      <c r="AF127" s="621">
        <v>2.9683657026545671E-3</v>
      </c>
      <c r="AG127" s="590">
        <v>11791</v>
      </c>
      <c r="AH127" s="590">
        <v>16890</v>
      </c>
      <c r="AI127" s="621">
        <v>0.69810538780343401</v>
      </c>
      <c r="AJ127" s="590">
        <v>11756</v>
      </c>
      <c r="AK127" s="590">
        <v>35</v>
      </c>
      <c r="AL127" s="590">
        <v>11791</v>
      </c>
      <c r="AM127" s="590">
        <v>5971</v>
      </c>
      <c r="AN127" s="621">
        <v>0.50791085403198366</v>
      </c>
      <c r="AO127" s="590">
        <v>32</v>
      </c>
      <c r="AP127" s="621">
        <v>0.91428571428571426</v>
      </c>
      <c r="AQ127" s="590">
        <v>6003</v>
      </c>
      <c r="AR127" s="621">
        <v>0.50911712322958191</v>
      </c>
      <c r="AS127" s="590">
        <v>35</v>
      </c>
      <c r="AT127" s="621">
        <v>5.8616647127784291E-3</v>
      </c>
      <c r="AV127" s="621"/>
      <c r="AW127" s="590">
        <v>35</v>
      </c>
      <c r="AX127" s="621">
        <v>5.8304181242711979E-3</v>
      </c>
      <c r="AY127" s="590">
        <v>35</v>
      </c>
      <c r="AZ127" s="621">
        <v>1</v>
      </c>
      <c r="BB127" s="621" t="s">
        <v>323</v>
      </c>
      <c r="BC127" s="590">
        <v>35</v>
      </c>
      <c r="BD127" s="621">
        <v>1</v>
      </c>
      <c r="BF127" s="621"/>
      <c r="BG127" s="590">
        <v>59</v>
      </c>
      <c r="BH127" s="621">
        <v>9.8284191237714476E-3</v>
      </c>
      <c r="BI127" s="590">
        <v>59</v>
      </c>
      <c r="BJ127" s="621">
        <v>9.8284191237714476E-3</v>
      </c>
      <c r="BK127" s="590">
        <v>0</v>
      </c>
      <c r="BL127" s="621"/>
      <c r="BN127" s="621"/>
      <c r="BO127" s="590" t="s">
        <v>323</v>
      </c>
    </row>
    <row r="128" spans="1:67" s="590" customFormat="1" x14ac:dyDescent="0.2">
      <c r="A128" s="590" t="s">
        <v>631</v>
      </c>
      <c r="B128" s="590" t="s">
        <v>641</v>
      </c>
      <c r="C128" s="590" t="s">
        <v>502</v>
      </c>
      <c r="D128" s="590" t="s">
        <v>509</v>
      </c>
      <c r="E128" s="590" t="s">
        <v>504</v>
      </c>
      <c r="F128" s="590" t="s">
        <v>505</v>
      </c>
      <c r="G128" s="590" t="s">
        <v>318</v>
      </c>
      <c r="H128" s="590" t="s">
        <v>1112</v>
      </c>
      <c r="I128" s="590" t="s">
        <v>934</v>
      </c>
      <c r="K128" s="590" t="s">
        <v>510</v>
      </c>
      <c r="L128" s="590">
        <v>1</v>
      </c>
      <c r="M128" s="590">
        <v>1</v>
      </c>
      <c r="N128" s="590">
        <v>1</v>
      </c>
      <c r="O128" s="656">
        <v>1</v>
      </c>
      <c r="P128" s="656">
        <v>8926</v>
      </c>
      <c r="Q128" s="656" t="s">
        <v>323</v>
      </c>
      <c r="R128" s="590">
        <v>0</v>
      </c>
      <c r="S128" s="621"/>
      <c r="U128" s="590" t="s">
        <v>434</v>
      </c>
      <c r="V128" s="590">
        <v>1</v>
      </c>
      <c r="W128" s="621">
        <v>1</v>
      </c>
      <c r="X128" s="590">
        <v>1</v>
      </c>
      <c r="AA128" s="659"/>
      <c r="AC128" s="621"/>
      <c r="AD128" s="590">
        <v>8911</v>
      </c>
      <c r="AE128" s="590">
        <v>15</v>
      </c>
      <c r="AF128" s="621">
        <v>1.6804839793860631E-3</v>
      </c>
      <c r="AG128" s="590">
        <v>8926</v>
      </c>
      <c r="AH128" s="590">
        <v>12033</v>
      </c>
      <c r="AI128" s="621">
        <v>0.74179340147926531</v>
      </c>
      <c r="AJ128" s="590" t="s">
        <v>323</v>
      </c>
      <c r="AK128" s="590" t="s">
        <v>323</v>
      </c>
      <c r="AL128" s="590" t="s">
        <v>323</v>
      </c>
      <c r="AN128" s="621" t="s">
        <v>323</v>
      </c>
      <c r="AP128" s="621" t="s">
        <v>323</v>
      </c>
      <c r="AQ128" s="590" t="s">
        <v>323</v>
      </c>
      <c r="AR128" s="621" t="s">
        <v>323</v>
      </c>
      <c r="AT128" s="621" t="s">
        <v>323</v>
      </c>
      <c r="AV128" s="621" t="s">
        <v>323</v>
      </c>
      <c r="AW128" s="590" t="s">
        <v>323</v>
      </c>
      <c r="AX128" s="621" t="s">
        <v>323</v>
      </c>
      <c r="AZ128" s="621" t="s">
        <v>323</v>
      </c>
      <c r="BB128" s="621" t="s">
        <v>323</v>
      </c>
      <c r="BC128" s="590" t="s">
        <v>323</v>
      </c>
      <c r="BD128" s="621" t="s">
        <v>323</v>
      </c>
      <c r="BF128" s="621" t="s">
        <v>323</v>
      </c>
      <c r="BH128" s="621" t="s">
        <v>323</v>
      </c>
      <c r="BI128" s="590" t="s">
        <v>323</v>
      </c>
      <c r="BJ128" s="621" t="s">
        <v>323</v>
      </c>
      <c r="BK128" s="590">
        <v>0</v>
      </c>
      <c r="BL128" s="621"/>
      <c r="BN128" s="621"/>
      <c r="BO128" s="590" t="s">
        <v>323</v>
      </c>
    </row>
    <row r="129" spans="1:67" s="590" customFormat="1" x14ac:dyDescent="0.2">
      <c r="A129" s="590" t="s">
        <v>647</v>
      </c>
      <c r="B129" s="590" t="s">
        <v>648</v>
      </c>
      <c r="C129" s="590" t="s">
        <v>502</v>
      </c>
      <c r="D129" s="590" t="s">
        <v>509</v>
      </c>
      <c r="E129" s="590" t="s">
        <v>504</v>
      </c>
      <c r="F129" s="590" t="s">
        <v>505</v>
      </c>
      <c r="G129" s="590" t="s">
        <v>316</v>
      </c>
      <c r="H129" s="590" t="s">
        <v>1112</v>
      </c>
      <c r="I129" s="590" t="s">
        <v>934</v>
      </c>
      <c r="K129" s="590" t="s">
        <v>510</v>
      </c>
      <c r="L129" s="590">
        <v>1</v>
      </c>
      <c r="M129" s="590">
        <v>1</v>
      </c>
      <c r="N129" s="590">
        <v>1</v>
      </c>
      <c r="O129" s="656">
        <v>1</v>
      </c>
      <c r="P129" s="656">
        <v>9879</v>
      </c>
      <c r="Q129" s="656" t="s">
        <v>323</v>
      </c>
      <c r="R129" s="590">
        <v>0</v>
      </c>
      <c r="S129" s="621"/>
      <c r="U129" s="590" t="s">
        <v>434</v>
      </c>
      <c r="V129" s="590">
        <v>1</v>
      </c>
      <c r="W129" s="621">
        <v>1</v>
      </c>
      <c r="X129" s="590">
        <v>1</v>
      </c>
      <c r="AA129" s="659"/>
      <c r="AC129" s="621"/>
      <c r="AD129" s="590">
        <v>9860</v>
      </c>
      <c r="AE129" s="590">
        <v>19</v>
      </c>
      <c r="AF129" s="621">
        <v>1.9232715861929345E-3</v>
      </c>
      <c r="AG129" s="590">
        <v>9879</v>
      </c>
      <c r="AH129" s="590">
        <v>13374</v>
      </c>
      <c r="AI129" s="621">
        <v>0.73867205024674742</v>
      </c>
      <c r="AJ129" s="590" t="s">
        <v>323</v>
      </c>
      <c r="AK129" s="590" t="s">
        <v>323</v>
      </c>
      <c r="AL129" s="590" t="s">
        <v>323</v>
      </c>
      <c r="AN129" s="621" t="s">
        <v>323</v>
      </c>
      <c r="AP129" s="621" t="s">
        <v>323</v>
      </c>
      <c r="AQ129" s="590" t="s">
        <v>323</v>
      </c>
      <c r="AR129" s="621" t="s">
        <v>323</v>
      </c>
      <c r="AS129" s="590" t="s">
        <v>323</v>
      </c>
      <c r="AT129" s="621" t="s">
        <v>323</v>
      </c>
      <c r="AU129" s="590" t="s">
        <v>323</v>
      </c>
      <c r="AV129" s="621" t="s">
        <v>323</v>
      </c>
      <c r="AW129" s="590" t="s">
        <v>323</v>
      </c>
      <c r="AX129" s="621" t="s">
        <v>323</v>
      </c>
      <c r="AZ129" s="621" t="s">
        <v>323</v>
      </c>
      <c r="BB129" s="621" t="s">
        <v>323</v>
      </c>
      <c r="BC129" s="590" t="s">
        <v>323</v>
      </c>
      <c r="BD129" s="621" t="s">
        <v>323</v>
      </c>
      <c r="BF129" s="621" t="s">
        <v>323</v>
      </c>
      <c r="BH129" s="621" t="s">
        <v>323</v>
      </c>
      <c r="BI129" s="590" t="s">
        <v>323</v>
      </c>
      <c r="BJ129" s="621" t="s">
        <v>323</v>
      </c>
      <c r="BK129" s="590">
        <v>0</v>
      </c>
      <c r="BL129" s="621"/>
      <c r="BN129" s="621"/>
      <c r="BO129" s="590" t="s">
        <v>323</v>
      </c>
    </row>
    <row r="130" spans="1:67" s="590" customFormat="1" x14ac:dyDescent="0.2">
      <c r="A130" s="590" t="s">
        <v>669</v>
      </c>
      <c r="B130" s="590" t="s">
        <v>670</v>
      </c>
      <c r="C130" s="590" t="s">
        <v>502</v>
      </c>
      <c r="D130" s="590" t="s">
        <v>509</v>
      </c>
      <c r="E130" s="590" t="s">
        <v>504</v>
      </c>
      <c r="F130" s="590" t="s">
        <v>519</v>
      </c>
      <c r="G130" s="590" t="s">
        <v>321</v>
      </c>
      <c r="H130" s="590" t="s">
        <v>1112</v>
      </c>
      <c r="I130" s="590" t="s">
        <v>934</v>
      </c>
      <c r="K130" s="590" t="s">
        <v>386</v>
      </c>
      <c r="L130" s="590">
        <v>1</v>
      </c>
      <c r="N130" s="590">
        <v>2</v>
      </c>
      <c r="O130" s="656">
        <v>2</v>
      </c>
      <c r="P130" s="656">
        <v>13299</v>
      </c>
      <c r="Q130" s="656">
        <v>5375</v>
      </c>
      <c r="R130" s="590">
        <v>1</v>
      </c>
      <c r="S130" s="621">
        <v>0.5</v>
      </c>
      <c r="U130" s="590" t="s">
        <v>434</v>
      </c>
      <c r="V130" s="590">
        <v>1</v>
      </c>
      <c r="W130" s="621">
        <v>1</v>
      </c>
      <c r="X130" s="590">
        <v>1</v>
      </c>
      <c r="AA130" s="659"/>
      <c r="AC130" s="621"/>
      <c r="AD130" s="590">
        <v>13274</v>
      </c>
      <c r="AE130" s="590">
        <v>25</v>
      </c>
      <c r="AF130" s="621">
        <v>1.8798405895180089E-3</v>
      </c>
      <c r="AG130" s="590">
        <v>13299</v>
      </c>
      <c r="AH130" s="590">
        <v>17811</v>
      </c>
      <c r="AI130" s="621">
        <v>0.7466734040761327</v>
      </c>
      <c r="AJ130" s="590">
        <v>13274</v>
      </c>
      <c r="AK130" s="590">
        <v>25</v>
      </c>
      <c r="AL130" s="590">
        <v>13299</v>
      </c>
      <c r="AM130" s="590">
        <v>5352</v>
      </c>
      <c r="AN130" s="621">
        <v>0.40319421425342777</v>
      </c>
      <c r="AO130" s="590">
        <v>23</v>
      </c>
      <c r="AP130" s="621">
        <v>0.92</v>
      </c>
      <c r="AQ130" s="590">
        <v>5375</v>
      </c>
      <c r="AR130" s="621">
        <v>0.40416572674637191</v>
      </c>
      <c r="AS130" s="590">
        <v>27</v>
      </c>
      <c r="AT130" s="621">
        <v>5.0448430493273541E-3</v>
      </c>
      <c r="AU130" s="590">
        <v>14</v>
      </c>
      <c r="AV130" s="621">
        <v>0.60869565217391308</v>
      </c>
      <c r="AW130" s="590">
        <v>41</v>
      </c>
      <c r="AX130" s="621">
        <v>7.6279069767441858E-3</v>
      </c>
      <c r="AY130" s="590">
        <v>27</v>
      </c>
      <c r="AZ130" s="621">
        <v>1</v>
      </c>
      <c r="BA130" s="590">
        <v>14</v>
      </c>
      <c r="BB130" s="621">
        <v>1</v>
      </c>
      <c r="BC130" s="590">
        <v>41</v>
      </c>
      <c r="BD130" s="621">
        <v>1</v>
      </c>
      <c r="BE130" s="590">
        <v>4</v>
      </c>
      <c r="BF130" s="621">
        <v>7.4418604651162786E-4</v>
      </c>
      <c r="BG130" s="590">
        <v>101</v>
      </c>
      <c r="BH130" s="621">
        <v>1.8790697674418606E-2</v>
      </c>
      <c r="BI130" s="590">
        <v>105</v>
      </c>
      <c r="BJ130" s="621">
        <v>1.9534883720930232E-2</v>
      </c>
      <c r="BK130" s="590">
        <v>1</v>
      </c>
      <c r="BL130" s="621">
        <v>0.5</v>
      </c>
      <c r="BN130" s="621"/>
      <c r="BO130" s="590" t="s">
        <v>323</v>
      </c>
    </row>
    <row r="131" spans="1:67" s="590" customFormat="1" x14ac:dyDescent="0.2">
      <c r="A131" s="590" t="s">
        <v>686</v>
      </c>
      <c r="B131" s="590" t="s">
        <v>690</v>
      </c>
      <c r="C131" s="590" t="s">
        <v>502</v>
      </c>
      <c r="D131" s="590" t="s">
        <v>509</v>
      </c>
      <c r="E131" s="590" t="s">
        <v>504</v>
      </c>
      <c r="F131" s="590" t="s">
        <v>505</v>
      </c>
      <c r="G131" s="590" t="s">
        <v>314</v>
      </c>
      <c r="H131" s="590" t="s">
        <v>1112</v>
      </c>
      <c r="I131" s="590" t="s">
        <v>934</v>
      </c>
      <c r="K131" s="590" t="s">
        <v>510</v>
      </c>
      <c r="L131" s="590">
        <v>1</v>
      </c>
      <c r="M131" s="590">
        <v>1</v>
      </c>
      <c r="N131" s="590">
        <v>1</v>
      </c>
      <c r="O131" s="656">
        <v>1</v>
      </c>
      <c r="P131" s="656">
        <v>8048</v>
      </c>
      <c r="Q131" s="656" t="s">
        <v>323</v>
      </c>
      <c r="R131" s="590">
        <v>0</v>
      </c>
      <c r="S131" s="621"/>
      <c r="U131" s="590" t="s">
        <v>434</v>
      </c>
      <c r="V131" s="590">
        <v>1</v>
      </c>
      <c r="W131" s="621">
        <v>1</v>
      </c>
      <c r="X131" s="590">
        <v>1</v>
      </c>
      <c r="AA131" s="659"/>
      <c r="AC131" s="621"/>
      <c r="AD131" s="590">
        <v>7983</v>
      </c>
      <c r="AE131" s="590">
        <v>65</v>
      </c>
      <c r="AF131" s="621">
        <v>8.0765407554671976E-3</v>
      </c>
      <c r="AG131" s="590">
        <v>8048</v>
      </c>
      <c r="AH131" s="590">
        <v>11529</v>
      </c>
      <c r="AI131" s="621">
        <v>0.69806574724607506</v>
      </c>
      <c r="AJ131" s="590" t="s">
        <v>323</v>
      </c>
      <c r="AK131" s="590" t="s">
        <v>323</v>
      </c>
      <c r="AL131" s="590" t="s">
        <v>323</v>
      </c>
      <c r="AN131" s="621" t="s">
        <v>323</v>
      </c>
      <c r="AP131" s="621" t="s">
        <v>323</v>
      </c>
      <c r="AQ131" s="590" t="s">
        <v>323</v>
      </c>
      <c r="AR131" s="621" t="s">
        <v>323</v>
      </c>
      <c r="AT131" s="621" t="s">
        <v>323</v>
      </c>
      <c r="AV131" s="621" t="s">
        <v>323</v>
      </c>
      <c r="AW131" s="590" t="s">
        <v>323</v>
      </c>
      <c r="AX131" s="621" t="s">
        <v>323</v>
      </c>
      <c r="AZ131" s="621" t="s">
        <v>323</v>
      </c>
      <c r="BB131" s="621" t="s">
        <v>323</v>
      </c>
      <c r="BC131" s="590" t="s">
        <v>323</v>
      </c>
      <c r="BD131" s="621" t="s">
        <v>323</v>
      </c>
      <c r="BF131" s="621" t="s">
        <v>323</v>
      </c>
      <c r="BH131" s="621" t="s">
        <v>323</v>
      </c>
      <c r="BI131" s="590" t="s">
        <v>323</v>
      </c>
      <c r="BJ131" s="621" t="s">
        <v>323</v>
      </c>
      <c r="BK131" s="590">
        <v>0</v>
      </c>
      <c r="BL131" s="621"/>
      <c r="BN131" s="621"/>
      <c r="BO131" s="590" t="s">
        <v>323</v>
      </c>
    </row>
    <row r="132" spans="1:67" s="590" customFormat="1" x14ac:dyDescent="0.2">
      <c r="A132" s="590" t="s">
        <v>707</v>
      </c>
      <c r="B132" s="590" t="s">
        <v>708</v>
      </c>
      <c r="C132" s="590" t="s">
        <v>502</v>
      </c>
      <c r="D132" s="590" t="s">
        <v>509</v>
      </c>
      <c r="E132" s="590" t="s">
        <v>504</v>
      </c>
      <c r="F132" s="590" t="s">
        <v>505</v>
      </c>
      <c r="G132" s="590" t="s">
        <v>314</v>
      </c>
      <c r="H132" s="590" t="s">
        <v>1112</v>
      </c>
      <c r="I132" s="590" t="s">
        <v>934</v>
      </c>
      <c r="K132" s="590" t="s">
        <v>386</v>
      </c>
      <c r="L132" s="590">
        <v>1</v>
      </c>
      <c r="N132" s="590">
        <v>2</v>
      </c>
      <c r="O132" s="656">
        <v>2</v>
      </c>
      <c r="P132" s="656">
        <v>2700</v>
      </c>
      <c r="Q132" s="656">
        <v>1600</v>
      </c>
      <c r="R132" s="590">
        <v>1</v>
      </c>
      <c r="S132" s="621">
        <v>0.5</v>
      </c>
      <c r="T132" s="590">
        <v>1</v>
      </c>
      <c r="U132" s="590" t="s">
        <v>434</v>
      </c>
      <c r="V132" s="590">
        <v>1</v>
      </c>
      <c r="W132" s="621">
        <v>1</v>
      </c>
      <c r="AA132" s="659"/>
      <c r="AC132" s="621"/>
      <c r="AD132" s="590">
        <v>2678</v>
      </c>
      <c r="AE132" s="590">
        <v>22</v>
      </c>
      <c r="AF132" s="621">
        <v>8.1481481481481474E-3</v>
      </c>
      <c r="AG132" s="590">
        <v>2700</v>
      </c>
      <c r="AH132" s="590">
        <v>3552</v>
      </c>
      <c r="AI132" s="621">
        <v>0.76013513513513509</v>
      </c>
      <c r="AJ132" s="590">
        <v>2678</v>
      </c>
      <c r="AK132" s="590">
        <v>22</v>
      </c>
      <c r="AL132" s="590">
        <v>2700</v>
      </c>
      <c r="AM132" s="590">
        <v>1582</v>
      </c>
      <c r="AN132" s="621">
        <v>0.59073935772964903</v>
      </c>
      <c r="AO132" s="590">
        <v>18</v>
      </c>
      <c r="AP132" s="621">
        <v>0.81818181818181823</v>
      </c>
      <c r="AQ132" s="590">
        <v>1600</v>
      </c>
      <c r="AR132" s="621">
        <v>0.59259259259259256</v>
      </c>
      <c r="AS132" s="590">
        <v>22</v>
      </c>
      <c r="AT132" s="621">
        <v>1.3906447534766119E-2</v>
      </c>
      <c r="AU132" s="590">
        <v>14</v>
      </c>
      <c r="AV132" s="621">
        <v>0.77777777777777779</v>
      </c>
      <c r="AW132" s="590">
        <v>36</v>
      </c>
      <c r="AX132" s="621">
        <v>2.2499999999999999E-2</v>
      </c>
      <c r="AY132" s="590">
        <v>20</v>
      </c>
      <c r="AZ132" s="621">
        <v>0.90909090909090906</v>
      </c>
      <c r="BA132" s="590">
        <v>9</v>
      </c>
      <c r="BB132" s="621">
        <v>0.6428571428571429</v>
      </c>
      <c r="BC132" s="590">
        <v>29</v>
      </c>
      <c r="BD132" s="621">
        <v>0.80555555555555558</v>
      </c>
      <c r="BF132" s="621"/>
      <c r="BG132" s="590">
        <v>62</v>
      </c>
      <c r="BH132" s="621">
        <v>3.875E-2</v>
      </c>
      <c r="BI132" s="590">
        <v>62</v>
      </c>
      <c r="BJ132" s="621">
        <v>3.875E-2</v>
      </c>
      <c r="BK132" s="590">
        <v>1</v>
      </c>
      <c r="BL132" s="621">
        <v>0.5</v>
      </c>
      <c r="BM132" s="590">
        <v>0</v>
      </c>
      <c r="BN132" s="621"/>
      <c r="BO132" s="590" t="s">
        <v>323</v>
      </c>
    </row>
    <row r="133" spans="1:67" s="590" customFormat="1" x14ac:dyDescent="0.2">
      <c r="A133" s="590" t="s">
        <v>725</v>
      </c>
      <c r="B133" s="590" t="s">
        <v>726</v>
      </c>
      <c r="C133" s="590" t="s">
        <v>502</v>
      </c>
      <c r="D133" s="590" t="s">
        <v>509</v>
      </c>
      <c r="E133" s="590" t="s">
        <v>504</v>
      </c>
      <c r="F133" s="590" t="s">
        <v>519</v>
      </c>
      <c r="G133" s="590" t="s">
        <v>920</v>
      </c>
      <c r="H133" s="590" t="s">
        <v>1112</v>
      </c>
      <c r="I133" s="590" t="s">
        <v>934</v>
      </c>
      <c r="K133" s="590" t="s">
        <v>386</v>
      </c>
      <c r="L133" s="590">
        <v>1</v>
      </c>
      <c r="N133" s="590">
        <v>2</v>
      </c>
      <c r="O133" s="656">
        <v>2</v>
      </c>
      <c r="P133" s="656">
        <v>4403</v>
      </c>
      <c r="Q133" s="656">
        <v>2102</v>
      </c>
      <c r="R133" s="590">
        <v>0</v>
      </c>
      <c r="S133" s="621">
        <v>0</v>
      </c>
      <c r="U133" s="590" t="s">
        <v>434</v>
      </c>
      <c r="V133" s="590">
        <v>1</v>
      </c>
      <c r="W133" s="621">
        <v>1</v>
      </c>
      <c r="X133" s="590">
        <v>1</v>
      </c>
      <c r="AA133" s="659"/>
      <c r="AC133" s="621"/>
      <c r="AD133" s="590">
        <v>4395</v>
      </c>
      <c r="AE133" s="590">
        <v>8</v>
      </c>
      <c r="AF133" s="621">
        <v>1.8169429934135816E-3</v>
      </c>
      <c r="AG133" s="590">
        <v>4403</v>
      </c>
      <c r="AH133" s="590">
        <v>6363</v>
      </c>
      <c r="AI133" s="621">
        <v>0.69196919691969194</v>
      </c>
      <c r="AJ133" s="590">
        <v>4395</v>
      </c>
      <c r="AK133" s="590">
        <v>8</v>
      </c>
      <c r="AL133" s="590">
        <v>4403</v>
      </c>
      <c r="AM133" s="590">
        <v>2093</v>
      </c>
      <c r="AN133" s="621">
        <v>0.47622298065984076</v>
      </c>
      <c r="AO133" s="590">
        <v>9</v>
      </c>
      <c r="AP133" s="621">
        <v>1.125</v>
      </c>
      <c r="AQ133" s="590">
        <v>2102</v>
      </c>
      <c r="AR133" s="621">
        <v>0.47740177151941859</v>
      </c>
      <c r="AS133" s="590">
        <v>48</v>
      </c>
      <c r="AT133" s="621">
        <v>2.2933588150979456E-2</v>
      </c>
      <c r="AU133" s="590">
        <v>4</v>
      </c>
      <c r="AV133" s="621">
        <v>0.44444444444444442</v>
      </c>
      <c r="AW133" s="590">
        <v>52</v>
      </c>
      <c r="AX133" s="621">
        <v>2.4738344433872503E-2</v>
      </c>
      <c r="AY133" s="590">
        <v>44</v>
      </c>
      <c r="AZ133" s="621">
        <v>0.91666666666666663</v>
      </c>
      <c r="BA133" s="590">
        <v>4</v>
      </c>
      <c r="BB133" s="621">
        <v>1</v>
      </c>
      <c r="BC133" s="590">
        <v>48</v>
      </c>
      <c r="BD133" s="621">
        <v>0.92307692307692313</v>
      </c>
      <c r="BE133" s="590">
        <v>1</v>
      </c>
      <c r="BF133" s="621">
        <v>4.7573739295908661E-4</v>
      </c>
      <c r="BG133" s="590">
        <v>63</v>
      </c>
      <c r="BH133" s="621">
        <v>2.9971455756422453E-2</v>
      </c>
      <c r="BI133" s="590">
        <v>64</v>
      </c>
      <c r="BJ133" s="621">
        <v>3.0447193149381543E-2</v>
      </c>
      <c r="BK133" s="590">
        <v>0</v>
      </c>
      <c r="BL133" s="621"/>
      <c r="BN133" s="621"/>
      <c r="BO133" s="590" t="s">
        <v>323</v>
      </c>
    </row>
    <row r="134" spans="1:67" s="590" customFormat="1" x14ac:dyDescent="0.2">
      <c r="A134" s="590" t="s">
        <v>727</v>
      </c>
      <c r="B134" s="590" t="s">
        <v>731</v>
      </c>
      <c r="C134" s="590" t="s">
        <v>502</v>
      </c>
      <c r="D134" s="590" t="s">
        <v>509</v>
      </c>
      <c r="E134" s="590" t="s">
        <v>504</v>
      </c>
      <c r="F134" s="590" t="s">
        <v>505</v>
      </c>
      <c r="G134" s="590" t="s">
        <v>314</v>
      </c>
      <c r="H134" s="590" t="s">
        <v>1112</v>
      </c>
      <c r="I134" s="590" t="s">
        <v>934</v>
      </c>
      <c r="K134" s="590" t="s">
        <v>386</v>
      </c>
      <c r="L134" s="590">
        <v>1</v>
      </c>
      <c r="N134" s="590">
        <v>2</v>
      </c>
      <c r="O134" s="656">
        <v>2</v>
      </c>
      <c r="P134" s="656">
        <v>2982</v>
      </c>
      <c r="Q134" s="656">
        <v>1901</v>
      </c>
      <c r="R134" s="590">
        <v>1</v>
      </c>
      <c r="S134" s="621">
        <v>0.5</v>
      </c>
      <c r="U134" s="590" t="s">
        <v>434</v>
      </c>
      <c r="V134" s="590">
        <v>1</v>
      </c>
      <c r="W134" s="621">
        <v>1</v>
      </c>
      <c r="X134" s="590">
        <v>1</v>
      </c>
      <c r="AA134" s="659"/>
      <c r="AC134" s="621"/>
      <c r="AD134" s="590">
        <v>2871</v>
      </c>
      <c r="AE134" s="590">
        <v>111</v>
      </c>
      <c r="AF134" s="621">
        <v>3.722334004024145E-2</v>
      </c>
      <c r="AG134" s="590">
        <v>2982</v>
      </c>
      <c r="AH134" s="590">
        <v>4158</v>
      </c>
      <c r="AI134" s="621">
        <v>0.71717171717171713</v>
      </c>
      <c r="AJ134" s="590">
        <v>2871</v>
      </c>
      <c r="AK134" s="590">
        <v>111</v>
      </c>
      <c r="AL134" s="590">
        <v>2982</v>
      </c>
      <c r="AM134" s="590">
        <v>1800</v>
      </c>
      <c r="AN134" s="621">
        <v>0.62695924764890287</v>
      </c>
      <c r="AO134" s="590">
        <v>101</v>
      </c>
      <c r="AP134" s="621">
        <v>0.90990990990990994</v>
      </c>
      <c r="AQ134" s="590">
        <v>1901</v>
      </c>
      <c r="AR134" s="621">
        <v>0.63749161636485585</v>
      </c>
      <c r="AS134" s="590">
        <v>11</v>
      </c>
      <c r="AT134" s="621">
        <v>6.1111111111111114E-3</v>
      </c>
      <c r="AU134" s="590">
        <v>14</v>
      </c>
      <c r="AV134" s="621">
        <v>0.13861386138613863</v>
      </c>
      <c r="AW134" s="590">
        <v>25</v>
      </c>
      <c r="AX134" s="621">
        <v>1.3150973172014729E-2</v>
      </c>
      <c r="AY134" s="590">
        <v>8</v>
      </c>
      <c r="AZ134" s="621">
        <v>0.72727272727272729</v>
      </c>
      <c r="BA134" s="590">
        <v>13</v>
      </c>
      <c r="BB134" s="621">
        <v>0.9285714285714286</v>
      </c>
      <c r="BC134" s="590">
        <v>21</v>
      </c>
      <c r="BD134" s="621">
        <v>0.84</v>
      </c>
      <c r="BE134" s="590">
        <v>1</v>
      </c>
      <c r="BF134" s="621">
        <v>5.2603892688058915E-4</v>
      </c>
      <c r="BG134" s="590">
        <v>21</v>
      </c>
      <c r="BH134" s="621">
        <v>1.1046817464492372E-2</v>
      </c>
      <c r="BI134" s="590">
        <v>22</v>
      </c>
      <c r="BJ134" s="621">
        <v>1.1572856391372961E-2</v>
      </c>
      <c r="BK134" s="590">
        <v>1</v>
      </c>
      <c r="BL134" s="621">
        <v>0.5</v>
      </c>
      <c r="BM134" s="590">
        <v>1</v>
      </c>
      <c r="BN134" s="621">
        <v>1</v>
      </c>
      <c r="BO134" s="590" t="s">
        <v>323</v>
      </c>
    </row>
    <row r="135" spans="1:67" s="590" customFormat="1" x14ac:dyDescent="0.2">
      <c r="A135" s="590" t="s">
        <v>26</v>
      </c>
      <c r="B135" s="590" t="s">
        <v>28</v>
      </c>
      <c r="C135" s="590" t="s">
        <v>502</v>
      </c>
      <c r="D135" s="590" t="s">
        <v>509</v>
      </c>
      <c r="E135" s="590" t="s">
        <v>504</v>
      </c>
      <c r="F135" s="590" t="s">
        <v>519</v>
      </c>
      <c r="G135" s="590" t="s">
        <v>920</v>
      </c>
      <c r="H135" s="590" t="s">
        <v>1112</v>
      </c>
      <c r="I135" s="590" t="s">
        <v>934</v>
      </c>
      <c r="K135" s="590" t="s">
        <v>386</v>
      </c>
      <c r="L135" s="590">
        <v>1</v>
      </c>
      <c r="N135" s="590">
        <v>4</v>
      </c>
      <c r="O135" s="656">
        <v>4</v>
      </c>
      <c r="P135" s="656">
        <v>5376</v>
      </c>
      <c r="Q135" s="656">
        <v>2553</v>
      </c>
      <c r="R135" s="590">
        <v>1</v>
      </c>
      <c r="S135" s="621">
        <v>0.25</v>
      </c>
      <c r="T135" s="590">
        <v>1</v>
      </c>
      <c r="U135" s="590" t="s">
        <v>434</v>
      </c>
      <c r="V135" s="590">
        <v>1</v>
      </c>
      <c r="W135" s="621">
        <v>1</v>
      </c>
      <c r="X135" s="590">
        <v>1</v>
      </c>
      <c r="AA135" s="659"/>
      <c r="AC135" s="621"/>
      <c r="AD135" s="590">
        <v>5349</v>
      </c>
      <c r="AE135" s="590">
        <v>27</v>
      </c>
      <c r="AF135" s="621">
        <v>5.0223214285714289E-3</v>
      </c>
      <c r="AG135" s="590">
        <v>5376</v>
      </c>
      <c r="AH135" s="590">
        <v>8439</v>
      </c>
      <c r="AI135" s="621">
        <v>0.63704230359047276</v>
      </c>
      <c r="AJ135" s="590">
        <v>5349</v>
      </c>
      <c r="AK135" s="590">
        <v>27</v>
      </c>
      <c r="AL135" s="590">
        <v>5376</v>
      </c>
      <c r="AM135" s="590">
        <v>2532</v>
      </c>
      <c r="AN135" s="621">
        <v>0.47335950644980368</v>
      </c>
      <c r="AO135" s="590">
        <v>21</v>
      </c>
      <c r="AP135" s="621">
        <v>0.77777777777777779</v>
      </c>
      <c r="AQ135" s="590">
        <v>2553</v>
      </c>
      <c r="AR135" s="621">
        <v>0.47488839285714285</v>
      </c>
      <c r="AS135" s="590">
        <v>29</v>
      </c>
      <c r="AT135" s="621">
        <v>1.1453396524486572E-2</v>
      </c>
      <c r="AV135" s="621"/>
      <c r="AW135" s="590">
        <v>29</v>
      </c>
      <c r="AX135" s="621">
        <v>1.1359185272228751E-2</v>
      </c>
      <c r="AY135" s="590">
        <v>23</v>
      </c>
      <c r="AZ135" s="621">
        <v>0.7931034482758621</v>
      </c>
      <c r="BB135" s="621" t="s">
        <v>323</v>
      </c>
      <c r="BC135" s="590">
        <v>23</v>
      </c>
      <c r="BD135" s="621">
        <v>0.7931034482758621</v>
      </c>
      <c r="BE135" s="590">
        <v>4</v>
      </c>
      <c r="BF135" s="621">
        <v>1.5667841754798276E-3</v>
      </c>
      <c r="BG135" s="590">
        <v>27</v>
      </c>
      <c r="BH135" s="621">
        <v>1.0575793184488837E-2</v>
      </c>
      <c r="BI135" s="590">
        <v>31</v>
      </c>
      <c r="BJ135" s="621">
        <v>1.2142577359968664E-2</v>
      </c>
      <c r="BK135" s="590">
        <v>0</v>
      </c>
      <c r="BL135" s="621"/>
      <c r="BN135" s="621"/>
      <c r="BO135" s="590" t="s">
        <v>323</v>
      </c>
    </row>
    <row r="136" spans="1:67" s="590" customFormat="1" x14ac:dyDescent="0.2">
      <c r="A136" s="590" t="s">
        <v>38</v>
      </c>
      <c r="B136" s="590" t="s">
        <v>43</v>
      </c>
      <c r="C136" s="590" t="s">
        <v>502</v>
      </c>
      <c r="D136" s="590" t="s">
        <v>509</v>
      </c>
      <c r="E136" s="590" t="s">
        <v>504</v>
      </c>
      <c r="F136" s="590" t="s">
        <v>519</v>
      </c>
      <c r="G136" s="590" t="s">
        <v>321</v>
      </c>
      <c r="H136" s="590" t="s">
        <v>1112</v>
      </c>
      <c r="I136" s="590" t="s">
        <v>934</v>
      </c>
      <c r="K136" s="590" t="s">
        <v>386</v>
      </c>
      <c r="L136" s="590">
        <v>1</v>
      </c>
      <c r="N136" s="590">
        <v>3</v>
      </c>
      <c r="O136" s="656">
        <v>3</v>
      </c>
      <c r="P136" s="656">
        <v>5833</v>
      </c>
      <c r="Q136" s="656">
        <v>2754</v>
      </c>
      <c r="R136" s="590">
        <v>1</v>
      </c>
      <c r="S136" s="621">
        <v>0.33333333333333331</v>
      </c>
      <c r="T136" s="590">
        <v>1</v>
      </c>
      <c r="U136" s="590" t="s">
        <v>310</v>
      </c>
      <c r="W136" s="621"/>
      <c r="X136" s="590">
        <v>1</v>
      </c>
      <c r="AA136" s="659"/>
      <c r="AC136" s="621"/>
      <c r="AD136" s="590">
        <v>5772</v>
      </c>
      <c r="AE136" s="590">
        <v>61</v>
      </c>
      <c r="AF136" s="621">
        <v>1.045774044231099E-2</v>
      </c>
      <c r="AG136" s="590">
        <v>5833</v>
      </c>
      <c r="AH136" s="590">
        <v>9138</v>
      </c>
      <c r="AI136" s="621">
        <v>0.63832348435106145</v>
      </c>
      <c r="AJ136" s="590">
        <v>5772</v>
      </c>
      <c r="AK136" s="590">
        <v>61</v>
      </c>
      <c r="AL136" s="590">
        <v>5833</v>
      </c>
      <c r="AM136" s="590">
        <v>2706</v>
      </c>
      <c r="AN136" s="621">
        <v>0.46881496881496881</v>
      </c>
      <c r="AO136" s="590">
        <v>48</v>
      </c>
      <c r="AP136" s="621">
        <v>0.78688524590163933</v>
      </c>
      <c r="AQ136" s="590">
        <v>2754</v>
      </c>
      <c r="AR136" s="621">
        <v>0.47214126521515515</v>
      </c>
      <c r="AS136" s="590">
        <v>60</v>
      </c>
      <c r="AT136" s="621">
        <v>2.2172949002217297E-2</v>
      </c>
      <c r="AV136" s="621" t="s">
        <v>323</v>
      </c>
      <c r="AW136" s="590">
        <v>60</v>
      </c>
      <c r="AX136" s="621">
        <v>2.178649237472767E-2</v>
      </c>
      <c r="AZ136" s="621"/>
      <c r="BB136" s="621" t="s">
        <v>323</v>
      </c>
      <c r="BC136" s="590" t="s">
        <v>323</v>
      </c>
      <c r="BD136" s="621"/>
      <c r="BE136" s="590">
        <v>3</v>
      </c>
      <c r="BF136" s="621">
        <v>1.0893246187363835E-3</v>
      </c>
      <c r="BG136" s="590">
        <v>60</v>
      </c>
      <c r="BH136" s="621">
        <v>2.178649237472767E-2</v>
      </c>
      <c r="BI136" s="590">
        <v>63</v>
      </c>
      <c r="BJ136" s="621">
        <v>2.2875816993464051E-2</v>
      </c>
      <c r="BK136" s="590">
        <v>1</v>
      </c>
      <c r="BL136" s="621">
        <v>0.33333333333333331</v>
      </c>
      <c r="BM136" s="590">
        <v>0</v>
      </c>
      <c r="BN136" s="621"/>
      <c r="BO136" s="590" t="s">
        <v>323</v>
      </c>
    </row>
    <row r="137" spans="1:67" s="590" customFormat="1" x14ac:dyDescent="0.2">
      <c r="A137" s="590" t="s">
        <v>66</v>
      </c>
      <c r="B137" s="590" t="s">
        <v>69</v>
      </c>
      <c r="C137" s="590" t="s">
        <v>502</v>
      </c>
      <c r="D137" s="590" t="s">
        <v>509</v>
      </c>
      <c r="E137" s="590" t="s">
        <v>504</v>
      </c>
      <c r="F137" s="590" t="s">
        <v>519</v>
      </c>
      <c r="G137" s="590" t="s">
        <v>924</v>
      </c>
      <c r="H137" s="590" t="s">
        <v>1112</v>
      </c>
      <c r="I137" s="590" t="s">
        <v>934</v>
      </c>
      <c r="K137" s="590" t="s">
        <v>386</v>
      </c>
      <c r="L137" s="590">
        <v>1</v>
      </c>
      <c r="N137" s="590">
        <v>4</v>
      </c>
      <c r="O137" s="656">
        <v>4</v>
      </c>
      <c r="P137" s="656">
        <v>9866</v>
      </c>
      <c r="Q137" s="656">
        <v>4856</v>
      </c>
      <c r="R137" s="590">
        <v>1</v>
      </c>
      <c r="S137" s="621">
        <v>0.25</v>
      </c>
      <c r="T137" s="590">
        <v>2</v>
      </c>
      <c r="U137" s="590" t="s">
        <v>435</v>
      </c>
      <c r="W137" s="621"/>
      <c r="AA137" s="659"/>
      <c r="AC137" s="621"/>
      <c r="AD137" s="590">
        <v>9852</v>
      </c>
      <c r="AE137" s="590">
        <v>14</v>
      </c>
      <c r="AF137" s="621">
        <v>1.4190147982971822E-3</v>
      </c>
      <c r="AG137" s="590">
        <v>9866</v>
      </c>
      <c r="AH137" s="590">
        <v>14019</v>
      </c>
      <c r="AI137" s="621">
        <v>0.70375918396461945</v>
      </c>
      <c r="AJ137" s="590">
        <v>9852</v>
      </c>
      <c r="AK137" s="590">
        <v>14</v>
      </c>
      <c r="AL137" s="590">
        <v>9866</v>
      </c>
      <c r="AM137" s="590">
        <v>4846</v>
      </c>
      <c r="AN137" s="621">
        <v>0.49187982135606984</v>
      </c>
      <c r="AO137" s="590">
        <v>10</v>
      </c>
      <c r="AP137" s="621">
        <v>0.7142857142857143</v>
      </c>
      <c r="AQ137" s="590">
        <v>4856</v>
      </c>
      <c r="AR137" s="621">
        <v>0.4921954186093655</v>
      </c>
      <c r="AS137" s="590">
        <v>31</v>
      </c>
      <c r="AT137" s="621">
        <v>6.3970284770945105E-3</v>
      </c>
      <c r="AU137" s="590">
        <v>3</v>
      </c>
      <c r="AV137" s="621">
        <v>0.3</v>
      </c>
      <c r="AW137" s="590">
        <v>34</v>
      </c>
      <c r="AX137" s="621">
        <v>7.0016474464579901E-3</v>
      </c>
      <c r="AY137" s="590">
        <v>26</v>
      </c>
      <c r="AZ137" s="621">
        <v>0.83870967741935487</v>
      </c>
      <c r="BA137" s="590">
        <v>2</v>
      </c>
      <c r="BB137" s="621">
        <v>0.66666666666666663</v>
      </c>
      <c r="BC137" s="590">
        <v>28</v>
      </c>
      <c r="BD137" s="621">
        <v>0.82352941176470584</v>
      </c>
      <c r="BE137" s="590">
        <v>18</v>
      </c>
      <c r="BF137" s="621">
        <v>3.7067545304777594E-3</v>
      </c>
      <c r="BG137" s="590">
        <v>56</v>
      </c>
      <c r="BH137" s="621">
        <v>1.1532125205930808E-2</v>
      </c>
      <c r="BI137" s="590">
        <v>74</v>
      </c>
      <c r="BJ137" s="621">
        <v>1.5238879736408566E-2</v>
      </c>
      <c r="BK137" s="590">
        <v>1</v>
      </c>
      <c r="BL137" s="621">
        <v>0.25</v>
      </c>
      <c r="BM137" s="590">
        <v>0</v>
      </c>
      <c r="BN137" s="621"/>
      <c r="BO137" s="590" t="s">
        <v>323</v>
      </c>
    </row>
    <row r="138" spans="1:67" s="590" customFormat="1" x14ac:dyDescent="0.2">
      <c r="A138" s="590" t="s">
        <v>81</v>
      </c>
      <c r="B138" s="590" t="s">
        <v>84</v>
      </c>
      <c r="C138" s="590" t="s">
        <v>502</v>
      </c>
      <c r="D138" s="590" t="s">
        <v>509</v>
      </c>
      <c r="E138" s="590" t="s">
        <v>504</v>
      </c>
      <c r="F138" s="590" t="s">
        <v>519</v>
      </c>
      <c r="G138" s="590" t="s">
        <v>924</v>
      </c>
      <c r="H138" s="590" t="s">
        <v>1112</v>
      </c>
      <c r="I138" s="590" t="s">
        <v>934</v>
      </c>
      <c r="K138" s="590" t="s">
        <v>386</v>
      </c>
      <c r="L138" s="590">
        <v>1</v>
      </c>
      <c r="N138" s="590">
        <v>4</v>
      </c>
      <c r="O138" s="656">
        <v>4</v>
      </c>
      <c r="P138" s="656">
        <v>7361</v>
      </c>
      <c r="Q138" s="656">
        <v>3446</v>
      </c>
      <c r="R138" s="590">
        <v>1</v>
      </c>
      <c r="S138" s="621">
        <v>0.25</v>
      </c>
      <c r="T138" s="590">
        <v>1</v>
      </c>
      <c r="U138" s="590" t="s">
        <v>310</v>
      </c>
      <c r="W138" s="621"/>
      <c r="AA138" s="659"/>
      <c r="AC138" s="621"/>
      <c r="AD138" s="590">
        <v>7293</v>
      </c>
      <c r="AE138" s="590">
        <v>68</v>
      </c>
      <c r="AF138" s="621">
        <v>9.2378752886836026E-3</v>
      </c>
      <c r="AG138" s="590">
        <v>7361</v>
      </c>
      <c r="AH138" s="590">
        <v>11844</v>
      </c>
      <c r="AI138" s="621">
        <v>0.62149611617696721</v>
      </c>
      <c r="AJ138" s="590">
        <v>7293</v>
      </c>
      <c r="AK138" s="590">
        <v>68</v>
      </c>
      <c r="AL138" s="590">
        <v>7361</v>
      </c>
      <c r="AM138" s="590">
        <v>3384</v>
      </c>
      <c r="AN138" s="621">
        <v>0.4640065816536405</v>
      </c>
      <c r="AO138" s="590">
        <v>62</v>
      </c>
      <c r="AP138" s="621">
        <v>0.91176470588235292</v>
      </c>
      <c r="AQ138" s="590">
        <v>3446</v>
      </c>
      <c r="AR138" s="621">
        <v>0.46814291536476021</v>
      </c>
      <c r="AS138" s="590">
        <v>63</v>
      </c>
      <c r="AT138" s="621">
        <v>1.8617021276595744E-2</v>
      </c>
      <c r="AU138" s="590">
        <v>5</v>
      </c>
      <c r="AV138" s="621">
        <v>8.0645161290322578E-2</v>
      </c>
      <c r="AW138" s="590">
        <v>68</v>
      </c>
      <c r="AX138" s="621">
        <v>1.9733023795705164E-2</v>
      </c>
      <c r="AY138" s="590">
        <v>47</v>
      </c>
      <c r="AZ138" s="621">
        <v>0.74603174603174605</v>
      </c>
      <c r="BA138" s="590">
        <v>2</v>
      </c>
      <c r="BB138" s="621">
        <v>0.4</v>
      </c>
      <c r="BC138" s="590">
        <v>49</v>
      </c>
      <c r="BD138" s="621">
        <v>0.72058823529411764</v>
      </c>
      <c r="BE138" s="590">
        <v>5</v>
      </c>
      <c r="BF138" s="621">
        <v>1.4509576320371445E-3</v>
      </c>
      <c r="BG138" s="590">
        <v>37</v>
      </c>
      <c r="BH138" s="621">
        <v>1.0737086477074869E-2</v>
      </c>
      <c r="BI138" s="590">
        <v>42</v>
      </c>
      <c r="BJ138" s="621">
        <v>1.2188044109112013E-2</v>
      </c>
      <c r="BK138" s="590">
        <v>0</v>
      </c>
      <c r="BL138" s="621"/>
      <c r="BN138" s="621"/>
      <c r="BO138" s="590" t="s">
        <v>323</v>
      </c>
    </row>
    <row r="139" spans="1:67" s="590" customFormat="1" x14ac:dyDescent="0.2">
      <c r="A139" s="590" t="s">
        <v>109</v>
      </c>
      <c r="B139" s="590" t="s">
        <v>111</v>
      </c>
      <c r="C139" s="590" t="s">
        <v>502</v>
      </c>
      <c r="D139" s="590" t="s">
        <v>509</v>
      </c>
      <c r="E139" s="590" t="s">
        <v>504</v>
      </c>
      <c r="F139" s="590" t="s">
        <v>519</v>
      </c>
      <c r="G139" s="590" t="s">
        <v>321</v>
      </c>
      <c r="H139" s="590" t="s">
        <v>1112</v>
      </c>
      <c r="I139" s="590" t="s">
        <v>934</v>
      </c>
      <c r="K139" s="590" t="s">
        <v>386</v>
      </c>
      <c r="L139" s="590">
        <v>1</v>
      </c>
      <c r="N139" s="590">
        <v>4</v>
      </c>
      <c r="O139" s="656">
        <v>4</v>
      </c>
      <c r="P139" s="656">
        <v>14790</v>
      </c>
      <c r="Q139" s="656">
        <v>5909</v>
      </c>
      <c r="R139" s="590">
        <v>0</v>
      </c>
      <c r="S139" s="621"/>
      <c r="U139" s="590" t="s">
        <v>434</v>
      </c>
      <c r="V139" s="590">
        <v>1</v>
      </c>
      <c r="W139" s="621">
        <v>1</v>
      </c>
      <c r="X139" s="590">
        <v>1</v>
      </c>
      <c r="AA139" s="659"/>
      <c r="AC139" s="621"/>
      <c r="AD139" s="590">
        <v>14774</v>
      </c>
      <c r="AE139" s="590">
        <v>16</v>
      </c>
      <c r="AF139" s="621">
        <v>1.0818120351588911E-3</v>
      </c>
      <c r="AG139" s="590">
        <v>14790</v>
      </c>
      <c r="AH139" s="590">
        <v>22071</v>
      </c>
      <c r="AI139" s="621">
        <v>0.67011009922522768</v>
      </c>
      <c r="AJ139" s="590">
        <v>14774</v>
      </c>
      <c r="AK139" s="590">
        <v>16</v>
      </c>
      <c r="AL139" s="590">
        <v>14790</v>
      </c>
      <c r="AM139" s="590">
        <v>5897</v>
      </c>
      <c r="AN139" s="621">
        <v>0.39914715039935023</v>
      </c>
      <c r="AO139" s="590">
        <v>12</v>
      </c>
      <c r="AP139" s="621">
        <v>0.75</v>
      </c>
      <c r="AQ139" s="590">
        <v>5909</v>
      </c>
      <c r="AR139" s="621">
        <v>0.39952670723461797</v>
      </c>
      <c r="AS139" s="590">
        <v>58</v>
      </c>
      <c r="AT139" s="621">
        <v>9.8355095811429542E-3</v>
      </c>
      <c r="AV139" s="621"/>
      <c r="AW139" s="590">
        <v>58</v>
      </c>
      <c r="AX139" s="621">
        <v>9.8155356236249783E-3</v>
      </c>
      <c r="AY139" s="590">
        <v>53</v>
      </c>
      <c r="AZ139" s="621">
        <v>0.91379310344827591</v>
      </c>
      <c r="BB139" s="621"/>
      <c r="BC139" s="590">
        <v>53</v>
      </c>
      <c r="BD139" s="621">
        <v>0.91379310344827591</v>
      </c>
      <c r="BE139" s="590">
        <v>18</v>
      </c>
      <c r="BF139" s="621">
        <v>3.0462007107801658E-3</v>
      </c>
      <c r="BG139" s="590">
        <v>146</v>
      </c>
      <c r="BH139" s="621">
        <v>2.4708072431883568E-2</v>
      </c>
      <c r="BI139" s="590">
        <v>164</v>
      </c>
      <c r="BJ139" s="621">
        <v>2.7754273142663734E-2</v>
      </c>
      <c r="BK139" s="590">
        <v>2</v>
      </c>
      <c r="BL139" s="621">
        <v>0.5</v>
      </c>
      <c r="BM139" s="590">
        <v>0</v>
      </c>
      <c r="BN139" s="621"/>
      <c r="BO139" s="590" t="s">
        <v>323</v>
      </c>
    </row>
    <row r="140" spans="1:67" s="590" customFormat="1" x14ac:dyDescent="0.2">
      <c r="A140" s="590" t="s">
        <v>115</v>
      </c>
      <c r="B140" s="590" t="s">
        <v>120</v>
      </c>
      <c r="C140" s="590" t="s">
        <v>502</v>
      </c>
      <c r="D140" s="590" t="s">
        <v>509</v>
      </c>
      <c r="E140" s="590" t="s">
        <v>504</v>
      </c>
      <c r="F140" s="590" t="s">
        <v>519</v>
      </c>
      <c r="G140" s="590" t="s">
        <v>320</v>
      </c>
      <c r="H140" s="590" t="s">
        <v>1112</v>
      </c>
      <c r="I140" s="590" t="s">
        <v>934</v>
      </c>
      <c r="K140" s="590" t="s">
        <v>510</v>
      </c>
      <c r="L140" s="590">
        <v>1</v>
      </c>
      <c r="M140" s="590">
        <v>1</v>
      </c>
      <c r="N140" s="590">
        <v>1</v>
      </c>
      <c r="O140" s="656">
        <v>1</v>
      </c>
      <c r="P140" s="656">
        <v>7214</v>
      </c>
      <c r="Q140" s="656" t="s">
        <v>323</v>
      </c>
      <c r="R140" s="590">
        <v>0</v>
      </c>
      <c r="S140" s="621">
        <v>0</v>
      </c>
      <c r="T140" s="590">
        <v>0</v>
      </c>
      <c r="U140" s="590" t="s">
        <v>434</v>
      </c>
      <c r="V140" s="590">
        <v>1</v>
      </c>
      <c r="W140" s="621">
        <v>1</v>
      </c>
      <c r="X140" s="590">
        <v>1</v>
      </c>
      <c r="AA140" s="659"/>
      <c r="AC140" s="621"/>
      <c r="AD140" s="590">
        <v>7163</v>
      </c>
      <c r="AE140" s="590">
        <v>51</v>
      </c>
      <c r="AF140" s="621">
        <v>7.0695869143332412E-3</v>
      </c>
      <c r="AG140" s="590">
        <v>7214</v>
      </c>
      <c r="AH140" s="590">
        <v>9528</v>
      </c>
      <c r="AI140" s="621">
        <v>0.75713685978169609</v>
      </c>
      <c r="AJ140" s="590" t="s">
        <v>323</v>
      </c>
      <c r="AK140" s="590" t="s">
        <v>323</v>
      </c>
      <c r="AL140" s="590" t="s">
        <v>323</v>
      </c>
      <c r="AN140" s="621" t="s">
        <v>323</v>
      </c>
      <c r="AP140" s="621" t="s">
        <v>323</v>
      </c>
      <c r="AQ140" s="590" t="s">
        <v>323</v>
      </c>
      <c r="AR140" s="621" t="s">
        <v>323</v>
      </c>
      <c r="AT140" s="621" t="s">
        <v>323</v>
      </c>
      <c r="AV140" s="621" t="s">
        <v>323</v>
      </c>
      <c r="AW140" s="590" t="s">
        <v>323</v>
      </c>
      <c r="AX140" s="621" t="s">
        <v>323</v>
      </c>
      <c r="AZ140" s="621" t="s">
        <v>323</v>
      </c>
      <c r="BB140" s="621"/>
      <c r="BC140" s="590" t="s">
        <v>323</v>
      </c>
      <c r="BD140" s="621" t="s">
        <v>323</v>
      </c>
      <c r="BF140" s="621" t="s">
        <v>323</v>
      </c>
      <c r="BH140" s="621" t="s">
        <v>323</v>
      </c>
      <c r="BI140" s="590" t="s">
        <v>323</v>
      </c>
      <c r="BJ140" s="621" t="s">
        <v>323</v>
      </c>
      <c r="BK140" s="590">
        <v>1</v>
      </c>
      <c r="BL140" s="621">
        <v>1</v>
      </c>
      <c r="BM140" s="590">
        <v>1</v>
      </c>
      <c r="BN140" s="621">
        <v>1</v>
      </c>
      <c r="BO140" s="590" t="s">
        <v>323</v>
      </c>
    </row>
    <row r="141" spans="1:67" s="590" customFormat="1" x14ac:dyDescent="0.2">
      <c r="A141" s="590" t="s">
        <v>136</v>
      </c>
      <c r="B141" s="590" t="s">
        <v>137</v>
      </c>
      <c r="C141" s="590" t="s">
        <v>502</v>
      </c>
      <c r="D141" s="590" t="s">
        <v>509</v>
      </c>
      <c r="E141" s="590" t="s">
        <v>504</v>
      </c>
      <c r="F141" s="590" t="s">
        <v>519</v>
      </c>
      <c r="G141" s="590" t="s">
        <v>925</v>
      </c>
      <c r="H141" s="590" t="s">
        <v>1112</v>
      </c>
      <c r="I141" s="590" t="s">
        <v>934</v>
      </c>
      <c r="K141" s="590" t="s">
        <v>386</v>
      </c>
      <c r="L141" s="590">
        <v>1</v>
      </c>
      <c r="N141" s="590">
        <v>2</v>
      </c>
      <c r="O141" s="656">
        <v>2</v>
      </c>
      <c r="P141" s="656">
        <v>6271</v>
      </c>
      <c r="Q141" s="656">
        <v>2972</v>
      </c>
      <c r="R141" s="590">
        <v>0</v>
      </c>
      <c r="S141" s="621"/>
      <c r="U141" s="590" t="s">
        <v>434</v>
      </c>
      <c r="V141" s="590">
        <v>1</v>
      </c>
      <c r="W141" s="621">
        <v>1</v>
      </c>
      <c r="X141" s="590">
        <v>1</v>
      </c>
      <c r="AA141" s="659"/>
      <c r="AC141" s="621"/>
      <c r="AD141" s="590">
        <v>6255</v>
      </c>
      <c r="AE141" s="590">
        <v>16</v>
      </c>
      <c r="AF141" s="621">
        <v>2.5514272045925688E-3</v>
      </c>
      <c r="AG141" s="590">
        <v>6271</v>
      </c>
      <c r="AH141" s="590">
        <v>8991</v>
      </c>
      <c r="AI141" s="621">
        <v>0.6974752530308086</v>
      </c>
      <c r="AJ141" s="590">
        <v>6255</v>
      </c>
      <c r="AK141" s="590">
        <v>16</v>
      </c>
      <c r="AL141" s="590">
        <v>6271</v>
      </c>
      <c r="AM141" s="590">
        <v>2954</v>
      </c>
      <c r="AN141" s="621">
        <v>0.47226219024780175</v>
      </c>
      <c r="AO141" s="590">
        <v>18</v>
      </c>
      <c r="AP141" s="621">
        <v>1.125</v>
      </c>
      <c r="AQ141" s="590">
        <v>2972</v>
      </c>
      <c r="AR141" s="621">
        <v>0.47392760325306971</v>
      </c>
      <c r="AS141" s="590">
        <v>31</v>
      </c>
      <c r="AT141" s="621">
        <v>1.049424509140149E-2</v>
      </c>
      <c r="AU141" s="590">
        <v>19</v>
      </c>
      <c r="AV141" s="621">
        <v>1.0555555555555556</v>
      </c>
      <c r="AW141" s="590">
        <v>50</v>
      </c>
      <c r="AX141" s="621">
        <v>1.6823687752355317E-2</v>
      </c>
      <c r="AY141" s="590">
        <v>21</v>
      </c>
      <c r="AZ141" s="621">
        <v>0.67741935483870963</v>
      </c>
      <c r="BA141" s="590">
        <v>18</v>
      </c>
      <c r="BB141" s="621">
        <v>0.94736842105263153</v>
      </c>
      <c r="BC141" s="590">
        <v>39</v>
      </c>
      <c r="BD141" s="621">
        <v>0.78</v>
      </c>
      <c r="BE141" s="590">
        <v>1</v>
      </c>
      <c r="BF141" s="621">
        <v>3.3647375504710633E-4</v>
      </c>
      <c r="BG141" s="590">
        <v>58</v>
      </c>
      <c r="BH141" s="621">
        <v>1.9515477792732168E-2</v>
      </c>
      <c r="BI141" s="590">
        <v>59</v>
      </c>
      <c r="BJ141" s="621">
        <v>1.9851951547779273E-2</v>
      </c>
      <c r="BK141" s="590">
        <v>0</v>
      </c>
      <c r="BL141" s="621"/>
      <c r="BN141" s="621"/>
      <c r="BO141" s="590" t="s">
        <v>323</v>
      </c>
    </row>
    <row r="142" spans="1:67" s="590" customFormat="1" x14ac:dyDescent="0.2">
      <c r="A142" s="590" t="s">
        <v>140</v>
      </c>
      <c r="B142" s="590" t="s">
        <v>143</v>
      </c>
      <c r="C142" s="590" t="s">
        <v>502</v>
      </c>
      <c r="D142" s="590" t="s">
        <v>509</v>
      </c>
      <c r="E142" s="590" t="s">
        <v>504</v>
      </c>
      <c r="F142" s="590" t="s">
        <v>519</v>
      </c>
      <c r="G142" s="590" t="s">
        <v>925</v>
      </c>
      <c r="H142" s="590" t="s">
        <v>1112</v>
      </c>
      <c r="I142" s="590" t="s">
        <v>934</v>
      </c>
      <c r="K142" s="590" t="s">
        <v>386</v>
      </c>
      <c r="L142" s="590">
        <v>1</v>
      </c>
      <c r="N142" s="590">
        <v>2</v>
      </c>
      <c r="O142" s="656">
        <v>2</v>
      </c>
      <c r="P142" s="656">
        <v>12096</v>
      </c>
      <c r="Q142" s="656">
        <v>6105</v>
      </c>
      <c r="R142" s="590">
        <v>0</v>
      </c>
      <c r="S142" s="621"/>
      <c r="U142" s="590" t="s">
        <v>434</v>
      </c>
      <c r="V142" s="590">
        <v>1</v>
      </c>
      <c r="W142" s="621">
        <v>1</v>
      </c>
      <c r="X142" s="590">
        <v>1</v>
      </c>
      <c r="AA142" s="659"/>
      <c r="AC142" s="621"/>
      <c r="AD142" s="590">
        <v>12074</v>
      </c>
      <c r="AE142" s="590">
        <v>22</v>
      </c>
      <c r="AF142" s="621">
        <v>1.8187830687830687E-3</v>
      </c>
      <c r="AG142" s="590">
        <v>12096</v>
      </c>
      <c r="AH142" s="590">
        <v>16854</v>
      </c>
      <c r="AI142" s="621">
        <v>0.71769312922748307</v>
      </c>
      <c r="AJ142" s="590">
        <v>12074</v>
      </c>
      <c r="AK142" s="590">
        <v>22</v>
      </c>
      <c r="AL142" s="590">
        <v>12096</v>
      </c>
      <c r="AM142" s="590">
        <v>6085</v>
      </c>
      <c r="AN142" s="621">
        <v>0.50397548451217489</v>
      </c>
      <c r="AO142" s="590">
        <v>20</v>
      </c>
      <c r="AP142" s="621">
        <v>0.90909090909090906</v>
      </c>
      <c r="AQ142" s="590">
        <v>6105</v>
      </c>
      <c r="AR142" s="621">
        <v>0.50471230158730163</v>
      </c>
      <c r="AS142" s="590">
        <v>47</v>
      </c>
      <c r="AT142" s="621">
        <v>7.7239112571898111E-3</v>
      </c>
      <c r="AU142" s="590">
        <v>7</v>
      </c>
      <c r="AV142" s="621">
        <v>0.35</v>
      </c>
      <c r="AW142" s="590">
        <v>54</v>
      </c>
      <c r="AX142" s="621">
        <v>8.8452088452088459E-3</v>
      </c>
      <c r="AY142" s="590">
        <v>43</v>
      </c>
      <c r="AZ142" s="621">
        <v>0.91489361702127658</v>
      </c>
      <c r="BA142" s="590">
        <v>5</v>
      </c>
      <c r="BB142" s="621">
        <v>0.7142857142857143</v>
      </c>
      <c r="BC142" s="590">
        <v>48</v>
      </c>
      <c r="BD142" s="621">
        <v>0.88888888888888884</v>
      </c>
      <c r="BE142" s="590">
        <v>3</v>
      </c>
      <c r="BF142" s="621">
        <v>4.9140049140049139E-4</v>
      </c>
      <c r="BG142" s="590">
        <v>115</v>
      </c>
      <c r="BH142" s="621">
        <v>1.8837018837018837E-2</v>
      </c>
      <c r="BI142" s="590">
        <v>118</v>
      </c>
      <c r="BJ142" s="621">
        <v>1.9328419328419329E-2</v>
      </c>
      <c r="BK142" s="590">
        <v>1</v>
      </c>
      <c r="BL142" s="621">
        <v>0.5</v>
      </c>
      <c r="BM142" s="590">
        <v>0</v>
      </c>
      <c r="BN142" s="621"/>
      <c r="BO142" s="590" t="s">
        <v>323</v>
      </c>
    </row>
    <row r="143" spans="1:67" s="590" customFormat="1" x14ac:dyDescent="0.2">
      <c r="A143" s="590" t="s">
        <v>213</v>
      </c>
      <c r="B143" s="590" t="s">
        <v>214</v>
      </c>
      <c r="C143" s="590" t="s">
        <v>502</v>
      </c>
      <c r="D143" s="590" t="s">
        <v>509</v>
      </c>
      <c r="E143" s="590" t="s">
        <v>504</v>
      </c>
      <c r="F143" s="590" t="s">
        <v>505</v>
      </c>
      <c r="G143" s="590" t="s">
        <v>314</v>
      </c>
      <c r="H143" s="590" t="s">
        <v>1112</v>
      </c>
      <c r="I143" s="590" t="s">
        <v>934</v>
      </c>
      <c r="K143" s="590" t="s">
        <v>386</v>
      </c>
      <c r="L143" s="590">
        <v>1</v>
      </c>
      <c r="N143" s="590">
        <v>2</v>
      </c>
      <c r="O143" s="656">
        <v>2</v>
      </c>
      <c r="P143" s="656">
        <v>5505</v>
      </c>
      <c r="Q143" s="656">
        <v>3038</v>
      </c>
      <c r="R143" s="590">
        <v>2</v>
      </c>
      <c r="S143" s="621">
        <v>1</v>
      </c>
      <c r="T143" s="590">
        <v>1</v>
      </c>
      <c r="U143" s="590" t="s">
        <v>310</v>
      </c>
      <c r="W143" s="621"/>
      <c r="AA143" s="659"/>
      <c r="AC143" s="621"/>
      <c r="AD143" s="590">
        <v>5498</v>
      </c>
      <c r="AE143" s="590">
        <v>7</v>
      </c>
      <c r="AF143" s="621">
        <v>1.2715712988192551E-3</v>
      </c>
      <c r="AG143" s="590">
        <v>5505</v>
      </c>
      <c r="AH143" s="590">
        <v>7536</v>
      </c>
      <c r="AI143" s="621">
        <v>0.73049363057324845</v>
      </c>
      <c r="AJ143" s="590">
        <v>5498</v>
      </c>
      <c r="AK143" s="590">
        <v>7</v>
      </c>
      <c r="AL143" s="590">
        <v>5505</v>
      </c>
      <c r="AM143" s="590">
        <v>3031</v>
      </c>
      <c r="AN143" s="621">
        <v>0.55129137868315747</v>
      </c>
      <c r="AO143" s="590">
        <v>7</v>
      </c>
      <c r="AP143" s="621">
        <v>1</v>
      </c>
      <c r="AQ143" s="590">
        <v>3038</v>
      </c>
      <c r="AR143" s="621">
        <v>0.55186194368755681</v>
      </c>
      <c r="AS143" s="590">
        <v>27</v>
      </c>
      <c r="AT143" s="621">
        <v>8.9079511712306172E-3</v>
      </c>
      <c r="AU143" s="590">
        <v>3</v>
      </c>
      <c r="AV143" s="621">
        <v>0.42857142857142855</v>
      </c>
      <c r="AW143" s="590">
        <v>30</v>
      </c>
      <c r="AX143" s="621">
        <v>9.8749177090190921E-3</v>
      </c>
      <c r="AY143" s="590">
        <v>23</v>
      </c>
      <c r="AZ143" s="621">
        <v>0.85185185185185186</v>
      </c>
      <c r="BA143" s="590">
        <v>3</v>
      </c>
      <c r="BB143" s="621">
        <v>1</v>
      </c>
      <c r="BC143" s="590">
        <v>26</v>
      </c>
      <c r="BD143" s="621">
        <v>0.8666666666666667</v>
      </c>
      <c r="BE143" s="590">
        <v>3</v>
      </c>
      <c r="BF143" s="621">
        <v>9.8749177090190921E-4</v>
      </c>
      <c r="BG143" s="590">
        <v>105</v>
      </c>
      <c r="BH143" s="621">
        <v>3.4562211981566823E-2</v>
      </c>
      <c r="BI143" s="590">
        <v>108</v>
      </c>
      <c r="BJ143" s="621">
        <v>3.5549703752468728E-2</v>
      </c>
      <c r="BK143" s="590">
        <v>1</v>
      </c>
      <c r="BL143" s="621">
        <v>0.5</v>
      </c>
      <c r="BM143" s="590">
        <v>0</v>
      </c>
      <c r="BN143" s="621"/>
      <c r="BO143" s="590" t="s">
        <v>323</v>
      </c>
    </row>
    <row r="144" spans="1:67" s="590" customFormat="1" x14ac:dyDescent="0.2">
      <c r="A144" s="590" t="s">
        <v>228</v>
      </c>
      <c r="B144" s="590" t="s">
        <v>229</v>
      </c>
      <c r="C144" s="590" t="s">
        <v>502</v>
      </c>
      <c r="D144" s="590" t="s">
        <v>509</v>
      </c>
      <c r="E144" s="590" t="s">
        <v>504</v>
      </c>
      <c r="F144" s="590" t="s">
        <v>519</v>
      </c>
      <c r="G144" s="590" t="s">
        <v>319</v>
      </c>
      <c r="H144" s="590" t="s">
        <v>1112</v>
      </c>
      <c r="I144" s="590" t="s">
        <v>934</v>
      </c>
      <c r="K144" s="590" t="s">
        <v>386</v>
      </c>
      <c r="L144" s="590">
        <v>1</v>
      </c>
      <c r="N144" s="590">
        <v>4</v>
      </c>
      <c r="O144" s="656">
        <v>4</v>
      </c>
      <c r="P144" s="656"/>
      <c r="Q144" s="656" t="s">
        <v>323</v>
      </c>
      <c r="R144" s="590">
        <v>1</v>
      </c>
      <c r="S144" s="621">
        <v>0.25</v>
      </c>
      <c r="T144" s="590">
        <v>1</v>
      </c>
      <c r="U144" s="590" t="s">
        <v>435</v>
      </c>
      <c r="V144" s="590">
        <v>0</v>
      </c>
      <c r="W144" s="621">
        <v>0</v>
      </c>
      <c r="X144" s="590">
        <v>0</v>
      </c>
      <c r="AA144" s="659"/>
      <c r="AC144" s="621"/>
      <c r="AF144" s="621"/>
      <c r="AG144" s="590">
        <v>5235</v>
      </c>
      <c r="AH144" s="590">
        <v>7890</v>
      </c>
      <c r="AI144" s="621">
        <v>0.66349809885931554</v>
      </c>
      <c r="AL144" s="590">
        <v>5235</v>
      </c>
      <c r="AN144" s="621" t="s">
        <v>323</v>
      </c>
      <c r="AP144" s="621" t="s">
        <v>323</v>
      </c>
      <c r="AQ144" s="590">
        <v>3246</v>
      </c>
      <c r="AR144" s="621">
        <v>0.62</v>
      </c>
      <c r="AT144" s="621" t="s">
        <v>323</v>
      </c>
      <c r="AV144" s="621" t="s">
        <v>323</v>
      </c>
      <c r="AW144" s="590">
        <v>54</v>
      </c>
      <c r="AX144" s="621">
        <v>1.6635859519408502E-2</v>
      </c>
      <c r="AZ144" s="621" t="s">
        <v>323</v>
      </c>
      <c r="BB144" s="621" t="s">
        <v>323</v>
      </c>
      <c r="BC144" s="590" t="s">
        <v>323</v>
      </c>
      <c r="BD144" s="621" t="s">
        <v>323</v>
      </c>
      <c r="BE144" s="590">
        <v>5</v>
      </c>
      <c r="BF144" s="621" t="s">
        <v>323</v>
      </c>
      <c r="BG144" s="590">
        <v>42</v>
      </c>
      <c r="BH144" s="621" t="s">
        <v>323</v>
      </c>
      <c r="BI144" s="590">
        <v>47</v>
      </c>
      <c r="BJ144" s="621" t="s">
        <v>323</v>
      </c>
      <c r="BK144" s="590">
        <v>0</v>
      </c>
      <c r="BL144" s="621"/>
      <c r="BN144" s="621"/>
      <c r="BO144" s="590" t="s">
        <v>323</v>
      </c>
    </row>
    <row r="145" spans="1:67" s="590" customFormat="1" x14ac:dyDescent="0.2">
      <c r="A145" s="590" t="s">
        <v>244</v>
      </c>
      <c r="B145" s="590" t="s">
        <v>245</v>
      </c>
      <c r="C145" s="590" t="s">
        <v>502</v>
      </c>
      <c r="D145" s="590" t="s">
        <v>509</v>
      </c>
      <c r="E145" s="590" t="s">
        <v>504</v>
      </c>
      <c r="F145" s="590" t="s">
        <v>519</v>
      </c>
      <c r="G145" s="590" t="s">
        <v>321</v>
      </c>
      <c r="H145" s="590" t="s">
        <v>1112</v>
      </c>
      <c r="I145" s="590" t="s">
        <v>934</v>
      </c>
      <c r="K145" s="590" t="s">
        <v>386</v>
      </c>
      <c r="L145" s="590">
        <v>1</v>
      </c>
      <c r="N145" s="590">
        <v>2</v>
      </c>
      <c r="O145" s="656">
        <v>2</v>
      </c>
      <c r="P145" s="656">
        <v>5682</v>
      </c>
      <c r="Q145" s="656">
        <v>2475</v>
      </c>
      <c r="R145" s="590">
        <v>0</v>
      </c>
      <c r="S145" s="621"/>
      <c r="T145" s="590">
        <v>1</v>
      </c>
      <c r="U145" s="590" t="s">
        <v>434</v>
      </c>
      <c r="V145" s="590">
        <v>1</v>
      </c>
      <c r="W145" s="621">
        <v>1</v>
      </c>
      <c r="X145" s="590">
        <v>1</v>
      </c>
      <c r="AA145" s="659"/>
      <c r="AC145" s="621"/>
      <c r="AD145" s="590">
        <v>5662</v>
      </c>
      <c r="AE145" s="590">
        <v>20</v>
      </c>
      <c r="AF145" s="621">
        <v>3.5198873636043647E-3</v>
      </c>
      <c r="AG145" s="590">
        <v>5682</v>
      </c>
      <c r="AH145" s="590">
        <v>8910</v>
      </c>
      <c r="AI145" s="621">
        <v>0.63771043771043767</v>
      </c>
      <c r="AJ145" s="590">
        <v>5662</v>
      </c>
      <c r="AK145" s="590">
        <v>20</v>
      </c>
      <c r="AL145" s="590">
        <v>5682</v>
      </c>
      <c r="AM145" s="590">
        <v>2457</v>
      </c>
      <c r="AN145" s="621">
        <v>0.43394560226068529</v>
      </c>
      <c r="AO145" s="590">
        <v>18</v>
      </c>
      <c r="AP145" s="621">
        <v>0.9</v>
      </c>
      <c r="AQ145" s="590">
        <v>2475</v>
      </c>
      <c r="AR145" s="621">
        <v>0.4355860612460401</v>
      </c>
      <c r="AS145" s="590">
        <v>18</v>
      </c>
      <c r="AT145" s="621">
        <v>7.326007326007326E-3</v>
      </c>
      <c r="AU145" s="590">
        <v>2</v>
      </c>
      <c r="AV145" s="621">
        <v>0.1111111111111111</v>
      </c>
      <c r="AW145" s="590">
        <v>20</v>
      </c>
      <c r="AX145" s="621">
        <v>8.0808080808080808E-3</v>
      </c>
      <c r="AY145" s="590">
        <v>15</v>
      </c>
      <c r="AZ145" s="621">
        <v>0.83333333333333337</v>
      </c>
      <c r="BB145" s="621"/>
      <c r="BC145" s="590">
        <v>15</v>
      </c>
      <c r="BD145" s="621">
        <v>0.75</v>
      </c>
      <c r="BE145" s="590">
        <v>1</v>
      </c>
      <c r="BF145" s="621">
        <v>4.0404040404040404E-4</v>
      </c>
      <c r="BG145" s="590">
        <v>65</v>
      </c>
      <c r="BH145" s="621">
        <v>2.6262626262626262E-2</v>
      </c>
      <c r="BI145" s="590">
        <v>66</v>
      </c>
      <c r="BJ145" s="621">
        <v>2.6666666666666668E-2</v>
      </c>
      <c r="BK145" s="590">
        <v>0</v>
      </c>
      <c r="BL145" s="621"/>
      <c r="BN145" s="621"/>
      <c r="BO145" s="590" t="s">
        <v>323</v>
      </c>
    </row>
    <row r="146" spans="1:67" s="590" customFormat="1" x14ac:dyDescent="0.2">
      <c r="A146" s="590" t="s">
        <v>274</v>
      </c>
      <c r="B146" s="590" t="s">
        <v>276</v>
      </c>
      <c r="C146" s="590" t="s">
        <v>502</v>
      </c>
      <c r="D146" s="590" t="s">
        <v>509</v>
      </c>
      <c r="E146" s="590" t="s">
        <v>504</v>
      </c>
      <c r="F146" s="590" t="s">
        <v>505</v>
      </c>
      <c r="G146" s="590" t="s">
        <v>316</v>
      </c>
      <c r="H146" s="590" t="s">
        <v>1112</v>
      </c>
      <c r="I146" s="590" t="s">
        <v>934</v>
      </c>
      <c r="K146" s="590" t="s">
        <v>386</v>
      </c>
      <c r="L146" s="590">
        <v>1</v>
      </c>
      <c r="N146" s="590">
        <v>4</v>
      </c>
      <c r="O146" s="656">
        <v>4</v>
      </c>
      <c r="P146" s="656">
        <v>5899</v>
      </c>
      <c r="Q146" s="656">
        <v>3655</v>
      </c>
      <c r="R146" s="590">
        <v>2</v>
      </c>
      <c r="S146" s="621">
        <v>0.5</v>
      </c>
      <c r="U146" s="590" t="s">
        <v>310</v>
      </c>
      <c r="W146" s="621"/>
      <c r="AA146" s="659"/>
      <c r="AC146" s="621"/>
      <c r="AD146" s="590">
        <v>5856</v>
      </c>
      <c r="AE146" s="590">
        <v>43</v>
      </c>
      <c r="AF146" s="621">
        <v>7.2893710798440413E-3</v>
      </c>
      <c r="AG146" s="590">
        <v>5899</v>
      </c>
      <c r="AH146" s="590">
        <v>8304</v>
      </c>
      <c r="AI146" s="621">
        <v>0.71038053949903657</v>
      </c>
      <c r="AJ146" s="590">
        <v>5856</v>
      </c>
      <c r="AK146" s="590">
        <v>43</v>
      </c>
      <c r="AL146" s="590">
        <v>5899</v>
      </c>
      <c r="AM146" s="590">
        <v>3647</v>
      </c>
      <c r="AN146" s="621">
        <v>0.62278005464480879</v>
      </c>
      <c r="AO146" s="590">
        <v>8</v>
      </c>
      <c r="AP146" s="621">
        <v>0.18604651162790697</v>
      </c>
      <c r="AQ146" s="590">
        <v>3655</v>
      </c>
      <c r="AR146" s="621">
        <v>0.6195965417867435</v>
      </c>
      <c r="AS146" s="590">
        <v>59</v>
      </c>
      <c r="AT146" s="621">
        <v>1.6177680285165891E-2</v>
      </c>
      <c r="AU146" s="590">
        <v>8</v>
      </c>
      <c r="AV146" s="621">
        <v>1</v>
      </c>
      <c r="AW146" s="590">
        <v>67</v>
      </c>
      <c r="AX146" s="621">
        <v>1.8331053351573187E-2</v>
      </c>
      <c r="AY146" s="590">
        <v>47</v>
      </c>
      <c r="AZ146" s="621">
        <v>0.79661016949152541</v>
      </c>
      <c r="BA146" s="590">
        <v>8</v>
      </c>
      <c r="BB146" s="621">
        <v>1</v>
      </c>
      <c r="BC146" s="590">
        <v>55</v>
      </c>
      <c r="BD146" s="621">
        <v>0.82089552238805974</v>
      </c>
      <c r="BE146" s="590">
        <v>5</v>
      </c>
      <c r="BF146" s="621">
        <v>1.3679890560875513E-3</v>
      </c>
      <c r="BG146" s="590">
        <v>51</v>
      </c>
      <c r="BH146" s="621">
        <v>1.3953488372093023E-2</v>
      </c>
      <c r="BI146" s="590">
        <v>56</v>
      </c>
      <c r="BJ146" s="621">
        <v>1.5321477428180574E-2</v>
      </c>
      <c r="BK146" s="590">
        <v>1</v>
      </c>
      <c r="BL146" s="621">
        <v>0.25</v>
      </c>
      <c r="BM146" s="590">
        <v>0</v>
      </c>
      <c r="BN146" s="621"/>
      <c r="BO146" s="590" t="s">
        <v>323</v>
      </c>
    </row>
    <row r="147" spans="1:67" s="590" customFormat="1" x14ac:dyDescent="0.2">
      <c r="A147" s="590" t="s">
        <v>539</v>
      </c>
      <c r="B147" s="590" t="s">
        <v>540</v>
      </c>
      <c r="C147" s="590" t="s">
        <v>541</v>
      </c>
      <c r="D147" s="590" t="s">
        <v>542</v>
      </c>
      <c r="E147" s="590" t="s">
        <v>504</v>
      </c>
      <c r="F147" s="590" t="s">
        <v>505</v>
      </c>
      <c r="G147" s="590" t="s">
        <v>316</v>
      </c>
      <c r="H147" s="590" t="s">
        <v>1112</v>
      </c>
      <c r="I147" s="590" t="s">
        <v>934</v>
      </c>
      <c r="K147" s="590" t="s">
        <v>386</v>
      </c>
      <c r="L147" s="590">
        <v>1</v>
      </c>
      <c r="N147" s="590">
        <v>2</v>
      </c>
      <c r="O147" s="656">
        <v>2</v>
      </c>
      <c r="P147" s="656">
        <v>7518</v>
      </c>
      <c r="Q147" s="656">
        <v>4209</v>
      </c>
      <c r="S147" s="621"/>
      <c r="W147" s="621"/>
      <c r="Z147" s="590">
        <v>2</v>
      </c>
      <c r="AA147" s="659">
        <v>1</v>
      </c>
      <c r="AB147" s="590">
        <v>1</v>
      </c>
      <c r="AC147" s="621">
        <v>1</v>
      </c>
      <c r="AD147" s="590">
        <v>7518</v>
      </c>
      <c r="AF147" s="621"/>
      <c r="AG147" s="590">
        <v>7518</v>
      </c>
      <c r="AI147" s="621"/>
      <c r="AJ147" s="590">
        <v>7518</v>
      </c>
      <c r="AL147" s="590">
        <v>7518</v>
      </c>
      <c r="AM147" s="590">
        <v>4209</v>
      </c>
      <c r="AN147" s="621">
        <v>0.55985634477254587</v>
      </c>
      <c r="AO147" s="590">
        <v>32</v>
      </c>
      <c r="AP147" s="621" t="s">
        <v>323</v>
      </c>
      <c r="AQ147" s="590">
        <v>4209</v>
      </c>
      <c r="AR147" s="621">
        <v>0.55985634477254587</v>
      </c>
      <c r="AS147" s="590">
        <v>88</v>
      </c>
      <c r="AT147" s="621">
        <v>2.0907578997386551E-2</v>
      </c>
      <c r="AV147" s="621" t="s">
        <v>323</v>
      </c>
      <c r="AW147" s="590">
        <v>88</v>
      </c>
      <c r="AX147" s="621">
        <v>2.0907578997386551E-2</v>
      </c>
      <c r="AY147" s="590">
        <v>75</v>
      </c>
      <c r="AZ147" s="621">
        <v>0.85227272727272729</v>
      </c>
      <c r="BB147" s="621" t="s">
        <v>323</v>
      </c>
      <c r="BC147" s="590">
        <v>75</v>
      </c>
      <c r="BD147" s="621">
        <v>0.85227272727272729</v>
      </c>
      <c r="BE147" s="590">
        <v>1</v>
      </c>
      <c r="BF147" s="621"/>
      <c r="BG147" s="590">
        <v>393</v>
      </c>
      <c r="BH147" s="621">
        <v>9.3371347113328576E-2</v>
      </c>
      <c r="BI147" s="590">
        <v>394</v>
      </c>
      <c r="BJ147" s="621">
        <v>9.3608933238298886E-2</v>
      </c>
      <c r="BK147" s="590">
        <v>1</v>
      </c>
      <c r="BL147" s="621">
        <v>0.5</v>
      </c>
      <c r="BM147" s="590">
        <v>0</v>
      </c>
      <c r="BN147" s="621"/>
      <c r="BO147" s="590" t="s">
        <v>323</v>
      </c>
    </row>
    <row r="148" spans="1:67" s="590" customFormat="1" x14ac:dyDescent="0.2">
      <c r="A148" s="590" t="s">
        <v>647</v>
      </c>
      <c r="B148" s="590" t="s">
        <v>540</v>
      </c>
      <c r="C148" s="590" t="s">
        <v>543</v>
      </c>
      <c r="D148" s="590" t="s">
        <v>542</v>
      </c>
      <c r="E148" s="590" t="s">
        <v>504</v>
      </c>
      <c r="F148" s="590" t="s">
        <v>505</v>
      </c>
      <c r="G148" s="590" t="s">
        <v>316</v>
      </c>
      <c r="H148" s="590" t="s">
        <v>1112</v>
      </c>
      <c r="I148" s="590" t="s">
        <v>934</v>
      </c>
      <c r="K148" s="590" t="s">
        <v>510</v>
      </c>
      <c r="L148" s="590">
        <v>1</v>
      </c>
      <c r="M148" s="590">
        <v>1</v>
      </c>
      <c r="N148" s="590">
        <v>1</v>
      </c>
      <c r="O148" s="656">
        <v>1</v>
      </c>
      <c r="P148" s="656">
        <v>0</v>
      </c>
      <c r="Q148" s="656" t="s">
        <v>323</v>
      </c>
      <c r="S148" s="621"/>
      <c r="W148" s="621"/>
      <c r="Z148" s="590">
        <v>1</v>
      </c>
      <c r="AA148" s="659">
        <v>1</v>
      </c>
      <c r="AB148" s="590">
        <v>1</v>
      </c>
      <c r="AC148" s="621">
        <v>1</v>
      </c>
      <c r="AF148" s="621"/>
      <c r="AH148" s="590">
        <v>13374</v>
      </c>
      <c r="AI148" s="621">
        <v>0</v>
      </c>
      <c r="AJ148" s="590" t="s">
        <v>323</v>
      </c>
      <c r="AK148" s="590" t="s">
        <v>323</v>
      </c>
      <c r="AL148" s="590" t="s">
        <v>323</v>
      </c>
      <c r="AN148" s="621" t="s">
        <v>323</v>
      </c>
      <c r="AP148" s="621" t="s">
        <v>323</v>
      </c>
      <c r="AQ148" s="590" t="s">
        <v>323</v>
      </c>
      <c r="AR148" s="621" t="s">
        <v>323</v>
      </c>
      <c r="AT148" s="621" t="s">
        <v>323</v>
      </c>
      <c r="AV148" s="621" t="s">
        <v>323</v>
      </c>
      <c r="AW148" s="590" t="s">
        <v>323</v>
      </c>
      <c r="AX148" s="621" t="s">
        <v>323</v>
      </c>
      <c r="AZ148" s="621" t="s">
        <v>323</v>
      </c>
      <c r="BB148" s="621" t="s">
        <v>323</v>
      </c>
      <c r="BC148" s="590" t="s">
        <v>323</v>
      </c>
      <c r="BD148" s="621" t="s">
        <v>323</v>
      </c>
      <c r="BF148" s="621" t="s">
        <v>323</v>
      </c>
      <c r="BH148" s="621" t="s">
        <v>323</v>
      </c>
      <c r="BI148" s="590" t="s">
        <v>323</v>
      </c>
      <c r="BJ148" s="621" t="s">
        <v>323</v>
      </c>
      <c r="BK148" s="590">
        <v>0</v>
      </c>
      <c r="BL148" s="621"/>
      <c r="BN148" s="621"/>
      <c r="BO148" s="590" t="s">
        <v>323</v>
      </c>
    </row>
    <row r="149" spans="1:67" s="590" customFormat="1" x14ac:dyDescent="0.2">
      <c r="A149" s="590" t="s">
        <v>115</v>
      </c>
      <c r="B149" s="590" t="s">
        <v>116</v>
      </c>
      <c r="C149" s="590" t="s">
        <v>502</v>
      </c>
      <c r="D149" s="590" t="s">
        <v>542</v>
      </c>
      <c r="E149" s="590" t="s">
        <v>504</v>
      </c>
      <c r="F149" s="590" t="s">
        <v>519</v>
      </c>
      <c r="G149" s="590" t="s">
        <v>320</v>
      </c>
      <c r="H149" s="590" t="s">
        <v>1112</v>
      </c>
      <c r="I149" s="590" t="s">
        <v>934</v>
      </c>
      <c r="K149" s="590" t="s">
        <v>386</v>
      </c>
      <c r="L149" s="590">
        <v>3</v>
      </c>
      <c r="N149" s="590">
        <v>9</v>
      </c>
      <c r="O149" s="656">
        <v>3</v>
      </c>
      <c r="P149" s="656">
        <v>853.66666666666663</v>
      </c>
      <c r="Q149" s="656">
        <v>382.66666666666669</v>
      </c>
      <c r="S149" s="621"/>
      <c r="W149" s="621"/>
      <c r="AA149" s="659"/>
      <c r="AC149" s="621"/>
      <c r="AD149" s="590">
        <v>2561</v>
      </c>
      <c r="AF149" s="621"/>
      <c r="AG149" s="590">
        <v>2561</v>
      </c>
      <c r="AH149" s="590">
        <v>3240</v>
      </c>
      <c r="AI149" s="621">
        <v>0.79043209876543208</v>
      </c>
      <c r="AJ149" s="590">
        <v>2561</v>
      </c>
      <c r="AL149" s="590">
        <v>2561</v>
      </c>
      <c r="AM149" s="590">
        <v>1148</v>
      </c>
      <c r="AN149" s="621">
        <v>0.44826239750097618</v>
      </c>
      <c r="AP149" s="621"/>
      <c r="AQ149" s="590">
        <v>1148</v>
      </c>
      <c r="AR149" s="621">
        <v>0.44826239750097618</v>
      </c>
      <c r="AS149" s="590">
        <v>4</v>
      </c>
      <c r="AT149" s="621">
        <v>3.4843205574912892E-3</v>
      </c>
      <c r="AV149" s="621"/>
      <c r="AW149" s="590">
        <v>4</v>
      </c>
      <c r="AX149" s="621">
        <v>3.4843205574912892E-3</v>
      </c>
      <c r="AY149" s="590">
        <v>4</v>
      </c>
      <c r="AZ149" s="621">
        <v>1</v>
      </c>
      <c r="BB149" s="621"/>
      <c r="BC149" s="590">
        <v>4</v>
      </c>
      <c r="BD149" s="621">
        <v>1</v>
      </c>
      <c r="BE149" s="590">
        <v>16</v>
      </c>
      <c r="BF149" s="621">
        <v>1.3937282229965157E-2</v>
      </c>
      <c r="BG149" s="590">
        <v>27</v>
      </c>
      <c r="BH149" s="621">
        <v>2.3519163763066203E-2</v>
      </c>
      <c r="BI149" s="590">
        <v>43</v>
      </c>
      <c r="BJ149" s="621">
        <v>3.7456445993031356E-2</v>
      </c>
      <c r="BK149" s="590">
        <v>2</v>
      </c>
      <c r="BL149" s="621">
        <v>0.22222222222222221</v>
      </c>
      <c r="BM149" s="590">
        <v>0</v>
      </c>
      <c r="BN149" s="621"/>
      <c r="BO149" s="590" t="s">
        <v>323</v>
      </c>
    </row>
    <row r="150" spans="1:67" s="590" customFormat="1" x14ac:dyDescent="0.2">
      <c r="A150" s="590" t="s">
        <v>274</v>
      </c>
      <c r="B150" s="590" t="s">
        <v>540</v>
      </c>
      <c r="C150" s="590" t="s">
        <v>544</v>
      </c>
      <c r="D150" s="590" t="s">
        <v>542</v>
      </c>
      <c r="E150" s="590" t="s">
        <v>504</v>
      </c>
      <c r="F150" s="590" t="s">
        <v>505</v>
      </c>
      <c r="G150" s="590" t="s">
        <v>316</v>
      </c>
      <c r="H150" s="590" t="s">
        <v>1112</v>
      </c>
      <c r="I150" s="590" t="s">
        <v>934</v>
      </c>
      <c r="K150" s="590" t="s">
        <v>386</v>
      </c>
      <c r="L150" s="590">
        <v>1</v>
      </c>
      <c r="N150" s="590">
        <v>2</v>
      </c>
      <c r="O150" s="656">
        <v>2</v>
      </c>
      <c r="P150" s="656">
        <v>5899</v>
      </c>
      <c r="Q150" s="656">
        <v>3475</v>
      </c>
      <c r="S150" s="621"/>
      <c r="W150" s="621"/>
      <c r="AA150" s="659"/>
      <c r="AC150" s="621"/>
      <c r="AD150" s="590">
        <v>5899</v>
      </c>
      <c r="AF150" s="621"/>
      <c r="AG150" s="590">
        <v>5899</v>
      </c>
      <c r="AH150" s="590">
        <v>8304</v>
      </c>
      <c r="AI150" s="621">
        <v>0.71038053949903657</v>
      </c>
      <c r="AJ150" s="590">
        <v>5899</v>
      </c>
      <c r="AL150" s="590">
        <v>5899</v>
      </c>
      <c r="AM150" s="590">
        <v>3475</v>
      </c>
      <c r="AN150" s="621">
        <v>0.58908289540600101</v>
      </c>
      <c r="AP150" s="621" t="s">
        <v>323</v>
      </c>
      <c r="AQ150" s="590">
        <v>3475</v>
      </c>
      <c r="AR150" s="621">
        <v>0.58908289540600101</v>
      </c>
      <c r="AS150" s="590">
        <v>47</v>
      </c>
      <c r="AT150" s="621">
        <v>1.3525179856115108E-2</v>
      </c>
      <c r="AV150" s="621" t="s">
        <v>323</v>
      </c>
      <c r="AW150" s="590">
        <v>47</v>
      </c>
      <c r="AX150" s="621">
        <v>1.3525179856115108E-2</v>
      </c>
      <c r="AY150" s="590">
        <v>47</v>
      </c>
      <c r="AZ150" s="621">
        <v>1</v>
      </c>
      <c r="BB150" s="621" t="s">
        <v>323</v>
      </c>
      <c r="BC150" s="590">
        <v>47</v>
      </c>
      <c r="BD150" s="621">
        <v>1</v>
      </c>
      <c r="BE150" s="590">
        <v>0</v>
      </c>
      <c r="BF150" s="621"/>
      <c r="BG150" s="590">
        <v>182</v>
      </c>
      <c r="BH150" s="621">
        <v>5.2374100719424457E-2</v>
      </c>
      <c r="BI150" s="590">
        <v>182</v>
      </c>
      <c r="BJ150" s="621">
        <v>5.2374100719424457E-2</v>
      </c>
      <c r="BK150" s="590">
        <v>0</v>
      </c>
      <c r="BL150" s="621"/>
      <c r="BN150" s="621"/>
      <c r="BO150" s="590" t="s">
        <v>323</v>
      </c>
    </row>
    <row r="152" spans="1:67" x14ac:dyDescent="0.2">
      <c r="AL152" s="590">
        <f>SUM(AL2:AL150)</f>
        <v>376266</v>
      </c>
      <c r="AQ152">
        <f>SUM(AQ2:AQ150)</f>
        <v>187945</v>
      </c>
      <c r="AR152" s="621">
        <f>AQ152/AL152</f>
        <v>0.49950035347334065</v>
      </c>
    </row>
    <row r="153" spans="1:67" x14ac:dyDescent="0.2">
      <c r="AQ153" s="590"/>
      <c r="AR153" s="621"/>
    </row>
    <row r="154" spans="1:67" x14ac:dyDescent="0.2">
      <c r="AK154" s="623"/>
      <c r="AL154" s="590"/>
      <c r="AQ154" s="590"/>
      <c r="AR154" s="621"/>
    </row>
    <row r="155" spans="1:67" x14ac:dyDescent="0.2">
      <c r="AK155" s="623"/>
      <c r="AL155" s="590"/>
      <c r="AQ155" s="590"/>
      <c r="AR155" s="6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6"/>
  <sheetViews>
    <sheetView workbookViewId="0">
      <pane xSplit="4" ySplit="1" topLeftCell="L152" activePane="bottomRight" state="frozen"/>
      <selection pane="topRight" activeCell="E1" sqref="E1"/>
      <selection pane="bottomLeft" activeCell="A2" sqref="A2"/>
      <selection pane="bottomRight" activeCell="L168" sqref="L168"/>
    </sheetView>
  </sheetViews>
  <sheetFormatPr defaultRowHeight="12.75" x14ac:dyDescent="0.2"/>
  <cols>
    <col min="1" max="1" width="27" customWidth="1"/>
    <col min="2" max="2" width="27.42578125" customWidth="1"/>
    <col min="3" max="3" width="11.85546875" customWidth="1"/>
    <col min="7" max="7" width="11.28515625" customWidth="1"/>
    <col min="10" max="10" width="6.42578125" customWidth="1"/>
  </cols>
  <sheetData>
    <row r="1" spans="1:59" s="652" customFormat="1" ht="102" x14ac:dyDescent="0.2">
      <c r="A1" s="660" t="s">
        <v>771</v>
      </c>
      <c r="B1" s="660" t="s">
        <v>468</v>
      </c>
      <c r="C1" s="660" t="s">
        <v>498</v>
      </c>
      <c r="D1" s="660" t="s">
        <v>298</v>
      </c>
      <c r="E1" s="660" t="s">
        <v>495</v>
      </c>
      <c r="F1" s="660" t="s">
        <v>499</v>
      </c>
      <c r="G1" s="660" t="s">
        <v>313</v>
      </c>
      <c r="H1" s="660" t="s">
        <v>1111</v>
      </c>
      <c r="I1" s="660" t="s">
        <v>933</v>
      </c>
      <c r="J1" s="660" t="s">
        <v>938</v>
      </c>
      <c r="K1" s="660" t="s">
        <v>469</v>
      </c>
      <c r="L1" s="660" t="s">
        <v>307</v>
      </c>
      <c r="M1" s="660" t="s">
        <v>470</v>
      </c>
      <c r="N1" s="660" t="s">
        <v>308</v>
      </c>
      <c r="O1" s="661" t="s">
        <v>299</v>
      </c>
      <c r="P1" s="661" t="s">
        <v>322</v>
      </c>
      <c r="Q1" s="661" t="s">
        <v>324</v>
      </c>
      <c r="R1" s="660" t="s">
        <v>328</v>
      </c>
      <c r="S1" s="662" t="s">
        <v>329</v>
      </c>
      <c r="T1" s="660" t="s">
        <v>330</v>
      </c>
      <c r="U1" s="663" t="s">
        <v>331</v>
      </c>
      <c r="V1" s="660" t="s">
        <v>489</v>
      </c>
      <c r="W1" s="660" t="s">
        <v>477</v>
      </c>
      <c r="X1" s="663" t="s">
        <v>478</v>
      </c>
      <c r="Y1" s="660" t="s">
        <v>479</v>
      </c>
      <c r="Z1" s="660" t="s">
        <v>929</v>
      </c>
      <c r="AA1" s="663" t="s">
        <v>480</v>
      </c>
      <c r="AB1" s="660" t="s">
        <v>490</v>
      </c>
      <c r="AC1" s="660" t="s">
        <v>481</v>
      </c>
      <c r="AD1" s="660" t="s">
        <v>482</v>
      </c>
      <c r="AE1" s="660" t="s">
        <v>483</v>
      </c>
      <c r="AF1" s="663" t="s">
        <v>484</v>
      </c>
      <c r="AG1" s="660" t="s">
        <v>485</v>
      </c>
      <c r="AH1" s="663" t="s">
        <v>486</v>
      </c>
      <c r="AI1" s="660" t="s">
        <v>487</v>
      </c>
      <c r="AJ1" s="663" t="s">
        <v>488</v>
      </c>
      <c r="AK1" s="660" t="s">
        <v>332</v>
      </c>
      <c r="AL1" s="663" t="s">
        <v>333</v>
      </c>
      <c r="AM1" s="660" t="s">
        <v>334</v>
      </c>
      <c r="AN1" s="663" t="s">
        <v>335</v>
      </c>
      <c r="AO1" s="660" t="s">
        <v>336</v>
      </c>
      <c r="AP1" s="663" t="s">
        <v>337</v>
      </c>
      <c r="AQ1" s="660" t="s">
        <v>475</v>
      </c>
      <c r="AR1" s="663" t="s">
        <v>338</v>
      </c>
      <c r="AS1" s="660" t="s">
        <v>476</v>
      </c>
      <c r="AT1" s="663" t="s">
        <v>339</v>
      </c>
      <c r="AU1" s="660" t="s">
        <v>491</v>
      </c>
      <c r="AV1" s="663" t="s">
        <v>492</v>
      </c>
      <c r="AW1" s="660" t="s">
        <v>493</v>
      </c>
      <c r="AX1" s="663" t="s">
        <v>494</v>
      </c>
      <c r="AY1" s="660" t="s">
        <v>471</v>
      </c>
      <c r="AZ1" s="663" t="s">
        <v>472</v>
      </c>
      <c r="BA1" s="660" t="s">
        <v>473</v>
      </c>
      <c r="BB1" s="663" t="s">
        <v>474</v>
      </c>
      <c r="BC1" s="660" t="s">
        <v>497</v>
      </c>
      <c r="BD1" s="663" t="s">
        <v>496</v>
      </c>
      <c r="BE1" s="660" t="s">
        <v>939</v>
      </c>
      <c r="BF1" s="663" t="s">
        <v>940</v>
      </c>
      <c r="BG1" s="660" t="s">
        <v>454</v>
      </c>
    </row>
    <row r="2" spans="1:59" s="590" customFormat="1" x14ac:dyDescent="0.2">
      <c r="A2" s="167" t="s">
        <v>500</v>
      </c>
      <c r="B2" s="167" t="s">
        <v>506</v>
      </c>
      <c r="C2" s="167" t="s">
        <v>502</v>
      </c>
      <c r="D2" s="167" t="s">
        <v>507</v>
      </c>
      <c r="E2" s="167" t="s">
        <v>504</v>
      </c>
      <c r="F2" s="167" t="s">
        <v>505</v>
      </c>
      <c r="G2" s="167" t="s">
        <v>314</v>
      </c>
      <c r="H2" s="167" t="s">
        <v>1109</v>
      </c>
      <c r="I2" s="167" t="s">
        <v>934</v>
      </c>
      <c r="J2" s="167"/>
      <c r="K2" s="167" t="s">
        <v>510</v>
      </c>
      <c r="L2" s="167">
        <v>5</v>
      </c>
      <c r="M2" s="167">
        <v>4</v>
      </c>
      <c r="N2" s="167">
        <v>4</v>
      </c>
      <c r="O2" s="664">
        <v>0.8</v>
      </c>
      <c r="P2" s="664">
        <v>218.2</v>
      </c>
      <c r="Q2" s="664" t="s">
        <v>323</v>
      </c>
      <c r="R2" s="167">
        <v>3</v>
      </c>
      <c r="S2" s="665">
        <v>0.75</v>
      </c>
      <c r="T2" s="167">
        <v>3</v>
      </c>
      <c r="U2" s="624">
        <v>0.6</v>
      </c>
      <c r="V2" s="167">
        <v>1082</v>
      </c>
      <c r="W2" s="167">
        <v>9</v>
      </c>
      <c r="X2" s="624">
        <v>8.2493125572868919E-3</v>
      </c>
      <c r="Y2" s="167">
        <v>1091</v>
      </c>
      <c r="Z2" s="167">
        <v>1730</v>
      </c>
      <c r="AA2" s="624">
        <v>0.63063583815028901</v>
      </c>
      <c r="AB2" s="167" t="s">
        <v>323</v>
      </c>
      <c r="AC2" s="167" t="s">
        <v>323</v>
      </c>
      <c r="AD2" s="167" t="s">
        <v>323</v>
      </c>
      <c r="AE2" s="167"/>
      <c r="AF2" s="624" t="s">
        <v>323</v>
      </c>
      <c r="AG2" s="167"/>
      <c r="AH2" s="624" t="s">
        <v>323</v>
      </c>
      <c r="AI2" s="167" t="s">
        <v>323</v>
      </c>
      <c r="AJ2" s="624" t="s">
        <v>323</v>
      </c>
      <c r="AK2" s="167"/>
      <c r="AL2" s="624" t="s">
        <v>323</v>
      </c>
      <c r="AM2" s="167"/>
      <c r="AN2" s="624" t="s">
        <v>323</v>
      </c>
      <c r="AO2" s="167" t="s">
        <v>323</v>
      </c>
      <c r="AP2" s="624" t="s">
        <v>323</v>
      </c>
      <c r="AQ2" s="167"/>
      <c r="AR2" s="624" t="s">
        <v>323</v>
      </c>
      <c r="AS2" s="167"/>
      <c r="AT2" s="624" t="s">
        <v>323</v>
      </c>
      <c r="AU2" s="167" t="s">
        <v>323</v>
      </c>
      <c r="AV2" s="624" t="s">
        <v>323</v>
      </c>
      <c r="AW2" s="167"/>
      <c r="AX2" s="624" t="s">
        <v>323</v>
      </c>
      <c r="AY2" s="167"/>
      <c r="AZ2" s="624" t="s">
        <v>323</v>
      </c>
      <c r="BA2" s="167"/>
      <c r="BB2" s="624" t="s">
        <v>323</v>
      </c>
      <c r="BC2" s="167">
        <v>2</v>
      </c>
      <c r="BD2" s="624">
        <v>0.5</v>
      </c>
      <c r="BE2" s="167">
        <v>2</v>
      </c>
      <c r="BF2" s="624">
        <v>0.4</v>
      </c>
      <c r="BG2" s="167">
        <v>1</v>
      </c>
    </row>
    <row r="3" spans="1:59" s="590" customFormat="1" x14ac:dyDescent="0.2">
      <c r="A3" s="167" t="s">
        <v>464</v>
      </c>
      <c r="B3" s="167" t="s">
        <v>341</v>
      </c>
      <c r="C3" s="167" t="s">
        <v>342</v>
      </c>
      <c r="D3" s="167" t="s">
        <v>507</v>
      </c>
      <c r="E3" s="167" t="s">
        <v>504</v>
      </c>
      <c r="F3" s="167" t="s">
        <v>519</v>
      </c>
      <c r="G3" s="167" t="s">
        <v>315</v>
      </c>
      <c r="H3" s="167" t="s">
        <v>1110</v>
      </c>
      <c r="I3" s="167" t="s">
        <v>935</v>
      </c>
      <c r="J3" s="167" t="s">
        <v>936</v>
      </c>
      <c r="K3" s="167" t="s">
        <v>386</v>
      </c>
      <c r="L3" s="167">
        <v>4</v>
      </c>
      <c r="M3" s="167"/>
      <c r="N3" s="167">
        <v>9</v>
      </c>
      <c r="O3" s="664">
        <v>2.25</v>
      </c>
      <c r="P3" s="664">
        <v>8589.5</v>
      </c>
      <c r="Q3" s="664">
        <v>3032.5</v>
      </c>
      <c r="R3" s="167">
        <v>3</v>
      </c>
      <c r="S3" s="665">
        <v>0.33333333333333331</v>
      </c>
      <c r="T3" s="167">
        <v>3</v>
      </c>
      <c r="U3" s="624">
        <v>0.75</v>
      </c>
      <c r="V3" s="167">
        <v>34290</v>
      </c>
      <c r="W3" s="167">
        <v>68</v>
      </c>
      <c r="X3" s="624">
        <v>1.979160603061878E-3</v>
      </c>
      <c r="Y3" s="167">
        <v>34358</v>
      </c>
      <c r="Z3" s="167"/>
      <c r="AA3" s="624"/>
      <c r="AB3" s="167">
        <v>34290</v>
      </c>
      <c r="AC3" s="167">
        <v>68</v>
      </c>
      <c r="AD3" s="167">
        <v>34358</v>
      </c>
      <c r="AE3" s="167">
        <v>12074</v>
      </c>
      <c r="AF3" s="624">
        <v>0.35211431904345292</v>
      </c>
      <c r="AG3" s="167">
        <v>56</v>
      </c>
      <c r="AH3" s="624">
        <v>0.82352941176470584</v>
      </c>
      <c r="AI3" s="167">
        <v>12130</v>
      </c>
      <c r="AJ3" s="624">
        <v>0.35304732522265558</v>
      </c>
      <c r="AK3" s="167">
        <v>148</v>
      </c>
      <c r="AL3" s="624">
        <v>1.2257743912539341E-2</v>
      </c>
      <c r="AM3" s="167">
        <v>2</v>
      </c>
      <c r="AN3" s="624">
        <v>3.5714285714285712E-2</v>
      </c>
      <c r="AO3" s="167">
        <v>150</v>
      </c>
      <c r="AP3" s="624">
        <v>1.236603462489695E-2</v>
      </c>
      <c r="AQ3" s="167">
        <v>121</v>
      </c>
      <c r="AR3" s="624">
        <v>0.81756756756756754</v>
      </c>
      <c r="AS3" s="167">
        <v>1</v>
      </c>
      <c r="AT3" s="624">
        <v>0.5</v>
      </c>
      <c r="AU3" s="167">
        <v>122</v>
      </c>
      <c r="AV3" s="624">
        <v>0.81333333333333335</v>
      </c>
      <c r="AW3" s="167">
        <v>13</v>
      </c>
      <c r="AX3" s="624">
        <v>1.0717230008244023E-3</v>
      </c>
      <c r="AY3" s="167">
        <v>954</v>
      </c>
      <c r="AZ3" s="624">
        <v>7.8647980214344604E-2</v>
      </c>
      <c r="BA3" s="167">
        <v>967</v>
      </c>
      <c r="BB3" s="624">
        <v>7.9719703215168997E-2</v>
      </c>
      <c r="BC3" s="167">
        <v>3</v>
      </c>
      <c r="BD3" s="624">
        <v>0.33333333333333331</v>
      </c>
      <c r="BE3" s="167">
        <v>0</v>
      </c>
      <c r="BF3" s="624"/>
      <c r="BG3" s="167" t="s">
        <v>323</v>
      </c>
    </row>
    <row r="4" spans="1:59" s="590" customFormat="1" x14ac:dyDescent="0.2">
      <c r="A4" s="167" t="s">
        <v>464</v>
      </c>
      <c r="B4" s="167" t="s">
        <v>341</v>
      </c>
      <c r="C4" s="167" t="s">
        <v>343</v>
      </c>
      <c r="D4" s="167" t="s">
        <v>507</v>
      </c>
      <c r="E4" s="167" t="s">
        <v>504</v>
      </c>
      <c r="F4" s="167" t="s">
        <v>519</v>
      </c>
      <c r="G4" s="167" t="s">
        <v>315</v>
      </c>
      <c r="H4" s="167" t="s">
        <v>1110</v>
      </c>
      <c r="I4" s="167" t="s">
        <v>935</v>
      </c>
      <c r="J4" s="167" t="s">
        <v>936</v>
      </c>
      <c r="K4" s="167" t="s">
        <v>386</v>
      </c>
      <c r="L4" s="167">
        <v>4</v>
      </c>
      <c r="M4" s="167"/>
      <c r="N4" s="167">
        <v>15</v>
      </c>
      <c r="O4" s="664">
        <v>3.75</v>
      </c>
      <c r="P4" s="664">
        <v>8193</v>
      </c>
      <c r="Q4" s="664">
        <v>2932</v>
      </c>
      <c r="R4" s="167">
        <v>4</v>
      </c>
      <c r="S4" s="665">
        <v>0.26666666666666666</v>
      </c>
      <c r="T4" s="167">
        <v>3</v>
      </c>
      <c r="U4" s="624">
        <v>0.75</v>
      </c>
      <c r="V4" s="167">
        <v>32718</v>
      </c>
      <c r="W4" s="167">
        <v>54</v>
      </c>
      <c r="X4" s="624">
        <v>1.6477480776272428E-3</v>
      </c>
      <c r="Y4" s="167">
        <v>32772</v>
      </c>
      <c r="Z4" s="167"/>
      <c r="AA4" s="624"/>
      <c r="AB4" s="167">
        <v>32718</v>
      </c>
      <c r="AC4" s="167">
        <v>54</v>
      </c>
      <c r="AD4" s="167">
        <v>32772</v>
      </c>
      <c r="AE4" s="167">
        <v>11684</v>
      </c>
      <c r="AF4" s="624">
        <v>0.35711229292744057</v>
      </c>
      <c r="AG4" s="167">
        <v>44</v>
      </c>
      <c r="AH4" s="624">
        <v>0.81481481481481477</v>
      </c>
      <c r="AI4" s="167">
        <v>11728</v>
      </c>
      <c r="AJ4" s="624">
        <v>0.35786647137800559</v>
      </c>
      <c r="AK4" s="167">
        <v>150</v>
      </c>
      <c r="AL4" s="624">
        <v>1.2838069154399178E-2</v>
      </c>
      <c r="AM4" s="167">
        <v>2</v>
      </c>
      <c r="AN4" s="624">
        <v>4.5454545454545456E-2</v>
      </c>
      <c r="AO4" s="167">
        <v>152</v>
      </c>
      <c r="AP4" s="624">
        <v>1.2960436562073669E-2</v>
      </c>
      <c r="AQ4" s="167">
        <v>121</v>
      </c>
      <c r="AR4" s="624">
        <v>0.80666666666666664</v>
      </c>
      <c r="AS4" s="167"/>
      <c r="AT4" s="624">
        <v>0</v>
      </c>
      <c r="AU4" s="167">
        <v>121</v>
      </c>
      <c r="AV4" s="624">
        <v>0.79605263157894735</v>
      </c>
      <c r="AW4" s="167">
        <v>63</v>
      </c>
      <c r="AX4" s="624">
        <v>5.3717598908594819E-3</v>
      </c>
      <c r="AY4" s="167">
        <v>771</v>
      </c>
      <c r="AZ4" s="624">
        <v>6.5740109140518421E-2</v>
      </c>
      <c r="BA4" s="167">
        <v>834</v>
      </c>
      <c r="BB4" s="624">
        <v>7.1111869031377895E-2</v>
      </c>
      <c r="BC4" s="167">
        <v>9</v>
      </c>
      <c r="BD4" s="624">
        <v>0.6</v>
      </c>
      <c r="BE4" s="167">
        <v>3</v>
      </c>
      <c r="BF4" s="624">
        <v>0.75</v>
      </c>
      <c r="BG4" s="167" t="s">
        <v>323</v>
      </c>
    </row>
    <row r="5" spans="1:59" s="590" customFormat="1" x14ac:dyDescent="0.2">
      <c r="A5" s="167" t="s">
        <v>464</v>
      </c>
      <c r="B5" s="167" t="s">
        <v>344</v>
      </c>
      <c r="C5" s="167" t="s">
        <v>502</v>
      </c>
      <c r="D5" s="167" t="s">
        <v>507</v>
      </c>
      <c r="E5" s="167" t="s">
        <v>504</v>
      </c>
      <c r="F5" s="167" t="s">
        <v>519</v>
      </c>
      <c r="G5" s="167" t="s">
        <v>315</v>
      </c>
      <c r="H5" s="167" t="s">
        <v>1110</v>
      </c>
      <c r="I5" s="167" t="s">
        <v>935</v>
      </c>
      <c r="J5" s="167" t="s">
        <v>936</v>
      </c>
      <c r="K5" s="167" t="s">
        <v>386</v>
      </c>
      <c r="L5" s="167">
        <v>6</v>
      </c>
      <c r="M5" s="167"/>
      <c r="N5" s="167">
        <v>18</v>
      </c>
      <c r="O5" s="664">
        <v>3</v>
      </c>
      <c r="P5" s="664">
        <v>7007.833333333333</v>
      </c>
      <c r="Q5" s="664">
        <v>2903.6666666666665</v>
      </c>
      <c r="R5" s="167">
        <v>6</v>
      </c>
      <c r="S5" s="665">
        <v>0.33333333333333331</v>
      </c>
      <c r="T5" s="167">
        <v>5</v>
      </c>
      <c r="U5" s="624">
        <v>0.83333333333333337</v>
      </c>
      <c r="V5" s="167">
        <v>42013</v>
      </c>
      <c r="W5" s="167">
        <v>34</v>
      </c>
      <c r="X5" s="624">
        <v>8.0861892643946062E-4</v>
      </c>
      <c r="Y5" s="167">
        <v>42047</v>
      </c>
      <c r="Z5" s="167">
        <v>60200</v>
      </c>
      <c r="AA5" s="624">
        <v>0.6984551495016611</v>
      </c>
      <c r="AB5" s="167">
        <v>42013</v>
      </c>
      <c r="AC5" s="167">
        <v>34</v>
      </c>
      <c r="AD5" s="167">
        <v>42047</v>
      </c>
      <c r="AE5" s="167">
        <v>17394</v>
      </c>
      <c r="AF5" s="624">
        <v>0.41401470973270177</v>
      </c>
      <c r="AG5" s="167">
        <v>28</v>
      </c>
      <c r="AH5" s="624">
        <v>0.82352941176470584</v>
      </c>
      <c r="AI5" s="167">
        <v>17422</v>
      </c>
      <c r="AJ5" s="624">
        <v>0.41434585107142008</v>
      </c>
      <c r="AK5" s="167">
        <v>186</v>
      </c>
      <c r="AL5" s="624">
        <v>1.0693342531907554E-2</v>
      </c>
      <c r="AM5" s="167">
        <v>2</v>
      </c>
      <c r="AN5" s="624">
        <v>7.1428571428571425E-2</v>
      </c>
      <c r="AO5" s="167">
        <v>188</v>
      </c>
      <c r="AP5" s="624">
        <v>1.0790953966249569E-2</v>
      </c>
      <c r="AQ5" s="167">
        <v>163</v>
      </c>
      <c r="AR5" s="624">
        <v>0.87634408602150538</v>
      </c>
      <c r="AS5" s="167">
        <v>2</v>
      </c>
      <c r="AT5" s="624">
        <v>1</v>
      </c>
      <c r="AU5" s="167">
        <v>165</v>
      </c>
      <c r="AV5" s="624">
        <v>0.87765957446808507</v>
      </c>
      <c r="AW5" s="167">
        <v>108</v>
      </c>
      <c r="AX5" s="624">
        <v>6.1990586614625188E-3</v>
      </c>
      <c r="AY5" s="167">
        <v>532</v>
      </c>
      <c r="AZ5" s="624">
        <v>3.0536103776833887E-2</v>
      </c>
      <c r="BA5" s="167">
        <v>640</v>
      </c>
      <c r="BB5" s="624">
        <v>3.6735162438296408E-2</v>
      </c>
      <c r="BC5" s="167">
        <v>6</v>
      </c>
      <c r="BD5" s="624">
        <v>0.33333333333333331</v>
      </c>
      <c r="BE5" s="167">
        <v>3</v>
      </c>
      <c r="BF5" s="624">
        <v>0.5</v>
      </c>
      <c r="BG5" s="167" t="s">
        <v>323</v>
      </c>
    </row>
    <row r="6" spans="1:59" s="590" customFormat="1" x14ac:dyDescent="0.2">
      <c r="A6" s="167" t="s">
        <v>464</v>
      </c>
      <c r="B6" s="167" t="s">
        <v>345</v>
      </c>
      <c r="C6" s="167" t="s">
        <v>624</v>
      </c>
      <c r="D6" s="167" t="s">
        <v>507</v>
      </c>
      <c r="E6" s="167" t="s">
        <v>504</v>
      </c>
      <c r="F6" s="167" t="s">
        <v>519</v>
      </c>
      <c r="G6" s="167" t="s">
        <v>315</v>
      </c>
      <c r="H6" s="167" t="s">
        <v>1110</v>
      </c>
      <c r="I6" s="167" t="s">
        <v>935</v>
      </c>
      <c r="J6" s="167" t="s">
        <v>936</v>
      </c>
      <c r="K6" s="167" t="s">
        <v>386</v>
      </c>
      <c r="L6" s="167">
        <v>4</v>
      </c>
      <c r="M6" s="167"/>
      <c r="N6" s="167">
        <v>8</v>
      </c>
      <c r="O6" s="664">
        <v>2</v>
      </c>
      <c r="P6" s="664">
        <v>5415.75</v>
      </c>
      <c r="Q6" s="664">
        <v>1952.75</v>
      </c>
      <c r="R6" s="167">
        <v>2</v>
      </c>
      <c r="S6" s="665">
        <v>0.25</v>
      </c>
      <c r="T6" s="167"/>
      <c r="U6" s="624"/>
      <c r="V6" s="167">
        <v>21643</v>
      </c>
      <c r="W6" s="167">
        <v>20</v>
      </c>
      <c r="X6" s="624">
        <v>9.2323316253519827E-4</v>
      </c>
      <c r="Y6" s="167">
        <v>21663</v>
      </c>
      <c r="Z6" s="167"/>
      <c r="AA6" s="624"/>
      <c r="AB6" s="167">
        <v>21643</v>
      </c>
      <c r="AC6" s="167">
        <v>20</v>
      </c>
      <c r="AD6" s="167">
        <v>21663</v>
      </c>
      <c r="AE6" s="167">
        <v>7791</v>
      </c>
      <c r="AF6" s="624">
        <v>0.35997782192856814</v>
      </c>
      <c r="AG6" s="167">
        <v>20</v>
      </c>
      <c r="AH6" s="624">
        <v>1</v>
      </c>
      <c r="AI6" s="167">
        <v>7811</v>
      </c>
      <c r="AJ6" s="624">
        <v>0.36056871162812171</v>
      </c>
      <c r="AK6" s="167">
        <v>49</v>
      </c>
      <c r="AL6" s="624">
        <v>6.2893081761006293E-3</v>
      </c>
      <c r="AM6" s="167"/>
      <c r="AN6" s="624"/>
      <c r="AO6" s="167">
        <v>49</v>
      </c>
      <c r="AP6" s="624">
        <v>6.273204455255409E-3</v>
      </c>
      <c r="AQ6" s="167">
        <v>33</v>
      </c>
      <c r="AR6" s="624">
        <v>0.67346938775510201</v>
      </c>
      <c r="AS6" s="167"/>
      <c r="AT6" s="624" t="s">
        <v>323</v>
      </c>
      <c r="AU6" s="167">
        <v>33</v>
      </c>
      <c r="AV6" s="624">
        <v>0.67346938775510201</v>
      </c>
      <c r="AW6" s="167">
        <v>11</v>
      </c>
      <c r="AX6" s="624">
        <v>1.4082703879144795E-3</v>
      </c>
      <c r="AY6" s="167">
        <v>195</v>
      </c>
      <c r="AZ6" s="624">
        <v>2.4964793240302138E-2</v>
      </c>
      <c r="BA6" s="167">
        <v>206</v>
      </c>
      <c r="BB6" s="624">
        <v>2.6373063628216616E-2</v>
      </c>
      <c r="BC6" s="167">
        <v>1</v>
      </c>
      <c r="BD6" s="624">
        <v>0.125</v>
      </c>
      <c r="BE6" s="167">
        <v>1</v>
      </c>
      <c r="BF6" s="624">
        <v>0.25</v>
      </c>
      <c r="BG6" s="167" t="s">
        <v>323</v>
      </c>
    </row>
    <row r="7" spans="1:59" s="590" customFormat="1" x14ac:dyDescent="0.2">
      <c r="A7" s="167" t="s">
        <v>464</v>
      </c>
      <c r="B7" s="167" t="s">
        <v>345</v>
      </c>
      <c r="C7" s="167" t="s">
        <v>678</v>
      </c>
      <c r="D7" s="167" t="s">
        <v>507</v>
      </c>
      <c r="E7" s="167" t="s">
        <v>504</v>
      </c>
      <c r="F7" s="167" t="s">
        <v>519</v>
      </c>
      <c r="G7" s="167" t="s">
        <v>315</v>
      </c>
      <c r="H7" s="167" t="s">
        <v>1110</v>
      </c>
      <c r="I7" s="167" t="s">
        <v>935</v>
      </c>
      <c r="J7" s="167" t="s">
        <v>936</v>
      </c>
      <c r="K7" s="167" t="s">
        <v>386</v>
      </c>
      <c r="L7" s="167">
        <v>3</v>
      </c>
      <c r="M7" s="167"/>
      <c r="N7" s="167">
        <v>5</v>
      </c>
      <c r="O7" s="664">
        <v>1.6666666666666667</v>
      </c>
      <c r="P7" s="664">
        <v>4921.333333333333</v>
      </c>
      <c r="Q7" s="664">
        <v>1925</v>
      </c>
      <c r="R7" s="167">
        <v>1</v>
      </c>
      <c r="S7" s="665">
        <v>0.2</v>
      </c>
      <c r="T7" s="167"/>
      <c r="U7" s="624"/>
      <c r="V7" s="167">
        <v>14743</v>
      </c>
      <c r="W7" s="167">
        <v>21</v>
      </c>
      <c r="X7" s="624">
        <v>1.4223787591438634E-3</v>
      </c>
      <c r="Y7" s="167">
        <v>14764</v>
      </c>
      <c r="Z7" s="167"/>
      <c r="AA7" s="624"/>
      <c r="AB7" s="167">
        <v>14743</v>
      </c>
      <c r="AC7" s="167">
        <v>21</v>
      </c>
      <c r="AD7" s="167">
        <v>14764</v>
      </c>
      <c r="AE7" s="167">
        <v>5757</v>
      </c>
      <c r="AF7" s="624">
        <v>0.39049040222478465</v>
      </c>
      <c r="AG7" s="167">
        <v>18</v>
      </c>
      <c r="AH7" s="624">
        <v>0.8571428571428571</v>
      </c>
      <c r="AI7" s="167">
        <v>5775</v>
      </c>
      <c r="AJ7" s="624">
        <v>0.39115415876456244</v>
      </c>
      <c r="AK7" s="167">
        <v>23</v>
      </c>
      <c r="AL7" s="624">
        <v>3.9951363557408377E-3</v>
      </c>
      <c r="AM7" s="167"/>
      <c r="AN7" s="624"/>
      <c r="AO7" s="167">
        <v>23</v>
      </c>
      <c r="AP7" s="624">
        <v>3.9826839826839827E-3</v>
      </c>
      <c r="AQ7" s="167">
        <v>18</v>
      </c>
      <c r="AR7" s="624">
        <v>0.78260869565217395</v>
      </c>
      <c r="AS7" s="167"/>
      <c r="AT7" s="624" t="s">
        <v>323</v>
      </c>
      <c r="AU7" s="167">
        <v>18</v>
      </c>
      <c r="AV7" s="624">
        <v>0.78260869565217395</v>
      </c>
      <c r="AW7" s="167">
        <v>3</v>
      </c>
      <c r="AX7" s="624">
        <v>5.1948051948051948E-4</v>
      </c>
      <c r="AY7" s="167">
        <v>378</v>
      </c>
      <c r="AZ7" s="624">
        <v>6.545454545454546E-2</v>
      </c>
      <c r="BA7" s="167">
        <v>381</v>
      </c>
      <c r="BB7" s="624">
        <v>6.5974025974025977E-2</v>
      </c>
      <c r="BC7" s="167">
        <v>2</v>
      </c>
      <c r="BD7" s="624">
        <v>0.4</v>
      </c>
      <c r="BE7" s="167">
        <v>2</v>
      </c>
      <c r="BF7" s="624">
        <v>0.66666666666666663</v>
      </c>
      <c r="BG7" s="167" t="s">
        <v>323</v>
      </c>
    </row>
    <row r="8" spans="1:59" s="590" customFormat="1" x14ac:dyDescent="0.2">
      <c r="A8" s="167" t="s">
        <v>464</v>
      </c>
      <c r="B8" s="167" t="s">
        <v>345</v>
      </c>
      <c r="C8" s="167" t="s">
        <v>346</v>
      </c>
      <c r="D8" s="167" t="s">
        <v>507</v>
      </c>
      <c r="E8" s="167" t="s">
        <v>504</v>
      </c>
      <c r="F8" s="167" t="s">
        <v>519</v>
      </c>
      <c r="G8" s="167" t="s">
        <v>315</v>
      </c>
      <c r="H8" s="167" t="s">
        <v>1110</v>
      </c>
      <c r="I8" s="167" t="s">
        <v>935</v>
      </c>
      <c r="J8" s="167" t="s">
        <v>936</v>
      </c>
      <c r="K8" s="167" t="s">
        <v>386</v>
      </c>
      <c r="L8" s="167">
        <v>2</v>
      </c>
      <c r="M8" s="167"/>
      <c r="N8" s="167">
        <v>4</v>
      </c>
      <c r="O8" s="664">
        <v>2</v>
      </c>
      <c r="P8" s="664">
        <v>4838.5</v>
      </c>
      <c r="Q8" s="664">
        <v>1748.5</v>
      </c>
      <c r="R8" s="167">
        <v>2</v>
      </c>
      <c r="S8" s="665">
        <v>0.5</v>
      </c>
      <c r="T8" s="167">
        <v>1</v>
      </c>
      <c r="U8" s="624">
        <v>0.5</v>
      </c>
      <c r="V8" s="167">
        <v>9647</v>
      </c>
      <c r="W8" s="167">
        <v>30</v>
      </c>
      <c r="X8" s="624">
        <v>3.1001343391546966E-3</v>
      </c>
      <c r="Y8" s="167">
        <v>9677</v>
      </c>
      <c r="Z8" s="167"/>
      <c r="AA8" s="624"/>
      <c r="AB8" s="167">
        <v>9647</v>
      </c>
      <c r="AC8" s="167">
        <v>30</v>
      </c>
      <c r="AD8" s="167">
        <v>9677</v>
      </c>
      <c r="AE8" s="167">
        <v>3470</v>
      </c>
      <c r="AF8" s="624">
        <v>0.3596973152275319</v>
      </c>
      <c r="AG8" s="167">
        <v>27</v>
      </c>
      <c r="AH8" s="624">
        <v>0.9</v>
      </c>
      <c r="AI8" s="167">
        <v>3497</v>
      </c>
      <c r="AJ8" s="624">
        <v>0.3613723261341325</v>
      </c>
      <c r="AK8" s="167">
        <v>15</v>
      </c>
      <c r="AL8" s="624">
        <v>4.3227665706051877E-3</v>
      </c>
      <c r="AM8" s="167">
        <v>3</v>
      </c>
      <c r="AN8" s="624">
        <v>0.1111111111111111</v>
      </c>
      <c r="AO8" s="167">
        <v>18</v>
      </c>
      <c r="AP8" s="624">
        <v>5.1472690877895338E-3</v>
      </c>
      <c r="AQ8" s="167">
        <v>6</v>
      </c>
      <c r="AR8" s="624">
        <v>0.4</v>
      </c>
      <c r="AS8" s="167">
        <v>1</v>
      </c>
      <c r="AT8" s="624">
        <v>0.33333333333333331</v>
      </c>
      <c r="AU8" s="167">
        <v>7</v>
      </c>
      <c r="AV8" s="624">
        <v>0.3888888888888889</v>
      </c>
      <c r="AW8" s="167">
        <v>1</v>
      </c>
      <c r="AX8" s="624">
        <v>2.8595939376608524E-4</v>
      </c>
      <c r="AY8" s="167">
        <v>96</v>
      </c>
      <c r="AZ8" s="624">
        <v>2.7452101801544181E-2</v>
      </c>
      <c r="BA8" s="167">
        <v>97</v>
      </c>
      <c r="BB8" s="624">
        <v>2.7738061195310266E-2</v>
      </c>
      <c r="BC8" s="167">
        <v>1</v>
      </c>
      <c r="BD8" s="624">
        <v>0.25</v>
      </c>
      <c r="BE8" s="167">
        <v>1</v>
      </c>
      <c r="BF8" s="624">
        <v>0.5</v>
      </c>
      <c r="BG8" s="167" t="s">
        <v>323</v>
      </c>
    </row>
    <row r="9" spans="1:59" s="590" customFormat="1" x14ac:dyDescent="0.2">
      <c r="A9" s="167" t="s">
        <v>464</v>
      </c>
      <c r="B9" s="167" t="s">
        <v>347</v>
      </c>
      <c r="C9" s="167" t="s">
        <v>502</v>
      </c>
      <c r="D9" s="167" t="s">
        <v>507</v>
      </c>
      <c r="E9" s="167" t="s">
        <v>504</v>
      </c>
      <c r="F9" s="167" t="s">
        <v>519</v>
      </c>
      <c r="G9" s="167" t="s">
        <v>315</v>
      </c>
      <c r="H9" s="167" t="s">
        <v>1110</v>
      </c>
      <c r="I9" s="167" t="s">
        <v>935</v>
      </c>
      <c r="J9" s="167" t="s">
        <v>936</v>
      </c>
      <c r="K9" s="167" t="s">
        <v>386</v>
      </c>
      <c r="L9" s="167">
        <v>5</v>
      </c>
      <c r="M9" s="167"/>
      <c r="N9" s="167">
        <v>10</v>
      </c>
      <c r="O9" s="664">
        <v>2</v>
      </c>
      <c r="P9" s="664">
        <v>151.4</v>
      </c>
      <c r="Q9" s="664">
        <v>109.6</v>
      </c>
      <c r="R9" s="167">
        <v>2</v>
      </c>
      <c r="S9" s="665">
        <v>0.2</v>
      </c>
      <c r="T9" s="167">
        <v>2</v>
      </c>
      <c r="U9" s="624">
        <v>0.4</v>
      </c>
      <c r="V9" s="167">
        <v>683</v>
      </c>
      <c r="W9" s="167">
        <v>74</v>
      </c>
      <c r="X9" s="624">
        <v>9.7754293262879793E-2</v>
      </c>
      <c r="Y9" s="167">
        <v>757</v>
      </c>
      <c r="Z9" s="167">
        <v>910</v>
      </c>
      <c r="AA9" s="624">
        <v>0.83186813186813191</v>
      </c>
      <c r="AB9" s="167">
        <v>683</v>
      </c>
      <c r="AC9" s="167">
        <v>74</v>
      </c>
      <c r="AD9" s="167">
        <v>757</v>
      </c>
      <c r="AE9" s="167">
        <v>480</v>
      </c>
      <c r="AF9" s="624">
        <v>0.70278184480234263</v>
      </c>
      <c r="AG9" s="167">
        <v>68</v>
      </c>
      <c r="AH9" s="624">
        <v>0.91891891891891897</v>
      </c>
      <c r="AI9" s="167">
        <v>548</v>
      </c>
      <c r="AJ9" s="624">
        <v>0.7239101717305152</v>
      </c>
      <c r="AK9" s="167">
        <v>20</v>
      </c>
      <c r="AL9" s="624">
        <v>4.1666666666666664E-2</v>
      </c>
      <c r="AM9" s="167">
        <v>11</v>
      </c>
      <c r="AN9" s="624">
        <v>0.16176470588235295</v>
      </c>
      <c r="AO9" s="167">
        <v>31</v>
      </c>
      <c r="AP9" s="624">
        <v>5.6569343065693431E-2</v>
      </c>
      <c r="AQ9" s="167">
        <v>14</v>
      </c>
      <c r="AR9" s="624">
        <v>0.7</v>
      </c>
      <c r="AS9" s="167">
        <v>7</v>
      </c>
      <c r="AT9" s="624">
        <v>0.63636363636363635</v>
      </c>
      <c r="AU9" s="167">
        <v>21</v>
      </c>
      <c r="AV9" s="624">
        <v>0.67741935483870963</v>
      </c>
      <c r="AW9" s="167"/>
      <c r="AX9" s="624"/>
      <c r="AY9" s="167">
        <v>5</v>
      </c>
      <c r="AZ9" s="624">
        <v>9.1240875912408752E-3</v>
      </c>
      <c r="BA9" s="167">
        <v>5</v>
      </c>
      <c r="BB9" s="624">
        <v>9.1240875912408752E-3</v>
      </c>
      <c r="BC9" s="167">
        <v>7</v>
      </c>
      <c r="BD9" s="624">
        <v>0.7</v>
      </c>
      <c r="BE9" s="167">
        <v>4</v>
      </c>
      <c r="BF9" s="624">
        <v>0.8</v>
      </c>
      <c r="BG9" s="167" t="s">
        <v>323</v>
      </c>
    </row>
    <row r="10" spans="1:59" s="590" customFormat="1" x14ac:dyDescent="0.2">
      <c r="A10" s="167" t="s">
        <v>464</v>
      </c>
      <c r="B10" s="167" t="s">
        <v>348</v>
      </c>
      <c r="C10" s="167" t="s">
        <v>502</v>
      </c>
      <c r="D10" s="167" t="s">
        <v>507</v>
      </c>
      <c r="E10" s="167" t="s">
        <v>504</v>
      </c>
      <c r="F10" s="167" t="s">
        <v>519</v>
      </c>
      <c r="G10" s="167" t="s">
        <v>315</v>
      </c>
      <c r="H10" s="167" t="s">
        <v>1110</v>
      </c>
      <c r="I10" s="167" t="s">
        <v>935</v>
      </c>
      <c r="J10" s="167" t="s">
        <v>936</v>
      </c>
      <c r="K10" s="167" t="s">
        <v>386</v>
      </c>
      <c r="L10" s="167">
        <v>8</v>
      </c>
      <c r="M10" s="167"/>
      <c r="N10" s="167">
        <v>28</v>
      </c>
      <c r="O10" s="664">
        <v>3.5</v>
      </c>
      <c r="P10" s="664">
        <v>9057.625</v>
      </c>
      <c r="Q10" s="664">
        <v>2918.125</v>
      </c>
      <c r="R10" s="167">
        <v>7</v>
      </c>
      <c r="S10" s="665">
        <v>0.25</v>
      </c>
      <c r="T10" s="167">
        <v>4</v>
      </c>
      <c r="U10" s="624">
        <v>0.5</v>
      </c>
      <c r="V10" s="167">
        <v>72410</v>
      </c>
      <c r="W10" s="167">
        <v>51</v>
      </c>
      <c r="X10" s="624">
        <v>7.038268861870523E-4</v>
      </c>
      <c r="Y10" s="167">
        <v>72461</v>
      </c>
      <c r="Z10" s="167">
        <v>117200</v>
      </c>
      <c r="AA10" s="624">
        <v>0.61826791808873716</v>
      </c>
      <c r="AB10" s="167">
        <v>72410</v>
      </c>
      <c r="AC10" s="167">
        <v>51</v>
      </c>
      <c r="AD10" s="167">
        <v>72461</v>
      </c>
      <c r="AE10" s="167">
        <v>23306</v>
      </c>
      <c r="AF10" s="624">
        <v>0.32186162132302171</v>
      </c>
      <c r="AG10" s="167">
        <v>39</v>
      </c>
      <c r="AH10" s="624">
        <v>0.76470588235294112</v>
      </c>
      <c r="AI10" s="167">
        <v>23345</v>
      </c>
      <c r="AJ10" s="624">
        <v>0.3221733070203282</v>
      </c>
      <c r="AK10" s="167">
        <v>215</v>
      </c>
      <c r="AL10" s="624">
        <v>9.2250922509225092E-3</v>
      </c>
      <c r="AM10" s="167"/>
      <c r="AN10" s="624"/>
      <c r="AO10" s="167">
        <v>215</v>
      </c>
      <c r="AP10" s="624">
        <v>9.2096808738487898E-3</v>
      </c>
      <c r="AQ10" s="167">
        <v>152</v>
      </c>
      <c r="AR10" s="624">
        <v>0.7069767441860465</v>
      </c>
      <c r="AS10" s="167"/>
      <c r="AT10" s="624"/>
      <c r="AU10" s="167">
        <v>152</v>
      </c>
      <c r="AV10" s="624">
        <v>0.7069767441860465</v>
      </c>
      <c r="AW10" s="167">
        <v>197</v>
      </c>
      <c r="AX10" s="624">
        <v>8.4386378239451696E-3</v>
      </c>
      <c r="AY10" s="167">
        <v>653</v>
      </c>
      <c r="AZ10" s="624">
        <v>2.7971728421503535E-2</v>
      </c>
      <c r="BA10" s="167">
        <v>850</v>
      </c>
      <c r="BB10" s="624">
        <v>3.6410366245448703E-2</v>
      </c>
      <c r="BC10" s="167">
        <v>12</v>
      </c>
      <c r="BD10" s="624">
        <v>0.42857142857142855</v>
      </c>
      <c r="BE10" s="167">
        <v>2</v>
      </c>
      <c r="BF10" s="624">
        <v>0.25</v>
      </c>
      <c r="BG10" s="167" t="s">
        <v>323</v>
      </c>
    </row>
    <row r="11" spans="1:59" s="590" customFormat="1" x14ac:dyDescent="0.2">
      <c r="A11" s="167" t="s">
        <v>464</v>
      </c>
      <c r="B11" s="167" t="s">
        <v>349</v>
      </c>
      <c r="C11" s="167" t="s">
        <v>350</v>
      </c>
      <c r="D11" s="167" t="s">
        <v>507</v>
      </c>
      <c r="E11" s="167" t="s">
        <v>504</v>
      </c>
      <c r="F11" s="167" t="s">
        <v>519</v>
      </c>
      <c r="G11" s="167" t="s">
        <v>315</v>
      </c>
      <c r="H11" s="167" t="s">
        <v>1110</v>
      </c>
      <c r="I11" s="167" t="s">
        <v>935</v>
      </c>
      <c r="J11" s="167" t="s">
        <v>936</v>
      </c>
      <c r="K11" s="167" t="s">
        <v>386</v>
      </c>
      <c r="L11" s="167">
        <v>4</v>
      </c>
      <c r="M11" s="167"/>
      <c r="N11" s="167">
        <v>14</v>
      </c>
      <c r="O11" s="664">
        <v>3.5</v>
      </c>
      <c r="P11" s="664">
        <v>8464</v>
      </c>
      <c r="Q11" s="664">
        <v>3069.75</v>
      </c>
      <c r="R11" s="167">
        <v>4</v>
      </c>
      <c r="S11" s="665">
        <v>0.2857142857142857</v>
      </c>
      <c r="T11" s="167">
        <v>4</v>
      </c>
      <c r="U11" s="624">
        <v>1</v>
      </c>
      <c r="V11" s="167">
        <v>33835</v>
      </c>
      <c r="W11" s="167">
        <v>21</v>
      </c>
      <c r="X11" s="624">
        <v>6.2027410207939504E-4</v>
      </c>
      <c r="Y11" s="167">
        <v>33856</v>
      </c>
      <c r="Z11" s="167"/>
      <c r="AA11" s="624"/>
      <c r="AB11" s="167">
        <v>33835</v>
      </c>
      <c r="AC11" s="167">
        <v>21</v>
      </c>
      <c r="AD11" s="167">
        <v>33856</v>
      </c>
      <c r="AE11" s="167">
        <v>12264</v>
      </c>
      <c r="AF11" s="624">
        <v>0.36246490320673858</v>
      </c>
      <c r="AG11" s="167">
        <v>15</v>
      </c>
      <c r="AH11" s="624">
        <v>0.7142857142857143</v>
      </c>
      <c r="AI11" s="167">
        <v>12279</v>
      </c>
      <c r="AJ11" s="624">
        <v>0.36268312854442342</v>
      </c>
      <c r="AK11" s="167">
        <v>85</v>
      </c>
      <c r="AL11" s="624">
        <v>6.9308545335942592E-3</v>
      </c>
      <c r="AM11" s="167">
        <v>1</v>
      </c>
      <c r="AN11" s="624">
        <v>6.6666666666666666E-2</v>
      </c>
      <c r="AO11" s="167">
        <v>86</v>
      </c>
      <c r="AP11" s="624">
        <v>7.0038276732632947E-3</v>
      </c>
      <c r="AQ11" s="167">
        <v>61</v>
      </c>
      <c r="AR11" s="624">
        <v>0.71764705882352942</v>
      </c>
      <c r="AS11" s="167"/>
      <c r="AT11" s="624"/>
      <c r="AU11" s="167">
        <v>61</v>
      </c>
      <c r="AV11" s="624">
        <v>0.70930232558139539</v>
      </c>
      <c r="AW11" s="167">
        <v>51</v>
      </c>
      <c r="AX11" s="624">
        <v>4.1534326899584657E-3</v>
      </c>
      <c r="AY11" s="167">
        <v>691</v>
      </c>
      <c r="AZ11" s="624">
        <v>5.6274940956103921E-2</v>
      </c>
      <c r="BA11" s="167">
        <v>742</v>
      </c>
      <c r="BB11" s="624">
        <v>6.0428373646062385E-2</v>
      </c>
      <c r="BC11" s="167">
        <v>4</v>
      </c>
      <c r="BD11" s="624">
        <v>0.2857142857142857</v>
      </c>
      <c r="BE11" s="167">
        <v>2</v>
      </c>
      <c r="BF11" s="624">
        <v>0.5</v>
      </c>
      <c r="BG11" s="167" t="s">
        <v>323</v>
      </c>
    </row>
    <row r="12" spans="1:59" s="590" customFormat="1" x14ac:dyDescent="0.2">
      <c r="A12" s="167" t="s">
        <v>464</v>
      </c>
      <c r="B12" s="167" t="s">
        <v>349</v>
      </c>
      <c r="C12" s="167" t="s">
        <v>76</v>
      </c>
      <c r="D12" s="167" t="s">
        <v>507</v>
      </c>
      <c r="E12" s="167" t="s">
        <v>504</v>
      </c>
      <c r="F12" s="167" t="s">
        <v>519</v>
      </c>
      <c r="G12" s="167" t="s">
        <v>315</v>
      </c>
      <c r="H12" s="167" t="s">
        <v>1110</v>
      </c>
      <c r="I12" s="167" t="s">
        <v>935</v>
      </c>
      <c r="J12" s="167" t="s">
        <v>936</v>
      </c>
      <c r="K12" s="167" t="s">
        <v>386</v>
      </c>
      <c r="L12" s="167">
        <v>4</v>
      </c>
      <c r="M12" s="167"/>
      <c r="N12" s="167">
        <v>11</v>
      </c>
      <c r="O12" s="664">
        <v>2.75</v>
      </c>
      <c r="P12" s="664">
        <v>8426.75</v>
      </c>
      <c r="Q12" s="664">
        <v>3437.5</v>
      </c>
      <c r="R12" s="167">
        <v>2</v>
      </c>
      <c r="S12" s="665">
        <v>0.18181818181818182</v>
      </c>
      <c r="T12" s="167">
        <v>1</v>
      </c>
      <c r="U12" s="624">
        <v>0.25</v>
      </c>
      <c r="V12" s="167">
        <v>33636</v>
      </c>
      <c r="W12" s="167">
        <v>71</v>
      </c>
      <c r="X12" s="624">
        <v>2.1063873972765302E-3</v>
      </c>
      <c r="Y12" s="167">
        <v>33707</v>
      </c>
      <c r="Z12" s="167"/>
      <c r="AA12" s="624"/>
      <c r="AB12" s="167">
        <v>33636</v>
      </c>
      <c r="AC12" s="167">
        <v>71</v>
      </c>
      <c r="AD12" s="167">
        <v>33707</v>
      </c>
      <c r="AE12" s="167">
        <v>13681</v>
      </c>
      <c r="AF12" s="624">
        <v>0.40673682958734692</v>
      </c>
      <c r="AG12" s="167">
        <v>69</v>
      </c>
      <c r="AH12" s="624">
        <v>0.971830985915493</v>
      </c>
      <c r="AI12" s="167">
        <v>13750</v>
      </c>
      <c r="AJ12" s="624">
        <v>0.4079271367965111</v>
      </c>
      <c r="AK12" s="167">
        <v>103</v>
      </c>
      <c r="AL12" s="624">
        <v>7.528689423287771E-3</v>
      </c>
      <c r="AM12" s="167">
        <v>4</v>
      </c>
      <c r="AN12" s="624">
        <v>5.7971014492753624E-2</v>
      </c>
      <c r="AO12" s="167">
        <v>107</v>
      </c>
      <c r="AP12" s="624">
        <v>7.7818181818181814E-3</v>
      </c>
      <c r="AQ12" s="167">
        <v>92</v>
      </c>
      <c r="AR12" s="624">
        <v>0.89320388349514568</v>
      </c>
      <c r="AS12" s="167">
        <v>4</v>
      </c>
      <c r="AT12" s="624">
        <v>1</v>
      </c>
      <c r="AU12" s="167">
        <v>96</v>
      </c>
      <c r="AV12" s="624">
        <v>0.89719626168224298</v>
      </c>
      <c r="AW12" s="167">
        <v>43</v>
      </c>
      <c r="AX12" s="624">
        <v>3.1272727272727272E-3</v>
      </c>
      <c r="AY12" s="167">
        <v>489</v>
      </c>
      <c r="AZ12" s="624">
        <v>3.5563636363636367E-2</v>
      </c>
      <c r="BA12" s="167">
        <v>532</v>
      </c>
      <c r="BB12" s="624">
        <v>3.8690909090909088E-2</v>
      </c>
      <c r="BC12" s="167">
        <v>5</v>
      </c>
      <c r="BD12" s="624">
        <v>0.45454545454545453</v>
      </c>
      <c r="BE12" s="167">
        <v>3</v>
      </c>
      <c r="BF12" s="624">
        <v>0.75</v>
      </c>
      <c r="BG12" s="167" t="s">
        <v>323</v>
      </c>
    </row>
    <row r="13" spans="1:59" s="590" customFormat="1" x14ac:dyDescent="0.2">
      <c r="A13" s="167" t="s">
        <v>464</v>
      </c>
      <c r="B13" s="167" t="s">
        <v>351</v>
      </c>
      <c r="C13" s="167" t="s">
        <v>352</v>
      </c>
      <c r="D13" s="167" t="s">
        <v>507</v>
      </c>
      <c r="E13" s="167" t="s">
        <v>504</v>
      </c>
      <c r="F13" s="167" t="s">
        <v>519</v>
      </c>
      <c r="G13" s="167" t="s">
        <v>315</v>
      </c>
      <c r="H13" s="167" t="s">
        <v>1110</v>
      </c>
      <c r="I13" s="167" t="s">
        <v>935</v>
      </c>
      <c r="J13" s="167" t="s">
        <v>936</v>
      </c>
      <c r="K13" s="167" t="s">
        <v>386</v>
      </c>
      <c r="L13" s="167">
        <v>3</v>
      </c>
      <c r="M13" s="167"/>
      <c r="N13" s="167">
        <v>8</v>
      </c>
      <c r="O13" s="664">
        <v>2.6666666666666665</v>
      </c>
      <c r="P13" s="664">
        <v>10905.666666666666</v>
      </c>
      <c r="Q13" s="664">
        <v>3715.6666666666665</v>
      </c>
      <c r="R13" s="167">
        <v>2</v>
      </c>
      <c r="S13" s="665">
        <v>0.25</v>
      </c>
      <c r="T13" s="167">
        <v>1</v>
      </c>
      <c r="U13" s="624">
        <v>0.33333333333333331</v>
      </c>
      <c r="V13" s="167">
        <v>32700</v>
      </c>
      <c r="W13" s="167">
        <v>17</v>
      </c>
      <c r="X13" s="624">
        <v>5.1960754347892533E-4</v>
      </c>
      <c r="Y13" s="167">
        <v>32717</v>
      </c>
      <c r="Z13" s="167"/>
      <c r="AA13" s="624"/>
      <c r="AB13" s="167">
        <v>32700</v>
      </c>
      <c r="AC13" s="167">
        <v>17</v>
      </c>
      <c r="AD13" s="167">
        <v>32717</v>
      </c>
      <c r="AE13" s="167">
        <v>11133</v>
      </c>
      <c r="AF13" s="624">
        <v>0.34045871559633029</v>
      </c>
      <c r="AG13" s="167">
        <v>14</v>
      </c>
      <c r="AH13" s="624">
        <v>0.82352941176470584</v>
      </c>
      <c r="AI13" s="167">
        <v>11147</v>
      </c>
      <c r="AJ13" s="624">
        <v>0.340709722774093</v>
      </c>
      <c r="AK13" s="167">
        <v>55</v>
      </c>
      <c r="AL13" s="624">
        <v>4.9402676726848106E-3</v>
      </c>
      <c r="AM13" s="167">
        <v>2</v>
      </c>
      <c r="AN13" s="624">
        <v>0.14285714285714285</v>
      </c>
      <c r="AO13" s="167">
        <v>57</v>
      </c>
      <c r="AP13" s="624">
        <v>5.1134834484614696E-3</v>
      </c>
      <c r="AQ13" s="167">
        <v>32</v>
      </c>
      <c r="AR13" s="624">
        <v>0.58181818181818179</v>
      </c>
      <c r="AS13" s="167">
        <v>1</v>
      </c>
      <c r="AT13" s="624">
        <v>0.5</v>
      </c>
      <c r="AU13" s="167">
        <v>33</v>
      </c>
      <c r="AV13" s="624">
        <v>0.57894736842105265</v>
      </c>
      <c r="AW13" s="167">
        <v>8</v>
      </c>
      <c r="AX13" s="624">
        <v>7.1768188750336416E-4</v>
      </c>
      <c r="AY13" s="167">
        <v>402</v>
      </c>
      <c r="AZ13" s="624">
        <v>3.6063514847044051E-2</v>
      </c>
      <c r="BA13" s="167">
        <v>410</v>
      </c>
      <c r="BB13" s="624">
        <v>3.6781196734547411E-2</v>
      </c>
      <c r="BC13" s="167">
        <v>2</v>
      </c>
      <c r="BD13" s="624">
        <v>0.25</v>
      </c>
      <c r="BE13" s="167">
        <v>1</v>
      </c>
      <c r="BF13" s="624">
        <v>0.33333333333333331</v>
      </c>
      <c r="BG13" s="167" t="s">
        <v>323</v>
      </c>
    </row>
    <row r="14" spans="1:59" s="590" customFormat="1" x14ac:dyDescent="0.2">
      <c r="A14" s="167" t="s">
        <v>464</v>
      </c>
      <c r="B14" s="167" t="s">
        <v>351</v>
      </c>
      <c r="C14" s="167" t="s">
        <v>747</v>
      </c>
      <c r="D14" s="167" t="s">
        <v>507</v>
      </c>
      <c r="E14" s="167" t="s">
        <v>504</v>
      </c>
      <c r="F14" s="167" t="s">
        <v>519</v>
      </c>
      <c r="G14" s="167" t="s">
        <v>315</v>
      </c>
      <c r="H14" s="167" t="s">
        <v>1110</v>
      </c>
      <c r="I14" s="167" t="s">
        <v>935</v>
      </c>
      <c r="J14" s="167" t="s">
        <v>936</v>
      </c>
      <c r="K14" s="167" t="s">
        <v>386</v>
      </c>
      <c r="L14" s="167">
        <v>3</v>
      </c>
      <c r="M14" s="167"/>
      <c r="N14" s="167">
        <v>8</v>
      </c>
      <c r="O14" s="664">
        <v>2.6666666666666665</v>
      </c>
      <c r="P14" s="664">
        <v>10329.333333333334</v>
      </c>
      <c r="Q14" s="664">
        <v>4085.3333333333335</v>
      </c>
      <c r="R14" s="167">
        <v>2</v>
      </c>
      <c r="S14" s="665">
        <v>0.25</v>
      </c>
      <c r="T14" s="167">
        <v>2</v>
      </c>
      <c r="U14" s="624">
        <v>0.66666666666666663</v>
      </c>
      <c r="V14" s="167">
        <v>30977</v>
      </c>
      <c r="W14" s="167">
        <v>11</v>
      </c>
      <c r="X14" s="624">
        <v>3.5497611978830515E-4</v>
      </c>
      <c r="Y14" s="167">
        <v>30988</v>
      </c>
      <c r="Z14" s="167"/>
      <c r="AA14" s="624"/>
      <c r="AB14" s="167">
        <v>30977</v>
      </c>
      <c r="AC14" s="167">
        <v>11</v>
      </c>
      <c r="AD14" s="167">
        <v>30988</v>
      </c>
      <c r="AE14" s="167">
        <v>12245</v>
      </c>
      <c r="AF14" s="624">
        <v>0.39529328211253512</v>
      </c>
      <c r="AG14" s="167">
        <v>11</v>
      </c>
      <c r="AH14" s="624">
        <v>1</v>
      </c>
      <c r="AI14" s="167">
        <v>12256</v>
      </c>
      <c r="AJ14" s="624">
        <v>0.39550793855686073</v>
      </c>
      <c r="AK14" s="167">
        <v>80</v>
      </c>
      <c r="AL14" s="624">
        <v>6.5332788893425892E-3</v>
      </c>
      <c r="AM14" s="167">
        <v>2</v>
      </c>
      <c r="AN14" s="624">
        <v>0.18181818181818182</v>
      </c>
      <c r="AO14" s="167">
        <v>82</v>
      </c>
      <c r="AP14" s="624">
        <v>6.6906005221932111E-3</v>
      </c>
      <c r="AQ14" s="167">
        <v>65</v>
      </c>
      <c r="AR14" s="624">
        <v>0.8125</v>
      </c>
      <c r="AS14" s="167">
        <v>2</v>
      </c>
      <c r="AT14" s="624">
        <v>1</v>
      </c>
      <c r="AU14" s="167">
        <v>67</v>
      </c>
      <c r="AV14" s="624">
        <v>0.81707317073170727</v>
      </c>
      <c r="AW14" s="167">
        <v>9</v>
      </c>
      <c r="AX14" s="624">
        <v>7.3433420365535246E-4</v>
      </c>
      <c r="AY14" s="167">
        <v>377</v>
      </c>
      <c r="AZ14" s="624">
        <v>3.0760443864229766E-2</v>
      </c>
      <c r="BA14" s="167">
        <v>386</v>
      </c>
      <c r="BB14" s="624">
        <v>3.1494778067885115E-2</v>
      </c>
      <c r="BC14" s="167">
        <v>2</v>
      </c>
      <c r="BD14" s="624">
        <v>0.25</v>
      </c>
      <c r="BE14" s="167">
        <v>1</v>
      </c>
      <c r="BF14" s="624">
        <v>0.33333333333333331</v>
      </c>
      <c r="BG14" s="167" t="s">
        <v>323</v>
      </c>
    </row>
    <row r="15" spans="1:59" s="590" customFormat="1" x14ac:dyDescent="0.2">
      <c r="A15" s="167" t="s">
        <v>464</v>
      </c>
      <c r="B15" s="167" t="s">
        <v>351</v>
      </c>
      <c r="C15" s="167" t="s">
        <v>749</v>
      </c>
      <c r="D15" s="167" t="s">
        <v>507</v>
      </c>
      <c r="E15" s="167" t="s">
        <v>504</v>
      </c>
      <c r="F15" s="167" t="s">
        <v>519</v>
      </c>
      <c r="G15" s="167" t="s">
        <v>315</v>
      </c>
      <c r="H15" s="167" t="s">
        <v>1110</v>
      </c>
      <c r="I15" s="167" t="s">
        <v>935</v>
      </c>
      <c r="J15" s="167" t="s">
        <v>936</v>
      </c>
      <c r="K15" s="167" t="s">
        <v>386</v>
      </c>
      <c r="L15" s="167">
        <v>3</v>
      </c>
      <c r="M15" s="167"/>
      <c r="N15" s="167">
        <v>9</v>
      </c>
      <c r="O15" s="664">
        <v>3</v>
      </c>
      <c r="P15" s="664">
        <v>9827.6666666666661</v>
      </c>
      <c r="Q15" s="664">
        <v>3667.3333333333335</v>
      </c>
      <c r="R15" s="167">
        <v>4</v>
      </c>
      <c r="S15" s="665">
        <v>0.44444444444444442</v>
      </c>
      <c r="T15" s="167">
        <v>2</v>
      </c>
      <c r="U15" s="624">
        <v>0.66666666666666663</v>
      </c>
      <c r="V15" s="167">
        <v>29473</v>
      </c>
      <c r="W15" s="167">
        <v>10</v>
      </c>
      <c r="X15" s="624">
        <v>3.3917850964962858E-4</v>
      </c>
      <c r="Y15" s="167">
        <v>29483</v>
      </c>
      <c r="Z15" s="167"/>
      <c r="AA15" s="624"/>
      <c r="AB15" s="167">
        <v>29473</v>
      </c>
      <c r="AC15" s="167">
        <v>10</v>
      </c>
      <c r="AD15" s="167">
        <v>29483</v>
      </c>
      <c r="AE15" s="167">
        <v>10995</v>
      </c>
      <c r="AF15" s="624">
        <v>0.37305330302310591</v>
      </c>
      <c r="AG15" s="167">
        <v>7</v>
      </c>
      <c r="AH15" s="624">
        <v>0.7</v>
      </c>
      <c r="AI15" s="167">
        <v>11002</v>
      </c>
      <c r="AJ15" s="624">
        <v>0.37316419631652137</v>
      </c>
      <c r="AK15" s="167">
        <v>55</v>
      </c>
      <c r="AL15" s="624">
        <v>5.0022737608003635E-3</v>
      </c>
      <c r="AM15" s="167"/>
      <c r="AN15" s="624"/>
      <c r="AO15" s="167">
        <v>55</v>
      </c>
      <c r="AP15" s="624">
        <v>4.9990910743501179E-3</v>
      </c>
      <c r="AQ15" s="167">
        <v>44</v>
      </c>
      <c r="AR15" s="624">
        <v>0.8</v>
      </c>
      <c r="AS15" s="167"/>
      <c r="AT15" s="624" t="s">
        <v>323</v>
      </c>
      <c r="AU15" s="167">
        <v>44</v>
      </c>
      <c r="AV15" s="624">
        <v>0.8</v>
      </c>
      <c r="AW15" s="167">
        <v>14</v>
      </c>
      <c r="AX15" s="624">
        <v>1.2724959098345755E-3</v>
      </c>
      <c r="AY15" s="167">
        <v>405</v>
      </c>
      <c r="AZ15" s="624">
        <v>3.6811488820214504E-2</v>
      </c>
      <c r="BA15" s="167">
        <v>419</v>
      </c>
      <c r="BB15" s="624">
        <v>3.8083984730049085E-2</v>
      </c>
      <c r="BC15" s="167">
        <v>3</v>
      </c>
      <c r="BD15" s="624">
        <v>0.33333333333333331</v>
      </c>
      <c r="BE15" s="167">
        <v>1</v>
      </c>
      <c r="BF15" s="624">
        <v>0.33333333333333331</v>
      </c>
      <c r="BG15" s="167" t="s">
        <v>323</v>
      </c>
    </row>
    <row r="16" spans="1:59" s="590" customFormat="1" x14ac:dyDescent="0.2">
      <c r="A16" s="167" t="s">
        <v>464</v>
      </c>
      <c r="B16" s="167" t="s">
        <v>353</v>
      </c>
      <c r="C16" s="167" t="s">
        <v>502</v>
      </c>
      <c r="D16" s="167" t="s">
        <v>507</v>
      </c>
      <c r="E16" s="167" t="s">
        <v>504</v>
      </c>
      <c r="F16" s="167" t="s">
        <v>519</v>
      </c>
      <c r="G16" s="167" t="s">
        <v>315</v>
      </c>
      <c r="H16" s="167" t="s">
        <v>1110</v>
      </c>
      <c r="I16" s="167" t="s">
        <v>935</v>
      </c>
      <c r="J16" s="167" t="s">
        <v>936</v>
      </c>
      <c r="K16" s="167" t="s">
        <v>386</v>
      </c>
      <c r="L16" s="167">
        <v>8</v>
      </c>
      <c r="M16" s="167"/>
      <c r="N16" s="167">
        <v>23</v>
      </c>
      <c r="O16" s="664">
        <v>2.875</v>
      </c>
      <c r="P16" s="664">
        <v>7378.875</v>
      </c>
      <c r="Q16" s="664">
        <v>2522.625</v>
      </c>
      <c r="R16" s="167">
        <v>7</v>
      </c>
      <c r="S16" s="665">
        <v>0.30434782608695654</v>
      </c>
      <c r="T16" s="167">
        <v>6</v>
      </c>
      <c r="U16" s="624">
        <v>0.75</v>
      </c>
      <c r="V16" s="167">
        <v>58986</v>
      </c>
      <c r="W16" s="167">
        <v>45</v>
      </c>
      <c r="X16" s="624">
        <v>7.6231132794633328E-4</v>
      </c>
      <c r="Y16" s="167">
        <v>59031</v>
      </c>
      <c r="Z16" s="167">
        <v>89300</v>
      </c>
      <c r="AA16" s="624">
        <v>0.66104143337066068</v>
      </c>
      <c r="AB16" s="167">
        <v>58986</v>
      </c>
      <c r="AC16" s="167">
        <v>45</v>
      </c>
      <c r="AD16" s="167">
        <v>59031</v>
      </c>
      <c r="AE16" s="167">
        <v>20144</v>
      </c>
      <c r="AF16" s="624">
        <v>0.34150476384226763</v>
      </c>
      <c r="AG16" s="167">
        <v>37</v>
      </c>
      <c r="AH16" s="624">
        <v>0.82222222222222219</v>
      </c>
      <c r="AI16" s="167">
        <v>20181</v>
      </c>
      <c r="AJ16" s="624">
        <v>0.34187122020633226</v>
      </c>
      <c r="AK16" s="167">
        <v>187</v>
      </c>
      <c r="AL16" s="624">
        <v>9.2831612390786335E-3</v>
      </c>
      <c r="AM16" s="167"/>
      <c r="AN16" s="624"/>
      <c r="AO16" s="167">
        <v>187</v>
      </c>
      <c r="AP16" s="624">
        <v>9.2661414201476635E-3</v>
      </c>
      <c r="AQ16" s="167">
        <v>147</v>
      </c>
      <c r="AR16" s="624">
        <v>0.78609625668449201</v>
      </c>
      <c r="AS16" s="167">
        <v>0</v>
      </c>
      <c r="AT16" s="624" t="s">
        <v>323</v>
      </c>
      <c r="AU16" s="167">
        <v>147</v>
      </c>
      <c r="AV16" s="624">
        <v>0.78609625668449201</v>
      </c>
      <c r="AW16" s="167">
        <v>145</v>
      </c>
      <c r="AX16" s="624">
        <v>7.1849759674941773E-3</v>
      </c>
      <c r="AY16" s="167">
        <v>843</v>
      </c>
      <c r="AZ16" s="624">
        <v>4.1771963728259254E-2</v>
      </c>
      <c r="BA16" s="167">
        <v>988</v>
      </c>
      <c r="BB16" s="624">
        <v>4.8956939695753432E-2</v>
      </c>
      <c r="BC16" s="167">
        <v>7</v>
      </c>
      <c r="BD16" s="624">
        <v>0.30434782608695654</v>
      </c>
      <c r="BE16" s="167">
        <v>4</v>
      </c>
      <c r="BF16" s="624">
        <v>0.5</v>
      </c>
      <c r="BG16" s="167" t="s">
        <v>323</v>
      </c>
    </row>
    <row r="17" spans="1:59" s="590" customFormat="1" x14ac:dyDescent="0.2">
      <c r="A17" s="167" t="s">
        <v>464</v>
      </c>
      <c r="B17" s="167" t="s">
        <v>354</v>
      </c>
      <c r="C17" s="167" t="s">
        <v>502</v>
      </c>
      <c r="D17" s="167" t="s">
        <v>507</v>
      </c>
      <c r="E17" s="167" t="s">
        <v>504</v>
      </c>
      <c r="F17" s="167" t="s">
        <v>519</v>
      </c>
      <c r="G17" s="167" t="s">
        <v>315</v>
      </c>
      <c r="H17" s="167" t="s">
        <v>1110</v>
      </c>
      <c r="I17" s="167" t="s">
        <v>935</v>
      </c>
      <c r="J17" s="167" t="s">
        <v>936</v>
      </c>
      <c r="K17" s="167" t="s">
        <v>386</v>
      </c>
      <c r="L17" s="167">
        <v>7</v>
      </c>
      <c r="M17" s="167"/>
      <c r="N17" s="167">
        <v>14</v>
      </c>
      <c r="O17" s="664">
        <v>2</v>
      </c>
      <c r="P17" s="664">
        <v>6774.8571428571431</v>
      </c>
      <c r="Q17" s="664">
        <v>2069.7142857142858</v>
      </c>
      <c r="R17" s="167">
        <v>5</v>
      </c>
      <c r="S17" s="665">
        <v>0.35714285714285715</v>
      </c>
      <c r="T17" s="167">
        <v>5</v>
      </c>
      <c r="U17" s="624">
        <v>0.7142857142857143</v>
      </c>
      <c r="V17" s="167">
        <v>47393</v>
      </c>
      <c r="W17" s="167">
        <v>31</v>
      </c>
      <c r="X17" s="624">
        <v>6.5367746288798919E-4</v>
      </c>
      <c r="Y17" s="167">
        <v>47424</v>
      </c>
      <c r="Z17" s="167">
        <v>82200</v>
      </c>
      <c r="AA17" s="624">
        <v>0.57693430656934308</v>
      </c>
      <c r="AB17" s="167">
        <v>47393</v>
      </c>
      <c r="AC17" s="167">
        <v>31</v>
      </c>
      <c r="AD17" s="167">
        <v>47424</v>
      </c>
      <c r="AE17" s="167">
        <v>14463</v>
      </c>
      <c r="AF17" s="624">
        <v>0.30517164982170364</v>
      </c>
      <c r="AG17" s="167">
        <v>25</v>
      </c>
      <c r="AH17" s="624">
        <v>0.80645161290322576</v>
      </c>
      <c r="AI17" s="167">
        <v>14488</v>
      </c>
      <c r="AJ17" s="624">
        <v>0.30549932523616735</v>
      </c>
      <c r="AK17" s="167">
        <v>104</v>
      </c>
      <c r="AL17" s="624">
        <v>7.1907626356910734E-3</v>
      </c>
      <c r="AM17" s="167">
        <v>1</v>
      </c>
      <c r="AN17" s="624">
        <v>0.04</v>
      </c>
      <c r="AO17" s="167">
        <v>105</v>
      </c>
      <c r="AP17" s="624">
        <v>7.2473771397018223E-3</v>
      </c>
      <c r="AQ17" s="167">
        <v>54</v>
      </c>
      <c r="AR17" s="624">
        <v>0.51923076923076927</v>
      </c>
      <c r="AS17" s="167">
        <v>1</v>
      </c>
      <c r="AT17" s="624">
        <v>1</v>
      </c>
      <c r="AU17" s="167">
        <v>55</v>
      </c>
      <c r="AV17" s="624">
        <v>0.52380952380952384</v>
      </c>
      <c r="AW17" s="167">
        <v>35</v>
      </c>
      <c r="AX17" s="624">
        <v>2.4157923799006074E-3</v>
      </c>
      <c r="AY17" s="167">
        <v>481</v>
      </c>
      <c r="AZ17" s="624">
        <v>3.3199889563776917E-2</v>
      </c>
      <c r="BA17" s="167">
        <v>516</v>
      </c>
      <c r="BB17" s="624">
        <v>3.5615681943677528E-2</v>
      </c>
      <c r="BC17" s="167">
        <v>4</v>
      </c>
      <c r="BD17" s="624">
        <v>0.2857142857142857</v>
      </c>
      <c r="BE17" s="167">
        <v>3</v>
      </c>
      <c r="BF17" s="624">
        <v>0.42857142857142855</v>
      </c>
      <c r="BG17" s="167" t="s">
        <v>323</v>
      </c>
    </row>
    <row r="18" spans="1:59" s="590" customFormat="1" x14ac:dyDescent="0.2">
      <c r="A18" s="167" t="s">
        <v>464</v>
      </c>
      <c r="B18" s="167" t="s">
        <v>355</v>
      </c>
      <c r="C18" s="167" t="s">
        <v>502</v>
      </c>
      <c r="D18" s="167" t="s">
        <v>507</v>
      </c>
      <c r="E18" s="167" t="s">
        <v>504</v>
      </c>
      <c r="F18" s="167" t="s">
        <v>519</v>
      </c>
      <c r="G18" s="167" t="s">
        <v>315</v>
      </c>
      <c r="H18" s="167" t="s">
        <v>1110</v>
      </c>
      <c r="I18" s="167" t="s">
        <v>935</v>
      </c>
      <c r="J18" s="167" t="s">
        <v>936</v>
      </c>
      <c r="K18" s="167" t="s">
        <v>386</v>
      </c>
      <c r="L18" s="167">
        <v>8</v>
      </c>
      <c r="M18" s="167"/>
      <c r="N18" s="167">
        <v>19</v>
      </c>
      <c r="O18" s="664">
        <v>2.375</v>
      </c>
      <c r="P18" s="664">
        <v>6672.75</v>
      </c>
      <c r="Q18" s="664">
        <v>1998.25</v>
      </c>
      <c r="R18" s="167">
        <v>5</v>
      </c>
      <c r="S18" s="665">
        <v>0.26315789473684209</v>
      </c>
      <c r="T18" s="167">
        <v>4</v>
      </c>
      <c r="U18" s="624">
        <v>0.5</v>
      </c>
      <c r="V18" s="167">
        <v>53359</v>
      </c>
      <c r="W18" s="167">
        <v>23</v>
      </c>
      <c r="X18" s="624">
        <v>4.3085684313064329E-4</v>
      </c>
      <c r="Y18" s="167">
        <v>53382</v>
      </c>
      <c r="Z18" s="167"/>
      <c r="AA18" s="624"/>
      <c r="AB18" s="167">
        <v>53359</v>
      </c>
      <c r="AC18" s="167">
        <v>23</v>
      </c>
      <c r="AD18" s="167">
        <v>53382</v>
      </c>
      <c r="AE18" s="167">
        <v>15965</v>
      </c>
      <c r="AF18" s="624">
        <v>0.29919976011544447</v>
      </c>
      <c r="AG18" s="167">
        <v>21</v>
      </c>
      <c r="AH18" s="624">
        <v>0.91304347826086951</v>
      </c>
      <c r="AI18" s="167">
        <v>15986</v>
      </c>
      <c r="AJ18" s="624">
        <v>0.29946423888202017</v>
      </c>
      <c r="AK18" s="167">
        <v>131</v>
      </c>
      <c r="AL18" s="624">
        <v>8.2054494206075784E-3</v>
      </c>
      <c r="AM18" s="167">
        <v>2</v>
      </c>
      <c r="AN18" s="624">
        <v>9.5238095238095233E-2</v>
      </c>
      <c r="AO18" s="167">
        <v>133</v>
      </c>
      <c r="AP18" s="624">
        <v>8.3197798073314146E-3</v>
      </c>
      <c r="AQ18" s="167">
        <v>96</v>
      </c>
      <c r="AR18" s="624">
        <v>0.73282442748091603</v>
      </c>
      <c r="AS18" s="167">
        <v>1</v>
      </c>
      <c r="AT18" s="624">
        <v>0.5</v>
      </c>
      <c r="AU18" s="167">
        <v>97</v>
      </c>
      <c r="AV18" s="624">
        <v>0.72932330827067671</v>
      </c>
      <c r="AW18" s="167">
        <v>71</v>
      </c>
      <c r="AX18" s="624">
        <v>4.441386212936319E-3</v>
      </c>
      <c r="AY18" s="167">
        <v>528</v>
      </c>
      <c r="AZ18" s="624">
        <v>3.3028900287751781E-2</v>
      </c>
      <c r="BA18" s="167">
        <v>599</v>
      </c>
      <c r="BB18" s="624">
        <v>3.7470286500688101E-2</v>
      </c>
      <c r="BC18" s="167">
        <v>8</v>
      </c>
      <c r="BD18" s="624">
        <v>0.42105263157894735</v>
      </c>
      <c r="BE18" s="167">
        <v>2</v>
      </c>
      <c r="BF18" s="624">
        <v>0.25</v>
      </c>
      <c r="BG18" s="167" t="s">
        <v>323</v>
      </c>
    </row>
    <row r="19" spans="1:59" s="590" customFormat="1" x14ac:dyDescent="0.2">
      <c r="A19" s="167" t="s">
        <v>464</v>
      </c>
      <c r="B19" s="167" t="s">
        <v>356</v>
      </c>
      <c r="C19" s="167" t="s">
        <v>357</v>
      </c>
      <c r="D19" s="167" t="s">
        <v>507</v>
      </c>
      <c r="E19" s="167" t="s">
        <v>504</v>
      </c>
      <c r="F19" s="167" t="s">
        <v>519</v>
      </c>
      <c r="G19" s="167" t="s">
        <v>315</v>
      </c>
      <c r="H19" s="167" t="s">
        <v>1110</v>
      </c>
      <c r="I19" s="167" t="s">
        <v>935</v>
      </c>
      <c r="J19" s="167" t="s">
        <v>936</v>
      </c>
      <c r="K19" s="167" t="s">
        <v>510</v>
      </c>
      <c r="L19" s="167">
        <v>3</v>
      </c>
      <c r="M19" s="167">
        <v>3</v>
      </c>
      <c r="N19" s="167">
        <v>3</v>
      </c>
      <c r="O19" s="664">
        <v>1</v>
      </c>
      <c r="P19" s="664">
        <v>6577.333333333333</v>
      </c>
      <c r="Q19" s="664" t="s">
        <v>323</v>
      </c>
      <c r="R19" s="167">
        <v>3</v>
      </c>
      <c r="S19" s="665">
        <v>1</v>
      </c>
      <c r="T19" s="167">
        <v>3</v>
      </c>
      <c r="U19" s="624">
        <v>1</v>
      </c>
      <c r="V19" s="167">
        <v>19668</v>
      </c>
      <c r="W19" s="167">
        <v>64</v>
      </c>
      <c r="X19" s="624">
        <v>3.2434623961078452E-3</v>
      </c>
      <c r="Y19" s="167">
        <v>19732</v>
      </c>
      <c r="Z19" s="167"/>
      <c r="AA19" s="624"/>
      <c r="AB19" s="167"/>
      <c r="AC19" s="167"/>
      <c r="AD19" s="167"/>
      <c r="AE19" s="167"/>
      <c r="AF19" s="624"/>
      <c r="AG19" s="167"/>
      <c r="AH19" s="624"/>
      <c r="AI19" s="167"/>
      <c r="AJ19" s="624" t="s">
        <v>323</v>
      </c>
      <c r="AK19" s="167"/>
      <c r="AL19" s="624" t="s">
        <v>323</v>
      </c>
      <c r="AM19" s="167"/>
      <c r="AN19" s="624" t="s">
        <v>323</v>
      </c>
      <c r="AO19" s="167" t="s">
        <v>323</v>
      </c>
      <c r="AP19" s="624" t="s">
        <v>323</v>
      </c>
      <c r="AQ19" s="167"/>
      <c r="AR19" s="624"/>
      <c r="AS19" s="167"/>
      <c r="AT19" s="624"/>
      <c r="AU19" s="167"/>
      <c r="AV19" s="624"/>
      <c r="AW19" s="167"/>
      <c r="AX19" s="624"/>
      <c r="AY19" s="167"/>
      <c r="AZ19" s="624"/>
      <c r="BA19" s="167"/>
      <c r="BB19" s="624" t="s">
        <v>323</v>
      </c>
      <c r="BC19" s="167">
        <v>1</v>
      </c>
      <c r="BD19" s="624">
        <v>0.33333333333333331</v>
      </c>
      <c r="BE19" s="167">
        <v>1</v>
      </c>
      <c r="BF19" s="624">
        <v>0.33333333333333331</v>
      </c>
      <c r="BG19" s="167" t="s">
        <v>323</v>
      </c>
    </row>
    <row r="20" spans="1:59" s="590" customFormat="1" x14ac:dyDescent="0.2">
      <c r="A20" s="167" t="s">
        <v>464</v>
      </c>
      <c r="B20" s="167" t="s">
        <v>356</v>
      </c>
      <c r="C20" s="167" t="s">
        <v>358</v>
      </c>
      <c r="D20" s="167" t="s">
        <v>507</v>
      </c>
      <c r="E20" s="167" t="s">
        <v>504</v>
      </c>
      <c r="F20" s="167" t="s">
        <v>519</v>
      </c>
      <c r="G20" s="167" t="s">
        <v>315</v>
      </c>
      <c r="H20" s="167" t="s">
        <v>1110</v>
      </c>
      <c r="I20" s="167" t="s">
        <v>935</v>
      </c>
      <c r="J20" s="167" t="s">
        <v>936</v>
      </c>
      <c r="K20" s="167" t="s">
        <v>386</v>
      </c>
      <c r="L20" s="167">
        <v>4</v>
      </c>
      <c r="M20" s="167"/>
      <c r="N20" s="167">
        <v>8</v>
      </c>
      <c r="O20" s="664">
        <v>2</v>
      </c>
      <c r="P20" s="664">
        <v>7142</v>
      </c>
      <c r="Q20" s="664">
        <v>2374</v>
      </c>
      <c r="R20" s="167">
        <v>3</v>
      </c>
      <c r="S20" s="665">
        <v>0.375</v>
      </c>
      <c r="T20" s="167">
        <v>3</v>
      </c>
      <c r="U20" s="624">
        <v>0.75</v>
      </c>
      <c r="V20" s="167">
        <v>28537</v>
      </c>
      <c r="W20" s="167">
        <v>31</v>
      </c>
      <c r="X20" s="624">
        <v>1.0851302156258751E-3</v>
      </c>
      <c r="Y20" s="167">
        <v>28568</v>
      </c>
      <c r="Z20" s="167"/>
      <c r="AA20" s="624"/>
      <c r="AB20" s="167">
        <v>28537</v>
      </c>
      <c r="AC20" s="167">
        <v>31</v>
      </c>
      <c r="AD20" s="167">
        <v>28568</v>
      </c>
      <c r="AE20" s="167">
        <v>9473</v>
      </c>
      <c r="AF20" s="624">
        <v>0.33195500578196729</v>
      </c>
      <c r="AG20" s="167">
        <v>23</v>
      </c>
      <c r="AH20" s="624">
        <v>0.74193548387096775</v>
      </c>
      <c r="AI20" s="167">
        <v>9496</v>
      </c>
      <c r="AJ20" s="624">
        <v>0.3323998879865584</v>
      </c>
      <c r="AK20" s="167">
        <v>72</v>
      </c>
      <c r="AL20" s="624">
        <v>7.6005489285337277E-3</v>
      </c>
      <c r="AM20" s="167">
        <v>2</v>
      </c>
      <c r="AN20" s="624">
        <v>8.6956521739130432E-2</v>
      </c>
      <c r="AO20" s="167">
        <v>74</v>
      </c>
      <c r="AP20" s="624">
        <v>7.7927548441449031E-3</v>
      </c>
      <c r="AQ20" s="167">
        <v>57</v>
      </c>
      <c r="AR20" s="624">
        <v>0.79166666666666663</v>
      </c>
      <c r="AS20" s="167"/>
      <c r="AT20" s="624"/>
      <c r="AU20" s="167">
        <v>57</v>
      </c>
      <c r="AV20" s="624">
        <v>0.77027027027027029</v>
      </c>
      <c r="AW20" s="167">
        <v>14</v>
      </c>
      <c r="AX20" s="624">
        <v>1.4743049705139006E-3</v>
      </c>
      <c r="AY20" s="167">
        <v>662</v>
      </c>
      <c r="AZ20" s="624">
        <v>6.9713563605728723E-2</v>
      </c>
      <c r="BA20" s="167">
        <v>676</v>
      </c>
      <c r="BB20" s="624">
        <v>7.1187868576242624E-2</v>
      </c>
      <c r="BC20" s="167">
        <v>4</v>
      </c>
      <c r="BD20" s="624">
        <v>0.5</v>
      </c>
      <c r="BE20" s="167">
        <v>1</v>
      </c>
      <c r="BF20" s="624">
        <v>0.25</v>
      </c>
      <c r="BG20" s="167" t="s">
        <v>323</v>
      </c>
    </row>
    <row r="21" spans="1:59" s="590" customFormat="1" x14ac:dyDescent="0.2">
      <c r="A21" s="167" t="s">
        <v>464</v>
      </c>
      <c r="B21" s="167" t="s">
        <v>359</v>
      </c>
      <c r="C21" s="167" t="s">
        <v>502</v>
      </c>
      <c r="D21" s="167" t="s">
        <v>507</v>
      </c>
      <c r="E21" s="167" t="s">
        <v>504</v>
      </c>
      <c r="F21" s="167" t="s">
        <v>519</v>
      </c>
      <c r="G21" s="167" t="s">
        <v>315</v>
      </c>
      <c r="H21" s="167" t="s">
        <v>1110</v>
      </c>
      <c r="I21" s="167" t="s">
        <v>935</v>
      </c>
      <c r="J21" s="167" t="s">
        <v>936</v>
      </c>
      <c r="K21" s="167" t="s">
        <v>386</v>
      </c>
      <c r="L21" s="167">
        <v>7</v>
      </c>
      <c r="M21" s="167"/>
      <c r="N21" s="167">
        <v>11</v>
      </c>
      <c r="O21" s="664">
        <v>1.5714285714285714</v>
      </c>
      <c r="P21" s="664">
        <v>8805.2857142857138</v>
      </c>
      <c r="Q21" s="664">
        <v>3644.4285714285716</v>
      </c>
      <c r="R21" s="167">
        <v>7</v>
      </c>
      <c r="S21" s="665">
        <v>0.63636363636363635</v>
      </c>
      <c r="T21" s="167">
        <v>7</v>
      </c>
      <c r="U21" s="624">
        <v>1</v>
      </c>
      <c r="V21" s="167">
        <v>61561</v>
      </c>
      <c r="W21" s="167">
        <v>76</v>
      </c>
      <c r="X21" s="624">
        <v>1.2330256177296105E-3</v>
      </c>
      <c r="Y21" s="167">
        <v>61637</v>
      </c>
      <c r="Z21" s="167">
        <v>86000</v>
      </c>
      <c r="AA21" s="624">
        <v>0.71670930232558139</v>
      </c>
      <c r="AB21" s="167">
        <v>61561</v>
      </c>
      <c r="AC21" s="167">
        <v>76</v>
      </c>
      <c r="AD21" s="167">
        <v>61637</v>
      </c>
      <c r="AE21" s="167">
        <v>25449</v>
      </c>
      <c r="AF21" s="624">
        <v>0.41339484413833433</v>
      </c>
      <c r="AG21" s="167">
        <v>62</v>
      </c>
      <c r="AH21" s="624">
        <v>0.81578947368421051</v>
      </c>
      <c r="AI21" s="167">
        <v>25511</v>
      </c>
      <c r="AJ21" s="624">
        <v>0.4138910070250012</v>
      </c>
      <c r="AK21" s="167">
        <v>220</v>
      </c>
      <c r="AL21" s="624">
        <v>8.6447404613147864E-3</v>
      </c>
      <c r="AM21" s="167">
        <v>1</v>
      </c>
      <c r="AN21" s="624">
        <v>1.6129032258064516E-2</v>
      </c>
      <c r="AO21" s="167">
        <v>221</v>
      </c>
      <c r="AP21" s="624">
        <v>8.6629297165928421E-3</v>
      </c>
      <c r="AQ21" s="167">
        <v>185</v>
      </c>
      <c r="AR21" s="624">
        <v>0.84090909090909094</v>
      </c>
      <c r="AS21" s="167">
        <v>1</v>
      </c>
      <c r="AT21" s="624">
        <v>1</v>
      </c>
      <c r="AU21" s="167">
        <v>186</v>
      </c>
      <c r="AV21" s="624">
        <v>0.84162895927601811</v>
      </c>
      <c r="AW21" s="167">
        <v>30</v>
      </c>
      <c r="AX21" s="624">
        <v>1.1759633099447297E-3</v>
      </c>
      <c r="AY21" s="167">
        <v>2124</v>
      </c>
      <c r="AZ21" s="624">
        <v>8.325820234408686E-2</v>
      </c>
      <c r="BA21" s="167">
        <v>2154</v>
      </c>
      <c r="BB21" s="624">
        <v>8.4434165654031598E-2</v>
      </c>
      <c r="BC21" s="167">
        <v>4</v>
      </c>
      <c r="BD21" s="624">
        <v>0.36363636363636365</v>
      </c>
      <c r="BE21" s="167">
        <v>2</v>
      </c>
      <c r="BF21" s="624">
        <v>0.2857142857142857</v>
      </c>
      <c r="BG21" s="167" t="s">
        <v>323</v>
      </c>
    </row>
    <row r="22" spans="1:59" s="590" customFormat="1" x14ac:dyDescent="0.2">
      <c r="A22" s="167" t="s">
        <v>464</v>
      </c>
      <c r="B22" s="167" t="s">
        <v>360</v>
      </c>
      <c r="C22" s="167" t="s">
        <v>748</v>
      </c>
      <c r="D22" s="167" t="s">
        <v>507</v>
      </c>
      <c r="E22" s="167" t="s">
        <v>504</v>
      </c>
      <c r="F22" s="167" t="s">
        <v>519</v>
      </c>
      <c r="G22" s="167" t="s">
        <v>315</v>
      </c>
      <c r="H22" s="167" t="s">
        <v>1110</v>
      </c>
      <c r="I22" s="167" t="s">
        <v>935</v>
      </c>
      <c r="J22" s="167" t="s">
        <v>936</v>
      </c>
      <c r="K22" s="167" t="s">
        <v>386</v>
      </c>
      <c r="L22" s="167">
        <v>3</v>
      </c>
      <c r="M22" s="167"/>
      <c r="N22" s="167">
        <v>10</v>
      </c>
      <c r="O22" s="664">
        <v>3.3333333333333335</v>
      </c>
      <c r="P22" s="664">
        <v>6965.666666666667</v>
      </c>
      <c r="Q22" s="664">
        <v>2019.6666666666667</v>
      </c>
      <c r="R22" s="167">
        <v>2</v>
      </c>
      <c r="S22" s="665">
        <v>0.2</v>
      </c>
      <c r="T22" s="167">
        <v>1</v>
      </c>
      <c r="U22" s="624">
        <v>0.33333333333333331</v>
      </c>
      <c r="V22" s="167">
        <v>20887</v>
      </c>
      <c r="W22" s="167">
        <v>10</v>
      </c>
      <c r="X22" s="624">
        <v>4.7853758912762599E-4</v>
      </c>
      <c r="Y22" s="167">
        <v>20897</v>
      </c>
      <c r="Z22" s="167"/>
      <c r="AA22" s="624"/>
      <c r="AB22" s="167">
        <v>20887</v>
      </c>
      <c r="AC22" s="167">
        <v>10</v>
      </c>
      <c r="AD22" s="167">
        <v>20897</v>
      </c>
      <c r="AE22" s="167">
        <v>6052</v>
      </c>
      <c r="AF22" s="624">
        <v>0.28974960501747499</v>
      </c>
      <c r="AG22" s="167">
        <v>7</v>
      </c>
      <c r="AH22" s="624">
        <v>0.7</v>
      </c>
      <c r="AI22" s="167">
        <v>6059</v>
      </c>
      <c r="AJ22" s="624">
        <v>0.28994592525242857</v>
      </c>
      <c r="AK22" s="167">
        <v>58</v>
      </c>
      <c r="AL22" s="624">
        <v>9.5836087243886311E-3</v>
      </c>
      <c r="AM22" s="167"/>
      <c r="AN22" s="624"/>
      <c r="AO22" s="167">
        <v>58</v>
      </c>
      <c r="AP22" s="624">
        <v>9.5725367222313906E-3</v>
      </c>
      <c r="AQ22" s="167">
        <v>17</v>
      </c>
      <c r="AR22" s="624">
        <v>0.29310344827586204</v>
      </c>
      <c r="AS22" s="167"/>
      <c r="AT22" s="624"/>
      <c r="AU22" s="167">
        <v>17</v>
      </c>
      <c r="AV22" s="624">
        <v>0.29310344827586204</v>
      </c>
      <c r="AW22" s="167">
        <v>18</v>
      </c>
      <c r="AX22" s="624">
        <v>2.9707872586235353E-3</v>
      </c>
      <c r="AY22" s="167">
        <v>160</v>
      </c>
      <c r="AZ22" s="624">
        <v>2.6406997854431423E-2</v>
      </c>
      <c r="BA22" s="167">
        <v>178</v>
      </c>
      <c r="BB22" s="624">
        <v>2.9377785113054961E-2</v>
      </c>
      <c r="BC22" s="167">
        <v>5</v>
      </c>
      <c r="BD22" s="624">
        <v>0.5</v>
      </c>
      <c r="BE22" s="167">
        <v>2</v>
      </c>
      <c r="BF22" s="624">
        <v>0.66666666666666663</v>
      </c>
      <c r="BG22" s="167" t="s">
        <v>323</v>
      </c>
    </row>
    <row r="23" spans="1:59" s="590" customFormat="1" x14ac:dyDescent="0.2">
      <c r="A23" s="167" t="s">
        <v>464</v>
      </c>
      <c r="B23" s="167" t="s">
        <v>360</v>
      </c>
      <c r="C23" s="167" t="s">
        <v>750</v>
      </c>
      <c r="D23" s="167" t="s">
        <v>507</v>
      </c>
      <c r="E23" s="167" t="s">
        <v>504</v>
      </c>
      <c r="F23" s="167" t="s">
        <v>519</v>
      </c>
      <c r="G23" s="167" t="s">
        <v>315</v>
      </c>
      <c r="H23" s="167" t="s">
        <v>1110</v>
      </c>
      <c r="I23" s="167" t="s">
        <v>935</v>
      </c>
      <c r="J23" s="167" t="s">
        <v>936</v>
      </c>
      <c r="K23" s="167" t="s">
        <v>386</v>
      </c>
      <c r="L23" s="167">
        <v>4</v>
      </c>
      <c r="M23" s="167"/>
      <c r="N23" s="167">
        <v>10</v>
      </c>
      <c r="O23" s="664">
        <v>2.5</v>
      </c>
      <c r="P23" s="664">
        <v>7361.25</v>
      </c>
      <c r="Q23" s="664">
        <v>2358.25</v>
      </c>
      <c r="R23" s="167">
        <v>3</v>
      </c>
      <c r="S23" s="665">
        <v>0.3</v>
      </c>
      <c r="T23" s="167">
        <v>3</v>
      </c>
      <c r="U23" s="624">
        <v>0.75</v>
      </c>
      <c r="V23" s="167">
        <v>29425</v>
      </c>
      <c r="W23" s="167">
        <v>20</v>
      </c>
      <c r="X23" s="624">
        <v>6.7923246731193751E-4</v>
      </c>
      <c r="Y23" s="167">
        <v>29445</v>
      </c>
      <c r="Z23" s="167"/>
      <c r="AA23" s="624"/>
      <c r="AB23" s="167">
        <v>29425</v>
      </c>
      <c r="AC23" s="167">
        <v>20</v>
      </c>
      <c r="AD23" s="167">
        <v>29445</v>
      </c>
      <c r="AE23" s="167">
        <v>9418</v>
      </c>
      <c r="AF23" s="624">
        <v>0.32006796941376381</v>
      </c>
      <c r="AG23" s="167">
        <v>15</v>
      </c>
      <c r="AH23" s="624">
        <v>0.75</v>
      </c>
      <c r="AI23" s="167">
        <v>9433</v>
      </c>
      <c r="AJ23" s="624">
        <v>0.32035999320767533</v>
      </c>
      <c r="AK23" s="167">
        <v>87</v>
      </c>
      <c r="AL23" s="624">
        <v>9.2376300700785733E-3</v>
      </c>
      <c r="AM23" s="167">
        <v>1</v>
      </c>
      <c r="AN23" s="624">
        <v>6.6666666666666666E-2</v>
      </c>
      <c r="AO23" s="167">
        <v>88</v>
      </c>
      <c r="AP23" s="624">
        <v>9.3289515530584118E-3</v>
      </c>
      <c r="AQ23" s="167">
        <v>63</v>
      </c>
      <c r="AR23" s="624">
        <v>0.72413793103448276</v>
      </c>
      <c r="AS23" s="167"/>
      <c r="AT23" s="624"/>
      <c r="AU23" s="167">
        <v>63</v>
      </c>
      <c r="AV23" s="624">
        <v>0.71590909090909094</v>
      </c>
      <c r="AW23" s="167">
        <v>31</v>
      </c>
      <c r="AX23" s="624">
        <v>3.2863352061910313E-3</v>
      </c>
      <c r="AY23" s="167">
        <v>231</v>
      </c>
      <c r="AZ23" s="624">
        <v>2.4488497826778331E-2</v>
      </c>
      <c r="BA23" s="167">
        <v>262</v>
      </c>
      <c r="BB23" s="624">
        <v>2.7774833032969362E-2</v>
      </c>
      <c r="BC23" s="167">
        <v>2</v>
      </c>
      <c r="BD23" s="624">
        <v>0.2</v>
      </c>
      <c r="BE23" s="167">
        <v>1</v>
      </c>
      <c r="BF23" s="624">
        <v>0.25</v>
      </c>
      <c r="BG23" s="167" t="s">
        <v>323</v>
      </c>
    </row>
    <row r="24" spans="1:59" s="590" customFormat="1" x14ac:dyDescent="0.2">
      <c r="A24" s="167" t="s">
        <v>464</v>
      </c>
      <c r="B24" s="167" t="s">
        <v>361</v>
      </c>
      <c r="C24" s="167" t="s">
        <v>502</v>
      </c>
      <c r="D24" s="167" t="s">
        <v>507</v>
      </c>
      <c r="E24" s="167" t="s">
        <v>504</v>
      </c>
      <c r="F24" s="167" t="s">
        <v>519</v>
      </c>
      <c r="G24" s="167" t="s">
        <v>315</v>
      </c>
      <c r="H24" s="167" t="s">
        <v>1110</v>
      </c>
      <c r="I24" s="167" t="s">
        <v>935</v>
      </c>
      <c r="J24" s="167" t="s">
        <v>936</v>
      </c>
      <c r="K24" s="167" t="s">
        <v>386</v>
      </c>
      <c r="L24" s="167">
        <v>6</v>
      </c>
      <c r="M24" s="167"/>
      <c r="N24" s="167">
        <v>15</v>
      </c>
      <c r="O24" s="664">
        <v>2.5</v>
      </c>
      <c r="P24" s="664">
        <v>5108.166666666667</v>
      </c>
      <c r="Q24" s="664">
        <v>1740.8333333333333</v>
      </c>
      <c r="R24" s="167">
        <v>5</v>
      </c>
      <c r="S24" s="665">
        <v>0.33333333333333331</v>
      </c>
      <c r="T24" s="167">
        <v>3</v>
      </c>
      <c r="U24" s="624">
        <v>0.5</v>
      </c>
      <c r="V24" s="167">
        <v>30622</v>
      </c>
      <c r="W24" s="167">
        <v>27</v>
      </c>
      <c r="X24" s="624">
        <v>8.8094228196678522E-4</v>
      </c>
      <c r="Y24" s="167">
        <v>30649</v>
      </c>
      <c r="Z24" s="167">
        <v>48600</v>
      </c>
      <c r="AA24" s="624">
        <v>0.63063786008230449</v>
      </c>
      <c r="AB24" s="167">
        <v>30622</v>
      </c>
      <c r="AC24" s="167">
        <v>27</v>
      </c>
      <c r="AD24" s="167">
        <v>30649</v>
      </c>
      <c r="AE24" s="167">
        <v>10421</v>
      </c>
      <c r="AF24" s="624">
        <v>0.34031088759715239</v>
      </c>
      <c r="AG24" s="167">
        <v>24</v>
      </c>
      <c r="AH24" s="624">
        <v>0.88888888888888884</v>
      </c>
      <c r="AI24" s="167">
        <v>10445</v>
      </c>
      <c r="AJ24" s="624">
        <v>0.34079415315344708</v>
      </c>
      <c r="AK24" s="167">
        <v>64</v>
      </c>
      <c r="AL24" s="624">
        <v>6.1414451588139331E-3</v>
      </c>
      <c r="AM24" s="167">
        <v>6</v>
      </c>
      <c r="AN24" s="624">
        <v>0.25</v>
      </c>
      <c r="AO24" s="167">
        <v>70</v>
      </c>
      <c r="AP24" s="624">
        <v>6.7017711823839157E-3</v>
      </c>
      <c r="AQ24" s="167">
        <v>31</v>
      </c>
      <c r="AR24" s="624">
        <v>0.484375</v>
      </c>
      <c r="AS24" s="167">
        <v>2</v>
      </c>
      <c r="AT24" s="624">
        <v>0.33333333333333331</v>
      </c>
      <c r="AU24" s="167">
        <v>33</v>
      </c>
      <c r="AV24" s="624">
        <v>0.47142857142857142</v>
      </c>
      <c r="AW24" s="167">
        <v>60</v>
      </c>
      <c r="AX24" s="624">
        <v>5.7443752991862135E-3</v>
      </c>
      <c r="AY24" s="167">
        <v>307</v>
      </c>
      <c r="AZ24" s="624">
        <v>2.939205361416946E-2</v>
      </c>
      <c r="BA24" s="167">
        <v>367</v>
      </c>
      <c r="BB24" s="624">
        <v>3.5136428913355673E-2</v>
      </c>
      <c r="BC24" s="167">
        <v>6</v>
      </c>
      <c r="BD24" s="624">
        <v>0.4</v>
      </c>
      <c r="BE24" s="167">
        <v>1</v>
      </c>
      <c r="BF24" s="624">
        <v>0.16666666666666666</v>
      </c>
      <c r="BG24" s="167" t="s">
        <v>323</v>
      </c>
    </row>
    <row r="25" spans="1:59" s="590" customFormat="1" x14ac:dyDescent="0.2">
      <c r="A25" s="167" t="s">
        <v>464</v>
      </c>
      <c r="B25" s="167" t="s">
        <v>362</v>
      </c>
      <c r="C25" s="167" t="s">
        <v>502</v>
      </c>
      <c r="D25" s="167" t="s">
        <v>507</v>
      </c>
      <c r="E25" s="167" t="s">
        <v>504</v>
      </c>
      <c r="F25" s="167" t="s">
        <v>519</v>
      </c>
      <c r="G25" s="167" t="s">
        <v>315</v>
      </c>
      <c r="H25" s="167" t="s">
        <v>1110</v>
      </c>
      <c r="I25" s="167" t="s">
        <v>935</v>
      </c>
      <c r="J25" s="167" t="s">
        <v>936</v>
      </c>
      <c r="K25" s="167" t="s">
        <v>386</v>
      </c>
      <c r="L25" s="167">
        <v>6</v>
      </c>
      <c r="M25" s="167"/>
      <c r="N25" s="167">
        <v>16</v>
      </c>
      <c r="O25" s="664">
        <v>2.6666666666666665</v>
      </c>
      <c r="P25" s="664">
        <v>6603.333333333333</v>
      </c>
      <c r="Q25" s="664">
        <v>2289.5</v>
      </c>
      <c r="R25" s="167">
        <v>6</v>
      </c>
      <c r="S25" s="665">
        <v>0.375</v>
      </c>
      <c r="T25" s="167">
        <v>4</v>
      </c>
      <c r="U25" s="624">
        <v>0.66666666666666663</v>
      </c>
      <c r="V25" s="167">
        <v>39597</v>
      </c>
      <c r="W25" s="167">
        <v>23</v>
      </c>
      <c r="X25" s="624">
        <v>5.8051489146895504E-4</v>
      </c>
      <c r="Y25" s="167">
        <v>39620</v>
      </c>
      <c r="Z25" s="167">
        <v>59000</v>
      </c>
      <c r="AA25" s="624">
        <v>0.67152542372881352</v>
      </c>
      <c r="AB25" s="167">
        <v>39597</v>
      </c>
      <c r="AC25" s="167">
        <v>23</v>
      </c>
      <c r="AD25" s="167">
        <v>39620</v>
      </c>
      <c r="AE25" s="167">
        <v>13719</v>
      </c>
      <c r="AF25" s="624">
        <v>0.3464656413364649</v>
      </c>
      <c r="AG25" s="167">
        <v>18</v>
      </c>
      <c r="AH25" s="624">
        <v>0.78260869565217395</v>
      </c>
      <c r="AI25" s="167">
        <v>13737</v>
      </c>
      <c r="AJ25" s="624">
        <v>0.34671882887430588</v>
      </c>
      <c r="AK25" s="167">
        <v>134</v>
      </c>
      <c r="AL25" s="624">
        <v>9.7674757635396164E-3</v>
      </c>
      <c r="AM25" s="167"/>
      <c r="AN25" s="624"/>
      <c r="AO25" s="167">
        <v>134</v>
      </c>
      <c r="AP25" s="624">
        <v>9.7546771493047975E-3</v>
      </c>
      <c r="AQ25" s="167">
        <v>88</v>
      </c>
      <c r="AR25" s="624">
        <v>0.65671641791044777</v>
      </c>
      <c r="AS25" s="167"/>
      <c r="AT25" s="624" t="s">
        <v>323</v>
      </c>
      <c r="AU25" s="167">
        <v>88</v>
      </c>
      <c r="AV25" s="624">
        <v>0.65671641791044777</v>
      </c>
      <c r="AW25" s="167">
        <v>55</v>
      </c>
      <c r="AX25" s="624">
        <v>4.0037853971027155E-3</v>
      </c>
      <c r="AY25" s="167">
        <v>650</v>
      </c>
      <c r="AZ25" s="624">
        <v>4.731746378394118E-2</v>
      </c>
      <c r="BA25" s="167">
        <v>705</v>
      </c>
      <c r="BB25" s="624">
        <v>5.1321249181043894E-2</v>
      </c>
      <c r="BC25" s="167">
        <v>2</v>
      </c>
      <c r="BD25" s="624">
        <v>0.125</v>
      </c>
      <c r="BE25" s="167">
        <v>2</v>
      </c>
      <c r="BF25" s="624">
        <v>0.33333333333333331</v>
      </c>
      <c r="BG25" s="167" t="s">
        <v>323</v>
      </c>
    </row>
    <row r="26" spans="1:59" s="590" customFormat="1" x14ac:dyDescent="0.2">
      <c r="A26" s="167" t="s">
        <v>464</v>
      </c>
      <c r="B26" s="167" t="s">
        <v>363</v>
      </c>
      <c r="C26" s="167" t="s">
        <v>364</v>
      </c>
      <c r="D26" s="167" t="s">
        <v>507</v>
      </c>
      <c r="E26" s="167" t="s">
        <v>504</v>
      </c>
      <c r="F26" s="167" t="s">
        <v>519</v>
      </c>
      <c r="G26" s="167" t="s">
        <v>315</v>
      </c>
      <c r="H26" s="167" t="s">
        <v>1110</v>
      </c>
      <c r="I26" s="167" t="s">
        <v>935</v>
      </c>
      <c r="J26" s="167" t="s">
        <v>936</v>
      </c>
      <c r="K26" s="167" t="s">
        <v>386</v>
      </c>
      <c r="L26" s="167">
        <v>1</v>
      </c>
      <c r="M26" s="167"/>
      <c r="N26" s="167">
        <v>3</v>
      </c>
      <c r="O26" s="664">
        <v>3</v>
      </c>
      <c r="P26" s="664">
        <v>4719</v>
      </c>
      <c r="Q26" s="664">
        <v>1650</v>
      </c>
      <c r="R26" s="167">
        <v>1</v>
      </c>
      <c r="S26" s="665">
        <v>0.33333333333333331</v>
      </c>
      <c r="T26" s="167">
        <v>1</v>
      </c>
      <c r="U26" s="624">
        <v>1</v>
      </c>
      <c r="V26" s="167">
        <v>4717</v>
      </c>
      <c r="W26" s="167">
        <v>2</v>
      </c>
      <c r="X26" s="624">
        <v>4.2381860563678748E-4</v>
      </c>
      <c r="Y26" s="167">
        <v>4719</v>
      </c>
      <c r="Z26" s="167"/>
      <c r="AA26" s="624"/>
      <c r="AB26" s="167">
        <v>4717</v>
      </c>
      <c r="AC26" s="167">
        <v>2</v>
      </c>
      <c r="AD26" s="167">
        <v>4719</v>
      </c>
      <c r="AE26" s="167">
        <v>1649</v>
      </c>
      <c r="AF26" s="624">
        <v>0.3495866016535934</v>
      </c>
      <c r="AG26" s="167">
        <v>1</v>
      </c>
      <c r="AH26" s="624">
        <v>0.5</v>
      </c>
      <c r="AI26" s="167">
        <v>1650</v>
      </c>
      <c r="AJ26" s="624">
        <v>0.34965034965034963</v>
      </c>
      <c r="AK26" s="167">
        <v>8</v>
      </c>
      <c r="AL26" s="624">
        <v>4.8514251061249243E-3</v>
      </c>
      <c r="AM26" s="167"/>
      <c r="AN26" s="624"/>
      <c r="AO26" s="167">
        <v>8</v>
      </c>
      <c r="AP26" s="624">
        <v>4.8484848484848485E-3</v>
      </c>
      <c r="AQ26" s="167">
        <v>8</v>
      </c>
      <c r="AR26" s="624">
        <v>1</v>
      </c>
      <c r="AS26" s="167"/>
      <c r="AT26" s="624" t="s">
        <v>323</v>
      </c>
      <c r="AU26" s="167">
        <v>8</v>
      </c>
      <c r="AV26" s="624">
        <v>1</v>
      </c>
      <c r="AW26" s="167"/>
      <c r="AX26" s="624"/>
      <c r="AY26" s="167">
        <v>118</v>
      </c>
      <c r="AZ26" s="624">
        <v>7.1515151515151518E-2</v>
      </c>
      <c r="BA26" s="167">
        <v>118</v>
      </c>
      <c r="BB26" s="624">
        <v>7.1515151515151518E-2</v>
      </c>
      <c r="BC26" s="167">
        <v>0</v>
      </c>
      <c r="BD26" s="624"/>
      <c r="BE26" s="167"/>
      <c r="BF26" s="624"/>
      <c r="BG26" s="167" t="s">
        <v>323</v>
      </c>
    </row>
    <row r="27" spans="1:59" s="590" customFormat="1" x14ac:dyDescent="0.2">
      <c r="A27" s="167" t="s">
        <v>464</v>
      </c>
      <c r="B27" s="167" t="s">
        <v>363</v>
      </c>
      <c r="C27" s="167" t="s">
        <v>365</v>
      </c>
      <c r="D27" s="167" t="s">
        <v>507</v>
      </c>
      <c r="E27" s="167" t="s">
        <v>504</v>
      </c>
      <c r="F27" s="167" t="s">
        <v>519</v>
      </c>
      <c r="G27" s="167" t="s">
        <v>315</v>
      </c>
      <c r="H27" s="167" t="s">
        <v>1110</v>
      </c>
      <c r="I27" s="167" t="s">
        <v>935</v>
      </c>
      <c r="J27" s="167" t="s">
        <v>936</v>
      </c>
      <c r="K27" s="167" t="s">
        <v>386</v>
      </c>
      <c r="L27" s="167">
        <v>4</v>
      </c>
      <c r="M27" s="167"/>
      <c r="N27" s="167">
        <v>9</v>
      </c>
      <c r="O27" s="664">
        <v>2.25</v>
      </c>
      <c r="P27" s="664">
        <v>4361.25</v>
      </c>
      <c r="Q27" s="664">
        <v>1573.25</v>
      </c>
      <c r="R27" s="167">
        <v>4</v>
      </c>
      <c r="S27" s="665">
        <v>0.44444444444444442</v>
      </c>
      <c r="T27" s="167">
        <v>3</v>
      </c>
      <c r="U27" s="624">
        <v>0.75</v>
      </c>
      <c r="V27" s="167">
        <v>17423</v>
      </c>
      <c r="W27" s="167">
        <v>22</v>
      </c>
      <c r="X27" s="624">
        <v>1.2611063341931785E-3</v>
      </c>
      <c r="Y27" s="167">
        <v>17445</v>
      </c>
      <c r="Z27" s="167"/>
      <c r="AA27" s="624"/>
      <c r="AB27" s="167">
        <v>17423</v>
      </c>
      <c r="AC27" s="167">
        <v>22</v>
      </c>
      <c r="AD27" s="167">
        <v>17445</v>
      </c>
      <c r="AE27" s="167">
        <v>6273</v>
      </c>
      <c r="AF27" s="624">
        <v>0.36004132468576022</v>
      </c>
      <c r="AG27" s="167">
        <v>20</v>
      </c>
      <c r="AH27" s="624">
        <v>0.90909090909090906</v>
      </c>
      <c r="AI27" s="167">
        <v>6293</v>
      </c>
      <c r="AJ27" s="624">
        <v>0.36073373459443969</v>
      </c>
      <c r="AK27" s="167">
        <v>44</v>
      </c>
      <c r="AL27" s="624">
        <v>7.0141877889367127E-3</v>
      </c>
      <c r="AM27" s="167"/>
      <c r="AN27" s="624"/>
      <c r="AO27" s="167">
        <v>44</v>
      </c>
      <c r="AP27" s="624">
        <v>6.9918957571905287E-3</v>
      </c>
      <c r="AQ27" s="167">
        <v>39</v>
      </c>
      <c r="AR27" s="624">
        <v>0.88636363636363635</v>
      </c>
      <c r="AS27" s="167"/>
      <c r="AT27" s="624" t="s">
        <v>323</v>
      </c>
      <c r="AU27" s="167">
        <v>39</v>
      </c>
      <c r="AV27" s="624">
        <v>0.88636363636363635</v>
      </c>
      <c r="AW27" s="167">
        <v>8</v>
      </c>
      <c r="AX27" s="624">
        <v>1.2712537740346417E-3</v>
      </c>
      <c r="AY27" s="167">
        <v>242</v>
      </c>
      <c r="AZ27" s="624">
        <v>3.8455426664547911E-2</v>
      </c>
      <c r="BA27" s="167">
        <v>250</v>
      </c>
      <c r="BB27" s="624">
        <v>3.9726680438582553E-2</v>
      </c>
      <c r="BC27" s="167">
        <v>3</v>
      </c>
      <c r="BD27" s="624">
        <v>0.33333333333333331</v>
      </c>
      <c r="BE27" s="167">
        <v>1</v>
      </c>
      <c r="BF27" s="624">
        <v>0.25</v>
      </c>
      <c r="BG27" s="167" t="s">
        <v>323</v>
      </c>
    </row>
    <row r="28" spans="1:59" s="590" customFormat="1" x14ac:dyDescent="0.2">
      <c r="A28" s="167" t="s">
        <v>464</v>
      </c>
      <c r="B28" s="167" t="s">
        <v>363</v>
      </c>
      <c r="C28" s="167" t="s">
        <v>366</v>
      </c>
      <c r="D28" s="167" t="s">
        <v>507</v>
      </c>
      <c r="E28" s="167" t="s">
        <v>504</v>
      </c>
      <c r="F28" s="167" t="s">
        <v>519</v>
      </c>
      <c r="G28" s="167" t="s">
        <v>315</v>
      </c>
      <c r="H28" s="167" t="s">
        <v>1110</v>
      </c>
      <c r="I28" s="167" t="s">
        <v>935</v>
      </c>
      <c r="J28" s="167" t="s">
        <v>936</v>
      </c>
      <c r="K28" s="167" t="s">
        <v>386</v>
      </c>
      <c r="L28" s="167">
        <v>3</v>
      </c>
      <c r="M28" s="167"/>
      <c r="N28" s="167">
        <v>10</v>
      </c>
      <c r="O28" s="664">
        <v>3.3333333333333335</v>
      </c>
      <c r="P28" s="664">
        <v>4444</v>
      </c>
      <c r="Q28" s="664">
        <v>2039.6666666666667</v>
      </c>
      <c r="R28" s="167">
        <v>2</v>
      </c>
      <c r="S28" s="665">
        <v>0.2</v>
      </c>
      <c r="T28" s="167">
        <v>1</v>
      </c>
      <c r="U28" s="624">
        <v>0.33333333333333331</v>
      </c>
      <c r="V28" s="167">
        <v>13126</v>
      </c>
      <c r="W28" s="167">
        <v>206</v>
      </c>
      <c r="X28" s="624">
        <v>1.5451545154515451E-2</v>
      </c>
      <c r="Y28" s="167">
        <v>13332</v>
      </c>
      <c r="Z28" s="167"/>
      <c r="AA28" s="624"/>
      <c r="AB28" s="167">
        <v>13126</v>
      </c>
      <c r="AC28" s="167">
        <v>206</v>
      </c>
      <c r="AD28" s="167">
        <v>13332</v>
      </c>
      <c r="AE28" s="167">
        <v>5950</v>
      </c>
      <c r="AF28" s="624">
        <v>0.453298796282188</v>
      </c>
      <c r="AG28" s="167">
        <v>169</v>
      </c>
      <c r="AH28" s="624">
        <v>0.82038834951456308</v>
      </c>
      <c r="AI28" s="167">
        <v>6119</v>
      </c>
      <c r="AJ28" s="624">
        <v>0.45897089708970895</v>
      </c>
      <c r="AK28" s="167">
        <v>47</v>
      </c>
      <c r="AL28" s="624">
        <v>7.899159663865547E-3</v>
      </c>
      <c r="AM28" s="167">
        <v>3</v>
      </c>
      <c r="AN28" s="624">
        <v>1.7751479289940829E-2</v>
      </c>
      <c r="AO28" s="167">
        <v>50</v>
      </c>
      <c r="AP28" s="624">
        <v>8.1712698153293024E-3</v>
      </c>
      <c r="AQ28" s="167">
        <v>34</v>
      </c>
      <c r="AR28" s="624">
        <v>0.72340425531914898</v>
      </c>
      <c r="AS28" s="167">
        <v>1</v>
      </c>
      <c r="AT28" s="624">
        <v>0.33333333333333331</v>
      </c>
      <c r="AU28" s="167">
        <v>35</v>
      </c>
      <c r="AV28" s="624">
        <v>0.7</v>
      </c>
      <c r="AW28" s="167">
        <v>13</v>
      </c>
      <c r="AX28" s="624">
        <v>2.1245301519856184E-3</v>
      </c>
      <c r="AY28" s="167">
        <v>168</v>
      </c>
      <c r="AZ28" s="624">
        <v>2.7455466579506455E-2</v>
      </c>
      <c r="BA28" s="167">
        <v>181</v>
      </c>
      <c r="BB28" s="624">
        <v>2.9579996731492073E-2</v>
      </c>
      <c r="BC28" s="167">
        <v>3</v>
      </c>
      <c r="BD28" s="624">
        <v>0.3</v>
      </c>
      <c r="BE28" s="167">
        <v>1</v>
      </c>
      <c r="BF28" s="624">
        <v>0.33333333333333331</v>
      </c>
      <c r="BG28" s="167" t="s">
        <v>323</v>
      </c>
    </row>
    <row r="29" spans="1:59" s="590" customFormat="1" x14ac:dyDescent="0.2">
      <c r="A29" s="167" t="s">
        <v>464</v>
      </c>
      <c r="B29" s="167" t="s">
        <v>363</v>
      </c>
      <c r="C29" s="167" t="s">
        <v>367</v>
      </c>
      <c r="D29" s="167" t="s">
        <v>507</v>
      </c>
      <c r="E29" s="167" t="s">
        <v>504</v>
      </c>
      <c r="F29" s="167" t="s">
        <v>519</v>
      </c>
      <c r="G29" s="167" t="s">
        <v>315</v>
      </c>
      <c r="H29" s="167" t="s">
        <v>1110</v>
      </c>
      <c r="I29" s="167" t="s">
        <v>935</v>
      </c>
      <c r="J29" s="167" t="s">
        <v>936</v>
      </c>
      <c r="K29" s="167" t="s">
        <v>386</v>
      </c>
      <c r="L29" s="167">
        <v>1</v>
      </c>
      <c r="M29" s="167"/>
      <c r="N29" s="167">
        <v>4</v>
      </c>
      <c r="O29" s="664">
        <v>4</v>
      </c>
      <c r="P29" s="664">
        <v>3740</v>
      </c>
      <c r="Q29" s="664">
        <v>1423</v>
      </c>
      <c r="R29" s="167"/>
      <c r="S29" s="665"/>
      <c r="T29" s="167"/>
      <c r="U29" s="624"/>
      <c r="V29" s="167">
        <v>3733</v>
      </c>
      <c r="W29" s="167">
        <v>7</v>
      </c>
      <c r="X29" s="624">
        <v>1.8716577540106951E-3</v>
      </c>
      <c r="Y29" s="167">
        <v>3740</v>
      </c>
      <c r="Z29" s="167"/>
      <c r="AA29" s="624"/>
      <c r="AB29" s="167">
        <v>3733</v>
      </c>
      <c r="AC29" s="167">
        <v>7</v>
      </c>
      <c r="AD29" s="167">
        <v>3740</v>
      </c>
      <c r="AE29" s="167">
        <v>1416</v>
      </c>
      <c r="AF29" s="624">
        <v>0.37931958210554512</v>
      </c>
      <c r="AG29" s="167">
        <v>7</v>
      </c>
      <c r="AH29" s="624">
        <v>1</v>
      </c>
      <c r="AI29" s="167">
        <v>1423</v>
      </c>
      <c r="AJ29" s="624">
        <v>0.3804812834224599</v>
      </c>
      <c r="AK29" s="167">
        <v>9</v>
      </c>
      <c r="AL29" s="624">
        <v>6.3559322033898309E-3</v>
      </c>
      <c r="AM29" s="167">
        <v>1</v>
      </c>
      <c r="AN29" s="624">
        <v>0.14285714285714285</v>
      </c>
      <c r="AO29" s="167">
        <v>10</v>
      </c>
      <c r="AP29" s="624">
        <v>7.0274068868587487E-3</v>
      </c>
      <c r="AQ29" s="167">
        <v>7</v>
      </c>
      <c r="AR29" s="624">
        <v>0.77777777777777779</v>
      </c>
      <c r="AS29" s="167"/>
      <c r="AT29" s="624"/>
      <c r="AU29" s="167">
        <v>7</v>
      </c>
      <c r="AV29" s="624">
        <v>0.7</v>
      </c>
      <c r="AW29" s="167">
        <v>4</v>
      </c>
      <c r="AX29" s="624">
        <v>2.8109627547434997E-3</v>
      </c>
      <c r="AY29" s="167">
        <v>57</v>
      </c>
      <c r="AZ29" s="624">
        <v>4.0056219255094873E-2</v>
      </c>
      <c r="BA29" s="167">
        <v>61</v>
      </c>
      <c r="BB29" s="624">
        <v>4.286718200983837E-2</v>
      </c>
      <c r="BC29" s="167">
        <v>0</v>
      </c>
      <c r="BD29" s="624"/>
      <c r="BE29" s="167"/>
      <c r="BF29" s="624"/>
      <c r="BG29" s="167" t="s">
        <v>323</v>
      </c>
    </row>
    <row r="30" spans="1:59" s="590" customFormat="1" x14ac:dyDescent="0.2">
      <c r="A30" s="167" t="s">
        <v>464</v>
      </c>
      <c r="B30" s="167" t="s">
        <v>368</v>
      </c>
      <c r="C30" s="167" t="s">
        <v>502</v>
      </c>
      <c r="D30" s="167" t="s">
        <v>507</v>
      </c>
      <c r="E30" s="167" t="s">
        <v>504</v>
      </c>
      <c r="F30" s="167" t="s">
        <v>519</v>
      </c>
      <c r="G30" s="167" t="s">
        <v>315</v>
      </c>
      <c r="H30" s="167" t="s">
        <v>1110</v>
      </c>
      <c r="I30" s="167" t="s">
        <v>935</v>
      </c>
      <c r="J30" s="167" t="s">
        <v>936</v>
      </c>
      <c r="K30" s="167" t="s">
        <v>386</v>
      </c>
      <c r="L30" s="167">
        <v>6</v>
      </c>
      <c r="M30" s="167"/>
      <c r="N30" s="167">
        <v>9</v>
      </c>
      <c r="O30" s="664">
        <v>1.5</v>
      </c>
      <c r="P30" s="664">
        <v>6154.5</v>
      </c>
      <c r="Q30" s="664">
        <v>1990.5</v>
      </c>
      <c r="R30" s="167">
        <v>6</v>
      </c>
      <c r="S30" s="665">
        <v>0.66666666666666663</v>
      </c>
      <c r="T30" s="167">
        <v>6</v>
      </c>
      <c r="U30" s="624">
        <v>1</v>
      </c>
      <c r="V30" s="167">
        <v>36895</v>
      </c>
      <c r="W30" s="167">
        <v>32</v>
      </c>
      <c r="X30" s="624">
        <v>8.6657459311614805E-4</v>
      </c>
      <c r="Y30" s="167">
        <v>36927</v>
      </c>
      <c r="Z30" s="167">
        <v>54300</v>
      </c>
      <c r="AA30" s="624">
        <v>0.68005524861878452</v>
      </c>
      <c r="AB30" s="167">
        <v>36895</v>
      </c>
      <c r="AC30" s="167">
        <v>32</v>
      </c>
      <c r="AD30" s="167">
        <v>36927</v>
      </c>
      <c r="AE30" s="167">
        <v>11915</v>
      </c>
      <c r="AF30" s="624">
        <v>0.32294348827754438</v>
      </c>
      <c r="AG30" s="167">
        <v>28</v>
      </c>
      <c r="AH30" s="624">
        <v>0.875</v>
      </c>
      <c r="AI30" s="167">
        <v>11943</v>
      </c>
      <c r="AJ30" s="624">
        <v>0.32342188642456737</v>
      </c>
      <c r="AK30" s="167">
        <v>136</v>
      </c>
      <c r="AL30" s="624">
        <v>1.1414183801930339E-2</v>
      </c>
      <c r="AM30" s="167"/>
      <c r="AN30" s="624"/>
      <c r="AO30" s="167">
        <v>136</v>
      </c>
      <c r="AP30" s="624">
        <v>1.1387423595411538E-2</v>
      </c>
      <c r="AQ30" s="167">
        <v>113</v>
      </c>
      <c r="AR30" s="624">
        <v>0.83088235294117652</v>
      </c>
      <c r="AS30" s="167"/>
      <c r="AT30" s="624" t="s">
        <v>323</v>
      </c>
      <c r="AU30" s="167">
        <v>113</v>
      </c>
      <c r="AV30" s="624">
        <v>0.83088235294117652</v>
      </c>
      <c r="AW30" s="167">
        <v>15</v>
      </c>
      <c r="AX30" s="624">
        <v>1.2559658377292139E-3</v>
      </c>
      <c r="AY30" s="167">
        <v>620</v>
      </c>
      <c r="AZ30" s="624">
        <v>5.1913254626140833E-2</v>
      </c>
      <c r="BA30" s="167">
        <v>635</v>
      </c>
      <c r="BB30" s="624">
        <v>5.316922046387005E-2</v>
      </c>
      <c r="BC30" s="167">
        <v>4</v>
      </c>
      <c r="BD30" s="624">
        <v>0.44444444444444442</v>
      </c>
      <c r="BE30" s="167">
        <v>3</v>
      </c>
      <c r="BF30" s="624">
        <v>0.5</v>
      </c>
      <c r="BG30" s="167" t="s">
        <v>323</v>
      </c>
    </row>
    <row r="31" spans="1:59" s="590" customFormat="1" x14ac:dyDescent="0.2">
      <c r="A31" s="167" t="s">
        <v>464</v>
      </c>
      <c r="B31" s="167" t="s">
        <v>369</v>
      </c>
      <c r="C31" s="167" t="s">
        <v>502</v>
      </c>
      <c r="D31" s="167" t="s">
        <v>507</v>
      </c>
      <c r="E31" s="167" t="s">
        <v>504</v>
      </c>
      <c r="F31" s="167" t="s">
        <v>519</v>
      </c>
      <c r="G31" s="167" t="s">
        <v>315</v>
      </c>
      <c r="H31" s="167" t="s">
        <v>1110</v>
      </c>
      <c r="I31" s="167" t="s">
        <v>935</v>
      </c>
      <c r="J31" s="167" t="s">
        <v>936</v>
      </c>
      <c r="K31" s="167" t="s">
        <v>386</v>
      </c>
      <c r="L31" s="167">
        <v>5</v>
      </c>
      <c r="M31" s="167"/>
      <c r="N31" s="167">
        <v>12</v>
      </c>
      <c r="O31" s="664">
        <v>2.4</v>
      </c>
      <c r="P31" s="664">
        <v>1271.2</v>
      </c>
      <c r="Q31" s="664">
        <v>771.6</v>
      </c>
      <c r="R31" s="167">
        <v>3</v>
      </c>
      <c r="S31" s="665">
        <v>0.25</v>
      </c>
      <c r="T31" s="167"/>
      <c r="U31" s="624"/>
      <c r="V31" s="167">
        <v>6187</v>
      </c>
      <c r="W31" s="167">
        <v>169</v>
      </c>
      <c r="X31" s="624">
        <v>2.658904971680302E-2</v>
      </c>
      <c r="Y31" s="167">
        <v>6356</v>
      </c>
      <c r="Z31" s="167">
        <v>8930</v>
      </c>
      <c r="AA31" s="624">
        <v>0.7117581187010078</v>
      </c>
      <c r="AB31" s="167">
        <v>6187</v>
      </c>
      <c r="AC31" s="167">
        <v>169</v>
      </c>
      <c r="AD31" s="167">
        <v>6356</v>
      </c>
      <c r="AE31" s="167">
        <v>3708</v>
      </c>
      <c r="AF31" s="624">
        <v>0.59932115726523361</v>
      </c>
      <c r="AG31" s="167">
        <v>150</v>
      </c>
      <c r="AH31" s="624">
        <v>0.8875739644970414</v>
      </c>
      <c r="AI31" s="167">
        <v>3858</v>
      </c>
      <c r="AJ31" s="624">
        <v>0.60698552548772811</v>
      </c>
      <c r="AK31" s="167">
        <v>92</v>
      </c>
      <c r="AL31" s="624">
        <v>2.4811218985976269E-2</v>
      </c>
      <c r="AM31" s="167">
        <v>10</v>
      </c>
      <c r="AN31" s="624">
        <v>6.6666666666666666E-2</v>
      </c>
      <c r="AO31" s="167">
        <v>102</v>
      </c>
      <c r="AP31" s="624">
        <v>2.6438569206842923E-2</v>
      </c>
      <c r="AQ31" s="167">
        <v>58</v>
      </c>
      <c r="AR31" s="624">
        <v>0.63043478260869568</v>
      </c>
      <c r="AS31" s="167">
        <v>5</v>
      </c>
      <c r="AT31" s="624">
        <v>0.5</v>
      </c>
      <c r="AU31" s="167">
        <v>63</v>
      </c>
      <c r="AV31" s="624">
        <v>0.61764705882352944</v>
      </c>
      <c r="AW31" s="167">
        <v>6</v>
      </c>
      <c r="AX31" s="624">
        <v>1.5552099533437014E-3</v>
      </c>
      <c r="AY31" s="167">
        <v>36</v>
      </c>
      <c r="AZ31" s="624">
        <v>9.3312597200622092E-3</v>
      </c>
      <c r="BA31" s="167">
        <v>42</v>
      </c>
      <c r="BB31" s="624">
        <v>1.088646967340591E-2</v>
      </c>
      <c r="BC31" s="167">
        <v>6</v>
      </c>
      <c r="BD31" s="624">
        <v>0.5</v>
      </c>
      <c r="BE31" s="167">
        <v>3</v>
      </c>
      <c r="BF31" s="624">
        <v>0.6</v>
      </c>
      <c r="BG31" s="167" t="s">
        <v>323</v>
      </c>
    </row>
    <row r="32" spans="1:59" s="590" customFormat="1" x14ac:dyDescent="0.2">
      <c r="A32" s="167" t="s">
        <v>464</v>
      </c>
      <c r="B32" s="167" t="s">
        <v>370</v>
      </c>
      <c r="C32" s="167" t="s">
        <v>502</v>
      </c>
      <c r="D32" s="167" t="s">
        <v>507</v>
      </c>
      <c r="E32" s="167" t="s">
        <v>504</v>
      </c>
      <c r="F32" s="167" t="s">
        <v>519</v>
      </c>
      <c r="G32" s="167" t="s">
        <v>315</v>
      </c>
      <c r="H32" s="167" t="s">
        <v>1110</v>
      </c>
      <c r="I32" s="167" t="s">
        <v>935</v>
      </c>
      <c r="J32" s="167" t="s">
        <v>936</v>
      </c>
      <c r="K32" s="167" t="s">
        <v>386</v>
      </c>
      <c r="L32" s="167">
        <v>6</v>
      </c>
      <c r="M32" s="167"/>
      <c r="N32" s="167">
        <v>18</v>
      </c>
      <c r="O32" s="664">
        <v>3</v>
      </c>
      <c r="P32" s="664">
        <v>5732.5</v>
      </c>
      <c r="Q32" s="664">
        <v>2112.6666666666665</v>
      </c>
      <c r="R32" s="167">
        <v>6</v>
      </c>
      <c r="S32" s="665">
        <v>0.33333333333333331</v>
      </c>
      <c r="T32" s="167">
        <v>3</v>
      </c>
      <c r="U32" s="624">
        <v>0.5</v>
      </c>
      <c r="V32" s="167">
        <v>34325</v>
      </c>
      <c r="W32" s="167">
        <v>70</v>
      </c>
      <c r="X32" s="624">
        <v>2.0351795319087079E-3</v>
      </c>
      <c r="Y32" s="167">
        <v>34395</v>
      </c>
      <c r="Z32" s="167">
        <v>52200</v>
      </c>
      <c r="AA32" s="624">
        <v>0.65890804597701147</v>
      </c>
      <c r="AB32" s="167">
        <v>34325</v>
      </c>
      <c r="AC32" s="167">
        <v>70</v>
      </c>
      <c r="AD32" s="167">
        <v>34395</v>
      </c>
      <c r="AE32" s="167">
        <v>12616</v>
      </c>
      <c r="AF32" s="624">
        <v>0.36754552075746538</v>
      </c>
      <c r="AG32" s="167">
        <v>60</v>
      </c>
      <c r="AH32" s="624">
        <v>0.8571428571428571</v>
      </c>
      <c r="AI32" s="167">
        <v>12676</v>
      </c>
      <c r="AJ32" s="624">
        <v>0.368541939235354</v>
      </c>
      <c r="AK32" s="167">
        <v>141</v>
      </c>
      <c r="AL32" s="624">
        <v>1.1176284083703233E-2</v>
      </c>
      <c r="AM32" s="167">
        <v>2</v>
      </c>
      <c r="AN32" s="624">
        <v>3.3333333333333333E-2</v>
      </c>
      <c r="AO32" s="167">
        <v>143</v>
      </c>
      <c r="AP32" s="624">
        <v>1.1281161249605555E-2</v>
      </c>
      <c r="AQ32" s="167">
        <v>115</v>
      </c>
      <c r="AR32" s="624">
        <v>0.81560283687943258</v>
      </c>
      <c r="AS32" s="167">
        <v>1</v>
      </c>
      <c r="AT32" s="624">
        <v>0.5</v>
      </c>
      <c r="AU32" s="167">
        <v>116</v>
      </c>
      <c r="AV32" s="624">
        <v>0.81118881118881114</v>
      </c>
      <c r="AW32" s="167">
        <v>81</v>
      </c>
      <c r="AX32" s="624">
        <v>6.3900284001262228E-3</v>
      </c>
      <c r="AY32" s="167">
        <v>453</v>
      </c>
      <c r="AZ32" s="624">
        <v>3.573682549700221E-2</v>
      </c>
      <c r="BA32" s="167">
        <v>534</v>
      </c>
      <c r="BB32" s="624">
        <v>4.2126853897128433E-2</v>
      </c>
      <c r="BC32" s="167">
        <v>8</v>
      </c>
      <c r="BD32" s="624">
        <v>0.44444444444444442</v>
      </c>
      <c r="BE32" s="167">
        <v>3</v>
      </c>
      <c r="BF32" s="624">
        <v>0.5</v>
      </c>
      <c r="BG32" s="167" t="s">
        <v>323</v>
      </c>
    </row>
    <row r="33" spans="1:59" s="590" customFormat="1" x14ac:dyDescent="0.2">
      <c r="A33" s="167" t="s">
        <v>464</v>
      </c>
      <c r="B33" s="167" t="s">
        <v>371</v>
      </c>
      <c r="C33" s="167" t="s">
        <v>502</v>
      </c>
      <c r="D33" s="167" t="s">
        <v>507</v>
      </c>
      <c r="E33" s="167" t="s">
        <v>504</v>
      </c>
      <c r="F33" s="167" t="s">
        <v>519</v>
      </c>
      <c r="G33" s="167" t="s">
        <v>315</v>
      </c>
      <c r="H33" s="167" t="s">
        <v>1110</v>
      </c>
      <c r="I33" s="167" t="s">
        <v>935</v>
      </c>
      <c r="J33" s="167" t="s">
        <v>936</v>
      </c>
      <c r="K33" s="167" t="s">
        <v>386</v>
      </c>
      <c r="L33" s="167">
        <v>7</v>
      </c>
      <c r="M33" s="167"/>
      <c r="N33" s="167">
        <v>20</v>
      </c>
      <c r="O33" s="664">
        <v>2.8571428571428572</v>
      </c>
      <c r="P33" s="664">
        <v>6704.4285714285716</v>
      </c>
      <c r="Q33" s="664">
        <v>2348.4285714285716</v>
      </c>
      <c r="R33" s="167">
        <v>6</v>
      </c>
      <c r="S33" s="665">
        <v>0.3</v>
      </c>
      <c r="T33" s="167">
        <v>5</v>
      </c>
      <c r="U33" s="624">
        <v>0.7142857142857143</v>
      </c>
      <c r="V33" s="167">
        <v>46735</v>
      </c>
      <c r="W33" s="167">
        <v>196</v>
      </c>
      <c r="X33" s="624">
        <v>4.1763439943747205E-3</v>
      </c>
      <c r="Y33" s="167">
        <v>46931</v>
      </c>
      <c r="Z33" s="167">
        <v>73900</v>
      </c>
      <c r="AA33" s="624">
        <v>0.63506089309878211</v>
      </c>
      <c r="AB33" s="167">
        <v>46735</v>
      </c>
      <c r="AC33" s="167">
        <v>196</v>
      </c>
      <c r="AD33" s="167">
        <v>46931</v>
      </c>
      <c r="AE33" s="167">
        <v>16278</v>
      </c>
      <c r="AF33" s="624">
        <v>0.34830426874933135</v>
      </c>
      <c r="AG33" s="167">
        <v>161</v>
      </c>
      <c r="AH33" s="624">
        <v>0.8214285714285714</v>
      </c>
      <c r="AI33" s="167">
        <v>16439</v>
      </c>
      <c r="AJ33" s="624">
        <v>0.3502801985894185</v>
      </c>
      <c r="AK33" s="167">
        <v>315</v>
      </c>
      <c r="AL33" s="624">
        <v>1.9351271654994472E-2</v>
      </c>
      <c r="AM33" s="167">
        <v>10</v>
      </c>
      <c r="AN33" s="624">
        <v>6.2111801242236024E-2</v>
      </c>
      <c r="AO33" s="167">
        <v>325</v>
      </c>
      <c r="AP33" s="624">
        <v>1.9770059006022266E-2</v>
      </c>
      <c r="AQ33" s="167">
        <v>239</v>
      </c>
      <c r="AR33" s="624">
        <v>0.7587301587301587</v>
      </c>
      <c r="AS33" s="167">
        <v>3</v>
      </c>
      <c r="AT33" s="624">
        <v>0.3</v>
      </c>
      <c r="AU33" s="167">
        <v>242</v>
      </c>
      <c r="AV33" s="624">
        <v>0.74461538461538457</v>
      </c>
      <c r="AW33" s="167">
        <v>63</v>
      </c>
      <c r="AX33" s="624">
        <v>3.8323498996289313E-3</v>
      </c>
      <c r="AY33" s="167">
        <v>1104</v>
      </c>
      <c r="AZ33" s="624">
        <v>6.7157369669687939E-2</v>
      </c>
      <c r="BA33" s="167">
        <v>1167</v>
      </c>
      <c r="BB33" s="624">
        <v>7.0989719569316864E-2</v>
      </c>
      <c r="BC33" s="167">
        <v>6</v>
      </c>
      <c r="BD33" s="624">
        <v>0.3</v>
      </c>
      <c r="BE33" s="167">
        <v>2</v>
      </c>
      <c r="BF33" s="624">
        <v>0.2857142857142857</v>
      </c>
      <c r="BG33" s="167" t="s">
        <v>323</v>
      </c>
    </row>
    <row r="34" spans="1:59" s="590" customFormat="1" x14ac:dyDescent="0.2">
      <c r="A34" s="167" t="s">
        <v>464</v>
      </c>
      <c r="B34" s="167" t="s">
        <v>372</v>
      </c>
      <c r="C34" s="167" t="s">
        <v>502</v>
      </c>
      <c r="D34" s="167" t="s">
        <v>507</v>
      </c>
      <c r="E34" s="167" t="s">
        <v>504</v>
      </c>
      <c r="F34" s="167" t="s">
        <v>519</v>
      </c>
      <c r="G34" s="167" t="s">
        <v>315</v>
      </c>
      <c r="H34" s="167" t="s">
        <v>1110</v>
      </c>
      <c r="I34" s="167" t="s">
        <v>935</v>
      </c>
      <c r="J34" s="167" t="s">
        <v>936</v>
      </c>
      <c r="K34" s="167" t="s">
        <v>386</v>
      </c>
      <c r="L34" s="167">
        <v>7</v>
      </c>
      <c r="M34" s="167"/>
      <c r="N34" s="167">
        <v>32</v>
      </c>
      <c r="O34" s="664">
        <v>4.5714285714285712</v>
      </c>
      <c r="P34" s="664">
        <v>7389.4285714285716</v>
      </c>
      <c r="Q34" s="664">
        <v>2514.4285714285716</v>
      </c>
      <c r="R34" s="167">
        <v>7</v>
      </c>
      <c r="S34" s="665">
        <v>0.21875</v>
      </c>
      <c r="T34" s="167">
        <v>3</v>
      </c>
      <c r="U34" s="624">
        <v>0.42857142857142855</v>
      </c>
      <c r="V34" s="167">
        <v>51675</v>
      </c>
      <c r="W34" s="167">
        <v>51</v>
      </c>
      <c r="X34" s="624">
        <v>9.8596450527781002E-4</v>
      </c>
      <c r="Y34" s="167">
        <v>51726</v>
      </c>
      <c r="Z34" s="167">
        <v>80300</v>
      </c>
      <c r="AA34" s="624">
        <v>0.64415940224159407</v>
      </c>
      <c r="AB34" s="167">
        <v>51675</v>
      </c>
      <c r="AC34" s="167">
        <v>51</v>
      </c>
      <c r="AD34" s="167">
        <v>51726</v>
      </c>
      <c r="AE34" s="167">
        <v>17559</v>
      </c>
      <c r="AF34" s="624">
        <v>0.33979680696661829</v>
      </c>
      <c r="AG34" s="167">
        <v>42</v>
      </c>
      <c r="AH34" s="624">
        <v>0.82352941176470584</v>
      </c>
      <c r="AI34" s="167">
        <v>17601</v>
      </c>
      <c r="AJ34" s="624">
        <v>0.34027375014499478</v>
      </c>
      <c r="AK34" s="167">
        <v>162</v>
      </c>
      <c r="AL34" s="624">
        <v>9.226037929267043E-3</v>
      </c>
      <c r="AM34" s="167"/>
      <c r="AN34" s="624"/>
      <c r="AO34" s="167">
        <v>162</v>
      </c>
      <c r="AP34" s="624">
        <v>9.2040224987216639E-3</v>
      </c>
      <c r="AQ34" s="167">
        <v>120</v>
      </c>
      <c r="AR34" s="624">
        <v>0.7407407407407407</v>
      </c>
      <c r="AS34" s="167"/>
      <c r="AT34" s="624"/>
      <c r="AU34" s="167">
        <v>120</v>
      </c>
      <c r="AV34" s="624">
        <v>0.7407407407407407</v>
      </c>
      <c r="AW34" s="167">
        <v>172</v>
      </c>
      <c r="AX34" s="624">
        <v>9.7721720356797916E-3</v>
      </c>
      <c r="AY34" s="167">
        <v>623</v>
      </c>
      <c r="AZ34" s="624">
        <v>3.5395716152491333E-2</v>
      </c>
      <c r="BA34" s="167">
        <v>795</v>
      </c>
      <c r="BB34" s="624">
        <v>4.5167888188171128E-2</v>
      </c>
      <c r="BC34" s="167">
        <v>13</v>
      </c>
      <c r="BD34" s="624">
        <v>0.40625</v>
      </c>
      <c r="BE34" s="167">
        <v>4</v>
      </c>
      <c r="BF34" s="624">
        <v>0.5714285714285714</v>
      </c>
      <c r="BG34" s="167" t="s">
        <v>323</v>
      </c>
    </row>
    <row r="35" spans="1:59" s="590" customFormat="1" x14ac:dyDescent="0.2">
      <c r="A35" s="167" t="s">
        <v>539</v>
      </c>
      <c r="B35" s="167" t="s">
        <v>545</v>
      </c>
      <c r="C35" s="167" t="s">
        <v>502</v>
      </c>
      <c r="D35" s="167" t="s">
        <v>507</v>
      </c>
      <c r="E35" s="167" t="s">
        <v>504</v>
      </c>
      <c r="F35" s="167" t="s">
        <v>505</v>
      </c>
      <c r="G35" s="167" t="s">
        <v>316</v>
      </c>
      <c r="H35" s="167" t="s">
        <v>1112</v>
      </c>
      <c r="I35" s="167" t="s">
        <v>934</v>
      </c>
      <c r="J35" s="167"/>
      <c r="K35" s="167" t="s">
        <v>510</v>
      </c>
      <c r="L35" s="167">
        <v>4</v>
      </c>
      <c r="M35" s="167">
        <v>4</v>
      </c>
      <c r="N35" s="167">
        <v>4</v>
      </c>
      <c r="O35" s="664">
        <v>1</v>
      </c>
      <c r="P35" s="664">
        <v>346.5</v>
      </c>
      <c r="Q35" s="664" t="s">
        <v>323</v>
      </c>
      <c r="R35" s="167">
        <v>4</v>
      </c>
      <c r="S35" s="665">
        <v>1</v>
      </c>
      <c r="T35" s="167">
        <v>4</v>
      </c>
      <c r="U35" s="624">
        <v>1</v>
      </c>
      <c r="V35" s="167">
        <v>1386</v>
      </c>
      <c r="W35" s="167"/>
      <c r="X35" s="624"/>
      <c r="Y35" s="167">
        <v>1386</v>
      </c>
      <c r="Z35" s="167">
        <v>1940</v>
      </c>
      <c r="AA35" s="624">
        <v>0.71443298969072166</v>
      </c>
      <c r="AB35" s="167" t="s">
        <v>323</v>
      </c>
      <c r="AC35" s="167" t="s">
        <v>323</v>
      </c>
      <c r="AD35" s="167" t="s">
        <v>323</v>
      </c>
      <c r="AE35" s="167"/>
      <c r="AF35" s="624" t="s">
        <v>323</v>
      </c>
      <c r="AG35" s="167"/>
      <c r="AH35" s="624" t="s">
        <v>323</v>
      </c>
      <c r="AI35" s="167" t="s">
        <v>323</v>
      </c>
      <c r="AJ35" s="624" t="s">
        <v>323</v>
      </c>
      <c r="AK35" s="167" t="s">
        <v>323</v>
      </c>
      <c r="AL35" s="624" t="s">
        <v>323</v>
      </c>
      <c r="AM35" s="167" t="s">
        <v>323</v>
      </c>
      <c r="AN35" s="624" t="s">
        <v>323</v>
      </c>
      <c r="AO35" s="167" t="s">
        <v>323</v>
      </c>
      <c r="AP35" s="624" t="s">
        <v>323</v>
      </c>
      <c r="AQ35" s="167" t="s">
        <v>323</v>
      </c>
      <c r="AR35" s="624" t="s">
        <v>323</v>
      </c>
      <c r="AS35" s="167" t="s">
        <v>323</v>
      </c>
      <c r="AT35" s="624" t="s">
        <v>323</v>
      </c>
      <c r="AU35" s="167" t="s">
        <v>323</v>
      </c>
      <c r="AV35" s="624" t="s">
        <v>323</v>
      </c>
      <c r="AW35" s="167" t="s">
        <v>323</v>
      </c>
      <c r="AX35" s="624" t="s">
        <v>323</v>
      </c>
      <c r="AY35" s="167" t="s">
        <v>323</v>
      </c>
      <c r="AZ35" s="624" t="s">
        <v>323</v>
      </c>
      <c r="BA35" s="167" t="s">
        <v>323</v>
      </c>
      <c r="BB35" s="624" t="s">
        <v>323</v>
      </c>
      <c r="BC35" s="167">
        <v>2</v>
      </c>
      <c r="BD35" s="624">
        <v>0.5</v>
      </c>
      <c r="BE35" s="167">
        <v>2</v>
      </c>
      <c r="BF35" s="624">
        <v>0.5</v>
      </c>
      <c r="BG35" s="167" t="s">
        <v>323</v>
      </c>
    </row>
    <row r="36" spans="1:59" s="590" customFormat="1" x14ac:dyDescent="0.2">
      <c r="A36" s="167" t="s">
        <v>557</v>
      </c>
      <c r="B36" s="167" t="s">
        <v>561</v>
      </c>
      <c r="C36" s="167" t="s">
        <v>502</v>
      </c>
      <c r="D36" s="167" t="s">
        <v>507</v>
      </c>
      <c r="E36" s="167" t="s">
        <v>504</v>
      </c>
      <c r="F36" s="167" t="s">
        <v>505</v>
      </c>
      <c r="G36" s="167" t="s">
        <v>317</v>
      </c>
      <c r="H36" s="167" t="s">
        <v>1112</v>
      </c>
      <c r="I36" s="167" t="s">
        <v>934</v>
      </c>
      <c r="J36" s="167"/>
      <c r="K36" s="167" t="s">
        <v>386</v>
      </c>
      <c r="L36" s="167">
        <v>4</v>
      </c>
      <c r="M36" s="167"/>
      <c r="N36" s="167">
        <v>9</v>
      </c>
      <c r="O36" s="664">
        <v>2.25</v>
      </c>
      <c r="P36" s="664">
        <v>1122.75</v>
      </c>
      <c r="Q36" s="664">
        <v>517.75</v>
      </c>
      <c r="R36" s="167">
        <v>5</v>
      </c>
      <c r="S36" s="665">
        <v>0.55555555555555558</v>
      </c>
      <c r="T36" s="167">
        <v>2</v>
      </c>
      <c r="U36" s="624">
        <v>0.5</v>
      </c>
      <c r="V36" s="167">
        <v>4457</v>
      </c>
      <c r="W36" s="167">
        <v>34</v>
      </c>
      <c r="X36" s="624">
        <v>7.5706969494544647E-3</v>
      </c>
      <c r="Y36" s="167">
        <v>4491</v>
      </c>
      <c r="Z36" s="167">
        <v>6018</v>
      </c>
      <c r="AA36" s="624">
        <v>0.74626121635094711</v>
      </c>
      <c r="AB36" s="167">
        <v>4457</v>
      </c>
      <c r="AC36" s="167">
        <v>34</v>
      </c>
      <c r="AD36" s="167">
        <v>4491</v>
      </c>
      <c r="AE36" s="167">
        <v>2042</v>
      </c>
      <c r="AF36" s="624">
        <v>0.45815571011891409</v>
      </c>
      <c r="AG36" s="167">
        <v>29</v>
      </c>
      <c r="AH36" s="624">
        <v>0.8529411764705882</v>
      </c>
      <c r="AI36" s="167">
        <v>2071</v>
      </c>
      <c r="AJ36" s="624">
        <v>0.46114451124471162</v>
      </c>
      <c r="AK36" s="167">
        <v>14</v>
      </c>
      <c r="AL36" s="624">
        <v>6.8560235063663075E-3</v>
      </c>
      <c r="AM36" s="167">
        <v>9</v>
      </c>
      <c r="AN36" s="624">
        <v>0.31034482758620691</v>
      </c>
      <c r="AO36" s="167">
        <v>23</v>
      </c>
      <c r="AP36" s="624">
        <v>1.110574601641719E-2</v>
      </c>
      <c r="AQ36" s="167">
        <v>14</v>
      </c>
      <c r="AR36" s="624">
        <v>1</v>
      </c>
      <c r="AS36" s="167">
        <v>9</v>
      </c>
      <c r="AT36" s="624">
        <v>1</v>
      </c>
      <c r="AU36" s="167">
        <v>23</v>
      </c>
      <c r="AV36" s="624">
        <v>1</v>
      </c>
      <c r="AW36" s="167">
        <v>6</v>
      </c>
      <c r="AX36" s="624">
        <v>2.8971511347175277E-3</v>
      </c>
      <c r="AY36" s="167">
        <v>16</v>
      </c>
      <c r="AZ36" s="624">
        <v>7.7257363592467404E-3</v>
      </c>
      <c r="BA36" s="167">
        <v>22</v>
      </c>
      <c r="BB36" s="624">
        <v>1.0622887493964268E-2</v>
      </c>
      <c r="BC36" s="167">
        <v>2</v>
      </c>
      <c r="BD36" s="624">
        <v>0.22222222222222221</v>
      </c>
      <c r="BE36" s="167">
        <v>1</v>
      </c>
      <c r="BF36" s="624">
        <v>0.25</v>
      </c>
      <c r="BG36" s="167" t="s">
        <v>323</v>
      </c>
    </row>
    <row r="37" spans="1:59" s="590" customFormat="1" x14ac:dyDescent="0.2">
      <c r="A37" s="167" t="s">
        <v>557</v>
      </c>
      <c r="B37" s="167" t="s">
        <v>562</v>
      </c>
      <c r="C37" s="167" t="s">
        <v>502</v>
      </c>
      <c r="D37" s="167" t="s">
        <v>507</v>
      </c>
      <c r="E37" s="167" t="s">
        <v>504</v>
      </c>
      <c r="F37" s="167" t="s">
        <v>505</v>
      </c>
      <c r="G37" s="167" t="s">
        <v>317</v>
      </c>
      <c r="H37" s="167" t="s">
        <v>1112</v>
      </c>
      <c r="I37" s="167" t="s">
        <v>934</v>
      </c>
      <c r="J37" s="167"/>
      <c r="K37" s="167" t="s">
        <v>510</v>
      </c>
      <c r="L37" s="167">
        <v>4</v>
      </c>
      <c r="M37" s="167">
        <v>4</v>
      </c>
      <c r="N37" s="167">
        <v>4</v>
      </c>
      <c r="O37" s="664">
        <v>1</v>
      </c>
      <c r="P37" s="664">
        <v>313</v>
      </c>
      <c r="Q37" s="664" t="s">
        <v>323</v>
      </c>
      <c r="R37" s="167">
        <v>2</v>
      </c>
      <c r="S37" s="665">
        <v>0.5</v>
      </c>
      <c r="T37" s="167">
        <v>2</v>
      </c>
      <c r="U37" s="624">
        <v>0.5</v>
      </c>
      <c r="V37" s="167">
        <v>1214</v>
      </c>
      <c r="W37" s="167">
        <v>38</v>
      </c>
      <c r="X37" s="624">
        <v>3.035143769968051E-2</v>
      </c>
      <c r="Y37" s="167">
        <v>1252</v>
      </c>
      <c r="Z37" s="167">
        <v>1686</v>
      </c>
      <c r="AA37" s="624">
        <v>0.74258600237247929</v>
      </c>
      <c r="AB37" s="167" t="s">
        <v>323</v>
      </c>
      <c r="AC37" s="167" t="s">
        <v>323</v>
      </c>
      <c r="AD37" s="167" t="s">
        <v>323</v>
      </c>
      <c r="AE37" s="167"/>
      <c r="AF37" s="624" t="s">
        <v>323</v>
      </c>
      <c r="AG37" s="167"/>
      <c r="AH37" s="624" t="s">
        <v>323</v>
      </c>
      <c r="AI37" s="167" t="s">
        <v>323</v>
      </c>
      <c r="AJ37" s="624" t="s">
        <v>323</v>
      </c>
      <c r="AK37" s="167"/>
      <c r="AL37" s="624" t="s">
        <v>323</v>
      </c>
      <c r="AM37" s="167"/>
      <c r="AN37" s="624" t="s">
        <v>323</v>
      </c>
      <c r="AO37" s="167" t="s">
        <v>323</v>
      </c>
      <c r="AP37" s="624" t="s">
        <v>323</v>
      </c>
      <c r="AQ37" s="167"/>
      <c r="AR37" s="624" t="s">
        <v>323</v>
      </c>
      <c r="AS37" s="167"/>
      <c r="AT37" s="624" t="s">
        <v>323</v>
      </c>
      <c r="AU37" s="167" t="s">
        <v>323</v>
      </c>
      <c r="AV37" s="624" t="s">
        <v>323</v>
      </c>
      <c r="AW37" s="167"/>
      <c r="AX37" s="624"/>
      <c r="AY37" s="167"/>
      <c r="AZ37" s="624"/>
      <c r="BA37" s="167"/>
      <c r="BB37" s="624"/>
      <c r="BC37" s="167">
        <v>2</v>
      </c>
      <c r="BD37" s="624">
        <v>0.5</v>
      </c>
      <c r="BE37" s="167">
        <v>2</v>
      </c>
      <c r="BF37" s="624">
        <v>0.5</v>
      </c>
      <c r="BG37" s="167" t="s">
        <v>323</v>
      </c>
    </row>
    <row r="38" spans="1:59" s="590" customFormat="1" x14ac:dyDescent="0.2">
      <c r="A38" s="167" t="s">
        <v>557</v>
      </c>
      <c r="B38" s="167" t="s">
        <v>790</v>
      </c>
      <c r="C38" s="167" t="s">
        <v>502</v>
      </c>
      <c r="D38" s="167" t="s">
        <v>507</v>
      </c>
      <c r="E38" s="167" t="s">
        <v>504</v>
      </c>
      <c r="F38" s="167" t="s">
        <v>505</v>
      </c>
      <c r="G38" s="167" t="s">
        <v>317</v>
      </c>
      <c r="H38" s="167" t="s">
        <v>1112</v>
      </c>
      <c r="I38" s="167" t="s">
        <v>934</v>
      </c>
      <c r="J38" s="167"/>
      <c r="K38" s="167" t="s">
        <v>510</v>
      </c>
      <c r="L38" s="167">
        <v>4</v>
      </c>
      <c r="M38" s="167">
        <v>3</v>
      </c>
      <c r="N38" s="167">
        <v>3</v>
      </c>
      <c r="O38" s="664">
        <v>0.75</v>
      </c>
      <c r="P38" s="664">
        <v>307.75</v>
      </c>
      <c r="Q38" s="664" t="s">
        <v>323</v>
      </c>
      <c r="R38" s="167">
        <v>2</v>
      </c>
      <c r="S38" s="665">
        <v>0.66666666666666663</v>
      </c>
      <c r="T38" s="167">
        <v>2</v>
      </c>
      <c r="U38" s="624">
        <v>0.5</v>
      </c>
      <c r="V38" s="167">
        <v>1222</v>
      </c>
      <c r="W38" s="167">
        <v>9</v>
      </c>
      <c r="X38" s="624">
        <v>7.311129163281885E-3</v>
      </c>
      <c r="Y38" s="167">
        <v>1231</v>
      </c>
      <c r="Z38" s="167">
        <v>1566</v>
      </c>
      <c r="AA38" s="624">
        <v>0.78607918263090681</v>
      </c>
      <c r="AB38" s="167" t="s">
        <v>323</v>
      </c>
      <c r="AC38" s="167" t="s">
        <v>323</v>
      </c>
      <c r="AD38" s="167" t="s">
        <v>323</v>
      </c>
      <c r="AE38" s="167"/>
      <c r="AF38" s="624" t="s">
        <v>323</v>
      </c>
      <c r="AG38" s="167"/>
      <c r="AH38" s="624" t="s">
        <v>323</v>
      </c>
      <c r="AI38" s="167" t="s">
        <v>323</v>
      </c>
      <c r="AJ38" s="624" t="s">
        <v>323</v>
      </c>
      <c r="AK38" s="167"/>
      <c r="AL38" s="624" t="s">
        <v>323</v>
      </c>
      <c r="AM38" s="167"/>
      <c r="AN38" s="624" t="s">
        <v>323</v>
      </c>
      <c r="AO38" s="167" t="s">
        <v>323</v>
      </c>
      <c r="AP38" s="624" t="s">
        <v>323</v>
      </c>
      <c r="AQ38" s="167"/>
      <c r="AR38" s="624" t="s">
        <v>323</v>
      </c>
      <c r="AS38" s="167"/>
      <c r="AT38" s="624" t="s">
        <v>323</v>
      </c>
      <c r="AU38" s="167" t="s">
        <v>323</v>
      </c>
      <c r="AV38" s="624" t="s">
        <v>323</v>
      </c>
      <c r="AW38" s="167"/>
      <c r="AX38" s="624"/>
      <c r="AY38" s="167"/>
      <c r="AZ38" s="624"/>
      <c r="BA38" s="167"/>
      <c r="BB38" s="624"/>
      <c r="BC38" s="167">
        <v>0</v>
      </c>
      <c r="BD38" s="624"/>
      <c r="BE38" s="167"/>
      <c r="BF38" s="624"/>
      <c r="BG38" s="167">
        <v>1</v>
      </c>
    </row>
    <row r="39" spans="1:59" s="590" customFormat="1" x14ac:dyDescent="0.2">
      <c r="A39" s="167" t="s">
        <v>557</v>
      </c>
      <c r="B39" s="167" t="s">
        <v>558</v>
      </c>
      <c r="C39" s="167" t="s">
        <v>559</v>
      </c>
      <c r="D39" s="167" t="s">
        <v>507</v>
      </c>
      <c r="E39" s="167" t="s">
        <v>504</v>
      </c>
      <c r="F39" s="167" t="s">
        <v>505</v>
      </c>
      <c r="G39" s="167" t="s">
        <v>317</v>
      </c>
      <c r="H39" s="167" t="s">
        <v>1112</v>
      </c>
      <c r="I39" s="167" t="s">
        <v>934</v>
      </c>
      <c r="J39" s="167"/>
      <c r="K39" s="167" t="s">
        <v>386</v>
      </c>
      <c r="L39" s="167">
        <v>3</v>
      </c>
      <c r="M39" s="167"/>
      <c r="N39" s="167">
        <v>7</v>
      </c>
      <c r="O39" s="664">
        <v>2.3333333333333335</v>
      </c>
      <c r="P39" s="664">
        <v>1456.3333333333333</v>
      </c>
      <c r="Q39" s="664">
        <v>805</v>
      </c>
      <c r="R39" s="167">
        <v>2</v>
      </c>
      <c r="S39" s="665">
        <v>0.2857142857142857</v>
      </c>
      <c r="T39" s="167">
        <v>1</v>
      </c>
      <c r="U39" s="624">
        <v>0.33333333333333331</v>
      </c>
      <c r="V39" s="167">
        <v>4352</v>
      </c>
      <c r="W39" s="167">
        <v>17</v>
      </c>
      <c r="X39" s="624">
        <v>3.8910505836575876E-3</v>
      </c>
      <c r="Y39" s="167">
        <v>4369</v>
      </c>
      <c r="Z39" s="167">
        <v>5364</v>
      </c>
      <c r="AA39" s="624"/>
      <c r="AB39" s="167">
        <v>4352</v>
      </c>
      <c r="AC39" s="167">
        <v>17</v>
      </c>
      <c r="AD39" s="167">
        <v>4369</v>
      </c>
      <c r="AE39" s="167">
        <v>2391</v>
      </c>
      <c r="AF39" s="624">
        <v>0.5494025735294118</v>
      </c>
      <c r="AG39" s="167">
        <v>24</v>
      </c>
      <c r="AH39" s="624">
        <v>1.411764705882353</v>
      </c>
      <c r="AI39" s="167">
        <v>2415</v>
      </c>
      <c r="AJ39" s="624">
        <v>0.55275806820782791</v>
      </c>
      <c r="AK39" s="167">
        <v>8</v>
      </c>
      <c r="AL39" s="624">
        <v>3.3458803847762441E-3</v>
      </c>
      <c r="AM39" s="167">
        <v>9</v>
      </c>
      <c r="AN39" s="624">
        <v>0.375</v>
      </c>
      <c r="AO39" s="167">
        <v>17</v>
      </c>
      <c r="AP39" s="624">
        <v>7.0393374741200831E-3</v>
      </c>
      <c r="AQ39" s="167">
        <v>8</v>
      </c>
      <c r="AR39" s="624">
        <v>1</v>
      </c>
      <c r="AS39" s="167">
        <v>8</v>
      </c>
      <c r="AT39" s="624">
        <v>0.88888888888888884</v>
      </c>
      <c r="AU39" s="167">
        <v>16</v>
      </c>
      <c r="AV39" s="624">
        <v>0.94117647058823528</v>
      </c>
      <c r="AW39" s="167">
        <v>6</v>
      </c>
      <c r="AX39" s="624">
        <v>2.4844720496894411E-3</v>
      </c>
      <c r="AY39" s="167">
        <v>112</v>
      </c>
      <c r="AZ39" s="624">
        <v>4.6376811594202899E-2</v>
      </c>
      <c r="BA39" s="167">
        <v>118</v>
      </c>
      <c r="BB39" s="624">
        <v>4.8861283643892341E-2</v>
      </c>
      <c r="BC39" s="167">
        <v>3</v>
      </c>
      <c r="BD39" s="624">
        <v>0.42857142857142855</v>
      </c>
      <c r="BE39" s="167">
        <v>2</v>
      </c>
      <c r="BF39" s="624">
        <v>0.66666666666666663</v>
      </c>
      <c r="BG39" s="167" t="s">
        <v>323</v>
      </c>
    </row>
    <row r="40" spans="1:59" s="590" customFormat="1" x14ac:dyDescent="0.2">
      <c r="A40" s="167" t="s">
        <v>557</v>
      </c>
      <c r="B40" s="167" t="s">
        <v>558</v>
      </c>
      <c r="C40" s="167" t="s">
        <v>560</v>
      </c>
      <c r="D40" s="167" t="s">
        <v>507</v>
      </c>
      <c r="E40" s="167" t="s">
        <v>504</v>
      </c>
      <c r="F40" s="167" t="s">
        <v>505</v>
      </c>
      <c r="G40" s="167" t="s">
        <v>317</v>
      </c>
      <c r="H40" s="167" t="s">
        <v>1112</v>
      </c>
      <c r="I40" s="167" t="s">
        <v>934</v>
      </c>
      <c r="J40" s="167"/>
      <c r="K40" s="167" t="s">
        <v>386</v>
      </c>
      <c r="L40" s="167">
        <v>2</v>
      </c>
      <c r="M40" s="167"/>
      <c r="N40" s="167">
        <v>5</v>
      </c>
      <c r="O40" s="664">
        <v>2.5</v>
      </c>
      <c r="P40" s="664">
        <v>1293</v>
      </c>
      <c r="Q40" s="664">
        <v>719</v>
      </c>
      <c r="R40" s="167">
        <v>1</v>
      </c>
      <c r="S40" s="665">
        <v>0.2</v>
      </c>
      <c r="T40" s="167">
        <v>1</v>
      </c>
      <c r="U40" s="624">
        <v>0.5</v>
      </c>
      <c r="V40" s="167">
        <v>2558</v>
      </c>
      <c r="W40" s="167">
        <v>28</v>
      </c>
      <c r="X40" s="624">
        <v>1.082753286929621E-2</v>
      </c>
      <c r="Y40" s="167">
        <v>2586</v>
      </c>
      <c r="Z40" s="167">
        <v>3264</v>
      </c>
      <c r="AA40" s="624"/>
      <c r="AB40" s="167">
        <v>2558</v>
      </c>
      <c r="AC40" s="167">
        <v>28</v>
      </c>
      <c r="AD40" s="167">
        <v>2586</v>
      </c>
      <c r="AE40" s="167">
        <v>1410</v>
      </c>
      <c r="AF40" s="624">
        <v>0.55121188428459733</v>
      </c>
      <c r="AG40" s="167">
        <v>28</v>
      </c>
      <c r="AH40" s="624">
        <v>1</v>
      </c>
      <c r="AI40" s="167">
        <v>1438</v>
      </c>
      <c r="AJ40" s="624">
        <v>0.5560711523588554</v>
      </c>
      <c r="AK40" s="167">
        <v>7</v>
      </c>
      <c r="AL40" s="624">
        <v>4.9645390070921988E-3</v>
      </c>
      <c r="AM40" s="167">
        <v>4</v>
      </c>
      <c r="AN40" s="624">
        <v>0.14285714285714285</v>
      </c>
      <c r="AO40" s="167">
        <v>11</v>
      </c>
      <c r="AP40" s="624">
        <v>7.6495132127955496E-3</v>
      </c>
      <c r="AQ40" s="167">
        <v>7</v>
      </c>
      <c r="AR40" s="624">
        <v>1</v>
      </c>
      <c r="AS40" s="167">
        <v>4</v>
      </c>
      <c r="AT40" s="624">
        <v>1</v>
      </c>
      <c r="AU40" s="167">
        <v>11</v>
      </c>
      <c r="AV40" s="624">
        <v>1</v>
      </c>
      <c r="AW40" s="167">
        <v>3</v>
      </c>
      <c r="AX40" s="624">
        <v>2.086230876216968E-3</v>
      </c>
      <c r="AY40" s="167">
        <v>67</v>
      </c>
      <c r="AZ40" s="624">
        <v>4.6592489568845617E-2</v>
      </c>
      <c r="BA40" s="167">
        <v>70</v>
      </c>
      <c r="BB40" s="624">
        <v>4.8678720445062586E-2</v>
      </c>
      <c r="BC40" s="167">
        <v>0</v>
      </c>
      <c r="BD40" s="624"/>
      <c r="BE40" s="167">
        <v>0</v>
      </c>
      <c r="BF40" s="624"/>
      <c r="BG40" s="167" t="s">
        <v>323</v>
      </c>
    </row>
    <row r="41" spans="1:59" s="590" customFormat="1" x14ac:dyDescent="0.2">
      <c r="A41" s="167" t="s">
        <v>567</v>
      </c>
      <c r="B41" s="167" t="s">
        <v>569</v>
      </c>
      <c r="C41" s="167" t="s">
        <v>570</v>
      </c>
      <c r="D41" s="167" t="s">
        <v>507</v>
      </c>
      <c r="E41" s="167" t="s">
        <v>504</v>
      </c>
      <c r="F41" s="167" t="s">
        <v>505</v>
      </c>
      <c r="G41" s="167" t="s">
        <v>314</v>
      </c>
      <c r="H41" s="167" t="s">
        <v>1110</v>
      </c>
      <c r="I41" s="167" t="s">
        <v>935</v>
      </c>
      <c r="J41" s="167" t="s">
        <v>936</v>
      </c>
      <c r="K41" s="167" t="s">
        <v>386</v>
      </c>
      <c r="L41" s="167">
        <v>3</v>
      </c>
      <c r="M41" s="167"/>
      <c r="N41" s="167">
        <v>4</v>
      </c>
      <c r="O41" s="664">
        <v>1.3333333333333333</v>
      </c>
      <c r="P41" s="664">
        <v>531.66666666666663</v>
      </c>
      <c r="Q41" s="664">
        <v>316</v>
      </c>
      <c r="R41" s="167">
        <v>2</v>
      </c>
      <c r="S41" s="665">
        <v>0.5</v>
      </c>
      <c r="T41" s="167">
        <v>1</v>
      </c>
      <c r="U41" s="624">
        <v>0.33333333333333331</v>
      </c>
      <c r="V41" s="167">
        <v>1385</v>
      </c>
      <c r="W41" s="167">
        <v>210</v>
      </c>
      <c r="X41" s="624">
        <v>0.13166144200626959</v>
      </c>
      <c r="Y41" s="167">
        <v>1595</v>
      </c>
      <c r="Z41" s="167"/>
      <c r="AA41" s="624"/>
      <c r="AB41" s="167">
        <v>1385</v>
      </c>
      <c r="AC41" s="167">
        <v>210</v>
      </c>
      <c r="AD41" s="167">
        <v>1595</v>
      </c>
      <c r="AE41" s="167">
        <v>827</v>
      </c>
      <c r="AF41" s="624">
        <v>0.59711191335740077</v>
      </c>
      <c r="AG41" s="167">
        <v>121</v>
      </c>
      <c r="AH41" s="624">
        <v>0.57619047619047614</v>
      </c>
      <c r="AI41" s="167">
        <v>948</v>
      </c>
      <c r="AJ41" s="624">
        <v>0.59435736677115991</v>
      </c>
      <c r="AK41" s="167" t="s">
        <v>323</v>
      </c>
      <c r="AL41" s="624" t="s">
        <v>323</v>
      </c>
      <c r="AM41" s="167" t="s">
        <v>323</v>
      </c>
      <c r="AN41" s="624" t="s">
        <v>323</v>
      </c>
      <c r="AO41" s="167" t="s">
        <v>323</v>
      </c>
      <c r="AP41" s="624"/>
      <c r="AQ41" s="167">
        <v>6</v>
      </c>
      <c r="AR41" s="624" t="s">
        <v>323</v>
      </c>
      <c r="AS41" s="167"/>
      <c r="AT41" s="624" t="s">
        <v>323</v>
      </c>
      <c r="AU41" s="167">
        <v>6</v>
      </c>
      <c r="AV41" s="624" t="s">
        <v>323</v>
      </c>
      <c r="AW41" s="167">
        <v>1</v>
      </c>
      <c r="AX41" s="624">
        <v>1.0548523206751054E-3</v>
      </c>
      <c r="AY41" s="167">
        <v>20</v>
      </c>
      <c r="AZ41" s="624">
        <v>2.1097046413502109E-2</v>
      </c>
      <c r="BA41" s="167">
        <v>21</v>
      </c>
      <c r="BB41" s="624">
        <v>2.2151898734177215E-2</v>
      </c>
      <c r="BC41" s="167">
        <v>3</v>
      </c>
      <c r="BD41" s="624">
        <v>0.75</v>
      </c>
      <c r="BE41" s="167">
        <v>2</v>
      </c>
      <c r="BF41" s="624">
        <v>0.66666666666666663</v>
      </c>
      <c r="BG41" s="167" t="s">
        <v>323</v>
      </c>
    </row>
    <row r="42" spans="1:59" s="590" customFormat="1" x14ac:dyDescent="0.2">
      <c r="A42" s="167" t="s">
        <v>567</v>
      </c>
      <c r="B42" s="167" t="s">
        <v>569</v>
      </c>
      <c r="C42" s="167" t="s">
        <v>571</v>
      </c>
      <c r="D42" s="167" t="s">
        <v>507</v>
      </c>
      <c r="E42" s="167" t="s">
        <v>504</v>
      </c>
      <c r="F42" s="167" t="s">
        <v>505</v>
      </c>
      <c r="G42" s="167" t="s">
        <v>314</v>
      </c>
      <c r="H42" s="167" t="s">
        <v>1110</v>
      </c>
      <c r="I42" s="167" t="s">
        <v>935</v>
      </c>
      <c r="J42" s="167" t="s">
        <v>936</v>
      </c>
      <c r="K42" s="167" t="s">
        <v>386</v>
      </c>
      <c r="L42" s="167">
        <v>2</v>
      </c>
      <c r="M42" s="167"/>
      <c r="N42" s="167">
        <v>3</v>
      </c>
      <c r="O42" s="664">
        <v>1.5</v>
      </c>
      <c r="P42" s="664">
        <v>406.5</v>
      </c>
      <c r="Q42" s="664">
        <v>195.5</v>
      </c>
      <c r="R42" s="167">
        <v>1</v>
      </c>
      <c r="S42" s="665">
        <v>0.33333333333333331</v>
      </c>
      <c r="T42" s="167">
        <v>1</v>
      </c>
      <c r="U42" s="624">
        <v>0.5</v>
      </c>
      <c r="V42" s="167">
        <v>800</v>
      </c>
      <c r="W42" s="167">
        <v>13</v>
      </c>
      <c r="X42" s="624">
        <v>1.5990159901599015E-2</v>
      </c>
      <c r="Y42" s="167">
        <v>813</v>
      </c>
      <c r="Z42" s="167"/>
      <c r="AA42" s="624"/>
      <c r="AB42" s="167">
        <v>800</v>
      </c>
      <c r="AC42" s="167">
        <v>13</v>
      </c>
      <c r="AD42" s="167">
        <v>813</v>
      </c>
      <c r="AE42" s="167">
        <v>382</v>
      </c>
      <c r="AF42" s="624">
        <v>0.47749999999999998</v>
      </c>
      <c r="AG42" s="167">
        <v>9</v>
      </c>
      <c r="AH42" s="624">
        <v>0.69230769230769229</v>
      </c>
      <c r="AI42" s="167">
        <v>391</v>
      </c>
      <c r="AJ42" s="624">
        <v>0.48093480934809346</v>
      </c>
      <c r="AK42" s="167"/>
      <c r="AL42" s="624"/>
      <c r="AM42" s="167"/>
      <c r="AN42" s="624"/>
      <c r="AO42" s="167"/>
      <c r="AP42" s="624"/>
      <c r="AQ42" s="167"/>
      <c r="AR42" s="624"/>
      <c r="AS42" s="167"/>
      <c r="AT42" s="624"/>
      <c r="AU42" s="167"/>
      <c r="AV42" s="624" t="s">
        <v>323</v>
      </c>
      <c r="AW42" s="167"/>
      <c r="AX42" s="624" t="s">
        <v>323</v>
      </c>
      <c r="AY42" s="167">
        <v>27</v>
      </c>
      <c r="AZ42" s="624">
        <v>6.9053708439897693E-2</v>
      </c>
      <c r="BA42" s="167">
        <v>27</v>
      </c>
      <c r="BB42" s="624">
        <v>6.9053708439897693E-2</v>
      </c>
      <c r="BC42" s="167">
        <v>2</v>
      </c>
      <c r="BD42" s="624">
        <v>0.66666666666666663</v>
      </c>
      <c r="BE42" s="167">
        <v>1</v>
      </c>
      <c r="BF42" s="624">
        <v>0.5</v>
      </c>
      <c r="BG42" s="167" t="s">
        <v>323</v>
      </c>
    </row>
    <row r="43" spans="1:59" s="590" customFormat="1" x14ac:dyDescent="0.2">
      <c r="A43" s="167" t="s">
        <v>567</v>
      </c>
      <c r="B43" s="167" t="s">
        <v>572</v>
      </c>
      <c r="C43" s="167" t="s">
        <v>502</v>
      </c>
      <c r="D43" s="167" t="s">
        <v>507</v>
      </c>
      <c r="E43" s="167" t="s">
        <v>504</v>
      </c>
      <c r="F43" s="167" t="s">
        <v>505</v>
      </c>
      <c r="G43" s="167" t="s">
        <v>314</v>
      </c>
      <c r="H43" s="167" t="s">
        <v>1110</v>
      </c>
      <c r="I43" s="167" t="s">
        <v>935</v>
      </c>
      <c r="J43" s="167" t="s">
        <v>936</v>
      </c>
      <c r="K43" s="167" t="s">
        <v>386</v>
      </c>
      <c r="L43" s="167">
        <v>5</v>
      </c>
      <c r="M43" s="167"/>
      <c r="N43" s="167">
        <v>13</v>
      </c>
      <c r="O43" s="664">
        <v>2.6</v>
      </c>
      <c r="P43" s="664">
        <v>6753.6</v>
      </c>
      <c r="Q43" s="664">
        <v>2967.6</v>
      </c>
      <c r="R43" s="167">
        <v>3</v>
      </c>
      <c r="S43" s="665">
        <v>0.23076923076923078</v>
      </c>
      <c r="T43" s="167">
        <v>3</v>
      </c>
      <c r="U43" s="624">
        <v>0.6</v>
      </c>
      <c r="V43" s="167">
        <v>33745</v>
      </c>
      <c r="W43" s="167">
        <v>23</v>
      </c>
      <c r="X43" s="624">
        <v>6.8111821843165122E-4</v>
      </c>
      <c r="Y43" s="167">
        <v>33768</v>
      </c>
      <c r="Z43" s="167">
        <v>47682</v>
      </c>
      <c r="AA43" s="624">
        <v>0.70819177047942616</v>
      </c>
      <c r="AB43" s="167">
        <v>33745</v>
      </c>
      <c r="AC43" s="167">
        <v>23</v>
      </c>
      <c r="AD43" s="167">
        <v>33768</v>
      </c>
      <c r="AE43" s="167">
        <v>14817</v>
      </c>
      <c r="AF43" s="624">
        <v>0.43908727218847238</v>
      </c>
      <c r="AG43" s="167">
        <v>21</v>
      </c>
      <c r="AH43" s="624">
        <v>0.91304347826086951</v>
      </c>
      <c r="AI43" s="167">
        <v>14838</v>
      </c>
      <c r="AJ43" s="624">
        <v>0.43941009239516704</v>
      </c>
      <c r="AK43" s="167"/>
      <c r="AL43" s="624" t="s">
        <v>323</v>
      </c>
      <c r="AM43" s="167"/>
      <c r="AN43" s="624" t="s">
        <v>323</v>
      </c>
      <c r="AO43" s="167" t="s">
        <v>323</v>
      </c>
      <c r="AP43" s="624"/>
      <c r="AQ43" s="167">
        <v>124</v>
      </c>
      <c r="AR43" s="624" t="s">
        <v>323</v>
      </c>
      <c r="AS43" s="167"/>
      <c r="AT43" s="624" t="s">
        <v>323</v>
      </c>
      <c r="AU43" s="167">
        <v>124</v>
      </c>
      <c r="AV43" s="624" t="s">
        <v>323</v>
      </c>
      <c r="AW43" s="167">
        <v>33</v>
      </c>
      <c r="AX43" s="624">
        <v>2.2240194096239383E-3</v>
      </c>
      <c r="AY43" s="167">
        <v>827</v>
      </c>
      <c r="AZ43" s="624">
        <v>5.5735274295727187E-2</v>
      </c>
      <c r="BA43" s="167">
        <v>860</v>
      </c>
      <c r="BB43" s="624">
        <v>5.7959293705351127E-2</v>
      </c>
      <c r="BC43" s="167">
        <v>5</v>
      </c>
      <c r="BD43" s="624">
        <v>0.38461538461538464</v>
      </c>
      <c r="BE43" s="167">
        <v>2</v>
      </c>
      <c r="BF43" s="624">
        <v>0.4</v>
      </c>
      <c r="BG43" s="167" t="s">
        <v>323</v>
      </c>
    </row>
    <row r="44" spans="1:59" s="590" customFormat="1" x14ac:dyDescent="0.2">
      <c r="A44" s="167" t="s">
        <v>567</v>
      </c>
      <c r="B44" s="167" t="s">
        <v>573</v>
      </c>
      <c r="C44" s="167" t="s">
        <v>502</v>
      </c>
      <c r="D44" s="167" t="s">
        <v>507</v>
      </c>
      <c r="E44" s="167" t="s">
        <v>504</v>
      </c>
      <c r="F44" s="167" t="s">
        <v>505</v>
      </c>
      <c r="G44" s="167" t="s">
        <v>314</v>
      </c>
      <c r="H44" s="167" t="s">
        <v>1110</v>
      </c>
      <c r="I44" s="167" t="s">
        <v>935</v>
      </c>
      <c r="J44" s="167" t="s">
        <v>936</v>
      </c>
      <c r="K44" s="167" t="s">
        <v>386</v>
      </c>
      <c r="L44" s="167">
        <v>5</v>
      </c>
      <c r="M44" s="167"/>
      <c r="N44" s="167">
        <v>9</v>
      </c>
      <c r="O44" s="664">
        <v>1.8</v>
      </c>
      <c r="P44" s="664">
        <v>8468.7999999999993</v>
      </c>
      <c r="Q44" s="664">
        <v>3812</v>
      </c>
      <c r="R44" s="167">
        <v>6</v>
      </c>
      <c r="S44" s="665">
        <v>0.66666666666666663</v>
      </c>
      <c r="T44" s="167">
        <v>4</v>
      </c>
      <c r="U44" s="624">
        <v>0.8</v>
      </c>
      <c r="V44" s="167">
        <v>42303</v>
      </c>
      <c r="W44" s="167">
        <v>41</v>
      </c>
      <c r="X44" s="624">
        <v>9.6825996599282074E-4</v>
      </c>
      <c r="Y44" s="167">
        <v>42344</v>
      </c>
      <c r="Z44" s="167">
        <v>56169</v>
      </c>
      <c r="AA44" s="624">
        <v>0.75386779184247543</v>
      </c>
      <c r="AB44" s="167">
        <v>42303</v>
      </c>
      <c r="AC44" s="167">
        <v>41</v>
      </c>
      <c r="AD44" s="167">
        <v>42344</v>
      </c>
      <c r="AE44" s="167">
        <v>19023</v>
      </c>
      <c r="AF44" s="624">
        <v>0.44968441954471317</v>
      </c>
      <c r="AG44" s="167">
        <v>37</v>
      </c>
      <c r="AH44" s="624">
        <v>0.90243902439024393</v>
      </c>
      <c r="AI44" s="167">
        <v>19060</v>
      </c>
      <c r="AJ44" s="624">
        <v>0.45012280370300395</v>
      </c>
      <c r="AK44" s="167"/>
      <c r="AL44" s="624" t="s">
        <v>323</v>
      </c>
      <c r="AM44" s="167"/>
      <c r="AN44" s="624" t="s">
        <v>323</v>
      </c>
      <c r="AO44" s="167"/>
      <c r="AP44" s="624"/>
      <c r="AQ44" s="167">
        <v>153</v>
      </c>
      <c r="AR44" s="624" t="s">
        <v>323</v>
      </c>
      <c r="AS44" s="167"/>
      <c r="AT44" s="624" t="s">
        <v>323</v>
      </c>
      <c r="AU44" s="167">
        <v>153</v>
      </c>
      <c r="AV44" s="624" t="s">
        <v>323</v>
      </c>
      <c r="AW44" s="167">
        <v>20</v>
      </c>
      <c r="AX44" s="624">
        <v>1.0493179433368311E-3</v>
      </c>
      <c r="AY44" s="167">
        <v>1082</v>
      </c>
      <c r="AZ44" s="624">
        <v>5.6768100734522563E-2</v>
      </c>
      <c r="BA44" s="167">
        <v>1102</v>
      </c>
      <c r="BB44" s="624">
        <v>5.7817418677859389E-2</v>
      </c>
      <c r="BC44" s="167">
        <v>5</v>
      </c>
      <c r="BD44" s="624">
        <v>0.55555555555555558</v>
      </c>
      <c r="BE44" s="167">
        <v>4</v>
      </c>
      <c r="BF44" s="624">
        <v>0.8</v>
      </c>
      <c r="BG44" s="167" t="s">
        <v>323</v>
      </c>
    </row>
    <row r="45" spans="1:59" s="590" customFormat="1" x14ac:dyDescent="0.2">
      <c r="A45" s="167" t="s">
        <v>567</v>
      </c>
      <c r="B45" s="167" t="s">
        <v>574</v>
      </c>
      <c r="C45" s="167" t="s">
        <v>502</v>
      </c>
      <c r="D45" s="167" t="s">
        <v>507</v>
      </c>
      <c r="E45" s="167" t="s">
        <v>504</v>
      </c>
      <c r="F45" s="167" t="s">
        <v>505</v>
      </c>
      <c r="G45" s="167" t="s">
        <v>314</v>
      </c>
      <c r="H45" s="167" t="s">
        <v>1110</v>
      </c>
      <c r="I45" s="167" t="s">
        <v>935</v>
      </c>
      <c r="J45" s="167" t="s">
        <v>936</v>
      </c>
      <c r="K45" s="167" t="s">
        <v>386</v>
      </c>
      <c r="L45" s="167">
        <v>5</v>
      </c>
      <c r="M45" s="167"/>
      <c r="N45" s="167">
        <v>12</v>
      </c>
      <c r="O45" s="664">
        <v>2.4</v>
      </c>
      <c r="P45" s="664">
        <v>6808.6</v>
      </c>
      <c r="Q45" s="664">
        <v>2698</v>
      </c>
      <c r="R45" s="167">
        <v>3</v>
      </c>
      <c r="S45" s="665">
        <v>0.25</v>
      </c>
      <c r="T45" s="167">
        <v>2</v>
      </c>
      <c r="U45" s="624">
        <v>0.4</v>
      </c>
      <c r="V45" s="167">
        <v>33973</v>
      </c>
      <c r="W45" s="167">
        <v>70</v>
      </c>
      <c r="X45" s="624">
        <v>2.0562230120729666E-3</v>
      </c>
      <c r="Y45" s="167">
        <v>34043</v>
      </c>
      <c r="Z45" s="167">
        <v>49050</v>
      </c>
      <c r="AA45" s="624">
        <v>0.69404689092762484</v>
      </c>
      <c r="AB45" s="167">
        <v>33973</v>
      </c>
      <c r="AC45" s="167">
        <v>70</v>
      </c>
      <c r="AD45" s="167">
        <v>34043</v>
      </c>
      <c r="AE45" s="167">
        <v>13427</v>
      </c>
      <c r="AF45" s="624">
        <v>0.39522562034556852</v>
      </c>
      <c r="AG45" s="167">
        <v>63</v>
      </c>
      <c r="AH45" s="624">
        <v>0.9</v>
      </c>
      <c r="AI45" s="167">
        <v>13490</v>
      </c>
      <c r="AJ45" s="624">
        <v>0.39626354904091882</v>
      </c>
      <c r="AK45" s="167"/>
      <c r="AL45" s="624" t="s">
        <v>323</v>
      </c>
      <c r="AM45" s="167"/>
      <c r="AN45" s="624" t="s">
        <v>323</v>
      </c>
      <c r="AO45" s="167"/>
      <c r="AP45" s="624"/>
      <c r="AQ45" s="167">
        <v>187</v>
      </c>
      <c r="AR45" s="624" t="s">
        <v>323</v>
      </c>
      <c r="AS45" s="167"/>
      <c r="AT45" s="624" t="s">
        <v>323</v>
      </c>
      <c r="AU45" s="167">
        <v>187</v>
      </c>
      <c r="AV45" s="624" t="s">
        <v>323</v>
      </c>
      <c r="AW45" s="167">
        <v>37</v>
      </c>
      <c r="AX45" s="624">
        <v>2.742772424017791E-3</v>
      </c>
      <c r="AY45" s="167">
        <v>1099</v>
      </c>
      <c r="AZ45" s="624">
        <v>8.1467753891771688E-2</v>
      </c>
      <c r="BA45" s="167">
        <v>1136</v>
      </c>
      <c r="BB45" s="624">
        <v>8.4210526315789472E-2</v>
      </c>
      <c r="BC45" s="167">
        <v>6</v>
      </c>
      <c r="BD45" s="624">
        <v>0.5</v>
      </c>
      <c r="BE45" s="167">
        <v>4</v>
      </c>
      <c r="BF45" s="624">
        <v>0.8</v>
      </c>
      <c r="BG45" s="167" t="s">
        <v>323</v>
      </c>
    </row>
    <row r="46" spans="1:59" s="590" customFormat="1" x14ac:dyDescent="0.2">
      <c r="A46" s="167" t="s">
        <v>567</v>
      </c>
      <c r="B46" s="167" t="s">
        <v>575</v>
      </c>
      <c r="C46" s="167" t="s">
        <v>502</v>
      </c>
      <c r="D46" s="167" t="s">
        <v>507</v>
      </c>
      <c r="E46" s="167" t="s">
        <v>504</v>
      </c>
      <c r="F46" s="167" t="s">
        <v>505</v>
      </c>
      <c r="G46" s="167" t="s">
        <v>314</v>
      </c>
      <c r="H46" s="167" t="s">
        <v>1110</v>
      </c>
      <c r="I46" s="167" t="s">
        <v>935</v>
      </c>
      <c r="J46" s="167" t="s">
        <v>936</v>
      </c>
      <c r="K46" s="167" t="s">
        <v>386</v>
      </c>
      <c r="L46" s="167">
        <v>5</v>
      </c>
      <c r="M46" s="167"/>
      <c r="N46" s="167">
        <v>9</v>
      </c>
      <c r="O46" s="664">
        <v>1.8</v>
      </c>
      <c r="P46" s="664">
        <v>864.4</v>
      </c>
      <c r="Q46" s="664">
        <v>516.79999999999995</v>
      </c>
      <c r="R46" s="167">
        <v>4</v>
      </c>
      <c r="S46" s="665">
        <v>0.44444444444444442</v>
      </c>
      <c r="T46" s="167">
        <v>3</v>
      </c>
      <c r="U46" s="624">
        <v>0.6</v>
      </c>
      <c r="V46" s="167">
        <v>4257</v>
      </c>
      <c r="W46" s="167">
        <v>65</v>
      </c>
      <c r="X46" s="624">
        <v>1.5039333641832485E-2</v>
      </c>
      <c r="Y46" s="167">
        <v>4322</v>
      </c>
      <c r="Z46" s="167">
        <v>5650</v>
      </c>
      <c r="AA46" s="624">
        <v>0.76495575221238943</v>
      </c>
      <c r="AB46" s="167">
        <v>4257</v>
      </c>
      <c r="AC46" s="167">
        <v>65</v>
      </c>
      <c r="AD46" s="167">
        <v>4322</v>
      </c>
      <c r="AE46" s="167">
        <v>2531</v>
      </c>
      <c r="AF46" s="624">
        <v>0.59455015268968758</v>
      </c>
      <c r="AG46" s="167">
        <v>53</v>
      </c>
      <c r="AH46" s="624">
        <v>0.81538461538461537</v>
      </c>
      <c r="AI46" s="167">
        <v>2584</v>
      </c>
      <c r="AJ46" s="624">
        <v>0.59787135585377138</v>
      </c>
      <c r="AK46" s="167"/>
      <c r="AL46" s="624" t="s">
        <v>323</v>
      </c>
      <c r="AM46" s="167"/>
      <c r="AN46" s="624" t="s">
        <v>323</v>
      </c>
      <c r="AO46" s="167" t="s">
        <v>323</v>
      </c>
      <c r="AP46" s="624"/>
      <c r="AQ46" s="167">
        <v>34</v>
      </c>
      <c r="AR46" s="624" t="s">
        <v>323</v>
      </c>
      <c r="AS46" s="167"/>
      <c r="AT46" s="624" t="s">
        <v>323</v>
      </c>
      <c r="AU46" s="167">
        <v>34</v>
      </c>
      <c r="AV46" s="624" t="s">
        <v>323</v>
      </c>
      <c r="AW46" s="167">
        <v>4</v>
      </c>
      <c r="AX46" s="624">
        <v>1.5479876160990713E-3</v>
      </c>
      <c r="AY46" s="167">
        <v>82</v>
      </c>
      <c r="AZ46" s="624">
        <v>3.1733746130030958E-2</v>
      </c>
      <c r="BA46" s="167">
        <v>86</v>
      </c>
      <c r="BB46" s="624">
        <v>3.3281733746130034E-2</v>
      </c>
      <c r="BC46" s="167">
        <v>4</v>
      </c>
      <c r="BD46" s="624">
        <v>0.44444444444444442</v>
      </c>
      <c r="BE46" s="167">
        <v>4</v>
      </c>
      <c r="BF46" s="624">
        <v>0.8</v>
      </c>
      <c r="BG46" s="167" t="s">
        <v>323</v>
      </c>
    </row>
    <row r="47" spans="1:59" s="590" customFormat="1" x14ac:dyDescent="0.2">
      <c r="A47" s="167" t="s">
        <v>567</v>
      </c>
      <c r="B47" s="167" t="s">
        <v>576</v>
      </c>
      <c r="C47" s="167" t="s">
        <v>502</v>
      </c>
      <c r="D47" s="167" t="s">
        <v>507</v>
      </c>
      <c r="E47" s="167" t="s">
        <v>504</v>
      </c>
      <c r="F47" s="167" t="s">
        <v>505</v>
      </c>
      <c r="G47" s="167" t="s">
        <v>314</v>
      </c>
      <c r="H47" s="167" t="s">
        <v>1110</v>
      </c>
      <c r="I47" s="167" t="s">
        <v>935</v>
      </c>
      <c r="J47" s="167" t="s">
        <v>936</v>
      </c>
      <c r="K47" s="167" t="s">
        <v>386</v>
      </c>
      <c r="L47" s="167">
        <v>5</v>
      </c>
      <c r="M47" s="167"/>
      <c r="N47" s="167">
        <v>10</v>
      </c>
      <c r="O47" s="664">
        <v>2</v>
      </c>
      <c r="P47" s="664">
        <v>8724.7999999999993</v>
      </c>
      <c r="Q47" s="664">
        <v>3531.8</v>
      </c>
      <c r="R47" s="167">
        <v>3</v>
      </c>
      <c r="S47" s="665">
        <v>0.3</v>
      </c>
      <c r="T47" s="167">
        <v>3</v>
      </c>
      <c r="U47" s="624">
        <v>0.6</v>
      </c>
      <c r="V47" s="167">
        <v>43571</v>
      </c>
      <c r="W47" s="167">
        <v>53</v>
      </c>
      <c r="X47" s="624">
        <v>1.2149275628094626E-3</v>
      </c>
      <c r="Y47" s="167">
        <v>43624</v>
      </c>
      <c r="Z47" s="167">
        <v>65526</v>
      </c>
      <c r="AA47" s="624">
        <v>0.66575099960321094</v>
      </c>
      <c r="AB47" s="167">
        <v>43571</v>
      </c>
      <c r="AC47" s="167">
        <v>53</v>
      </c>
      <c r="AD47" s="167">
        <v>43624</v>
      </c>
      <c r="AE47" s="167">
        <v>17611</v>
      </c>
      <c r="AF47" s="624">
        <v>0.4041908608937137</v>
      </c>
      <c r="AG47" s="167">
        <v>48</v>
      </c>
      <c r="AH47" s="624">
        <v>0.90566037735849059</v>
      </c>
      <c r="AI47" s="167">
        <v>17659</v>
      </c>
      <c r="AJ47" s="624">
        <v>0.4048001100311755</v>
      </c>
      <c r="AK47" s="167"/>
      <c r="AL47" s="624" t="s">
        <v>323</v>
      </c>
      <c r="AM47" s="167"/>
      <c r="AN47" s="624" t="s">
        <v>323</v>
      </c>
      <c r="AO47" s="167" t="s">
        <v>323</v>
      </c>
      <c r="AP47" s="624"/>
      <c r="AQ47" s="167">
        <v>115</v>
      </c>
      <c r="AR47" s="624" t="s">
        <v>323</v>
      </c>
      <c r="AS47" s="167"/>
      <c r="AT47" s="624" t="s">
        <v>323</v>
      </c>
      <c r="AU47" s="167">
        <v>115</v>
      </c>
      <c r="AV47" s="624" t="s">
        <v>323</v>
      </c>
      <c r="AW47" s="167">
        <v>26</v>
      </c>
      <c r="AX47" s="624">
        <v>1.4723370519281952E-3</v>
      </c>
      <c r="AY47" s="167">
        <v>1095</v>
      </c>
      <c r="AZ47" s="624">
        <v>6.2008041225437453E-2</v>
      </c>
      <c r="BA47" s="167">
        <v>1121</v>
      </c>
      <c r="BB47" s="624">
        <v>6.3480378277365648E-2</v>
      </c>
      <c r="BC47" s="167">
        <v>3</v>
      </c>
      <c r="BD47" s="624">
        <v>0.3</v>
      </c>
      <c r="BE47" s="167">
        <v>3</v>
      </c>
      <c r="BF47" s="624">
        <v>0.6</v>
      </c>
      <c r="BG47" s="167" t="s">
        <v>323</v>
      </c>
    </row>
    <row r="48" spans="1:59" s="590" customFormat="1" x14ac:dyDescent="0.2">
      <c r="A48" s="167" t="s">
        <v>567</v>
      </c>
      <c r="B48" s="167" t="s">
        <v>577</v>
      </c>
      <c r="C48" s="167" t="s">
        <v>502</v>
      </c>
      <c r="D48" s="167" t="s">
        <v>507</v>
      </c>
      <c r="E48" s="167" t="s">
        <v>504</v>
      </c>
      <c r="F48" s="167" t="s">
        <v>505</v>
      </c>
      <c r="G48" s="167" t="s">
        <v>314</v>
      </c>
      <c r="H48" s="167" t="s">
        <v>1110</v>
      </c>
      <c r="I48" s="167" t="s">
        <v>935</v>
      </c>
      <c r="J48" s="167" t="s">
        <v>936</v>
      </c>
      <c r="K48" s="167" t="s">
        <v>386</v>
      </c>
      <c r="L48" s="167">
        <v>5</v>
      </c>
      <c r="M48" s="167"/>
      <c r="N48" s="167">
        <v>16</v>
      </c>
      <c r="O48" s="664">
        <v>3.2</v>
      </c>
      <c r="P48" s="664">
        <v>8355.7999999999993</v>
      </c>
      <c r="Q48" s="664">
        <v>3507</v>
      </c>
      <c r="R48" s="167">
        <v>2</v>
      </c>
      <c r="S48" s="665">
        <v>0.125</v>
      </c>
      <c r="T48" s="167">
        <v>1</v>
      </c>
      <c r="U48" s="624">
        <v>0.2</v>
      </c>
      <c r="V48" s="167">
        <v>41737</v>
      </c>
      <c r="W48" s="167">
        <v>42</v>
      </c>
      <c r="X48" s="624">
        <v>1.0052897388640226E-3</v>
      </c>
      <c r="Y48" s="167">
        <v>41779</v>
      </c>
      <c r="Z48" s="167">
        <v>59349</v>
      </c>
      <c r="AA48" s="624">
        <v>0.7039545737923133</v>
      </c>
      <c r="AB48" s="167">
        <v>41737</v>
      </c>
      <c r="AC48" s="167">
        <v>42</v>
      </c>
      <c r="AD48" s="167">
        <v>41779</v>
      </c>
      <c r="AE48" s="167">
        <v>17495</v>
      </c>
      <c r="AF48" s="624">
        <v>0.41917243692646811</v>
      </c>
      <c r="AG48" s="167">
        <v>40</v>
      </c>
      <c r="AH48" s="624">
        <v>0.95238095238095233</v>
      </c>
      <c r="AI48" s="167">
        <v>17535</v>
      </c>
      <c r="AJ48" s="624">
        <v>0.41970846597572942</v>
      </c>
      <c r="AK48" s="167"/>
      <c r="AL48" s="624" t="s">
        <v>323</v>
      </c>
      <c r="AM48" s="167"/>
      <c r="AN48" s="624" t="s">
        <v>323</v>
      </c>
      <c r="AO48" s="167" t="s">
        <v>323</v>
      </c>
      <c r="AP48" s="624"/>
      <c r="AQ48" s="167">
        <v>125</v>
      </c>
      <c r="AR48" s="624" t="s">
        <v>323</v>
      </c>
      <c r="AS48" s="167"/>
      <c r="AT48" s="624" t="s">
        <v>323</v>
      </c>
      <c r="AU48" s="167">
        <v>125</v>
      </c>
      <c r="AV48" s="624" t="s">
        <v>323</v>
      </c>
      <c r="AW48" s="167">
        <v>76</v>
      </c>
      <c r="AX48" s="624">
        <v>4.3341887653264898E-3</v>
      </c>
      <c r="AY48" s="167">
        <v>1208</v>
      </c>
      <c r="AZ48" s="624">
        <v>6.8890789848873688E-2</v>
      </c>
      <c r="BA48" s="167">
        <v>1284</v>
      </c>
      <c r="BB48" s="624">
        <v>7.3224978614200173E-2</v>
      </c>
      <c r="BC48" s="167">
        <v>6</v>
      </c>
      <c r="BD48" s="624">
        <v>0.375</v>
      </c>
      <c r="BE48" s="167">
        <v>3</v>
      </c>
      <c r="BF48" s="624">
        <v>0.6</v>
      </c>
      <c r="BG48" s="167" t="s">
        <v>323</v>
      </c>
    </row>
    <row r="49" spans="1:59" s="590" customFormat="1" x14ac:dyDescent="0.2">
      <c r="A49" s="167" t="s">
        <v>567</v>
      </c>
      <c r="B49" s="167" t="s">
        <v>578</v>
      </c>
      <c r="C49" s="167" t="s">
        <v>502</v>
      </c>
      <c r="D49" s="167" t="s">
        <v>507</v>
      </c>
      <c r="E49" s="167" t="s">
        <v>504</v>
      </c>
      <c r="F49" s="167" t="s">
        <v>505</v>
      </c>
      <c r="G49" s="167" t="s">
        <v>314</v>
      </c>
      <c r="H49" s="167" t="s">
        <v>1110</v>
      </c>
      <c r="I49" s="167" t="s">
        <v>935</v>
      </c>
      <c r="J49" s="167" t="s">
        <v>936</v>
      </c>
      <c r="K49" s="167" t="s">
        <v>386</v>
      </c>
      <c r="L49" s="167">
        <v>5</v>
      </c>
      <c r="M49" s="167"/>
      <c r="N49" s="167">
        <v>9</v>
      </c>
      <c r="O49" s="664">
        <v>1.8</v>
      </c>
      <c r="P49" s="664">
        <v>7863.8</v>
      </c>
      <c r="Q49" s="664">
        <v>3426.4</v>
      </c>
      <c r="R49" s="167">
        <v>3</v>
      </c>
      <c r="S49" s="665">
        <v>0.33333333333333331</v>
      </c>
      <c r="T49" s="167">
        <v>3</v>
      </c>
      <c r="U49" s="624">
        <v>0.6</v>
      </c>
      <c r="V49" s="167">
        <v>39275</v>
      </c>
      <c r="W49" s="167">
        <v>44</v>
      </c>
      <c r="X49" s="624">
        <v>1.1190518578804141E-3</v>
      </c>
      <c r="Y49" s="167">
        <v>39319</v>
      </c>
      <c r="Z49" s="167">
        <v>55455</v>
      </c>
      <c r="AA49" s="624">
        <v>0.70902533585790284</v>
      </c>
      <c r="AB49" s="167">
        <v>39275</v>
      </c>
      <c r="AC49" s="167">
        <v>44</v>
      </c>
      <c r="AD49" s="167">
        <v>39319</v>
      </c>
      <c r="AE49" s="167">
        <v>17094</v>
      </c>
      <c r="AF49" s="624">
        <v>0.43523870146403565</v>
      </c>
      <c r="AG49" s="167">
        <v>38</v>
      </c>
      <c r="AH49" s="624">
        <v>0.86363636363636365</v>
      </c>
      <c r="AI49" s="167">
        <v>17132</v>
      </c>
      <c r="AJ49" s="624">
        <v>0.43571810066380123</v>
      </c>
      <c r="AK49" s="167"/>
      <c r="AL49" s="624" t="s">
        <v>323</v>
      </c>
      <c r="AM49" s="167"/>
      <c r="AN49" s="624" t="s">
        <v>323</v>
      </c>
      <c r="AO49" s="167" t="s">
        <v>323</v>
      </c>
      <c r="AP49" s="624"/>
      <c r="AQ49" s="167">
        <v>136</v>
      </c>
      <c r="AR49" s="624" t="s">
        <v>323</v>
      </c>
      <c r="AS49" s="167"/>
      <c r="AT49" s="624" t="s">
        <v>323</v>
      </c>
      <c r="AU49" s="167">
        <v>136</v>
      </c>
      <c r="AV49" s="624" t="s">
        <v>323</v>
      </c>
      <c r="AW49" s="167">
        <v>20</v>
      </c>
      <c r="AX49" s="624">
        <v>1.1674060238150829E-3</v>
      </c>
      <c r="AY49" s="167">
        <v>1530</v>
      </c>
      <c r="AZ49" s="624">
        <v>8.9306560821853842E-2</v>
      </c>
      <c r="BA49" s="167">
        <v>1550</v>
      </c>
      <c r="BB49" s="624">
        <v>9.0473966845668927E-2</v>
      </c>
      <c r="BC49" s="167">
        <v>3</v>
      </c>
      <c r="BD49" s="624">
        <v>0.33333333333333331</v>
      </c>
      <c r="BE49" s="167">
        <v>3</v>
      </c>
      <c r="BF49" s="624">
        <v>0.6</v>
      </c>
      <c r="BG49" s="167" t="s">
        <v>323</v>
      </c>
    </row>
    <row r="50" spans="1:59" s="590" customFormat="1" x14ac:dyDescent="0.2">
      <c r="A50" s="167" t="s">
        <v>587</v>
      </c>
      <c r="B50" s="167" t="s">
        <v>595</v>
      </c>
      <c r="C50" s="167" t="s">
        <v>502</v>
      </c>
      <c r="D50" s="167" t="s">
        <v>507</v>
      </c>
      <c r="E50" s="167" t="s">
        <v>504</v>
      </c>
      <c r="F50" s="167" t="s">
        <v>505</v>
      </c>
      <c r="G50" s="167" t="s">
        <v>317</v>
      </c>
      <c r="H50" s="167" t="s">
        <v>1112</v>
      </c>
      <c r="I50" s="167" t="s">
        <v>934</v>
      </c>
      <c r="J50" s="167"/>
      <c r="K50" s="167" t="s">
        <v>386</v>
      </c>
      <c r="L50" s="167">
        <v>6</v>
      </c>
      <c r="M50" s="167"/>
      <c r="N50" s="167">
        <v>8</v>
      </c>
      <c r="O50" s="664">
        <v>1.3333333333333333</v>
      </c>
      <c r="P50" s="664">
        <v>138</v>
      </c>
      <c r="Q50" s="664">
        <v>80</v>
      </c>
      <c r="R50" s="167">
        <v>4</v>
      </c>
      <c r="S50" s="665">
        <v>0.5</v>
      </c>
      <c r="T50" s="167">
        <v>3</v>
      </c>
      <c r="U50" s="624">
        <v>0.5</v>
      </c>
      <c r="V50" s="167">
        <v>823</v>
      </c>
      <c r="W50" s="167">
        <v>5</v>
      </c>
      <c r="X50" s="624">
        <v>6.038647342995169E-3</v>
      </c>
      <c r="Y50" s="167">
        <v>828</v>
      </c>
      <c r="Z50" s="167">
        <v>1160</v>
      </c>
      <c r="AA50" s="624">
        <v>0.71379310344827585</v>
      </c>
      <c r="AB50" s="167">
        <v>823</v>
      </c>
      <c r="AC50" s="167">
        <v>5</v>
      </c>
      <c r="AD50" s="167">
        <v>828</v>
      </c>
      <c r="AE50" s="167">
        <v>476</v>
      </c>
      <c r="AF50" s="624">
        <v>0.57837181044957475</v>
      </c>
      <c r="AG50" s="167">
        <v>4</v>
      </c>
      <c r="AH50" s="624">
        <v>0.8</v>
      </c>
      <c r="AI50" s="167">
        <v>480</v>
      </c>
      <c r="AJ50" s="624">
        <v>0.57971014492753625</v>
      </c>
      <c r="AK50" s="167"/>
      <c r="AL50" s="624" t="s">
        <v>323</v>
      </c>
      <c r="AM50" s="167"/>
      <c r="AN50" s="624"/>
      <c r="AO50" s="167" t="s">
        <v>323</v>
      </c>
      <c r="AP50" s="624"/>
      <c r="AQ50" s="167"/>
      <c r="AR50" s="624" t="s">
        <v>323</v>
      </c>
      <c r="AS50" s="167"/>
      <c r="AT50" s="624" t="s">
        <v>323</v>
      </c>
      <c r="AU50" s="167"/>
      <c r="AV50" s="624" t="s">
        <v>323</v>
      </c>
      <c r="AW50" s="167">
        <v>1</v>
      </c>
      <c r="AX50" s="624">
        <v>2.0833333333333333E-3</v>
      </c>
      <c r="AY50" s="167">
        <v>5</v>
      </c>
      <c r="AZ50" s="624">
        <v>1.0416666666666666E-2</v>
      </c>
      <c r="BA50" s="167">
        <v>6</v>
      </c>
      <c r="BB50" s="624">
        <v>1.2500000000000001E-2</v>
      </c>
      <c r="BC50" s="167">
        <v>3</v>
      </c>
      <c r="BD50" s="624">
        <v>0.375</v>
      </c>
      <c r="BE50" s="167">
        <v>2</v>
      </c>
      <c r="BF50" s="624">
        <v>0.33333333333333331</v>
      </c>
      <c r="BG50" s="167" t="s">
        <v>323</v>
      </c>
    </row>
    <row r="51" spans="1:59" s="590" customFormat="1" x14ac:dyDescent="0.2">
      <c r="A51" s="167" t="s">
        <v>587</v>
      </c>
      <c r="B51" s="167" t="s">
        <v>596</v>
      </c>
      <c r="C51" s="167" t="s">
        <v>502</v>
      </c>
      <c r="D51" s="167" t="s">
        <v>507</v>
      </c>
      <c r="E51" s="167" t="s">
        <v>504</v>
      </c>
      <c r="F51" s="167" t="s">
        <v>505</v>
      </c>
      <c r="G51" s="167" t="s">
        <v>317</v>
      </c>
      <c r="H51" s="167" t="s">
        <v>1112</v>
      </c>
      <c r="I51" s="167" t="s">
        <v>934</v>
      </c>
      <c r="J51" s="167"/>
      <c r="K51" s="167" t="s">
        <v>510</v>
      </c>
      <c r="L51" s="167">
        <v>6</v>
      </c>
      <c r="M51" s="167">
        <v>6</v>
      </c>
      <c r="N51" s="167">
        <v>6</v>
      </c>
      <c r="O51" s="664">
        <v>1</v>
      </c>
      <c r="P51" s="664">
        <v>253.16666666666666</v>
      </c>
      <c r="Q51" s="664" t="s">
        <v>323</v>
      </c>
      <c r="R51" s="167">
        <v>4</v>
      </c>
      <c r="S51" s="665">
        <v>0.66666666666666663</v>
      </c>
      <c r="T51" s="167">
        <v>4</v>
      </c>
      <c r="U51" s="624">
        <v>0.66666666666666663</v>
      </c>
      <c r="V51" s="167">
        <v>1516</v>
      </c>
      <c r="W51" s="167">
        <v>3</v>
      </c>
      <c r="X51" s="624">
        <v>1.9749835418038184E-3</v>
      </c>
      <c r="Y51" s="167">
        <v>1519</v>
      </c>
      <c r="Z51" s="167">
        <v>2090</v>
      </c>
      <c r="AA51" s="624">
        <v>0.72679425837320577</v>
      </c>
      <c r="AB51" s="167" t="s">
        <v>323</v>
      </c>
      <c r="AC51" s="167" t="s">
        <v>323</v>
      </c>
      <c r="AD51" s="167" t="s">
        <v>323</v>
      </c>
      <c r="AE51" s="167"/>
      <c r="AF51" s="624" t="s">
        <v>323</v>
      </c>
      <c r="AG51" s="167"/>
      <c r="AH51" s="624" t="s">
        <v>323</v>
      </c>
      <c r="AI51" s="167" t="s">
        <v>323</v>
      </c>
      <c r="AJ51" s="624" t="s">
        <v>323</v>
      </c>
      <c r="AK51" s="167"/>
      <c r="AL51" s="624" t="s">
        <v>323</v>
      </c>
      <c r="AM51" s="167"/>
      <c r="AN51" s="624" t="s">
        <v>323</v>
      </c>
      <c r="AO51" s="167" t="s">
        <v>323</v>
      </c>
      <c r="AP51" s="624" t="s">
        <v>323</v>
      </c>
      <c r="AQ51" s="167"/>
      <c r="AR51" s="624" t="s">
        <v>323</v>
      </c>
      <c r="AS51" s="167"/>
      <c r="AT51" s="624" t="s">
        <v>323</v>
      </c>
      <c r="AU51" s="167" t="s">
        <v>323</v>
      </c>
      <c r="AV51" s="624" t="s">
        <v>323</v>
      </c>
      <c r="AW51" s="167"/>
      <c r="AX51" s="624" t="s">
        <v>323</v>
      </c>
      <c r="AY51" s="167"/>
      <c r="AZ51" s="624" t="s">
        <v>323</v>
      </c>
      <c r="BA51" s="167" t="s">
        <v>323</v>
      </c>
      <c r="BB51" s="624" t="s">
        <v>323</v>
      </c>
      <c r="BC51" s="167">
        <v>3</v>
      </c>
      <c r="BD51" s="624">
        <v>0.5</v>
      </c>
      <c r="BE51" s="167">
        <v>3</v>
      </c>
      <c r="BF51" s="624">
        <v>0.5</v>
      </c>
      <c r="BG51" s="167" t="s">
        <v>323</v>
      </c>
    </row>
    <row r="52" spans="1:59" s="590" customFormat="1" x14ac:dyDescent="0.2">
      <c r="A52" s="167" t="s">
        <v>606</v>
      </c>
      <c r="B52" s="167" t="s">
        <v>607</v>
      </c>
      <c r="C52" s="167" t="s">
        <v>502</v>
      </c>
      <c r="D52" s="167" t="s">
        <v>507</v>
      </c>
      <c r="E52" s="167" t="s">
        <v>518</v>
      </c>
      <c r="F52" s="167" t="s">
        <v>505</v>
      </c>
      <c r="G52" s="167" t="s">
        <v>317</v>
      </c>
      <c r="H52" s="167" t="s">
        <v>1110</v>
      </c>
      <c r="I52" s="167" t="s">
        <v>935</v>
      </c>
      <c r="J52" s="167" t="s">
        <v>936</v>
      </c>
      <c r="K52" s="167" t="s">
        <v>386</v>
      </c>
      <c r="L52" s="167">
        <v>6</v>
      </c>
      <c r="M52" s="167"/>
      <c r="N52" s="167">
        <v>12</v>
      </c>
      <c r="O52" s="664">
        <v>2</v>
      </c>
      <c r="P52" s="664">
        <v>683.66666666666663</v>
      </c>
      <c r="Q52" s="664">
        <v>342.66666666666669</v>
      </c>
      <c r="R52" s="167">
        <v>5</v>
      </c>
      <c r="S52" s="665">
        <v>0.41666666666666669</v>
      </c>
      <c r="T52" s="167">
        <v>5</v>
      </c>
      <c r="U52" s="624">
        <v>0.83333333333333337</v>
      </c>
      <c r="V52" s="167">
        <v>4089</v>
      </c>
      <c r="W52" s="167">
        <v>13</v>
      </c>
      <c r="X52" s="624">
        <v>3.1691857630424185E-3</v>
      </c>
      <c r="Y52" s="167">
        <v>4102</v>
      </c>
      <c r="Z52" s="167">
        <v>5640</v>
      </c>
      <c r="AA52" s="624">
        <v>0.72730496453900706</v>
      </c>
      <c r="AB52" s="167">
        <v>4089</v>
      </c>
      <c r="AC52" s="167">
        <v>13</v>
      </c>
      <c r="AD52" s="167">
        <v>4102</v>
      </c>
      <c r="AE52" s="167">
        <v>2046</v>
      </c>
      <c r="AF52" s="624">
        <v>0.50036683785766689</v>
      </c>
      <c r="AG52" s="167">
        <v>10</v>
      </c>
      <c r="AH52" s="624">
        <v>0.76923076923076927</v>
      </c>
      <c r="AI52" s="167">
        <v>2056</v>
      </c>
      <c r="AJ52" s="624">
        <v>0.50121891760117021</v>
      </c>
      <c r="AK52" s="167">
        <v>46</v>
      </c>
      <c r="AL52" s="624">
        <v>2.2482893450635387E-2</v>
      </c>
      <c r="AM52" s="167">
        <v>1</v>
      </c>
      <c r="AN52" s="624">
        <v>0.1</v>
      </c>
      <c r="AO52" s="167">
        <v>47</v>
      </c>
      <c r="AP52" s="624">
        <v>2.2859922178988325E-2</v>
      </c>
      <c r="AQ52" s="167">
        <v>38</v>
      </c>
      <c r="AR52" s="624">
        <v>0.82608695652173914</v>
      </c>
      <c r="AS52" s="167">
        <v>1</v>
      </c>
      <c r="AT52" s="624">
        <v>1</v>
      </c>
      <c r="AU52" s="167">
        <v>39</v>
      </c>
      <c r="AV52" s="624">
        <v>0.82978723404255317</v>
      </c>
      <c r="AW52" s="167">
        <v>7</v>
      </c>
      <c r="AX52" s="624">
        <v>3.4046692607003892E-3</v>
      </c>
      <c r="AY52" s="167">
        <v>63</v>
      </c>
      <c r="AZ52" s="624">
        <v>3.0642023346303501E-2</v>
      </c>
      <c r="BA52" s="167">
        <v>70</v>
      </c>
      <c r="BB52" s="624">
        <v>3.4046692607003888E-2</v>
      </c>
      <c r="BC52" s="167">
        <v>5</v>
      </c>
      <c r="BD52" s="624">
        <v>0.41666666666666669</v>
      </c>
      <c r="BE52" s="167">
        <v>3</v>
      </c>
      <c r="BF52" s="624">
        <v>0.5</v>
      </c>
      <c r="BG52" s="167" t="s">
        <v>323</v>
      </c>
    </row>
    <row r="53" spans="1:59" s="590" customFormat="1" x14ac:dyDescent="0.2">
      <c r="A53" s="167" t="s">
        <v>606</v>
      </c>
      <c r="B53" s="167" t="s">
        <v>608</v>
      </c>
      <c r="C53" s="167" t="s">
        <v>502</v>
      </c>
      <c r="D53" s="167" t="s">
        <v>507</v>
      </c>
      <c r="E53" s="167" t="s">
        <v>518</v>
      </c>
      <c r="F53" s="167" t="s">
        <v>505</v>
      </c>
      <c r="G53" s="167" t="s">
        <v>317</v>
      </c>
      <c r="H53" s="167" t="s">
        <v>1110</v>
      </c>
      <c r="I53" s="167" t="s">
        <v>935</v>
      </c>
      <c r="J53" s="167" t="s">
        <v>936</v>
      </c>
      <c r="K53" s="167" t="s">
        <v>510</v>
      </c>
      <c r="L53" s="167">
        <v>6</v>
      </c>
      <c r="M53" s="167">
        <v>6</v>
      </c>
      <c r="N53" s="167">
        <v>6</v>
      </c>
      <c r="O53" s="664">
        <v>1</v>
      </c>
      <c r="P53" s="664">
        <v>2087</v>
      </c>
      <c r="Q53" s="664" t="s">
        <v>323</v>
      </c>
      <c r="R53" s="167">
        <v>2</v>
      </c>
      <c r="S53" s="665">
        <v>0.33333333333333331</v>
      </c>
      <c r="T53" s="167">
        <v>2</v>
      </c>
      <c r="U53" s="624">
        <v>0.33333333333333331</v>
      </c>
      <c r="V53" s="167">
        <v>12514</v>
      </c>
      <c r="W53" s="167">
        <v>8</v>
      </c>
      <c r="X53" s="624">
        <v>6.3887557898099348E-4</v>
      </c>
      <c r="Y53" s="167">
        <v>12522</v>
      </c>
      <c r="Z53" s="167">
        <v>16600</v>
      </c>
      <c r="AA53" s="624">
        <v>0.75433734939759034</v>
      </c>
      <c r="AB53" s="167" t="s">
        <v>323</v>
      </c>
      <c r="AC53" s="167" t="s">
        <v>323</v>
      </c>
      <c r="AD53" s="167" t="s">
        <v>323</v>
      </c>
      <c r="AE53" s="167"/>
      <c r="AF53" s="624" t="s">
        <v>323</v>
      </c>
      <c r="AG53" s="167"/>
      <c r="AH53" s="624" t="s">
        <v>323</v>
      </c>
      <c r="AI53" s="167" t="s">
        <v>323</v>
      </c>
      <c r="AJ53" s="624" t="s">
        <v>323</v>
      </c>
      <c r="AK53" s="167"/>
      <c r="AL53" s="624" t="s">
        <v>323</v>
      </c>
      <c r="AM53" s="167"/>
      <c r="AN53" s="624" t="s">
        <v>323</v>
      </c>
      <c r="AO53" s="167" t="s">
        <v>323</v>
      </c>
      <c r="AP53" s="624" t="s">
        <v>323</v>
      </c>
      <c r="AQ53" s="167"/>
      <c r="AR53" s="624" t="s">
        <v>323</v>
      </c>
      <c r="AS53" s="167"/>
      <c r="AT53" s="624" t="s">
        <v>323</v>
      </c>
      <c r="AU53" s="167" t="s">
        <v>323</v>
      </c>
      <c r="AV53" s="624" t="s">
        <v>323</v>
      </c>
      <c r="AW53" s="167"/>
      <c r="AX53" s="624" t="s">
        <v>323</v>
      </c>
      <c r="AY53" s="167"/>
      <c r="AZ53" s="624" t="s">
        <v>323</v>
      </c>
      <c r="BA53" s="167" t="s">
        <v>323</v>
      </c>
      <c r="BB53" s="624" t="s">
        <v>323</v>
      </c>
      <c r="BC53" s="167">
        <v>1</v>
      </c>
      <c r="BD53" s="624">
        <v>0.16666666666666666</v>
      </c>
      <c r="BE53" s="167">
        <v>1</v>
      </c>
      <c r="BF53" s="624">
        <v>0.16666666666666666</v>
      </c>
      <c r="BG53" s="167" t="s">
        <v>323</v>
      </c>
    </row>
    <row r="54" spans="1:59" s="590" customFormat="1" x14ac:dyDescent="0.2">
      <c r="A54" s="167" t="s">
        <v>606</v>
      </c>
      <c r="B54" s="167" t="s">
        <v>609</v>
      </c>
      <c r="C54" s="167" t="s">
        <v>502</v>
      </c>
      <c r="D54" s="167" t="s">
        <v>507</v>
      </c>
      <c r="E54" s="167" t="s">
        <v>518</v>
      </c>
      <c r="F54" s="167" t="s">
        <v>505</v>
      </c>
      <c r="G54" s="167" t="s">
        <v>317</v>
      </c>
      <c r="H54" s="167" t="s">
        <v>1110</v>
      </c>
      <c r="I54" s="167" t="s">
        <v>935</v>
      </c>
      <c r="J54" s="167" t="s">
        <v>936</v>
      </c>
      <c r="K54" s="167" t="s">
        <v>386</v>
      </c>
      <c r="L54" s="167">
        <v>6</v>
      </c>
      <c r="M54" s="167"/>
      <c r="N54" s="167">
        <v>7</v>
      </c>
      <c r="O54" s="664">
        <v>1.1666666666666667</v>
      </c>
      <c r="P54" s="664">
        <v>559.66666666666663</v>
      </c>
      <c r="Q54" s="664">
        <v>298.5</v>
      </c>
      <c r="R54" s="167">
        <v>3</v>
      </c>
      <c r="S54" s="665">
        <v>0.42857142857142855</v>
      </c>
      <c r="T54" s="167">
        <v>3</v>
      </c>
      <c r="U54" s="624">
        <v>0.5</v>
      </c>
      <c r="V54" s="167">
        <v>3350</v>
      </c>
      <c r="W54" s="167">
        <v>8</v>
      </c>
      <c r="X54" s="624">
        <v>2.3823704586063135E-3</v>
      </c>
      <c r="Y54" s="167">
        <v>3358</v>
      </c>
      <c r="Z54" s="167">
        <v>4500</v>
      </c>
      <c r="AA54" s="624">
        <v>0.74622222222222223</v>
      </c>
      <c r="AB54" s="167">
        <v>3350</v>
      </c>
      <c r="AC54" s="167">
        <v>8</v>
      </c>
      <c r="AD54" s="167">
        <v>3358</v>
      </c>
      <c r="AE54" s="167">
        <v>1783</v>
      </c>
      <c r="AF54" s="624">
        <v>0.53223880597014928</v>
      </c>
      <c r="AG54" s="167">
        <v>8</v>
      </c>
      <c r="AH54" s="624">
        <v>1</v>
      </c>
      <c r="AI54" s="167">
        <v>1791</v>
      </c>
      <c r="AJ54" s="624">
        <v>0.53335318642048835</v>
      </c>
      <c r="AK54" s="167">
        <v>21</v>
      </c>
      <c r="AL54" s="624">
        <v>1.1777902411665733E-2</v>
      </c>
      <c r="AM54" s="167">
        <v>3</v>
      </c>
      <c r="AN54" s="624">
        <v>0.375</v>
      </c>
      <c r="AO54" s="167">
        <v>24</v>
      </c>
      <c r="AP54" s="624">
        <v>1.340033500837521E-2</v>
      </c>
      <c r="AQ54" s="167">
        <v>16</v>
      </c>
      <c r="AR54" s="624">
        <v>0.76190476190476186</v>
      </c>
      <c r="AS54" s="167">
        <v>3</v>
      </c>
      <c r="AT54" s="624">
        <v>1</v>
      </c>
      <c r="AU54" s="167">
        <v>19</v>
      </c>
      <c r="AV54" s="624">
        <v>0.79166666666666663</v>
      </c>
      <c r="AW54" s="167">
        <v>8</v>
      </c>
      <c r="AX54" s="624">
        <v>4.4667783361250699E-3</v>
      </c>
      <c r="AY54" s="167">
        <v>75</v>
      </c>
      <c r="AZ54" s="624">
        <v>4.1876046901172533E-2</v>
      </c>
      <c r="BA54" s="167">
        <v>83</v>
      </c>
      <c r="BB54" s="624">
        <v>4.6342825237297602E-2</v>
      </c>
      <c r="BC54" s="167">
        <v>3</v>
      </c>
      <c r="BD54" s="624">
        <v>0.42857142857142855</v>
      </c>
      <c r="BE54" s="167">
        <v>3</v>
      </c>
      <c r="BF54" s="624">
        <v>0.5</v>
      </c>
      <c r="BG54" s="167" t="s">
        <v>323</v>
      </c>
    </row>
    <row r="55" spans="1:59" s="590" customFormat="1" x14ac:dyDescent="0.2">
      <c r="A55" s="167" t="s">
        <v>606</v>
      </c>
      <c r="B55" s="167" t="s">
        <v>610</v>
      </c>
      <c r="C55" s="167" t="s">
        <v>502</v>
      </c>
      <c r="D55" s="167" t="s">
        <v>507</v>
      </c>
      <c r="E55" s="167" t="s">
        <v>518</v>
      </c>
      <c r="F55" s="167" t="s">
        <v>505</v>
      </c>
      <c r="G55" s="167" t="s">
        <v>317</v>
      </c>
      <c r="H55" s="167" t="s">
        <v>1110</v>
      </c>
      <c r="I55" s="167" t="s">
        <v>935</v>
      </c>
      <c r="J55" s="167" t="s">
        <v>936</v>
      </c>
      <c r="K55" s="167" t="s">
        <v>386</v>
      </c>
      <c r="L55" s="167">
        <v>6</v>
      </c>
      <c r="M55" s="167"/>
      <c r="N55" s="167">
        <v>7</v>
      </c>
      <c r="O55" s="664">
        <v>1.1666666666666667</v>
      </c>
      <c r="P55" s="664">
        <v>759.66666666666663</v>
      </c>
      <c r="Q55" s="664">
        <v>338.16666666666669</v>
      </c>
      <c r="R55" s="167">
        <v>5</v>
      </c>
      <c r="S55" s="665">
        <v>0.7142857142857143</v>
      </c>
      <c r="T55" s="167">
        <v>5</v>
      </c>
      <c r="U55" s="624">
        <v>0.83333333333333337</v>
      </c>
      <c r="V55" s="167">
        <v>4552</v>
      </c>
      <c r="W55" s="167">
        <v>6</v>
      </c>
      <c r="X55" s="624">
        <v>1.3163668275559457E-3</v>
      </c>
      <c r="Y55" s="167">
        <v>4558</v>
      </c>
      <c r="Z55" s="167">
        <v>6270</v>
      </c>
      <c r="AA55" s="624">
        <v>0.72695374800637957</v>
      </c>
      <c r="AB55" s="167">
        <v>4552</v>
      </c>
      <c r="AC55" s="167">
        <v>6</v>
      </c>
      <c r="AD55" s="167">
        <v>4558</v>
      </c>
      <c r="AE55" s="167">
        <v>2023</v>
      </c>
      <c r="AF55" s="624">
        <v>0.44442003514938488</v>
      </c>
      <c r="AG55" s="167">
        <v>6</v>
      </c>
      <c r="AH55" s="624">
        <v>1</v>
      </c>
      <c r="AI55" s="167">
        <v>2029</v>
      </c>
      <c r="AJ55" s="624">
        <v>0.44515138218516892</v>
      </c>
      <c r="AK55" s="167">
        <v>16</v>
      </c>
      <c r="AL55" s="624">
        <v>7.9090459713297076E-3</v>
      </c>
      <c r="AM55" s="167"/>
      <c r="AN55" s="624"/>
      <c r="AO55" s="167">
        <v>16</v>
      </c>
      <c r="AP55" s="624">
        <v>7.8856579595860034E-3</v>
      </c>
      <c r="AQ55" s="167">
        <v>16</v>
      </c>
      <c r="AR55" s="624">
        <v>1</v>
      </c>
      <c r="AS55" s="167">
        <v>0</v>
      </c>
      <c r="AT55" s="624" t="s">
        <v>323</v>
      </c>
      <c r="AU55" s="167">
        <v>16</v>
      </c>
      <c r="AV55" s="624">
        <v>1</v>
      </c>
      <c r="AW55" s="167">
        <v>18</v>
      </c>
      <c r="AX55" s="624">
        <v>8.8713652045342532E-3</v>
      </c>
      <c r="AY55" s="167">
        <v>77</v>
      </c>
      <c r="AZ55" s="624">
        <v>3.7949728930507638E-2</v>
      </c>
      <c r="BA55" s="167">
        <v>95</v>
      </c>
      <c r="BB55" s="624">
        <v>4.6821094135041895E-2</v>
      </c>
      <c r="BC55" s="167">
        <v>2</v>
      </c>
      <c r="BD55" s="624">
        <v>0.2857142857142857</v>
      </c>
      <c r="BE55" s="167">
        <v>2</v>
      </c>
      <c r="BF55" s="624">
        <v>0.33333333333333331</v>
      </c>
      <c r="BG55" s="167" t="s">
        <v>323</v>
      </c>
    </row>
    <row r="56" spans="1:59" s="590" customFormat="1" x14ac:dyDescent="0.2">
      <c r="A56" s="167" t="s">
        <v>606</v>
      </c>
      <c r="B56" s="167" t="s">
        <v>611</v>
      </c>
      <c r="C56" s="167" t="s">
        <v>502</v>
      </c>
      <c r="D56" s="167" t="s">
        <v>507</v>
      </c>
      <c r="E56" s="167" t="s">
        <v>518</v>
      </c>
      <c r="F56" s="167" t="s">
        <v>505</v>
      </c>
      <c r="G56" s="167" t="s">
        <v>317</v>
      </c>
      <c r="H56" s="167" t="s">
        <v>1110</v>
      </c>
      <c r="I56" s="167" t="s">
        <v>935</v>
      </c>
      <c r="J56" s="167" t="s">
        <v>936</v>
      </c>
      <c r="K56" s="167" t="s">
        <v>510</v>
      </c>
      <c r="L56" s="167">
        <v>6</v>
      </c>
      <c r="M56" s="167">
        <v>6</v>
      </c>
      <c r="N56" s="167">
        <v>6</v>
      </c>
      <c r="O56" s="664">
        <v>1</v>
      </c>
      <c r="P56" s="664">
        <v>74.666666666666671</v>
      </c>
      <c r="Q56" s="664" t="s">
        <v>323</v>
      </c>
      <c r="R56" s="167">
        <v>5</v>
      </c>
      <c r="S56" s="665">
        <v>0.83333333333333337</v>
      </c>
      <c r="T56" s="167">
        <v>5</v>
      </c>
      <c r="U56" s="624">
        <v>0.83333333333333337</v>
      </c>
      <c r="V56" s="167">
        <v>441</v>
      </c>
      <c r="W56" s="167">
        <v>7</v>
      </c>
      <c r="X56" s="624">
        <v>1.5625E-2</v>
      </c>
      <c r="Y56" s="167">
        <v>448</v>
      </c>
      <c r="Z56" s="167">
        <v>670</v>
      </c>
      <c r="AA56" s="624">
        <v>0.66865671641791047</v>
      </c>
      <c r="AB56" s="167" t="s">
        <v>323</v>
      </c>
      <c r="AC56" s="167" t="s">
        <v>323</v>
      </c>
      <c r="AD56" s="167" t="s">
        <v>323</v>
      </c>
      <c r="AE56" s="167"/>
      <c r="AF56" s="624" t="s">
        <v>323</v>
      </c>
      <c r="AG56" s="167"/>
      <c r="AH56" s="624" t="s">
        <v>323</v>
      </c>
      <c r="AI56" s="167" t="s">
        <v>323</v>
      </c>
      <c r="AJ56" s="624" t="s">
        <v>323</v>
      </c>
      <c r="AK56" s="167"/>
      <c r="AL56" s="624" t="s">
        <v>323</v>
      </c>
      <c r="AM56" s="167"/>
      <c r="AN56" s="624" t="s">
        <v>323</v>
      </c>
      <c r="AO56" s="167" t="s">
        <v>323</v>
      </c>
      <c r="AP56" s="624" t="s">
        <v>323</v>
      </c>
      <c r="AQ56" s="167"/>
      <c r="AR56" s="624" t="s">
        <v>323</v>
      </c>
      <c r="AS56" s="167"/>
      <c r="AT56" s="624" t="s">
        <v>323</v>
      </c>
      <c r="AU56" s="167" t="s">
        <v>323</v>
      </c>
      <c r="AV56" s="624" t="s">
        <v>323</v>
      </c>
      <c r="AW56" s="167"/>
      <c r="AX56" s="624" t="s">
        <v>323</v>
      </c>
      <c r="AY56" s="167"/>
      <c r="AZ56" s="624" t="s">
        <v>323</v>
      </c>
      <c r="BA56" s="167" t="s">
        <v>323</v>
      </c>
      <c r="BB56" s="624" t="s">
        <v>323</v>
      </c>
      <c r="BC56" s="167">
        <v>2</v>
      </c>
      <c r="BD56" s="624">
        <v>0.33333333333333331</v>
      </c>
      <c r="BE56" s="167">
        <v>2</v>
      </c>
      <c r="BF56" s="624">
        <v>0.33333333333333331</v>
      </c>
      <c r="BG56" s="167" t="s">
        <v>323</v>
      </c>
    </row>
    <row r="57" spans="1:59" s="590" customFormat="1" x14ac:dyDescent="0.2">
      <c r="A57" s="167" t="s">
        <v>606</v>
      </c>
      <c r="B57" s="167" t="s">
        <v>612</v>
      </c>
      <c r="C57" s="167" t="s">
        <v>502</v>
      </c>
      <c r="D57" s="167" t="s">
        <v>507</v>
      </c>
      <c r="E57" s="167" t="s">
        <v>518</v>
      </c>
      <c r="F57" s="167" t="s">
        <v>505</v>
      </c>
      <c r="G57" s="167" t="s">
        <v>317</v>
      </c>
      <c r="H57" s="167" t="s">
        <v>1110</v>
      </c>
      <c r="I57" s="167" t="s">
        <v>935</v>
      </c>
      <c r="J57" s="167" t="s">
        <v>936</v>
      </c>
      <c r="K57" s="167" t="s">
        <v>510</v>
      </c>
      <c r="L57" s="167">
        <v>6</v>
      </c>
      <c r="M57" s="167">
        <v>6</v>
      </c>
      <c r="N57" s="167">
        <v>6</v>
      </c>
      <c r="O57" s="664">
        <v>1</v>
      </c>
      <c r="P57" s="664">
        <v>452</v>
      </c>
      <c r="Q57" s="664" t="s">
        <v>323</v>
      </c>
      <c r="R57" s="167">
        <v>4</v>
      </c>
      <c r="S57" s="665">
        <v>0.66666666666666663</v>
      </c>
      <c r="T57" s="167">
        <v>4</v>
      </c>
      <c r="U57" s="624">
        <v>0.66666666666666663</v>
      </c>
      <c r="V57" s="167">
        <v>2690</v>
      </c>
      <c r="W57" s="167">
        <v>22</v>
      </c>
      <c r="X57" s="624">
        <v>8.1120943952802359E-3</v>
      </c>
      <c r="Y57" s="167">
        <v>2712</v>
      </c>
      <c r="Z57" s="167">
        <v>3530</v>
      </c>
      <c r="AA57" s="624">
        <v>0.76827195467422094</v>
      </c>
      <c r="AB57" s="167" t="s">
        <v>323</v>
      </c>
      <c r="AC57" s="167" t="s">
        <v>323</v>
      </c>
      <c r="AD57" s="167" t="s">
        <v>323</v>
      </c>
      <c r="AE57" s="167"/>
      <c r="AF57" s="624" t="s">
        <v>323</v>
      </c>
      <c r="AG57" s="167"/>
      <c r="AH57" s="624" t="s">
        <v>323</v>
      </c>
      <c r="AI57" s="167" t="s">
        <v>323</v>
      </c>
      <c r="AJ57" s="624" t="s">
        <v>323</v>
      </c>
      <c r="AK57" s="167"/>
      <c r="AL57" s="624" t="s">
        <v>323</v>
      </c>
      <c r="AM57" s="167"/>
      <c r="AN57" s="624" t="s">
        <v>323</v>
      </c>
      <c r="AO57" s="167" t="s">
        <v>323</v>
      </c>
      <c r="AP57" s="624" t="s">
        <v>323</v>
      </c>
      <c r="AQ57" s="167"/>
      <c r="AR57" s="624" t="s">
        <v>323</v>
      </c>
      <c r="AS57" s="167"/>
      <c r="AT57" s="624" t="s">
        <v>323</v>
      </c>
      <c r="AU57" s="167" t="s">
        <v>323</v>
      </c>
      <c r="AV57" s="624" t="s">
        <v>323</v>
      </c>
      <c r="AW57" s="167"/>
      <c r="AX57" s="624" t="s">
        <v>323</v>
      </c>
      <c r="AY57" s="167"/>
      <c r="AZ57" s="624" t="s">
        <v>323</v>
      </c>
      <c r="BA57" s="167" t="s">
        <v>323</v>
      </c>
      <c r="BB57" s="624" t="s">
        <v>323</v>
      </c>
      <c r="BC57" s="167">
        <v>2</v>
      </c>
      <c r="BD57" s="624">
        <v>0.33333333333333331</v>
      </c>
      <c r="BE57" s="167">
        <v>2</v>
      </c>
      <c r="BF57" s="624">
        <v>0.33333333333333331</v>
      </c>
      <c r="BG57" s="167" t="s">
        <v>323</v>
      </c>
    </row>
    <row r="58" spans="1:59" s="590" customFormat="1" x14ac:dyDescent="0.2">
      <c r="A58" s="167" t="s">
        <v>616</v>
      </c>
      <c r="B58" s="167" t="s">
        <v>394</v>
      </c>
      <c r="C58" s="167" t="s">
        <v>397</v>
      </c>
      <c r="D58" s="167" t="s">
        <v>507</v>
      </c>
      <c r="E58" s="167" t="s">
        <v>504</v>
      </c>
      <c r="F58" s="167" t="s">
        <v>519</v>
      </c>
      <c r="G58" s="167" t="s">
        <v>922</v>
      </c>
      <c r="H58" s="167" t="s">
        <v>1109</v>
      </c>
      <c r="I58" s="167" t="s">
        <v>934</v>
      </c>
      <c r="J58" s="167"/>
      <c r="K58" s="167" t="s">
        <v>386</v>
      </c>
      <c r="L58" s="167">
        <v>1</v>
      </c>
      <c r="M58" s="167"/>
      <c r="N58" s="167">
        <v>3</v>
      </c>
      <c r="O58" s="664">
        <v>3</v>
      </c>
      <c r="P58" s="664">
        <v>2112</v>
      </c>
      <c r="Q58" s="664">
        <v>963</v>
      </c>
      <c r="R58" s="167">
        <v>1</v>
      </c>
      <c r="S58" s="665">
        <v>0.33333333333333331</v>
      </c>
      <c r="T58" s="167">
        <v>0</v>
      </c>
      <c r="U58" s="624">
        <v>0</v>
      </c>
      <c r="V58" s="167">
        <v>2111</v>
      </c>
      <c r="W58" s="167">
        <v>1</v>
      </c>
      <c r="X58" s="624">
        <v>4.734848484848485E-4</v>
      </c>
      <c r="Y58" s="167">
        <v>2112</v>
      </c>
      <c r="Z58" s="167"/>
      <c r="AA58" s="624"/>
      <c r="AB58" s="167">
        <v>2111</v>
      </c>
      <c r="AC58" s="167">
        <v>1</v>
      </c>
      <c r="AD58" s="167">
        <v>2112</v>
      </c>
      <c r="AE58" s="167">
        <v>962</v>
      </c>
      <c r="AF58" s="624">
        <v>0.45570819516816674</v>
      </c>
      <c r="AG58" s="167">
        <v>1</v>
      </c>
      <c r="AH58" s="624">
        <v>1</v>
      </c>
      <c r="AI58" s="167">
        <v>963</v>
      </c>
      <c r="AJ58" s="624">
        <v>0.45596590909090912</v>
      </c>
      <c r="AK58" s="167">
        <v>20</v>
      </c>
      <c r="AL58" s="624">
        <v>2.0790020790020791E-2</v>
      </c>
      <c r="AM58" s="167">
        <v>1</v>
      </c>
      <c r="AN58" s="624">
        <v>1</v>
      </c>
      <c r="AO58" s="167">
        <v>21</v>
      </c>
      <c r="AP58" s="624">
        <v>2.1806853582554516E-2</v>
      </c>
      <c r="AQ58" s="167">
        <v>10</v>
      </c>
      <c r="AR58" s="624">
        <v>0.5</v>
      </c>
      <c r="AS58" s="167">
        <v>0</v>
      </c>
      <c r="AT58" s="624">
        <v>0</v>
      </c>
      <c r="AU58" s="167">
        <v>10</v>
      </c>
      <c r="AV58" s="624">
        <v>0.47619047619047616</v>
      </c>
      <c r="AW58" s="167">
        <v>4</v>
      </c>
      <c r="AX58" s="624">
        <v>4.1536863966770508E-3</v>
      </c>
      <c r="AY58" s="167">
        <v>40</v>
      </c>
      <c r="AZ58" s="624">
        <v>4.1536863966770511E-2</v>
      </c>
      <c r="BA58" s="167">
        <v>44</v>
      </c>
      <c r="BB58" s="624">
        <v>4.569055036344756E-2</v>
      </c>
      <c r="BC58" s="167">
        <v>2</v>
      </c>
      <c r="BD58" s="624">
        <v>0.66666666666666663</v>
      </c>
      <c r="BE58" s="167">
        <v>1</v>
      </c>
      <c r="BF58" s="624">
        <v>1</v>
      </c>
      <c r="BG58" s="167" t="s">
        <v>323</v>
      </c>
    </row>
    <row r="59" spans="1:59" s="590" customFormat="1" x14ac:dyDescent="0.2">
      <c r="A59" s="167" t="s">
        <v>616</v>
      </c>
      <c r="B59" s="167" t="s">
        <v>394</v>
      </c>
      <c r="C59" s="167" t="s">
        <v>398</v>
      </c>
      <c r="D59" s="167" t="s">
        <v>507</v>
      </c>
      <c r="E59" s="167" t="s">
        <v>504</v>
      </c>
      <c r="F59" s="167" t="s">
        <v>519</v>
      </c>
      <c r="G59" s="167" t="s">
        <v>922</v>
      </c>
      <c r="H59" s="167" t="s">
        <v>1109</v>
      </c>
      <c r="I59" s="167" t="s">
        <v>934</v>
      </c>
      <c r="J59" s="167"/>
      <c r="K59" s="167" t="s">
        <v>386</v>
      </c>
      <c r="L59" s="167">
        <v>3</v>
      </c>
      <c r="M59" s="167"/>
      <c r="N59" s="167">
        <v>6</v>
      </c>
      <c r="O59" s="664">
        <v>2</v>
      </c>
      <c r="P59" s="664">
        <v>2648</v>
      </c>
      <c r="Q59" s="664">
        <v>1369.6666666666667</v>
      </c>
      <c r="R59" s="167">
        <v>3</v>
      </c>
      <c r="S59" s="665">
        <v>0.5</v>
      </c>
      <c r="T59" s="167">
        <v>2</v>
      </c>
      <c r="U59" s="624">
        <v>0.66666666666666663</v>
      </c>
      <c r="V59" s="167">
        <v>7925</v>
      </c>
      <c r="W59" s="167">
        <v>19</v>
      </c>
      <c r="X59" s="624">
        <v>2.3917421953675729E-3</v>
      </c>
      <c r="Y59" s="167">
        <v>7944</v>
      </c>
      <c r="Z59" s="167"/>
      <c r="AA59" s="624"/>
      <c r="AB59" s="167">
        <v>7925</v>
      </c>
      <c r="AC59" s="167">
        <v>19</v>
      </c>
      <c r="AD59" s="167">
        <v>7944</v>
      </c>
      <c r="AE59" s="167">
        <v>4092</v>
      </c>
      <c r="AF59" s="624">
        <v>0.51634069400630911</v>
      </c>
      <c r="AG59" s="167">
        <v>17</v>
      </c>
      <c r="AH59" s="624">
        <v>0.89473684210526316</v>
      </c>
      <c r="AI59" s="167">
        <v>4109</v>
      </c>
      <c r="AJ59" s="624">
        <v>0.51724572004028202</v>
      </c>
      <c r="AK59" s="167">
        <v>50</v>
      </c>
      <c r="AL59" s="624">
        <v>1.2218963831867057E-2</v>
      </c>
      <c r="AM59" s="167">
        <v>1</v>
      </c>
      <c r="AN59" s="624">
        <v>5.8823529411764705E-2</v>
      </c>
      <c r="AO59" s="167">
        <v>51</v>
      </c>
      <c r="AP59" s="624">
        <v>1.2411779021659771E-2</v>
      </c>
      <c r="AQ59" s="167">
        <v>40</v>
      </c>
      <c r="AR59" s="624">
        <v>0.8</v>
      </c>
      <c r="AS59" s="167">
        <v>1</v>
      </c>
      <c r="AT59" s="624">
        <v>1</v>
      </c>
      <c r="AU59" s="167">
        <v>41</v>
      </c>
      <c r="AV59" s="624">
        <v>0.80392156862745101</v>
      </c>
      <c r="AW59" s="167">
        <v>8</v>
      </c>
      <c r="AX59" s="624">
        <v>1.9469457288878072E-3</v>
      </c>
      <c r="AY59" s="167">
        <v>353</v>
      </c>
      <c r="AZ59" s="624">
        <v>8.5908980287174488E-2</v>
      </c>
      <c r="BA59" s="167">
        <v>361</v>
      </c>
      <c r="BB59" s="624">
        <v>8.7855926016062305E-2</v>
      </c>
      <c r="BC59" s="167">
        <v>2</v>
      </c>
      <c r="BD59" s="624">
        <v>0.33333333333333331</v>
      </c>
      <c r="BE59" s="167">
        <v>1</v>
      </c>
      <c r="BF59" s="624">
        <v>0.33333333333333331</v>
      </c>
      <c r="BG59" s="167" t="s">
        <v>323</v>
      </c>
    </row>
    <row r="60" spans="1:59" s="590" customFormat="1" x14ac:dyDescent="0.2">
      <c r="A60" s="167" t="s">
        <v>616</v>
      </c>
      <c r="B60" s="167" t="s">
        <v>394</v>
      </c>
      <c r="C60" s="167" t="s">
        <v>399</v>
      </c>
      <c r="D60" s="167" t="s">
        <v>507</v>
      </c>
      <c r="E60" s="167" t="s">
        <v>504</v>
      </c>
      <c r="F60" s="167" t="s">
        <v>519</v>
      </c>
      <c r="G60" s="167" t="s">
        <v>922</v>
      </c>
      <c r="H60" s="167" t="s">
        <v>1109</v>
      </c>
      <c r="I60" s="167" t="s">
        <v>934</v>
      </c>
      <c r="J60" s="167"/>
      <c r="K60" s="167" t="s">
        <v>386</v>
      </c>
      <c r="L60" s="167">
        <v>1</v>
      </c>
      <c r="M60" s="167"/>
      <c r="N60" s="167">
        <v>2</v>
      </c>
      <c r="O60" s="664">
        <v>2</v>
      </c>
      <c r="P60" s="664">
        <v>2541</v>
      </c>
      <c r="Q60" s="664">
        <v>1348</v>
      </c>
      <c r="R60" s="167">
        <v>1</v>
      </c>
      <c r="S60" s="665">
        <v>0.5</v>
      </c>
      <c r="T60" s="167">
        <v>1</v>
      </c>
      <c r="U60" s="624">
        <v>1</v>
      </c>
      <c r="V60" s="167">
        <v>2528</v>
      </c>
      <c r="W60" s="167">
        <v>13</v>
      </c>
      <c r="X60" s="624">
        <v>5.1160960251869347E-3</v>
      </c>
      <c r="Y60" s="167">
        <v>2541</v>
      </c>
      <c r="Z60" s="167"/>
      <c r="AA60" s="624"/>
      <c r="AB60" s="167">
        <v>2528</v>
      </c>
      <c r="AC60" s="167">
        <v>13</v>
      </c>
      <c r="AD60" s="167">
        <v>2541</v>
      </c>
      <c r="AE60" s="167">
        <v>1335</v>
      </c>
      <c r="AF60" s="624">
        <v>0.52808544303797467</v>
      </c>
      <c r="AG60" s="167">
        <v>13</v>
      </c>
      <c r="AH60" s="624">
        <v>1</v>
      </c>
      <c r="AI60" s="167">
        <v>1348</v>
      </c>
      <c r="AJ60" s="624">
        <v>0.53049980322707591</v>
      </c>
      <c r="AK60" s="167">
        <v>6</v>
      </c>
      <c r="AL60" s="624">
        <v>4.4943820224719105E-3</v>
      </c>
      <c r="AM60" s="167">
        <v>1</v>
      </c>
      <c r="AN60" s="624">
        <v>7.6923076923076927E-2</v>
      </c>
      <c r="AO60" s="167">
        <v>7</v>
      </c>
      <c r="AP60" s="624">
        <v>5.1928783382789315E-3</v>
      </c>
      <c r="AQ60" s="167">
        <v>4</v>
      </c>
      <c r="AR60" s="624">
        <v>0.66666666666666663</v>
      </c>
      <c r="AS60" s="167">
        <v>1</v>
      </c>
      <c r="AT60" s="624">
        <v>1</v>
      </c>
      <c r="AU60" s="167">
        <v>5</v>
      </c>
      <c r="AV60" s="624">
        <v>0.7142857142857143</v>
      </c>
      <c r="AW60" s="167">
        <v>4</v>
      </c>
      <c r="AX60" s="624">
        <v>2.967359050445104E-3</v>
      </c>
      <c r="AY60" s="167">
        <v>168</v>
      </c>
      <c r="AZ60" s="624">
        <v>0.12462908011869436</v>
      </c>
      <c r="BA60" s="167">
        <v>172</v>
      </c>
      <c r="BB60" s="624">
        <v>0.12759643916913946</v>
      </c>
      <c r="BC60" s="167">
        <v>1</v>
      </c>
      <c r="BD60" s="624">
        <v>0.5</v>
      </c>
      <c r="BE60" s="167">
        <v>1</v>
      </c>
      <c r="BF60" s="624">
        <v>1</v>
      </c>
      <c r="BG60" s="167" t="s">
        <v>323</v>
      </c>
    </row>
    <row r="61" spans="1:59" s="590" customFormat="1" x14ac:dyDescent="0.2">
      <c r="A61" s="167" t="s">
        <v>616</v>
      </c>
      <c r="B61" s="167" t="s">
        <v>394</v>
      </c>
      <c r="C61" s="167" t="s">
        <v>400</v>
      </c>
      <c r="D61" s="167" t="s">
        <v>507</v>
      </c>
      <c r="E61" s="167" t="s">
        <v>504</v>
      </c>
      <c r="F61" s="167" t="s">
        <v>519</v>
      </c>
      <c r="G61" s="167" t="s">
        <v>922</v>
      </c>
      <c r="H61" s="167" t="s">
        <v>1109</v>
      </c>
      <c r="I61" s="167" t="s">
        <v>934</v>
      </c>
      <c r="J61" s="167"/>
      <c r="K61" s="167" t="s">
        <v>386</v>
      </c>
      <c r="L61" s="167">
        <v>1</v>
      </c>
      <c r="M61" s="167"/>
      <c r="N61" s="167">
        <v>3</v>
      </c>
      <c r="O61" s="664">
        <v>3</v>
      </c>
      <c r="P61" s="664">
        <v>2546</v>
      </c>
      <c r="Q61" s="664">
        <v>1404</v>
      </c>
      <c r="R61" s="167">
        <v>1</v>
      </c>
      <c r="S61" s="665">
        <v>0.33333333333333331</v>
      </c>
      <c r="T61" s="167">
        <v>1</v>
      </c>
      <c r="U61" s="624">
        <v>1</v>
      </c>
      <c r="V61" s="167">
        <v>2490</v>
      </c>
      <c r="W61" s="167">
        <v>56</v>
      </c>
      <c r="X61" s="624">
        <v>2.199528672427337E-2</v>
      </c>
      <c r="Y61" s="167">
        <v>2546</v>
      </c>
      <c r="Z61" s="167"/>
      <c r="AA61" s="624"/>
      <c r="AB61" s="167">
        <v>2490</v>
      </c>
      <c r="AC61" s="167">
        <v>56</v>
      </c>
      <c r="AD61" s="167">
        <v>2546</v>
      </c>
      <c r="AE61" s="167">
        <v>1360</v>
      </c>
      <c r="AF61" s="624">
        <v>0.54618473895582331</v>
      </c>
      <c r="AG61" s="167">
        <v>44</v>
      </c>
      <c r="AH61" s="624">
        <v>0.7857142857142857</v>
      </c>
      <c r="AI61" s="167">
        <v>1404</v>
      </c>
      <c r="AJ61" s="624">
        <v>0.55145326001571093</v>
      </c>
      <c r="AK61" s="167">
        <v>22</v>
      </c>
      <c r="AL61" s="624">
        <v>1.6176470588235296E-2</v>
      </c>
      <c r="AM61" s="167">
        <v>3</v>
      </c>
      <c r="AN61" s="624">
        <v>6.8181818181818177E-2</v>
      </c>
      <c r="AO61" s="167">
        <v>25</v>
      </c>
      <c r="AP61" s="624">
        <v>1.7806267806267807E-2</v>
      </c>
      <c r="AQ61" s="167">
        <v>16</v>
      </c>
      <c r="AR61" s="624">
        <v>0.72727272727272729</v>
      </c>
      <c r="AS61" s="167"/>
      <c r="AT61" s="624"/>
      <c r="AU61" s="167">
        <v>16</v>
      </c>
      <c r="AV61" s="624">
        <v>0.64</v>
      </c>
      <c r="AW61" s="167">
        <v>1</v>
      </c>
      <c r="AX61" s="624">
        <v>7.1225071225071229E-4</v>
      </c>
      <c r="AY61" s="167">
        <v>121</v>
      </c>
      <c r="AZ61" s="624">
        <v>8.6182336182336186E-2</v>
      </c>
      <c r="BA61" s="167">
        <v>122</v>
      </c>
      <c r="BB61" s="624">
        <v>8.68945868945869E-2</v>
      </c>
      <c r="BC61" s="167">
        <v>0</v>
      </c>
      <c r="BD61" s="624"/>
      <c r="BE61" s="167">
        <v>0</v>
      </c>
      <c r="BF61" s="624"/>
      <c r="BG61" s="167" t="s">
        <v>323</v>
      </c>
    </row>
    <row r="62" spans="1:59" s="590" customFormat="1" x14ac:dyDescent="0.2">
      <c r="A62" s="167" t="s">
        <v>616</v>
      </c>
      <c r="B62" s="167" t="s">
        <v>394</v>
      </c>
      <c r="C62" s="167" t="s">
        <v>401</v>
      </c>
      <c r="D62" s="167" t="s">
        <v>507</v>
      </c>
      <c r="E62" s="167" t="s">
        <v>504</v>
      </c>
      <c r="F62" s="167" t="s">
        <v>519</v>
      </c>
      <c r="G62" s="167" t="s">
        <v>922</v>
      </c>
      <c r="H62" s="167" t="s">
        <v>1109</v>
      </c>
      <c r="I62" s="167" t="s">
        <v>934</v>
      </c>
      <c r="J62" s="167"/>
      <c r="K62" s="167" t="s">
        <v>510</v>
      </c>
      <c r="L62" s="167">
        <v>1</v>
      </c>
      <c r="M62" s="167">
        <v>1</v>
      </c>
      <c r="N62" s="167">
        <v>1</v>
      </c>
      <c r="O62" s="664">
        <v>1</v>
      </c>
      <c r="P62" s="664">
        <v>2496</v>
      </c>
      <c r="Q62" s="664" t="s">
        <v>323</v>
      </c>
      <c r="R62" s="167">
        <v>1</v>
      </c>
      <c r="S62" s="665">
        <v>1</v>
      </c>
      <c r="T62" s="167">
        <v>1</v>
      </c>
      <c r="U62" s="624">
        <v>1</v>
      </c>
      <c r="V62" s="167">
        <v>2472</v>
      </c>
      <c r="W62" s="167">
        <v>24</v>
      </c>
      <c r="X62" s="624">
        <v>9.6153846153846159E-3</v>
      </c>
      <c r="Y62" s="167">
        <v>2496</v>
      </c>
      <c r="Z62" s="167"/>
      <c r="AA62" s="624"/>
      <c r="AB62" s="167" t="s">
        <v>323</v>
      </c>
      <c r="AC62" s="167" t="s">
        <v>323</v>
      </c>
      <c r="AD62" s="167" t="s">
        <v>323</v>
      </c>
      <c r="AE62" s="167"/>
      <c r="AF62" s="624" t="s">
        <v>323</v>
      </c>
      <c r="AG62" s="167"/>
      <c r="AH62" s="624" t="s">
        <v>323</v>
      </c>
      <c r="AI62" s="167" t="s">
        <v>323</v>
      </c>
      <c r="AJ62" s="624" t="s">
        <v>323</v>
      </c>
      <c r="AK62" s="167"/>
      <c r="AL62" s="624" t="s">
        <v>323</v>
      </c>
      <c r="AM62" s="167"/>
      <c r="AN62" s="624" t="s">
        <v>323</v>
      </c>
      <c r="AO62" s="167" t="s">
        <v>323</v>
      </c>
      <c r="AP62" s="624" t="s">
        <v>323</v>
      </c>
      <c r="AQ62" s="167"/>
      <c r="AR62" s="624" t="s">
        <v>323</v>
      </c>
      <c r="AS62" s="167"/>
      <c r="AT62" s="624" t="s">
        <v>323</v>
      </c>
      <c r="AU62" s="167" t="s">
        <v>323</v>
      </c>
      <c r="AV62" s="624" t="s">
        <v>323</v>
      </c>
      <c r="AW62" s="167"/>
      <c r="AX62" s="624" t="s">
        <v>323</v>
      </c>
      <c r="AY62" s="167"/>
      <c r="AZ62" s="624" t="s">
        <v>323</v>
      </c>
      <c r="BA62" s="167" t="s">
        <v>323</v>
      </c>
      <c r="BB62" s="624" t="s">
        <v>323</v>
      </c>
      <c r="BC62" s="167">
        <v>0</v>
      </c>
      <c r="BD62" s="624"/>
      <c r="BE62" s="167">
        <v>0</v>
      </c>
      <c r="BF62" s="624"/>
      <c r="BG62" s="167" t="s">
        <v>323</v>
      </c>
    </row>
    <row r="63" spans="1:59" s="590" customFormat="1" x14ac:dyDescent="0.2">
      <c r="A63" s="167" t="s">
        <v>616</v>
      </c>
      <c r="B63" s="167" t="s">
        <v>395</v>
      </c>
      <c r="C63" s="167" t="s">
        <v>621</v>
      </c>
      <c r="D63" s="167" t="s">
        <v>507</v>
      </c>
      <c r="E63" s="167" t="s">
        <v>504</v>
      </c>
      <c r="F63" s="167" t="s">
        <v>519</v>
      </c>
      <c r="G63" s="167" t="s">
        <v>922</v>
      </c>
      <c r="H63" s="167" t="s">
        <v>1109</v>
      </c>
      <c r="I63" s="167" t="s">
        <v>934</v>
      </c>
      <c r="J63" s="167"/>
      <c r="K63" s="167" t="s">
        <v>386</v>
      </c>
      <c r="L63" s="167">
        <v>3</v>
      </c>
      <c r="M63" s="167"/>
      <c r="N63" s="167">
        <v>5</v>
      </c>
      <c r="O63" s="664">
        <v>1.6666666666666667</v>
      </c>
      <c r="P63" s="664">
        <v>1373.6666666666667</v>
      </c>
      <c r="Q63" s="664">
        <v>626.66666666666663</v>
      </c>
      <c r="R63" s="167">
        <v>2</v>
      </c>
      <c r="S63" s="665">
        <v>0.4</v>
      </c>
      <c r="T63" s="167">
        <v>2</v>
      </c>
      <c r="U63" s="624">
        <v>0.66666666666666663</v>
      </c>
      <c r="V63" s="167">
        <v>4116</v>
      </c>
      <c r="W63" s="167">
        <v>5</v>
      </c>
      <c r="X63" s="624">
        <v>1.2132977432661976E-3</v>
      </c>
      <c r="Y63" s="167">
        <v>4121</v>
      </c>
      <c r="Z63" s="167"/>
      <c r="AA63" s="624"/>
      <c r="AB63" s="167">
        <v>4116</v>
      </c>
      <c r="AC63" s="167">
        <v>5</v>
      </c>
      <c r="AD63" s="167">
        <v>4121</v>
      </c>
      <c r="AE63" s="167">
        <v>1876</v>
      </c>
      <c r="AF63" s="624">
        <v>0.45578231292517007</v>
      </c>
      <c r="AG63" s="167">
        <v>4</v>
      </c>
      <c r="AH63" s="624">
        <v>0.8</v>
      </c>
      <c r="AI63" s="167">
        <v>1880</v>
      </c>
      <c r="AJ63" s="624">
        <v>0.45619995146809028</v>
      </c>
      <c r="AK63" s="167">
        <v>26</v>
      </c>
      <c r="AL63" s="624">
        <v>1.3859275053304905E-2</v>
      </c>
      <c r="AM63" s="167">
        <v>2</v>
      </c>
      <c r="AN63" s="624">
        <v>0.5</v>
      </c>
      <c r="AO63" s="167">
        <v>28</v>
      </c>
      <c r="AP63" s="624">
        <v>1.4893617021276596E-2</v>
      </c>
      <c r="AQ63" s="167">
        <v>16</v>
      </c>
      <c r="AR63" s="624">
        <v>0.61538461538461542</v>
      </c>
      <c r="AS63" s="167"/>
      <c r="AT63" s="624"/>
      <c r="AU63" s="167">
        <v>16</v>
      </c>
      <c r="AV63" s="624">
        <v>0.5714285714285714</v>
      </c>
      <c r="AW63" s="167"/>
      <c r="AX63" s="624"/>
      <c r="AY63" s="167">
        <v>80</v>
      </c>
      <c r="AZ63" s="624">
        <v>4.2553191489361701E-2</v>
      </c>
      <c r="BA63" s="167">
        <v>80</v>
      </c>
      <c r="BB63" s="624">
        <v>4.2553191489361701E-2</v>
      </c>
      <c r="BC63" s="167">
        <v>0</v>
      </c>
      <c r="BD63" s="624"/>
      <c r="BE63" s="167"/>
      <c r="BF63" s="624"/>
      <c r="BG63" s="167" t="s">
        <v>323</v>
      </c>
    </row>
    <row r="64" spans="1:59" s="590" customFormat="1" x14ac:dyDescent="0.2">
      <c r="A64" s="167" t="s">
        <v>616</v>
      </c>
      <c r="B64" s="167" t="s">
        <v>395</v>
      </c>
      <c r="C64" s="167" t="s">
        <v>402</v>
      </c>
      <c r="D64" s="167" t="s">
        <v>507</v>
      </c>
      <c r="E64" s="167" t="s">
        <v>504</v>
      </c>
      <c r="F64" s="167" t="s">
        <v>519</v>
      </c>
      <c r="G64" s="167" t="s">
        <v>922</v>
      </c>
      <c r="H64" s="167" t="s">
        <v>1109</v>
      </c>
      <c r="I64" s="167" t="s">
        <v>934</v>
      </c>
      <c r="J64" s="167"/>
      <c r="K64" s="167" t="s">
        <v>510</v>
      </c>
      <c r="L64" s="167">
        <v>1</v>
      </c>
      <c r="M64" s="167">
        <v>1</v>
      </c>
      <c r="N64" s="167">
        <v>1</v>
      </c>
      <c r="O64" s="664">
        <v>1</v>
      </c>
      <c r="P64" s="664">
        <v>1239</v>
      </c>
      <c r="Q64" s="664" t="s">
        <v>323</v>
      </c>
      <c r="R64" s="167"/>
      <c r="S64" s="665"/>
      <c r="T64" s="167"/>
      <c r="U64" s="624"/>
      <c r="V64" s="167">
        <v>1231</v>
      </c>
      <c r="W64" s="167">
        <v>8</v>
      </c>
      <c r="X64" s="624">
        <v>6.4568200161420498E-3</v>
      </c>
      <c r="Y64" s="167">
        <v>1239</v>
      </c>
      <c r="Z64" s="167"/>
      <c r="AA64" s="624"/>
      <c r="AB64" s="167" t="s">
        <v>323</v>
      </c>
      <c r="AC64" s="167" t="s">
        <v>323</v>
      </c>
      <c r="AD64" s="167" t="s">
        <v>323</v>
      </c>
      <c r="AE64" s="167"/>
      <c r="AF64" s="624" t="s">
        <v>323</v>
      </c>
      <c r="AG64" s="167"/>
      <c r="AH64" s="624" t="s">
        <v>323</v>
      </c>
      <c r="AI64" s="167" t="s">
        <v>323</v>
      </c>
      <c r="AJ64" s="624" t="s">
        <v>323</v>
      </c>
      <c r="AK64" s="167"/>
      <c r="AL64" s="624" t="s">
        <v>323</v>
      </c>
      <c r="AM64" s="167"/>
      <c r="AN64" s="624" t="s">
        <v>323</v>
      </c>
      <c r="AO64" s="167" t="s">
        <v>323</v>
      </c>
      <c r="AP64" s="624" t="s">
        <v>323</v>
      </c>
      <c r="AQ64" s="167"/>
      <c r="AR64" s="624" t="s">
        <v>323</v>
      </c>
      <c r="AS64" s="167"/>
      <c r="AT64" s="624" t="s">
        <v>323</v>
      </c>
      <c r="AU64" s="167" t="s">
        <v>323</v>
      </c>
      <c r="AV64" s="624" t="s">
        <v>323</v>
      </c>
      <c r="AW64" s="167"/>
      <c r="AX64" s="624"/>
      <c r="AY64" s="167"/>
      <c r="AZ64" s="624" t="s">
        <v>323</v>
      </c>
      <c r="BA64" s="167" t="s">
        <v>323</v>
      </c>
      <c r="BB64" s="624" t="s">
        <v>323</v>
      </c>
      <c r="BC64" s="167">
        <v>1</v>
      </c>
      <c r="BD64" s="624">
        <v>1</v>
      </c>
      <c r="BE64" s="167">
        <v>1</v>
      </c>
      <c r="BF64" s="624">
        <v>1</v>
      </c>
      <c r="BG64" s="167" t="s">
        <v>323</v>
      </c>
    </row>
    <row r="65" spans="1:59" s="590" customFormat="1" x14ac:dyDescent="0.2">
      <c r="A65" s="167" t="s">
        <v>616</v>
      </c>
      <c r="B65" s="167" t="s">
        <v>395</v>
      </c>
      <c r="C65" s="167" t="s">
        <v>403</v>
      </c>
      <c r="D65" s="167" t="s">
        <v>507</v>
      </c>
      <c r="E65" s="167" t="s">
        <v>504</v>
      </c>
      <c r="F65" s="167" t="s">
        <v>519</v>
      </c>
      <c r="G65" s="167" t="s">
        <v>922</v>
      </c>
      <c r="H65" s="167" t="s">
        <v>1109</v>
      </c>
      <c r="I65" s="167" t="s">
        <v>934</v>
      </c>
      <c r="J65" s="167"/>
      <c r="K65" s="167" t="s">
        <v>510</v>
      </c>
      <c r="L65" s="167">
        <v>2</v>
      </c>
      <c r="M65" s="167">
        <v>2</v>
      </c>
      <c r="N65" s="167">
        <v>2</v>
      </c>
      <c r="O65" s="664">
        <v>1</v>
      </c>
      <c r="P65" s="664">
        <v>1306</v>
      </c>
      <c r="Q65" s="664" t="s">
        <v>323</v>
      </c>
      <c r="R65" s="167"/>
      <c r="S65" s="665"/>
      <c r="T65" s="167"/>
      <c r="U65" s="624"/>
      <c r="V65" s="167">
        <v>2592</v>
      </c>
      <c r="W65" s="167">
        <v>20</v>
      </c>
      <c r="X65" s="624">
        <v>7.656967840735069E-3</v>
      </c>
      <c r="Y65" s="167">
        <v>2612</v>
      </c>
      <c r="Z65" s="167"/>
      <c r="AA65" s="624"/>
      <c r="AB65" s="167" t="s">
        <v>323</v>
      </c>
      <c r="AC65" s="167" t="s">
        <v>323</v>
      </c>
      <c r="AD65" s="167" t="s">
        <v>323</v>
      </c>
      <c r="AE65" s="167"/>
      <c r="AF65" s="624" t="s">
        <v>323</v>
      </c>
      <c r="AG65" s="167"/>
      <c r="AH65" s="624" t="s">
        <v>323</v>
      </c>
      <c r="AI65" s="167" t="s">
        <v>323</v>
      </c>
      <c r="AJ65" s="624" t="s">
        <v>323</v>
      </c>
      <c r="AK65" s="167"/>
      <c r="AL65" s="624" t="s">
        <v>323</v>
      </c>
      <c r="AM65" s="167" t="s">
        <v>323</v>
      </c>
      <c r="AN65" s="624" t="s">
        <v>323</v>
      </c>
      <c r="AO65" s="167" t="s">
        <v>323</v>
      </c>
      <c r="AP65" s="624" t="s">
        <v>323</v>
      </c>
      <c r="AQ65" s="167"/>
      <c r="AR65" s="624" t="s">
        <v>323</v>
      </c>
      <c r="AS65" s="167"/>
      <c r="AT65" s="624" t="s">
        <v>323</v>
      </c>
      <c r="AU65" s="167" t="s">
        <v>323</v>
      </c>
      <c r="AV65" s="624" t="s">
        <v>323</v>
      </c>
      <c r="AW65" s="167"/>
      <c r="AX65" s="624"/>
      <c r="AY65" s="167"/>
      <c r="AZ65" s="624" t="s">
        <v>323</v>
      </c>
      <c r="BA65" s="167" t="s">
        <v>323</v>
      </c>
      <c r="BB65" s="624" t="s">
        <v>323</v>
      </c>
      <c r="BC65" s="167">
        <v>0</v>
      </c>
      <c r="BD65" s="624"/>
      <c r="BE65" s="167"/>
      <c r="BF65" s="624"/>
      <c r="BG65" s="167" t="s">
        <v>323</v>
      </c>
    </row>
    <row r="66" spans="1:59" s="590" customFormat="1" x14ac:dyDescent="0.2">
      <c r="A66" s="167" t="s">
        <v>616</v>
      </c>
      <c r="B66" s="167" t="s">
        <v>396</v>
      </c>
      <c r="C66" s="167" t="s">
        <v>618</v>
      </c>
      <c r="D66" s="167" t="s">
        <v>507</v>
      </c>
      <c r="E66" s="167" t="s">
        <v>504</v>
      </c>
      <c r="F66" s="167" t="s">
        <v>519</v>
      </c>
      <c r="G66" s="167" t="s">
        <v>922</v>
      </c>
      <c r="H66" s="167" t="s">
        <v>1109</v>
      </c>
      <c r="I66" s="167" t="s">
        <v>934</v>
      </c>
      <c r="J66" s="167"/>
      <c r="K66" s="167" t="s">
        <v>386</v>
      </c>
      <c r="L66" s="167">
        <v>1</v>
      </c>
      <c r="M66" s="167"/>
      <c r="N66" s="167">
        <v>2</v>
      </c>
      <c r="O66" s="664">
        <v>2</v>
      </c>
      <c r="P66" s="664">
        <v>2071</v>
      </c>
      <c r="Q66" s="664">
        <v>1088</v>
      </c>
      <c r="R66" s="167">
        <v>1</v>
      </c>
      <c r="S66" s="665">
        <v>0.5</v>
      </c>
      <c r="T66" s="167"/>
      <c r="U66" s="624"/>
      <c r="V66" s="167">
        <v>2038</v>
      </c>
      <c r="W66" s="167">
        <v>33</v>
      </c>
      <c r="X66" s="624">
        <v>1.5934331240946401E-2</v>
      </c>
      <c r="Y66" s="167">
        <v>2071</v>
      </c>
      <c r="Z66" s="167"/>
      <c r="AA66" s="624"/>
      <c r="AB66" s="167">
        <v>2038</v>
      </c>
      <c r="AC66" s="167">
        <v>33</v>
      </c>
      <c r="AD66" s="167">
        <v>2071</v>
      </c>
      <c r="AE66" s="167">
        <v>1062</v>
      </c>
      <c r="AF66" s="624">
        <v>0.52109911678115794</v>
      </c>
      <c r="AG66" s="167">
        <v>26</v>
      </c>
      <c r="AH66" s="624">
        <v>0.78787878787878785</v>
      </c>
      <c r="AI66" s="167">
        <v>1088</v>
      </c>
      <c r="AJ66" s="624">
        <v>0.5253500724287784</v>
      </c>
      <c r="AK66" s="167">
        <v>10</v>
      </c>
      <c r="AL66" s="624">
        <v>9.4161958568738224E-3</v>
      </c>
      <c r="AM66" s="167">
        <v>1</v>
      </c>
      <c r="AN66" s="624">
        <v>3.8461538461538464E-2</v>
      </c>
      <c r="AO66" s="167">
        <v>11</v>
      </c>
      <c r="AP66" s="624">
        <v>1.0110294117647059E-2</v>
      </c>
      <c r="AQ66" s="167">
        <v>7</v>
      </c>
      <c r="AR66" s="624">
        <v>0.7</v>
      </c>
      <c r="AS66" s="167">
        <v>1</v>
      </c>
      <c r="AT66" s="624">
        <v>1</v>
      </c>
      <c r="AU66" s="167">
        <v>8</v>
      </c>
      <c r="AV66" s="624">
        <v>0.72727272727272729</v>
      </c>
      <c r="AW66" s="167"/>
      <c r="AX66" s="624"/>
      <c r="AY66" s="167">
        <v>92</v>
      </c>
      <c r="AZ66" s="624">
        <v>8.455882352941177E-2</v>
      </c>
      <c r="BA66" s="167">
        <v>92</v>
      </c>
      <c r="BB66" s="624">
        <v>8.455882352941177E-2</v>
      </c>
      <c r="BC66" s="167">
        <v>1</v>
      </c>
      <c r="BD66" s="624">
        <v>0.5</v>
      </c>
      <c r="BE66" s="167">
        <v>0</v>
      </c>
      <c r="BF66" s="624">
        <v>0</v>
      </c>
      <c r="BG66" s="167" t="s">
        <v>323</v>
      </c>
    </row>
    <row r="67" spans="1:59" s="590" customFormat="1" x14ac:dyDescent="0.2">
      <c r="A67" s="167" t="s">
        <v>616</v>
      </c>
      <c r="B67" s="167" t="s">
        <v>396</v>
      </c>
      <c r="C67" s="167" t="s">
        <v>619</v>
      </c>
      <c r="D67" s="167" t="s">
        <v>507</v>
      </c>
      <c r="E67" s="167" t="s">
        <v>504</v>
      </c>
      <c r="F67" s="167" t="s">
        <v>519</v>
      </c>
      <c r="G67" s="167" t="s">
        <v>922</v>
      </c>
      <c r="H67" s="167" t="s">
        <v>1109</v>
      </c>
      <c r="I67" s="167" t="s">
        <v>934</v>
      </c>
      <c r="J67" s="167"/>
      <c r="K67" s="167" t="s">
        <v>386</v>
      </c>
      <c r="L67" s="167">
        <v>3</v>
      </c>
      <c r="M67" s="167"/>
      <c r="N67" s="167">
        <v>8</v>
      </c>
      <c r="O67" s="664">
        <v>2.6666666666666665</v>
      </c>
      <c r="P67" s="664">
        <v>2011.3333333333333</v>
      </c>
      <c r="Q67" s="664">
        <v>868.66666666666663</v>
      </c>
      <c r="R67" s="167">
        <v>2</v>
      </c>
      <c r="S67" s="665">
        <v>0.25</v>
      </c>
      <c r="T67" s="167">
        <v>1</v>
      </c>
      <c r="U67" s="624">
        <v>0.33333333333333331</v>
      </c>
      <c r="V67" s="167">
        <v>6023</v>
      </c>
      <c r="W67" s="167">
        <v>11</v>
      </c>
      <c r="X67" s="624">
        <v>1.8230029830957905E-3</v>
      </c>
      <c r="Y67" s="167">
        <v>6034</v>
      </c>
      <c r="Z67" s="167"/>
      <c r="AA67" s="624"/>
      <c r="AB67" s="167">
        <v>6023</v>
      </c>
      <c r="AC67" s="167">
        <v>11</v>
      </c>
      <c r="AD67" s="167">
        <v>6034</v>
      </c>
      <c r="AE67" s="167">
        <v>2595</v>
      </c>
      <c r="AF67" s="624">
        <v>0.43084841441142285</v>
      </c>
      <c r="AG67" s="167">
        <v>11</v>
      </c>
      <c r="AH67" s="624">
        <v>1</v>
      </c>
      <c r="AI67" s="167">
        <v>2606</v>
      </c>
      <c r="AJ67" s="624">
        <v>0.43188597944978457</v>
      </c>
      <c r="AK67" s="167">
        <v>45</v>
      </c>
      <c r="AL67" s="624">
        <v>1.7341040462427744E-2</v>
      </c>
      <c r="AM67" s="167">
        <v>1</v>
      </c>
      <c r="AN67" s="624">
        <v>9.0909090909090912E-2</v>
      </c>
      <c r="AO67" s="167">
        <v>46</v>
      </c>
      <c r="AP67" s="624">
        <v>1.7651573292402148E-2</v>
      </c>
      <c r="AQ67" s="167">
        <v>31</v>
      </c>
      <c r="AR67" s="624">
        <v>0.68888888888888888</v>
      </c>
      <c r="AS67" s="167"/>
      <c r="AT67" s="624"/>
      <c r="AU67" s="167">
        <v>31</v>
      </c>
      <c r="AV67" s="624">
        <v>0.67391304347826086</v>
      </c>
      <c r="AW67" s="167"/>
      <c r="AX67" s="624"/>
      <c r="AY67" s="167">
        <v>111</v>
      </c>
      <c r="AZ67" s="624">
        <v>4.2594013814274752E-2</v>
      </c>
      <c r="BA67" s="167">
        <v>111</v>
      </c>
      <c r="BB67" s="624">
        <v>4.2594013814274752E-2</v>
      </c>
      <c r="BC67" s="167">
        <v>4</v>
      </c>
      <c r="BD67" s="624">
        <v>0.5</v>
      </c>
      <c r="BE67" s="167">
        <v>1</v>
      </c>
      <c r="BF67" s="624">
        <v>0.33333333333333331</v>
      </c>
      <c r="BG67" s="167" t="s">
        <v>323</v>
      </c>
    </row>
    <row r="68" spans="1:59" s="590" customFormat="1" x14ac:dyDescent="0.2">
      <c r="A68" s="167" t="s">
        <v>616</v>
      </c>
      <c r="B68" s="167" t="s">
        <v>396</v>
      </c>
      <c r="C68" s="167" t="s">
        <v>620</v>
      </c>
      <c r="D68" s="167" t="s">
        <v>507</v>
      </c>
      <c r="E68" s="167" t="s">
        <v>504</v>
      </c>
      <c r="F68" s="167" t="s">
        <v>519</v>
      </c>
      <c r="G68" s="167" t="s">
        <v>922</v>
      </c>
      <c r="H68" s="167" t="s">
        <v>1109</v>
      </c>
      <c r="I68" s="167" t="s">
        <v>934</v>
      </c>
      <c r="J68" s="167"/>
      <c r="K68" s="167" t="s">
        <v>386</v>
      </c>
      <c r="L68" s="167">
        <v>1</v>
      </c>
      <c r="M68" s="167"/>
      <c r="N68" s="167">
        <v>2</v>
      </c>
      <c r="O68" s="664">
        <v>2</v>
      </c>
      <c r="P68" s="664">
        <v>1821</v>
      </c>
      <c r="Q68" s="664">
        <v>937</v>
      </c>
      <c r="R68" s="167">
        <v>1</v>
      </c>
      <c r="S68" s="665">
        <v>0.5</v>
      </c>
      <c r="T68" s="167"/>
      <c r="U68" s="624"/>
      <c r="V68" s="167">
        <v>1814</v>
      </c>
      <c r="W68" s="167">
        <v>7</v>
      </c>
      <c r="X68" s="624">
        <v>3.8440417353102691E-3</v>
      </c>
      <c r="Y68" s="167">
        <v>1821</v>
      </c>
      <c r="Z68" s="167"/>
      <c r="AA68" s="624"/>
      <c r="AB68" s="167">
        <v>1814</v>
      </c>
      <c r="AC68" s="167">
        <v>7</v>
      </c>
      <c r="AD68" s="167">
        <v>1821</v>
      </c>
      <c r="AE68" s="167">
        <v>929</v>
      </c>
      <c r="AF68" s="624">
        <v>0.51212789415656013</v>
      </c>
      <c r="AG68" s="167">
        <v>8</v>
      </c>
      <c r="AH68" s="624">
        <v>1.1428571428571428</v>
      </c>
      <c r="AI68" s="167">
        <v>937</v>
      </c>
      <c r="AJ68" s="624">
        <v>0.51455244371224607</v>
      </c>
      <c r="AK68" s="167">
        <v>9</v>
      </c>
      <c r="AL68" s="624">
        <v>9.6878363832077503E-3</v>
      </c>
      <c r="AM68" s="167">
        <v>1</v>
      </c>
      <c r="AN68" s="624">
        <v>0.125</v>
      </c>
      <c r="AO68" s="167">
        <v>10</v>
      </c>
      <c r="AP68" s="624">
        <v>1.0672358591248666E-2</v>
      </c>
      <c r="AQ68" s="167">
        <v>6</v>
      </c>
      <c r="AR68" s="624">
        <v>0.66666666666666663</v>
      </c>
      <c r="AS68" s="167">
        <v>1</v>
      </c>
      <c r="AT68" s="624">
        <v>1</v>
      </c>
      <c r="AU68" s="167">
        <v>7</v>
      </c>
      <c r="AV68" s="624">
        <v>0.7</v>
      </c>
      <c r="AW68" s="167"/>
      <c r="AX68" s="624"/>
      <c r="AY68" s="167">
        <v>76</v>
      </c>
      <c r="AZ68" s="624">
        <v>8.1109925293489857E-2</v>
      </c>
      <c r="BA68" s="167">
        <v>76</v>
      </c>
      <c r="BB68" s="624">
        <v>8.1109925293489857E-2</v>
      </c>
      <c r="BC68" s="167">
        <v>0</v>
      </c>
      <c r="BD68" s="624"/>
      <c r="BE68" s="167"/>
      <c r="BF68" s="624"/>
      <c r="BG68" s="167" t="s">
        <v>323</v>
      </c>
    </row>
    <row r="69" spans="1:59" s="590" customFormat="1" x14ac:dyDescent="0.2">
      <c r="A69" s="167" t="s">
        <v>616</v>
      </c>
      <c r="B69" s="167" t="s">
        <v>396</v>
      </c>
      <c r="C69" s="167" t="s">
        <v>404</v>
      </c>
      <c r="D69" s="167" t="s">
        <v>507</v>
      </c>
      <c r="E69" s="167" t="s">
        <v>504</v>
      </c>
      <c r="F69" s="167" t="s">
        <v>519</v>
      </c>
      <c r="G69" s="167" t="s">
        <v>922</v>
      </c>
      <c r="H69" s="167" t="s">
        <v>1109</v>
      </c>
      <c r="I69" s="167" t="s">
        <v>934</v>
      </c>
      <c r="J69" s="167"/>
      <c r="K69" s="167" t="s">
        <v>386</v>
      </c>
      <c r="L69" s="167">
        <v>1</v>
      </c>
      <c r="M69" s="167"/>
      <c r="N69" s="167">
        <v>2</v>
      </c>
      <c r="O69" s="664">
        <v>2</v>
      </c>
      <c r="P69" s="664">
        <v>1913</v>
      </c>
      <c r="Q69" s="664">
        <v>934</v>
      </c>
      <c r="R69" s="167">
        <v>1</v>
      </c>
      <c r="S69" s="665">
        <v>0.5</v>
      </c>
      <c r="T69" s="167">
        <v>1</v>
      </c>
      <c r="U69" s="624">
        <v>1</v>
      </c>
      <c r="V69" s="167">
        <v>1888</v>
      </c>
      <c r="W69" s="167">
        <v>25</v>
      </c>
      <c r="X69" s="624">
        <v>1.3068478829064296E-2</v>
      </c>
      <c r="Y69" s="167">
        <v>1913</v>
      </c>
      <c r="Z69" s="167"/>
      <c r="AA69" s="624"/>
      <c r="AB69" s="167">
        <v>1888</v>
      </c>
      <c r="AC69" s="167">
        <v>25</v>
      </c>
      <c r="AD69" s="167">
        <v>1913</v>
      </c>
      <c r="AE69" s="167">
        <v>913</v>
      </c>
      <c r="AF69" s="624">
        <v>0.48358050847457629</v>
      </c>
      <c r="AG69" s="167">
        <v>21</v>
      </c>
      <c r="AH69" s="624">
        <v>0.84</v>
      </c>
      <c r="AI69" s="167">
        <v>934</v>
      </c>
      <c r="AJ69" s="624">
        <v>0.48823836905384216</v>
      </c>
      <c r="AK69" s="167">
        <v>11</v>
      </c>
      <c r="AL69" s="624">
        <v>1.2048192771084338E-2</v>
      </c>
      <c r="AM69" s="167">
        <v>3</v>
      </c>
      <c r="AN69" s="624">
        <v>0.14285714285714285</v>
      </c>
      <c r="AO69" s="167">
        <v>14</v>
      </c>
      <c r="AP69" s="624">
        <v>1.4989293361884369E-2</v>
      </c>
      <c r="AQ69" s="167">
        <v>8</v>
      </c>
      <c r="AR69" s="624">
        <v>0.72727272727272729</v>
      </c>
      <c r="AS69" s="167">
        <v>1</v>
      </c>
      <c r="AT69" s="624">
        <v>0.33333333333333331</v>
      </c>
      <c r="AU69" s="167">
        <v>9</v>
      </c>
      <c r="AV69" s="624">
        <v>0.6428571428571429</v>
      </c>
      <c r="AW69" s="167"/>
      <c r="AX69" s="624"/>
      <c r="AY69" s="167">
        <v>82</v>
      </c>
      <c r="AZ69" s="624">
        <v>8.7794432548179868E-2</v>
      </c>
      <c r="BA69" s="167">
        <v>82</v>
      </c>
      <c r="BB69" s="624">
        <v>8.7794432548179868E-2</v>
      </c>
      <c r="BC69" s="167">
        <v>1</v>
      </c>
      <c r="BD69" s="624">
        <v>0.5</v>
      </c>
      <c r="BE69" s="167">
        <v>0</v>
      </c>
      <c r="BF69" s="624"/>
      <c r="BG69" s="167" t="s">
        <v>323</v>
      </c>
    </row>
    <row r="70" spans="1:59" s="590" customFormat="1" x14ac:dyDescent="0.2">
      <c r="A70" s="167" t="s">
        <v>631</v>
      </c>
      <c r="B70" s="167" t="s">
        <v>640</v>
      </c>
      <c r="C70" s="167" t="s">
        <v>502</v>
      </c>
      <c r="D70" s="167" t="s">
        <v>507</v>
      </c>
      <c r="E70" s="167" t="s">
        <v>504</v>
      </c>
      <c r="F70" s="167" t="s">
        <v>505</v>
      </c>
      <c r="G70" s="167" t="s">
        <v>318</v>
      </c>
      <c r="H70" s="167" t="s">
        <v>1112</v>
      </c>
      <c r="I70" s="167" t="s">
        <v>934</v>
      </c>
      <c r="J70" s="167"/>
      <c r="K70" s="167" t="s">
        <v>510</v>
      </c>
      <c r="L70" s="167">
        <v>5</v>
      </c>
      <c r="M70" s="167">
        <v>4</v>
      </c>
      <c r="N70" s="167">
        <v>4</v>
      </c>
      <c r="O70" s="664">
        <v>0.8</v>
      </c>
      <c r="P70" s="664">
        <v>207.4</v>
      </c>
      <c r="Q70" s="664" t="s">
        <v>323</v>
      </c>
      <c r="R70" s="167">
        <v>4</v>
      </c>
      <c r="S70" s="665">
        <v>1</v>
      </c>
      <c r="T70" s="167">
        <v>4</v>
      </c>
      <c r="U70" s="624">
        <v>0.8</v>
      </c>
      <c r="V70" s="167">
        <v>1037</v>
      </c>
      <c r="W70" s="167"/>
      <c r="X70" s="624"/>
      <c r="Y70" s="167">
        <v>1037</v>
      </c>
      <c r="Z70" s="167">
        <v>1509</v>
      </c>
      <c r="AA70" s="624">
        <v>0.68721007289595759</v>
      </c>
      <c r="AB70" s="167" t="s">
        <v>323</v>
      </c>
      <c r="AC70" s="167" t="s">
        <v>323</v>
      </c>
      <c r="AD70" s="167" t="s">
        <v>323</v>
      </c>
      <c r="AE70" s="167"/>
      <c r="AF70" s="624" t="s">
        <v>323</v>
      </c>
      <c r="AG70" s="167"/>
      <c r="AH70" s="624" t="s">
        <v>323</v>
      </c>
      <c r="AI70" s="167" t="s">
        <v>323</v>
      </c>
      <c r="AJ70" s="624" t="s">
        <v>323</v>
      </c>
      <c r="AK70" s="167"/>
      <c r="AL70" s="624" t="s">
        <v>323</v>
      </c>
      <c r="AM70" s="167"/>
      <c r="AN70" s="624" t="s">
        <v>323</v>
      </c>
      <c r="AO70" s="167" t="s">
        <v>323</v>
      </c>
      <c r="AP70" s="624" t="s">
        <v>323</v>
      </c>
      <c r="AQ70" s="167"/>
      <c r="AR70" s="624" t="s">
        <v>323</v>
      </c>
      <c r="AS70" s="167"/>
      <c r="AT70" s="624" t="s">
        <v>323</v>
      </c>
      <c r="AU70" s="167" t="s">
        <v>323</v>
      </c>
      <c r="AV70" s="624" t="s">
        <v>323</v>
      </c>
      <c r="AW70" s="167"/>
      <c r="AX70" s="624" t="s">
        <v>323</v>
      </c>
      <c r="AY70" s="167"/>
      <c r="AZ70" s="624" t="s">
        <v>323</v>
      </c>
      <c r="BA70" s="167" t="s">
        <v>323</v>
      </c>
      <c r="BB70" s="624" t="s">
        <v>323</v>
      </c>
      <c r="BC70" s="167">
        <v>2</v>
      </c>
      <c r="BD70" s="624">
        <v>0.5</v>
      </c>
      <c r="BE70" s="167">
        <v>2</v>
      </c>
      <c r="BF70" s="624">
        <v>0.4</v>
      </c>
      <c r="BG70" s="167">
        <v>1</v>
      </c>
    </row>
    <row r="71" spans="1:59" s="590" customFormat="1" x14ac:dyDescent="0.2">
      <c r="A71" s="167" t="s">
        <v>656</v>
      </c>
      <c r="B71" s="167" t="s">
        <v>658</v>
      </c>
      <c r="C71" s="167" t="s">
        <v>659</v>
      </c>
      <c r="D71" s="167" t="s">
        <v>507</v>
      </c>
      <c r="E71" s="167" t="s">
        <v>504</v>
      </c>
      <c r="F71" s="167" t="s">
        <v>519</v>
      </c>
      <c r="G71" s="167" t="s">
        <v>319</v>
      </c>
      <c r="H71" s="167" t="s">
        <v>1109</v>
      </c>
      <c r="I71" s="167" t="s">
        <v>934</v>
      </c>
      <c r="J71" s="167"/>
      <c r="K71" s="167" t="s">
        <v>510</v>
      </c>
      <c r="L71" s="167">
        <v>1</v>
      </c>
      <c r="M71" s="167">
        <v>1</v>
      </c>
      <c r="N71" s="167">
        <v>1</v>
      </c>
      <c r="O71" s="664">
        <v>1</v>
      </c>
      <c r="P71" s="664">
        <v>1942</v>
      </c>
      <c r="Q71" s="664" t="s">
        <v>323</v>
      </c>
      <c r="R71" s="167"/>
      <c r="S71" s="665"/>
      <c r="T71" s="167"/>
      <c r="U71" s="624"/>
      <c r="V71" s="167">
        <v>1937</v>
      </c>
      <c r="W71" s="167">
        <v>5</v>
      </c>
      <c r="X71" s="624">
        <v>2.5746652935118436E-3</v>
      </c>
      <c r="Y71" s="167">
        <v>1942</v>
      </c>
      <c r="Z71" s="167"/>
      <c r="AA71" s="624"/>
      <c r="AB71" s="167" t="s">
        <v>323</v>
      </c>
      <c r="AC71" s="167" t="s">
        <v>323</v>
      </c>
      <c r="AD71" s="167" t="s">
        <v>323</v>
      </c>
      <c r="AE71" s="167"/>
      <c r="AF71" s="624" t="s">
        <v>323</v>
      </c>
      <c r="AG71" s="167"/>
      <c r="AH71" s="624" t="s">
        <v>323</v>
      </c>
      <c r="AI71" s="167" t="s">
        <v>323</v>
      </c>
      <c r="AJ71" s="624" t="s">
        <v>323</v>
      </c>
      <c r="AK71" s="167" t="s">
        <v>323</v>
      </c>
      <c r="AL71" s="624" t="s">
        <v>323</v>
      </c>
      <c r="AM71" s="167" t="s">
        <v>323</v>
      </c>
      <c r="AN71" s="624" t="s">
        <v>323</v>
      </c>
      <c r="AO71" s="167" t="s">
        <v>323</v>
      </c>
      <c r="AP71" s="624" t="s">
        <v>323</v>
      </c>
      <c r="AQ71" s="167"/>
      <c r="AR71" s="624" t="s">
        <v>323</v>
      </c>
      <c r="AS71" s="167"/>
      <c r="AT71" s="624" t="s">
        <v>323</v>
      </c>
      <c r="AU71" s="167" t="s">
        <v>323</v>
      </c>
      <c r="AV71" s="624" t="s">
        <v>323</v>
      </c>
      <c r="AW71" s="167"/>
      <c r="AX71" s="624" t="s">
        <v>323</v>
      </c>
      <c r="AY71" s="167"/>
      <c r="AZ71" s="624" t="s">
        <v>323</v>
      </c>
      <c r="BA71" s="167" t="s">
        <v>323</v>
      </c>
      <c r="BB71" s="624" t="s">
        <v>323</v>
      </c>
      <c r="BC71" s="167">
        <v>0</v>
      </c>
      <c r="BD71" s="624"/>
      <c r="BE71" s="167"/>
      <c r="BF71" s="624"/>
      <c r="BG71" s="167" t="s">
        <v>323</v>
      </c>
    </row>
    <row r="72" spans="1:59" s="590" customFormat="1" x14ac:dyDescent="0.2">
      <c r="A72" s="167" t="s">
        <v>656</v>
      </c>
      <c r="B72" s="167" t="s">
        <v>658</v>
      </c>
      <c r="C72" s="167" t="s">
        <v>660</v>
      </c>
      <c r="D72" s="167" t="s">
        <v>507</v>
      </c>
      <c r="E72" s="167" t="s">
        <v>504</v>
      </c>
      <c r="F72" s="167" t="s">
        <v>519</v>
      </c>
      <c r="G72" s="167" t="s">
        <v>319</v>
      </c>
      <c r="H72" s="167" t="s">
        <v>1109</v>
      </c>
      <c r="I72" s="167" t="s">
        <v>934</v>
      </c>
      <c r="J72" s="167"/>
      <c r="K72" s="167" t="s">
        <v>510</v>
      </c>
      <c r="L72" s="167">
        <v>1</v>
      </c>
      <c r="M72" s="167">
        <v>1</v>
      </c>
      <c r="N72" s="167">
        <v>1</v>
      </c>
      <c r="O72" s="664">
        <v>1</v>
      </c>
      <c r="P72" s="664">
        <v>1655</v>
      </c>
      <c r="Q72" s="664" t="s">
        <v>323</v>
      </c>
      <c r="R72" s="167">
        <v>1</v>
      </c>
      <c r="S72" s="665">
        <v>1</v>
      </c>
      <c r="T72" s="167">
        <v>1</v>
      </c>
      <c r="U72" s="624">
        <v>1</v>
      </c>
      <c r="V72" s="167">
        <v>1655</v>
      </c>
      <c r="W72" s="167">
        <v>0</v>
      </c>
      <c r="X72" s="624">
        <v>0</v>
      </c>
      <c r="Y72" s="167">
        <v>1655</v>
      </c>
      <c r="Z72" s="167"/>
      <c r="AA72" s="624"/>
      <c r="AB72" s="167" t="s">
        <v>323</v>
      </c>
      <c r="AC72" s="167" t="s">
        <v>323</v>
      </c>
      <c r="AD72" s="167" t="s">
        <v>323</v>
      </c>
      <c r="AE72" s="167"/>
      <c r="AF72" s="624" t="s">
        <v>323</v>
      </c>
      <c r="AG72" s="167"/>
      <c r="AH72" s="624" t="s">
        <v>323</v>
      </c>
      <c r="AI72" s="167" t="s">
        <v>323</v>
      </c>
      <c r="AJ72" s="624" t="s">
        <v>323</v>
      </c>
      <c r="AK72" s="167" t="s">
        <v>323</v>
      </c>
      <c r="AL72" s="624" t="s">
        <v>323</v>
      </c>
      <c r="AM72" s="167" t="s">
        <v>323</v>
      </c>
      <c r="AN72" s="624" t="s">
        <v>323</v>
      </c>
      <c r="AO72" s="167" t="s">
        <v>323</v>
      </c>
      <c r="AP72" s="624" t="s">
        <v>323</v>
      </c>
      <c r="AQ72" s="167"/>
      <c r="AR72" s="624" t="s">
        <v>323</v>
      </c>
      <c r="AS72" s="167"/>
      <c r="AT72" s="624" t="s">
        <v>323</v>
      </c>
      <c r="AU72" s="167" t="s">
        <v>323</v>
      </c>
      <c r="AV72" s="624" t="s">
        <v>323</v>
      </c>
      <c r="AW72" s="167"/>
      <c r="AX72" s="624" t="s">
        <v>323</v>
      </c>
      <c r="AY72" s="167"/>
      <c r="AZ72" s="624" t="s">
        <v>323</v>
      </c>
      <c r="BA72" s="167" t="s">
        <v>323</v>
      </c>
      <c r="BB72" s="624" t="s">
        <v>323</v>
      </c>
      <c r="BC72" s="167">
        <v>0</v>
      </c>
      <c r="BD72" s="624"/>
      <c r="BE72" s="167"/>
      <c r="BF72" s="624"/>
      <c r="BG72" s="167" t="s">
        <v>323</v>
      </c>
    </row>
    <row r="73" spans="1:59" s="590" customFormat="1" x14ac:dyDescent="0.2">
      <c r="A73" s="167" t="s">
        <v>656</v>
      </c>
      <c r="B73" s="167" t="s">
        <v>658</v>
      </c>
      <c r="C73" s="167" t="s">
        <v>661</v>
      </c>
      <c r="D73" s="167" t="s">
        <v>507</v>
      </c>
      <c r="E73" s="167" t="s">
        <v>504</v>
      </c>
      <c r="F73" s="167" t="s">
        <v>519</v>
      </c>
      <c r="G73" s="167" t="s">
        <v>319</v>
      </c>
      <c r="H73" s="167" t="s">
        <v>1109</v>
      </c>
      <c r="I73" s="167" t="s">
        <v>934</v>
      </c>
      <c r="J73" s="167"/>
      <c r="K73" s="167" t="s">
        <v>510</v>
      </c>
      <c r="L73" s="167">
        <v>1</v>
      </c>
      <c r="M73" s="167">
        <v>1</v>
      </c>
      <c r="N73" s="167">
        <v>1</v>
      </c>
      <c r="O73" s="664">
        <v>1</v>
      </c>
      <c r="P73" s="664">
        <v>2275</v>
      </c>
      <c r="Q73" s="664" t="s">
        <v>323</v>
      </c>
      <c r="R73" s="167"/>
      <c r="S73" s="665"/>
      <c r="T73" s="167"/>
      <c r="U73" s="624"/>
      <c r="V73" s="167">
        <v>2264</v>
      </c>
      <c r="W73" s="167">
        <v>11</v>
      </c>
      <c r="X73" s="624">
        <v>4.8351648351648352E-3</v>
      </c>
      <c r="Y73" s="167">
        <v>2275</v>
      </c>
      <c r="Z73" s="167"/>
      <c r="AA73" s="624"/>
      <c r="AB73" s="167" t="s">
        <v>323</v>
      </c>
      <c r="AC73" s="167" t="s">
        <v>323</v>
      </c>
      <c r="AD73" s="167" t="s">
        <v>323</v>
      </c>
      <c r="AE73" s="167"/>
      <c r="AF73" s="624" t="s">
        <v>323</v>
      </c>
      <c r="AG73" s="167"/>
      <c r="AH73" s="624" t="s">
        <v>323</v>
      </c>
      <c r="AI73" s="167" t="s">
        <v>323</v>
      </c>
      <c r="AJ73" s="624" t="s">
        <v>323</v>
      </c>
      <c r="AK73" s="167" t="s">
        <v>323</v>
      </c>
      <c r="AL73" s="624" t="s">
        <v>323</v>
      </c>
      <c r="AM73" s="167" t="s">
        <v>323</v>
      </c>
      <c r="AN73" s="624" t="s">
        <v>323</v>
      </c>
      <c r="AO73" s="167" t="s">
        <v>323</v>
      </c>
      <c r="AP73" s="624" t="s">
        <v>323</v>
      </c>
      <c r="AQ73" s="167"/>
      <c r="AR73" s="624" t="s">
        <v>323</v>
      </c>
      <c r="AS73" s="167"/>
      <c r="AT73" s="624" t="s">
        <v>323</v>
      </c>
      <c r="AU73" s="167" t="s">
        <v>323</v>
      </c>
      <c r="AV73" s="624" t="s">
        <v>323</v>
      </c>
      <c r="AW73" s="167"/>
      <c r="AX73" s="624" t="s">
        <v>323</v>
      </c>
      <c r="AY73" s="167"/>
      <c r="AZ73" s="624" t="s">
        <v>323</v>
      </c>
      <c r="BA73" s="167" t="s">
        <v>323</v>
      </c>
      <c r="BB73" s="624" t="s">
        <v>323</v>
      </c>
      <c r="BC73" s="167">
        <v>0</v>
      </c>
      <c r="BD73" s="624"/>
      <c r="BE73" s="167"/>
      <c r="BF73" s="624"/>
      <c r="BG73" s="167" t="s">
        <v>323</v>
      </c>
    </row>
    <row r="74" spans="1:59" s="590" customFormat="1" x14ac:dyDescent="0.2">
      <c r="A74" s="167" t="s">
        <v>656</v>
      </c>
      <c r="B74" s="167" t="s">
        <v>658</v>
      </c>
      <c r="C74" s="167" t="s">
        <v>662</v>
      </c>
      <c r="D74" s="167" t="s">
        <v>507</v>
      </c>
      <c r="E74" s="167" t="s">
        <v>504</v>
      </c>
      <c r="F74" s="167" t="s">
        <v>519</v>
      </c>
      <c r="G74" s="167" t="s">
        <v>319</v>
      </c>
      <c r="H74" s="167" t="s">
        <v>1109</v>
      </c>
      <c r="I74" s="167" t="s">
        <v>934</v>
      </c>
      <c r="J74" s="167"/>
      <c r="K74" s="167" t="s">
        <v>510</v>
      </c>
      <c r="L74" s="167">
        <v>1</v>
      </c>
      <c r="M74" s="167">
        <v>1</v>
      </c>
      <c r="N74" s="167">
        <v>1</v>
      </c>
      <c r="O74" s="664">
        <v>1</v>
      </c>
      <c r="P74" s="664">
        <v>1896</v>
      </c>
      <c r="Q74" s="664" t="s">
        <v>323</v>
      </c>
      <c r="R74" s="167">
        <v>1</v>
      </c>
      <c r="S74" s="665">
        <v>1</v>
      </c>
      <c r="T74" s="167">
        <v>1</v>
      </c>
      <c r="U74" s="624">
        <v>1</v>
      </c>
      <c r="V74" s="167">
        <v>1885</v>
      </c>
      <c r="W74" s="167">
        <v>11</v>
      </c>
      <c r="X74" s="624">
        <v>5.8016877637130804E-3</v>
      </c>
      <c r="Y74" s="167">
        <v>1896</v>
      </c>
      <c r="Z74" s="167"/>
      <c r="AA74" s="624"/>
      <c r="AB74" s="167" t="s">
        <v>323</v>
      </c>
      <c r="AC74" s="167" t="s">
        <v>323</v>
      </c>
      <c r="AD74" s="167" t="s">
        <v>323</v>
      </c>
      <c r="AE74" s="167"/>
      <c r="AF74" s="624" t="s">
        <v>323</v>
      </c>
      <c r="AG74" s="167"/>
      <c r="AH74" s="624" t="s">
        <v>323</v>
      </c>
      <c r="AI74" s="167" t="s">
        <v>323</v>
      </c>
      <c r="AJ74" s="624" t="s">
        <v>323</v>
      </c>
      <c r="AK74" s="167"/>
      <c r="AL74" s="624" t="s">
        <v>323</v>
      </c>
      <c r="AM74" s="167"/>
      <c r="AN74" s="624" t="s">
        <v>323</v>
      </c>
      <c r="AO74" s="167" t="s">
        <v>323</v>
      </c>
      <c r="AP74" s="624" t="s">
        <v>323</v>
      </c>
      <c r="AQ74" s="167"/>
      <c r="AR74" s="624" t="s">
        <v>323</v>
      </c>
      <c r="AS74" s="167"/>
      <c r="AT74" s="624" t="s">
        <v>323</v>
      </c>
      <c r="AU74" s="167" t="s">
        <v>323</v>
      </c>
      <c r="AV74" s="624" t="s">
        <v>323</v>
      </c>
      <c r="AW74" s="167"/>
      <c r="AX74" s="624" t="s">
        <v>323</v>
      </c>
      <c r="AY74" s="167"/>
      <c r="AZ74" s="624" t="s">
        <v>323</v>
      </c>
      <c r="BA74" s="167" t="s">
        <v>323</v>
      </c>
      <c r="BB74" s="624" t="s">
        <v>323</v>
      </c>
      <c r="BC74" s="167">
        <v>1</v>
      </c>
      <c r="BD74" s="624">
        <v>1</v>
      </c>
      <c r="BE74" s="167">
        <v>1</v>
      </c>
      <c r="BF74" s="624">
        <v>1</v>
      </c>
      <c r="BG74" s="167" t="s">
        <v>323</v>
      </c>
    </row>
    <row r="75" spans="1:59" s="590" customFormat="1" x14ac:dyDescent="0.2">
      <c r="A75" s="167" t="s">
        <v>679</v>
      </c>
      <c r="B75" s="167" t="s">
        <v>680</v>
      </c>
      <c r="C75" s="167" t="s">
        <v>502</v>
      </c>
      <c r="D75" s="167" t="s">
        <v>507</v>
      </c>
      <c r="E75" s="167" t="s">
        <v>504</v>
      </c>
      <c r="F75" s="167" t="s">
        <v>519</v>
      </c>
      <c r="G75" s="167" t="s">
        <v>924</v>
      </c>
      <c r="H75" s="167" t="s">
        <v>1109</v>
      </c>
      <c r="I75" s="167" t="s">
        <v>934</v>
      </c>
      <c r="J75" s="167"/>
      <c r="K75" s="167" t="s">
        <v>386</v>
      </c>
      <c r="L75" s="167">
        <v>5</v>
      </c>
      <c r="M75" s="167"/>
      <c r="N75" s="167">
        <v>7</v>
      </c>
      <c r="O75" s="664">
        <v>1.4</v>
      </c>
      <c r="P75" s="664">
        <v>641</v>
      </c>
      <c r="Q75" s="664">
        <v>342.8</v>
      </c>
      <c r="R75" s="167">
        <v>2</v>
      </c>
      <c r="S75" s="665">
        <v>0.2857142857142857</v>
      </c>
      <c r="T75" s="167">
        <v>2</v>
      </c>
      <c r="U75" s="624">
        <v>0.4</v>
      </c>
      <c r="V75" s="167">
        <v>3188</v>
      </c>
      <c r="W75" s="167">
        <v>17</v>
      </c>
      <c r="X75" s="624">
        <v>5.3042121684867393E-3</v>
      </c>
      <c r="Y75" s="167">
        <v>3205</v>
      </c>
      <c r="Z75" s="167">
        <v>4440</v>
      </c>
      <c r="AA75" s="624">
        <v>0.72184684684684686</v>
      </c>
      <c r="AB75" s="167">
        <v>3188</v>
      </c>
      <c r="AC75" s="167">
        <v>17</v>
      </c>
      <c r="AD75" s="167">
        <v>3205</v>
      </c>
      <c r="AE75" s="167">
        <v>1699</v>
      </c>
      <c r="AF75" s="624">
        <v>0.53293601003764113</v>
      </c>
      <c r="AG75" s="167">
        <v>15</v>
      </c>
      <c r="AH75" s="624">
        <v>0.88235294117647056</v>
      </c>
      <c r="AI75" s="167">
        <v>1714</v>
      </c>
      <c r="AJ75" s="624">
        <v>0.53478939157566308</v>
      </c>
      <c r="AK75" s="167">
        <v>13</v>
      </c>
      <c r="AL75" s="624">
        <v>7.6515597410241314E-3</v>
      </c>
      <c r="AM75" s="167">
        <v>2</v>
      </c>
      <c r="AN75" s="624">
        <v>0.13333333333333333</v>
      </c>
      <c r="AO75" s="167">
        <v>15</v>
      </c>
      <c r="AP75" s="624">
        <v>8.7514585764294044E-3</v>
      </c>
      <c r="AQ75" s="167">
        <v>8</v>
      </c>
      <c r="AR75" s="624">
        <v>0.61538461538461542</v>
      </c>
      <c r="AS75" s="167"/>
      <c r="AT75" s="624"/>
      <c r="AU75" s="167">
        <v>8</v>
      </c>
      <c r="AV75" s="624">
        <v>0.53333333333333333</v>
      </c>
      <c r="AW75" s="167">
        <v>1</v>
      </c>
      <c r="AX75" s="624">
        <v>5.8343057176196028E-4</v>
      </c>
      <c r="AY75" s="167">
        <v>35</v>
      </c>
      <c r="AZ75" s="624">
        <v>2.0420070011668612E-2</v>
      </c>
      <c r="BA75" s="167">
        <v>36</v>
      </c>
      <c r="BB75" s="624">
        <v>2.1003500583430573E-2</v>
      </c>
      <c r="BC75" s="167">
        <v>3</v>
      </c>
      <c r="BD75" s="624">
        <v>0.42857142857142855</v>
      </c>
      <c r="BE75" s="167">
        <v>3</v>
      </c>
      <c r="BF75" s="624">
        <v>0.6</v>
      </c>
      <c r="BG75" s="167" t="s">
        <v>323</v>
      </c>
    </row>
    <row r="76" spans="1:59" s="590" customFormat="1" x14ac:dyDescent="0.2">
      <c r="A76" s="167" t="s">
        <v>686</v>
      </c>
      <c r="B76" s="167" t="s">
        <v>689</v>
      </c>
      <c r="C76" s="167" t="s">
        <v>502</v>
      </c>
      <c r="D76" s="167" t="s">
        <v>507</v>
      </c>
      <c r="E76" s="167" t="s">
        <v>504</v>
      </c>
      <c r="F76" s="167" t="s">
        <v>505</v>
      </c>
      <c r="G76" s="167" t="s">
        <v>314</v>
      </c>
      <c r="H76" s="167" t="s">
        <v>1112</v>
      </c>
      <c r="I76" s="167" t="s">
        <v>934</v>
      </c>
      <c r="J76" s="167"/>
      <c r="K76" s="167" t="s">
        <v>386</v>
      </c>
      <c r="L76" s="167">
        <v>5</v>
      </c>
      <c r="M76" s="167"/>
      <c r="N76" s="167">
        <v>7</v>
      </c>
      <c r="O76" s="664">
        <v>1.4</v>
      </c>
      <c r="P76" s="664">
        <v>140.4</v>
      </c>
      <c r="Q76" s="664">
        <v>76.599999999999994</v>
      </c>
      <c r="R76" s="167">
        <v>1</v>
      </c>
      <c r="S76" s="665">
        <v>0.14285714285714285</v>
      </c>
      <c r="T76" s="167">
        <v>1</v>
      </c>
      <c r="U76" s="624">
        <v>0.2</v>
      </c>
      <c r="V76" s="167">
        <v>672</v>
      </c>
      <c r="W76" s="167">
        <v>30</v>
      </c>
      <c r="X76" s="624">
        <v>4.2735042735042736E-2</v>
      </c>
      <c r="Y76" s="167">
        <v>702</v>
      </c>
      <c r="Z76" s="167">
        <v>1070</v>
      </c>
      <c r="AA76" s="624">
        <v>0.65607476635514017</v>
      </c>
      <c r="AB76" s="167">
        <v>672</v>
      </c>
      <c r="AC76" s="167">
        <v>30</v>
      </c>
      <c r="AD76" s="167">
        <v>702</v>
      </c>
      <c r="AE76" s="167">
        <v>360</v>
      </c>
      <c r="AF76" s="624">
        <v>0.5357142857142857</v>
      </c>
      <c r="AG76" s="167">
        <v>23</v>
      </c>
      <c r="AH76" s="624">
        <v>0.76666666666666672</v>
      </c>
      <c r="AI76" s="167">
        <v>383</v>
      </c>
      <c r="AJ76" s="624">
        <v>0.54558404558404561</v>
      </c>
      <c r="AK76" s="167">
        <v>3</v>
      </c>
      <c r="AL76" s="624">
        <v>8.3333333333333332E-3</v>
      </c>
      <c r="AM76" s="167">
        <v>2</v>
      </c>
      <c r="AN76" s="624">
        <v>8.6956521739130432E-2</v>
      </c>
      <c r="AO76" s="167">
        <v>5</v>
      </c>
      <c r="AP76" s="624">
        <v>1.3054830287206266E-2</v>
      </c>
      <c r="AQ76" s="167">
        <v>3</v>
      </c>
      <c r="AR76" s="624">
        <v>1</v>
      </c>
      <c r="AS76" s="167">
        <v>2</v>
      </c>
      <c r="AT76" s="624">
        <v>1</v>
      </c>
      <c r="AU76" s="167">
        <v>5</v>
      </c>
      <c r="AV76" s="624">
        <v>1</v>
      </c>
      <c r="AW76" s="167">
        <v>1</v>
      </c>
      <c r="AX76" s="624">
        <v>2.6109660574412533E-3</v>
      </c>
      <c r="AY76" s="167">
        <v>2</v>
      </c>
      <c r="AZ76" s="624">
        <v>5.2219321148825066E-3</v>
      </c>
      <c r="BA76" s="167">
        <v>3</v>
      </c>
      <c r="BB76" s="624">
        <v>7.832898172323759E-3</v>
      </c>
      <c r="BC76" s="167">
        <v>3</v>
      </c>
      <c r="BD76" s="624">
        <v>0.42857142857142855</v>
      </c>
      <c r="BE76" s="167">
        <v>3</v>
      </c>
      <c r="BF76" s="624">
        <v>0.6</v>
      </c>
      <c r="BG76" s="167" t="s">
        <v>323</v>
      </c>
    </row>
    <row r="77" spans="1:59" s="590" customFormat="1" x14ac:dyDescent="0.2">
      <c r="A77" s="167" t="s">
        <v>696</v>
      </c>
      <c r="B77" s="167" t="s">
        <v>697</v>
      </c>
      <c r="C77" s="167" t="s">
        <v>502</v>
      </c>
      <c r="D77" s="167" t="s">
        <v>507</v>
      </c>
      <c r="E77" s="167" t="s">
        <v>504</v>
      </c>
      <c r="F77" s="167" t="s">
        <v>519</v>
      </c>
      <c r="G77" s="167" t="s">
        <v>320</v>
      </c>
      <c r="H77" s="167" t="s">
        <v>1110</v>
      </c>
      <c r="I77" s="167" t="s">
        <v>935</v>
      </c>
      <c r="J77" s="167" t="s">
        <v>505</v>
      </c>
      <c r="K77" s="167" t="s">
        <v>510</v>
      </c>
      <c r="L77" s="167">
        <v>5</v>
      </c>
      <c r="M77" s="167">
        <v>5</v>
      </c>
      <c r="N77" s="167">
        <v>5</v>
      </c>
      <c r="O77" s="664">
        <v>1</v>
      </c>
      <c r="P77" s="664">
        <v>765</v>
      </c>
      <c r="Q77" s="664" t="s">
        <v>323</v>
      </c>
      <c r="R77" s="167">
        <v>3</v>
      </c>
      <c r="S77" s="665">
        <v>0.6</v>
      </c>
      <c r="T77" s="167">
        <v>3</v>
      </c>
      <c r="U77" s="624">
        <v>0.6</v>
      </c>
      <c r="V77" s="167">
        <v>3820</v>
      </c>
      <c r="W77" s="167">
        <v>5</v>
      </c>
      <c r="X77" s="624">
        <v>1.30718954248366E-3</v>
      </c>
      <c r="Y77" s="167">
        <v>3825</v>
      </c>
      <c r="Z77" s="167">
        <v>5040</v>
      </c>
      <c r="AA77" s="624">
        <v>0.7589285714285714</v>
      </c>
      <c r="AB77" s="167" t="s">
        <v>323</v>
      </c>
      <c r="AC77" s="167" t="s">
        <v>323</v>
      </c>
      <c r="AD77" s="167" t="s">
        <v>323</v>
      </c>
      <c r="AE77" s="167"/>
      <c r="AF77" s="624"/>
      <c r="AG77" s="167"/>
      <c r="AH77" s="624" t="s">
        <v>323</v>
      </c>
      <c r="AI77" s="167" t="s">
        <v>323</v>
      </c>
      <c r="AJ77" s="624" t="s">
        <v>323</v>
      </c>
      <c r="AK77" s="167"/>
      <c r="AL77" s="624" t="s">
        <v>323</v>
      </c>
      <c r="AM77" s="167"/>
      <c r="AN77" s="624" t="s">
        <v>323</v>
      </c>
      <c r="AO77" s="167" t="s">
        <v>323</v>
      </c>
      <c r="AP77" s="624" t="s">
        <v>323</v>
      </c>
      <c r="AQ77" s="167"/>
      <c r="AR77" s="624" t="s">
        <v>323</v>
      </c>
      <c r="AS77" s="167"/>
      <c r="AT77" s="624" t="s">
        <v>323</v>
      </c>
      <c r="AU77" s="167" t="s">
        <v>323</v>
      </c>
      <c r="AV77" s="624" t="s">
        <v>323</v>
      </c>
      <c r="AW77" s="167"/>
      <c r="AX77" s="624" t="s">
        <v>323</v>
      </c>
      <c r="AY77" s="167"/>
      <c r="AZ77" s="624" t="s">
        <v>323</v>
      </c>
      <c r="BA77" s="167" t="s">
        <v>323</v>
      </c>
      <c r="BB77" s="624" t="s">
        <v>323</v>
      </c>
      <c r="BC77" s="167">
        <v>2</v>
      </c>
      <c r="BD77" s="624">
        <v>0.4</v>
      </c>
      <c r="BE77" s="167">
        <v>2</v>
      </c>
      <c r="BF77" s="624">
        <v>0.4</v>
      </c>
      <c r="BG77" s="167" t="s">
        <v>323</v>
      </c>
    </row>
    <row r="78" spans="1:59" s="590" customFormat="1" x14ac:dyDescent="0.2">
      <c r="A78" s="167" t="s">
        <v>696</v>
      </c>
      <c r="B78" s="167" t="s">
        <v>698</v>
      </c>
      <c r="C78" s="167" t="s">
        <v>502</v>
      </c>
      <c r="D78" s="167" t="s">
        <v>507</v>
      </c>
      <c r="E78" s="167" t="s">
        <v>504</v>
      </c>
      <c r="F78" s="167" t="s">
        <v>519</v>
      </c>
      <c r="G78" s="167" t="s">
        <v>320</v>
      </c>
      <c r="H78" s="167" t="s">
        <v>1110</v>
      </c>
      <c r="I78" s="167" t="s">
        <v>935</v>
      </c>
      <c r="J78" s="167" t="s">
        <v>505</v>
      </c>
      <c r="K78" s="167" t="s">
        <v>386</v>
      </c>
      <c r="L78" s="167">
        <v>6</v>
      </c>
      <c r="M78" s="167"/>
      <c r="N78" s="167">
        <v>9</v>
      </c>
      <c r="O78" s="664">
        <v>1.5</v>
      </c>
      <c r="P78" s="664">
        <v>1509.5</v>
      </c>
      <c r="Q78" s="664">
        <v>497.5</v>
      </c>
      <c r="R78" s="167">
        <v>5</v>
      </c>
      <c r="S78" s="665">
        <v>0.55555555555555558</v>
      </c>
      <c r="T78" s="167">
        <v>4</v>
      </c>
      <c r="U78" s="624">
        <v>0.66666666666666663</v>
      </c>
      <c r="V78" s="167">
        <v>9046</v>
      </c>
      <c r="W78" s="167">
        <v>11</v>
      </c>
      <c r="X78" s="624">
        <v>1.2145301976371867E-3</v>
      </c>
      <c r="Y78" s="167">
        <v>9057</v>
      </c>
      <c r="Z78" s="167">
        <v>12950</v>
      </c>
      <c r="AA78" s="624">
        <v>0.69938223938223942</v>
      </c>
      <c r="AB78" s="167">
        <v>9046</v>
      </c>
      <c r="AC78" s="167">
        <v>11</v>
      </c>
      <c r="AD78" s="167">
        <v>9057</v>
      </c>
      <c r="AE78" s="167">
        <v>2977</v>
      </c>
      <c r="AF78" s="624">
        <v>0.32909573292062788</v>
      </c>
      <c r="AG78" s="167">
        <v>8</v>
      </c>
      <c r="AH78" s="624">
        <v>0.72727272727272729</v>
      </c>
      <c r="AI78" s="167">
        <v>2985</v>
      </c>
      <c r="AJ78" s="624">
        <v>0.32957933090427294</v>
      </c>
      <c r="AK78" s="167">
        <v>42</v>
      </c>
      <c r="AL78" s="624">
        <v>1.4108162579778301E-2</v>
      </c>
      <c r="AM78" s="167"/>
      <c r="AN78" s="624"/>
      <c r="AO78" s="167">
        <v>42</v>
      </c>
      <c r="AP78" s="624">
        <v>1.407035175879397E-2</v>
      </c>
      <c r="AQ78" s="167">
        <v>21</v>
      </c>
      <c r="AR78" s="624">
        <v>0.5</v>
      </c>
      <c r="AS78" s="167"/>
      <c r="AT78" s="624" t="s">
        <v>323</v>
      </c>
      <c r="AU78" s="167">
        <v>21</v>
      </c>
      <c r="AV78" s="624">
        <v>0.5</v>
      </c>
      <c r="AW78" s="167">
        <v>6</v>
      </c>
      <c r="AX78" s="624">
        <v>2.0100502512562816E-3</v>
      </c>
      <c r="AY78" s="167">
        <v>96</v>
      </c>
      <c r="AZ78" s="624">
        <v>3.2160804020100506E-2</v>
      </c>
      <c r="BA78" s="167">
        <v>102</v>
      </c>
      <c r="BB78" s="624">
        <v>3.4170854271356785E-2</v>
      </c>
      <c r="BC78" s="167">
        <v>2</v>
      </c>
      <c r="BD78" s="624">
        <v>0.22222222222222221</v>
      </c>
      <c r="BE78" s="167">
        <v>0</v>
      </c>
      <c r="BF78" s="624"/>
      <c r="BG78" s="167" t="s">
        <v>323</v>
      </c>
    </row>
    <row r="79" spans="1:59" s="590" customFormat="1" x14ac:dyDescent="0.2">
      <c r="A79" s="167" t="s">
        <v>696</v>
      </c>
      <c r="B79" s="167" t="s">
        <v>699</v>
      </c>
      <c r="C79" s="167" t="s">
        <v>502</v>
      </c>
      <c r="D79" s="167" t="s">
        <v>507</v>
      </c>
      <c r="E79" s="167" t="s">
        <v>504</v>
      </c>
      <c r="F79" s="167" t="s">
        <v>519</v>
      </c>
      <c r="G79" s="167" t="s">
        <v>320</v>
      </c>
      <c r="H79" s="167" t="s">
        <v>1110</v>
      </c>
      <c r="I79" s="167" t="s">
        <v>935</v>
      </c>
      <c r="J79" s="167" t="s">
        <v>505</v>
      </c>
      <c r="K79" s="167" t="s">
        <v>386</v>
      </c>
      <c r="L79" s="167">
        <v>6</v>
      </c>
      <c r="M79" s="167"/>
      <c r="N79" s="167">
        <v>10</v>
      </c>
      <c r="O79" s="664">
        <v>1.6666666666666667</v>
      </c>
      <c r="P79" s="664">
        <v>1975</v>
      </c>
      <c r="Q79" s="664">
        <v>749.16666666666663</v>
      </c>
      <c r="R79" s="167">
        <v>4</v>
      </c>
      <c r="S79" s="665">
        <v>0.4</v>
      </c>
      <c r="T79" s="167">
        <v>3</v>
      </c>
      <c r="U79" s="624">
        <v>0.5</v>
      </c>
      <c r="V79" s="167">
        <v>11847</v>
      </c>
      <c r="W79" s="167">
        <v>3</v>
      </c>
      <c r="X79" s="624">
        <v>2.5316455696202533E-4</v>
      </c>
      <c r="Y79" s="167">
        <v>11850</v>
      </c>
      <c r="Z79" s="167">
        <v>18300</v>
      </c>
      <c r="AA79" s="624">
        <v>0.64754098360655743</v>
      </c>
      <c r="AB79" s="167">
        <v>11847</v>
      </c>
      <c r="AC79" s="167">
        <v>3</v>
      </c>
      <c r="AD79" s="167">
        <v>11850</v>
      </c>
      <c r="AE79" s="167">
        <v>4492</v>
      </c>
      <c r="AF79" s="624">
        <v>0.37916772178610619</v>
      </c>
      <c r="AG79" s="167">
        <v>3</v>
      </c>
      <c r="AH79" s="624">
        <v>1</v>
      </c>
      <c r="AI79" s="167">
        <v>4495</v>
      </c>
      <c r="AJ79" s="624">
        <v>0.37932489451476792</v>
      </c>
      <c r="AK79" s="167"/>
      <c r="AL79" s="624" t="s">
        <v>323</v>
      </c>
      <c r="AM79" s="167"/>
      <c r="AN79" s="624"/>
      <c r="AO79" s="167" t="s">
        <v>323</v>
      </c>
      <c r="AP79" s="624"/>
      <c r="AQ79" s="167">
        <v>19</v>
      </c>
      <c r="AR79" s="624" t="s">
        <v>323</v>
      </c>
      <c r="AS79" s="167"/>
      <c r="AT79" s="624" t="s">
        <v>323</v>
      </c>
      <c r="AU79" s="167">
        <v>19</v>
      </c>
      <c r="AV79" s="624" t="s">
        <v>323</v>
      </c>
      <c r="AW79" s="167">
        <v>7</v>
      </c>
      <c r="AX79" s="624">
        <v>1.5572858731924359E-3</v>
      </c>
      <c r="AY79" s="167">
        <v>124</v>
      </c>
      <c r="AZ79" s="624">
        <v>2.7586206896551724E-2</v>
      </c>
      <c r="BA79" s="167">
        <v>131</v>
      </c>
      <c r="BB79" s="624">
        <v>2.9143492769744161E-2</v>
      </c>
      <c r="BC79" s="167">
        <v>3</v>
      </c>
      <c r="BD79" s="624">
        <v>0.3</v>
      </c>
      <c r="BE79" s="167">
        <v>2</v>
      </c>
      <c r="BF79" s="624">
        <v>0.33333333333333331</v>
      </c>
      <c r="BG79" s="167" t="s">
        <v>323</v>
      </c>
    </row>
    <row r="80" spans="1:59" s="590" customFormat="1" x14ac:dyDescent="0.2">
      <c r="A80" s="167" t="s">
        <v>703</v>
      </c>
      <c r="B80" s="167" t="s">
        <v>705</v>
      </c>
      <c r="C80" s="167" t="s">
        <v>502</v>
      </c>
      <c r="D80" s="167" t="s">
        <v>507</v>
      </c>
      <c r="E80" s="167" t="s">
        <v>504</v>
      </c>
      <c r="F80" s="167" t="s">
        <v>505</v>
      </c>
      <c r="G80" s="167" t="s">
        <v>318</v>
      </c>
      <c r="H80" s="167" t="s">
        <v>1109</v>
      </c>
      <c r="I80" s="167" t="s">
        <v>935</v>
      </c>
      <c r="J80" s="167" t="s">
        <v>505</v>
      </c>
      <c r="K80" s="167" t="s">
        <v>386</v>
      </c>
      <c r="L80" s="167">
        <v>5</v>
      </c>
      <c r="M80" s="167"/>
      <c r="N80" s="167">
        <v>12</v>
      </c>
      <c r="O80" s="664">
        <v>2.4</v>
      </c>
      <c r="P80" s="664">
        <v>295</v>
      </c>
      <c r="Q80" s="664">
        <v>159.80000000000001</v>
      </c>
      <c r="R80" s="167">
        <v>4</v>
      </c>
      <c r="S80" s="665">
        <v>0.33333333333333331</v>
      </c>
      <c r="T80" s="167">
        <v>1</v>
      </c>
      <c r="U80" s="624">
        <v>0.2</v>
      </c>
      <c r="V80" s="167">
        <v>1469</v>
      </c>
      <c r="W80" s="167">
        <v>6</v>
      </c>
      <c r="X80" s="624">
        <v>4.0677966101694916E-3</v>
      </c>
      <c r="Y80" s="167">
        <v>1475</v>
      </c>
      <c r="Z80" s="167">
        <v>2090</v>
      </c>
      <c r="AA80" s="624">
        <v>0.70574162679425834</v>
      </c>
      <c r="AB80" s="167">
        <v>1469</v>
      </c>
      <c r="AC80" s="167">
        <v>6</v>
      </c>
      <c r="AD80" s="167">
        <v>1475</v>
      </c>
      <c r="AE80" s="167">
        <v>794</v>
      </c>
      <c r="AF80" s="624">
        <v>0.54050374404356705</v>
      </c>
      <c r="AG80" s="167">
        <v>5</v>
      </c>
      <c r="AH80" s="624">
        <v>0.83333333333333337</v>
      </c>
      <c r="AI80" s="167">
        <v>799</v>
      </c>
      <c r="AJ80" s="624">
        <v>0.5416949152542373</v>
      </c>
      <c r="AK80" s="167">
        <v>5</v>
      </c>
      <c r="AL80" s="624">
        <v>6.2972292191435771E-3</v>
      </c>
      <c r="AM80" s="167"/>
      <c r="AN80" s="624"/>
      <c r="AO80" s="167">
        <v>5</v>
      </c>
      <c r="AP80" s="624">
        <v>6.2578222778473091E-3</v>
      </c>
      <c r="AQ80" s="167">
        <v>5</v>
      </c>
      <c r="AR80" s="624">
        <v>1</v>
      </c>
      <c r="AS80" s="167"/>
      <c r="AT80" s="624" t="s">
        <v>323</v>
      </c>
      <c r="AU80" s="167">
        <v>5</v>
      </c>
      <c r="AV80" s="624">
        <v>1</v>
      </c>
      <c r="AW80" s="167">
        <v>10</v>
      </c>
      <c r="AX80" s="624">
        <v>1.2515644555694618E-2</v>
      </c>
      <c r="AY80" s="167">
        <v>8</v>
      </c>
      <c r="AZ80" s="624">
        <v>1.0012515644555695E-2</v>
      </c>
      <c r="BA80" s="167">
        <v>18</v>
      </c>
      <c r="BB80" s="624">
        <v>2.2528160200250311E-2</v>
      </c>
      <c r="BC80" s="167">
        <v>8</v>
      </c>
      <c r="BD80" s="624">
        <v>0.66666666666666663</v>
      </c>
      <c r="BE80" s="167">
        <v>2</v>
      </c>
      <c r="BF80" s="624">
        <v>0.4</v>
      </c>
      <c r="BG80" s="167" t="s">
        <v>323</v>
      </c>
    </row>
    <row r="81" spans="1:59" s="590" customFormat="1" x14ac:dyDescent="0.2">
      <c r="A81" s="167" t="s">
        <v>714</v>
      </c>
      <c r="B81" s="167" t="s">
        <v>715</v>
      </c>
      <c r="C81" s="167" t="s">
        <v>502</v>
      </c>
      <c r="D81" s="167" t="s">
        <v>507</v>
      </c>
      <c r="E81" s="167" t="s">
        <v>518</v>
      </c>
      <c r="F81" s="167" t="s">
        <v>519</v>
      </c>
      <c r="G81" s="167" t="s">
        <v>320</v>
      </c>
      <c r="H81" s="167" t="s">
        <v>1109</v>
      </c>
      <c r="I81" s="167" t="s">
        <v>934</v>
      </c>
      <c r="J81" s="167"/>
      <c r="K81" s="167" t="s">
        <v>386</v>
      </c>
      <c r="L81" s="167">
        <v>4</v>
      </c>
      <c r="M81" s="167"/>
      <c r="N81" s="167">
        <v>6</v>
      </c>
      <c r="O81" s="664">
        <v>1.5</v>
      </c>
      <c r="P81" s="664">
        <v>1559.25</v>
      </c>
      <c r="Q81" s="664">
        <v>762</v>
      </c>
      <c r="R81" s="167">
        <v>3</v>
      </c>
      <c r="S81" s="665">
        <v>0.5</v>
      </c>
      <c r="T81" s="167">
        <v>2</v>
      </c>
      <c r="U81" s="624">
        <v>0.5</v>
      </c>
      <c r="V81" s="167">
        <v>6173</v>
      </c>
      <c r="W81" s="167">
        <v>64</v>
      </c>
      <c r="X81" s="624">
        <v>1.0261343594676928E-2</v>
      </c>
      <c r="Y81" s="167">
        <v>6237</v>
      </c>
      <c r="Z81" s="167">
        <v>9282</v>
      </c>
      <c r="AA81" s="624">
        <v>0.67194570135746612</v>
      </c>
      <c r="AB81" s="167">
        <v>6173</v>
      </c>
      <c r="AC81" s="167">
        <v>64</v>
      </c>
      <c r="AD81" s="167">
        <v>6237</v>
      </c>
      <c r="AE81" s="167">
        <v>2994</v>
      </c>
      <c r="AF81" s="624">
        <v>0.48501538959987039</v>
      </c>
      <c r="AG81" s="167">
        <v>54</v>
      </c>
      <c r="AH81" s="624">
        <v>0.84375</v>
      </c>
      <c r="AI81" s="167">
        <v>3048</v>
      </c>
      <c r="AJ81" s="624">
        <v>0.48869648869648868</v>
      </c>
      <c r="AK81" s="167">
        <v>25</v>
      </c>
      <c r="AL81" s="624">
        <v>8.3500334001336014E-3</v>
      </c>
      <c r="AM81" s="167">
        <v>6</v>
      </c>
      <c r="AN81" s="624">
        <v>0.1111111111111111</v>
      </c>
      <c r="AO81" s="167">
        <v>31</v>
      </c>
      <c r="AP81" s="624">
        <v>1.0170603674540682E-2</v>
      </c>
      <c r="AQ81" s="167">
        <v>24</v>
      </c>
      <c r="AR81" s="624">
        <v>0.96</v>
      </c>
      <c r="AS81" s="167">
        <v>6</v>
      </c>
      <c r="AT81" s="624">
        <v>1</v>
      </c>
      <c r="AU81" s="167">
        <v>30</v>
      </c>
      <c r="AV81" s="624">
        <v>0.967741935483871</v>
      </c>
      <c r="AW81" s="167">
        <v>18</v>
      </c>
      <c r="AX81" s="624">
        <v>5.905511811023622E-3</v>
      </c>
      <c r="AY81" s="167">
        <v>93</v>
      </c>
      <c r="AZ81" s="624">
        <v>3.0511811023622049E-2</v>
      </c>
      <c r="BA81" s="167">
        <v>111</v>
      </c>
      <c r="BB81" s="624">
        <v>3.6417322834645667E-2</v>
      </c>
      <c r="BC81" s="167">
        <v>3</v>
      </c>
      <c r="BD81" s="624">
        <v>0.5</v>
      </c>
      <c r="BE81" s="167">
        <v>1</v>
      </c>
      <c r="BF81" s="624">
        <v>0.25</v>
      </c>
      <c r="BG81" s="167" t="s">
        <v>323</v>
      </c>
    </row>
    <row r="82" spans="1:59" s="590" customFormat="1" x14ac:dyDescent="0.2">
      <c r="A82" s="167" t="s">
        <v>714</v>
      </c>
      <c r="B82" s="167" t="s">
        <v>716</v>
      </c>
      <c r="C82" s="167" t="s">
        <v>502</v>
      </c>
      <c r="D82" s="167" t="s">
        <v>507</v>
      </c>
      <c r="E82" s="167" t="s">
        <v>518</v>
      </c>
      <c r="F82" s="167" t="s">
        <v>519</v>
      </c>
      <c r="G82" s="167" t="s">
        <v>320</v>
      </c>
      <c r="H82" s="167" t="s">
        <v>1109</v>
      </c>
      <c r="I82" s="167" t="s">
        <v>934</v>
      </c>
      <c r="J82" s="167"/>
      <c r="K82" s="167" t="s">
        <v>386</v>
      </c>
      <c r="L82" s="167">
        <v>4</v>
      </c>
      <c r="M82" s="167"/>
      <c r="N82" s="167">
        <v>5</v>
      </c>
      <c r="O82" s="664">
        <v>1.25</v>
      </c>
      <c r="P82" s="664">
        <v>325.5</v>
      </c>
      <c r="Q82" s="664">
        <v>169.5</v>
      </c>
      <c r="R82" s="167">
        <v>1</v>
      </c>
      <c r="S82" s="665">
        <v>0.2</v>
      </c>
      <c r="T82" s="167">
        <v>1</v>
      </c>
      <c r="U82" s="624">
        <v>0.25</v>
      </c>
      <c r="V82" s="167">
        <v>1290</v>
      </c>
      <c r="W82" s="167">
        <v>12</v>
      </c>
      <c r="X82" s="624">
        <v>9.2165898617511521E-3</v>
      </c>
      <c r="Y82" s="167">
        <v>1302</v>
      </c>
      <c r="Z82" s="167">
        <v>1670</v>
      </c>
      <c r="AA82" s="624">
        <v>0.7796407185628742</v>
      </c>
      <c r="AB82" s="167">
        <v>1290</v>
      </c>
      <c r="AC82" s="167">
        <v>12</v>
      </c>
      <c r="AD82" s="167">
        <v>1302</v>
      </c>
      <c r="AE82" s="167">
        <v>663</v>
      </c>
      <c r="AF82" s="624">
        <v>0.51395348837209298</v>
      </c>
      <c r="AG82" s="167">
        <v>15</v>
      </c>
      <c r="AH82" s="624">
        <v>1.25</v>
      </c>
      <c r="AI82" s="167">
        <v>678</v>
      </c>
      <c r="AJ82" s="624">
        <v>0.52073732718894006</v>
      </c>
      <c r="AK82" s="167">
        <v>12</v>
      </c>
      <c r="AL82" s="624">
        <v>1.8099547511312219E-2</v>
      </c>
      <c r="AM82" s="167">
        <v>4</v>
      </c>
      <c r="AN82" s="624">
        <v>0.26666666666666666</v>
      </c>
      <c r="AO82" s="167">
        <v>16</v>
      </c>
      <c r="AP82" s="624">
        <v>2.359882005899705E-2</v>
      </c>
      <c r="AQ82" s="167">
        <v>9</v>
      </c>
      <c r="AR82" s="624">
        <v>0.75</v>
      </c>
      <c r="AS82" s="167">
        <v>4</v>
      </c>
      <c r="AT82" s="624">
        <v>1</v>
      </c>
      <c r="AU82" s="167">
        <v>13</v>
      </c>
      <c r="AV82" s="624">
        <v>0.8125</v>
      </c>
      <c r="AW82" s="167"/>
      <c r="AX82" s="624"/>
      <c r="AY82" s="167">
        <v>32</v>
      </c>
      <c r="AZ82" s="624">
        <v>4.71976401179941E-2</v>
      </c>
      <c r="BA82" s="167">
        <v>32</v>
      </c>
      <c r="BB82" s="624">
        <v>4.71976401179941E-2</v>
      </c>
      <c r="BC82" s="167">
        <v>0</v>
      </c>
      <c r="BD82" s="624"/>
      <c r="BE82" s="167"/>
      <c r="BF82" s="624"/>
      <c r="BG82" s="167" t="s">
        <v>323</v>
      </c>
    </row>
    <row r="83" spans="1:59" s="590" customFormat="1" x14ac:dyDescent="0.2">
      <c r="A83" s="167" t="s">
        <v>714</v>
      </c>
      <c r="B83" s="167" t="s">
        <v>717</v>
      </c>
      <c r="C83" s="167" t="s">
        <v>502</v>
      </c>
      <c r="D83" s="167" t="s">
        <v>507</v>
      </c>
      <c r="E83" s="167" t="s">
        <v>518</v>
      </c>
      <c r="F83" s="167" t="s">
        <v>519</v>
      </c>
      <c r="G83" s="167" t="s">
        <v>320</v>
      </c>
      <c r="H83" s="167" t="s">
        <v>1109</v>
      </c>
      <c r="I83" s="167" t="s">
        <v>934</v>
      </c>
      <c r="J83" s="167"/>
      <c r="K83" s="167" t="s">
        <v>386</v>
      </c>
      <c r="L83" s="167">
        <v>4</v>
      </c>
      <c r="M83" s="167"/>
      <c r="N83" s="167">
        <v>7</v>
      </c>
      <c r="O83" s="664">
        <v>1.75</v>
      </c>
      <c r="P83" s="664">
        <v>5150.5</v>
      </c>
      <c r="Q83" s="664">
        <v>2529.75</v>
      </c>
      <c r="R83" s="167">
        <v>2</v>
      </c>
      <c r="S83" s="665">
        <v>0.2857142857142857</v>
      </c>
      <c r="T83" s="167">
        <v>1</v>
      </c>
      <c r="U83" s="624">
        <v>0.25</v>
      </c>
      <c r="V83" s="167">
        <v>20532</v>
      </c>
      <c r="W83" s="167">
        <v>70</v>
      </c>
      <c r="X83" s="624">
        <v>3.3977283758858364E-3</v>
      </c>
      <c r="Y83" s="167">
        <v>20602</v>
      </c>
      <c r="Z83" s="167">
        <v>28100</v>
      </c>
      <c r="AA83" s="624">
        <v>0.7331672597864769</v>
      </c>
      <c r="AB83" s="167">
        <v>20532</v>
      </c>
      <c r="AC83" s="167">
        <v>70</v>
      </c>
      <c r="AD83" s="167">
        <v>20602</v>
      </c>
      <c r="AE83" s="167">
        <v>10037</v>
      </c>
      <c r="AF83" s="624">
        <v>0.48884667835573736</v>
      </c>
      <c r="AG83" s="167">
        <v>82</v>
      </c>
      <c r="AH83" s="624">
        <v>1.1714285714285715</v>
      </c>
      <c r="AI83" s="167">
        <v>10119</v>
      </c>
      <c r="AJ83" s="624">
        <v>0.49116590622269685</v>
      </c>
      <c r="AK83" s="167">
        <v>135</v>
      </c>
      <c r="AL83" s="624">
        <v>1.345023413370529E-2</v>
      </c>
      <c r="AM83" s="167">
        <v>14</v>
      </c>
      <c r="AN83" s="624">
        <v>0.17073170731707318</v>
      </c>
      <c r="AO83" s="167">
        <v>149</v>
      </c>
      <c r="AP83" s="624">
        <v>1.472477517541259E-2</v>
      </c>
      <c r="AQ83" s="167">
        <v>109</v>
      </c>
      <c r="AR83" s="624">
        <v>0.80740740740740746</v>
      </c>
      <c r="AS83" s="167">
        <v>14</v>
      </c>
      <c r="AT83" s="624">
        <v>1</v>
      </c>
      <c r="AU83" s="167">
        <v>123</v>
      </c>
      <c r="AV83" s="624">
        <v>0.82550335570469802</v>
      </c>
      <c r="AW83" s="167">
        <v>31</v>
      </c>
      <c r="AX83" s="624">
        <v>3.0635438284415456E-3</v>
      </c>
      <c r="AY83" s="167">
        <v>1083</v>
      </c>
      <c r="AZ83" s="624">
        <v>0.10702638600652238</v>
      </c>
      <c r="BA83" s="167">
        <v>1114</v>
      </c>
      <c r="BB83" s="624">
        <v>0.11008992983496393</v>
      </c>
      <c r="BC83" s="167">
        <v>3</v>
      </c>
      <c r="BD83" s="624">
        <v>0.42857142857142855</v>
      </c>
      <c r="BE83" s="167">
        <v>3</v>
      </c>
      <c r="BF83" s="624">
        <v>0.75</v>
      </c>
      <c r="BG83" s="167" t="s">
        <v>323</v>
      </c>
    </row>
    <row r="84" spans="1:59" s="590" customFormat="1" x14ac:dyDescent="0.2">
      <c r="A84" s="167" t="s">
        <v>714</v>
      </c>
      <c r="B84" s="167" t="s">
        <v>718</v>
      </c>
      <c r="C84" s="167" t="s">
        <v>502</v>
      </c>
      <c r="D84" s="167" t="s">
        <v>507</v>
      </c>
      <c r="E84" s="167" t="s">
        <v>518</v>
      </c>
      <c r="F84" s="167" t="s">
        <v>519</v>
      </c>
      <c r="G84" s="167" t="s">
        <v>320</v>
      </c>
      <c r="H84" s="167" t="s">
        <v>1109</v>
      </c>
      <c r="I84" s="167" t="s">
        <v>934</v>
      </c>
      <c r="J84" s="167"/>
      <c r="K84" s="167" t="s">
        <v>386</v>
      </c>
      <c r="L84" s="167">
        <v>4</v>
      </c>
      <c r="M84" s="167"/>
      <c r="N84" s="167">
        <v>7</v>
      </c>
      <c r="O84" s="664">
        <v>1.75</v>
      </c>
      <c r="P84" s="664">
        <v>2169.25</v>
      </c>
      <c r="Q84" s="664">
        <v>1236.75</v>
      </c>
      <c r="R84" s="167">
        <v>4</v>
      </c>
      <c r="S84" s="665">
        <v>0.5714285714285714</v>
      </c>
      <c r="T84" s="167">
        <v>3</v>
      </c>
      <c r="U84" s="624">
        <v>0.75</v>
      </c>
      <c r="V84" s="167">
        <v>8581</v>
      </c>
      <c r="W84" s="167">
        <v>96</v>
      </c>
      <c r="X84" s="624">
        <v>1.1063731704506165E-2</v>
      </c>
      <c r="Y84" s="167">
        <v>8677</v>
      </c>
      <c r="Z84" s="167">
        <v>10521</v>
      </c>
      <c r="AA84" s="624">
        <v>0.82473148940214813</v>
      </c>
      <c r="AB84" s="167">
        <v>8581</v>
      </c>
      <c r="AC84" s="167">
        <v>96</v>
      </c>
      <c r="AD84" s="167">
        <v>8677</v>
      </c>
      <c r="AE84" s="167">
        <v>4844</v>
      </c>
      <c r="AF84" s="624">
        <v>0.56450297168162222</v>
      </c>
      <c r="AG84" s="167">
        <v>103</v>
      </c>
      <c r="AH84" s="624">
        <v>1.0729166666666667</v>
      </c>
      <c r="AI84" s="167">
        <v>4947</v>
      </c>
      <c r="AJ84" s="624">
        <v>0.57012792439783333</v>
      </c>
      <c r="AK84" s="167">
        <v>43</v>
      </c>
      <c r="AL84" s="624">
        <v>8.8769611890999172E-3</v>
      </c>
      <c r="AM84" s="167">
        <v>16</v>
      </c>
      <c r="AN84" s="624">
        <v>0.1553398058252427</v>
      </c>
      <c r="AO84" s="167">
        <v>59</v>
      </c>
      <c r="AP84" s="624">
        <v>1.1926420052557105E-2</v>
      </c>
      <c r="AQ84" s="167">
        <v>30</v>
      </c>
      <c r="AR84" s="624">
        <v>0.69767441860465118</v>
      </c>
      <c r="AS84" s="167">
        <v>13</v>
      </c>
      <c r="AT84" s="624">
        <v>0.8125</v>
      </c>
      <c r="AU84" s="167">
        <v>43</v>
      </c>
      <c r="AV84" s="624">
        <v>0.72881355932203384</v>
      </c>
      <c r="AW84" s="167">
        <v>25</v>
      </c>
      <c r="AX84" s="624">
        <v>5.0535678188801296E-3</v>
      </c>
      <c r="AY84" s="167">
        <v>305</v>
      </c>
      <c r="AZ84" s="624">
        <v>6.1653527390337581E-2</v>
      </c>
      <c r="BA84" s="167">
        <v>330</v>
      </c>
      <c r="BB84" s="624">
        <v>6.6707095209217707E-2</v>
      </c>
      <c r="BC84" s="167">
        <v>1</v>
      </c>
      <c r="BD84" s="624">
        <v>0.14285714285714285</v>
      </c>
      <c r="BE84" s="167">
        <v>1</v>
      </c>
      <c r="BF84" s="624">
        <v>0.25</v>
      </c>
      <c r="BG84" s="167" t="s">
        <v>323</v>
      </c>
    </row>
    <row r="85" spans="1:59" s="590" customFormat="1" x14ac:dyDescent="0.2">
      <c r="A85" s="167" t="s">
        <v>727</v>
      </c>
      <c r="B85" s="167" t="s">
        <v>728</v>
      </c>
      <c r="C85" s="167" t="s">
        <v>502</v>
      </c>
      <c r="D85" s="167" t="s">
        <v>507</v>
      </c>
      <c r="E85" s="167" t="s">
        <v>504</v>
      </c>
      <c r="F85" s="167" t="s">
        <v>505</v>
      </c>
      <c r="G85" s="167" t="s">
        <v>314</v>
      </c>
      <c r="H85" s="167" t="s">
        <v>1112</v>
      </c>
      <c r="I85" s="167" t="s">
        <v>934</v>
      </c>
      <c r="J85" s="167"/>
      <c r="K85" s="167" t="s">
        <v>510</v>
      </c>
      <c r="L85" s="167">
        <v>4</v>
      </c>
      <c r="M85" s="167">
        <v>3</v>
      </c>
      <c r="N85" s="167">
        <v>3</v>
      </c>
      <c r="O85" s="664">
        <v>0.75</v>
      </c>
      <c r="P85" s="664">
        <v>166</v>
      </c>
      <c r="Q85" s="664" t="s">
        <v>323</v>
      </c>
      <c r="R85" s="167">
        <v>1</v>
      </c>
      <c r="S85" s="665">
        <v>0.33333333333333331</v>
      </c>
      <c r="T85" s="167">
        <v>1</v>
      </c>
      <c r="U85" s="624">
        <v>0.25</v>
      </c>
      <c r="V85" s="167">
        <v>663</v>
      </c>
      <c r="W85" s="167">
        <v>1</v>
      </c>
      <c r="X85" s="624">
        <v>1.5060240963855422E-3</v>
      </c>
      <c r="Y85" s="167">
        <v>664</v>
      </c>
      <c r="Z85" s="167">
        <v>920</v>
      </c>
      <c r="AA85" s="624">
        <v>0.72173913043478266</v>
      </c>
      <c r="AB85" s="167" t="s">
        <v>323</v>
      </c>
      <c r="AC85" s="167"/>
      <c r="AD85" s="167"/>
      <c r="AE85" s="167"/>
      <c r="AF85" s="624"/>
      <c r="AG85" s="167"/>
      <c r="AH85" s="624"/>
      <c r="AI85" s="167"/>
      <c r="AJ85" s="624"/>
      <c r="AK85" s="167"/>
      <c r="AL85" s="624"/>
      <c r="AM85" s="167"/>
      <c r="AN85" s="624"/>
      <c r="AO85" s="167"/>
      <c r="AP85" s="624"/>
      <c r="AQ85" s="167"/>
      <c r="AR85" s="624"/>
      <c r="AS85" s="167"/>
      <c r="AT85" s="624"/>
      <c r="AU85" s="167"/>
      <c r="AV85" s="624"/>
      <c r="AW85" s="167"/>
      <c r="AX85" s="624" t="s">
        <v>323</v>
      </c>
      <c r="AY85" s="167"/>
      <c r="AZ85" s="624"/>
      <c r="BA85" s="167"/>
      <c r="BB85" s="624" t="s">
        <v>323</v>
      </c>
      <c r="BC85" s="167">
        <v>1</v>
      </c>
      <c r="BD85" s="624">
        <v>0.33333333333333331</v>
      </c>
      <c r="BE85" s="167">
        <v>1</v>
      </c>
      <c r="BF85" s="624">
        <v>0.25</v>
      </c>
      <c r="BG85" s="167">
        <v>1</v>
      </c>
    </row>
    <row r="86" spans="1:59" s="590" customFormat="1" x14ac:dyDescent="0.2">
      <c r="A86" s="167" t="s">
        <v>727</v>
      </c>
      <c r="B86" s="167" t="s">
        <v>729</v>
      </c>
      <c r="C86" s="167" t="s">
        <v>502</v>
      </c>
      <c r="D86" s="167" t="s">
        <v>507</v>
      </c>
      <c r="E86" s="167" t="s">
        <v>504</v>
      </c>
      <c r="F86" s="167" t="s">
        <v>505</v>
      </c>
      <c r="G86" s="167" t="s">
        <v>314</v>
      </c>
      <c r="H86" s="167" t="s">
        <v>1112</v>
      </c>
      <c r="I86" s="167" t="s">
        <v>934</v>
      </c>
      <c r="J86" s="167"/>
      <c r="K86" s="167" t="s">
        <v>510</v>
      </c>
      <c r="L86" s="167">
        <v>4</v>
      </c>
      <c r="M86" s="167">
        <v>4</v>
      </c>
      <c r="N86" s="167">
        <v>4</v>
      </c>
      <c r="O86" s="664">
        <v>1</v>
      </c>
      <c r="P86" s="664">
        <v>62.5</v>
      </c>
      <c r="Q86" s="664" t="s">
        <v>323</v>
      </c>
      <c r="R86" s="167">
        <v>3</v>
      </c>
      <c r="S86" s="665">
        <v>0.75</v>
      </c>
      <c r="T86" s="167">
        <v>2</v>
      </c>
      <c r="U86" s="624">
        <v>0.5</v>
      </c>
      <c r="V86" s="167">
        <v>213</v>
      </c>
      <c r="W86" s="167">
        <v>37</v>
      </c>
      <c r="X86" s="624">
        <v>0.14799999999999999</v>
      </c>
      <c r="Y86" s="167">
        <v>250</v>
      </c>
      <c r="Z86" s="167">
        <v>320</v>
      </c>
      <c r="AA86" s="624">
        <v>0.78125</v>
      </c>
      <c r="AB86" s="167" t="s">
        <v>323</v>
      </c>
      <c r="AC86" s="167"/>
      <c r="AD86" s="167"/>
      <c r="AE86" s="167"/>
      <c r="AF86" s="624"/>
      <c r="AG86" s="167"/>
      <c r="AH86" s="624"/>
      <c r="AI86" s="167"/>
      <c r="AJ86" s="624"/>
      <c r="AK86" s="167"/>
      <c r="AL86" s="624"/>
      <c r="AM86" s="167"/>
      <c r="AN86" s="624"/>
      <c r="AO86" s="167"/>
      <c r="AP86" s="624"/>
      <c r="AQ86" s="167"/>
      <c r="AR86" s="624"/>
      <c r="AS86" s="167"/>
      <c r="AT86" s="624"/>
      <c r="AU86" s="167"/>
      <c r="AV86" s="624"/>
      <c r="AW86" s="167"/>
      <c r="AX86" s="624" t="s">
        <v>323</v>
      </c>
      <c r="AY86" s="167"/>
      <c r="AZ86" s="624"/>
      <c r="BA86" s="167"/>
      <c r="BB86" s="624" t="s">
        <v>323</v>
      </c>
      <c r="BC86" s="167">
        <v>1</v>
      </c>
      <c r="BD86" s="624">
        <v>0.25</v>
      </c>
      <c r="BE86" s="167">
        <v>1</v>
      </c>
      <c r="BF86" s="624">
        <v>0.25</v>
      </c>
      <c r="BG86" s="167"/>
    </row>
    <row r="87" spans="1:59" s="590" customFormat="1" x14ac:dyDescent="0.2">
      <c r="A87" s="167" t="s">
        <v>727</v>
      </c>
      <c r="B87" s="167" t="s">
        <v>730</v>
      </c>
      <c r="C87" s="167" t="s">
        <v>502</v>
      </c>
      <c r="D87" s="167" t="s">
        <v>507</v>
      </c>
      <c r="E87" s="167" t="s">
        <v>504</v>
      </c>
      <c r="F87" s="167" t="s">
        <v>505</v>
      </c>
      <c r="G87" s="167" t="s">
        <v>314</v>
      </c>
      <c r="H87" s="167" t="s">
        <v>1112</v>
      </c>
      <c r="I87" s="167" t="s">
        <v>934</v>
      </c>
      <c r="J87" s="167"/>
      <c r="K87" s="167" t="s">
        <v>386</v>
      </c>
      <c r="L87" s="167">
        <v>4</v>
      </c>
      <c r="M87" s="167"/>
      <c r="N87" s="167">
        <v>5</v>
      </c>
      <c r="O87" s="664">
        <v>1.25</v>
      </c>
      <c r="P87" s="664">
        <v>248.25</v>
      </c>
      <c r="Q87" s="664">
        <v>156.75</v>
      </c>
      <c r="R87" s="167">
        <v>2</v>
      </c>
      <c r="S87" s="665">
        <v>0.4</v>
      </c>
      <c r="T87" s="167">
        <v>2</v>
      </c>
      <c r="U87" s="624">
        <v>0.5</v>
      </c>
      <c r="V87" s="167">
        <v>930</v>
      </c>
      <c r="W87" s="167">
        <v>63</v>
      </c>
      <c r="X87" s="624">
        <v>6.3444108761329304E-2</v>
      </c>
      <c r="Y87" s="167">
        <v>993</v>
      </c>
      <c r="Z87" s="167">
        <v>1210</v>
      </c>
      <c r="AA87" s="624">
        <v>0.82066115702479336</v>
      </c>
      <c r="AB87" s="167">
        <v>930</v>
      </c>
      <c r="AC87" s="167">
        <v>63</v>
      </c>
      <c r="AD87" s="167">
        <v>993</v>
      </c>
      <c r="AE87" s="167">
        <v>570</v>
      </c>
      <c r="AF87" s="624">
        <v>0.61290322580645162</v>
      </c>
      <c r="AG87" s="167">
        <v>57</v>
      </c>
      <c r="AH87" s="624">
        <v>0.90476190476190477</v>
      </c>
      <c r="AI87" s="167">
        <v>627</v>
      </c>
      <c r="AJ87" s="624">
        <v>0.63141993957703924</v>
      </c>
      <c r="AK87" s="167">
        <v>5</v>
      </c>
      <c r="AL87" s="624">
        <v>8.771929824561403E-3</v>
      </c>
      <c r="AM87" s="167">
        <v>8</v>
      </c>
      <c r="AN87" s="624">
        <v>0.14035087719298245</v>
      </c>
      <c r="AO87" s="167">
        <v>13</v>
      </c>
      <c r="AP87" s="624">
        <v>2.0733652312599681E-2</v>
      </c>
      <c r="AQ87" s="167">
        <v>4</v>
      </c>
      <c r="AR87" s="624">
        <v>0.8</v>
      </c>
      <c r="AS87" s="167">
        <v>8</v>
      </c>
      <c r="AT87" s="624">
        <v>1</v>
      </c>
      <c r="AU87" s="167">
        <v>12</v>
      </c>
      <c r="AV87" s="624">
        <v>0.92307692307692313</v>
      </c>
      <c r="AW87" s="167"/>
      <c r="AX87" s="624"/>
      <c r="AY87" s="167">
        <v>30</v>
      </c>
      <c r="AZ87" s="624">
        <v>4.784688995215311E-2</v>
      </c>
      <c r="BA87" s="167">
        <v>30</v>
      </c>
      <c r="BB87" s="624">
        <v>4.784688995215311E-2</v>
      </c>
      <c r="BC87" s="167">
        <v>1</v>
      </c>
      <c r="BD87" s="624">
        <v>0.2</v>
      </c>
      <c r="BE87" s="167">
        <v>1</v>
      </c>
      <c r="BF87" s="624">
        <v>0.25</v>
      </c>
      <c r="BG87" s="167" t="s">
        <v>323</v>
      </c>
    </row>
    <row r="88" spans="1:59" s="590" customFormat="1" x14ac:dyDescent="0.2">
      <c r="A88" s="167" t="s">
        <v>7</v>
      </c>
      <c r="B88" s="167" t="s">
        <v>9</v>
      </c>
      <c r="C88" s="167" t="s">
        <v>502</v>
      </c>
      <c r="D88" s="167" t="s">
        <v>507</v>
      </c>
      <c r="E88" s="167" t="s">
        <v>504</v>
      </c>
      <c r="F88" s="167" t="s">
        <v>519</v>
      </c>
      <c r="G88" s="167" t="s">
        <v>925</v>
      </c>
      <c r="H88" s="167" t="s">
        <v>1109</v>
      </c>
      <c r="I88" s="167" t="s">
        <v>934</v>
      </c>
      <c r="J88" s="167"/>
      <c r="K88" s="167" t="s">
        <v>386</v>
      </c>
      <c r="L88" s="167">
        <v>4</v>
      </c>
      <c r="M88" s="167"/>
      <c r="N88" s="167">
        <v>7</v>
      </c>
      <c r="O88" s="664">
        <v>1.75</v>
      </c>
      <c r="P88" s="664">
        <v>451.25</v>
      </c>
      <c r="Q88" s="664">
        <v>252</v>
      </c>
      <c r="R88" s="167">
        <v>3</v>
      </c>
      <c r="S88" s="665">
        <v>0.42857142857142855</v>
      </c>
      <c r="T88" s="167">
        <v>3</v>
      </c>
      <c r="U88" s="624">
        <v>0.75</v>
      </c>
      <c r="V88" s="167">
        <v>1788</v>
      </c>
      <c r="W88" s="167">
        <v>17</v>
      </c>
      <c r="X88" s="624">
        <v>9.4182825484764535E-3</v>
      </c>
      <c r="Y88" s="167">
        <v>1805</v>
      </c>
      <c r="Z88" s="167">
        <v>2450</v>
      </c>
      <c r="AA88" s="624">
        <v>0.73673469387755097</v>
      </c>
      <c r="AB88" s="167">
        <v>1788</v>
      </c>
      <c r="AC88" s="167">
        <v>17</v>
      </c>
      <c r="AD88" s="167">
        <v>1805</v>
      </c>
      <c r="AE88" s="167">
        <v>992</v>
      </c>
      <c r="AF88" s="624">
        <v>0.55480984340044748</v>
      </c>
      <c r="AG88" s="167">
        <v>16</v>
      </c>
      <c r="AH88" s="624">
        <v>0.94117647058823528</v>
      </c>
      <c r="AI88" s="167">
        <v>1008</v>
      </c>
      <c r="AJ88" s="624">
        <v>0.55844875346260392</v>
      </c>
      <c r="AK88" s="167"/>
      <c r="AL88" s="624"/>
      <c r="AM88" s="167"/>
      <c r="AN88" s="624"/>
      <c r="AO88" s="167"/>
      <c r="AP88" s="624"/>
      <c r="AQ88" s="167">
        <v>6</v>
      </c>
      <c r="AR88" s="624" t="s">
        <v>323</v>
      </c>
      <c r="AS88" s="167">
        <v>1</v>
      </c>
      <c r="AT88" s="624" t="s">
        <v>323</v>
      </c>
      <c r="AU88" s="167">
        <v>7</v>
      </c>
      <c r="AV88" s="624" t="s">
        <v>323</v>
      </c>
      <c r="AW88" s="167">
        <v>1</v>
      </c>
      <c r="AX88" s="624">
        <v>9.9206349206349201E-4</v>
      </c>
      <c r="AY88" s="167">
        <v>23</v>
      </c>
      <c r="AZ88" s="624">
        <v>2.2817460317460316E-2</v>
      </c>
      <c r="BA88" s="167">
        <v>24</v>
      </c>
      <c r="BB88" s="624">
        <v>2.3809523809523808E-2</v>
      </c>
      <c r="BC88" s="167">
        <v>4</v>
      </c>
      <c r="BD88" s="624">
        <v>0.5714285714285714</v>
      </c>
      <c r="BE88" s="167">
        <v>2</v>
      </c>
      <c r="BF88" s="624">
        <v>0.5</v>
      </c>
      <c r="BG88" s="167" t="s">
        <v>323</v>
      </c>
    </row>
    <row r="89" spans="1:59" s="590" customFormat="1" x14ac:dyDescent="0.2">
      <c r="A89" s="167" t="s">
        <v>7</v>
      </c>
      <c r="B89" s="167" t="s">
        <v>10</v>
      </c>
      <c r="C89" s="167" t="s">
        <v>502</v>
      </c>
      <c r="D89" s="167" t="s">
        <v>507</v>
      </c>
      <c r="E89" s="167" t="s">
        <v>504</v>
      </c>
      <c r="F89" s="167" t="s">
        <v>519</v>
      </c>
      <c r="G89" s="167" t="s">
        <v>925</v>
      </c>
      <c r="H89" s="167" t="s">
        <v>1109</v>
      </c>
      <c r="I89" s="167" t="s">
        <v>934</v>
      </c>
      <c r="J89" s="167"/>
      <c r="K89" s="167" t="s">
        <v>386</v>
      </c>
      <c r="L89" s="167">
        <v>4</v>
      </c>
      <c r="M89" s="167"/>
      <c r="N89" s="167">
        <v>5</v>
      </c>
      <c r="O89" s="664">
        <v>1.25</v>
      </c>
      <c r="P89" s="664">
        <v>1434.25</v>
      </c>
      <c r="Q89" s="664">
        <v>714</v>
      </c>
      <c r="R89" s="167">
        <v>1</v>
      </c>
      <c r="S89" s="665">
        <v>0.2</v>
      </c>
      <c r="T89" s="167">
        <v>1</v>
      </c>
      <c r="U89" s="624">
        <v>0.25</v>
      </c>
      <c r="V89" s="167">
        <v>5735</v>
      </c>
      <c r="W89" s="167">
        <v>2</v>
      </c>
      <c r="X89" s="624">
        <v>3.486142583231654E-4</v>
      </c>
      <c r="Y89" s="167">
        <v>5737</v>
      </c>
      <c r="Z89" s="167">
        <v>8150</v>
      </c>
      <c r="AA89" s="624">
        <v>0.70392638036809818</v>
      </c>
      <c r="AB89" s="167">
        <v>5735</v>
      </c>
      <c r="AC89" s="167">
        <v>2</v>
      </c>
      <c r="AD89" s="167">
        <v>5737</v>
      </c>
      <c r="AE89" s="167">
        <v>2854</v>
      </c>
      <c r="AF89" s="624">
        <v>0.49764603312990408</v>
      </c>
      <c r="AG89" s="167">
        <v>2</v>
      </c>
      <c r="AH89" s="624">
        <v>1</v>
      </c>
      <c r="AI89" s="167">
        <v>2856</v>
      </c>
      <c r="AJ89" s="624">
        <v>0.49782116088548023</v>
      </c>
      <c r="AK89" s="167"/>
      <c r="AL89" s="624"/>
      <c r="AM89" s="167"/>
      <c r="AN89" s="624"/>
      <c r="AO89" s="167"/>
      <c r="AP89" s="624"/>
      <c r="AQ89" s="167">
        <v>13</v>
      </c>
      <c r="AR89" s="624" t="s">
        <v>323</v>
      </c>
      <c r="AS89" s="167">
        <v>1</v>
      </c>
      <c r="AT89" s="624" t="s">
        <v>323</v>
      </c>
      <c r="AU89" s="167">
        <v>14</v>
      </c>
      <c r="AV89" s="624" t="s">
        <v>323</v>
      </c>
      <c r="AW89" s="167">
        <v>1</v>
      </c>
      <c r="AX89" s="624">
        <v>3.5014005602240897E-4</v>
      </c>
      <c r="AY89" s="167">
        <v>125</v>
      </c>
      <c r="AZ89" s="624">
        <v>4.3767507002801118E-2</v>
      </c>
      <c r="BA89" s="167">
        <v>126</v>
      </c>
      <c r="BB89" s="624">
        <v>4.4117647058823532E-2</v>
      </c>
      <c r="BC89" s="167">
        <v>2</v>
      </c>
      <c r="BD89" s="624">
        <v>0.4</v>
      </c>
      <c r="BE89" s="167">
        <v>1</v>
      </c>
      <c r="BF89" s="624">
        <v>0.25</v>
      </c>
      <c r="BG89" s="167" t="s">
        <v>323</v>
      </c>
    </row>
    <row r="90" spans="1:59" s="590" customFormat="1" x14ac:dyDescent="0.2">
      <c r="A90" s="167" t="s">
        <v>7</v>
      </c>
      <c r="B90" s="167" t="s">
        <v>11</v>
      </c>
      <c r="C90" s="167" t="s">
        <v>502</v>
      </c>
      <c r="D90" s="167" t="s">
        <v>507</v>
      </c>
      <c r="E90" s="167" t="s">
        <v>504</v>
      </c>
      <c r="F90" s="167" t="s">
        <v>519</v>
      </c>
      <c r="G90" s="167" t="s">
        <v>925</v>
      </c>
      <c r="H90" s="167" t="s">
        <v>1109</v>
      </c>
      <c r="I90" s="167" t="s">
        <v>934</v>
      </c>
      <c r="J90" s="167"/>
      <c r="K90" s="167" t="s">
        <v>386</v>
      </c>
      <c r="L90" s="167">
        <v>4</v>
      </c>
      <c r="M90" s="167"/>
      <c r="N90" s="167">
        <v>7</v>
      </c>
      <c r="O90" s="664">
        <v>1.75</v>
      </c>
      <c r="P90" s="664">
        <v>850.25</v>
      </c>
      <c r="Q90" s="664">
        <v>207.5</v>
      </c>
      <c r="R90" s="167">
        <v>4</v>
      </c>
      <c r="S90" s="665">
        <v>0.5714285714285714</v>
      </c>
      <c r="T90" s="167">
        <v>3</v>
      </c>
      <c r="U90" s="624">
        <v>0.75</v>
      </c>
      <c r="V90" s="167">
        <v>3392</v>
      </c>
      <c r="W90" s="167">
        <v>9</v>
      </c>
      <c r="X90" s="624">
        <v>2.6462805057336078E-3</v>
      </c>
      <c r="Y90" s="167">
        <v>3401</v>
      </c>
      <c r="Z90" s="167">
        <v>4550</v>
      </c>
      <c r="AA90" s="624">
        <v>0.74747252747252746</v>
      </c>
      <c r="AB90" s="167">
        <v>3392</v>
      </c>
      <c r="AC90" s="167">
        <v>9</v>
      </c>
      <c r="AD90" s="167">
        <v>3401</v>
      </c>
      <c r="AE90" s="167">
        <v>823</v>
      </c>
      <c r="AF90" s="624">
        <v>0.24262971698113209</v>
      </c>
      <c r="AG90" s="167">
        <v>7</v>
      </c>
      <c r="AH90" s="624">
        <v>0.77777777777777779</v>
      </c>
      <c r="AI90" s="167">
        <v>830</v>
      </c>
      <c r="AJ90" s="624">
        <v>0.24404586886209939</v>
      </c>
      <c r="AK90" s="167"/>
      <c r="AL90" s="624"/>
      <c r="AM90" s="167"/>
      <c r="AN90" s="624"/>
      <c r="AO90" s="167"/>
      <c r="AP90" s="624"/>
      <c r="AQ90" s="167">
        <v>14</v>
      </c>
      <c r="AR90" s="624" t="s">
        <v>323</v>
      </c>
      <c r="AS90" s="167">
        <v>0</v>
      </c>
      <c r="AT90" s="624" t="s">
        <v>323</v>
      </c>
      <c r="AU90" s="167">
        <v>14</v>
      </c>
      <c r="AV90" s="624" t="s">
        <v>323</v>
      </c>
      <c r="AW90" s="167">
        <v>2</v>
      </c>
      <c r="AX90" s="624">
        <v>2.4096385542168677E-3</v>
      </c>
      <c r="AY90" s="167">
        <v>131</v>
      </c>
      <c r="AZ90" s="624">
        <v>0.15783132530120481</v>
      </c>
      <c r="BA90" s="167">
        <v>133</v>
      </c>
      <c r="BB90" s="624">
        <v>0.16024096385542169</v>
      </c>
      <c r="BC90" s="167">
        <v>1</v>
      </c>
      <c r="BD90" s="624">
        <v>0.14285714285714285</v>
      </c>
      <c r="BE90" s="167">
        <v>0</v>
      </c>
      <c r="BF90" s="624"/>
      <c r="BG90" s="167" t="s">
        <v>323</v>
      </c>
    </row>
    <row r="91" spans="1:59" s="590" customFormat="1" x14ac:dyDescent="0.2">
      <c r="A91" s="167" t="s">
        <v>7</v>
      </c>
      <c r="B91" s="167" t="s">
        <v>12</v>
      </c>
      <c r="C91" s="167" t="s">
        <v>502</v>
      </c>
      <c r="D91" s="167" t="s">
        <v>507</v>
      </c>
      <c r="E91" s="167" t="s">
        <v>504</v>
      </c>
      <c r="F91" s="167" t="s">
        <v>519</v>
      </c>
      <c r="G91" s="167" t="s">
        <v>925</v>
      </c>
      <c r="H91" s="167" t="s">
        <v>1109</v>
      </c>
      <c r="I91" s="167" t="s">
        <v>934</v>
      </c>
      <c r="J91" s="167"/>
      <c r="K91" s="167" t="s">
        <v>386</v>
      </c>
      <c r="L91" s="167">
        <v>4</v>
      </c>
      <c r="M91" s="167"/>
      <c r="N91" s="167">
        <v>10</v>
      </c>
      <c r="O91" s="664">
        <v>2.5</v>
      </c>
      <c r="P91" s="664">
        <v>0</v>
      </c>
      <c r="Q91" s="664" t="s">
        <v>323</v>
      </c>
      <c r="R91" s="167">
        <v>3</v>
      </c>
      <c r="S91" s="665">
        <v>0.3</v>
      </c>
      <c r="T91" s="167">
        <v>2</v>
      </c>
      <c r="U91" s="624">
        <v>0.5</v>
      </c>
      <c r="V91" s="167"/>
      <c r="W91" s="167"/>
      <c r="X91" s="624"/>
      <c r="Y91" s="167"/>
      <c r="Z91" s="167">
        <v>8030</v>
      </c>
      <c r="AA91" s="624"/>
      <c r="AB91" s="167"/>
      <c r="AC91" s="167"/>
      <c r="AD91" s="167" t="s">
        <v>323</v>
      </c>
      <c r="AE91" s="167"/>
      <c r="AF91" s="624" t="s">
        <v>323</v>
      </c>
      <c r="AG91" s="167"/>
      <c r="AH91" s="624" t="s">
        <v>323</v>
      </c>
      <c r="AI91" s="167" t="s">
        <v>323</v>
      </c>
      <c r="AJ91" s="624" t="s">
        <v>323</v>
      </c>
      <c r="AK91" s="167"/>
      <c r="AL91" s="624" t="s">
        <v>323</v>
      </c>
      <c r="AM91" s="167"/>
      <c r="AN91" s="624" t="s">
        <v>323</v>
      </c>
      <c r="AO91" s="167" t="s">
        <v>323</v>
      </c>
      <c r="AP91" s="624" t="s">
        <v>323</v>
      </c>
      <c r="AQ91" s="167"/>
      <c r="AR91" s="624" t="s">
        <v>323</v>
      </c>
      <c r="AS91" s="167"/>
      <c r="AT91" s="624" t="s">
        <v>323</v>
      </c>
      <c r="AU91" s="167" t="s">
        <v>323</v>
      </c>
      <c r="AV91" s="624" t="s">
        <v>323</v>
      </c>
      <c r="AW91" s="167"/>
      <c r="AX91" s="624" t="s">
        <v>323</v>
      </c>
      <c r="AY91" s="167"/>
      <c r="AZ91" s="624" t="s">
        <v>323</v>
      </c>
      <c r="BA91" s="167" t="s">
        <v>323</v>
      </c>
      <c r="BB91" s="624" t="s">
        <v>323</v>
      </c>
      <c r="BC91" s="167">
        <v>4</v>
      </c>
      <c r="BD91" s="624">
        <v>0.4</v>
      </c>
      <c r="BE91" s="167">
        <v>0</v>
      </c>
      <c r="BF91" s="624"/>
      <c r="BG91" s="167" t="s">
        <v>323</v>
      </c>
    </row>
    <row r="92" spans="1:59" s="590" customFormat="1" x14ac:dyDescent="0.2">
      <c r="A92" s="167" t="s">
        <v>26</v>
      </c>
      <c r="B92" s="167" t="s">
        <v>27</v>
      </c>
      <c r="C92" s="167" t="s">
        <v>502</v>
      </c>
      <c r="D92" s="167" t="s">
        <v>507</v>
      </c>
      <c r="E92" s="167" t="s">
        <v>504</v>
      </c>
      <c r="F92" s="167" t="s">
        <v>519</v>
      </c>
      <c r="G92" s="167" t="s">
        <v>920</v>
      </c>
      <c r="H92" s="167" t="s">
        <v>1112</v>
      </c>
      <c r="I92" s="167" t="s">
        <v>934</v>
      </c>
      <c r="J92" s="167"/>
      <c r="K92" s="167" t="s">
        <v>510</v>
      </c>
      <c r="L92" s="167">
        <v>4</v>
      </c>
      <c r="M92" s="167">
        <v>4</v>
      </c>
      <c r="N92" s="167">
        <v>4</v>
      </c>
      <c r="O92" s="664">
        <v>1</v>
      </c>
      <c r="P92" s="664">
        <v>238.75</v>
      </c>
      <c r="Q92" s="664" t="s">
        <v>323</v>
      </c>
      <c r="R92" s="167">
        <v>3</v>
      </c>
      <c r="S92" s="665">
        <v>0.75</v>
      </c>
      <c r="T92" s="167">
        <v>3</v>
      </c>
      <c r="U92" s="624">
        <v>0.75</v>
      </c>
      <c r="V92" s="167">
        <v>943</v>
      </c>
      <c r="W92" s="167">
        <v>12</v>
      </c>
      <c r="X92" s="624">
        <v>1.2565445026178011E-2</v>
      </c>
      <c r="Y92" s="167">
        <v>955</v>
      </c>
      <c r="Z92" s="167">
        <v>1536</v>
      </c>
      <c r="AA92" s="624">
        <v>0.62174479166666663</v>
      </c>
      <c r="AB92" s="167" t="s">
        <v>323</v>
      </c>
      <c r="AC92" s="167" t="s">
        <v>323</v>
      </c>
      <c r="AD92" s="167" t="s">
        <v>323</v>
      </c>
      <c r="AE92" s="167"/>
      <c r="AF92" s="624" t="s">
        <v>323</v>
      </c>
      <c r="AG92" s="167"/>
      <c r="AH92" s="624" t="s">
        <v>323</v>
      </c>
      <c r="AI92" s="167" t="s">
        <v>323</v>
      </c>
      <c r="AJ92" s="624" t="s">
        <v>323</v>
      </c>
      <c r="AK92" s="167"/>
      <c r="AL92" s="624" t="s">
        <v>323</v>
      </c>
      <c r="AM92" s="167"/>
      <c r="AN92" s="624" t="s">
        <v>323</v>
      </c>
      <c r="AO92" s="167" t="s">
        <v>323</v>
      </c>
      <c r="AP92" s="624" t="s">
        <v>323</v>
      </c>
      <c r="AQ92" s="167"/>
      <c r="AR92" s="624" t="s">
        <v>323</v>
      </c>
      <c r="AS92" s="167"/>
      <c r="AT92" s="624" t="s">
        <v>323</v>
      </c>
      <c r="AU92" s="167" t="s">
        <v>323</v>
      </c>
      <c r="AV92" s="624" t="s">
        <v>323</v>
      </c>
      <c r="AW92" s="167"/>
      <c r="AX92" s="624" t="s">
        <v>323</v>
      </c>
      <c r="AY92" s="167"/>
      <c r="AZ92" s="624" t="s">
        <v>323</v>
      </c>
      <c r="BA92" s="167" t="s">
        <v>323</v>
      </c>
      <c r="BB92" s="624" t="s">
        <v>323</v>
      </c>
      <c r="BC92" s="167">
        <v>1</v>
      </c>
      <c r="BD92" s="624">
        <v>0.25</v>
      </c>
      <c r="BE92" s="167">
        <v>1</v>
      </c>
      <c r="BF92" s="624">
        <v>0.25</v>
      </c>
      <c r="BG92" s="167" t="s">
        <v>323</v>
      </c>
    </row>
    <row r="93" spans="1:59" s="590" customFormat="1" x14ac:dyDescent="0.2">
      <c r="A93" s="167" t="s">
        <v>38</v>
      </c>
      <c r="B93" s="167" t="s">
        <v>39</v>
      </c>
      <c r="C93" s="167" t="s">
        <v>40</v>
      </c>
      <c r="D93" s="167" t="s">
        <v>507</v>
      </c>
      <c r="E93" s="167" t="s">
        <v>504</v>
      </c>
      <c r="F93" s="167" t="s">
        <v>519</v>
      </c>
      <c r="G93" s="167" t="s">
        <v>321</v>
      </c>
      <c r="H93" s="167" t="s">
        <v>1112</v>
      </c>
      <c r="I93" s="167" t="s">
        <v>934</v>
      </c>
      <c r="J93" s="167"/>
      <c r="K93" s="167" t="s">
        <v>510</v>
      </c>
      <c r="L93" s="167">
        <v>1</v>
      </c>
      <c r="M93" s="167">
        <v>1</v>
      </c>
      <c r="N93" s="167">
        <v>1</v>
      </c>
      <c r="O93" s="664">
        <v>1</v>
      </c>
      <c r="P93" s="664">
        <v>55</v>
      </c>
      <c r="Q93" s="664" t="s">
        <v>323</v>
      </c>
      <c r="R93" s="167">
        <v>1</v>
      </c>
      <c r="S93" s="665">
        <v>1</v>
      </c>
      <c r="T93" s="167">
        <v>1</v>
      </c>
      <c r="U93" s="624">
        <v>1</v>
      </c>
      <c r="V93" s="167">
        <v>41</v>
      </c>
      <c r="W93" s="167">
        <v>14</v>
      </c>
      <c r="X93" s="624">
        <v>0.25454545454545452</v>
      </c>
      <c r="Y93" s="167">
        <v>55</v>
      </c>
      <c r="Z93" s="167"/>
      <c r="AA93" s="624"/>
      <c r="AB93" s="167" t="s">
        <v>323</v>
      </c>
      <c r="AC93" s="167" t="s">
        <v>323</v>
      </c>
      <c r="AD93" s="167" t="s">
        <v>323</v>
      </c>
      <c r="AE93" s="167"/>
      <c r="AF93" s="624" t="s">
        <v>323</v>
      </c>
      <c r="AG93" s="167"/>
      <c r="AH93" s="624" t="s">
        <v>323</v>
      </c>
      <c r="AI93" s="167" t="s">
        <v>323</v>
      </c>
      <c r="AJ93" s="624" t="s">
        <v>323</v>
      </c>
      <c r="AK93" s="167"/>
      <c r="AL93" s="624" t="s">
        <v>323</v>
      </c>
      <c r="AM93" s="167"/>
      <c r="AN93" s="624" t="s">
        <v>323</v>
      </c>
      <c r="AO93" s="167" t="s">
        <v>323</v>
      </c>
      <c r="AP93" s="624" t="s">
        <v>323</v>
      </c>
      <c r="AQ93" s="167"/>
      <c r="AR93" s="624" t="s">
        <v>323</v>
      </c>
      <c r="AS93" s="167"/>
      <c r="AT93" s="624" t="s">
        <v>323</v>
      </c>
      <c r="AU93" s="167" t="s">
        <v>323</v>
      </c>
      <c r="AV93" s="624" t="s">
        <v>323</v>
      </c>
      <c r="AW93" s="167"/>
      <c r="AX93" s="624" t="s">
        <v>323</v>
      </c>
      <c r="AY93" s="167"/>
      <c r="AZ93" s="624" t="s">
        <v>323</v>
      </c>
      <c r="BA93" s="167" t="s">
        <v>323</v>
      </c>
      <c r="BB93" s="624" t="s">
        <v>323</v>
      </c>
      <c r="BC93" s="167">
        <v>1</v>
      </c>
      <c r="BD93" s="624">
        <v>1</v>
      </c>
      <c r="BE93" s="167">
        <v>1</v>
      </c>
      <c r="BF93" s="624">
        <v>1</v>
      </c>
      <c r="BG93" s="167" t="s">
        <v>323</v>
      </c>
    </row>
    <row r="94" spans="1:59" s="590" customFormat="1" x14ac:dyDescent="0.2">
      <c r="A94" s="167" t="s">
        <v>38</v>
      </c>
      <c r="B94" s="167" t="s">
        <v>39</v>
      </c>
      <c r="C94" s="167" t="s">
        <v>41</v>
      </c>
      <c r="D94" s="167" t="s">
        <v>507</v>
      </c>
      <c r="E94" s="167" t="s">
        <v>504</v>
      </c>
      <c r="F94" s="167" t="s">
        <v>519</v>
      </c>
      <c r="G94" s="167" t="s">
        <v>321</v>
      </c>
      <c r="H94" s="167" t="s">
        <v>1112</v>
      </c>
      <c r="I94" s="167" t="s">
        <v>934</v>
      </c>
      <c r="J94" s="167"/>
      <c r="K94" s="167" t="s">
        <v>386</v>
      </c>
      <c r="L94" s="167">
        <v>3</v>
      </c>
      <c r="M94" s="167"/>
      <c r="N94" s="167">
        <v>6</v>
      </c>
      <c r="O94" s="664">
        <v>2</v>
      </c>
      <c r="P94" s="664">
        <v>87</v>
      </c>
      <c r="Q94" s="664">
        <v>69</v>
      </c>
      <c r="R94" s="167">
        <v>2</v>
      </c>
      <c r="S94" s="665">
        <v>0.33333333333333331</v>
      </c>
      <c r="T94" s="167">
        <v>1</v>
      </c>
      <c r="U94" s="624">
        <v>0.33333333333333331</v>
      </c>
      <c r="V94" s="167">
        <v>228</v>
      </c>
      <c r="W94" s="167">
        <v>33</v>
      </c>
      <c r="X94" s="624">
        <v>0.12643678160919541</v>
      </c>
      <c r="Y94" s="167">
        <v>261</v>
      </c>
      <c r="Z94" s="167"/>
      <c r="AA94" s="624"/>
      <c r="AB94" s="167">
        <v>228</v>
      </c>
      <c r="AC94" s="167">
        <v>33</v>
      </c>
      <c r="AD94" s="167">
        <v>261</v>
      </c>
      <c r="AE94" s="167">
        <v>183</v>
      </c>
      <c r="AF94" s="624">
        <v>0.80263157894736847</v>
      </c>
      <c r="AG94" s="167">
        <v>24</v>
      </c>
      <c r="AH94" s="624">
        <v>0.72727272727272729</v>
      </c>
      <c r="AI94" s="167">
        <v>207</v>
      </c>
      <c r="AJ94" s="624">
        <v>0.7931034482758621</v>
      </c>
      <c r="AK94" s="167">
        <v>19</v>
      </c>
      <c r="AL94" s="624">
        <v>0.10382513661202186</v>
      </c>
      <c r="AM94" s="167"/>
      <c r="AN94" s="624" t="s">
        <v>323</v>
      </c>
      <c r="AO94" s="167">
        <v>19</v>
      </c>
      <c r="AP94" s="624">
        <v>9.1787439613526575E-2</v>
      </c>
      <c r="AQ94" s="167"/>
      <c r="AR94" s="624"/>
      <c r="AS94" s="167"/>
      <c r="AT94" s="624" t="s">
        <v>323</v>
      </c>
      <c r="AU94" s="167" t="s">
        <v>323</v>
      </c>
      <c r="AV94" s="624"/>
      <c r="AW94" s="167">
        <v>2</v>
      </c>
      <c r="AX94" s="624">
        <v>9.6618357487922701E-3</v>
      </c>
      <c r="AY94" s="167">
        <v>0</v>
      </c>
      <c r="AZ94" s="624">
        <v>0</v>
      </c>
      <c r="BA94" s="167">
        <v>2</v>
      </c>
      <c r="BB94" s="624">
        <v>9.6618357487922701E-3</v>
      </c>
      <c r="BC94" s="167">
        <v>1</v>
      </c>
      <c r="BD94" s="624">
        <v>0.16666666666666666</v>
      </c>
      <c r="BE94" s="167">
        <v>0</v>
      </c>
      <c r="BF94" s="624"/>
      <c r="BG94" s="167" t="s">
        <v>323</v>
      </c>
    </row>
    <row r="95" spans="1:59" s="590" customFormat="1" x14ac:dyDescent="0.2">
      <c r="A95" s="167" t="s">
        <v>38</v>
      </c>
      <c r="B95" s="167" t="s">
        <v>42</v>
      </c>
      <c r="C95" s="167" t="s">
        <v>502</v>
      </c>
      <c r="D95" s="167" t="s">
        <v>507</v>
      </c>
      <c r="E95" s="167" t="s">
        <v>504</v>
      </c>
      <c r="F95" s="167" t="s">
        <v>519</v>
      </c>
      <c r="G95" s="167" t="s">
        <v>321</v>
      </c>
      <c r="H95" s="167" t="s">
        <v>1112</v>
      </c>
      <c r="I95" s="167" t="s">
        <v>934</v>
      </c>
      <c r="J95" s="167"/>
      <c r="K95" s="167" t="s">
        <v>386</v>
      </c>
      <c r="L95" s="167">
        <v>4</v>
      </c>
      <c r="M95" s="167"/>
      <c r="N95" s="167">
        <v>5</v>
      </c>
      <c r="O95" s="664">
        <v>1.25</v>
      </c>
      <c r="P95" s="664">
        <v>470</v>
      </c>
      <c r="Q95" s="664">
        <v>246</v>
      </c>
      <c r="R95" s="167">
        <v>4</v>
      </c>
      <c r="S95" s="665">
        <v>0.8</v>
      </c>
      <c r="T95" s="167">
        <v>3</v>
      </c>
      <c r="U95" s="624">
        <v>0.75</v>
      </c>
      <c r="V95" s="167">
        <v>1871</v>
      </c>
      <c r="W95" s="167">
        <v>9</v>
      </c>
      <c r="X95" s="624">
        <v>4.7872340425531915E-3</v>
      </c>
      <c r="Y95" s="167">
        <v>1880</v>
      </c>
      <c r="Z95" s="167">
        <v>2625</v>
      </c>
      <c r="AA95" s="624">
        <v>0.71619047619047616</v>
      </c>
      <c r="AB95" s="167">
        <v>1871</v>
      </c>
      <c r="AC95" s="167">
        <v>9</v>
      </c>
      <c r="AD95" s="167">
        <v>1880</v>
      </c>
      <c r="AE95" s="167">
        <v>977</v>
      </c>
      <c r="AF95" s="624">
        <v>0.52218065205772313</v>
      </c>
      <c r="AG95" s="167">
        <v>7</v>
      </c>
      <c r="AH95" s="624">
        <v>0.77777777777777779</v>
      </c>
      <c r="AI95" s="167">
        <v>984</v>
      </c>
      <c r="AJ95" s="624">
        <v>0.52340425531914891</v>
      </c>
      <c r="AK95" s="167">
        <v>24</v>
      </c>
      <c r="AL95" s="624">
        <v>2.4564994882292732E-2</v>
      </c>
      <c r="AM95" s="167"/>
      <c r="AN95" s="624" t="s">
        <v>323</v>
      </c>
      <c r="AO95" s="167">
        <v>24</v>
      </c>
      <c r="AP95" s="624">
        <v>2.4390243902439025E-2</v>
      </c>
      <c r="AQ95" s="167"/>
      <c r="AR95" s="624"/>
      <c r="AS95" s="167"/>
      <c r="AT95" s="624" t="s">
        <v>323</v>
      </c>
      <c r="AU95" s="167" t="s">
        <v>323</v>
      </c>
      <c r="AV95" s="624"/>
      <c r="AW95" s="167">
        <v>0</v>
      </c>
      <c r="AX95" s="624">
        <v>0</v>
      </c>
      <c r="AY95" s="167">
        <v>23</v>
      </c>
      <c r="AZ95" s="624">
        <v>2.3373983739837397E-2</v>
      </c>
      <c r="BA95" s="167">
        <v>23</v>
      </c>
      <c r="BB95" s="624">
        <v>2.3373983739837397E-2</v>
      </c>
      <c r="BC95" s="167">
        <v>2</v>
      </c>
      <c r="BD95" s="624">
        <v>0.4</v>
      </c>
      <c r="BE95" s="167">
        <v>2</v>
      </c>
      <c r="BF95" s="624">
        <v>0.5</v>
      </c>
      <c r="BG95" s="167" t="s">
        <v>323</v>
      </c>
    </row>
    <row r="96" spans="1:59" s="590" customFormat="1" x14ac:dyDescent="0.2">
      <c r="A96" s="167" t="s">
        <v>60</v>
      </c>
      <c r="B96" s="167" t="s">
        <v>61</v>
      </c>
      <c r="C96" s="167" t="s">
        <v>502</v>
      </c>
      <c r="D96" s="167" t="s">
        <v>507</v>
      </c>
      <c r="E96" s="167" t="s">
        <v>504</v>
      </c>
      <c r="F96" s="167" t="s">
        <v>505</v>
      </c>
      <c r="G96" s="167" t="s">
        <v>317</v>
      </c>
      <c r="H96" s="167" t="s">
        <v>1109</v>
      </c>
      <c r="I96" s="167" t="s">
        <v>934</v>
      </c>
      <c r="J96" s="167"/>
      <c r="K96" s="167" t="s">
        <v>386</v>
      </c>
      <c r="L96" s="167">
        <v>4</v>
      </c>
      <c r="M96" s="167"/>
      <c r="N96" s="167">
        <v>5</v>
      </c>
      <c r="O96" s="664">
        <v>1.25</v>
      </c>
      <c r="P96" s="664">
        <v>1699.75</v>
      </c>
      <c r="Q96" s="664">
        <v>922.25</v>
      </c>
      <c r="R96" s="167">
        <v>1</v>
      </c>
      <c r="S96" s="665">
        <v>0.2</v>
      </c>
      <c r="T96" s="167">
        <v>1</v>
      </c>
      <c r="U96" s="624">
        <v>0.25</v>
      </c>
      <c r="V96" s="167">
        <v>6584</v>
      </c>
      <c r="W96" s="167">
        <v>215</v>
      </c>
      <c r="X96" s="624">
        <v>3.1622297396675984E-2</v>
      </c>
      <c r="Y96" s="167">
        <v>6799</v>
      </c>
      <c r="Z96" s="167">
        <v>9033</v>
      </c>
      <c r="AA96" s="624">
        <v>0.75268460090778255</v>
      </c>
      <c r="AB96" s="167">
        <v>6584</v>
      </c>
      <c r="AC96" s="167">
        <v>215</v>
      </c>
      <c r="AD96" s="167">
        <v>6799</v>
      </c>
      <c r="AE96" s="167">
        <v>3493</v>
      </c>
      <c r="AF96" s="624">
        <v>0.53052855407047383</v>
      </c>
      <c r="AG96" s="167">
        <v>196</v>
      </c>
      <c r="AH96" s="624">
        <v>0.91162790697674423</v>
      </c>
      <c r="AI96" s="167">
        <v>3689</v>
      </c>
      <c r="AJ96" s="624">
        <v>0.54257979114575672</v>
      </c>
      <c r="AK96" s="167">
        <v>61</v>
      </c>
      <c r="AL96" s="624">
        <v>1.7463498425422275E-2</v>
      </c>
      <c r="AM96" s="167">
        <v>13</v>
      </c>
      <c r="AN96" s="624">
        <v>6.6326530612244902E-2</v>
      </c>
      <c r="AO96" s="167">
        <v>74</v>
      </c>
      <c r="AP96" s="624">
        <v>2.0059636757928979E-2</v>
      </c>
      <c r="AQ96" s="167">
        <v>55</v>
      </c>
      <c r="AR96" s="624">
        <v>0.90163934426229508</v>
      </c>
      <c r="AS96" s="167">
        <v>9</v>
      </c>
      <c r="AT96" s="624">
        <v>0.69230769230769229</v>
      </c>
      <c r="AU96" s="167">
        <v>64</v>
      </c>
      <c r="AV96" s="624">
        <v>0.86486486486486491</v>
      </c>
      <c r="AW96" s="167">
        <v>3</v>
      </c>
      <c r="AX96" s="624">
        <v>8.1322851721333698E-4</v>
      </c>
      <c r="AY96" s="167">
        <v>149</v>
      </c>
      <c r="AZ96" s="624">
        <v>4.0390349688262404E-2</v>
      </c>
      <c r="BA96" s="167">
        <v>152</v>
      </c>
      <c r="BB96" s="624">
        <v>4.1203578205475738E-2</v>
      </c>
      <c r="BC96" s="167">
        <v>1</v>
      </c>
      <c r="BD96" s="624">
        <v>0.2</v>
      </c>
      <c r="BE96" s="167">
        <v>1</v>
      </c>
      <c r="BF96" s="624">
        <v>0.25</v>
      </c>
      <c r="BG96" s="167" t="s">
        <v>323</v>
      </c>
    </row>
    <row r="97" spans="1:59" s="590" customFormat="1" x14ac:dyDescent="0.2">
      <c r="A97" s="167" t="s">
        <v>66</v>
      </c>
      <c r="B97" s="167" t="s">
        <v>67</v>
      </c>
      <c r="C97" s="167" t="s">
        <v>502</v>
      </c>
      <c r="D97" s="167" t="s">
        <v>507</v>
      </c>
      <c r="E97" s="167" t="s">
        <v>504</v>
      </c>
      <c r="F97" s="167" t="s">
        <v>519</v>
      </c>
      <c r="G97" s="167" t="s">
        <v>924</v>
      </c>
      <c r="H97" s="167" t="s">
        <v>1112</v>
      </c>
      <c r="I97" s="167" t="s">
        <v>934</v>
      </c>
      <c r="J97" s="167"/>
      <c r="K97" s="167" t="s">
        <v>510</v>
      </c>
      <c r="L97" s="167">
        <v>4</v>
      </c>
      <c r="M97" s="167">
        <v>3</v>
      </c>
      <c r="N97" s="167">
        <v>3</v>
      </c>
      <c r="O97" s="664">
        <v>0.75</v>
      </c>
      <c r="P97" s="664">
        <v>65.5</v>
      </c>
      <c r="Q97" s="664" t="s">
        <v>323</v>
      </c>
      <c r="R97" s="167"/>
      <c r="S97" s="665"/>
      <c r="T97" s="167"/>
      <c r="U97" s="624"/>
      <c r="V97" s="167">
        <v>262</v>
      </c>
      <c r="W97" s="167"/>
      <c r="X97" s="624"/>
      <c r="Y97" s="167">
        <v>262</v>
      </c>
      <c r="Z97" s="167">
        <v>370</v>
      </c>
      <c r="AA97" s="624">
        <v>0.70810810810810809</v>
      </c>
      <c r="AB97" s="167" t="s">
        <v>323</v>
      </c>
      <c r="AC97" s="167" t="s">
        <v>323</v>
      </c>
      <c r="AD97" s="167" t="s">
        <v>323</v>
      </c>
      <c r="AE97" s="167"/>
      <c r="AF97" s="624" t="s">
        <v>323</v>
      </c>
      <c r="AG97" s="167"/>
      <c r="AH97" s="624" t="s">
        <v>323</v>
      </c>
      <c r="AI97" s="167" t="s">
        <v>323</v>
      </c>
      <c r="AJ97" s="624" t="s">
        <v>323</v>
      </c>
      <c r="AK97" s="167" t="s">
        <v>323</v>
      </c>
      <c r="AL97" s="624" t="s">
        <v>323</v>
      </c>
      <c r="AM97" s="167" t="s">
        <v>323</v>
      </c>
      <c r="AN97" s="624" t="s">
        <v>323</v>
      </c>
      <c r="AO97" s="167" t="s">
        <v>323</v>
      </c>
      <c r="AP97" s="624" t="s">
        <v>323</v>
      </c>
      <c r="AQ97" s="167"/>
      <c r="AR97" s="624" t="s">
        <v>323</v>
      </c>
      <c r="AS97" s="167"/>
      <c r="AT97" s="624" t="s">
        <v>323</v>
      </c>
      <c r="AU97" s="167" t="s">
        <v>323</v>
      </c>
      <c r="AV97" s="624" t="s">
        <v>323</v>
      </c>
      <c r="AW97" s="167"/>
      <c r="AX97" s="624" t="s">
        <v>323</v>
      </c>
      <c r="AY97" s="167"/>
      <c r="AZ97" s="624" t="s">
        <v>323</v>
      </c>
      <c r="BA97" s="167" t="s">
        <v>323</v>
      </c>
      <c r="BB97" s="624" t="s">
        <v>323</v>
      </c>
      <c r="BC97" s="167">
        <v>2</v>
      </c>
      <c r="BD97" s="624">
        <v>0.66666666666666663</v>
      </c>
      <c r="BE97" s="167">
        <v>2</v>
      </c>
      <c r="BF97" s="624">
        <v>0.5</v>
      </c>
      <c r="BG97" s="167">
        <v>1</v>
      </c>
    </row>
    <row r="98" spans="1:59" s="590" customFormat="1" x14ac:dyDescent="0.2">
      <c r="A98" s="167" t="s">
        <v>66</v>
      </c>
      <c r="B98" s="167" t="s">
        <v>68</v>
      </c>
      <c r="C98" s="167" t="s">
        <v>502</v>
      </c>
      <c r="D98" s="167" t="s">
        <v>507</v>
      </c>
      <c r="E98" s="167" t="s">
        <v>504</v>
      </c>
      <c r="F98" s="167" t="s">
        <v>519</v>
      </c>
      <c r="G98" s="167" t="s">
        <v>924</v>
      </c>
      <c r="H98" s="167" t="s">
        <v>1112</v>
      </c>
      <c r="I98" s="167" t="s">
        <v>934</v>
      </c>
      <c r="J98" s="167"/>
      <c r="K98" s="167" t="s">
        <v>510</v>
      </c>
      <c r="L98" s="167">
        <v>4</v>
      </c>
      <c r="M98" s="167">
        <v>3</v>
      </c>
      <c r="N98" s="167">
        <v>3</v>
      </c>
      <c r="O98" s="664">
        <v>0.75</v>
      </c>
      <c r="P98" s="664">
        <v>572</v>
      </c>
      <c r="Q98" s="664" t="s">
        <v>323</v>
      </c>
      <c r="R98" s="167">
        <v>3</v>
      </c>
      <c r="S98" s="665">
        <v>1</v>
      </c>
      <c r="T98" s="167">
        <v>3</v>
      </c>
      <c r="U98" s="624">
        <v>0.75</v>
      </c>
      <c r="V98" s="167">
        <v>2286</v>
      </c>
      <c r="W98" s="167">
        <v>2</v>
      </c>
      <c r="X98" s="624">
        <v>8.7412587412587413E-4</v>
      </c>
      <c r="Y98" s="167">
        <v>2288</v>
      </c>
      <c r="Z98" s="167">
        <v>3630</v>
      </c>
      <c r="AA98" s="624">
        <v>0.63030303030303025</v>
      </c>
      <c r="AB98" s="167" t="s">
        <v>323</v>
      </c>
      <c r="AC98" s="167" t="s">
        <v>323</v>
      </c>
      <c r="AD98" s="167" t="s">
        <v>323</v>
      </c>
      <c r="AE98" s="167"/>
      <c r="AF98" s="624" t="s">
        <v>323</v>
      </c>
      <c r="AG98" s="167"/>
      <c r="AH98" s="624" t="s">
        <v>323</v>
      </c>
      <c r="AI98" s="167" t="s">
        <v>323</v>
      </c>
      <c r="AJ98" s="624" t="s">
        <v>323</v>
      </c>
      <c r="AK98" s="167" t="s">
        <v>323</v>
      </c>
      <c r="AL98" s="624" t="s">
        <v>323</v>
      </c>
      <c r="AM98" s="167" t="s">
        <v>323</v>
      </c>
      <c r="AN98" s="624" t="s">
        <v>323</v>
      </c>
      <c r="AO98" s="167" t="s">
        <v>323</v>
      </c>
      <c r="AP98" s="624" t="s">
        <v>323</v>
      </c>
      <c r="AQ98" s="167"/>
      <c r="AR98" s="624" t="s">
        <v>323</v>
      </c>
      <c r="AS98" s="167"/>
      <c r="AT98" s="624" t="s">
        <v>323</v>
      </c>
      <c r="AU98" s="167" t="s">
        <v>323</v>
      </c>
      <c r="AV98" s="624" t="s">
        <v>323</v>
      </c>
      <c r="AW98" s="167"/>
      <c r="AX98" s="624" t="s">
        <v>323</v>
      </c>
      <c r="AY98" s="167"/>
      <c r="AZ98" s="624" t="s">
        <v>323</v>
      </c>
      <c r="BA98" s="167" t="s">
        <v>323</v>
      </c>
      <c r="BB98" s="624" t="s">
        <v>323</v>
      </c>
      <c r="BC98" s="167">
        <v>2</v>
      </c>
      <c r="BD98" s="624">
        <v>0.66666666666666663</v>
      </c>
      <c r="BE98" s="167">
        <v>3</v>
      </c>
      <c r="BF98" s="624">
        <v>0.75</v>
      </c>
      <c r="BG98" s="167">
        <v>1</v>
      </c>
    </row>
    <row r="99" spans="1:59" s="590" customFormat="1" x14ac:dyDescent="0.2">
      <c r="A99" s="167" t="s">
        <v>77</v>
      </c>
      <c r="B99" s="167" t="s">
        <v>79</v>
      </c>
      <c r="C99" s="167" t="s">
        <v>502</v>
      </c>
      <c r="D99" s="167" t="s">
        <v>507</v>
      </c>
      <c r="E99" s="167" t="s">
        <v>504</v>
      </c>
      <c r="F99" s="167" t="s">
        <v>519</v>
      </c>
      <c r="G99" s="167" t="s">
        <v>920</v>
      </c>
      <c r="H99" s="167" t="s">
        <v>1109</v>
      </c>
      <c r="I99" s="167" t="s">
        <v>934</v>
      </c>
      <c r="J99" s="167"/>
      <c r="K99" s="167" t="s">
        <v>386</v>
      </c>
      <c r="L99" s="167">
        <v>4</v>
      </c>
      <c r="M99" s="167"/>
      <c r="N99" s="167">
        <v>6</v>
      </c>
      <c r="O99" s="664">
        <v>1.5</v>
      </c>
      <c r="P99" s="664">
        <v>537.25</v>
      </c>
      <c r="Q99" s="664">
        <v>294</v>
      </c>
      <c r="R99" s="167">
        <v>2</v>
      </c>
      <c r="S99" s="665">
        <v>0.33333333333333331</v>
      </c>
      <c r="T99" s="167">
        <v>2</v>
      </c>
      <c r="U99" s="624">
        <v>0.5</v>
      </c>
      <c r="V99" s="167">
        <v>2080</v>
      </c>
      <c r="W99" s="167">
        <v>69</v>
      </c>
      <c r="X99" s="624">
        <v>3.2107957189390413E-2</v>
      </c>
      <c r="Y99" s="167">
        <v>2149</v>
      </c>
      <c r="Z99" s="167">
        <v>2910</v>
      </c>
      <c r="AA99" s="624">
        <v>0.73848797250859111</v>
      </c>
      <c r="AB99" s="167">
        <v>2080</v>
      </c>
      <c r="AC99" s="167">
        <v>69</v>
      </c>
      <c r="AD99" s="167">
        <v>2149</v>
      </c>
      <c r="AE99" s="167">
        <v>1129</v>
      </c>
      <c r="AF99" s="624">
        <v>0.5427884615384615</v>
      </c>
      <c r="AG99" s="167">
        <v>47</v>
      </c>
      <c r="AH99" s="624">
        <v>0.6811594202898551</v>
      </c>
      <c r="AI99" s="167">
        <v>1176</v>
      </c>
      <c r="AJ99" s="624">
        <v>0.54723127035830621</v>
      </c>
      <c r="AK99" s="167">
        <v>17</v>
      </c>
      <c r="AL99" s="624">
        <v>1.5057573073516387E-2</v>
      </c>
      <c r="AM99" s="167">
        <v>1</v>
      </c>
      <c r="AN99" s="624">
        <v>2.1276595744680851E-2</v>
      </c>
      <c r="AO99" s="167">
        <v>18</v>
      </c>
      <c r="AP99" s="624">
        <v>1.5306122448979591E-2</v>
      </c>
      <c r="AQ99" s="167">
        <v>15</v>
      </c>
      <c r="AR99" s="624">
        <v>0.88235294117647056</v>
      </c>
      <c r="AS99" s="167">
        <v>0</v>
      </c>
      <c r="AT99" s="624">
        <v>0</v>
      </c>
      <c r="AU99" s="167">
        <v>15</v>
      </c>
      <c r="AV99" s="624">
        <v>0.83333333333333337</v>
      </c>
      <c r="AW99" s="167">
        <v>1</v>
      </c>
      <c r="AX99" s="624">
        <v>8.5034013605442174E-4</v>
      </c>
      <c r="AY99" s="167">
        <v>146</v>
      </c>
      <c r="AZ99" s="624">
        <v>0.12414965986394558</v>
      </c>
      <c r="BA99" s="167">
        <v>147</v>
      </c>
      <c r="BB99" s="624">
        <v>0.125</v>
      </c>
      <c r="BC99" s="167">
        <v>0</v>
      </c>
      <c r="BD99" s="624"/>
      <c r="BE99" s="167"/>
      <c r="BF99" s="624"/>
      <c r="BG99" s="167" t="s">
        <v>323</v>
      </c>
    </row>
    <row r="100" spans="1:59" s="590" customFormat="1" x14ac:dyDescent="0.2">
      <c r="A100" s="167" t="s">
        <v>81</v>
      </c>
      <c r="B100" s="167" t="s">
        <v>82</v>
      </c>
      <c r="C100" s="167" t="s">
        <v>502</v>
      </c>
      <c r="D100" s="167" t="s">
        <v>507</v>
      </c>
      <c r="E100" s="167" t="s">
        <v>504</v>
      </c>
      <c r="F100" s="167" t="s">
        <v>519</v>
      </c>
      <c r="G100" s="167" t="s">
        <v>924</v>
      </c>
      <c r="H100" s="167" t="s">
        <v>1112</v>
      </c>
      <c r="I100" s="167" t="s">
        <v>934</v>
      </c>
      <c r="J100" s="167"/>
      <c r="K100" s="167" t="s">
        <v>510</v>
      </c>
      <c r="L100" s="167">
        <v>4</v>
      </c>
      <c r="M100" s="167">
        <v>4</v>
      </c>
      <c r="N100" s="167">
        <v>4</v>
      </c>
      <c r="O100" s="664">
        <v>1</v>
      </c>
      <c r="P100" s="664">
        <v>176.5</v>
      </c>
      <c r="Q100" s="664" t="s">
        <v>323</v>
      </c>
      <c r="R100" s="167">
        <v>2</v>
      </c>
      <c r="S100" s="665">
        <v>0.5</v>
      </c>
      <c r="T100" s="167">
        <v>2</v>
      </c>
      <c r="U100" s="624">
        <v>0.5</v>
      </c>
      <c r="V100" s="167">
        <v>684</v>
      </c>
      <c r="W100" s="167">
        <v>22</v>
      </c>
      <c r="X100" s="624">
        <v>3.1161473087818695E-2</v>
      </c>
      <c r="Y100" s="167">
        <v>706</v>
      </c>
      <c r="Z100" s="167">
        <v>1065</v>
      </c>
      <c r="AA100" s="624">
        <v>0.66291079812206577</v>
      </c>
      <c r="AB100" s="167" t="s">
        <v>323</v>
      </c>
      <c r="AC100" s="167" t="s">
        <v>323</v>
      </c>
      <c r="AD100" s="167" t="s">
        <v>323</v>
      </c>
      <c r="AE100" s="167"/>
      <c r="AF100" s="624" t="s">
        <v>323</v>
      </c>
      <c r="AG100" s="167"/>
      <c r="AH100" s="624" t="s">
        <v>323</v>
      </c>
      <c r="AI100" s="167" t="s">
        <v>323</v>
      </c>
      <c r="AJ100" s="624" t="s">
        <v>323</v>
      </c>
      <c r="AK100" s="167"/>
      <c r="AL100" s="624" t="s">
        <v>323</v>
      </c>
      <c r="AM100" s="167"/>
      <c r="AN100" s="624" t="s">
        <v>323</v>
      </c>
      <c r="AO100" s="167" t="s">
        <v>323</v>
      </c>
      <c r="AP100" s="624" t="s">
        <v>323</v>
      </c>
      <c r="AQ100" s="167"/>
      <c r="AR100" s="624" t="s">
        <v>323</v>
      </c>
      <c r="AS100" s="167"/>
      <c r="AT100" s="624" t="s">
        <v>323</v>
      </c>
      <c r="AU100" s="167" t="s">
        <v>323</v>
      </c>
      <c r="AV100" s="624" t="s">
        <v>323</v>
      </c>
      <c r="AW100" s="167"/>
      <c r="AX100" s="624" t="s">
        <v>323</v>
      </c>
      <c r="AY100" s="167"/>
      <c r="AZ100" s="624" t="s">
        <v>323</v>
      </c>
      <c r="BA100" s="167" t="s">
        <v>323</v>
      </c>
      <c r="BB100" s="624" t="s">
        <v>323</v>
      </c>
      <c r="BC100" s="167">
        <v>1</v>
      </c>
      <c r="BD100" s="624">
        <v>0.25</v>
      </c>
      <c r="BE100" s="167">
        <v>1</v>
      </c>
      <c r="BF100" s="624">
        <v>0.25</v>
      </c>
      <c r="BG100" s="167" t="s">
        <v>323</v>
      </c>
    </row>
    <row r="101" spans="1:59" s="590" customFormat="1" x14ac:dyDescent="0.2">
      <c r="A101" s="167" t="s">
        <v>81</v>
      </c>
      <c r="B101" s="167" t="s">
        <v>83</v>
      </c>
      <c r="C101" s="167" t="s">
        <v>502</v>
      </c>
      <c r="D101" s="167" t="s">
        <v>507</v>
      </c>
      <c r="E101" s="167" t="s">
        <v>504</v>
      </c>
      <c r="F101" s="167" t="s">
        <v>519</v>
      </c>
      <c r="G101" s="167" t="s">
        <v>924</v>
      </c>
      <c r="H101" s="167" t="s">
        <v>1112</v>
      </c>
      <c r="I101" s="167" t="s">
        <v>934</v>
      </c>
      <c r="J101" s="167"/>
      <c r="K101" s="167" t="s">
        <v>510</v>
      </c>
      <c r="L101" s="167">
        <v>4</v>
      </c>
      <c r="M101" s="167">
        <v>4</v>
      </c>
      <c r="N101" s="167">
        <v>4</v>
      </c>
      <c r="O101" s="664">
        <v>1</v>
      </c>
      <c r="P101" s="664">
        <v>582</v>
      </c>
      <c r="Q101" s="664" t="s">
        <v>323</v>
      </c>
      <c r="R101" s="167">
        <v>3</v>
      </c>
      <c r="S101" s="665">
        <v>0.75</v>
      </c>
      <c r="T101" s="167">
        <v>3</v>
      </c>
      <c r="U101" s="624">
        <v>0.75</v>
      </c>
      <c r="V101" s="167">
        <v>2294</v>
      </c>
      <c r="W101" s="167">
        <v>34</v>
      </c>
      <c r="X101" s="624">
        <v>1.4604810996563574E-2</v>
      </c>
      <c r="Y101" s="167">
        <v>2328</v>
      </c>
      <c r="Z101" s="167">
        <v>3948</v>
      </c>
      <c r="AA101" s="624">
        <v>0.58966565349544076</v>
      </c>
      <c r="AB101" s="167" t="s">
        <v>323</v>
      </c>
      <c r="AC101" s="167" t="s">
        <v>323</v>
      </c>
      <c r="AD101" s="167" t="s">
        <v>323</v>
      </c>
      <c r="AE101" s="167"/>
      <c r="AF101" s="624" t="s">
        <v>323</v>
      </c>
      <c r="AG101" s="167"/>
      <c r="AH101" s="624" t="s">
        <v>323</v>
      </c>
      <c r="AI101" s="167" t="s">
        <v>323</v>
      </c>
      <c r="AJ101" s="624" t="s">
        <v>323</v>
      </c>
      <c r="AK101" s="167"/>
      <c r="AL101" s="624" t="s">
        <v>323</v>
      </c>
      <c r="AM101" s="167"/>
      <c r="AN101" s="624" t="s">
        <v>323</v>
      </c>
      <c r="AO101" s="167" t="s">
        <v>323</v>
      </c>
      <c r="AP101" s="624" t="s">
        <v>323</v>
      </c>
      <c r="AQ101" s="167"/>
      <c r="AR101" s="624" t="s">
        <v>323</v>
      </c>
      <c r="AS101" s="167"/>
      <c r="AT101" s="624" t="s">
        <v>323</v>
      </c>
      <c r="AU101" s="167" t="s">
        <v>323</v>
      </c>
      <c r="AV101" s="624" t="s">
        <v>323</v>
      </c>
      <c r="AW101" s="167"/>
      <c r="AX101" s="624" t="s">
        <v>323</v>
      </c>
      <c r="AY101" s="167"/>
      <c r="AZ101" s="624" t="s">
        <v>323</v>
      </c>
      <c r="BA101" s="167" t="s">
        <v>323</v>
      </c>
      <c r="BB101" s="624" t="s">
        <v>323</v>
      </c>
      <c r="BC101" s="167">
        <v>1</v>
      </c>
      <c r="BD101" s="624">
        <v>0.25</v>
      </c>
      <c r="BE101" s="167">
        <v>1</v>
      </c>
      <c r="BF101" s="624">
        <v>0.25</v>
      </c>
      <c r="BG101" s="167" t="s">
        <v>323</v>
      </c>
    </row>
    <row r="102" spans="1:59" s="590" customFormat="1" x14ac:dyDescent="0.2">
      <c r="A102" s="167" t="s">
        <v>89</v>
      </c>
      <c r="B102" s="167" t="s">
        <v>90</v>
      </c>
      <c r="C102" s="167" t="s">
        <v>91</v>
      </c>
      <c r="D102" s="167" t="s">
        <v>507</v>
      </c>
      <c r="E102" s="167" t="s">
        <v>504</v>
      </c>
      <c r="F102" s="167" t="s">
        <v>505</v>
      </c>
      <c r="G102" s="167" t="s">
        <v>314</v>
      </c>
      <c r="H102" s="167" t="s">
        <v>1109</v>
      </c>
      <c r="I102" s="167" t="s">
        <v>934</v>
      </c>
      <c r="J102" s="167"/>
      <c r="K102" s="167" t="s">
        <v>510</v>
      </c>
      <c r="L102" s="167">
        <v>3</v>
      </c>
      <c r="M102" s="167">
        <v>3</v>
      </c>
      <c r="N102" s="167">
        <v>3</v>
      </c>
      <c r="O102" s="664">
        <v>1</v>
      </c>
      <c r="P102" s="664">
        <v>1209.6666666666667</v>
      </c>
      <c r="Q102" s="664" t="s">
        <v>323</v>
      </c>
      <c r="R102" s="167">
        <v>3</v>
      </c>
      <c r="S102" s="665">
        <v>1</v>
      </c>
      <c r="T102" s="167">
        <v>3</v>
      </c>
      <c r="U102" s="624">
        <v>1</v>
      </c>
      <c r="V102" s="167">
        <v>3626</v>
      </c>
      <c r="W102" s="167">
        <v>3</v>
      </c>
      <c r="X102" s="624">
        <v>8.2667401488013229E-4</v>
      </c>
      <c r="Y102" s="167">
        <v>3629</v>
      </c>
      <c r="Z102" s="167"/>
      <c r="AA102" s="624"/>
      <c r="AB102" s="167" t="s">
        <v>323</v>
      </c>
      <c r="AC102" s="167" t="s">
        <v>323</v>
      </c>
      <c r="AD102" s="167" t="s">
        <v>323</v>
      </c>
      <c r="AE102" s="167"/>
      <c r="AF102" s="624" t="s">
        <v>323</v>
      </c>
      <c r="AG102" s="167"/>
      <c r="AH102" s="624" t="s">
        <v>323</v>
      </c>
      <c r="AI102" s="167" t="s">
        <v>323</v>
      </c>
      <c r="AJ102" s="624" t="s">
        <v>323</v>
      </c>
      <c r="AK102" s="167" t="s">
        <v>323</v>
      </c>
      <c r="AL102" s="624" t="s">
        <v>323</v>
      </c>
      <c r="AM102" s="167" t="s">
        <v>323</v>
      </c>
      <c r="AN102" s="624" t="s">
        <v>323</v>
      </c>
      <c r="AO102" s="167" t="s">
        <v>323</v>
      </c>
      <c r="AP102" s="624" t="s">
        <v>323</v>
      </c>
      <c r="AQ102" s="167"/>
      <c r="AR102" s="624" t="s">
        <v>323</v>
      </c>
      <c r="AS102" s="167"/>
      <c r="AT102" s="624" t="s">
        <v>323</v>
      </c>
      <c r="AU102" s="167" t="s">
        <v>323</v>
      </c>
      <c r="AV102" s="624" t="s">
        <v>323</v>
      </c>
      <c r="AW102" s="167"/>
      <c r="AX102" s="624" t="s">
        <v>323</v>
      </c>
      <c r="AY102" s="167"/>
      <c r="AZ102" s="624" t="s">
        <v>323</v>
      </c>
      <c r="BA102" s="167" t="s">
        <v>323</v>
      </c>
      <c r="BB102" s="624" t="s">
        <v>323</v>
      </c>
      <c r="BC102" s="167">
        <v>3</v>
      </c>
      <c r="BD102" s="624">
        <v>1</v>
      </c>
      <c r="BE102" s="167">
        <v>3</v>
      </c>
      <c r="BF102" s="624">
        <v>1</v>
      </c>
      <c r="BG102" s="167" t="s">
        <v>323</v>
      </c>
    </row>
    <row r="103" spans="1:59" s="590" customFormat="1" x14ac:dyDescent="0.2">
      <c r="A103" s="167" t="s">
        <v>89</v>
      </c>
      <c r="B103" s="167" t="s">
        <v>90</v>
      </c>
      <c r="C103" s="167" t="s">
        <v>92</v>
      </c>
      <c r="D103" s="167" t="s">
        <v>507</v>
      </c>
      <c r="E103" s="167" t="s">
        <v>504</v>
      </c>
      <c r="F103" s="167" t="s">
        <v>505</v>
      </c>
      <c r="G103" s="167" t="s">
        <v>314</v>
      </c>
      <c r="H103" s="167" t="s">
        <v>1109</v>
      </c>
      <c r="I103" s="167" t="s">
        <v>934</v>
      </c>
      <c r="J103" s="167"/>
      <c r="K103" s="167" t="s">
        <v>386</v>
      </c>
      <c r="L103" s="167">
        <v>2</v>
      </c>
      <c r="M103" s="167"/>
      <c r="N103" s="167">
        <v>3</v>
      </c>
      <c r="O103" s="664">
        <v>1.5</v>
      </c>
      <c r="P103" s="664">
        <v>886</v>
      </c>
      <c r="Q103" s="664">
        <v>495.5</v>
      </c>
      <c r="R103" s="167">
        <v>2</v>
      </c>
      <c r="S103" s="665">
        <v>0.66666666666666663</v>
      </c>
      <c r="T103" s="167">
        <v>1</v>
      </c>
      <c r="U103" s="624">
        <v>0.5</v>
      </c>
      <c r="V103" s="167">
        <v>1749</v>
      </c>
      <c r="W103" s="167">
        <v>23</v>
      </c>
      <c r="X103" s="624">
        <v>1.2979683972911963E-2</v>
      </c>
      <c r="Y103" s="167">
        <v>1772</v>
      </c>
      <c r="Z103" s="167"/>
      <c r="AA103" s="624"/>
      <c r="AB103" s="167">
        <v>1749</v>
      </c>
      <c r="AC103" s="167">
        <v>23</v>
      </c>
      <c r="AD103" s="167">
        <v>1772</v>
      </c>
      <c r="AE103" s="167">
        <v>972</v>
      </c>
      <c r="AF103" s="624">
        <v>0.55574614065180106</v>
      </c>
      <c r="AG103" s="167">
        <v>19</v>
      </c>
      <c r="AH103" s="624">
        <v>0.82608695652173914</v>
      </c>
      <c r="AI103" s="167">
        <v>991</v>
      </c>
      <c r="AJ103" s="624">
        <v>0.55925507900677196</v>
      </c>
      <c r="AK103" s="167"/>
      <c r="AL103" s="624" t="s">
        <v>323</v>
      </c>
      <c r="AM103" s="167"/>
      <c r="AN103" s="624" t="s">
        <v>323</v>
      </c>
      <c r="AO103" s="167" t="s">
        <v>323</v>
      </c>
      <c r="AP103" s="624"/>
      <c r="AQ103" s="167">
        <v>11</v>
      </c>
      <c r="AR103" s="624" t="s">
        <v>323</v>
      </c>
      <c r="AS103" s="167"/>
      <c r="AT103" s="624" t="s">
        <v>323</v>
      </c>
      <c r="AU103" s="167">
        <v>11</v>
      </c>
      <c r="AV103" s="624" t="s">
        <v>323</v>
      </c>
      <c r="AW103" s="167"/>
      <c r="AX103" s="624"/>
      <c r="AY103" s="167">
        <v>79</v>
      </c>
      <c r="AZ103" s="624">
        <v>7.9717457114026238E-2</v>
      </c>
      <c r="BA103" s="167">
        <v>79</v>
      </c>
      <c r="BB103" s="624">
        <v>7.9717457114026238E-2</v>
      </c>
      <c r="BC103" s="167">
        <v>0</v>
      </c>
      <c r="BD103" s="624"/>
      <c r="BE103" s="167"/>
      <c r="BF103" s="624"/>
      <c r="BG103" s="167" t="s">
        <v>323</v>
      </c>
    </row>
    <row r="104" spans="1:59" s="590" customFormat="1" x14ac:dyDescent="0.2">
      <c r="A104" s="167" t="s">
        <v>89</v>
      </c>
      <c r="B104" s="167" t="s">
        <v>93</v>
      </c>
      <c r="C104" s="167" t="s">
        <v>502</v>
      </c>
      <c r="D104" s="167" t="s">
        <v>507</v>
      </c>
      <c r="E104" s="167" t="s">
        <v>504</v>
      </c>
      <c r="F104" s="167" t="s">
        <v>505</v>
      </c>
      <c r="G104" s="167" t="s">
        <v>314</v>
      </c>
      <c r="H104" s="167" t="s">
        <v>1109</v>
      </c>
      <c r="I104" s="167" t="s">
        <v>934</v>
      </c>
      <c r="J104" s="167"/>
      <c r="K104" s="167" t="s">
        <v>510</v>
      </c>
      <c r="L104" s="167">
        <v>4</v>
      </c>
      <c r="M104" s="167">
        <v>4</v>
      </c>
      <c r="N104" s="167">
        <v>4</v>
      </c>
      <c r="O104" s="664">
        <v>1</v>
      </c>
      <c r="P104" s="664">
        <v>2799.25</v>
      </c>
      <c r="Q104" s="664" t="s">
        <v>323</v>
      </c>
      <c r="R104" s="167">
        <v>3</v>
      </c>
      <c r="S104" s="665">
        <v>0.75</v>
      </c>
      <c r="T104" s="167">
        <v>3</v>
      </c>
      <c r="U104" s="624">
        <v>0.75</v>
      </c>
      <c r="V104" s="167">
        <v>11194</v>
      </c>
      <c r="W104" s="167">
        <v>3</v>
      </c>
      <c r="X104" s="624">
        <v>2.679289095293382E-4</v>
      </c>
      <c r="Y104" s="167">
        <v>11197</v>
      </c>
      <c r="Z104" s="167">
        <v>17346</v>
      </c>
      <c r="AA104" s="624">
        <v>0.64550905107805834</v>
      </c>
      <c r="AB104" s="167" t="s">
        <v>323</v>
      </c>
      <c r="AC104" s="167" t="s">
        <v>323</v>
      </c>
      <c r="AD104" s="167" t="s">
        <v>323</v>
      </c>
      <c r="AE104" s="167"/>
      <c r="AF104" s="624" t="s">
        <v>323</v>
      </c>
      <c r="AG104" s="167"/>
      <c r="AH104" s="624" t="s">
        <v>323</v>
      </c>
      <c r="AI104" s="167" t="s">
        <v>323</v>
      </c>
      <c r="AJ104" s="624" t="s">
        <v>323</v>
      </c>
      <c r="AK104" s="167"/>
      <c r="AL104" s="624" t="s">
        <v>323</v>
      </c>
      <c r="AM104" s="167"/>
      <c r="AN104" s="624" t="s">
        <v>323</v>
      </c>
      <c r="AO104" s="167" t="s">
        <v>323</v>
      </c>
      <c r="AP104" s="624"/>
      <c r="AQ104" s="167"/>
      <c r="AR104" s="624" t="s">
        <v>323</v>
      </c>
      <c r="AS104" s="167"/>
      <c r="AT104" s="624" t="s">
        <v>323</v>
      </c>
      <c r="AU104" s="167" t="s">
        <v>323</v>
      </c>
      <c r="AV104" s="624" t="s">
        <v>323</v>
      </c>
      <c r="AW104" s="167"/>
      <c r="AX104" s="624" t="s">
        <v>323</v>
      </c>
      <c r="AY104" s="167"/>
      <c r="AZ104" s="624" t="s">
        <v>323</v>
      </c>
      <c r="BA104" s="167" t="s">
        <v>323</v>
      </c>
      <c r="BB104" s="624" t="s">
        <v>323</v>
      </c>
      <c r="BC104" s="167">
        <v>2</v>
      </c>
      <c r="BD104" s="624">
        <v>0.5</v>
      </c>
      <c r="BE104" s="167">
        <v>2</v>
      </c>
      <c r="BF104" s="624">
        <v>0.5</v>
      </c>
      <c r="BG104" s="167" t="s">
        <v>323</v>
      </c>
    </row>
    <row r="105" spans="1:59" s="590" customFormat="1" x14ac:dyDescent="0.2">
      <c r="A105" s="167" t="s">
        <v>99</v>
      </c>
      <c r="B105" s="167" t="s">
        <v>100</v>
      </c>
      <c r="C105" s="167" t="s">
        <v>502</v>
      </c>
      <c r="D105" s="167" t="s">
        <v>507</v>
      </c>
      <c r="E105" s="167" t="s">
        <v>504</v>
      </c>
      <c r="F105" s="167" t="s">
        <v>519</v>
      </c>
      <c r="G105" s="167" t="s">
        <v>925</v>
      </c>
      <c r="H105" s="167" t="s">
        <v>1109</v>
      </c>
      <c r="I105" s="167" t="s">
        <v>934</v>
      </c>
      <c r="J105" s="167"/>
      <c r="K105" s="167" t="s">
        <v>386</v>
      </c>
      <c r="L105" s="167">
        <v>4</v>
      </c>
      <c r="M105" s="167"/>
      <c r="N105" s="167">
        <v>6</v>
      </c>
      <c r="O105" s="664">
        <v>1.5</v>
      </c>
      <c r="P105" s="664">
        <v>986.75</v>
      </c>
      <c r="Q105" s="664">
        <v>373.75</v>
      </c>
      <c r="R105" s="167">
        <v>4</v>
      </c>
      <c r="S105" s="665">
        <v>0.66666666666666663</v>
      </c>
      <c r="T105" s="167">
        <v>3</v>
      </c>
      <c r="U105" s="624">
        <v>0.75</v>
      </c>
      <c r="V105" s="167">
        <v>3943</v>
      </c>
      <c r="W105" s="167">
        <v>4</v>
      </c>
      <c r="X105" s="624">
        <v>1.0134279199391944E-3</v>
      </c>
      <c r="Y105" s="167">
        <v>3947</v>
      </c>
      <c r="Z105" s="167">
        <v>6468</v>
      </c>
      <c r="AA105" s="624">
        <v>0.61023500309214596</v>
      </c>
      <c r="AB105" s="167">
        <v>3943</v>
      </c>
      <c r="AC105" s="167">
        <v>4</v>
      </c>
      <c r="AD105" s="167">
        <v>3947</v>
      </c>
      <c r="AE105" s="167">
        <v>1491</v>
      </c>
      <c r="AF105" s="624">
        <v>0.37813847324372307</v>
      </c>
      <c r="AG105" s="167">
        <v>4</v>
      </c>
      <c r="AH105" s="624">
        <v>1</v>
      </c>
      <c r="AI105" s="167">
        <v>1495</v>
      </c>
      <c r="AJ105" s="624">
        <v>0.3787686850772739</v>
      </c>
      <c r="AK105" s="167"/>
      <c r="AL105" s="624" t="s">
        <v>323</v>
      </c>
      <c r="AM105" s="167"/>
      <c r="AN105" s="624" t="s">
        <v>323</v>
      </c>
      <c r="AO105" s="167" t="s">
        <v>323</v>
      </c>
      <c r="AP105" s="624" t="e">
        <v>#VALUE!</v>
      </c>
      <c r="AQ105" s="167">
        <v>4</v>
      </c>
      <c r="AR105" s="624" t="s">
        <v>323</v>
      </c>
      <c r="AS105" s="167">
        <v>1</v>
      </c>
      <c r="AT105" s="624" t="s">
        <v>323</v>
      </c>
      <c r="AU105" s="167">
        <v>5</v>
      </c>
      <c r="AV105" s="624" t="s">
        <v>323</v>
      </c>
      <c r="AW105" s="167">
        <v>0</v>
      </c>
      <c r="AX105" s="624">
        <v>0</v>
      </c>
      <c r="AY105" s="167">
        <v>52</v>
      </c>
      <c r="AZ105" s="624">
        <v>3.4782608695652174E-2</v>
      </c>
      <c r="BA105" s="167">
        <v>52</v>
      </c>
      <c r="BB105" s="624">
        <v>3.4782608695652174E-2</v>
      </c>
      <c r="BC105" s="167">
        <v>2</v>
      </c>
      <c r="BD105" s="624">
        <v>0.33333333333333331</v>
      </c>
      <c r="BE105" s="167">
        <v>1</v>
      </c>
      <c r="BF105" s="624">
        <v>0.25</v>
      </c>
      <c r="BG105" s="167" t="s">
        <v>323</v>
      </c>
    </row>
    <row r="106" spans="1:59" s="590" customFormat="1" x14ac:dyDescent="0.2">
      <c r="A106" s="167" t="s">
        <v>99</v>
      </c>
      <c r="B106" s="167" t="s">
        <v>101</v>
      </c>
      <c r="C106" s="167" t="s">
        <v>502</v>
      </c>
      <c r="D106" s="167" t="s">
        <v>507</v>
      </c>
      <c r="E106" s="167" t="s">
        <v>504</v>
      </c>
      <c r="F106" s="167" t="s">
        <v>519</v>
      </c>
      <c r="G106" s="167" t="s">
        <v>925</v>
      </c>
      <c r="H106" s="167" t="s">
        <v>1109</v>
      </c>
      <c r="I106" s="167" t="s">
        <v>934</v>
      </c>
      <c r="J106" s="167"/>
      <c r="K106" s="167" t="s">
        <v>386</v>
      </c>
      <c r="L106" s="167">
        <v>4</v>
      </c>
      <c r="M106" s="167"/>
      <c r="N106" s="167">
        <v>6</v>
      </c>
      <c r="O106" s="664">
        <v>1.5</v>
      </c>
      <c r="P106" s="664">
        <v>643.5</v>
      </c>
      <c r="Q106" s="664">
        <v>252</v>
      </c>
      <c r="R106" s="167">
        <v>3</v>
      </c>
      <c r="S106" s="665">
        <v>0.5</v>
      </c>
      <c r="T106" s="167">
        <v>3</v>
      </c>
      <c r="U106" s="624">
        <v>0.75</v>
      </c>
      <c r="V106" s="167">
        <v>2571</v>
      </c>
      <c r="W106" s="167">
        <v>3</v>
      </c>
      <c r="X106" s="624">
        <v>1.1655011655011655E-3</v>
      </c>
      <c r="Y106" s="167">
        <v>2574</v>
      </c>
      <c r="Z106" s="167">
        <v>3942</v>
      </c>
      <c r="AA106" s="624">
        <v>0.65296803652968038</v>
      </c>
      <c r="AB106" s="167">
        <v>2571</v>
      </c>
      <c r="AC106" s="167">
        <v>3</v>
      </c>
      <c r="AD106" s="167">
        <v>2574</v>
      </c>
      <c r="AE106" s="167">
        <v>1006</v>
      </c>
      <c r="AF106" s="624">
        <v>0.39128743679502137</v>
      </c>
      <c r="AG106" s="167">
        <v>2</v>
      </c>
      <c r="AH106" s="624">
        <v>0.66666666666666663</v>
      </c>
      <c r="AI106" s="167">
        <v>1008</v>
      </c>
      <c r="AJ106" s="624">
        <v>0.39160839160839161</v>
      </c>
      <c r="AK106" s="167"/>
      <c r="AL106" s="624" t="s">
        <v>323</v>
      </c>
      <c r="AM106" s="167"/>
      <c r="AN106" s="624" t="s">
        <v>323</v>
      </c>
      <c r="AO106" s="167" t="s">
        <v>323</v>
      </c>
      <c r="AP106" s="624"/>
      <c r="AQ106" s="167">
        <v>3</v>
      </c>
      <c r="AR106" s="624" t="s">
        <v>323</v>
      </c>
      <c r="AS106" s="167">
        <v>0</v>
      </c>
      <c r="AT106" s="624" t="s">
        <v>323</v>
      </c>
      <c r="AU106" s="167">
        <v>3</v>
      </c>
      <c r="AV106" s="624" t="s">
        <v>323</v>
      </c>
      <c r="AW106" s="167">
        <v>2</v>
      </c>
      <c r="AX106" s="624">
        <v>1.984126984126984E-3</v>
      </c>
      <c r="AY106" s="167">
        <v>60</v>
      </c>
      <c r="AZ106" s="624">
        <v>5.9523809523809521E-2</v>
      </c>
      <c r="BA106" s="167">
        <v>62</v>
      </c>
      <c r="BB106" s="624">
        <v>6.1507936507936505E-2</v>
      </c>
      <c r="BC106" s="167">
        <v>4</v>
      </c>
      <c r="BD106" s="624">
        <v>0.66666666666666663</v>
      </c>
      <c r="BE106" s="167">
        <v>3</v>
      </c>
      <c r="BF106" s="624">
        <v>0.75</v>
      </c>
      <c r="BG106" s="167" t="s">
        <v>323</v>
      </c>
    </row>
    <row r="107" spans="1:59" s="590" customFormat="1" x14ac:dyDescent="0.2">
      <c r="A107" s="167" t="s">
        <v>99</v>
      </c>
      <c r="B107" s="167" t="s">
        <v>102</v>
      </c>
      <c r="C107" s="167" t="s">
        <v>103</v>
      </c>
      <c r="D107" s="167" t="s">
        <v>507</v>
      </c>
      <c r="E107" s="167" t="s">
        <v>504</v>
      </c>
      <c r="F107" s="167" t="s">
        <v>519</v>
      </c>
      <c r="G107" s="167" t="s">
        <v>925</v>
      </c>
      <c r="H107" s="167" t="s">
        <v>1109</v>
      </c>
      <c r="I107" s="167" t="s">
        <v>934</v>
      </c>
      <c r="J107" s="167"/>
      <c r="K107" s="167" t="s">
        <v>386</v>
      </c>
      <c r="L107" s="167">
        <v>3</v>
      </c>
      <c r="M107" s="167"/>
      <c r="N107" s="167">
        <v>4</v>
      </c>
      <c r="O107" s="664">
        <v>1.3333333333333333</v>
      </c>
      <c r="P107" s="664">
        <v>2244.6666666666665</v>
      </c>
      <c r="Q107" s="664">
        <v>1157.3333333333333</v>
      </c>
      <c r="R107" s="167">
        <v>3</v>
      </c>
      <c r="S107" s="665">
        <v>0.75</v>
      </c>
      <c r="T107" s="167">
        <v>2</v>
      </c>
      <c r="U107" s="624">
        <v>0.66666666666666663</v>
      </c>
      <c r="V107" s="167">
        <v>6726</v>
      </c>
      <c r="W107" s="167">
        <v>8</v>
      </c>
      <c r="X107" s="624">
        <v>1.1880011880011879E-3</v>
      </c>
      <c r="Y107" s="167">
        <v>6734</v>
      </c>
      <c r="Z107" s="167">
        <v>9696</v>
      </c>
      <c r="AA107" s="624">
        <v>0.69451320132013206</v>
      </c>
      <c r="AB107" s="167">
        <v>6726</v>
      </c>
      <c r="AC107" s="167">
        <v>8</v>
      </c>
      <c r="AD107" s="167">
        <v>6734</v>
      </c>
      <c r="AE107" s="167">
        <v>3464</v>
      </c>
      <c r="AF107" s="624">
        <v>0.51501635444543559</v>
      </c>
      <c r="AG107" s="167">
        <v>8</v>
      </c>
      <c r="AH107" s="624">
        <v>1</v>
      </c>
      <c r="AI107" s="167">
        <v>3472</v>
      </c>
      <c r="AJ107" s="624">
        <v>0.51559251559251562</v>
      </c>
      <c r="AK107" s="167" t="s">
        <v>323</v>
      </c>
      <c r="AL107" s="624" t="s">
        <v>323</v>
      </c>
      <c r="AM107" s="167" t="s">
        <v>323</v>
      </c>
      <c r="AN107" s="624" t="s">
        <v>323</v>
      </c>
      <c r="AO107" s="167" t="s">
        <v>323</v>
      </c>
      <c r="AP107" s="624"/>
      <c r="AQ107" s="167">
        <v>44</v>
      </c>
      <c r="AR107" s="624" t="s">
        <v>323</v>
      </c>
      <c r="AS107" s="167">
        <v>1</v>
      </c>
      <c r="AT107" s="624" t="s">
        <v>323</v>
      </c>
      <c r="AU107" s="167">
        <v>45</v>
      </c>
      <c r="AV107" s="624" t="s">
        <v>323</v>
      </c>
      <c r="AW107" s="167">
        <v>0</v>
      </c>
      <c r="AX107" s="624">
        <v>0</v>
      </c>
      <c r="AY107" s="167">
        <v>198</v>
      </c>
      <c r="AZ107" s="624">
        <v>5.7027649769585256E-2</v>
      </c>
      <c r="BA107" s="167">
        <v>198</v>
      </c>
      <c r="BB107" s="624">
        <v>5.7027649769585256E-2</v>
      </c>
      <c r="BC107" s="167">
        <v>1</v>
      </c>
      <c r="BD107" s="624">
        <v>0.25</v>
      </c>
      <c r="BE107" s="167">
        <v>1</v>
      </c>
      <c r="BF107" s="624">
        <v>0.33333333333333331</v>
      </c>
      <c r="BG107" s="167" t="s">
        <v>323</v>
      </c>
    </row>
    <row r="108" spans="1:59" s="590" customFormat="1" x14ac:dyDescent="0.2">
      <c r="A108" s="167" t="s">
        <v>99</v>
      </c>
      <c r="B108" s="167" t="s">
        <v>102</v>
      </c>
      <c r="C108" s="167" t="s">
        <v>104</v>
      </c>
      <c r="D108" s="167" t="s">
        <v>507</v>
      </c>
      <c r="E108" s="167" t="s">
        <v>504</v>
      </c>
      <c r="F108" s="167" t="s">
        <v>519</v>
      </c>
      <c r="G108" s="167" t="s">
        <v>925</v>
      </c>
      <c r="H108" s="167" t="s">
        <v>1109</v>
      </c>
      <c r="I108" s="167" t="s">
        <v>934</v>
      </c>
      <c r="J108" s="167"/>
      <c r="K108" s="167" t="s">
        <v>510</v>
      </c>
      <c r="L108" s="167">
        <v>1</v>
      </c>
      <c r="M108" s="167">
        <v>1</v>
      </c>
      <c r="N108" s="167">
        <v>1</v>
      </c>
      <c r="O108" s="664">
        <v>1</v>
      </c>
      <c r="P108" s="664">
        <v>1724</v>
      </c>
      <c r="Q108" s="664" t="s">
        <v>323</v>
      </c>
      <c r="R108" s="167">
        <v>1</v>
      </c>
      <c r="S108" s="665">
        <v>1</v>
      </c>
      <c r="T108" s="167">
        <v>1</v>
      </c>
      <c r="U108" s="624">
        <v>1</v>
      </c>
      <c r="V108" s="167">
        <v>1722</v>
      </c>
      <c r="W108" s="167">
        <v>2</v>
      </c>
      <c r="X108" s="624">
        <v>5.7273768613974802E-4</v>
      </c>
      <c r="Y108" s="167">
        <v>1724</v>
      </c>
      <c r="Z108" s="167">
        <v>2631</v>
      </c>
      <c r="AA108" s="624">
        <v>0.65526415811478522</v>
      </c>
      <c r="AB108" s="167" t="s">
        <v>323</v>
      </c>
      <c r="AC108" s="167" t="s">
        <v>323</v>
      </c>
      <c r="AD108" s="167" t="s">
        <v>323</v>
      </c>
      <c r="AE108" s="167"/>
      <c r="AF108" s="624" t="s">
        <v>323</v>
      </c>
      <c r="AG108" s="167"/>
      <c r="AH108" s="624" t="s">
        <v>323</v>
      </c>
      <c r="AI108" s="167" t="s">
        <v>323</v>
      </c>
      <c r="AJ108" s="624" t="s">
        <v>323</v>
      </c>
      <c r="AK108" s="167" t="s">
        <v>323</v>
      </c>
      <c r="AL108" s="624" t="s">
        <v>323</v>
      </c>
      <c r="AM108" s="167" t="s">
        <v>323</v>
      </c>
      <c r="AN108" s="624" t="s">
        <v>323</v>
      </c>
      <c r="AO108" s="167" t="s">
        <v>323</v>
      </c>
      <c r="AP108" s="624"/>
      <c r="AQ108" s="167"/>
      <c r="AR108" s="624" t="s">
        <v>323</v>
      </c>
      <c r="AS108" s="167"/>
      <c r="AT108" s="624" t="s">
        <v>323</v>
      </c>
      <c r="AU108" s="167" t="s">
        <v>323</v>
      </c>
      <c r="AV108" s="624" t="s">
        <v>323</v>
      </c>
      <c r="AW108" s="167"/>
      <c r="AX108" s="624" t="s">
        <v>323</v>
      </c>
      <c r="AY108" s="167"/>
      <c r="AZ108" s="624" t="s">
        <v>323</v>
      </c>
      <c r="BA108" s="167" t="s">
        <v>323</v>
      </c>
      <c r="BB108" s="624" t="s">
        <v>323</v>
      </c>
      <c r="BC108" s="167">
        <v>0</v>
      </c>
      <c r="BD108" s="624">
        <v>0</v>
      </c>
      <c r="BE108" s="167">
        <v>0</v>
      </c>
      <c r="BF108" s="624">
        <v>0</v>
      </c>
      <c r="BG108" s="167" t="s">
        <v>323</v>
      </c>
    </row>
    <row r="109" spans="1:59" s="590" customFormat="1" x14ac:dyDescent="0.2">
      <c r="A109" s="167" t="s">
        <v>99</v>
      </c>
      <c r="B109" s="167" t="s">
        <v>849</v>
      </c>
      <c r="C109" s="167" t="s">
        <v>502</v>
      </c>
      <c r="D109" s="167" t="s">
        <v>507</v>
      </c>
      <c r="E109" s="167" t="s">
        <v>504</v>
      </c>
      <c r="F109" s="167" t="s">
        <v>519</v>
      </c>
      <c r="G109" s="167" t="s">
        <v>925</v>
      </c>
      <c r="H109" s="167" t="s">
        <v>1109</v>
      </c>
      <c r="I109" s="167" t="s">
        <v>934</v>
      </c>
      <c r="J109" s="167"/>
      <c r="K109" s="167" t="s">
        <v>386</v>
      </c>
      <c r="L109" s="167">
        <v>4</v>
      </c>
      <c r="M109" s="167"/>
      <c r="N109" s="167">
        <v>8</v>
      </c>
      <c r="O109" s="664">
        <v>2</v>
      </c>
      <c r="P109" s="664">
        <v>624.5</v>
      </c>
      <c r="Q109" s="664">
        <v>288</v>
      </c>
      <c r="R109" s="167">
        <v>1</v>
      </c>
      <c r="S109" s="665">
        <v>0.125</v>
      </c>
      <c r="T109" s="167">
        <v>1</v>
      </c>
      <c r="U109" s="624">
        <v>0.25</v>
      </c>
      <c r="V109" s="167">
        <v>2491</v>
      </c>
      <c r="W109" s="167">
        <v>7</v>
      </c>
      <c r="X109" s="624">
        <v>2.8022417934347476E-3</v>
      </c>
      <c r="Y109" s="167">
        <v>2498</v>
      </c>
      <c r="Z109" s="167">
        <v>3840</v>
      </c>
      <c r="AA109" s="624">
        <v>0.65052083333333333</v>
      </c>
      <c r="AB109" s="167">
        <v>2491</v>
      </c>
      <c r="AC109" s="167">
        <v>7</v>
      </c>
      <c r="AD109" s="167">
        <v>2498</v>
      </c>
      <c r="AE109" s="167">
        <v>1145</v>
      </c>
      <c r="AF109" s="624">
        <v>0.45965475712565235</v>
      </c>
      <c r="AG109" s="167">
        <v>7</v>
      </c>
      <c r="AH109" s="624">
        <v>1</v>
      </c>
      <c r="AI109" s="167">
        <v>1152</v>
      </c>
      <c r="AJ109" s="624">
        <v>0.46116893514811852</v>
      </c>
      <c r="AK109" s="167"/>
      <c r="AL109" s="624" t="s">
        <v>323</v>
      </c>
      <c r="AM109" s="167"/>
      <c r="AN109" s="624" t="s">
        <v>323</v>
      </c>
      <c r="AO109" s="167" t="s">
        <v>323</v>
      </c>
      <c r="AP109" s="624"/>
      <c r="AQ109" s="167">
        <v>10</v>
      </c>
      <c r="AR109" s="624" t="s">
        <v>323</v>
      </c>
      <c r="AS109" s="167">
        <v>2</v>
      </c>
      <c r="AT109" s="624" t="s">
        <v>323</v>
      </c>
      <c r="AU109" s="167">
        <v>12</v>
      </c>
      <c r="AV109" s="624" t="s">
        <v>323</v>
      </c>
      <c r="AW109" s="167">
        <v>3</v>
      </c>
      <c r="AX109" s="624">
        <v>2.6041666666666665E-3</v>
      </c>
      <c r="AY109" s="167">
        <v>13</v>
      </c>
      <c r="AZ109" s="624">
        <v>1.1284722222222222E-2</v>
      </c>
      <c r="BA109" s="167">
        <v>16</v>
      </c>
      <c r="BB109" s="624">
        <v>1.3888888888888888E-2</v>
      </c>
      <c r="BC109" s="167">
        <v>4</v>
      </c>
      <c r="BD109" s="624">
        <v>0.5</v>
      </c>
      <c r="BE109" s="167">
        <v>2</v>
      </c>
      <c r="BF109" s="624">
        <v>0.5</v>
      </c>
      <c r="BG109" s="167" t="s">
        <v>323</v>
      </c>
    </row>
    <row r="110" spans="1:59" s="590" customFormat="1" x14ac:dyDescent="0.2">
      <c r="A110" s="167" t="s">
        <v>109</v>
      </c>
      <c r="B110" s="167" t="s">
        <v>110</v>
      </c>
      <c r="C110" s="167" t="s">
        <v>502</v>
      </c>
      <c r="D110" s="167" t="s">
        <v>507</v>
      </c>
      <c r="E110" s="167" t="s">
        <v>504</v>
      </c>
      <c r="F110" s="167" t="s">
        <v>519</v>
      </c>
      <c r="G110" s="167" t="s">
        <v>321</v>
      </c>
      <c r="H110" s="167" t="s">
        <v>1112</v>
      </c>
      <c r="I110" s="167" t="s">
        <v>934</v>
      </c>
      <c r="J110" s="167"/>
      <c r="K110" s="167" t="s">
        <v>386</v>
      </c>
      <c r="L110" s="167">
        <v>4</v>
      </c>
      <c r="M110" s="167"/>
      <c r="N110" s="167">
        <v>5</v>
      </c>
      <c r="O110" s="664">
        <v>1.25</v>
      </c>
      <c r="P110" s="664">
        <v>355.75</v>
      </c>
      <c r="Q110" s="664">
        <v>125.75</v>
      </c>
      <c r="R110" s="167">
        <v>3</v>
      </c>
      <c r="S110" s="665">
        <v>0.6</v>
      </c>
      <c r="T110" s="167">
        <v>2</v>
      </c>
      <c r="U110" s="624">
        <v>0.5</v>
      </c>
      <c r="V110" s="167">
        <v>1419</v>
      </c>
      <c r="W110" s="167">
        <v>4</v>
      </c>
      <c r="X110" s="624">
        <v>2.8109627547434997E-3</v>
      </c>
      <c r="Y110" s="167">
        <v>1423</v>
      </c>
      <c r="Z110" s="167">
        <v>2106</v>
      </c>
      <c r="AA110" s="624">
        <v>0.67568850902184241</v>
      </c>
      <c r="AB110" s="167">
        <v>1419</v>
      </c>
      <c r="AC110" s="167">
        <v>4</v>
      </c>
      <c r="AD110" s="167">
        <v>1423</v>
      </c>
      <c r="AE110" s="167">
        <v>500</v>
      </c>
      <c r="AF110" s="624">
        <v>0.35236081747709652</v>
      </c>
      <c r="AG110" s="167">
        <v>3</v>
      </c>
      <c r="AH110" s="624">
        <v>0.75</v>
      </c>
      <c r="AI110" s="167">
        <v>503</v>
      </c>
      <c r="AJ110" s="624">
        <v>0.35347856640899505</v>
      </c>
      <c r="AK110" s="167"/>
      <c r="AL110" s="624"/>
      <c r="AM110" s="167"/>
      <c r="AN110" s="624"/>
      <c r="AO110" s="167"/>
      <c r="AP110" s="624"/>
      <c r="AQ110" s="167">
        <v>0</v>
      </c>
      <c r="AR110" s="624" t="s">
        <v>323</v>
      </c>
      <c r="AS110" s="167"/>
      <c r="AT110" s="624"/>
      <c r="AU110" s="167">
        <v>0</v>
      </c>
      <c r="AV110" s="624" t="s">
        <v>323</v>
      </c>
      <c r="AW110" s="167">
        <v>0</v>
      </c>
      <c r="AX110" s="624">
        <v>0</v>
      </c>
      <c r="AY110" s="167">
        <v>17</v>
      </c>
      <c r="AZ110" s="624">
        <v>3.3797216699801194E-2</v>
      </c>
      <c r="BA110" s="167">
        <v>17</v>
      </c>
      <c r="BB110" s="624">
        <v>3.3797216699801194E-2</v>
      </c>
      <c r="BC110" s="167">
        <v>3</v>
      </c>
      <c r="BD110" s="624">
        <v>0.6</v>
      </c>
      <c r="BE110" s="167">
        <v>2</v>
      </c>
      <c r="BF110" s="624">
        <v>0.5</v>
      </c>
      <c r="BG110" s="167" t="s">
        <v>323</v>
      </c>
    </row>
    <row r="111" spans="1:59" s="590" customFormat="1" x14ac:dyDescent="0.2">
      <c r="A111" s="167" t="s">
        <v>115</v>
      </c>
      <c r="B111" s="167" t="s">
        <v>117</v>
      </c>
      <c r="C111" s="167" t="s">
        <v>502</v>
      </c>
      <c r="D111" s="167" t="s">
        <v>507</v>
      </c>
      <c r="E111" s="167" t="s">
        <v>504</v>
      </c>
      <c r="F111" s="167" t="s">
        <v>519</v>
      </c>
      <c r="G111" s="167" t="s">
        <v>320</v>
      </c>
      <c r="H111" s="167" t="s">
        <v>1112</v>
      </c>
      <c r="I111" s="167" t="s">
        <v>934</v>
      </c>
      <c r="J111" s="167"/>
      <c r="K111" s="167" t="s">
        <v>386</v>
      </c>
      <c r="L111" s="167">
        <v>4</v>
      </c>
      <c r="M111" s="167"/>
      <c r="N111" s="167">
        <v>7</v>
      </c>
      <c r="O111" s="664">
        <v>1.75</v>
      </c>
      <c r="P111" s="664">
        <v>542</v>
      </c>
      <c r="Q111" s="664">
        <v>248.5</v>
      </c>
      <c r="R111" s="167">
        <v>3</v>
      </c>
      <c r="S111" s="665">
        <v>0.42857142857142855</v>
      </c>
      <c r="T111" s="167">
        <v>2</v>
      </c>
      <c r="U111" s="624">
        <v>0.5</v>
      </c>
      <c r="V111" s="167">
        <v>2162</v>
      </c>
      <c r="W111" s="167">
        <v>6</v>
      </c>
      <c r="X111" s="624">
        <v>2.7675276752767526E-3</v>
      </c>
      <c r="Y111" s="167">
        <v>2168</v>
      </c>
      <c r="Z111" s="167">
        <v>2973</v>
      </c>
      <c r="AA111" s="624">
        <v>0.72922973427514293</v>
      </c>
      <c r="AB111" s="167">
        <v>2162</v>
      </c>
      <c r="AC111" s="167">
        <v>6</v>
      </c>
      <c r="AD111" s="167">
        <v>2168</v>
      </c>
      <c r="AE111" s="167">
        <v>989</v>
      </c>
      <c r="AF111" s="624">
        <v>0.45744680851063829</v>
      </c>
      <c r="AG111" s="167">
        <v>5</v>
      </c>
      <c r="AH111" s="624">
        <v>0.83333333333333337</v>
      </c>
      <c r="AI111" s="167">
        <v>994</v>
      </c>
      <c r="AJ111" s="624">
        <v>0.45848708487084872</v>
      </c>
      <c r="AK111" s="167">
        <v>6</v>
      </c>
      <c r="AL111" s="624">
        <v>6.0667340748230538E-3</v>
      </c>
      <c r="AM111" s="167">
        <v>1</v>
      </c>
      <c r="AN111" s="624">
        <v>0.2</v>
      </c>
      <c r="AO111" s="167">
        <v>7</v>
      </c>
      <c r="AP111" s="624">
        <v>7.0422535211267607E-3</v>
      </c>
      <c r="AQ111" s="167">
        <v>3</v>
      </c>
      <c r="AR111" s="624">
        <v>0.5</v>
      </c>
      <c r="AS111" s="167"/>
      <c r="AT111" s="624"/>
      <c r="AU111" s="167">
        <v>3</v>
      </c>
      <c r="AV111" s="624">
        <v>0.42857142857142855</v>
      </c>
      <c r="AW111" s="167">
        <v>2</v>
      </c>
      <c r="AX111" s="624">
        <v>2.012072434607646E-3</v>
      </c>
      <c r="AY111" s="167">
        <v>30</v>
      </c>
      <c r="AZ111" s="624">
        <v>3.0181086519114688E-2</v>
      </c>
      <c r="BA111" s="167">
        <v>32</v>
      </c>
      <c r="BB111" s="624">
        <v>3.2193158953722337E-2</v>
      </c>
      <c r="BC111" s="167">
        <v>3</v>
      </c>
      <c r="BD111" s="624">
        <v>0.42857142857142855</v>
      </c>
      <c r="BE111" s="167">
        <v>2</v>
      </c>
      <c r="BF111" s="624">
        <v>0.5</v>
      </c>
      <c r="BG111" s="167" t="s">
        <v>323</v>
      </c>
    </row>
    <row r="112" spans="1:59" s="590" customFormat="1" x14ac:dyDescent="0.2">
      <c r="A112" s="167" t="s">
        <v>115</v>
      </c>
      <c r="B112" s="167" t="s">
        <v>118</v>
      </c>
      <c r="C112" s="167" t="s">
        <v>502</v>
      </c>
      <c r="D112" s="167" t="s">
        <v>507</v>
      </c>
      <c r="E112" s="167" t="s">
        <v>504</v>
      </c>
      <c r="F112" s="167" t="s">
        <v>519</v>
      </c>
      <c r="G112" s="167" t="s">
        <v>320</v>
      </c>
      <c r="H112" s="167" t="s">
        <v>1112</v>
      </c>
      <c r="I112" s="167" t="s">
        <v>934</v>
      </c>
      <c r="J112" s="167"/>
      <c r="K112" s="167" t="s">
        <v>386</v>
      </c>
      <c r="L112" s="167">
        <v>4</v>
      </c>
      <c r="M112" s="167"/>
      <c r="N112" s="167">
        <v>5</v>
      </c>
      <c r="O112" s="664">
        <v>1.25</v>
      </c>
      <c r="P112" s="664">
        <v>642.75</v>
      </c>
      <c r="Q112" s="664">
        <v>289.25</v>
      </c>
      <c r="R112" s="167">
        <v>4</v>
      </c>
      <c r="S112" s="665">
        <v>0.8</v>
      </c>
      <c r="T112" s="167">
        <v>3</v>
      </c>
      <c r="U112" s="624">
        <v>0.75</v>
      </c>
      <c r="V112" s="167">
        <v>2561</v>
      </c>
      <c r="W112" s="167">
        <v>10</v>
      </c>
      <c r="X112" s="624">
        <v>3.8895371450797353E-3</v>
      </c>
      <c r="Y112" s="167">
        <v>2571</v>
      </c>
      <c r="Z112" s="167">
        <v>3240</v>
      </c>
      <c r="AA112" s="624">
        <v>0.79351851851851851</v>
      </c>
      <c r="AB112" s="167">
        <v>2561</v>
      </c>
      <c r="AC112" s="167">
        <v>10</v>
      </c>
      <c r="AD112" s="167">
        <v>2571</v>
      </c>
      <c r="AE112" s="167">
        <v>1148</v>
      </c>
      <c r="AF112" s="624">
        <v>0.44826239750097618</v>
      </c>
      <c r="AG112" s="167">
        <v>9</v>
      </c>
      <c r="AH112" s="624">
        <v>0.9</v>
      </c>
      <c r="AI112" s="167">
        <v>1157</v>
      </c>
      <c r="AJ112" s="624">
        <v>0.45001944768572538</v>
      </c>
      <c r="AK112" s="167">
        <v>4</v>
      </c>
      <c r="AL112" s="624">
        <v>3.4843205574912892E-3</v>
      </c>
      <c r="AM112" s="167"/>
      <c r="AN112" s="624"/>
      <c r="AO112" s="167">
        <v>4</v>
      </c>
      <c r="AP112" s="624">
        <v>3.4572169403630079E-3</v>
      </c>
      <c r="AQ112" s="167">
        <v>4</v>
      </c>
      <c r="AR112" s="624">
        <v>1</v>
      </c>
      <c r="AS112" s="167"/>
      <c r="AT112" s="624"/>
      <c r="AU112" s="167">
        <v>4</v>
      </c>
      <c r="AV112" s="624">
        <v>1</v>
      </c>
      <c r="AW112" s="167"/>
      <c r="AX112" s="624"/>
      <c r="AY112" s="167">
        <v>33</v>
      </c>
      <c r="AZ112" s="624">
        <v>2.8522039757994815E-2</v>
      </c>
      <c r="BA112" s="167">
        <v>33</v>
      </c>
      <c r="BB112" s="624">
        <v>2.8522039757994815E-2</v>
      </c>
      <c r="BC112" s="167">
        <v>3</v>
      </c>
      <c r="BD112" s="624">
        <v>0.6</v>
      </c>
      <c r="BE112" s="167">
        <v>3</v>
      </c>
      <c r="BF112" s="624">
        <v>0.75</v>
      </c>
      <c r="BG112" s="167" t="s">
        <v>323</v>
      </c>
    </row>
    <row r="113" spans="1:59" s="590" customFormat="1" x14ac:dyDescent="0.2">
      <c r="A113" s="167" t="s">
        <v>115</v>
      </c>
      <c r="B113" s="167" t="s">
        <v>119</v>
      </c>
      <c r="C113" s="167" t="s">
        <v>502</v>
      </c>
      <c r="D113" s="167" t="s">
        <v>507</v>
      </c>
      <c r="E113" s="167" t="s">
        <v>504</v>
      </c>
      <c r="F113" s="167" t="s">
        <v>519</v>
      </c>
      <c r="G113" s="167" t="s">
        <v>320</v>
      </c>
      <c r="H113" s="167" t="s">
        <v>1112</v>
      </c>
      <c r="I113" s="167" t="s">
        <v>934</v>
      </c>
      <c r="J113" s="167"/>
      <c r="K113" s="167" t="s">
        <v>386</v>
      </c>
      <c r="L113" s="167">
        <v>4</v>
      </c>
      <c r="M113" s="167"/>
      <c r="N113" s="167">
        <v>5</v>
      </c>
      <c r="O113" s="664">
        <v>1.25</v>
      </c>
      <c r="P113" s="664">
        <v>619</v>
      </c>
      <c r="Q113" s="664">
        <v>275</v>
      </c>
      <c r="R113" s="167">
        <v>2</v>
      </c>
      <c r="S113" s="665">
        <v>0.4</v>
      </c>
      <c r="T113" s="167">
        <v>2</v>
      </c>
      <c r="U113" s="624">
        <v>0.5</v>
      </c>
      <c r="V113" s="167">
        <v>2440</v>
      </c>
      <c r="W113" s="167">
        <v>36</v>
      </c>
      <c r="X113" s="624">
        <v>1.4539579967689823E-2</v>
      </c>
      <c r="Y113" s="167">
        <v>2476</v>
      </c>
      <c r="Z113" s="167">
        <v>3315</v>
      </c>
      <c r="AA113" s="624">
        <v>0.74690799396681751</v>
      </c>
      <c r="AB113" s="167">
        <v>2440</v>
      </c>
      <c r="AC113" s="167">
        <v>36</v>
      </c>
      <c r="AD113" s="167">
        <v>2476</v>
      </c>
      <c r="AE113" s="167">
        <v>1070</v>
      </c>
      <c r="AF113" s="624">
        <v>0.43852459016393441</v>
      </c>
      <c r="AG113" s="167">
        <v>30</v>
      </c>
      <c r="AH113" s="624">
        <v>0.83333333333333337</v>
      </c>
      <c r="AI113" s="167">
        <v>1100</v>
      </c>
      <c r="AJ113" s="624">
        <v>0.44426494345718903</v>
      </c>
      <c r="AK113" s="167">
        <v>3</v>
      </c>
      <c r="AL113" s="624">
        <v>2.8037383177570091E-3</v>
      </c>
      <c r="AM113" s="167"/>
      <c r="AN113" s="624"/>
      <c r="AO113" s="167">
        <v>3</v>
      </c>
      <c r="AP113" s="624">
        <v>2.7272727272727275E-3</v>
      </c>
      <c r="AQ113" s="167">
        <v>1</v>
      </c>
      <c r="AR113" s="624">
        <v>0.33333333333333331</v>
      </c>
      <c r="AS113" s="167"/>
      <c r="AT113" s="624"/>
      <c r="AU113" s="167">
        <v>1</v>
      </c>
      <c r="AV113" s="624">
        <v>0.33333333333333331</v>
      </c>
      <c r="AW113" s="167">
        <v>4</v>
      </c>
      <c r="AX113" s="624">
        <v>3.6363636363636364E-3</v>
      </c>
      <c r="AY113" s="167">
        <v>18</v>
      </c>
      <c r="AZ113" s="624">
        <v>1.6363636363636365E-2</v>
      </c>
      <c r="BA113" s="167">
        <v>22</v>
      </c>
      <c r="BB113" s="624">
        <v>0.02</v>
      </c>
      <c r="BC113" s="167">
        <v>4</v>
      </c>
      <c r="BD113" s="624">
        <v>0.8</v>
      </c>
      <c r="BE113" s="167">
        <v>4</v>
      </c>
      <c r="BF113" s="624">
        <v>1</v>
      </c>
      <c r="BG113" s="167" t="s">
        <v>323</v>
      </c>
    </row>
    <row r="114" spans="1:59" s="590" customFormat="1" x14ac:dyDescent="0.2">
      <c r="A114" s="167" t="s">
        <v>124</v>
      </c>
      <c r="B114" s="167" t="s">
        <v>902</v>
      </c>
      <c r="C114" s="167" t="s">
        <v>904</v>
      </c>
      <c r="D114" s="167" t="s">
        <v>507</v>
      </c>
      <c r="E114" s="167" t="s">
        <v>504</v>
      </c>
      <c r="F114" s="167" t="s">
        <v>505</v>
      </c>
      <c r="G114" s="167" t="s">
        <v>318</v>
      </c>
      <c r="H114" s="167" t="s">
        <v>1109</v>
      </c>
      <c r="I114" s="167" t="s">
        <v>934</v>
      </c>
      <c r="J114" s="167"/>
      <c r="K114" s="167" t="s">
        <v>510</v>
      </c>
      <c r="L114" s="167">
        <v>3</v>
      </c>
      <c r="M114" s="167">
        <v>2</v>
      </c>
      <c r="N114" s="167">
        <v>2</v>
      </c>
      <c r="O114" s="664">
        <v>0.66666666666666663</v>
      </c>
      <c r="P114" s="664">
        <v>272</v>
      </c>
      <c r="Q114" s="664" t="s">
        <v>323</v>
      </c>
      <c r="R114" s="167">
        <v>2</v>
      </c>
      <c r="S114" s="665">
        <v>1</v>
      </c>
      <c r="T114" s="167">
        <v>2</v>
      </c>
      <c r="U114" s="624">
        <v>0.66666666666666663</v>
      </c>
      <c r="V114" s="167">
        <v>816</v>
      </c>
      <c r="W114" s="167"/>
      <c r="X114" s="624"/>
      <c r="Y114" s="167">
        <v>816</v>
      </c>
      <c r="Z114" s="167"/>
      <c r="AA114" s="624"/>
      <c r="AB114" s="167" t="s">
        <v>323</v>
      </c>
      <c r="AC114" s="167" t="s">
        <v>323</v>
      </c>
      <c r="AD114" s="167" t="s">
        <v>323</v>
      </c>
      <c r="AE114" s="167"/>
      <c r="AF114" s="624" t="s">
        <v>323</v>
      </c>
      <c r="AG114" s="167"/>
      <c r="AH114" s="624" t="s">
        <v>323</v>
      </c>
      <c r="AI114" s="167" t="s">
        <v>323</v>
      </c>
      <c r="AJ114" s="624" t="s">
        <v>323</v>
      </c>
      <c r="AK114" s="167"/>
      <c r="AL114" s="624" t="s">
        <v>323</v>
      </c>
      <c r="AM114" s="167"/>
      <c r="AN114" s="624" t="s">
        <v>323</v>
      </c>
      <c r="AO114" s="167" t="s">
        <v>323</v>
      </c>
      <c r="AP114" s="624" t="s">
        <v>323</v>
      </c>
      <c r="AQ114" s="167"/>
      <c r="AR114" s="624" t="s">
        <v>323</v>
      </c>
      <c r="AS114" s="167"/>
      <c r="AT114" s="624" t="s">
        <v>323</v>
      </c>
      <c r="AU114" s="167" t="s">
        <v>323</v>
      </c>
      <c r="AV114" s="624" t="s">
        <v>323</v>
      </c>
      <c r="AW114" s="167"/>
      <c r="AX114" s="624" t="s">
        <v>323</v>
      </c>
      <c r="AY114" s="167"/>
      <c r="AZ114" s="624" t="s">
        <v>323</v>
      </c>
      <c r="BA114" s="167" t="s">
        <v>323</v>
      </c>
      <c r="BB114" s="624" t="s">
        <v>323</v>
      </c>
      <c r="BC114" s="167">
        <v>1</v>
      </c>
      <c r="BD114" s="624">
        <v>0.5</v>
      </c>
      <c r="BE114" s="167">
        <v>1</v>
      </c>
      <c r="BF114" s="624">
        <v>0.33333333333333331</v>
      </c>
      <c r="BG114" s="167">
        <v>1</v>
      </c>
    </row>
    <row r="115" spans="1:59" s="590" customFormat="1" x14ac:dyDescent="0.2">
      <c r="A115" s="167" t="s">
        <v>124</v>
      </c>
      <c r="B115" s="167" t="s">
        <v>902</v>
      </c>
      <c r="C115" s="167" t="s">
        <v>903</v>
      </c>
      <c r="D115" s="167" t="s">
        <v>507</v>
      </c>
      <c r="E115" s="167" t="s">
        <v>504</v>
      </c>
      <c r="F115" s="167" t="s">
        <v>505</v>
      </c>
      <c r="G115" s="167" t="s">
        <v>318</v>
      </c>
      <c r="H115" s="167" t="s">
        <v>1109</v>
      </c>
      <c r="I115" s="167" t="s">
        <v>934</v>
      </c>
      <c r="J115" s="167"/>
      <c r="K115" s="167" t="s">
        <v>386</v>
      </c>
      <c r="L115" s="167">
        <v>3</v>
      </c>
      <c r="M115" s="167"/>
      <c r="N115" s="167">
        <v>5</v>
      </c>
      <c r="O115" s="664">
        <v>1.6666666666666667</v>
      </c>
      <c r="P115" s="664">
        <v>272.33333333333331</v>
      </c>
      <c r="Q115" s="664">
        <v>138.66666666666666</v>
      </c>
      <c r="R115" s="167">
        <v>3</v>
      </c>
      <c r="S115" s="665">
        <v>0.6</v>
      </c>
      <c r="T115" s="167">
        <v>1</v>
      </c>
      <c r="U115" s="624">
        <v>0.33333333333333331</v>
      </c>
      <c r="V115" s="167">
        <v>816</v>
      </c>
      <c r="W115" s="167">
        <v>1</v>
      </c>
      <c r="X115" s="624">
        <v>1.2239902080783353E-3</v>
      </c>
      <c r="Y115" s="167">
        <v>817</v>
      </c>
      <c r="Z115" s="167"/>
      <c r="AA115" s="624"/>
      <c r="AB115" s="167">
        <v>816</v>
      </c>
      <c r="AC115" s="167">
        <v>1</v>
      </c>
      <c r="AD115" s="167">
        <v>817</v>
      </c>
      <c r="AE115" s="167">
        <v>416</v>
      </c>
      <c r="AF115" s="624">
        <v>0.50980392156862742</v>
      </c>
      <c r="AG115" s="167">
        <v>0</v>
      </c>
      <c r="AH115" s="624">
        <v>0</v>
      </c>
      <c r="AI115" s="167">
        <v>416</v>
      </c>
      <c r="AJ115" s="624">
        <v>0.50917992656058753</v>
      </c>
      <c r="AK115" s="167"/>
      <c r="AL115" s="624"/>
      <c r="AM115" s="167"/>
      <c r="AN115" s="624"/>
      <c r="AO115" s="167"/>
      <c r="AP115" s="624"/>
      <c r="AQ115" s="167"/>
      <c r="AR115" s="624"/>
      <c r="AS115" s="167"/>
      <c r="AT115" s="624"/>
      <c r="AU115" s="167"/>
      <c r="AV115" s="624"/>
      <c r="AW115" s="167">
        <v>1</v>
      </c>
      <c r="AX115" s="624">
        <v>2.403846153846154E-3</v>
      </c>
      <c r="AY115" s="167">
        <v>10</v>
      </c>
      <c r="AZ115" s="624">
        <v>2.403846153846154E-2</v>
      </c>
      <c r="BA115" s="167">
        <v>11</v>
      </c>
      <c r="BB115" s="624">
        <v>2.6442307692307692E-2</v>
      </c>
      <c r="BC115" s="167">
        <v>1</v>
      </c>
      <c r="BD115" s="624">
        <v>0.2</v>
      </c>
      <c r="BE115" s="167">
        <v>1</v>
      </c>
      <c r="BF115" s="624">
        <v>0.33333333333333331</v>
      </c>
      <c r="BG115" s="167" t="s">
        <v>323</v>
      </c>
    </row>
    <row r="116" spans="1:59" s="590" customFormat="1" x14ac:dyDescent="0.2">
      <c r="A116" s="167" t="s">
        <v>124</v>
      </c>
      <c r="B116" s="167" t="s">
        <v>857</v>
      </c>
      <c r="C116" s="167" t="s">
        <v>502</v>
      </c>
      <c r="D116" s="167" t="s">
        <v>507</v>
      </c>
      <c r="E116" s="167" t="s">
        <v>504</v>
      </c>
      <c r="F116" s="167" t="s">
        <v>505</v>
      </c>
      <c r="G116" s="167" t="s">
        <v>318</v>
      </c>
      <c r="H116" s="167" t="s">
        <v>1109</v>
      </c>
      <c r="I116" s="167" t="s">
        <v>934</v>
      </c>
      <c r="J116" s="167"/>
      <c r="K116" s="167" t="s">
        <v>386</v>
      </c>
      <c r="L116" s="167">
        <v>6</v>
      </c>
      <c r="M116" s="167"/>
      <c r="N116" s="167">
        <v>8</v>
      </c>
      <c r="O116" s="664">
        <v>1.3333333333333333</v>
      </c>
      <c r="P116" s="664">
        <v>135.16666666666666</v>
      </c>
      <c r="Q116" s="664">
        <v>59.5</v>
      </c>
      <c r="R116" s="167">
        <v>5</v>
      </c>
      <c r="S116" s="665">
        <v>0.625</v>
      </c>
      <c r="T116" s="167">
        <v>4</v>
      </c>
      <c r="U116" s="624">
        <v>0.66666666666666663</v>
      </c>
      <c r="V116" s="167">
        <v>808</v>
      </c>
      <c r="W116" s="167">
        <v>3</v>
      </c>
      <c r="X116" s="624">
        <v>3.6991368680641184E-3</v>
      </c>
      <c r="Y116" s="167">
        <v>811</v>
      </c>
      <c r="Z116" s="167"/>
      <c r="AA116" s="624"/>
      <c r="AB116" s="167">
        <v>808</v>
      </c>
      <c r="AC116" s="167">
        <v>3</v>
      </c>
      <c r="AD116" s="167">
        <v>811</v>
      </c>
      <c r="AE116" s="167">
        <v>354</v>
      </c>
      <c r="AF116" s="624">
        <v>0.43811881188118812</v>
      </c>
      <c r="AG116" s="167">
        <v>3</v>
      </c>
      <c r="AH116" s="624">
        <v>1</v>
      </c>
      <c r="AI116" s="167">
        <v>357</v>
      </c>
      <c r="AJ116" s="624">
        <v>0.44019728729963009</v>
      </c>
      <c r="AK116" s="167"/>
      <c r="AL116" s="624"/>
      <c r="AM116" s="167"/>
      <c r="AN116" s="624"/>
      <c r="AO116" s="167"/>
      <c r="AP116" s="624"/>
      <c r="AQ116" s="167"/>
      <c r="AR116" s="624"/>
      <c r="AS116" s="167"/>
      <c r="AT116" s="624"/>
      <c r="AU116" s="167"/>
      <c r="AV116" s="624"/>
      <c r="AW116" s="167"/>
      <c r="AX116" s="624">
        <v>0</v>
      </c>
      <c r="AY116" s="167">
        <v>6</v>
      </c>
      <c r="AZ116" s="624">
        <v>1.680672268907563E-2</v>
      </c>
      <c r="BA116" s="167">
        <v>6</v>
      </c>
      <c r="BB116" s="624">
        <v>1.680672268907563E-2</v>
      </c>
      <c r="BC116" s="167">
        <v>1</v>
      </c>
      <c r="BD116" s="624">
        <v>0.125</v>
      </c>
      <c r="BE116" s="167">
        <v>1</v>
      </c>
      <c r="BF116" s="624">
        <v>0.16666666666666666</v>
      </c>
      <c r="BG116" s="167" t="s">
        <v>323</v>
      </c>
    </row>
    <row r="117" spans="1:59" s="590" customFormat="1" x14ac:dyDescent="0.2">
      <c r="A117" s="167" t="s">
        <v>124</v>
      </c>
      <c r="B117" s="167" t="s">
        <v>856</v>
      </c>
      <c r="C117" s="167" t="s">
        <v>502</v>
      </c>
      <c r="D117" s="167" t="s">
        <v>507</v>
      </c>
      <c r="E117" s="167" t="s">
        <v>504</v>
      </c>
      <c r="F117" s="167" t="s">
        <v>505</v>
      </c>
      <c r="G117" s="167" t="s">
        <v>318</v>
      </c>
      <c r="H117" s="167" t="s">
        <v>1109</v>
      </c>
      <c r="I117" s="167" t="s">
        <v>934</v>
      </c>
      <c r="J117" s="167"/>
      <c r="K117" s="167" t="s">
        <v>386</v>
      </c>
      <c r="L117" s="167">
        <v>6</v>
      </c>
      <c r="M117" s="167"/>
      <c r="N117" s="167">
        <v>7</v>
      </c>
      <c r="O117" s="664">
        <v>1.1666666666666667</v>
      </c>
      <c r="P117" s="664">
        <v>195.16666666666666</v>
      </c>
      <c r="Q117" s="664">
        <v>88.166666666666671</v>
      </c>
      <c r="R117" s="167">
        <v>6</v>
      </c>
      <c r="S117" s="665">
        <v>0.8571428571428571</v>
      </c>
      <c r="T117" s="167">
        <v>6</v>
      </c>
      <c r="U117" s="624">
        <v>1</v>
      </c>
      <c r="V117" s="167">
        <v>1149</v>
      </c>
      <c r="W117" s="167">
        <v>22</v>
      </c>
      <c r="X117" s="624">
        <v>1.8787361229718188E-2</v>
      </c>
      <c r="Y117" s="167">
        <v>1171</v>
      </c>
      <c r="Z117" s="167">
        <v>1600</v>
      </c>
      <c r="AA117" s="624">
        <v>0.73187500000000005</v>
      </c>
      <c r="AB117" s="167">
        <v>1149</v>
      </c>
      <c r="AC117" s="167">
        <v>22</v>
      </c>
      <c r="AD117" s="167">
        <v>1171</v>
      </c>
      <c r="AE117" s="167">
        <v>510</v>
      </c>
      <c r="AF117" s="624">
        <v>0.44386422976501305</v>
      </c>
      <c r="AG117" s="167">
        <v>19</v>
      </c>
      <c r="AH117" s="624">
        <v>0.86363636363636365</v>
      </c>
      <c r="AI117" s="167">
        <v>529</v>
      </c>
      <c r="AJ117" s="624">
        <v>0.45175064047822372</v>
      </c>
      <c r="AK117" s="167">
        <v>2</v>
      </c>
      <c r="AL117" s="624">
        <v>3.9215686274509803E-3</v>
      </c>
      <c r="AM117" s="167"/>
      <c r="AN117" s="624"/>
      <c r="AO117" s="167">
        <v>2</v>
      </c>
      <c r="AP117" s="624">
        <v>3.780718336483932E-3</v>
      </c>
      <c r="AQ117" s="167"/>
      <c r="AR117" s="624"/>
      <c r="AS117" s="167">
        <v>2</v>
      </c>
      <c r="AT117" s="624" t="s">
        <v>323</v>
      </c>
      <c r="AU117" s="167" t="s">
        <v>323</v>
      </c>
      <c r="AV117" s="624"/>
      <c r="AW117" s="167">
        <v>1</v>
      </c>
      <c r="AX117" s="624">
        <v>1.890359168241966E-3</v>
      </c>
      <c r="AY117" s="167">
        <v>9</v>
      </c>
      <c r="AZ117" s="624">
        <v>1.7013232514177693E-2</v>
      </c>
      <c r="BA117" s="167">
        <v>10</v>
      </c>
      <c r="BB117" s="624">
        <v>1.890359168241966E-2</v>
      </c>
      <c r="BC117" s="167">
        <v>1</v>
      </c>
      <c r="BD117" s="624">
        <v>0.14285714285714285</v>
      </c>
      <c r="BE117" s="167">
        <v>1</v>
      </c>
      <c r="BF117" s="624">
        <v>0.16666666666666666</v>
      </c>
      <c r="BG117" s="167" t="s">
        <v>323</v>
      </c>
    </row>
    <row r="118" spans="1:59" s="590" customFormat="1" x14ac:dyDescent="0.2">
      <c r="A118" s="167" t="s">
        <v>124</v>
      </c>
      <c r="B118" s="167" t="s">
        <v>858</v>
      </c>
      <c r="C118" s="167" t="s">
        <v>502</v>
      </c>
      <c r="D118" s="167" t="s">
        <v>507</v>
      </c>
      <c r="E118" s="167" t="s">
        <v>504</v>
      </c>
      <c r="F118" s="167" t="s">
        <v>505</v>
      </c>
      <c r="G118" s="167" t="s">
        <v>318</v>
      </c>
      <c r="H118" s="167" t="s">
        <v>1109</v>
      </c>
      <c r="I118" s="167" t="s">
        <v>934</v>
      </c>
      <c r="J118" s="167"/>
      <c r="K118" s="167" t="s">
        <v>386</v>
      </c>
      <c r="L118" s="167">
        <v>6</v>
      </c>
      <c r="M118" s="167"/>
      <c r="N118" s="167">
        <v>7</v>
      </c>
      <c r="O118" s="664">
        <v>1.1666666666666667</v>
      </c>
      <c r="P118" s="664">
        <v>50.166666666666664</v>
      </c>
      <c r="Q118" s="664">
        <v>33.333333333333336</v>
      </c>
      <c r="R118" s="167">
        <v>3</v>
      </c>
      <c r="S118" s="665">
        <v>0.42857142857142855</v>
      </c>
      <c r="T118" s="167">
        <v>2</v>
      </c>
      <c r="U118" s="624">
        <v>0.33333333333333331</v>
      </c>
      <c r="V118" s="167">
        <v>251</v>
      </c>
      <c r="W118" s="167">
        <v>50</v>
      </c>
      <c r="X118" s="624">
        <v>0.16611295681063123</v>
      </c>
      <c r="Y118" s="167">
        <v>301</v>
      </c>
      <c r="Z118" s="167">
        <v>420</v>
      </c>
      <c r="AA118" s="624">
        <v>0.71666666666666667</v>
      </c>
      <c r="AB118" s="167">
        <v>251</v>
      </c>
      <c r="AC118" s="167">
        <v>50</v>
      </c>
      <c r="AD118" s="167">
        <v>301</v>
      </c>
      <c r="AE118" s="167">
        <v>156</v>
      </c>
      <c r="AF118" s="624">
        <v>0.62151394422310757</v>
      </c>
      <c r="AG118" s="167">
        <v>44</v>
      </c>
      <c r="AH118" s="624">
        <v>0.88</v>
      </c>
      <c r="AI118" s="167">
        <v>200</v>
      </c>
      <c r="AJ118" s="624">
        <v>0.66445182724252494</v>
      </c>
      <c r="AK118" s="167">
        <v>3</v>
      </c>
      <c r="AL118" s="624">
        <v>1.9230769230769232E-2</v>
      </c>
      <c r="AM118" s="167"/>
      <c r="AN118" s="624"/>
      <c r="AO118" s="167">
        <v>3</v>
      </c>
      <c r="AP118" s="624">
        <v>1.4999999999999999E-2</v>
      </c>
      <c r="AQ118" s="167">
        <v>3</v>
      </c>
      <c r="AR118" s="624">
        <v>1</v>
      </c>
      <c r="AS118" s="167"/>
      <c r="AT118" s="624" t="s">
        <v>323</v>
      </c>
      <c r="AU118" s="167">
        <v>3</v>
      </c>
      <c r="AV118" s="624">
        <v>1</v>
      </c>
      <c r="AW118" s="167">
        <v>1</v>
      </c>
      <c r="AX118" s="624">
        <v>5.0000000000000001E-3</v>
      </c>
      <c r="AY118" s="167">
        <v>0</v>
      </c>
      <c r="AZ118" s="624"/>
      <c r="BA118" s="167">
        <v>1</v>
      </c>
      <c r="BB118" s="624">
        <v>5.0000000000000001E-3</v>
      </c>
      <c r="BC118" s="167">
        <v>1</v>
      </c>
      <c r="BD118" s="624">
        <v>0.14285714285714285</v>
      </c>
      <c r="BE118" s="167">
        <v>1</v>
      </c>
      <c r="BF118" s="624">
        <v>0.16666666666666666</v>
      </c>
      <c r="BG118" s="167" t="s">
        <v>323</v>
      </c>
    </row>
    <row r="119" spans="1:59" s="590" customFormat="1" x14ac:dyDescent="0.2">
      <c r="A119" s="167" t="s">
        <v>124</v>
      </c>
      <c r="B119" s="167" t="s">
        <v>125</v>
      </c>
      <c r="C119" s="167" t="s">
        <v>502</v>
      </c>
      <c r="D119" s="167" t="s">
        <v>507</v>
      </c>
      <c r="E119" s="167" t="s">
        <v>504</v>
      </c>
      <c r="F119" s="167" t="s">
        <v>505</v>
      </c>
      <c r="G119" s="167" t="s">
        <v>318</v>
      </c>
      <c r="H119" s="167" t="s">
        <v>1109</v>
      </c>
      <c r="I119" s="167" t="s">
        <v>934</v>
      </c>
      <c r="J119" s="167"/>
      <c r="K119" s="167" t="s">
        <v>386</v>
      </c>
      <c r="L119" s="167">
        <v>6</v>
      </c>
      <c r="M119" s="167"/>
      <c r="N119" s="167">
        <v>13</v>
      </c>
      <c r="O119" s="664">
        <v>2.1666666666666665</v>
      </c>
      <c r="P119" s="664">
        <v>413.83333333333331</v>
      </c>
      <c r="Q119" s="664">
        <v>253</v>
      </c>
      <c r="R119" s="167">
        <v>6</v>
      </c>
      <c r="S119" s="665">
        <v>0.46153846153846156</v>
      </c>
      <c r="T119" s="167">
        <v>3</v>
      </c>
      <c r="U119" s="624">
        <v>0.5</v>
      </c>
      <c r="V119" s="167">
        <v>2420</v>
      </c>
      <c r="W119" s="167">
        <v>63</v>
      </c>
      <c r="X119" s="624">
        <v>2.5372533225936366E-2</v>
      </c>
      <c r="Y119" s="167">
        <v>2483</v>
      </c>
      <c r="Z119" s="167">
        <v>3550</v>
      </c>
      <c r="AA119" s="624">
        <v>0.69943661971830984</v>
      </c>
      <c r="AB119" s="167">
        <v>2420</v>
      </c>
      <c r="AC119" s="167">
        <v>63</v>
      </c>
      <c r="AD119" s="167">
        <v>2483</v>
      </c>
      <c r="AE119" s="167">
        <v>1464</v>
      </c>
      <c r="AF119" s="624">
        <v>0.60495867768595046</v>
      </c>
      <c r="AG119" s="167">
        <v>54</v>
      </c>
      <c r="AH119" s="624">
        <v>0.8571428571428571</v>
      </c>
      <c r="AI119" s="167">
        <v>1518</v>
      </c>
      <c r="AJ119" s="624">
        <v>0.61135722915827628</v>
      </c>
      <c r="AK119" s="167">
        <v>3</v>
      </c>
      <c r="AL119" s="624">
        <v>2.0491803278688526E-3</v>
      </c>
      <c r="AM119" s="167">
        <v>13</v>
      </c>
      <c r="AN119" s="624">
        <v>0.24074074074074073</v>
      </c>
      <c r="AO119" s="167">
        <v>16</v>
      </c>
      <c r="AP119" s="624">
        <v>1.0540184453227932E-2</v>
      </c>
      <c r="AQ119" s="167">
        <v>2</v>
      </c>
      <c r="AR119" s="624">
        <v>0.66666666666666663</v>
      </c>
      <c r="AS119" s="167">
        <v>8</v>
      </c>
      <c r="AT119" s="624">
        <v>0.61538461538461542</v>
      </c>
      <c r="AU119" s="167">
        <v>10</v>
      </c>
      <c r="AV119" s="624">
        <v>0.625</v>
      </c>
      <c r="AW119" s="167">
        <v>4</v>
      </c>
      <c r="AX119" s="624">
        <v>2.635046113306983E-3</v>
      </c>
      <c r="AY119" s="167">
        <v>4</v>
      </c>
      <c r="AZ119" s="624">
        <v>2.635046113306983E-3</v>
      </c>
      <c r="BA119" s="167">
        <v>8</v>
      </c>
      <c r="BB119" s="624">
        <v>5.270092226613966E-3</v>
      </c>
      <c r="BC119" s="167">
        <v>6</v>
      </c>
      <c r="BD119" s="624">
        <v>0.46153846153846156</v>
      </c>
      <c r="BE119" s="167">
        <v>6</v>
      </c>
      <c r="BF119" s="624">
        <v>1</v>
      </c>
      <c r="BG119" s="167" t="s">
        <v>323</v>
      </c>
    </row>
    <row r="120" spans="1:59" s="590" customFormat="1" x14ac:dyDescent="0.2">
      <c r="A120" s="167" t="s">
        <v>124</v>
      </c>
      <c r="B120" s="167" t="s">
        <v>126</v>
      </c>
      <c r="C120" s="167" t="s">
        <v>502</v>
      </c>
      <c r="D120" s="167" t="s">
        <v>507</v>
      </c>
      <c r="E120" s="167" t="s">
        <v>504</v>
      </c>
      <c r="F120" s="167" t="s">
        <v>505</v>
      </c>
      <c r="G120" s="167" t="s">
        <v>318</v>
      </c>
      <c r="H120" s="167" t="s">
        <v>1109</v>
      </c>
      <c r="I120" s="167" t="s">
        <v>934</v>
      </c>
      <c r="J120" s="167"/>
      <c r="K120" s="167" t="s">
        <v>510</v>
      </c>
      <c r="L120" s="167">
        <v>6</v>
      </c>
      <c r="M120" s="167">
        <v>5</v>
      </c>
      <c r="N120" s="167">
        <v>5</v>
      </c>
      <c r="O120" s="664">
        <v>0.83333333333333337</v>
      </c>
      <c r="P120" s="664">
        <v>161.16666666666666</v>
      </c>
      <c r="Q120" s="664" t="s">
        <v>323</v>
      </c>
      <c r="R120" s="167">
        <v>3</v>
      </c>
      <c r="S120" s="665">
        <v>0.6</v>
      </c>
      <c r="T120" s="167">
        <v>3</v>
      </c>
      <c r="U120" s="624">
        <v>0.5</v>
      </c>
      <c r="V120" s="167">
        <v>962</v>
      </c>
      <c r="W120" s="167">
        <v>5</v>
      </c>
      <c r="X120" s="624">
        <v>5.170630816959669E-3</v>
      </c>
      <c r="Y120" s="167">
        <v>967</v>
      </c>
      <c r="Z120" s="167">
        <v>1480</v>
      </c>
      <c r="AA120" s="624">
        <v>0.65337837837837842</v>
      </c>
      <c r="AB120" s="167" t="s">
        <v>323</v>
      </c>
      <c r="AC120" s="167" t="s">
        <v>323</v>
      </c>
      <c r="AD120" s="167" t="s">
        <v>323</v>
      </c>
      <c r="AE120" s="167"/>
      <c r="AF120" s="624" t="s">
        <v>323</v>
      </c>
      <c r="AG120" s="167"/>
      <c r="AH120" s="624" t="s">
        <v>323</v>
      </c>
      <c r="AI120" s="167" t="s">
        <v>323</v>
      </c>
      <c r="AJ120" s="624" t="s">
        <v>323</v>
      </c>
      <c r="AK120" s="167"/>
      <c r="AL120" s="624" t="s">
        <v>323</v>
      </c>
      <c r="AM120" s="167"/>
      <c r="AN120" s="624" t="s">
        <v>323</v>
      </c>
      <c r="AO120" s="167" t="s">
        <v>323</v>
      </c>
      <c r="AP120" s="624" t="s">
        <v>323</v>
      </c>
      <c r="AQ120" s="167"/>
      <c r="AR120" s="624" t="s">
        <v>323</v>
      </c>
      <c r="AS120" s="167"/>
      <c r="AT120" s="624" t="s">
        <v>323</v>
      </c>
      <c r="AU120" s="167" t="s">
        <v>323</v>
      </c>
      <c r="AV120" s="624" t="s">
        <v>323</v>
      </c>
      <c r="AW120" s="167"/>
      <c r="AX120" s="624" t="s">
        <v>323</v>
      </c>
      <c r="AY120" s="167"/>
      <c r="AZ120" s="624" t="s">
        <v>323</v>
      </c>
      <c r="BA120" s="167" t="s">
        <v>323</v>
      </c>
      <c r="BB120" s="624" t="s">
        <v>323</v>
      </c>
      <c r="BC120" s="167">
        <v>2</v>
      </c>
      <c r="BD120" s="624">
        <v>0.4</v>
      </c>
      <c r="BE120" s="167">
        <v>2</v>
      </c>
      <c r="BF120" s="624">
        <v>0.33333333333333331</v>
      </c>
      <c r="BG120" s="167">
        <v>1</v>
      </c>
    </row>
    <row r="121" spans="1:59" s="590" customFormat="1" x14ac:dyDescent="0.2">
      <c r="A121" s="167" t="s">
        <v>124</v>
      </c>
      <c r="B121" s="167" t="s">
        <v>127</v>
      </c>
      <c r="C121" s="167" t="s">
        <v>502</v>
      </c>
      <c r="D121" s="167" t="s">
        <v>507</v>
      </c>
      <c r="E121" s="167" t="s">
        <v>504</v>
      </c>
      <c r="F121" s="167" t="s">
        <v>505</v>
      </c>
      <c r="G121" s="167" t="s">
        <v>318</v>
      </c>
      <c r="H121" s="167" t="s">
        <v>1109</v>
      </c>
      <c r="I121" s="167" t="s">
        <v>934</v>
      </c>
      <c r="J121" s="167"/>
      <c r="K121" s="167" t="s">
        <v>510</v>
      </c>
      <c r="L121" s="167">
        <v>6</v>
      </c>
      <c r="M121" s="167">
        <v>6</v>
      </c>
      <c r="N121" s="167">
        <v>6</v>
      </c>
      <c r="O121" s="664">
        <v>1</v>
      </c>
      <c r="P121" s="664">
        <v>112.5</v>
      </c>
      <c r="Q121" s="664" t="s">
        <v>323</v>
      </c>
      <c r="R121" s="167">
        <v>4</v>
      </c>
      <c r="S121" s="665">
        <v>0.66666666666666663</v>
      </c>
      <c r="T121" s="167">
        <v>4</v>
      </c>
      <c r="U121" s="624">
        <v>0.66666666666666663</v>
      </c>
      <c r="V121" s="167">
        <v>674</v>
      </c>
      <c r="W121" s="167">
        <v>1</v>
      </c>
      <c r="X121" s="624">
        <v>1.4814814814814814E-3</v>
      </c>
      <c r="Y121" s="167">
        <v>675</v>
      </c>
      <c r="Z121" s="167">
        <v>3580</v>
      </c>
      <c r="AA121" s="624">
        <v>0.18854748603351956</v>
      </c>
      <c r="AB121" s="167" t="s">
        <v>323</v>
      </c>
      <c r="AC121" s="167" t="s">
        <v>323</v>
      </c>
      <c r="AD121" s="167" t="s">
        <v>323</v>
      </c>
      <c r="AE121" s="167"/>
      <c r="AF121" s="624" t="s">
        <v>323</v>
      </c>
      <c r="AG121" s="167"/>
      <c r="AH121" s="624" t="s">
        <v>323</v>
      </c>
      <c r="AI121" s="167" t="s">
        <v>323</v>
      </c>
      <c r="AJ121" s="624" t="s">
        <v>323</v>
      </c>
      <c r="AK121" s="167"/>
      <c r="AL121" s="624" t="s">
        <v>323</v>
      </c>
      <c r="AM121" s="167"/>
      <c r="AN121" s="624" t="s">
        <v>323</v>
      </c>
      <c r="AO121" s="167" t="s">
        <v>323</v>
      </c>
      <c r="AP121" s="624" t="s">
        <v>323</v>
      </c>
      <c r="AQ121" s="167"/>
      <c r="AR121" s="624" t="s">
        <v>323</v>
      </c>
      <c r="AS121" s="167"/>
      <c r="AT121" s="624" t="s">
        <v>323</v>
      </c>
      <c r="AU121" s="167" t="s">
        <v>323</v>
      </c>
      <c r="AV121" s="624" t="s">
        <v>323</v>
      </c>
      <c r="AW121" s="167"/>
      <c r="AX121" s="624" t="s">
        <v>323</v>
      </c>
      <c r="AY121" s="167"/>
      <c r="AZ121" s="624" t="s">
        <v>323</v>
      </c>
      <c r="BA121" s="167" t="s">
        <v>323</v>
      </c>
      <c r="BB121" s="624" t="s">
        <v>323</v>
      </c>
      <c r="BC121" s="167">
        <v>2</v>
      </c>
      <c r="BD121" s="624">
        <v>0.33333333333333331</v>
      </c>
      <c r="BE121" s="167">
        <v>2</v>
      </c>
      <c r="BF121" s="624">
        <v>0.33333333333333331</v>
      </c>
      <c r="BG121" s="167" t="s">
        <v>323</v>
      </c>
    </row>
    <row r="122" spans="1:59" s="590" customFormat="1" x14ac:dyDescent="0.2">
      <c r="A122" s="167" t="s">
        <v>124</v>
      </c>
      <c r="B122" s="167" t="s">
        <v>128</v>
      </c>
      <c r="C122" s="167" t="s">
        <v>502</v>
      </c>
      <c r="D122" s="167" t="s">
        <v>507</v>
      </c>
      <c r="E122" s="167" t="s">
        <v>504</v>
      </c>
      <c r="F122" s="167" t="s">
        <v>505</v>
      </c>
      <c r="G122" s="167" t="s">
        <v>318</v>
      </c>
      <c r="H122" s="167" t="s">
        <v>1109</v>
      </c>
      <c r="I122" s="167" t="s">
        <v>934</v>
      </c>
      <c r="J122" s="167"/>
      <c r="K122" s="167" t="s">
        <v>510</v>
      </c>
      <c r="L122" s="167">
        <v>6</v>
      </c>
      <c r="M122" s="167">
        <v>6</v>
      </c>
      <c r="N122" s="167">
        <v>6</v>
      </c>
      <c r="O122" s="664">
        <v>1</v>
      </c>
      <c r="P122" s="664">
        <v>400.5</v>
      </c>
      <c r="Q122" s="664" t="s">
        <v>323</v>
      </c>
      <c r="R122" s="167">
        <v>6</v>
      </c>
      <c r="S122" s="665">
        <v>1</v>
      </c>
      <c r="T122" s="167">
        <v>6</v>
      </c>
      <c r="U122" s="624">
        <v>1</v>
      </c>
      <c r="V122" s="167">
        <v>2401</v>
      </c>
      <c r="W122" s="167">
        <v>2</v>
      </c>
      <c r="X122" s="624">
        <v>8.3229296712442784E-4</v>
      </c>
      <c r="Y122" s="167">
        <v>2403</v>
      </c>
      <c r="Z122" s="167">
        <v>5240</v>
      </c>
      <c r="AA122" s="624">
        <v>0.458587786259542</v>
      </c>
      <c r="AB122" s="167" t="s">
        <v>323</v>
      </c>
      <c r="AC122" s="167" t="s">
        <v>323</v>
      </c>
      <c r="AD122" s="167" t="s">
        <v>323</v>
      </c>
      <c r="AE122" s="167"/>
      <c r="AF122" s="624" t="s">
        <v>323</v>
      </c>
      <c r="AG122" s="167"/>
      <c r="AH122" s="624" t="s">
        <v>323</v>
      </c>
      <c r="AI122" s="167" t="s">
        <v>323</v>
      </c>
      <c r="AJ122" s="624" t="s">
        <v>323</v>
      </c>
      <c r="AK122" s="167"/>
      <c r="AL122" s="624" t="s">
        <v>323</v>
      </c>
      <c r="AM122" s="167"/>
      <c r="AN122" s="624" t="s">
        <v>323</v>
      </c>
      <c r="AO122" s="167" t="s">
        <v>323</v>
      </c>
      <c r="AP122" s="624" t="s">
        <v>323</v>
      </c>
      <c r="AQ122" s="167"/>
      <c r="AR122" s="624" t="s">
        <v>323</v>
      </c>
      <c r="AS122" s="167"/>
      <c r="AT122" s="624" t="s">
        <v>323</v>
      </c>
      <c r="AU122" s="167" t="s">
        <v>323</v>
      </c>
      <c r="AV122" s="624" t="s">
        <v>323</v>
      </c>
      <c r="AW122" s="167"/>
      <c r="AX122" s="624" t="s">
        <v>323</v>
      </c>
      <c r="AY122" s="167"/>
      <c r="AZ122" s="624" t="s">
        <v>323</v>
      </c>
      <c r="BA122" s="167" t="s">
        <v>323</v>
      </c>
      <c r="BB122" s="624" t="s">
        <v>323</v>
      </c>
      <c r="BC122" s="167">
        <v>2</v>
      </c>
      <c r="BD122" s="624">
        <v>0.33333333333333331</v>
      </c>
      <c r="BE122" s="167">
        <v>2</v>
      </c>
      <c r="BF122" s="624">
        <v>0.33333333333333331</v>
      </c>
      <c r="BG122" s="167" t="s">
        <v>323</v>
      </c>
    </row>
    <row r="123" spans="1:59" s="590" customFormat="1" x14ac:dyDescent="0.2">
      <c r="A123" s="167" t="s">
        <v>140</v>
      </c>
      <c r="B123" s="167" t="s">
        <v>141</v>
      </c>
      <c r="C123" s="167" t="s">
        <v>502</v>
      </c>
      <c r="D123" s="167" t="s">
        <v>507</v>
      </c>
      <c r="E123" s="167" t="s">
        <v>504</v>
      </c>
      <c r="F123" s="167" t="s">
        <v>519</v>
      </c>
      <c r="G123" s="167" t="s">
        <v>925</v>
      </c>
      <c r="H123" s="167" t="s">
        <v>1112</v>
      </c>
      <c r="I123" s="167" t="s">
        <v>934</v>
      </c>
      <c r="J123" s="167"/>
      <c r="K123" s="167" t="s">
        <v>386</v>
      </c>
      <c r="L123" s="167">
        <v>4</v>
      </c>
      <c r="M123" s="167"/>
      <c r="N123" s="167">
        <v>6</v>
      </c>
      <c r="O123" s="664">
        <v>1.5</v>
      </c>
      <c r="P123" s="664">
        <v>1675</v>
      </c>
      <c r="Q123" s="664">
        <v>892</v>
      </c>
      <c r="R123" s="167">
        <v>3</v>
      </c>
      <c r="S123" s="665">
        <v>0.5</v>
      </c>
      <c r="T123" s="167">
        <v>2</v>
      </c>
      <c r="U123" s="624">
        <v>0.5</v>
      </c>
      <c r="V123" s="167">
        <v>6691</v>
      </c>
      <c r="W123" s="167">
        <v>9</v>
      </c>
      <c r="X123" s="624">
        <v>1.3432835820895521E-3</v>
      </c>
      <c r="Y123" s="167">
        <v>6700</v>
      </c>
      <c r="Z123" s="167">
        <v>9720</v>
      </c>
      <c r="AA123" s="624">
        <v>0.68930041152263377</v>
      </c>
      <c r="AB123" s="167">
        <v>6691</v>
      </c>
      <c r="AC123" s="167">
        <v>9</v>
      </c>
      <c r="AD123" s="167">
        <v>6700</v>
      </c>
      <c r="AE123" s="167">
        <v>3560</v>
      </c>
      <c r="AF123" s="624">
        <v>0.53205798834254969</v>
      </c>
      <c r="AG123" s="167">
        <v>8</v>
      </c>
      <c r="AH123" s="624">
        <v>0.88888888888888884</v>
      </c>
      <c r="AI123" s="167">
        <v>3568</v>
      </c>
      <c r="AJ123" s="624">
        <v>0.53253731343283583</v>
      </c>
      <c r="AK123" s="167">
        <v>25</v>
      </c>
      <c r="AL123" s="624">
        <v>7.0224719101123594E-3</v>
      </c>
      <c r="AM123" s="167">
        <v>4</v>
      </c>
      <c r="AN123" s="624">
        <v>0.5</v>
      </c>
      <c r="AO123" s="167">
        <v>29</v>
      </c>
      <c r="AP123" s="624">
        <v>8.1278026905829588E-3</v>
      </c>
      <c r="AQ123" s="167">
        <v>24</v>
      </c>
      <c r="AR123" s="624">
        <v>0.96</v>
      </c>
      <c r="AS123" s="167">
        <v>3</v>
      </c>
      <c r="AT123" s="624">
        <v>0.75</v>
      </c>
      <c r="AU123" s="167">
        <v>27</v>
      </c>
      <c r="AV123" s="624">
        <v>0.93103448275862066</v>
      </c>
      <c r="AW123" s="167">
        <v>2</v>
      </c>
      <c r="AX123" s="624">
        <v>5.6053811659192824E-4</v>
      </c>
      <c r="AY123" s="167">
        <v>137</v>
      </c>
      <c r="AZ123" s="624">
        <v>3.8396860986547085E-2</v>
      </c>
      <c r="BA123" s="167">
        <v>139</v>
      </c>
      <c r="BB123" s="624">
        <v>3.8957399103139015E-2</v>
      </c>
      <c r="BC123" s="167">
        <v>2</v>
      </c>
      <c r="BD123" s="624">
        <v>0.33333333333333331</v>
      </c>
      <c r="BE123" s="167">
        <v>0</v>
      </c>
      <c r="BF123" s="624"/>
      <c r="BG123" s="167" t="s">
        <v>323</v>
      </c>
    </row>
    <row r="124" spans="1:59" s="590" customFormat="1" x14ac:dyDescent="0.2">
      <c r="A124" s="167" t="s">
        <v>140</v>
      </c>
      <c r="B124" s="167" t="s">
        <v>142</v>
      </c>
      <c r="C124" s="167" t="s">
        <v>502</v>
      </c>
      <c r="D124" s="167" t="s">
        <v>507</v>
      </c>
      <c r="E124" s="167" t="s">
        <v>504</v>
      </c>
      <c r="F124" s="167" t="s">
        <v>519</v>
      </c>
      <c r="G124" s="167" t="s">
        <v>925</v>
      </c>
      <c r="H124" s="167" t="s">
        <v>1112</v>
      </c>
      <c r="I124" s="167" t="s">
        <v>934</v>
      </c>
      <c r="J124" s="167"/>
      <c r="K124" s="167" t="s">
        <v>386</v>
      </c>
      <c r="L124" s="167">
        <v>4</v>
      </c>
      <c r="M124" s="167"/>
      <c r="N124" s="167">
        <v>9</v>
      </c>
      <c r="O124" s="664">
        <v>2.25</v>
      </c>
      <c r="P124" s="664">
        <v>254.5</v>
      </c>
      <c r="Q124" s="664">
        <v>130</v>
      </c>
      <c r="R124" s="167">
        <v>2</v>
      </c>
      <c r="S124" s="665">
        <v>0.22222222222222221</v>
      </c>
      <c r="T124" s="167">
        <v>2</v>
      </c>
      <c r="U124" s="624">
        <v>0.5</v>
      </c>
      <c r="V124" s="167">
        <v>1016</v>
      </c>
      <c r="W124" s="167">
        <v>2</v>
      </c>
      <c r="X124" s="624">
        <v>1.9646365422396855E-3</v>
      </c>
      <c r="Y124" s="167">
        <v>1018</v>
      </c>
      <c r="Z124" s="167">
        <v>1390</v>
      </c>
      <c r="AA124" s="624">
        <v>0.73237410071942444</v>
      </c>
      <c r="AB124" s="167">
        <v>1016</v>
      </c>
      <c r="AC124" s="167">
        <v>2</v>
      </c>
      <c r="AD124" s="167">
        <v>1018</v>
      </c>
      <c r="AE124" s="167">
        <v>518</v>
      </c>
      <c r="AF124" s="624">
        <v>0.50984251968503935</v>
      </c>
      <c r="AG124" s="167">
        <v>2</v>
      </c>
      <c r="AH124" s="624">
        <v>1</v>
      </c>
      <c r="AI124" s="167">
        <v>520</v>
      </c>
      <c r="AJ124" s="624">
        <v>0.51080550098231825</v>
      </c>
      <c r="AK124" s="167">
        <v>10</v>
      </c>
      <c r="AL124" s="624">
        <v>1.9305019305019305E-2</v>
      </c>
      <c r="AM124" s="167">
        <v>3</v>
      </c>
      <c r="AN124" s="624">
        <v>1.5</v>
      </c>
      <c r="AO124" s="167">
        <v>13</v>
      </c>
      <c r="AP124" s="624">
        <v>2.5000000000000001E-2</v>
      </c>
      <c r="AQ124" s="167">
        <v>9</v>
      </c>
      <c r="AR124" s="624">
        <v>0.9</v>
      </c>
      <c r="AS124" s="167">
        <v>3</v>
      </c>
      <c r="AT124" s="624">
        <v>1</v>
      </c>
      <c r="AU124" s="167">
        <v>12</v>
      </c>
      <c r="AV124" s="624">
        <v>0.92307692307692313</v>
      </c>
      <c r="AW124" s="167"/>
      <c r="AX124" s="624"/>
      <c r="AY124" s="167">
        <v>16</v>
      </c>
      <c r="AZ124" s="624">
        <v>3.0769230769230771E-2</v>
      </c>
      <c r="BA124" s="167">
        <v>16</v>
      </c>
      <c r="BB124" s="624">
        <v>3.0769230769230771E-2</v>
      </c>
      <c r="BC124" s="167">
        <v>5</v>
      </c>
      <c r="BD124" s="624">
        <v>0.55555555555555558</v>
      </c>
      <c r="BE124" s="167">
        <v>3</v>
      </c>
      <c r="BF124" s="624">
        <v>0.75</v>
      </c>
      <c r="BG124" s="167" t="s">
        <v>323</v>
      </c>
    </row>
    <row r="125" spans="1:59" s="590" customFormat="1" x14ac:dyDescent="0.2">
      <c r="A125" s="167" t="s">
        <v>146</v>
      </c>
      <c r="B125" s="167" t="s">
        <v>147</v>
      </c>
      <c r="C125" s="167" t="s">
        <v>502</v>
      </c>
      <c r="D125" s="167" t="s">
        <v>507</v>
      </c>
      <c r="E125" s="167" t="s">
        <v>504</v>
      </c>
      <c r="F125" s="167" t="s">
        <v>505</v>
      </c>
      <c r="G125" s="167" t="s">
        <v>928</v>
      </c>
      <c r="H125" s="167" t="s">
        <v>1109</v>
      </c>
      <c r="I125" s="167" t="s">
        <v>934</v>
      </c>
      <c r="J125" s="167"/>
      <c r="K125" s="167" t="s">
        <v>386</v>
      </c>
      <c r="L125" s="167">
        <v>4</v>
      </c>
      <c r="M125" s="167"/>
      <c r="N125" s="167">
        <v>7</v>
      </c>
      <c r="O125" s="664">
        <v>1.75</v>
      </c>
      <c r="P125" s="664">
        <v>959.75</v>
      </c>
      <c r="Q125" s="664">
        <v>554.5</v>
      </c>
      <c r="R125" s="167">
        <v>2</v>
      </c>
      <c r="S125" s="665">
        <v>0.2857142857142857</v>
      </c>
      <c r="T125" s="167">
        <v>2</v>
      </c>
      <c r="U125" s="624">
        <v>0.5</v>
      </c>
      <c r="V125" s="167">
        <v>3760</v>
      </c>
      <c r="W125" s="167">
        <v>79</v>
      </c>
      <c r="X125" s="624">
        <v>2.0578275592602242E-2</v>
      </c>
      <c r="Y125" s="167">
        <v>3839</v>
      </c>
      <c r="Z125" s="167">
        <v>5001</v>
      </c>
      <c r="AA125" s="624">
        <v>0.76764647070585879</v>
      </c>
      <c r="AB125" s="167">
        <v>3760</v>
      </c>
      <c r="AC125" s="167">
        <v>79</v>
      </c>
      <c r="AD125" s="167">
        <v>3839</v>
      </c>
      <c r="AE125" s="167">
        <v>2148</v>
      </c>
      <c r="AF125" s="624">
        <v>0.57127659574468082</v>
      </c>
      <c r="AG125" s="167">
        <v>70</v>
      </c>
      <c r="AH125" s="624">
        <v>0.88607594936708856</v>
      </c>
      <c r="AI125" s="167">
        <v>2218</v>
      </c>
      <c r="AJ125" s="624">
        <v>0.57775462359989582</v>
      </c>
      <c r="AK125" s="167">
        <v>14</v>
      </c>
      <c r="AL125" s="624">
        <v>6.5176908752327747E-3</v>
      </c>
      <c r="AM125" s="167">
        <v>2</v>
      </c>
      <c r="AN125" s="624">
        <v>2.8571428571428571E-2</v>
      </c>
      <c r="AO125" s="167">
        <v>16</v>
      </c>
      <c r="AP125" s="624">
        <v>7.2137060414788094E-3</v>
      </c>
      <c r="AQ125" s="167">
        <v>5</v>
      </c>
      <c r="AR125" s="624">
        <v>0.35714285714285715</v>
      </c>
      <c r="AS125" s="167">
        <v>2</v>
      </c>
      <c r="AT125" s="624">
        <v>1</v>
      </c>
      <c r="AU125" s="167">
        <v>7</v>
      </c>
      <c r="AV125" s="624">
        <v>0.4375</v>
      </c>
      <c r="AW125" s="167">
        <v>0</v>
      </c>
      <c r="AX125" s="624">
        <v>0</v>
      </c>
      <c r="AY125" s="167">
        <v>53</v>
      </c>
      <c r="AZ125" s="624">
        <v>2.3895401262398558E-2</v>
      </c>
      <c r="BA125" s="167">
        <v>53</v>
      </c>
      <c r="BB125" s="624">
        <v>2.3895401262398558E-2</v>
      </c>
      <c r="BC125" s="167">
        <v>2</v>
      </c>
      <c r="BD125" s="624">
        <v>0.2857142857142857</v>
      </c>
      <c r="BE125" s="167">
        <v>1</v>
      </c>
      <c r="BF125" s="624">
        <v>0.25</v>
      </c>
      <c r="BG125" s="167" t="s">
        <v>323</v>
      </c>
    </row>
    <row r="126" spans="1:59" s="590" customFormat="1" x14ac:dyDescent="0.2">
      <c r="A126" s="167" t="s">
        <v>146</v>
      </c>
      <c r="B126" s="167" t="s">
        <v>148</v>
      </c>
      <c r="C126" s="167" t="s">
        <v>502</v>
      </c>
      <c r="D126" s="167" t="s">
        <v>507</v>
      </c>
      <c r="E126" s="167" t="s">
        <v>504</v>
      </c>
      <c r="F126" s="167" t="s">
        <v>505</v>
      </c>
      <c r="G126" s="167" t="s">
        <v>928</v>
      </c>
      <c r="H126" s="167" t="s">
        <v>1109</v>
      </c>
      <c r="I126" s="167" t="s">
        <v>934</v>
      </c>
      <c r="J126" s="167"/>
      <c r="K126" s="167" t="s">
        <v>386</v>
      </c>
      <c r="L126" s="167">
        <v>4</v>
      </c>
      <c r="M126" s="167"/>
      <c r="N126" s="167">
        <v>12</v>
      </c>
      <c r="O126" s="664">
        <v>3</v>
      </c>
      <c r="P126" s="664">
        <v>2063</v>
      </c>
      <c r="Q126" s="664">
        <v>1038.5</v>
      </c>
      <c r="R126" s="167">
        <v>3</v>
      </c>
      <c r="S126" s="665">
        <v>0.25</v>
      </c>
      <c r="T126" s="167">
        <v>3</v>
      </c>
      <c r="U126" s="624">
        <v>0.75</v>
      </c>
      <c r="V126" s="167">
        <v>8207</v>
      </c>
      <c r="W126" s="167">
        <v>45</v>
      </c>
      <c r="X126" s="624">
        <v>5.4532234609791569E-3</v>
      </c>
      <c r="Y126" s="167">
        <v>8252</v>
      </c>
      <c r="Z126" s="167">
        <v>11259</v>
      </c>
      <c r="AA126" s="624">
        <v>0.73292477129407585</v>
      </c>
      <c r="AB126" s="167">
        <v>8207</v>
      </c>
      <c r="AC126" s="167">
        <v>45</v>
      </c>
      <c r="AD126" s="167">
        <v>8252</v>
      </c>
      <c r="AE126" s="167">
        <v>4114</v>
      </c>
      <c r="AF126" s="624">
        <v>0.50127939563787016</v>
      </c>
      <c r="AG126" s="167">
        <v>40</v>
      </c>
      <c r="AH126" s="624">
        <v>0.88888888888888884</v>
      </c>
      <c r="AI126" s="167">
        <v>4154</v>
      </c>
      <c r="AJ126" s="624">
        <v>0.50339311682016485</v>
      </c>
      <c r="AK126" s="167">
        <v>43</v>
      </c>
      <c r="AL126" s="624">
        <v>1.0452114730189596E-2</v>
      </c>
      <c r="AM126" s="167">
        <v>2</v>
      </c>
      <c r="AN126" s="624">
        <v>0.05</v>
      </c>
      <c r="AO126" s="167">
        <v>45</v>
      </c>
      <c r="AP126" s="624">
        <v>1.0832932113625422E-2</v>
      </c>
      <c r="AQ126" s="167">
        <v>33</v>
      </c>
      <c r="AR126" s="624">
        <v>0.76744186046511631</v>
      </c>
      <c r="AS126" s="167">
        <v>1</v>
      </c>
      <c r="AT126" s="624">
        <v>0.5</v>
      </c>
      <c r="AU126" s="167">
        <v>34</v>
      </c>
      <c r="AV126" s="624">
        <v>0.75555555555555554</v>
      </c>
      <c r="AW126" s="167">
        <v>17</v>
      </c>
      <c r="AX126" s="624">
        <v>4.0924410207029372E-3</v>
      </c>
      <c r="AY126" s="167">
        <v>94</v>
      </c>
      <c r="AZ126" s="624">
        <v>2.2628791526239769E-2</v>
      </c>
      <c r="BA126" s="167">
        <v>111</v>
      </c>
      <c r="BB126" s="624">
        <v>2.6721232546942707E-2</v>
      </c>
      <c r="BC126" s="167">
        <v>4</v>
      </c>
      <c r="BD126" s="624">
        <v>0.33333333333333331</v>
      </c>
      <c r="BE126" s="167">
        <v>0</v>
      </c>
      <c r="BF126" s="624"/>
      <c r="BG126" s="167" t="s">
        <v>323</v>
      </c>
    </row>
    <row r="127" spans="1:59" s="590" customFormat="1" x14ac:dyDescent="0.2">
      <c r="A127" s="167" t="s">
        <v>155</v>
      </c>
      <c r="B127" s="167" t="s">
        <v>156</v>
      </c>
      <c r="C127" s="167" t="s">
        <v>502</v>
      </c>
      <c r="D127" s="167" t="s">
        <v>507</v>
      </c>
      <c r="E127" s="167" t="s">
        <v>504</v>
      </c>
      <c r="F127" s="167" t="s">
        <v>519</v>
      </c>
      <c r="G127" s="167" t="s">
        <v>321</v>
      </c>
      <c r="H127" s="167" t="s">
        <v>1109</v>
      </c>
      <c r="I127" s="167" t="s">
        <v>934</v>
      </c>
      <c r="J127" s="167"/>
      <c r="K127" s="167" t="s">
        <v>386</v>
      </c>
      <c r="L127" s="167">
        <v>6</v>
      </c>
      <c r="M127" s="167"/>
      <c r="N127" s="167">
        <v>8</v>
      </c>
      <c r="O127" s="664">
        <v>1.3333333333333333</v>
      </c>
      <c r="P127" s="664">
        <v>518.5</v>
      </c>
      <c r="Q127" s="664">
        <v>261.83333333333331</v>
      </c>
      <c r="R127" s="167">
        <v>4</v>
      </c>
      <c r="S127" s="665">
        <v>0.5</v>
      </c>
      <c r="T127" s="167">
        <v>3</v>
      </c>
      <c r="U127" s="624">
        <v>0.5</v>
      </c>
      <c r="V127" s="167">
        <v>2915</v>
      </c>
      <c r="W127" s="167">
        <v>196</v>
      </c>
      <c r="X127" s="624">
        <v>6.3002250080360006E-2</v>
      </c>
      <c r="Y127" s="167">
        <v>3111</v>
      </c>
      <c r="Z127" s="167">
        <v>4452</v>
      </c>
      <c r="AA127" s="624">
        <v>0.69878706199460916</v>
      </c>
      <c r="AB127" s="167">
        <v>2915</v>
      </c>
      <c r="AC127" s="167">
        <v>196</v>
      </c>
      <c r="AD127" s="167">
        <v>3111</v>
      </c>
      <c r="AE127" s="167">
        <v>1423</v>
      </c>
      <c r="AF127" s="624">
        <v>0.48816466552315607</v>
      </c>
      <c r="AG127" s="167">
        <v>148</v>
      </c>
      <c r="AH127" s="624">
        <v>0.75510204081632648</v>
      </c>
      <c r="AI127" s="167">
        <v>1571</v>
      </c>
      <c r="AJ127" s="624">
        <v>0.50498232079717131</v>
      </c>
      <c r="AK127" s="167">
        <v>16</v>
      </c>
      <c r="AL127" s="624">
        <v>1.1243851018973999E-2</v>
      </c>
      <c r="AM127" s="167">
        <v>19</v>
      </c>
      <c r="AN127" s="624">
        <v>0.12837837837837837</v>
      </c>
      <c r="AO127" s="167">
        <v>35</v>
      </c>
      <c r="AP127" s="624">
        <v>2.2278803309993635E-2</v>
      </c>
      <c r="AQ127" s="167">
        <v>14</v>
      </c>
      <c r="AR127" s="624">
        <v>0.875</v>
      </c>
      <c r="AS127" s="167">
        <v>19</v>
      </c>
      <c r="AT127" s="624">
        <v>1</v>
      </c>
      <c r="AU127" s="167">
        <v>33</v>
      </c>
      <c r="AV127" s="624">
        <v>0.94285714285714284</v>
      </c>
      <c r="AW127" s="167">
        <v>5</v>
      </c>
      <c r="AX127" s="624">
        <v>3.1826861871419479E-3</v>
      </c>
      <c r="AY127" s="167">
        <v>26</v>
      </c>
      <c r="AZ127" s="624">
        <v>1.6549968173138127E-2</v>
      </c>
      <c r="BA127" s="167">
        <v>31</v>
      </c>
      <c r="BB127" s="624">
        <v>1.9732654360280075E-2</v>
      </c>
      <c r="BC127" s="167">
        <v>2</v>
      </c>
      <c r="BD127" s="624">
        <v>0.25</v>
      </c>
      <c r="BE127" s="167">
        <v>1</v>
      </c>
      <c r="BF127" s="624">
        <v>0.16666666666666666</v>
      </c>
      <c r="BG127" s="167" t="s">
        <v>323</v>
      </c>
    </row>
    <row r="128" spans="1:59" s="590" customFormat="1" x14ac:dyDescent="0.2">
      <c r="A128" s="167" t="s">
        <v>166</v>
      </c>
      <c r="B128" s="167" t="s">
        <v>167</v>
      </c>
      <c r="C128" s="167" t="s">
        <v>502</v>
      </c>
      <c r="D128" s="167" t="s">
        <v>507</v>
      </c>
      <c r="E128" s="167" t="s">
        <v>504</v>
      </c>
      <c r="F128" s="167" t="s">
        <v>519</v>
      </c>
      <c r="G128" s="167" t="s">
        <v>321</v>
      </c>
      <c r="H128" s="167" t="s">
        <v>1109</v>
      </c>
      <c r="I128" s="167" t="s">
        <v>934</v>
      </c>
      <c r="J128" s="167"/>
      <c r="K128" s="167" t="s">
        <v>386</v>
      </c>
      <c r="L128" s="167">
        <v>4</v>
      </c>
      <c r="M128" s="167"/>
      <c r="N128" s="167">
        <v>9</v>
      </c>
      <c r="O128" s="664">
        <v>2.25</v>
      </c>
      <c r="P128" s="664">
        <v>553.5</v>
      </c>
      <c r="Q128" s="664">
        <v>287.75</v>
      </c>
      <c r="R128" s="167">
        <v>3</v>
      </c>
      <c r="S128" s="665">
        <v>0.33333333333333331</v>
      </c>
      <c r="T128" s="167">
        <v>3</v>
      </c>
      <c r="U128" s="624">
        <v>0.75</v>
      </c>
      <c r="V128" s="167">
        <v>2127</v>
      </c>
      <c r="W128" s="167">
        <v>87</v>
      </c>
      <c r="X128" s="624">
        <v>3.9295392953929538E-2</v>
      </c>
      <c r="Y128" s="167">
        <v>2214</v>
      </c>
      <c r="Z128" s="167">
        <v>2817</v>
      </c>
      <c r="AA128" s="624">
        <v>0.78594249201277955</v>
      </c>
      <c r="AB128" s="167">
        <v>2127</v>
      </c>
      <c r="AC128" s="167">
        <v>87</v>
      </c>
      <c r="AD128" s="167">
        <v>2214</v>
      </c>
      <c r="AE128" s="167">
        <v>1082</v>
      </c>
      <c r="AF128" s="624">
        <v>0.5086976962858486</v>
      </c>
      <c r="AG128" s="167">
        <v>69</v>
      </c>
      <c r="AH128" s="624">
        <v>0.7931034482758621</v>
      </c>
      <c r="AI128" s="167">
        <v>1151</v>
      </c>
      <c r="AJ128" s="624">
        <v>0.51987353206865405</v>
      </c>
      <c r="AK128" s="167">
        <v>9</v>
      </c>
      <c r="AL128" s="624">
        <v>8.3179297597042508E-3</v>
      </c>
      <c r="AM128" s="167"/>
      <c r="AN128" s="624"/>
      <c r="AO128" s="167">
        <v>9</v>
      </c>
      <c r="AP128" s="624">
        <v>7.819287576020852E-3</v>
      </c>
      <c r="AQ128" s="167">
        <v>7</v>
      </c>
      <c r="AR128" s="624">
        <v>0.77777777777777779</v>
      </c>
      <c r="AS128" s="167"/>
      <c r="AT128" s="624" t="s">
        <v>323</v>
      </c>
      <c r="AU128" s="167">
        <v>7</v>
      </c>
      <c r="AV128" s="624">
        <v>0.77777777777777779</v>
      </c>
      <c r="AW128" s="167">
        <v>4</v>
      </c>
      <c r="AX128" s="624">
        <v>3.4752389226759338E-3</v>
      </c>
      <c r="AY128" s="167">
        <v>6</v>
      </c>
      <c r="AZ128" s="624">
        <v>5.2128583840139013E-3</v>
      </c>
      <c r="BA128" s="167">
        <v>10</v>
      </c>
      <c r="BB128" s="624">
        <v>8.6880973066898355E-3</v>
      </c>
      <c r="BC128" s="167">
        <v>5</v>
      </c>
      <c r="BD128" s="624">
        <v>0.55555555555555558</v>
      </c>
      <c r="BE128" s="167">
        <v>2</v>
      </c>
      <c r="BF128" s="624">
        <v>0.5</v>
      </c>
      <c r="BG128" s="167" t="s">
        <v>323</v>
      </c>
    </row>
    <row r="129" spans="1:59" s="590" customFormat="1" x14ac:dyDescent="0.2">
      <c r="A129" s="167" t="s">
        <v>166</v>
      </c>
      <c r="B129" s="167" t="s">
        <v>168</v>
      </c>
      <c r="C129" s="167" t="s">
        <v>502</v>
      </c>
      <c r="D129" s="167" t="s">
        <v>507</v>
      </c>
      <c r="E129" s="167" t="s">
        <v>504</v>
      </c>
      <c r="F129" s="167" t="s">
        <v>519</v>
      </c>
      <c r="G129" s="167" t="s">
        <v>321</v>
      </c>
      <c r="H129" s="167" t="s">
        <v>1109</v>
      </c>
      <c r="I129" s="167" t="s">
        <v>934</v>
      </c>
      <c r="J129" s="167"/>
      <c r="K129" s="167" t="s">
        <v>386</v>
      </c>
      <c r="L129" s="167">
        <v>4</v>
      </c>
      <c r="M129" s="167"/>
      <c r="N129" s="167">
        <v>7</v>
      </c>
      <c r="O129" s="664">
        <v>1.75</v>
      </c>
      <c r="P129" s="664">
        <v>1509.75</v>
      </c>
      <c r="Q129" s="664">
        <v>709.5</v>
      </c>
      <c r="R129" s="167">
        <v>1</v>
      </c>
      <c r="S129" s="665">
        <v>0.14285714285714285</v>
      </c>
      <c r="T129" s="167">
        <v>1</v>
      </c>
      <c r="U129" s="624">
        <v>0.25</v>
      </c>
      <c r="V129" s="167">
        <v>5469</v>
      </c>
      <c r="W129" s="167">
        <v>570</v>
      </c>
      <c r="X129" s="624">
        <v>9.4386487829110785E-2</v>
      </c>
      <c r="Y129" s="167">
        <v>6039</v>
      </c>
      <c r="Z129" s="167">
        <v>7173</v>
      </c>
      <c r="AA129" s="624">
        <v>0.84190715181932241</v>
      </c>
      <c r="AB129" s="167">
        <v>5469</v>
      </c>
      <c r="AC129" s="167">
        <v>570</v>
      </c>
      <c r="AD129" s="167">
        <v>6039</v>
      </c>
      <c r="AE129" s="167">
        <v>2356</v>
      </c>
      <c r="AF129" s="624">
        <v>0.43079173523496067</v>
      </c>
      <c r="AG129" s="167">
        <v>482</v>
      </c>
      <c r="AH129" s="624">
        <v>0.84561403508771926</v>
      </c>
      <c r="AI129" s="167">
        <v>2838</v>
      </c>
      <c r="AJ129" s="624">
        <v>0.46994535519125685</v>
      </c>
      <c r="AK129" s="167">
        <v>10</v>
      </c>
      <c r="AL129" s="624">
        <v>4.2444821731748728E-3</v>
      </c>
      <c r="AM129" s="167">
        <v>16</v>
      </c>
      <c r="AN129" s="624">
        <v>3.3195020746887967E-2</v>
      </c>
      <c r="AO129" s="167">
        <v>26</v>
      </c>
      <c r="AP129" s="624">
        <v>9.161381254404511E-3</v>
      </c>
      <c r="AQ129" s="167">
        <v>7</v>
      </c>
      <c r="AR129" s="624">
        <v>0.7</v>
      </c>
      <c r="AS129" s="167">
        <v>14</v>
      </c>
      <c r="AT129" s="624">
        <v>0.875</v>
      </c>
      <c r="AU129" s="167">
        <v>21</v>
      </c>
      <c r="AV129" s="624">
        <v>0.80769230769230771</v>
      </c>
      <c r="AW129" s="167">
        <v>3</v>
      </c>
      <c r="AX129" s="624">
        <v>1.0570824524312897E-3</v>
      </c>
      <c r="AY129" s="167">
        <v>84</v>
      </c>
      <c r="AZ129" s="624">
        <v>2.9598308668076109E-2</v>
      </c>
      <c r="BA129" s="167">
        <v>87</v>
      </c>
      <c r="BB129" s="624">
        <v>3.06553911205074E-2</v>
      </c>
      <c r="BC129" s="167">
        <v>3</v>
      </c>
      <c r="BD129" s="624">
        <v>0.42857142857142855</v>
      </c>
      <c r="BE129" s="167">
        <v>1</v>
      </c>
      <c r="BF129" s="624">
        <v>0.25</v>
      </c>
      <c r="BG129" s="167" t="s">
        <v>323</v>
      </c>
    </row>
    <row r="130" spans="1:59" s="590" customFormat="1" x14ac:dyDescent="0.2">
      <c r="A130" s="167" t="s">
        <v>166</v>
      </c>
      <c r="B130" s="167" t="s">
        <v>169</v>
      </c>
      <c r="C130" s="167" t="s">
        <v>502</v>
      </c>
      <c r="D130" s="167" t="s">
        <v>507</v>
      </c>
      <c r="E130" s="167" t="s">
        <v>504</v>
      </c>
      <c r="F130" s="167" t="s">
        <v>519</v>
      </c>
      <c r="G130" s="167" t="s">
        <v>321</v>
      </c>
      <c r="H130" s="167" t="s">
        <v>1109</v>
      </c>
      <c r="I130" s="167" t="s">
        <v>934</v>
      </c>
      <c r="J130" s="167"/>
      <c r="K130" s="167" t="s">
        <v>386</v>
      </c>
      <c r="L130" s="167">
        <v>4</v>
      </c>
      <c r="M130" s="167"/>
      <c r="N130" s="167">
        <v>6</v>
      </c>
      <c r="O130" s="664">
        <v>1.5</v>
      </c>
      <c r="P130" s="664">
        <v>563.25</v>
      </c>
      <c r="Q130" s="664">
        <v>334.5</v>
      </c>
      <c r="R130" s="167">
        <v>3</v>
      </c>
      <c r="S130" s="665">
        <v>0.5</v>
      </c>
      <c r="T130" s="167">
        <v>2</v>
      </c>
      <c r="U130" s="624">
        <v>0.5</v>
      </c>
      <c r="V130" s="167">
        <v>1883</v>
      </c>
      <c r="W130" s="167">
        <v>370</v>
      </c>
      <c r="X130" s="624">
        <v>0.164225477141589</v>
      </c>
      <c r="Y130" s="167">
        <v>2253</v>
      </c>
      <c r="Z130" s="167">
        <v>2330</v>
      </c>
      <c r="AA130" s="624">
        <v>0.96695278969957077</v>
      </c>
      <c r="AB130" s="167">
        <v>1883</v>
      </c>
      <c r="AC130" s="167">
        <v>370</v>
      </c>
      <c r="AD130" s="167">
        <v>2253</v>
      </c>
      <c r="AE130" s="167">
        <v>1035</v>
      </c>
      <c r="AF130" s="624">
        <v>0.54965480616038231</v>
      </c>
      <c r="AG130" s="167">
        <v>303</v>
      </c>
      <c r="AH130" s="624">
        <v>0.81891891891891888</v>
      </c>
      <c r="AI130" s="167">
        <v>1338</v>
      </c>
      <c r="AJ130" s="624">
        <v>0.59387483355525961</v>
      </c>
      <c r="AK130" s="167">
        <v>8</v>
      </c>
      <c r="AL130" s="624">
        <v>7.7294685990338162E-3</v>
      </c>
      <c r="AM130" s="167">
        <v>7</v>
      </c>
      <c r="AN130" s="624">
        <v>2.3102310231023101E-2</v>
      </c>
      <c r="AO130" s="167">
        <v>15</v>
      </c>
      <c r="AP130" s="624">
        <v>1.1210762331838564E-2</v>
      </c>
      <c r="AQ130" s="167">
        <v>6</v>
      </c>
      <c r="AR130" s="624">
        <v>0.75</v>
      </c>
      <c r="AS130" s="167">
        <v>5</v>
      </c>
      <c r="AT130" s="624">
        <v>0.7142857142857143</v>
      </c>
      <c r="AU130" s="167">
        <v>11</v>
      </c>
      <c r="AV130" s="624">
        <v>0.73333333333333328</v>
      </c>
      <c r="AW130" s="167">
        <v>1</v>
      </c>
      <c r="AX130" s="624">
        <v>7.4738415545590436E-4</v>
      </c>
      <c r="AY130" s="167">
        <v>10</v>
      </c>
      <c r="AZ130" s="624">
        <v>7.4738415545590429E-3</v>
      </c>
      <c r="BA130" s="167">
        <v>11</v>
      </c>
      <c r="BB130" s="624">
        <v>8.2212257100149483E-3</v>
      </c>
      <c r="BC130" s="167">
        <v>3</v>
      </c>
      <c r="BD130" s="624">
        <v>0.5</v>
      </c>
      <c r="BE130" s="167">
        <v>3</v>
      </c>
      <c r="BF130" s="624">
        <v>0.75</v>
      </c>
      <c r="BG130" s="167" t="s">
        <v>323</v>
      </c>
    </row>
    <row r="131" spans="1:59" s="590" customFormat="1" x14ac:dyDescent="0.2">
      <c r="A131" s="167" t="s">
        <v>166</v>
      </c>
      <c r="B131" s="167" t="s">
        <v>170</v>
      </c>
      <c r="C131" s="167" t="s">
        <v>502</v>
      </c>
      <c r="D131" s="167" t="s">
        <v>507</v>
      </c>
      <c r="E131" s="167" t="s">
        <v>504</v>
      </c>
      <c r="F131" s="167" t="s">
        <v>519</v>
      </c>
      <c r="G131" s="167" t="s">
        <v>321</v>
      </c>
      <c r="H131" s="167" t="s">
        <v>1109</v>
      </c>
      <c r="I131" s="167" t="s">
        <v>934</v>
      </c>
      <c r="J131" s="167"/>
      <c r="K131" s="167" t="s">
        <v>386</v>
      </c>
      <c r="L131" s="167">
        <v>4</v>
      </c>
      <c r="M131" s="167"/>
      <c r="N131" s="167">
        <v>7</v>
      </c>
      <c r="O131" s="664">
        <v>1.75</v>
      </c>
      <c r="P131" s="664">
        <v>1976</v>
      </c>
      <c r="Q131" s="664">
        <v>901</v>
      </c>
      <c r="R131" s="167">
        <v>2</v>
      </c>
      <c r="S131" s="665">
        <v>0.2857142857142857</v>
      </c>
      <c r="T131" s="167">
        <v>2</v>
      </c>
      <c r="U131" s="624">
        <v>0.5</v>
      </c>
      <c r="V131" s="167">
        <v>7849</v>
      </c>
      <c r="W131" s="167">
        <v>55</v>
      </c>
      <c r="X131" s="624">
        <v>6.9585020242914977E-3</v>
      </c>
      <c r="Y131" s="167">
        <v>7904</v>
      </c>
      <c r="Z131" s="167">
        <v>10044</v>
      </c>
      <c r="AA131" s="624">
        <v>0.78693747510951817</v>
      </c>
      <c r="AB131" s="167">
        <v>7849</v>
      </c>
      <c r="AC131" s="167">
        <v>55</v>
      </c>
      <c r="AD131" s="167">
        <v>7904</v>
      </c>
      <c r="AE131" s="167">
        <v>3556</v>
      </c>
      <c r="AF131" s="624">
        <v>0.45305134412027009</v>
      </c>
      <c r="AG131" s="167">
        <v>48</v>
      </c>
      <c r="AH131" s="624">
        <v>0.87272727272727268</v>
      </c>
      <c r="AI131" s="167">
        <v>3604</v>
      </c>
      <c r="AJ131" s="624">
        <v>0.45597165991902833</v>
      </c>
      <c r="AK131" s="167">
        <v>26</v>
      </c>
      <c r="AL131" s="624">
        <v>7.3115860517435323E-3</v>
      </c>
      <c r="AM131" s="167">
        <v>1</v>
      </c>
      <c r="AN131" s="624">
        <v>2.0833333333333332E-2</v>
      </c>
      <c r="AO131" s="167">
        <v>27</v>
      </c>
      <c r="AP131" s="624">
        <v>7.4916759156492783E-3</v>
      </c>
      <c r="AQ131" s="167">
        <v>23</v>
      </c>
      <c r="AR131" s="624">
        <v>0.88461538461538458</v>
      </c>
      <c r="AS131" s="167"/>
      <c r="AT131" s="624"/>
      <c r="AU131" s="167">
        <v>23</v>
      </c>
      <c r="AV131" s="624">
        <v>0.85185185185185186</v>
      </c>
      <c r="AW131" s="167">
        <v>7</v>
      </c>
      <c r="AX131" s="624">
        <v>1.9422863485016649E-3</v>
      </c>
      <c r="AY131" s="167">
        <v>96</v>
      </c>
      <c r="AZ131" s="624">
        <v>2.6637069922308545E-2</v>
      </c>
      <c r="BA131" s="167">
        <v>103</v>
      </c>
      <c r="BB131" s="624">
        <v>2.8579356270810211E-2</v>
      </c>
      <c r="BC131" s="167">
        <v>0</v>
      </c>
      <c r="BD131" s="624"/>
      <c r="BE131" s="167"/>
      <c r="BF131" s="624"/>
      <c r="BG131" s="167" t="s">
        <v>323</v>
      </c>
    </row>
    <row r="132" spans="1:59" s="590" customFormat="1" x14ac:dyDescent="0.2">
      <c r="A132" s="167" t="s">
        <v>166</v>
      </c>
      <c r="B132" s="167" t="s">
        <v>171</v>
      </c>
      <c r="C132" s="167" t="s">
        <v>502</v>
      </c>
      <c r="D132" s="167" t="s">
        <v>507</v>
      </c>
      <c r="E132" s="167" t="s">
        <v>504</v>
      </c>
      <c r="F132" s="167" t="s">
        <v>519</v>
      </c>
      <c r="G132" s="167" t="s">
        <v>321</v>
      </c>
      <c r="H132" s="167" t="s">
        <v>1109</v>
      </c>
      <c r="I132" s="167" t="s">
        <v>934</v>
      </c>
      <c r="J132" s="167"/>
      <c r="K132" s="167" t="s">
        <v>386</v>
      </c>
      <c r="L132" s="167">
        <v>4</v>
      </c>
      <c r="M132" s="167"/>
      <c r="N132" s="167">
        <v>5</v>
      </c>
      <c r="O132" s="664">
        <v>1.25</v>
      </c>
      <c r="P132" s="664">
        <v>893.75</v>
      </c>
      <c r="Q132" s="664">
        <v>416</v>
      </c>
      <c r="R132" s="167">
        <v>2</v>
      </c>
      <c r="S132" s="665">
        <v>0.4</v>
      </c>
      <c r="T132" s="167">
        <v>2</v>
      </c>
      <c r="U132" s="624">
        <v>0.5</v>
      </c>
      <c r="V132" s="167">
        <v>3245</v>
      </c>
      <c r="W132" s="167">
        <v>330</v>
      </c>
      <c r="X132" s="624">
        <v>9.2307692307692313E-2</v>
      </c>
      <c r="Y132" s="167">
        <v>3575</v>
      </c>
      <c r="Z132" s="167">
        <v>4040</v>
      </c>
      <c r="AA132" s="624">
        <v>0.88490099009900991</v>
      </c>
      <c r="AB132" s="167">
        <v>3245</v>
      </c>
      <c r="AC132" s="167">
        <v>330</v>
      </c>
      <c r="AD132" s="167">
        <v>3575</v>
      </c>
      <c r="AE132" s="167">
        <v>1388</v>
      </c>
      <c r="AF132" s="624">
        <v>0.42773497688751927</v>
      </c>
      <c r="AG132" s="167">
        <v>276</v>
      </c>
      <c r="AH132" s="624">
        <v>0.83636363636363631</v>
      </c>
      <c r="AI132" s="167">
        <v>1664</v>
      </c>
      <c r="AJ132" s="624">
        <v>0.46545454545454545</v>
      </c>
      <c r="AK132" s="167">
        <v>4</v>
      </c>
      <c r="AL132" s="624">
        <v>2.881844380403458E-3</v>
      </c>
      <c r="AM132" s="167">
        <v>6</v>
      </c>
      <c r="AN132" s="624">
        <v>2.1739130434782608E-2</v>
      </c>
      <c r="AO132" s="167">
        <v>10</v>
      </c>
      <c r="AP132" s="624">
        <v>6.0096153846153849E-3</v>
      </c>
      <c r="AQ132" s="167">
        <v>4</v>
      </c>
      <c r="AR132" s="624">
        <v>1</v>
      </c>
      <c r="AS132" s="167">
        <v>5</v>
      </c>
      <c r="AT132" s="624">
        <v>0.83333333333333337</v>
      </c>
      <c r="AU132" s="167">
        <v>9</v>
      </c>
      <c r="AV132" s="624">
        <v>0.9</v>
      </c>
      <c r="AW132" s="167"/>
      <c r="AX132" s="624"/>
      <c r="AY132" s="167">
        <v>68</v>
      </c>
      <c r="AZ132" s="624">
        <v>4.0865384615384616E-2</v>
      </c>
      <c r="BA132" s="167">
        <v>68</v>
      </c>
      <c r="BB132" s="624">
        <v>4.0865384615384616E-2</v>
      </c>
      <c r="BC132" s="167">
        <v>0</v>
      </c>
      <c r="BD132" s="624"/>
      <c r="BE132" s="167"/>
      <c r="BF132" s="624"/>
      <c r="BG132" s="167" t="s">
        <v>323</v>
      </c>
    </row>
    <row r="133" spans="1:59" s="590" customFormat="1" x14ac:dyDescent="0.2">
      <c r="A133" s="167" t="s">
        <v>175</v>
      </c>
      <c r="B133" s="167" t="s">
        <v>178</v>
      </c>
      <c r="C133" s="167" t="s">
        <v>502</v>
      </c>
      <c r="D133" s="167" t="s">
        <v>507</v>
      </c>
      <c r="E133" s="167" t="s">
        <v>504</v>
      </c>
      <c r="F133" s="167" t="s">
        <v>505</v>
      </c>
      <c r="G133" s="167" t="s">
        <v>314</v>
      </c>
      <c r="H133" s="167" t="s">
        <v>1109</v>
      </c>
      <c r="I133" s="167" t="s">
        <v>934</v>
      </c>
      <c r="J133" s="167"/>
      <c r="K133" s="167" t="s">
        <v>386</v>
      </c>
      <c r="L133" s="167">
        <v>6</v>
      </c>
      <c r="M133" s="167"/>
      <c r="N133" s="167">
        <v>8</v>
      </c>
      <c r="O133" s="664">
        <v>1.3333333333333333</v>
      </c>
      <c r="P133" s="664">
        <v>681.16666666666663</v>
      </c>
      <c r="Q133" s="664">
        <v>326.33333333333331</v>
      </c>
      <c r="R133" s="167">
        <v>1</v>
      </c>
      <c r="S133" s="665">
        <v>0.125</v>
      </c>
      <c r="T133" s="167">
        <v>1</v>
      </c>
      <c r="U133" s="624">
        <v>0.16666666666666666</v>
      </c>
      <c r="V133" s="167">
        <v>4079</v>
      </c>
      <c r="W133" s="167">
        <v>8</v>
      </c>
      <c r="X133" s="624">
        <v>1.9574259848299485E-3</v>
      </c>
      <c r="Y133" s="167">
        <v>4087</v>
      </c>
      <c r="Z133" s="167">
        <v>5343</v>
      </c>
      <c r="AA133" s="624">
        <v>0.76492607149541458</v>
      </c>
      <c r="AB133" s="167">
        <v>4079</v>
      </c>
      <c r="AC133" s="167">
        <v>8</v>
      </c>
      <c r="AD133" s="167">
        <v>4087</v>
      </c>
      <c r="AE133" s="167">
        <v>1951</v>
      </c>
      <c r="AF133" s="624">
        <v>0.478303505761216</v>
      </c>
      <c r="AG133" s="167">
        <v>7</v>
      </c>
      <c r="AH133" s="624">
        <v>0.875</v>
      </c>
      <c r="AI133" s="167">
        <v>1958</v>
      </c>
      <c r="AJ133" s="624">
        <v>0.47908000978712995</v>
      </c>
      <c r="AK133" s="167">
        <v>2</v>
      </c>
      <c r="AL133" s="624">
        <v>1.0251153254741158E-3</v>
      </c>
      <c r="AM133" s="167"/>
      <c r="AN133" s="624"/>
      <c r="AO133" s="167">
        <v>2</v>
      </c>
      <c r="AP133" s="624">
        <v>1.0214504596527069E-3</v>
      </c>
      <c r="AQ133" s="167">
        <v>1</v>
      </c>
      <c r="AR133" s="624">
        <v>0.5</v>
      </c>
      <c r="AS133" s="167"/>
      <c r="AT133" s="624" t="s">
        <v>323</v>
      </c>
      <c r="AU133" s="167">
        <v>1</v>
      </c>
      <c r="AV133" s="624">
        <v>0.5</v>
      </c>
      <c r="AW133" s="167"/>
      <c r="AX133" s="624"/>
      <c r="AY133" s="167">
        <v>43</v>
      </c>
      <c r="AZ133" s="624">
        <v>2.1961184882533197E-2</v>
      </c>
      <c r="BA133" s="167">
        <v>43</v>
      </c>
      <c r="BB133" s="624">
        <v>2.1961184882533197E-2</v>
      </c>
      <c r="BC133" s="167">
        <v>1</v>
      </c>
      <c r="BD133" s="624">
        <v>0.125</v>
      </c>
      <c r="BE133" s="167">
        <v>1</v>
      </c>
      <c r="BF133" s="624">
        <v>0.16666666666666666</v>
      </c>
      <c r="BG133" s="167" t="s">
        <v>323</v>
      </c>
    </row>
    <row r="134" spans="1:59" s="590" customFormat="1" x14ac:dyDescent="0.2">
      <c r="A134" s="167" t="s">
        <v>175</v>
      </c>
      <c r="B134" s="167" t="s">
        <v>179</v>
      </c>
      <c r="C134" s="167" t="s">
        <v>502</v>
      </c>
      <c r="D134" s="167" t="s">
        <v>507</v>
      </c>
      <c r="E134" s="167" t="s">
        <v>504</v>
      </c>
      <c r="F134" s="167" t="s">
        <v>505</v>
      </c>
      <c r="G134" s="167" t="s">
        <v>314</v>
      </c>
      <c r="H134" s="167" t="s">
        <v>1109</v>
      </c>
      <c r="I134" s="167" t="s">
        <v>934</v>
      </c>
      <c r="J134" s="167"/>
      <c r="K134" s="167" t="s">
        <v>386</v>
      </c>
      <c r="L134" s="167">
        <v>5</v>
      </c>
      <c r="M134" s="167">
        <v>5</v>
      </c>
      <c r="N134" s="167">
        <v>5</v>
      </c>
      <c r="O134" s="664">
        <v>1</v>
      </c>
      <c r="P134" s="664">
        <v>425.2</v>
      </c>
      <c r="Q134" s="664" t="s">
        <v>323</v>
      </c>
      <c r="R134" s="167">
        <v>5</v>
      </c>
      <c r="S134" s="665">
        <v>1</v>
      </c>
      <c r="T134" s="167">
        <v>5</v>
      </c>
      <c r="U134" s="624">
        <v>1</v>
      </c>
      <c r="V134" s="167">
        <v>2126</v>
      </c>
      <c r="W134" s="167"/>
      <c r="X134" s="624"/>
      <c r="Y134" s="167">
        <v>2126</v>
      </c>
      <c r="Z134" s="167">
        <v>2920</v>
      </c>
      <c r="AA134" s="624">
        <v>0.7280821917808219</v>
      </c>
      <c r="AB134" s="167" t="s">
        <v>323</v>
      </c>
      <c r="AC134" s="167" t="s">
        <v>323</v>
      </c>
      <c r="AD134" s="167" t="s">
        <v>323</v>
      </c>
      <c r="AE134" s="167"/>
      <c r="AF134" s="624" t="s">
        <v>323</v>
      </c>
      <c r="AG134" s="167"/>
      <c r="AH134" s="624" t="s">
        <v>323</v>
      </c>
      <c r="AI134" s="167" t="s">
        <v>323</v>
      </c>
      <c r="AJ134" s="624" t="s">
        <v>323</v>
      </c>
      <c r="AK134" s="167"/>
      <c r="AL134" s="624" t="s">
        <v>323</v>
      </c>
      <c r="AM134" s="167"/>
      <c r="AN134" s="624"/>
      <c r="AO134" s="167" t="s">
        <v>323</v>
      </c>
      <c r="AP134" s="624" t="s">
        <v>323</v>
      </c>
      <c r="AQ134" s="167"/>
      <c r="AR134" s="624" t="s">
        <v>323</v>
      </c>
      <c r="AS134" s="167"/>
      <c r="AT134" s="624" t="s">
        <v>323</v>
      </c>
      <c r="AU134" s="167" t="s">
        <v>323</v>
      </c>
      <c r="AV134" s="624" t="s">
        <v>323</v>
      </c>
      <c r="AW134" s="167"/>
      <c r="AX134" s="624" t="s">
        <v>323</v>
      </c>
      <c r="AY134" s="167"/>
      <c r="AZ134" s="624" t="s">
        <v>323</v>
      </c>
      <c r="BA134" s="167" t="s">
        <v>323</v>
      </c>
      <c r="BB134" s="624" t="s">
        <v>323</v>
      </c>
      <c r="BC134" s="167">
        <v>2</v>
      </c>
      <c r="BD134" s="624">
        <v>0.4</v>
      </c>
      <c r="BE134" s="167">
        <v>2</v>
      </c>
      <c r="BF134" s="624">
        <v>0.4</v>
      </c>
      <c r="BG134" s="167" t="s">
        <v>323</v>
      </c>
    </row>
    <row r="135" spans="1:59" s="590" customFormat="1" x14ac:dyDescent="0.2">
      <c r="A135" s="167" t="s">
        <v>175</v>
      </c>
      <c r="B135" s="167" t="s">
        <v>180</v>
      </c>
      <c r="C135" s="167" t="s">
        <v>502</v>
      </c>
      <c r="D135" s="167" t="s">
        <v>507</v>
      </c>
      <c r="E135" s="167" t="s">
        <v>504</v>
      </c>
      <c r="F135" s="167" t="s">
        <v>505</v>
      </c>
      <c r="G135" s="167" t="s">
        <v>314</v>
      </c>
      <c r="H135" s="167" t="s">
        <v>1109</v>
      </c>
      <c r="I135" s="167" t="s">
        <v>934</v>
      </c>
      <c r="J135" s="167"/>
      <c r="K135" s="167" t="s">
        <v>386</v>
      </c>
      <c r="L135" s="167">
        <v>5</v>
      </c>
      <c r="M135" s="167"/>
      <c r="N135" s="167">
        <v>8</v>
      </c>
      <c r="O135" s="664">
        <v>1.6</v>
      </c>
      <c r="P135" s="664">
        <v>921.6</v>
      </c>
      <c r="Q135" s="664">
        <v>456.2</v>
      </c>
      <c r="R135" s="167">
        <v>4</v>
      </c>
      <c r="S135" s="665">
        <v>0.5</v>
      </c>
      <c r="T135" s="167">
        <v>3</v>
      </c>
      <c r="U135" s="624">
        <v>0.6</v>
      </c>
      <c r="V135" s="167">
        <v>4606</v>
      </c>
      <c r="W135" s="167">
        <v>2</v>
      </c>
      <c r="X135" s="624">
        <v>4.3402777777777775E-4</v>
      </c>
      <c r="Y135" s="167">
        <v>4608</v>
      </c>
      <c r="Z135" s="167">
        <v>6340</v>
      </c>
      <c r="AA135" s="624">
        <v>0.72681388012618298</v>
      </c>
      <c r="AB135" s="167">
        <v>4606</v>
      </c>
      <c r="AC135" s="167">
        <v>2</v>
      </c>
      <c r="AD135" s="167">
        <v>4608</v>
      </c>
      <c r="AE135" s="167">
        <v>2279</v>
      </c>
      <c r="AF135" s="624">
        <v>0.49478940512375164</v>
      </c>
      <c r="AG135" s="167">
        <v>2</v>
      </c>
      <c r="AH135" s="624">
        <v>1</v>
      </c>
      <c r="AI135" s="167">
        <v>2281</v>
      </c>
      <c r="AJ135" s="624">
        <v>0.49500868055555558</v>
      </c>
      <c r="AK135" s="167">
        <v>16</v>
      </c>
      <c r="AL135" s="624">
        <v>7.0206230802983766E-3</v>
      </c>
      <c r="AM135" s="167"/>
      <c r="AN135" s="624"/>
      <c r="AO135" s="167">
        <v>16</v>
      </c>
      <c r="AP135" s="624">
        <v>7.0144673388864535E-3</v>
      </c>
      <c r="AQ135" s="167">
        <v>14</v>
      </c>
      <c r="AR135" s="624">
        <v>0.875</v>
      </c>
      <c r="AS135" s="167"/>
      <c r="AT135" s="624" t="s">
        <v>323</v>
      </c>
      <c r="AU135" s="167">
        <v>14</v>
      </c>
      <c r="AV135" s="624">
        <v>0.875</v>
      </c>
      <c r="AW135" s="167">
        <v>5</v>
      </c>
      <c r="AX135" s="624">
        <v>2.1920210434020165E-3</v>
      </c>
      <c r="AY135" s="167">
        <v>46</v>
      </c>
      <c r="AZ135" s="624">
        <v>2.0166593599298552E-2</v>
      </c>
      <c r="BA135" s="167">
        <v>51</v>
      </c>
      <c r="BB135" s="624">
        <v>2.2358614642700569E-2</v>
      </c>
      <c r="BC135" s="167">
        <v>2</v>
      </c>
      <c r="BD135" s="624">
        <v>0.25</v>
      </c>
      <c r="BE135" s="167">
        <v>2</v>
      </c>
      <c r="BF135" s="624">
        <v>0.4</v>
      </c>
      <c r="BG135" s="167" t="s">
        <v>323</v>
      </c>
    </row>
    <row r="136" spans="1:59" s="590" customFormat="1" x14ac:dyDescent="0.2">
      <c r="A136" s="167" t="s">
        <v>188</v>
      </c>
      <c r="B136" s="167" t="s">
        <v>190</v>
      </c>
      <c r="C136" s="167" t="s">
        <v>502</v>
      </c>
      <c r="D136" s="167" t="s">
        <v>507</v>
      </c>
      <c r="E136" s="167" t="s">
        <v>504</v>
      </c>
      <c r="F136" s="167" t="s">
        <v>519</v>
      </c>
      <c r="G136" s="167" t="s">
        <v>321</v>
      </c>
      <c r="H136" s="167" t="s">
        <v>1109</v>
      </c>
      <c r="I136" s="167" t="s">
        <v>934</v>
      </c>
      <c r="J136" s="167"/>
      <c r="K136" s="167" t="s">
        <v>386</v>
      </c>
      <c r="L136" s="167">
        <v>6</v>
      </c>
      <c r="M136" s="167"/>
      <c r="N136" s="167">
        <v>9</v>
      </c>
      <c r="O136" s="664">
        <v>1.5</v>
      </c>
      <c r="P136" s="664">
        <v>767.16666666666663</v>
      </c>
      <c r="Q136" s="664">
        <v>268</v>
      </c>
      <c r="R136" s="167">
        <v>5</v>
      </c>
      <c r="S136" s="665">
        <v>0.55555555555555558</v>
      </c>
      <c r="T136" s="167">
        <v>3</v>
      </c>
      <c r="U136" s="624">
        <v>0.5</v>
      </c>
      <c r="V136" s="167">
        <v>4599</v>
      </c>
      <c r="W136" s="167">
        <v>4</v>
      </c>
      <c r="X136" s="624">
        <v>8.6899847925266127E-4</v>
      </c>
      <c r="Y136" s="167">
        <v>4603</v>
      </c>
      <c r="Z136" s="167">
        <v>8337</v>
      </c>
      <c r="AA136" s="624">
        <v>0.55211706848986442</v>
      </c>
      <c r="AB136" s="167">
        <v>4599</v>
      </c>
      <c r="AC136" s="167">
        <v>4</v>
      </c>
      <c r="AD136" s="167">
        <v>4603</v>
      </c>
      <c r="AE136" s="167">
        <v>1604</v>
      </c>
      <c r="AF136" s="624">
        <v>0.34877147205914327</v>
      </c>
      <c r="AG136" s="167">
        <v>4</v>
      </c>
      <c r="AH136" s="624">
        <v>1</v>
      </c>
      <c r="AI136" s="167">
        <v>1608</v>
      </c>
      <c r="AJ136" s="624">
        <v>0.34933738865956987</v>
      </c>
      <c r="AK136" s="167">
        <v>7</v>
      </c>
      <c r="AL136" s="624">
        <v>4.3640897755610969E-3</v>
      </c>
      <c r="AM136" s="167"/>
      <c r="AN136" s="624"/>
      <c r="AO136" s="167">
        <v>7</v>
      </c>
      <c r="AP136" s="624">
        <v>4.3532338308457713E-3</v>
      </c>
      <c r="AQ136" s="167">
        <v>5</v>
      </c>
      <c r="AR136" s="624">
        <v>0.7142857142857143</v>
      </c>
      <c r="AS136" s="167"/>
      <c r="AT136" s="624" t="s">
        <v>323</v>
      </c>
      <c r="AU136" s="167">
        <v>5</v>
      </c>
      <c r="AV136" s="624">
        <v>0.7142857142857143</v>
      </c>
      <c r="AW136" s="167">
        <v>5</v>
      </c>
      <c r="AX136" s="624">
        <v>3.1094527363184081E-3</v>
      </c>
      <c r="AY136" s="167">
        <v>12</v>
      </c>
      <c r="AZ136" s="624">
        <v>7.462686567164179E-3</v>
      </c>
      <c r="BA136" s="167">
        <v>17</v>
      </c>
      <c r="BB136" s="624">
        <v>1.0572139303482588E-2</v>
      </c>
      <c r="BC136" s="167">
        <v>4</v>
      </c>
      <c r="BD136" s="624">
        <v>0.44444444444444442</v>
      </c>
      <c r="BE136" s="167">
        <v>4</v>
      </c>
      <c r="BF136" s="624">
        <v>0.66666666666666663</v>
      </c>
      <c r="BG136" s="167" t="s">
        <v>323</v>
      </c>
    </row>
    <row r="137" spans="1:59" s="590" customFormat="1" x14ac:dyDescent="0.2">
      <c r="A137" s="167" t="s">
        <v>188</v>
      </c>
      <c r="B137" s="167" t="s">
        <v>191</v>
      </c>
      <c r="C137" s="167" t="s">
        <v>502</v>
      </c>
      <c r="D137" s="167" t="s">
        <v>507</v>
      </c>
      <c r="E137" s="167" t="s">
        <v>504</v>
      </c>
      <c r="F137" s="167" t="s">
        <v>519</v>
      </c>
      <c r="G137" s="167" t="s">
        <v>321</v>
      </c>
      <c r="H137" s="167" t="s">
        <v>1109</v>
      </c>
      <c r="I137" s="167" t="s">
        <v>934</v>
      </c>
      <c r="J137" s="167"/>
      <c r="K137" s="167" t="s">
        <v>510</v>
      </c>
      <c r="L137" s="167">
        <v>6</v>
      </c>
      <c r="M137" s="167">
        <v>6</v>
      </c>
      <c r="N137" s="167">
        <v>6</v>
      </c>
      <c r="O137" s="664">
        <v>1</v>
      </c>
      <c r="P137" s="664">
        <v>732.83333333333337</v>
      </c>
      <c r="Q137" s="664" t="s">
        <v>323</v>
      </c>
      <c r="R137" s="167">
        <v>2</v>
      </c>
      <c r="S137" s="665">
        <v>0.33333333333333331</v>
      </c>
      <c r="T137" s="167">
        <v>2</v>
      </c>
      <c r="U137" s="624">
        <v>0.33333333333333331</v>
      </c>
      <c r="V137" s="167">
        <v>4394</v>
      </c>
      <c r="W137" s="167">
        <v>3</v>
      </c>
      <c r="X137" s="624">
        <v>6.8228337502842845E-4</v>
      </c>
      <c r="Y137" s="167">
        <v>4397</v>
      </c>
      <c r="Z137" s="167">
        <v>8682</v>
      </c>
      <c r="AA137" s="624">
        <v>0.50645012669891731</v>
      </c>
      <c r="AB137" s="167" t="s">
        <v>323</v>
      </c>
      <c r="AC137" s="167" t="s">
        <v>323</v>
      </c>
      <c r="AD137" s="167" t="s">
        <v>323</v>
      </c>
      <c r="AE137" s="167"/>
      <c r="AF137" s="624" t="s">
        <v>323</v>
      </c>
      <c r="AG137" s="167"/>
      <c r="AH137" s="624" t="s">
        <v>323</v>
      </c>
      <c r="AI137" s="167" t="s">
        <v>323</v>
      </c>
      <c r="AJ137" s="624" t="s">
        <v>323</v>
      </c>
      <c r="AK137" s="167"/>
      <c r="AL137" s="624" t="s">
        <v>323</v>
      </c>
      <c r="AM137" s="167"/>
      <c r="AN137" s="624" t="s">
        <v>323</v>
      </c>
      <c r="AO137" s="167" t="s">
        <v>323</v>
      </c>
      <c r="AP137" s="624" t="s">
        <v>323</v>
      </c>
      <c r="AQ137" s="167"/>
      <c r="AR137" s="624" t="s">
        <v>323</v>
      </c>
      <c r="AS137" s="167"/>
      <c r="AT137" s="624" t="s">
        <v>323</v>
      </c>
      <c r="AU137" s="167" t="s">
        <v>323</v>
      </c>
      <c r="AV137" s="624" t="s">
        <v>323</v>
      </c>
      <c r="AW137" s="167"/>
      <c r="AX137" s="624" t="s">
        <v>323</v>
      </c>
      <c r="AY137" s="167"/>
      <c r="AZ137" s="624" t="s">
        <v>323</v>
      </c>
      <c r="BA137" s="167" t="s">
        <v>323</v>
      </c>
      <c r="BB137" s="624" t="s">
        <v>323</v>
      </c>
      <c r="BC137" s="167">
        <v>3</v>
      </c>
      <c r="BD137" s="624">
        <v>0.5</v>
      </c>
      <c r="BE137" s="167">
        <v>3</v>
      </c>
      <c r="BF137" s="624">
        <v>0.5</v>
      </c>
      <c r="BG137" s="167" t="s">
        <v>323</v>
      </c>
    </row>
    <row r="138" spans="1:59" s="590" customFormat="1" x14ac:dyDescent="0.2">
      <c r="A138" s="167" t="s">
        <v>188</v>
      </c>
      <c r="B138" s="167" t="s">
        <v>427</v>
      </c>
      <c r="C138" s="167" t="s">
        <v>502</v>
      </c>
      <c r="D138" s="167" t="s">
        <v>507</v>
      </c>
      <c r="E138" s="167" t="s">
        <v>504</v>
      </c>
      <c r="F138" s="167" t="s">
        <v>519</v>
      </c>
      <c r="G138" s="167" t="s">
        <v>321</v>
      </c>
      <c r="H138" s="167" t="s">
        <v>1109</v>
      </c>
      <c r="I138" s="167" t="s">
        <v>934</v>
      </c>
      <c r="J138" s="167"/>
      <c r="K138" s="167" t="s">
        <v>386</v>
      </c>
      <c r="L138" s="167">
        <v>6</v>
      </c>
      <c r="M138" s="167"/>
      <c r="N138" s="167">
        <v>11</v>
      </c>
      <c r="O138" s="664">
        <v>1.8333333333333333</v>
      </c>
      <c r="P138" s="664">
        <v>977.5</v>
      </c>
      <c r="Q138" s="664">
        <v>324.83333333333331</v>
      </c>
      <c r="R138" s="167">
        <v>4</v>
      </c>
      <c r="S138" s="665">
        <v>0.36363636363636365</v>
      </c>
      <c r="T138" s="167">
        <v>2</v>
      </c>
      <c r="U138" s="624">
        <v>0.33333333333333331</v>
      </c>
      <c r="V138" s="167">
        <v>5850</v>
      </c>
      <c r="W138" s="167">
        <v>15</v>
      </c>
      <c r="X138" s="624">
        <v>2.5575447570332483E-3</v>
      </c>
      <c r="Y138" s="167">
        <v>5865</v>
      </c>
      <c r="Z138" s="167">
        <v>9530</v>
      </c>
      <c r="AA138" s="624">
        <v>0.61542497376705141</v>
      </c>
      <c r="AB138" s="167">
        <v>5850</v>
      </c>
      <c r="AC138" s="167">
        <v>15</v>
      </c>
      <c r="AD138" s="167">
        <v>5865</v>
      </c>
      <c r="AE138" s="167">
        <v>1933</v>
      </c>
      <c r="AF138" s="624">
        <v>0.33042735042735044</v>
      </c>
      <c r="AG138" s="167">
        <v>16</v>
      </c>
      <c r="AH138" s="624">
        <v>1.0666666666666667</v>
      </c>
      <c r="AI138" s="167">
        <v>1949</v>
      </c>
      <c r="AJ138" s="624">
        <v>0.33231031543052003</v>
      </c>
      <c r="AK138" s="167">
        <v>9</v>
      </c>
      <c r="AL138" s="624">
        <v>4.6559751681324365E-3</v>
      </c>
      <c r="AM138" s="167">
        <v>2</v>
      </c>
      <c r="AN138" s="624">
        <v>0.125</v>
      </c>
      <c r="AO138" s="167">
        <v>11</v>
      </c>
      <c r="AP138" s="624">
        <v>5.643919958953309E-3</v>
      </c>
      <c r="AQ138" s="167">
        <v>5</v>
      </c>
      <c r="AR138" s="624">
        <v>0.55555555555555558</v>
      </c>
      <c r="AS138" s="167">
        <v>2</v>
      </c>
      <c r="AT138" s="624">
        <v>1</v>
      </c>
      <c r="AU138" s="167">
        <v>7</v>
      </c>
      <c r="AV138" s="624">
        <v>0.63636363636363635</v>
      </c>
      <c r="AW138" s="167">
        <v>6</v>
      </c>
      <c r="AX138" s="624">
        <v>3.0785017957927143E-3</v>
      </c>
      <c r="AY138" s="167">
        <v>76</v>
      </c>
      <c r="AZ138" s="624">
        <v>3.8994356080041044E-2</v>
      </c>
      <c r="BA138" s="167">
        <v>82</v>
      </c>
      <c r="BB138" s="624">
        <v>4.2072857875833758E-2</v>
      </c>
      <c r="BC138" s="167">
        <v>6</v>
      </c>
      <c r="BD138" s="624">
        <v>0.54545454545454541</v>
      </c>
      <c r="BE138" s="167">
        <v>3</v>
      </c>
      <c r="BF138" s="624">
        <v>0.5</v>
      </c>
      <c r="BG138" s="167" t="s">
        <v>323</v>
      </c>
    </row>
    <row r="139" spans="1:59" s="590" customFormat="1" x14ac:dyDescent="0.2">
      <c r="A139" s="167" t="s">
        <v>188</v>
      </c>
      <c r="B139" s="167" t="s">
        <v>192</v>
      </c>
      <c r="C139" s="167" t="s">
        <v>502</v>
      </c>
      <c r="D139" s="167" t="s">
        <v>507</v>
      </c>
      <c r="E139" s="167" t="s">
        <v>504</v>
      </c>
      <c r="F139" s="167" t="s">
        <v>519</v>
      </c>
      <c r="G139" s="167" t="s">
        <v>321</v>
      </c>
      <c r="H139" s="167" t="s">
        <v>1109</v>
      </c>
      <c r="I139" s="167" t="s">
        <v>934</v>
      </c>
      <c r="J139" s="167"/>
      <c r="K139" s="167" t="s">
        <v>510</v>
      </c>
      <c r="L139" s="167">
        <v>6</v>
      </c>
      <c r="M139" s="167">
        <v>6</v>
      </c>
      <c r="N139" s="167">
        <v>6</v>
      </c>
      <c r="O139" s="664">
        <v>1</v>
      </c>
      <c r="P139" s="664">
        <v>430.66666666666669</v>
      </c>
      <c r="Q139" s="664" t="s">
        <v>323</v>
      </c>
      <c r="R139" s="167">
        <v>3</v>
      </c>
      <c r="S139" s="665">
        <v>0.5</v>
      </c>
      <c r="T139" s="167">
        <v>3</v>
      </c>
      <c r="U139" s="624">
        <v>0.5</v>
      </c>
      <c r="V139" s="167">
        <v>2566</v>
      </c>
      <c r="W139" s="167">
        <v>18</v>
      </c>
      <c r="X139" s="624">
        <v>6.9659442724458202E-3</v>
      </c>
      <c r="Y139" s="167">
        <v>2584</v>
      </c>
      <c r="Z139" s="167">
        <v>4887</v>
      </c>
      <c r="AA139" s="624">
        <v>0.5287497442193575</v>
      </c>
      <c r="AB139" s="167" t="s">
        <v>323</v>
      </c>
      <c r="AC139" s="167" t="s">
        <v>323</v>
      </c>
      <c r="AD139" s="167" t="s">
        <v>323</v>
      </c>
      <c r="AE139" s="167"/>
      <c r="AF139" s="624" t="s">
        <v>323</v>
      </c>
      <c r="AG139" s="167"/>
      <c r="AH139" s="624" t="s">
        <v>323</v>
      </c>
      <c r="AI139" s="167" t="s">
        <v>323</v>
      </c>
      <c r="AJ139" s="624" t="s">
        <v>323</v>
      </c>
      <c r="AK139" s="167"/>
      <c r="AL139" s="624" t="s">
        <v>323</v>
      </c>
      <c r="AM139" s="167"/>
      <c r="AN139" s="624" t="s">
        <v>323</v>
      </c>
      <c r="AO139" s="167" t="s">
        <v>323</v>
      </c>
      <c r="AP139" s="624" t="s">
        <v>323</v>
      </c>
      <c r="AQ139" s="167"/>
      <c r="AR139" s="624" t="s">
        <v>323</v>
      </c>
      <c r="AS139" s="167"/>
      <c r="AT139" s="624" t="s">
        <v>323</v>
      </c>
      <c r="AU139" s="167" t="s">
        <v>323</v>
      </c>
      <c r="AV139" s="624" t="s">
        <v>323</v>
      </c>
      <c r="AW139" s="167"/>
      <c r="AX139" s="624" t="s">
        <v>323</v>
      </c>
      <c r="AY139" s="167"/>
      <c r="AZ139" s="624" t="s">
        <v>323</v>
      </c>
      <c r="BA139" s="167" t="s">
        <v>323</v>
      </c>
      <c r="BB139" s="624" t="s">
        <v>323</v>
      </c>
      <c r="BC139" s="167">
        <v>1</v>
      </c>
      <c r="BD139" s="624">
        <v>0.16666666666666666</v>
      </c>
      <c r="BE139" s="167">
        <v>1</v>
      </c>
      <c r="BF139" s="624">
        <v>0.16666666666666666</v>
      </c>
      <c r="BG139" s="167" t="s">
        <v>323</v>
      </c>
    </row>
    <row r="140" spans="1:59" s="590" customFormat="1" x14ac:dyDescent="0.2">
      <c r="A140" s="167" t="s">
        <v>188</v>
      </c>
      <c r="B140" s="167" t="s">
        <v>193</v>
      </c>
      <c r="C140" s="167" t="s">
        <v>502</v>
      </c>
      <c r="D140" s="167" t="s">
        <v>507</v>
      </c>
      <c r="E140" s="167" t="s">
        <v>504</v>
      </c>
      <c r="F140" s="167" t="s">
        <v>519</v>
      </c>
      <c r="G140" s="167" t="s">
        <v>321</v>
      </c>
      <c r="H140" s="167" t="s">
        <v>1109</v>
      </c>
      <c r="I140" s="167" t="s">
        <v>934</v>
      </c>
      <c r="J140" s="167"/>
      <c r="K140" s="167" t="s">
        <v>510</v>
      </c>
      <c r="L140" s="167">
        <v>6</v>
      </c>
      <c r="M140" s="167">
        <v>6</v>
      </c>
      <c r="N140" s="167">
        <v>6</v>
      </c>
      <c r="O140" s="664">
        <v>1</v>
      </c>
      <c r="P140" s="664">
        <v>51.166666666666664</v>
      </c>
      <c r="Q140" s="664" t="s">
        <v>323</v>
      </c>
      <c r="R140" s="167">
        <v>4</v>
      </c>
      <c r="S140" s="665">
        <v>0.66666666666666663</v>
      </c>
      <c r="T140" s="167">
        <v>4</v>
      </c>
      <c r="U140" s="624">
        <v>0.66666666666666663</v>
      </c>
      <c r="V140" s="167">
        <v>307</v>
      </c>
      <c r="W140" s="167"/>
      <c r="X140" s="624"/>
      <c r="Y140" s="167">
        <v>307</v>
      </c>
      <c r="Z140" s="167">
        <v>450</v>
      </c>
      <c r="AA140" s="624">
        <v>0.68222222222222217</v>
      </c>
      <c r="AB140" s="167" t="s">
        <v>323</v>
      </c>
      <c r="AC140" s="167" t="s">
        <v>323</v>
      </c>
      <c r="AD140" s="167" t="s">
        <v>323</v>
      </c>
      <c r="AE140" s="167"/>
      <c r="AF140" s="624" t="s">
        <v>323</v>
      </c>
      <c r="AG140" s="167"/>
      <c r="AH140" s="624" t="s">
        <v>323</v>
      </c>
      <c r="AI140" s="167" t="s">
        <v>323</v>
      </c>
      <c r="AJ140" s="624" t="s">
        <v>323</v>
      </c>
      <c r="AK140" s="167"/>
      <c r="AL140" s="624" t="s">
        <v>323</v>
      </c>
      <c r="AM140" s="167"/>
      <c r="AN140" s="624" t="s">
        <v>323</v>
      </c>
      <c r="AO140" s="167" t="s">
        <v>323</v>
      </c>
      <c r="AP140" s="624" t="s">
        <v>323</v>
      </c>
      <c r="AQ140" s="167"/>
      <c r="AR140" s="624" t="s">
        <v>323</v>
      </c>
      <c r="AS140" s="167"/>
      <c r="AT140" s="624" t="s">
        <v>323</v>
      </c>
      <c r="AU140" s="167" t="s">
        <v>323</v>
      </c>
      <c r="AV140" s="624" t="s">
        <v>323</v>
      </c>
      <c r="AW140" s="167"/>
      <c r="AX140" s="624" t="s">
        <v>323</v>
      </c>
      <c r="AY140" s="167"/>
      <c r="AZ140" s="624" t="s">
        <v>323</v>
      </c>
      <c r="BA140" s="167" t="s">
        <v>323</v>
      </c>
      <c r="BB140" s="624" t="s">
        <v>323</v>
      </c>
      <c r="BC140" s="167">
        <v>3</v>
      </c>
      <c r="BD140" s="624">
        <v>0.5</v>
      </c>
      <c r="BE140" s="167">
        <v>3</v>
      </c>
      <c r="BF140" s="624">
        <v>0.5</v>
      </c>
      <c r="BG140" s="167" t="s">
        <v>323</v>
      </c>
    </row>
    <row r="141" spans="1:59" s="590" customFormat="1" x14ac:dyDescent="0.2">
      <c r="A141" s="167" t="s">
        <v>206</v>
      </c>
      <c r="B141" s="167" t="s">
        <v>207</v>
      </c>
      <c r="C141" s="167" t="s">
        <v>502</v>
      </c>
      <c r="D141" s="167" t="s">
        <v>507</v>
      </c>
      <c r="E141" s="167" t="s">
        <v>504</v>
      </c>
      <c r="F141" s="167" t="s">
        <v>505</v>
      </c>
      <c r="G141" s="167" t="s">
        <v>314</v>
      </c>
      <c r="H141" s="167" t="s">
        <v>1109</v>
      </c>
      <c r="I141" s="167" t="s">
        <v>934</v>
      </c>
      <c r="J141" s="167"/>
      <c r="K141" s="167" t="s">
        <v>386</v>
      </c>
      <c r="L141" s="167">
        <v>6</v>
      </c>
      <c r="M141" s="167"/>
      <c r="N141" s="167">
        <v>10</v>
      </c>
      <c r="O141" s="664">
        <v>1.6666666666666667</v>
      </c>
      <c r="P141" s="664">
        <v>1341.1666666666667</v>
      </c>
      <c r="Q141" s="664">
        <v>479.5</v>
      </c>
      <c r="R141" s="167">
        <v>6</v>
      </c>
      <c r="S141" s="665">
        <v>0.6</v>
      </c>
      <c r="T141" s="167">
        <v>4</v>
      </c>
      <c r="U141" s="624">
        <v>0.66666666666666663</v>
      </c>
      <c r="V141" s="167">
        <v>8042</v>
      </c>
      <c r="W141" s="167">
        <v>5</v>
      </c>
      <c r="X141" s="624">
        <v>6.2134957126879582E-4</v>
      </c>
      <c r="Y141" s="167">
        <v>8047</v>
      </c>
      <c r="Z141" s="167">
        <v>11067</v>
      </c>
      <c r="AA141" s="624">
        <v>0.727116653112858</v>
      </c>
      <c r="AB141" s="167">
        <v>8042</v>
      </c>
      <c r="AC141" s="167">
        <v>5</v>
      </c>
      <c r="AD141" s="167">
        <v>8047</v>
      </c>
      <c r="AE141" s="167">
        <v>2872</v>
      </c>
      <c r="AF141" s="624">
        <v>0.357125093260383</v>
      </c>
      <c r="AG141" s="167">
        <v>5</v>
      </c>
      <c r="AH141" s="624">
        <v>1</v>
      </c>
      <c r="AI141" s="167">
        <v>2877</v>
      </c>
      <c r="AJ141" s="624">
        <v>0.3575245433080651</v>
      </c>
      <c r="AK141" s="167">
        <v>12</v>
      </c>
      <c r="AL141" s="624">
        <v>4.178272980501393E-3</v>
      </c>
      <c r="AM141" s="167">
        <v>1</v>
      </c>
      <c r="AN141" s="624">
        <v>0.2</v>
      </c>
      <c r="AO141" s="167">
        <v>13</v>
      </c>
      <c r="AP141" s="624">
        <v>4.5185957594716716E-3</v>
      </c>
      <c r="AQ141" s="167">
        <v>11</v>
      </c>
      <c r="AR141" s="624">
        <v>0.91666666666666663</v>
      </c>
      <c r="AS141" s="167"/>
      <c r="AT141" s="624"/>
      <c r="AU141" s="167">
        <v>11</v>
      </c>
      <c r="AV141" s="624">
        <v>0.84615384615384615</v>
      </c>
      <c r="AW141" s="167">
        <v>5</v>
      </c>
      <c r="AX141" s="624">
        <v>1.7379214459506431E-3</v>
      </c>
      <c r="AY141" s="167">
        <v>18</v>
      </c>
      <c r="AZ141" s="624">
        <v>6.2565172054223151E-3</v>
      </c>
      <c r="BA141" s="167">
        <v>23</v>
      </c>
      <c r="BB141" s="624">
        <v>7.9944386513729586E-3</v>
      </c>
      <c r="BC141" s="167">
        <v>6</v>
      </c>
      <c r="BD141" s="624">
        <v>0.6</v>
      </c>
      <c r="BE141" s="167">
        <v>4</v>
      </c>
      <c r="BF141" s="624">
        <v>0.66666666666666663</v>
      </c>
      <c r="BG141" s="167" t="s">
        <v>323</v>
      </c>
    </row>
    <row r="142" spans="1:59" s="590" customFormat="1" x14ac:dyDescent="0.2">
      <c r="A142" s="167" t="s">
        <v>206</v>
      </c>
      <c r="B142" s="167" t="s">
        <v>429</v>
      </c>
      <c r="C142" s="167" t="s">
        <v>502</v>
      </c>
      <c r="D142" s="167" t="s">
        <v>507</v>
      </c>
      <c r="E142" s="167" t="s">
        <v>504</v>
      </c>
      <c r="F142" s="167" t="s">
        <v>505</v>
      </c>
      <c r="G142" s="167" t="s">
        <v>314</v>
      </c>
      <c r="H142" s="167" t="s">
        <v>1109</v>
      </c>
      <c r="I142" s="167" t="s">
        <v>934</v>
      </c>
      <c r="J142" s="167"/>
      <c r="K142" s="167" t="s">
        <v>386</v>
      </c>
      <c r="L142" s="167">
        <v>6</v>
      </c>
      <c r="M142" s="167"/>
      <c r="N142" s="167">
        <v>12</v>
      </c>
      <c r="O142" s="664">
        <v>2</v>
      </c>
      <c r="P142" s="664">
        <v>1974.8333333333333</v>
      </c>
      <c r="Q142" s="664">
        <v>754</v>
      </c>
      <c r="R142" s="167">
        <v>6</v>
      </c>
      <c r="S142" s="665">
        <v>0.5</v>
      </c>
      <c r="T142" s="167">
        <v>5</v>
      </c>
      <c r="U142" s="624">
        <v>0.83333333333333337</v>
      </c>
      <c r="V142" s="167">
        <v>11844</v>
      </c>
      <c r="W142" s="167">
        <v>5</v>
      </c>
      <c r="X142" s="624">
        <v>4.219765381044814E-4</v>
      </c>
      <c r="Y142" s="167">
        <v>11849</v>
      </c>
      <c r="Z142" s="167">
        <v>16233</v>
      </c>
      <c r="AA142" s="624">
        <v>0.72993285283065357</v>
      </c>
      <c r="AB142" s="167">
        <v>11844</v>
      </c>
      <c r="AC142" s="167">
        <v>5</v>
      </c>
      <c r="AD142" s="167">
        <v>11849</v>
      </c>
      <c r="AE142" s="167">
        <v>4520</v>
      </c>
      <c r="AF142" s="624">
        <v>0.38162782843633908</v>
      </c>
      <c r="AG142" s="167">
        <v>4</v>
      </c>
      <c r="AH142" s="624">
        <v>0.8</v>
      </c>
      <c r="AI142" s="167">
        <v>4524</v>
      </c>
      <c r="AJ142" s="624">
        <v>0.38180437167693476</v>
      </c>
      <c r="AK142" s="167">
        <v>25</v>
      </c>
      <c r="AL142" s="624">
        <v>5.5309734513274336E-3</v>
      </c>
      <c r="AM142" s="167">
        <v>3</v>
      </c>
      <c r="AN142" s="624">
        <v>0.75</v>
      </c>
      <c r="AO142" s="167">
        <v>28</v>
      </c>
      <c r="AP142" s="624">
        <v>6.18921308576481E-3</v>
      </c>
      <c r="AQ142" s="167">
        <v>23</v>
      </c>
      <c r="AR142" s="624">
        <v>0.92</v>
      </c>
      <c r="AS142" s="167">
        <v>1</v>
      </c>
      <c r="AT142" s="624">
        <v>0.33333333333333331</v>
      </c>
      <c r="AU142" s="167">
        <v>24</v>
      </c>
      <c r="AV142" s="624">
        <v>0.8571428571428571</v>
      </c>
      <c r="AW142" s="167">
        <v>29</v>
      </c>
      <c r="AX142" s="624">
        <v>6.41025641025641E-3</v>
      </c>
      <c r="AY142" s="167">
        <v>43</v>
      </c>
      <c r="AZ142" s="624">
        <v>9.5048629531388155E-3</v>
      </c>
      <c r="BA142" s="167">
        <v>72</v>
      </c>
      <c r="BB142" s="624">
        <v>1.5915119363395226E-2</v>
      </c>
      <c r="BC142" s="167">
        <v>4</v>
      </c>
      <c r="BD142" s="624">
        <v>0.33333333333333331</v>
      </c>
      <c r="BE142" s="167">
        <v>3</v>
      </c>
      <c r="BF142" s="624">
        <v>0.5</v>
      </c>
      <c r="BG142" s="167" t="s">
        <v>323</v>
      </c>
    </row>
    <row r="143" spans="1:59" s="590" customFormat="1" x14ac:dyDescent="0.2">
      <c r="A143" s="167" t="s">
        <v>206</v>
      </c>
      <c r="B143" s="167" t="s">
        <v>430</v>
      </c>
      <c r="C143" s="167" t="s">
        <v>502</v>
      </c>
      <c r="D143" s="167" t="s">
        <v>507</v>
      </c>
      <c r="E143" s="167" t="s">
        <v>504</v>
      </c>
      <c r="F143" s="167" t="s">
        <v>505</v>
      </c>
      <c r="G143" s="167" t="s">
        <v>314</v>
      </c>
      <c r="H143" s="167" t="s">
        <v>1109</v>
      </c>
      <c r="I143" s="167" t="s">
        <v>934</v>
      </c>
      <c r="J143" s="167"/>
      <c r="K143" s="167" t="s">
        <v>386</v>
      </c>
      <c r="L143" s="167">
        <v>6</v>
      </c>
      <c r="M143" s="167"/>
      <c r="N143" s="167">
        <v>8</v>
      </c>
      <c r="O143" s="664">
        <v>1.3333333333333333</v>
      </c>
      <c r="P143" s="664">
        <v>1247.5</v>
      </c>
      <c r="Q143" s="664">
        <v>361.66666666666669</v>
      </c>
      <c r="R143" s="167">
        <v>6</v>
      </c>
      <c r="S143" s="665">
        <v>0.75</v>
      </c>
      <c r="T143" s="167">
        <v>5</v>
      </c>
      <c r="U143" s="624">
        <v>0.83333333333333337</v>
      </c>
      <c r="V143" s="167">
        <v>7478</v>
      </c>
      <c r="W143" s="167">
        <v>7</v>
      </c>
      <c r="X143" s="624">
        <v>9.3520374081496331E-4</v>
      </c>
      <c r="Y143" s="167">
        <v>7485</v>
      </c>
      <c r="Z143" s="167">
        <v>10995</v>
      </c>
      <c r="AA143" s="624">
        <v>0.68076398362892221</v>
      </c>
      <c r="AB143" s="167">
        <v>7478</v>
      </c>
      <c r="AC143" s="167">
        <v>7</v>
      </c>
      <c r="AD143" s="167">
        <v>7485</v>
      </c>
      <c r="AE143" s="167">
        <v>2163</v>
      </c>
      <c r="AF143" s="624">
        <v>0.28924846215565658</v>
      </c>
      <c r="AG143" s="167">
        <v>7</v>
      </c>
      <c r="AH143" s="624">
        <v>1</v>
      </c>
      <c r="AI143" s="167">
        <v>2170</v>
      </c>
      <c r="AJ143" s="624">
        <v>0.28991315965263859</v>
      </c>
      <c r="AK143" s="167">
        <v>16</v>
      </c>
      <c r="AL143" s="624">
        <v>7.3971336107258433E-3</v>
      </c>
      <c r="AM143" s="167">
        <v>3</v>
      </c>
      <c r="AN143" s="624">
        <v>0.42857142857142855</v>
      </c>
      <c r="AO143" s="167">
        <v>19</v>
      </c>
      <c r="AP143" s="624">
        <v>8.755760368663594E-3</v>
      </c>
      <c r="AQ143" s="167">
        <v>16</v>
      </c>
      <c r="AR143" s="624">
        <v>1</v>
      </c>
      <c r="AS143" s="167">
        <v>2</v>
      </c>
      <c r="AT143" s="624">
        <v>0.66666666666666663</v>
      </c>
      <c r="AU143" s="167">
        <v>18</v>
      </c>
      <c r="AV143" s="624">
        <v>0.94736842105263153</v>
      </c>
      <c r="AW143" s="167">
        <v>5</v>
      </c>
      <c r="AX143" s="624">
        <v>2.304147465437788E-3</v>
      </c>
      <c r="AY143" s="167">
        <v>107</v>
      </c>
      <c r="AZ143" s="624">
        <v>4.9308755760368667E-2</v>
      </c>
      <c r="BA143" s="167">
        <v>112</v>
      </c>
      <c r="BB143" s="624">
        <v>5.1612903225806452E-2</v>
      </c>
      <c r="BC143" s="167">
        <v>1</v>
      </c>
      <c r="BD143" s="624">
        <v>0.125</v>
      </c>
      <c r="BE143" s="167">
        <v>1</v>
      </c>
      <c r="BF143" s="624">
        <v>0.16666666666666666</v>
      </c>
      <c r="BG143" s="167" t="s">
        <v>323</v>
      </c>
    </row>
    <row r="144" spans="1:59" s="590" customFormat="1" x14ac:dyDescent="0.2">
      <c r="A144" s="167" t="s">
        <v>219</v>
      </c>
      <c r="B144" s="167" t="s">
        <v>220</v>
      </c>
      <c r="C144" s="167" t="s">
        <v>221</v>
      </c>
      <c r="D144" s="167" t="s">
        <v>507</v>
      </c>
      <c r="E144" s="167" t="s">
        <v>504</v>
      </c>
      <c r="F144" s="167" t="s">
        <v>519</v>
      </c>
      <c r="G144" s="167" t="s">
        <v>321</v>
      </c>
      <c r="H144" s="167" t="s">
        <v>1109</v>
      </c>
      <c r="I144" s="167" t="s">
        <v>934</v>
      </c>
      <c r="J144" s="167"/>
      <c r="K144" s="167" t="s">
        <v>386</v>
      </c>
      <c r="L144" s="167">
        <v>4</v>
      </c>
      <c r="M144" s="167"/>
      <c r="N144" s="167">
        <v>5</v>
      </c>
      <c r="O144" s="664">
        <v>1.25</v>
      </c>
      <c r="P144" s="664">
        <v>3154.75</v>
      </c>
      <c r="Q144" s="664">
        <v>1151</v>
      </c>
      <c r="R144" s="167">
        <v>4</v>
      </c>
      <c r="S144" s="665">
        <v>0.8</v>
      </c>
      <c r="T144" s="167">
        <v>2</v>
      </c>
      <c r="U144" s="624">
        <v>0.5</v>
      </c>
      <c r="V144" s="167">
        <v>12608</v>
      </c>
      <c r="W144" s="167">
        <v>11</v>
      </c>
      <c r="X144" s="624">
        <v>8.7170140264680241E-4</v>
      </c>
      <c r="Y144" s="167">
        <v>12619</v>
      </c>
      <c r="Z144" s="167">
        <v>17709</v>
      </c>
      <c r="AA144" s="624">
        <v>0.7125755265684115</v>
      </c>
      <c r="AB144" s="167">
        <v>12608</v>
      </c>
      <c r="AC144" s="167">
        <v>11</v>
      </c>
      <c r="AD144" s="167">
        <v>12619</v>
      </c>
      <c r="AE144" s="167">
        <v>4595</v>
      </c>
      <c r="AF144" s="624">
        <v>0.36445114213197971</v>
      </c>
      <c r="AG144" s="167">
        <v>9</v>
      </c>
      <c r="AH144" s="624">
        <v>0.81818181818181823</v>
      </c>
      <c r="AI144" s="167">
        <v>4604</v>
      </c>
      <c r="AJ144" s="624">
        <v>0.36484665979871622</v>
      </c>
      <c r="AK144" s="167">
        <v>34</v>
      </c>
      <c r="AL144" s="624">
        <v>7.3993471164309028E-3</v>
      </c>
      <c r="AM144" s="167">
        <v>3</v>
      </c>
      <c r="AN144" s="624">
        <v>0.33333333333333331</v>
      </c>
      <c r="AO144" s="167">
        <v>37</v>
      </c>
      <c r="AP144" s="624">
        <v>8.0364900086880974E-3</v>
      </c>
      <c r="AQ144" s="167">
        <v>31</v>
      </c>
      <c r="AR144" s="624">
        <v>0.91176470588235292</v>
      </c>
      <c r="AS144" s="167">
        <v>1</v>
      </c>
      <c r="AT144" s="624">
        <v>0.33333333333333331</v>
      </c>
      <c r="AU144" s="167">
        <v>32</v>
      </c>
      <c r="AV144" s="624">
        <v>0.86486486486486491</v>
      </c>
      <c r="AW144" s="167">
        <v>5</v>
      </c>
      <c r="AX144" s="624">
        <v>1.0860121633362294E-3</v>
      </c>
      <c r="AY144" s="167">
        <v>179</v>
      </c>
      <c r="AZ144" s="624">
        <v>3.8879235447437009E-2</v>
      </c>
      <c r="BA144" s="167">
        <v>184</v>
      </c>
      <c r="BB144" s="624">
        <v>3.996524761077324E-2</v>
      </c>
      <c r="BC144" s="167">
        <v>1</v>
      </c>
      <c r="BD144" s="624">
        <v>0.2</v>
      </c>
      <c r="BE144" s="167">
        <v>0</v>
      </c>
      <c r="BF144" s="624"/>
      <c r="BG144" s="167" t="s">
        <v>323</v>
      </c>
    </row>
    <row r="145" spans="1:59" s="590" customFormat="1" x14ac:dyDescent="0.2">
      <c r="A145" s="167" t="s">
        <v>219</v>
      </c>
      <c r="B145" s="167" t="s">
        <v>220</v>
      </c>
      <c r="C145" s="167" t="s">
        <v>222</v>
      </c>
      <c r="D145" s="167" t="s">
        <v>507</v>
      </c>
      <c r="E145" s="167" t="s">
        <v>504</v>
      </c>
      <c r="F145" s="167" t="s">
        <v>519</v>
      </c>
      <c r="G145" s="167" t="s">
        <v>321</v>
      </c>
      <c r="H145" s="167" t="s">
        <v>1109</v>
      </c>
      <c r="I145" s="167" t="s">
        <v>934</v>
      </c>
      <c r="J145" s="167"/>
      <c r="K145" s="167" t="s">
        <v>510</v>
      </c>
      <c r="L145" s="167">
        <v>1</v>
      </c>
      <c r="M145" s="167">
        <v>1</v>
      </c>
      <c r="N145" s="167">
        <v>1</v>
      </c>
      <c r="O145" s="664">
        <v>1</v>
      </c>
      <c r="P145" s="664">
        <v>2492</v>
      </c>
      <c r="Q145" s="664"/>
      <c r="R145" s="167">
        <v>1</v>
      </c>
      <c r="S145" s="665">
        <v>1</v>
      </c>
      <c r="T145" s="167">
        <v>1</v>
      </c>
      <c r="U145" s="624">
        <v>1</v>
      </c>
      <c r="V145" s="167">
        <v>2491</v>
      </c>
      <c r="W145" s="167">
        <v>1</v>
      </c>
      <c r="X145" s="624">
        <v>4.0128410914927769E-4</v>
      </c>
      <c r="Y145" s="167">
        <v>2492</v>
      </c>
      <c r="Z145" s="167">
        <v>3735</v>
      </c>
      <c r="AA145" s="624">
        <v>0.66720214190093707</v>
      </c>
      <c r="AB145" s="167" t="s">
        <v>323</v>
      </c>
      <c r="AC145" s="167" t="s">
        <v>323</v>
      </c>
      <c r="AD145" s="167" t="s">
        <v>323</v>
      </c>
      <c r="AE145" s="167"/>
      <c r="AF145" s="624" t="s">
        <v>323</v>
      </c>
      <c r="AG145" s="167"/>
      <c r="AH145" s="624" t="s">
        <v>323</v>
      </c>
      <c r="AI145" s="167" t="s">
        <v>323</v>
      </c>
      <c r="AJ145" s="624" t="s">
        <v>323</v>
      </c>
      <c r="AK145" s="167"/>
      <c r="AL145" s="624" t="s">
        <v>323</v>
      </c>
      <c r="AM145" s="167"/>
      <c r="AN145" s="624" t="s">
        <v>323</v>
      </c>
      <c r="AO145" s="167" t="s">
        <v>323</v>
      </c>
      <c r="AP145" s="624" t="s">
        <v>323</v>
      </c>
      <c r="AQ145" s="167"/>
      <c r="AR145" s="624" t="s">
        <v>323</v>
      </c>
      <c r="AS145" s="167"/>
      <c r="AT145" s="624" t="s">
        <v>323</v>
      </c>
      <c r="AU145" s="167" t="s">
        <v>323</v>
      </c>
      <c r="AV145" s="624" t="s">
        <v>323</v>
      </c>
      <c r="AW145" s="167"/>
      <c r="AX145" s="624" t="s">
        <v>323</v>
      </c>
      <c r="AY145" s="167"/>
      <c r="AZ145" s="624" t="s">
        <v>323</v>
      </c>
      <c r="BA145" s="167" t="s">
        <v>323</v>
      </c>
      <c r="BB145" s="624" t="s">
        <v>323</v>
      </c>
      <c r="BC145" s="167">
        <v>1</v>
      </c>
      <c r="BD145" s="624">
        <v>1</v>
      </c>
      <c r="BE145" s="167">
        <v>1</v>
      </c>
      <c r="BF145" s="624">
        <v>1</v>
      </c>
      <c r="BG145" s="167" t="s">
        <v>323</v>
      </c>
    </row>
    <row r="146" spans="1:59" s="590" customFormat="1" x14ac:dyDescent="0.2">
      <c r="A146" s="167" t="s">
        <v>219</v>
      </c>
      <c r="B146" s="167" t="s">
        <v>223</v>
      </c>
      <c r="C146" s="167" t="s">
        <v>225</v>
      </c>
      <c r="D146" s="167" t="s">
        <v>507</v>
      </c>
      <c r="E146" s="167" t="s">
        <v>504</v>
      </c>
      <c r="F146" s="167" t="s">
        <v>519</v>
      </c>
      <c r="G146" s="167" t="s">
        <v>321</v>
      </c>
      <c r="H146" s="167" t="s">
        <v>1109</v>
      </c>
      <c r="I146" s="167" t="s">
        <v>934</v>
      </c>
      <c r="J146" s="167"/>
      <c r="K146" s="167" t="s">
        <v>510</v>
      </c>
      <c r="L146" s="167">
        <v>1</v>
      </c>
      <c r="M146" s="167">
        <v>1</v>
      </c>
      <c r="N146" s="167">
        <v>1</v>
      </c>
      <c r="O146" s="664">
        <v>1</v>
      </c>
      <c r="P146" s="664">
        <v>2337</v>
      </c>
      <c r="Q146" s="664"/>
      <c r="R146" s="167">
        <v>1</v>
      </c>
      <c r="S146" s="665">
        <v>1</v>
      </c>
      <c r="T146" s="167">
        <v>1</v>
      </c>
      <c r="U146" s="624">
        <v>1</v>
      </c>
      <c r="V146" s="167">
        <v>2332</v>
      </c>
      <c r="W146" s="167">
        <v>5</v>
      </c>
      <c r="X146" s="624">
        <v>2.1394950791613181E-3</v>
      </c>
      <c r="Y146" s="167">
        <v>2337</v>
      </c>
      <c r="Z146" s="167">
        <v>3633</v>
      </c>
      <c r="AA146" s="624">
        <v>0.64327002477291495</v>
      </c>
      <c r="AB146" s="167" t="s">
        <v>323</v>
      </c>
      <c r="AC146" s="167" t="s">
        <v>323</v>
      </c>
      <c r="AD146" s="167" t="s">
        <v>323</v>
      </c>
      <c r="AE146" s="167"/>
      <c r="AF146" s="624" t="s">
        <v>323</v>
      </c>
      <c r="AG146" s="167"/>
      <c r="AH146" s="624" t="s">
        <v>323</v>
      </c>
      <c r="AI146" s="167" t="s">
        <v>323</v>
      </c>
      <c r="AJ146" s="624" t="s">
        <v>323</v>
      </c>
      <c r="AK146" s="167"/>
      <c r="AL146" s="624" t="s">
        <v>323</v>
      </c>
      <c r="AM146" s="167"/>
      <c r="AN146" s="624" t="s">
        <v>323</v>
      </c>
      <c r="AO146" s="167" t="s">
        <v>323</v>
      </c>
      <c r="AP146" s="624" t="s">
        <v>323</v>
      </c>
      <c r="AQ146" s="167"/>
      <c r="AR146" s="624" t="s">
        <v>323</v>
      </c>
      <c r="AS146" s="167"/>
      <c r="AT146" s="624" t="s">
        <v>323</v>
      </c>
      <c r="AU146" s="167" t="s">
        <v>323</v>
      </c>
      <c r="AV146" s="624" t="s">
        <v>323</v>
      </c>
      <c r="AW146" s="167"/>
      <c r="AX146" s="624" t="s">
        <v>323</v>
      </c>
      <c r="AY146" s="167"/>
      <c r="AZ146" s="624" t="s">
        <v>323</v>
      </c>
      <c r="BA146" s="167" t="s">
        <v>323</v>
      </c>
      <c r="BB146" s="624" t="s">
        <v>323</v>
      </c>
      <c r="BC146" s="167">
        <v>0</v>
      </c>
      <c r="BD146" s="624"/>
      <c r="BE146" s="167"/>
      <c r="BF146" s="624"/>
      <c r="BG146" s="167" t="s">
        <v>323</v>
      </c>
    </row>
    <row r="147" spans="1:59" s="590" customFormat="1" x14ac:dyDescent="0.2">
      <c r="A147" s="167" t="s">
        <v>219</v>
      </c>
      <c r="B147" s="167" t="s">
        <v>223</v>
      </c>
      <c r="C147" s="167" t="s">
        <v>224</v>
      </c>
      <c r="D147" s="167" t="s">
        <v>507</v>
      </c>
      <c r="E147" s="167" t="s">
        <v>504</v>
      </c>
      <c r="F147" s="167" t="s">
        <v>519</v>
      </c>
      <c r="G147" s="167" t="s">
        <v>321</v>
      </c>
      <c r="H147" s="167" t="s">
        <v>1109</v>
      </c>
      <c r="I147" s="167" t="s">
        <v>934</v>
      </c>
      <c r="J147" s="167"/>
      <c r="K147" s="167" t="s">
        <v>386</v>
      </c>
      <c r="L147" s="167">
        <v>4</v>
      </c>
      <c r="M147" s="167"/>
      <c r="N147" s="167">
        <v>6</v>
      </c>
      <c r="O147" s="664">
        <v>1.5</v>
      </c>
      <c r="P147" s="664">
        <v>2476.25</v>
      </c>
      <c r="Q147" s="664">
        <v>1110.25</v>
      </c>
      <c r="R147" s="167">
        <v>2</v>
      </c>
      <c r="S147" s="665">
        <v>0.33333333333333331</v>
      </c>
      <c r="T147" s="167">
        <v>2</v>
      </c>
      <c r="U147" s="624">
        <v>0.5</v>
      </c>
      <c r="V147" s="167">
        <v>9898</v>
      </c>
      <c r="W147" s="167">
        <v>7</v>
      </c>
      <c r="X147" s="624">
        <v>7.0671378091872788E-4</v>
      </c>
      <c r="Y147" s="167">
        <v>9905</v>
      </c>
      <c r="Z147" s="167">
        <v>13854</v>
      </c>
      <c r="AA147" s="624">
        <v>0.71495596939512052</v>
      </c>
      <c r="AB147" s="167">
        <v>9898</v>
      </c>
      <c r="AC147" s="167">
        <v>7</v>
      </c>
      <c r="AD147" s="167">
        <v>9905</v>
      </c>
      <c r="AE147" s="167">
        <v>4435</v>
      </c>
      <c r="AF147" s="624">
        <v>0.4480703172358052</v>
      </c>
      <c r="AG147" s="167">
        <v>6</v>
      </c>
      <c r="AH147" s="624">
        <v>0.8571428571428571</v>
      </c>
      <c r="AI147" s="167">
        <v>4441</v>
      </c>
      <c r="AJ147" s="624">
        <v>0.44835941443715294</v>
      </c>
      <c r="AK147" s="167">
        <v>40</v>
      </c>
      <c r="AL147" s="624">
        <v>9.0191657271702363E-3</v>
      </c>
      <c r="AM147" s="167">
        <v>3</v>
      </c>
      <c r="AN147" s="624">
        <v>0.5</v>
      </c>
      <c r="AO147" s="167">
        <v>43</v>
      </c>
      <c r="AP147" s="624">
        <v>9.6825039405539284E-3</v>
      </c>
      <c r="AQ147" s="167">
        <v>34</v>
      </c>
      <c r="AR147" s="624">
        <v>0.85</v>
      </c>
      <c r="AS147" s="167">
        <v>3</v>
      </c>
      <c r="AT147" s="624">
        <v>1</v>
      </c>
      <c r="AU147" s="167">
        <v>37</v>
      </c>
      <c r="AV147" s="624">
        <v>0.86046511627906974</v>
      </c>
      <c r="AW147" s="167">
        <v>6</v>
      </c>
      <c r="AX147" s="624">
        <v>1.3510470614726414E-3</v>
      </c>
      <c r="AY147" s="167">
        <v>163</v>
      </c>
      <c r="AZ147" s="624">
        <v>3.6703445170006753E-2</v>
      </c>
      <c r="BA147" s="167">
        <v>169</v>
      </c>
      <c r="BB147" s="624">
        <v>3.8054492231479393E-2</v>
      </c>
      <c r="BC147" s="167">
        <v>2</v>
      </c>
      <c r="BD147" s="624">
        <v>0.33333333333333331</v>
      </c>
      <c r="BE147" s="167">
        <v>2</v>
      </c>
      <c r="BF147" s="624">
        <v>0.5</v>
      </c>
      <c r="BG147" s="167" t="s">
        <v>323</v>
      </c>
    </row>
    <row r="148" spans="1:59" s="590" customFormat="1" x14ac:dyDescent="0.2">
      <c r="A148" s="167" t="s">
        <v>235</v>
      </c>
      <c r="B148" s="167" t="s">
        <v>238</v>
      </c>
      <c r="C148" s="167" t="s">
        <v>502</v>
      </c>
      <c r="D148" s="167" t="s">
        <v>507</v>
      </c>
      <c r="E148" s="167" t="s">
        <v>504</v>
      </c>
      <c r="F148" s="167" t="s">
        <v>505</v>
      </c>
      <c r="G148" s="167" t="s">
        <v>317</v>
      </c>
      <c r="H148" s="167" t="s">
        <v>1109</v>
      </c>
      <c r="I148" s="167" t="s">
        <v>934</v>
      </c>
      <c r="J148" s="167"/>
      <c r="K148" s="167" t="s">
        <v>510</v>
      </c>
      <c r="L148" s="167">
        <v>5</v>
      </c>
      <c r="M148" s="167">
        <v>3</v>
      </c>
      <c r="N148" s="167">
        <v>3</v>
      </c>
      <c r="O148" s="664">
        <v>0.6</v>
      </c>
      <c r="P148" s="664">
        <v>180.2</v>
      </c>
      <c r="Q148" s="664" t="s">
        <v>323</v>
      </c>
      <c r="R148" s="167">
        <v>3</v>
      </c>
      <c r="S148" s="665">
        <v>1</v>
      </c>
      <c r="T148" s="167">
        <v>3</v>
      </c>
      <c r="U148" s="624">
        <v>0.6</v>
      </c>
      <c r="V148" s="167">
        <v>875</v>
      </c>
      <c r="W148" s="167">
        <v>26</v>
      </c>
      <c r="X148" s="624">
        <v>2.8856825749167592E-2</v>
      </c>
      <c r="Y148" s="167">
        <v>901</v>
      </c>
      <c r="Z148" s="167">
        <v>1218</v>
      </c>
      <c r="AA148" s="624">
        <v>0.73973727422003288</v>
      </c>
      <c r="AB148" s="167" t="s">
        <v>323</v>
      </c>
      <c r="AC148" s="167" t="s">
        <v>323</v>
      </c>
      <c r="AD148" s="167" t="s">
        <v>323</v>
      </c>
      <c r="AE148" s="167"/>
      <c r="AF148" s="624" t="s">
        <v>323</v>
      </c>
      <c r="AG148" s="167"/>
      <c r="AH148" s="624" t="s">
        <v>323</v>
      </c>
      <c r="AI148" s="167" t="s">
        <v>323</v>
      </c>
      <c r="AJ148" s="624" t="s">
        <v>323</v>
      </c>
      <c r="AK148" s="167"/>
      <c r="AL148" s="624" t="s">
        <v>323</v>
      </c>
      <c r="AM148" s="167"/>
      <c r="AN148" s="624" t="s">
        <v>323</v>
      </c>
      <c r="AO148" s="167" t="s">
        <v>323</v>
      </c>
      <c r="AP148" s="624" t="s">
        <v>323</v>
      </c>
      <c r="AQ148" s="167"/>
      <c r="AR148" s="624" t="s">
        <v>323</v>
      </c>
      <c r="AS148" s="167"/>
      <c r="AT148" s="624" t="s">
        <v>323</v>
      </c>
      <c r="AU148" s="167" t="s">
        <v>323</v>
      </c>
      <c r="AV148" s="624" t="s">
        <v>323</v>
      </c>
      <c r="AW148" s="167"/>
      <c r="AX148" s="624" t="s">
        <v>323</v>
      </c>
      <c r="AY148" s="167"/>
      <c r="AZ148" s="624" t="s">
        <v>323</v>
      </c>
      <c r="BA148" s="167" t="s">
        <v>323</v>
      </c>
      <c r="BB148" s="624" t="s">
        <v>323</v>
      </c>
      <c r="BC148" s="167">
        <v>0</v>
      </c>
      <c r="BD148" s="624"/>
      <c r="BE148" s="167"/>
      <c r="BF148" s="624"/>
      <c r="BG148" s="167">
        <v>2</v>
      </c>
    </row>
    <row r="149" spans="1:59" s="590" customFormat="1" x14ac:dyDescent="0.2">
      <c r="A149" s="167" t="s">
        <v>235</v>
      </c>
      <c r="B149" s="167" t="s">
        <v>239</v>
      </c>
      <c r="C149" s="167" t="s">
        <v>502</v>
      </c>
      <c r="D149" s="167" t="s">
        <v>507</v>
      </c>
      <c r="E149" s="167" t="s">
        <v>504</v>
      </c>
      <c r="F149" s="167" t="s">
        <v>505</v>
      </c>
      <c r="G149" s="167" t="s">
        <v>317</v>
      </c>
      <c r="H149" s="167" t="s">
        <v>1109</v>
      </c>
      <c r="I149" s="167" t="s">
        <v>934</v>
      </c>
      <c r="J149" s="167"/>
      <c r="K149" s="167" t="s">
        <v>386</v>
      </c>
      <c r="L149" s="167">
        <v>5</v>
      </c>
      <c r="M149" s="167"/>
      <c r="N149" s="167">
        <v>9</v>
      </c>
      <c r="O149" s="664">
        <v>1.8</v>
      </c>
      <c r="P149" s="664">
        <v>340.6</v>
      </c>
      <c r="Q149" s="664">
        <v>187.2</v>
      </c>
      <c r="R149" s="167">
        <v>3</v>
      </c>
      <c r="S149" s="665">
        <v>0.33333333333333331</v>
      </c>
      <c r="T149" s="167">
        <v>2</v>
      </c>
      <c r="U149" s="624">
        <v>0.4</v>
      </c>
      <c r="V149" s="167">
        <v>1684</v>
      </c>
      <c r="W149" s="167">
        <v>19</v>
      </c>
      <c r="X149" s="624">
        <v>1.1156782149148562E-2</v>
      </c>
      <c r="Y149" s="167">
        <v>1703</v>
      </c>
      <c r="Z149" s="167">
        <v>2211</v>
      </c>
      <c r="AA149" s="624">
        <v>0.77023971053821805</v>
      </c>
      <c r="AB149" s="167">
        <v>1684</v>
      </c>
      <c r="AC149" s="167">
        <v>19</v>
      </c>
      <c r="AD149" s="167">
        <v>1703</v>
      </c>
      <c r="AE149" s="167">
        <v>918</v>
      </c>
      <c r="AF149" s="624">
        <v>0.54513064133016631</v>
      </c>
      <c r="AG149" s="167">
        <v>18</v>
      </c>
      <c r="AH149" s="624">
        <v>0.94736842105263153</v>
      </c>
      <c r="AI149" s="167">
        <v>936</v>
      </c>
      <c r="AJ149" s="624">
        <v>0.54961832061068705</v>
      </c>
      <c r="AK149" s="167"/>
      <c r="AL149" s="624"/>
      <c r="AM149" s="167">
        <v>3</v>
      </c>
      <c r="AN149" s="624">
        <v>0.16666666666666666</v>
      </c>
      <c r="AO149" s="167" t="s">
        <v>323</v>
      </c>
      <c r="AP149" s="624"/>
      <c r="AQ149" s="167"/>
      <c r="AR149" s="624" t="s">
        <v>323</v>
      </c>
      <c r="AS149" s="167">
        <v>3</v>
      </c>
      <c r="AT149" s="624">
        <v>1</v>
      </c>
      <c r="AU149" s="167"/>
      <c r="AV149" s="624"/>
      <c r="AW149" s="167">
        <v>2</v>
      </c>
      <c r="AX149" s="624">
        <v>2.136752136752137E-3</v>
      </c>
      <c r="AY149" s="167">
        <v>22</v>
      </c>
      <c r="AZ149" s="624">
        <v>2.3504273504273504E-2</v>
      </c>
      <c r="BA149" s="167">
        <v>24</v>
      </c>
      <c r="BB149" s="624">
        <v>2.564102564102564E-2</v>
      </c>
      <c r="BC149" s="167">
        <v>5</v>
      </c>
      <c r="BD149" s="624">
        <v>0.55555555555555558</v>
      </c>
      <c r="BE149" s="167">
        <v>2</v>
      </c>
      <c r="BF149" s="624">
        <v>0.4</v>
      </c>
      <c r="BG149" s="167" t="s">
        <v>323</v>
      </c>
    </row>
    <row r="150" spans="1:59" s="590" customFormat="1" x14ac:dyDescent="0.2">
      <c r="A150" s="167" t="s">
        <v>247</v>
      </c>
      <c r="B150" s="167" t="s">
        <v>658</v>
      </c>
      <c r="C150" s="167" t="s">
        <v>249</v>
      </c>
      <c r="D150" s="167" t="s">
        <v>507</v>
      </c>
      <c r="E150" s="167" t="s">
        <v>504</v>
      </c>
      <c r="F150" s="167" t="s">
        <v>519</v>
      </c>
      <c r="G150" s="167" t="s">
        <v>924</v>
      </c>
      <c r="H150" s="167" t="s">
        <v>1109</v>
      </c>
      <c r="I150" s="167" t="s">
        <v>934</v>
      </c>
      <c r="J150" s="167"/>
      <c r="K150" s="167" t="s">
        <v>510</v>
      </c>
      <c r="L150" s="167">
        <v>3</v>
      </c>
      <c r="M150" s="167">
        <v>3</v>
      </c>
      <c r="N150" s="167">
        <v>3</v>
      </c>
      <c r="O150" s="664">
        <v>1</v>
      </c>
      <c r="P150" s="664">
        <v>629.33333333333337</v>
      </c>
      <c r="Q150" s="664" t="s">
        <v>323</v>
      </c>
      <c r="R150" s="167">
        <v>2</v>
      </c>
      <c r="S150" s="665">
        <v>0.66666666666666663</v>
      </c>
      <c r="T150" s="167">
        <v>2</v>
      </c>
      <c r="U150" s="624">
        <v>0.66666666666666663</v>
      </c>
      <c r="V150" s="167">
        <v>1888</v>
      </c>
      <c r="W150" s="167"/>
      <c r="X150" s="624">
        <v>0</v>
      </c>
      <c r="Y150" s="167">
        <v>1888</v>
      </c>
      <c r="Z150" s="167"/>
      <c r="AA150" s="624"/>
      <c r="AB150" s="167" t="s">
        <v>323</v>
      </c>
      <c r="AC150" s="167" t="s">
        <v>323</v>
      </c>
      <c r="AD150" s="167" t="s">
        <v>323</v>
      </c>
      <c r="AE150" s="167"/>
      <c r="AF150" s="624" t="s">
        <v>323</v>
      </c>
      <c r="AG150" s="167"/>
      <c r="AH150" s="624" t="s">
        <v>323</v>
      </c>
      <c r="AI150" s="167" t="s">
        <v>323</v>
      </c>
      <c r="AJ150" s="624" t="s">
        <v>323</v>
      </c>
      <c r="AK150" s="167"/>
      <c r="AL150" s="624" t="s">
        <v>323</v>
      </c>
      <c r="AM150" s="167"/>
      <c r="AN150" s="624" t="s">
        <v>323</v>
      </c>
      <c r="AO150" s="167" t="s">
        <v>323</v>
      </c>
      <c r="AP150" s="624" t="s">
        <v>323</v>
      </c>
      <c r="AQ150" s="167"/>
      <c r="AR150" s="624" t="s">
        <v>323</v>
      </c>
      <c r="AS150" s="167"/>
      <c r="AT150" s="624" t="s">
        <v>323</v>
      </c>
      <c r="AU150" s="167" t="s">
        <v>323</v>
      </c>
      <c r="AV150" s="624" t="s">
        <v>323</v>
      </c>
      <c r="AW150" s="167"/>
      <c r="AX150" s="624" t="s">
        <v>323</v>
      </c>
      <c r="AY150" s="167"/>
      <c r="AZ150" s="624" t="s">
        <v>323</v>
      </c>
      <c r="BA150" s="167" t="s">
        <v>323</v>
      </c>
      <c r="BB150" s="624" t="s">
        <v>323</v>
      </c>
      <c r="BC150" s="167">
        <v>1</v>
      </c>
      <c r="BD150" s="624">
        <v>0.33333333333333331</v>
      </c>
      <c r="BE150" s="167">
        <v>1</v>
      </c>
      <c r="BF150" s="624">
        <v>0.33333333333333331</v>
      </c>
      <c r="BG150" s="167" t="s">
        <v>323</v>
      </c>
    </row>
    <row r="151" spans="1:59" s="590" customFormat="1" x14ac:dyDescent="0.2">
      <c r="A151" s="167" t="s">
        <v>247</v>
      </c>
      <c r="B151" s="167" t="s">
        <v>658</v>
      </c>
      <c r="C151" s="167" t="s">
        <v>250</v>
      </c>
      <c r="D151" s="167" t="s">
        <v>507</v>
      </c>
      <c r="E151" s="167" t="s">
        <v>504</v>
      </c>
      <c r="F151" s="167" t="s">
        <v>519</v>
      </c>
      <c r="G151" s="167" t="s">
        <v>924</v>
      </c>
      <c r="H151" s="167" t="s">
        <v>1109</v>
      </c>
      <c r="I151" s="167" t="s">
        <v>934</v>
      </c>
      <c r="J151" s="167"/>
      <c r="K151" s="167" t="s">
        <v>510</v>
      </c>
      <c r="L151" s="167">
        <v>2</v>
      </c>
      <c r="M151" s="167">
        <v>2</v>
      </c>
      <c r="N151" s="167">
        <v>2</v>
      </c>
      <c r="O151" s="664">
        <v>1</v>
      </c>
      <c r="P151" s="664">
        <v>576.5</v>
      </c>
      <c r="Q151" s="664" t="s">
        <v>323</v>
      </c>
      <c r="R151" s="167">
        <v>1</v>
      </c>
      <c r="S151" s="665">
        <v>0.5</v>
      </c>
      <c r="T151" s="167">
        <v>1</v>
      </c>
      <c r="U151" s="624">
        <v>0.5</v>
      </c>
      <c r="V151" s="167">
        <v>1153</v>
      </c>
      <c r="W151" s="167"/>
      <c r="X151" s="624">
        <v>0</v>
      </c>
      <c r="Y151" s="167">
        <v>1153</v>
      </c>
      <c r="Z151" s="167"/>
      <c r="AA151" s="624"/>
      <c r="AB151" s="167" t="s">
        <v>323</v>
      </c>
      <c r="AC151" s="167" t="s">
        <v>323</v>
      </c>
      <c r="AD151" s="167" t="s">
        <v>323</v>
      </c>
      <c r="AE151" s="167"/>
      <c r="AF151" s="624" t="s">
        <v>323</v>
      </c>
      <c r="AG151" s="167"/>
      <c r="AH151" s="624" t="s">
        <v>323</v>
      </c>
      <c r="AI151" s="167" t="s">
        <v>323</v>
      </c>
      <c r="AJ151" s="624" t="s">
        <v>323</v>
      </c>
      <c r="AK151" s="167"/>
      <c r="AL151" s="624" t="s">
        <v>323</v>
      </c>
      <c r="AM151" s="167"/>
      <c r="AN151" s="624" t="s">
        <v>323</v>
      </c>
      <c r="AO151" s="167" t="s">
        <v>323</v>
      </c>
      <c r="AP151" s="624" t="s">
        <v>323</v>
      </c>
      <c r="AQ151" s="167"/>
      <c r="AR151" s="624" t="s">
        <v>323</v>
      </c>
      <c r="AS151" s="167"/>
      <c r="AT151" s="624" t="s">
        <v>323</v>
      </c>
      <c r="AU151" s="167" t="s">
        <v>323</v>
      </c>
      <c r="AV151" s="624" t="s">
        <v>323</v>
      </c>
      <c r="AW151" s="167"/>
      <c r="AX151" s="624" t="s">
        <v>323</v>
      </c>
      <c r="AY151" s="167"/>
      <c r="AZ151" s="624" t="s">
        <v>323</v>
      </c>
      <c r="BA151" s="167" t="s">
        <v>323</v>
      </c>
      <c r="BB151" s="624" t="s">
        <v>323</v>
      </c>
      <c r="BC151" s="167">
        <v>0</v>
      </c>
      <c r="BD151" s="624"/>
      <c r="BE151" s="167"/>
      <c r="BF151" s="624"/>
      <c r="BG151" s="167" t="s">
        <v>323</v>
      </c>
    </row>
    <row r="152" spans="1:59" s="590" customFormat="1" x14ac:dyDescent="0.2">
      <c r="A152" s="167" t="s">
        <v>247</v>
      </c>
      <c r="B152" s="167" t="s">
        <v>658</v>
      </c>
      <c r="C152" s="167" t="s">
        <v>251</v>
      </c>
      <c r="D152" s="167" t="s">
        <v>507</v>
      </c>
      <c r="E152" s="167" t="s">
        <v>504</v>
      </c>
      <c r="F152" s="167" t="s">
        <v>519</v>
      </c>
      <c r="G152" s="167" t="s">
        <v>924</v>
      </c>
      <c r="H152" s="167" t="s">
        <v>1109</v>
      </c>
      <c r="I152" s="167" t="s">
        <v>934</v>
      </c>
      <c r="J152" s="167"/>
      <c r="K152" s="167" t="s">
        <v>510</v>
      </c>
      <c r="L152" s="167">
        <v>2</v>
      </c>
      <c r="M152" s="167">
        <v>2</v>
      </c>
      <c r="N152" s="167">
        <v>2</v>
      </c>
      <c r="O152" s="664">
        <v>1</v>
      </c>
      <c r="P152" s="664">
        <v>395.5</v>
      </c>
      <c r="Q152" s="664" t="s">
        <v>323</v>
      </c>
      <c r="R152" s="167">
        <v>2</v>
      </c>
      <c r="S152" s="665">
        <v>1</v>
      </c>
      <c r="T152" s="167">
        <v>2</v>
      </c>
      <c r="U152" s="624">
        <v>1</v>
      </c>
      <c r="V152" s="167">
        <v>791</v>
      </c>
      <c r="W152" s="167"/>
      <c r="X152" s="624">
        <v>0</v>
      </c>
      <c r="Y152" s="167">
        <v>791</v>
      </c>
      <c r="Z152" s="167"/>
      <c r="AA152" s="624"/>
      <c r="AB152" s="167" t="s">
        <v>323</v>
      </c>
      <c r="AC152" s="167" t="s">
        <v>323</v>
      </c>
      <c r="AD152" s="167" t="s">
        <v>323</v>
      </c>
      <c r="AE152" s="167"/>
      <c r="AF152" s="624" t="s">
        <v>323</v>
      </c>
      <c r="AG152" s="167"/>
      <c r="AH152" s="624" t="s">
        <v>323</v>
      </c>
      <c r="AI152" s="167" t="s">
        <v>323</v>
      </c>
      <c r="AJ152" s="624" t="s">
        <v>323</v>
      </c>
      <c r="AK152" s="167"/>
      <c r="AL152" s="624" t="s">
        <v>323</v>
      </c>
      <c r="AM152" s="167"/>
      <c r="AN152" s="624" t="s">
        <v>323</v>
      </c>
      <c r="AO152" s="167" t="s">
        <v>323</v>
      </c>
      <c r="AP152" s="624" t="s">
        <v>323</v>
      </c>
      <c r="AQ152" s="167"/>
      <c r="AR152" s="624" t="s">
        <v>323</v>
      </c>
      <c r="AS152" s="167"/>
      <c r="AT152" s="624" t="s">
        <v>323</v>
      </c>
      <c r="AU152" s="167" t="s">
        <v>323</v>
      </c>
      <c r="AV152" s="624" t="s">
        <v>323</v>
      </c>
      <c r="AW152" s="167"/>
      <c r="AX152" s="624" t="s">
        <v>323</v>
      </c>
      <c r="AY152" s="167"/>
      <c r="AZ152" s="624" t="s">
        <v>323</v>
      </c>
      <c r="BA152" s="167" t="s">
        <v>323</v>
      </c>
      <c r="BB152" s="624" t="s">
        <v>323</v>
      </c>
      <c r="BC152" s="167">
        <v>0</v>
      </c>
      <c r="BD152" s="624"/>
      <c r="BE152" s="167"/>
      <c r="BF152" s="624"/>
      <c r="BG152" s="167" t="s">
        <v>323</v>
      </c>
    </row>
    <row r="153" spans="1:59" s="590" customFormat="1" x14ac:dyDescent="0.2">
      <c r="A153" s="167" t="s">
        <v>253</v>
      </c>
      <c r="B153" s="167" t="s">
        <v>255</v>
      </c>
      <c r="C153" s="167" t="s">
        <v>502</v>
      </c>
      <c r="D153" s="167" t="s">
        <v>507</v>
      </c>
      <c r="E153" s="167" t="s">
        <v>518</v>
      </c>
      <c r="F153" s="167" t="s">
        <v>519</v>
      </c>
      <c r="G153" s="167" t="s">
        <v>320</v>
      </c>
      <c r="H153" s="167" t="s">
        <v>1110</v>
      </c>
      <c r="I153" s="167" t="s">
        <v>935</v>
      </c>
      <c r="J153" s="167" t="s">
        <v>936</v>
      </c>
      <c r="K153" s="167" t="s">
        <v>510</v>
      </c>
      <c r="L153" s="167">
        <v>6</v>
      </c>
      <c r="M153" s="167">
        <v>6</v>
      </c>
      <c r="N153" s="167">
        <v>6</v>
      </c>
      <c r="O153" s="664">
        <v>1</v>
      </c>
      <c r="P153" s="664">
        <v>103.16666666666667</v>
      </c>
      <c r="Q153" s="664" t="s">
        <v>323</v>
      </c>
      <c r="R153" s="167">
        <v>5</v>
      </c>
      <c r="S153" s="665">
        <v>0.83333333333333337</v>
      </c>
      <c r="T153" s="167">
        <v>5</v>
      </c>
      <c r="U153" s="624">
        <v>0.83333333333333337</v>
      </c>
      <c r="V153" s="167">
        <v>618</v>
      </c>
      <c r="W153" s="167">
        <v>1</v>
      </c>
      <c r="X153" s="624">
        <v>1.6155088852988692E-3</v>
      </c>
      <c r="Y153" s="167">
        <v>619</v>
      </c>
      <c r="Z153" s="167">
        <v>880</v>
      </c>
      <c r="AA153" s="624">
        <v>0.70340909090909087</v>
      </c>
      <c r="AB153" s="167" t="s">
        <v>323</v>
      </c>
      <c r="AC153" s="167" t="s">
        <v>323</v>
      </c>
      <c r="AD153" s="167" t="s">
        <v>323</v>
      </c>
      <c r="AE153" s="167"/>
      <c r="AF153" s="624" t="s">
        <v>323</v>
      </c>
      <c r="AG153" s="167"/>
      <c r="AH153" s="624" t="s">
        <v>323</v>
      </c>
      <c r="AI153" s="167" t="s">
        <v>323</v>
      </c>
      <c r="AJ153" s="624" t="s">
        <v>323</v>
      </c>
      <c r="AK153" s="167"/>
      <c r="AL153" s="624" t="s">
        <v>323</v>
      </c>
      <c r="AM153" s="167"/>
      <c r="AN153" s="624" t="s">
        <v>323</v>
      </c>
      <c r="AO153" s="167" t="s">
        <v>323</v>
      </c>
      <c r="AP153" s="624" t="s">
        <v>323</v>
      </c>
      <c r="AQ153" s="167"/>
      <c r="AR153" s="624" t="s">
        <v>323</v>
      </c>
      <c r="AS153" s="167"/>
      <c r="AT153" s="624" t="s">
        <v>323</v>
      </c>
      <c r="AU153" s="167" t="s">
        <v>323</v>
      </c>
      <c r="AV153" s="624" t="s">
        <v>323</v>
      </c>
      <c r="AW153" s="167"/>
      <c r="AX153" s="624" t="s">
        <v>323</v>
      </c>
      <c r="AY153" s="167"/>
      <c r="AZ153" s="624" t="s">
        <v>323</v>
      </c>
      <c r="BA153" s="167" t="s">
        <v>323</v>
      </c>
      <c r="BB153" s="624" t="s">
        <v>323</v>
      </c>
      <c r="BC153" s="167">
        <v>3</v>
      </c>
      <c r="BD153" s="624">
        <v>0.5</v>
      </c>
      <c r="BE153" s="167">
        <v>3</v>
      </c>
      <c r="BF153" s="624">
        <v>0.5</v>
      </c>
      <c r="BG153" s="167" t="s">
        <v>323</v>
      </c>
    </row>
    <row r="154" spans="1:59" s="590" customFormat="1" x14ac:dyDescent="0.2">
      <c r="A154" s="167" t="s">
        <v>253</v>
      </c>
      <c r="B154" s="167" t="s">
        <v>256</v>
      </c>
      <c r="C154" s="167" t="s">
        <v>502</v>
      </c>
      <c r="D154" s="167" t="s">
        <v>507</v>
      </c>
      <c r="E154" s="167" t="s">
        <v>518</v>
      </c>
      <c r="F154" s="167" t="s">
        <v>519</v>
      </c>
      <c r="G154" s="167" t="s">
        <v>320</v>
      </c>
      <c r="H154" s="167" t="s">
        <v>1110</v>
      </c>
      <c r="I154" s="167" t="s">
        <v>935</v>
      </c>
      <c r="J154" s="167" t="s">
        <v>936</v>
      </c>
      <c r="K154" s="167" t="s">
        <v>386</v>
      </c>
      <c r="L154" s="167">
        <v>6</v>
      </c>
      <c r="M154" s="167"/>
      <c r="N154" s="167">
        <v>7</v>
      </c>
      <c r="O154" s="664">
        <v>1.1666666666666667</v>
      </c>
      <c r="P154" s="664">
        <v>1682.8333333333333</v>
      </c>
      <c r="Q154" s="664">
        <v>692.83333333333337</v>
      </c>
      <c r="R154" s="167">
        <v>4</v>
      </c>
      <c r="S154" s="665">
        <v>0.5714285714285714</v>
      </c>
      <c r="T154" s="167">
        <v>4</v>
      </c>
      <c r="U154" s="624">
        <v>0.66666666666666663</v>
      </c>
      <c r="V154" s="167">
        <v>10086</v>
      </c>
      <c r="W154" s="167">
        <v>11</v>
      </c>
      <c r="X154" s="624">
        <v>1.0894325047043677E-3</v>
      </c>
      <c r="Y154" s="167">
        <v>10097</v>
      </c>
      <c r="Z154" s="167">
        <v>15200</v>
      </c>
      <c r="AA154" s="624">
        <v>0.66427631578947366</v>
      </c>
      <c r="AB154" s="167">
        <v>10086</v>
      </c>
      <c r="AC154" s="167">
        <v>11</v>
      </c>
      <c r="AD154" s="167">
        <v>10097</v>
      </c>
      <c r="AE154" s="167">
        <v>4146</v>
      </c>
      <c r="AF154" s="624">
        <v>0.41106484235574065</v>
      </c>
      <c r="AG154" s="167">
        <v>11</v>
      </c>
      <c r="AH154" s="624">
        <v>1</v>
      </c>
      <c r="AI154" s="167">
        <v>4157</v>
      </c>
      <c r="AJ154" s="624">
        <v>0.41170644745964147</v>
      </c>
      <c r="AK154" s="167">
        <v>27</v>
      </c>
      <c r="AL154" s="624">
        <v>6.5123010130246021E-3</v>
      </c>
      <c r="AM154" s="167"/>
      <c r="AN154" s="624"/>
      <c r="AO154" s="167">
        <v>27</v>
      </c>
      <c r="AP154" s="624">
        <v>6.4950685590570122E-3</v>
      </c>
      <c r="AQ154" s="167">
        <v>26</v>
      </c>
      <c r="AR154" s="624">
        <v>0.96296296296296291</v>
      </c>
      <c r="AS154" s="167"/>
      <c r="AT154" s="624" t="s">
        <v>323</v>
      </c>
      <c r="AU154" s="167">
        <v>26</v>
      </c>
      <c r="AV154" s="624">
        <v>0.96296296296296291</v>
      </c>
      <c r="AW154" s="167">
        <v>7</v>
      </c>
      <c r="AX154" s="624">
        <v>1.6839066634592255E-3</v>
      </c>
      <c r="AY154" s="167">
        <v>188</v>
      </c>
      <c r="AZ154" s="624">
        <v>4.5224921818619195E-2</v>
      </c>
      <c r="BA154" s="167">
        <v>195</v>
      </c>
      <c r="BB154" s="624">
        <v>4.6908828482078418E-2</v>
      </c>
      <c r="BC154" s="167">
        <v>2</v>
      </c>
      <c r="BD154" s="624">
        <v>0.2857142857142857</v>
      </c>
      <c r="BE154" s="167">
        <v>1</v>
      </c>
      <c r="BF154" s="624">
        <v>0.16666666666666666</v>
      </c>
      <c r="BG154" s="167" t="s">
        <v>323</v>
      </c>
    </row>
    <row r="155" spans="1:59" s="590" customFormat="1" x14ac:dyDescent="0.2">
      <c r="A155" s="167" t="s">
        <v>265</v>
      </c>
      <c r="B155" s="167" t="s">
        <v>267</v>
      </c>
      <c r="C155" s="167" t="s">
        <v>502</v>
      </c>
      <c r="D155" s="167" t="s">
        <v>507</v>
      </c>
      <c r="E155" s="167" t="s">
        <v>504</v>
      </c>
      <c r="F155" s="167" t="s">
        <v>519</v>
      </c>
      <c r="G155" s="167" t="s">
        <v>920</v>
      </c>
      <c r="H155" s="167" t="s">
        <v>1109</v>
      </c>
      <c r="I155" s="167" t="s">
        <v>934</v>
      </c>
      <c r="J155" s="167"/>
      <c r="K155" s="167" t="s">
        <v>386</v>
      </c>
      <c r="L155" s="167">
        <v>4</v>
      </c>
      <c r="M155" s="167"/>
      <c r="N155" s="167">
        <v>6</v>
      </c>
      <c r="O155" s="664">
        <v>1.5</v>
      </c>
      <c r="P155" s="664">
        <v>1636.5</v>
      </c>
      <c r="Q155" s="664">
        <v>680.5</v>
      </c>
      <c r="R155" s="167">
        <v>2</v>
      </c>
      <c r="S155" s="665">
        <v>0.33333333333333331</v>
      </c>
      <c r="T155" s="167">
        <v>2</v>
      </c>
      <c r="U155" s="624">
        <v>0.5</v>
      </c>
      <c r="V155" s="167">
        <v>6535</v>
      </c>
      <c r="W155" s="167">
        <v>11</v>
      </c>
      <c r="X155" s="624">
        <v>1.6804155209288116E-3</v>
      </c>
      <c r="Y155" s="167">
        <v>6546</v>
      </c>
      <c r="Z155" s="167">
        <v>9000</v>
      </c>
      <c r="AA155" s="624">
        <v>0.72733333333333339</v>
      </c>
      <c r="AB155" s="167">
        <v>6535</v>
      </c>
      <c r="AC155" s="167">
        <v>11</v>
      </c>
      <c r="AD155" s="167">
        <v>6546</v>
      </c>
      <c r="AE155" s="167">
        <v>2715</v>
      </c>
      <c r="AF155" s="624">
        <v>0.41545524100994646</v>
      </c>
      <c r="AG155" s="167">
        <v>7</v>
      </c>
      <c r="AH155" s="624">
        <v>0.63636363636363635</v>
      </c>
      <c r="AI155" s="167">
        <v>2722</v>
      </c>
      <c r="AJ155" s="624">
        <v>0.41582645890620223</v>
      </c>
      <c r="AK155" s="167">
        <v>13</v>
      </c>
      <c r="AL155" s="624">
        <v>4.7882136279926331E-3</v>
      </c>
      <c r="AM155" s="167"/>
      <c r="AN155" s="624"/>
      <c r="AO155" s="167">
        <v>13</v>
      </c>
      <c r="AP155" s="624">
        <v>4.775900073475386E-3</v>
      </c>
      <c r="AQ155" s="167">
        <v>11</v>
      </c>
      <c r="AR155" s="624">
        <v>0.84615384615384615</v>
      </c>
      <c r="AS155" s="167"/>
      <c r="AT155" s="624" t="s">
        <v>323</v>
      </c>
      <c r="AU155" s="167">
        <v>11</v>
      </c>
      <c r="AV155" s="624">
        <v>0.84615384615384615</v>
      </c>
      <c r="AW155" s="167">
        <v>2</v>
      </c>
      <c r="AX155" s="624">
        <v>7.347538574577516E-4</v>
      </c>
      <c r="AY155" s="167">
        <v>64</v>
      </c>
      <c r="AZ155" s="624">
        <v>2.3512123438648051E-2</v>
      </c>
      <c r="BA155" s="167">
        <v>66</v>
      </c>
      <c r="BB155" s="624">
        <v>2.4246877296105803E-2</v>
      </c>
      <c r="BC155" s="167">
        <v>2</v>
      </c>
      <c r="BD155" s="624">
        <v>0.33333333333333331</v>
      </c>
      <c r="BE155" s="167">
        <v>2</v>
      </c>
      <c r="BF155" s="624">
        <v>0.5</v>
      </c>
      <c r="BG155" s="167" t="s">
        <v>323</v>
      </c>
    </row>
    <row r="156" spans="1:59" s="590" customFormat="1" x14ac:dyDescent="0.2">
      <c r="A156" s="167" t="s">
        <v>265</v>
      </c>
      <c r="B156" s="167" t="s">
        <v>268</v>
      </c>
      <c r="C156" s="167" t="s">
        <v>502</v>
      </c>
      <c r="D156" s="167" t="s">
        <v>507</v>
      </c>
      <c r="E156" s="167" t="s">
        <v>504</v>
      </c>
      <c r="F156" s="167" t="s">
        <v>519</v>
      </c>
      <c r="G156" s="167" t="s">
        <v>920</v>
      </c>
      <c r="H156" s="167" t="s">
        <v>1109</v>
      </c>
      <c r="I156" s="167" t="s">
        <v>934</v>
      </c>
      <c r="J156" s="167"/>
      <c r="K156" s="167" t="s">
        <v>510</v>
      </c>
      <c r="L156" s="167">
        <v>4</v>
      </c>
      <c r="M156" s="167">
        <v>4</v>
      </c>
      <c r="N156" s="167">
        <v>5</v>
      </c>
      <c r="O156" s="664">
        <v>1.25</v>
      </c>
      <c r="P156" s="664">
        <v>177.5</v>
      </c>
      <c r="Q156" s="664" t="s">
        <v>323</v>
      </c>
      <c r="R156" s="167">
        <v>3</v>
      </c>
      <c r="S156" s="665">
        <v>0.6</v>
      </c>
      <c r="T156" s="167">
        <v>2</v>
      </c>
      <c r="U156" s="624">
        <v>0.5</v>
      </c>
      <c r="V156" s="167">
        <v>694</v>
      </c>
      <c r="W156" s="167">
        <v>16</v>
      </c>
      <c r="X156" s="624">
        <v>2.2535211267605635E-2</v>
      </c>
      <c r="Y156" s="167">
        <v>710</v>
      </c>
      <c r="Z156" s="167">
        <v>1360</v>
      </c>
      <c r="AA156" s="624">
        <v>0.5220588235294118</v>
      </c>
      <c r="AB156" s="167" t="s">
        <v>323</v>
      </c>
      <c r="AC156" s="167" t="s">
        <v>323</v>
      </c>
      <c r="AD156" s="167" t="s">
        <v>323</v>
      </c>
      <c r="AE156" s="167"/>
      <c r="AF156" s="624" t="s">
        <v>323</v>
      </c>
      <c r="AG156" s="167"/>
      <c r="AH156" s="624" t="s">
        <v>323</v>
      </c>
      <c r="AI156" s="167" t="s">
        <v>323</v>
      </c>
      <c r="AJ156" s="624" t="s">
        <v>323</v>
      </c>
      <c r="AK156" s="167"/>
      <c r="AL156" s="624" t="s">
        <v>323</v>
      </c>
      <c r="AM156" s="167"/>
      <c r="AN156" s="624" t="s">
        <v>323</v>
      </c>
      <c r="AO156" s="167" t="s">
        <v>323</v>
      </c>
      <c r="AP156" s="624" t="s">
        <v>323</v>
      </c>
      <c r="AQ156" s="167"/>
      <c r="AR156" s="624" t="s">
        <v>323</v>
      </c>
      <c r="AS156" s="167"/>
      <c r="AT156" s="624" t="s">
        <v>323</v>
      </c>
      <c r="AU156" s="167" t="s">
        <v>323</v>
      </c>
      <c r="AV156" s="624" t="s">
        <v>323</v>
      </c>
      <c r="AW156" s="167"/>
      <c r="AX156" s="624" t="s">
        <v>323</v>
      </c>
      <c r="AY156" s="167"/>
      <c r="AZ156" s="624" t="s">
        <v>323</v>
      </c>
      <c r="BA156" s="167" t="s">
        <v>323</v>
      </c>
      <c r="BB156" s="624" t="s">
        <v>323</v>
      </c>
      <c r="BC156" s="167">
        <v>3</v>
      </c>
      <c r="BD156" s="624">
        <v>0.6</v>
      </c>
      <c r="BE156" s="167">
        <v>2</v>
      </c>
      <c r="BF156" s="624">
        <v>0.5</v>
      </c>
      <c r="BG156" s="167" t="s">
        <v>323</v>
      </c>
    </row>
    <row r="157" spans="1:59" s="590" customFormat="1" x14ac:dyDescent="0.2">
      <c r="A157" s="167" t="s">
        <v>265</v>
      </c>
      <c r="B157" s="167" t="s">
        <v>269</v>
      </c>
      <c r="C157" s="167" t="s">
        <v>502</v>
      </c>
      <c r="D157" s="167" t="s">
        <v>507</v>
      </c>
      <c r="E157" s="167" t="s">
        <v>504</v>
      </c>
      <c r="F157" s="167" t="s">
        <v>519</v>
      </c>
      <c r="G157" s="167" t="s">
        <v>920</v>
      </c>
      <c r="H157" s="167" t="s">
        <v>1109</v>
      </c>
      <c r="I157" s="167" t="s">
        <v>934</v>
      </c>
      <c r="J157" s="167"/>
      <c r="K157" s="167" t="s">
        <v>510</v>
      </c>
      <c r="L157" s="167">
        <v>4</v>
      </c>
      <c r="M157" s="167">
        <v>4</v>
      </c>
      <c r="N157" s="167">
        <v>4</v>
      </c>
      <c r="O157" s="664">
        <v>1</v>
      </c>
      <c r="P157" s="664">
        <v>518.5</v>
      </c>
      <c r="Q157" s="664" t="s">
        <v>323</v>
      </c>
      <c r="R157" s="167">
        <v>1</v>
      </c>
      <c r="S157" s="665">
        <v>0.25</v>
      </c>
      <c r="T157" s="167">
        <v>1</v>
      </c>
      <c r="U157" s="624">
        <v>0.25</v>
      </c>
      <c r="V157" s="167">
        <v>2070</v>
      </c>
      <c r="W157" s="167">
        <v>4</v>
      </c>
      <c r="X157" s="624">
        <v>1.9286403085824494E-3</v>
      </c>
      <c r="Y157" s="167">
        <v>2074</v>
      </c>
      <c r="Z157" s="167">
        <v>2620</v>
      </c>
      <c r="AA157" s="624">
        <v>0.7916030534351145</v>
      </c>
      <c r="AB157" s="167" t="s">
        <v>323</v>
      </c>
      <c r="AC157" s="167" t="s">
        <v>323</v>
      </c>
      <c r="AD157" s="167" t="s">
        <v>323</v>
      </c>
      <c r="AE157" s="167"/>
      <c r="AF157" s="624" t="s">
        <v>323</v>
      </c>
      <c r="AG157" s="167"/>
      <c r="AH157" s="624" t="s">
        <v>323</v>
      </c>
      <c r="AI157" s="167" t="s">
        <v>323</v>
      </c>
      <c r="AJ157" s="624" t="s">
        <v>323</v>
      </c>
      <c r="AK157" s="167"/>
      <c r="AL157" s="624" t="s">
        <v>323</v>
      </c>
      <c r="AM157" s="167"/>
      <c r="AN157" s="624" t="s">
        <v>323</v>
      </c>
      <c r="AO157" s="167" t="s">
        <v>323</v>
      </c>
      <c r="AP157" s="624" t="s">
        <v>323</v>
      </c>
      <c r="AQ157" s="167"/>
      <c r="AR157" s="624" t="s">
        <v>323</v>
      </c>
      <c r="AS157" s="167"/>
      <c r="AT157" s="624" t="s">
        <v>323</v>
      </c>
      <c r="AU157" s="167" t="s">
        <v>323</v>
      </c>
      <c r="AV157" s="624" t="s">
        <v>323</v>
      </c>
      <c r="AW157" s="167"/>
      <c r="AX157" s="624" t="s">
        <v>323</v>
      </c>
      <c r="AY157" s="167"/>
      <c r="AZ157" s="624" t="s">
        <v>323</v>
      </c>
      <c r="BA157" s="167" t="s">
        <v>323</v>
      </c>
      <c r="BB157" s="624" t="s">
        <v>323</v>
      </c>
      <c r="BC157" s="167">
        <v>0</v>
      </c>
      <c r="BD157" s="624"/>
      <c r="BE157" s="167"/>
      <c r="BF157" s="624"/>
      <c r="BG157" s="167" t="s">
        <v>323</v>
      </c>
    </row>
    <row r="158" spans="1:59" s="590" customFormat="1" x14ac:dyDescent="0.2">
      <c r="A158" s="167" t="s">
        <v>265</v>
      </c>
      <c r="B158" s="167" t="s">
        <v>270</v>
      </c>
      <c r="C158" s="167" t="s">
        <v>502</v>
      </c>
      <c r="D158" s="167" t="s">
        <v>507</v>
      </c>
      <c r="E158" s="167" t="s">
        <v>504</v>
      </c>
      <c r="F158" s="167" t="s">
        <v>519</v>
      </c>
      <c r="G158" s="167" t="s">
        <v>920</v>
      </c>
      <c r="H158" s="167" t="s">
        <v>1109</v>
      </c>
      <c r="I158" s="167" t="s">
        <v>934</v>
      </c>
      <c r="J158" s="167"/>
      <c r="K158" s="167" t="s">
        <v>510</v>
      </c>
      <c r="L158" s="167">
        <v>4</v>
      </c>
      <c r="M158" s="167">
        <v>4</v>
      </c>
      <c r="N158" s="167">
        <v>4</v>
      </c>
      <c r="O158" s="664">
        <v>1</v>
      </c>
      <c r="P158" s="664">
        <v>1683.5</v>
      </c>
      <c r="Q158" s="664" t="s">
        <v>323</v>
      </c>
      <c r="R158" s="167">
        <v>2</v>
      </c>
      <c r="S158" s="665">
        <v>0.5</v>
      </c>
      <c r="T158" s="167">
        <v>2</v>
      </c>
      <c r="U158" s="624">
        <v>0.5</v>
      </c>
      <c r="V158" s="167">
        <v>6725</v>
      </c>
      <c r="W158" s="167">
        <v>9</v>
      </c>
      <c r="X158" s="624">
        <v>1.3365013365013365E-3</v>
      </c>
      <c r="Y158" s="167">
        <v>6734</v>
      </c>
      <c r="Z158" s="167">
        <v>9770</v>
      </c>
      <c r="AA158" s="624">
        <v>0.68925281473899691</v>
      </c>
      <c r="AB158" s="167" t="s">
        <v>323</v>
      </c>
      <c r="AC158" s="167" t="s">
        <v>323</v>
      </c>
      <c r="AD158" s="167" t="s">
        <v>323</v>
      </c>
      <c r="AE158" s="167"/>
      <c r="AF158" s="624" t="s">
        <v>323</v>
      </c>
      <c r="AG158" s="167"/>
      <c r="AH158" s="624" t="s">
        <v>323</v>
      </c>
      <c r="AI158" s="167" t="s">
        <v>323</v>
      </c>
      <c r="AJ158" s="624" t="s">
        <v>323</v>
      </c>
      <c r="AK158" s="167"/>
      <c r="AL158" s="624" t="s">
        <v>323</v>
      </c>
      <c r="AM158" s="167"/>
      <c r="AN158" s="624" t="s">
        <v>323</v>
      </c>
      <c r="AO158" s="167" t="s">
        <v>323</v>
      </c>
      <c r="AP158" s="624" t="s">
        <v>323</v>
      </c>
      <c r="AQ158" s="167"/>
      <c r="AR158" s="624" t="s">
        <v>323</v>
      </c>
      <c r="AS158" s="167"/>
      <c r="AT158" s="624" t="s">
        <v>323</v>
      </c>
      <c r="AU158" s="167" t="s">
        <v>323</v>
      </c>
      <c r="AV158" s="624" t="s">
        <v>323</v>
      </c>
      <c r="AW158" s="167"/>
      <c r="AX158" s="624" t="s">
        <v>323</v>
      </c>
      <c r="AY158" s="167"/>
      <c r="AZ158" s="624" t="s">
        <v>323</v>
      </c>
      <c r="BA158" s="167" t="s">
        <v>323</v>
      </c>
      <c r="BB158" s="624" t="s">
        <v>323</v>
      </c>
      <c r="BC158" s="167">
        <v>0</v>
      </c>
      <c r="BD158" s="624"/>
      <c r="BE158" s="167"/>
      <c r="BF158" s="624"/>
      <c r="BG158" s="167" t="s">
        <v>323</v>
      </c>
    </row>
    <row r="159" spans="1:59" s="590" customFormat="1" x14ac:dyDescent="0.2">
      <c r="A159" s="167" t="s">
        <v>265</v>
      </c>
      <c r="B159" s="167" t="s">
        <v>271</v>
      </c>
      <c r="C159" s="167" t="s">
        <v>502</v>
      </c>
      <c r="D159" s="167" t="s">
        <v>507</v>
      </c>
      <c r="E159" s="167" t="s">
        <v>504</v>
      </c>
      <c r="F159" s="167" t="s">
        <v>519</v>
      </c>
      <c r="G159" s="167" t="s">
        <v>920</v>
      </c>
      <c r="H159" s="167" t="s">
        <v>1109</v>
      </c>
      <c r="I159" s="167" t="s">
        <v>934</v>
      </c>
      <c r="J159" s="167"/>
      <c r="K159" s="167" t="s">
        <v>510</v>
      </c>
      <c r="L159" s="167">
        <v>4</v>
      </c>
      <c r="M159" s="167">
        <v>3</v>
      </c>
      <c r="N159" s="167">
        <v>3</v>
      </c>
      <c r="O159" s="664">
        <v>0.75</v>
      </c>
      <c r="P159" s="664">
        <v>667.25</v>
      </c>
      <c r="Q159" s="664" t="s">
        <v>323</v>
      </c>
      <c r="R159" s="167"/>
      <c r="S159" s="665"/>
      <c r="T159" s="167"/>
      <c r="U159" s="624"/>
      <c r="V159" s="167">
        <v>2472</v>
      </c>
      <c r="W159" s="167">
        <v>197</v>
      </c>
      <c r="X159" s="624">
        <v>7.3810415886099656E-2</v>
      </c>
      <c r="Y159" s="167">
        <v>2669</v>
      </c>
      <c r="Z159" s="167">
        <v>3130</v>
      </c>
      <c r="AA159" s="624">
        <v>0.85271565495207668</v>
      </c>
      <c r="AB159" s="167" t="s">
        <v>323</v>
      </c>
      <c r="AC159" s="167" t="s">
        <v>323</v>
      </c>
      <c r="AD159" s="167" t="s">
        <v>323</v>
      </c>
      <c r="AE159" s="167"/>
      <c r="AF159" s="624" t="s">
        <v>323</v>
      </c>
      <c r="AG159" s="167"/>
      <c r="AH159" s="624" t="s">
        <v>323</v>
      </c>
      <c r="AI159" s="167" t="s">
        <v>323</v>
      </c>
      <c r="AJ159" s="624" t="s">
        <v>323</v>
      </c>
      <c r="AK159" s="167"/>
      <c r="AL159" s="624" t="s">
        <v>323</v>
      </c>
      <c r="AM159" s="167"/>
      <c r="AN159" s="624" t="s">
        <v>323</v>
      </c>
      <c r="AO159" s="167" t="s">
        <v>323</v>
      </c>
      <c r="AP159" s="624" t="s">
        <v>323</v>
      </c>
      <c r="AQ159" s="167"/>
      <c r="AR159" s="624" t="s">
        <v>323</v>
      </c>
      <c r="AS159" s="167"/>
      <c r="AT159" s="624" t="s">
        <v>323</v>
      </c>
      <c r="AU159" s="167" t="s">
        <v>323</v>
      </c>
      <c r="AV159" s="624" t="s">
        <v>323</v>
      </c>
      <c r="AW159" s="167"/>
      <c r="AX159" s="624" t="s">
        <v>323</v>
      </c>
      <c r="AY159" s="167"/>
      <c r="AZ159" s="624" t="s">
        <v>323</v>
      </c>
      <c r="BA159" s="167" t="s">
        <v>323</v>
      </c>
      <c r="BB159" s="624" t="s">
        <v>323</v>
      </c>
      <c r="BC159" s="167">
        <v>2</v>
      </c>
      <c r="BD159" s="624">
        <v>0.66666666666666663</v>
      </c>
      <c r="BE159" s="167">
        <v>2</v>
      </c>
      <c r="BF159" s="624">
        <v>0.5</v>
      </c>
      <c r="BG159" s="167">
        <v>1</v>
      </c>
    </row>
    <row r="160" spans="1:59" s="590" customFormat="1" x14ac:dyDescent="0.2">
      <c r="A160" s="167" t="s">
        <v>278</v>
      </c>
      <c r="B160" s="167" t="s">
        <v>279</v>
      </c>
      <c r="C160" s="167" t="s">
        <v>280</v>
      </c>
      <c r="D160" s="167" t="s">
        <v>507</v>
      </c>
      <c r="E160" s="167" t="s">
        <v>504</v>
      </c>
      <c r="F160" s="167" t="s">
        <v>519</v>
      </c>
      <c r="G160" s="167" t="s">
        <v>920</v>
      </c>
      <c r="H160" s="167" t="s">
        <v>1109</v>
      </c>
      <c r="I160" s="167" t="s">
        <v>934</v>
      </c>
      <c r="J160" s="167"/>
      <c r="K160" s="167" t="s">
        <v>386</v>
      </c>
      <c r="L160" s="167">
        <v>2</v>
      </c>
      <c r="M160" s="167"/>
      <c r="N160" s="167">
        <v>3</v>
      </c>
      <c r="O160" s="664">
        <v>1.5</v>
      </c>
      <c r="P160" s="664">
        <v>295.5</v>
      </c>
      <c r="Q160" s="664">
        <v>134.5</v>
      </c>
      <c r="R160" s="167">
        <v>1</v>
      </c>
      <c r="S160" s="665">
        <v>0.33333333333333331</v>
      </c>
      <c r="T160" s="167">
        <v>1</v>
      </c>
      <c r="U160" s="624">
        <v>0.5</v>
      </c>
      <c r="V160" s="167">
        <v>590</v>
      </c>
      <c r="W160" s="167">
        <v>1</v>
      </c>
      <c r="X160" s="624">
        <v>1.6920473773265651E-3</v>
      </c>
      <c r="Y160" s="167">
        <v>591</v>
      </c>
      <c r="Z160" s="167"/>
      <c r="AA160" s="624"/>
      <c r="AB160" s="167">
        <v>590</v>
      </c>
      <c r="AC160" s="167">
        <v>1</v>
      </c>
      <c r="AD160" s="167">
        <v>591</v>
      </c>
      <c r="AE160" s="167">
        <v>268</v>
      </c>
      <c r="AF160" s="624">
        <v>0.45423728813559322</v>
      </c>
      <c r="AG160" s="167">
        <v>1</v>
      </c>
      <c r="AH160" s="624">
        <v>1</v>
      </c>
      <c r="AI160" s="167">
        <v>269</v>
      </c>
      <c r="AJ160" s="624">
        <v>0.45516074450084604</v>
      </c>
      <c r="AK160" s="167">
        <v>1</v>
      </c>
      <c r="AL160" s="624">
        <v>3.7313432835820895E-3</v>
      </c>
      <c r="AM160" s="167"/>
      <c r="AN160" s="624"/>
      <c r="AO160" s="167">
        <v>1</v>
      </c>
      <c r="AP160" s="624">
        <v>3.7174721189591076E-3</v>
      </c>
      <c r="AQ160" s="167">
        <v>1</v>
      </c>
      <c r="AR160" s="624">
        <v>1</v>
      </c>
      <c r="AS160" s="167"/>
      <c r="AT160" s="624" t="s">
        <v>323</v>
      </c>
      <c r="AU160" s="167">
        <v>1</v>
      </c>
      <c r="AV160" s="624">
        <v>1</v>
      </c>
      <c r="AW160" s="167">
        <v>0</v>
      </c>
      <c r="AX160" s="624"/>
      <c r="AY160" s="167">
        <v>13</v>
      </c>
      <c r="AZ160" s="624">
        <v>4.8327137546468404E-2</v>
      </c>
      <c r="BA160" s="167">
        <v>13</v>
      </c>
      <c r="BB160" s="624">
        <v>4.8327137546468404E-2</v>
      </c>
      <c r="BC160" s="167">
        <v>1</v>
      </c>
      <c r="BD160" s="624">
        <v>0.33333333333333331</v>
      </c>
      <c r="BE160" s="167">
        <v>0</v>
      </c>
      <c r="BF160" s="624"/>
      <c r="BG160" s="167" t="s">
        <v>323</v>
      </c>
    </row>
    <row r="161" spans="1:59" s="590" customFormat="1" x14ac:dyDescent="0.2">
      <c r="A161" s="167" t="s">
        <v>278</v>
      </c>
      <c r="B161" s="167" t="s">
        <v>279</v>
      </c>
      <c r="C161" s="167" t="s">
        <v>281</v>
      </c>
      <c r="D161" s="167" t="s">
        <v>507</v>
      </c>
      <c r="E161" s="167" t="s">
        <v>504</v>
      </c>
      <c r="F161" s="167" t="s">
        <v>519</v>
      </c>
      <c r="G161" s="167" t="s">
        <v>920</v>
      </c>
      <c r="H161" s="167" t="s">
        <v>1109</v>
      </c>
      <c r="I161" s="167" t="s">
        <v>934</v>
      </c>
      <c r="J161" s="167"/>
      <c r="K161" s="167" t="s">
        <v>510</v>
      </c>
      <c r="L161" s="167">
        <v>3</v>
      </c>
      <c r="M161" s="167">
        <v>2</v>
      </c>
      <c r="N161" s="167">
        <v>2</v>
      </c>
      <c r="O161" s="664">
        <v>0.66666666666666663</v>
      </c>
      <c r="P161" s="664">
        <v>289.33333333333331</v>
      </c>
      <c r="Q161" s="664" t="s">
        <v>323</v>
      </c>
      <c r="R161" s="167"/>
      <c r="S161" s="665"/>
      <c r="T161" s="167"/>
      <c r="U161" s="624"/>
      <c r="V161" s="167">
        <v>867</v>
      </c>
      <c r="W161" s="167">
        <v>1</v>
      </c>
      <c r="X161" s="624">
        <v>1.152073732718894E-3</v>
      </c>
      <c r="Y161" s="167">
        <v>868</v>
      </c>
      <c r="Z161" s="167"/>
      <c r="AA161" s="624"/>
      <c r="AB161" s="167" t="s">
        <v>323</v>
      </c>
      <c r="AC161" s="167" t="s">
        <v>323</v>
      </c>
      <c r="AD161" s="167" t="s">
        <v>323</v>
      </c>
      <c r="AE161" s="167"/>
      <c r="AF161" s="624" t="s">
        <v>323</v>
      </c>
      <c r="AG161" s="167"/>
      <c r="AH161" s="624" t="s">
        <v>323</v>
      </c>
      <c r="AI161" s="167" t="s">
        <v>323</v>
      </c>
      <c r="AJ161" s="624" t="s">
        <v>323</v>
      </c>
      <c r="AK161" s="167"/>
      <c r="AL161" s="624" t="s">
        <v>323</v>
      </c>
      <c r="AM161" s="167"/>
      <c r="AN161" s="624"/>
      <c r="AO161" s="167" t="s">
        <v>323</v>
      </c>
      <c r="AP161" s="624" t="s">
        <v>323</v>
      </c>
      <c r="AQ161" s="167"/>
      <c r="AR161" s="624" t="s">
        <v>323</v>
      </c>
      <c r="AS161" s="167"/>
      <c r="AT161" s="624" t="s">
        <v>323</v>
      </c>
      <c r="AU161" s="167" t="s">
        <v>323</v>
      </c>
      <c r="AV161" s="624" t="s">
        <v>323</v>
      </c>
      <c r="AW161" s="167"/>
      <c r="AX161" s="624" t="s">
        <v>323</v>
      </c>
      <c r="AY161" s="167"/>
      <c r="AZ161" s="624" t="s">
        <v>323</v>
      </c>
      <c r="BA161" s="167" t="s">
        <v>323</v>
      </c>
      <c r="BB161" s="624" t="s">
        <v>323</v>
      </c>
      <c r="BC161" s="167">
        <v>1</v>
      </c>
      <c r="BD161" s="624">
        <v>0.5</v>
      </c>
      <c r="BE161" s="167">
        <v>1</v>
      </c>
      <c r="BF161" s="624">
        <v>0.33333333333333331</v>
      </c>
      <c r="BG161" s="167">
        <v>1</v>
      </c>
    </row>
    <row r="162" spans="1:59" s="590" customFormat="1" x14ac:dyDescent="0.2">
      <c r="A162" s="167" t="s">
        <v>278</v>
      </c>
      <c r="B162" s="167" t="s">
        <v>279</v>
      </c>
      <c r="C162" s="167" t="s">
        <v>282</v>
      </c>
      <c r="D162" s="167" t="s">
        <v>507</v>
      </c>
      <c r="E162" s="167" t="s">
        <v>504</v>
      </c>
      <c r="F162" s="167" t="s">
        <v>519</v>
      </c>
      <c r="G162" s="167" t="s">
        <v>920</v>
      </c>
      <c r="H162" s="167" t="s">
        <v>1109</v>
      </c>
      <c r="I162" s="167" t="s">
        <v>934</v>
      </c>
      <c r="J162" s="167"/>
      <c r="K162" s="167" t="s">
        <v>510</v>
      </c>
      <c r="L162" s="167">
        <v>1</v>
      </c>
      <c r="M162" s="167">
        <v>1</v>
      </c>
      <c r="N162" s="167">
        <v>1</v>
      </c>
      <c r="O162" s="664">
        <v>1</v>
      </c>
      <c r="P162" s="664">
        <v>237</v>
      </c>
      <c r="Q162" s="664" t="s">
        <v>323</v>
      </c>
      <c r="R162" s="167"/>
      <c r="S162" s="665"/>
      <c r="T162" s="167"/>
      <c r="U162" s="624"/>
      <c r="V162" s="167">
        <v>237</v>
      </c>
      <c r="W162" s="167"/>
      <c r="X162" s="624"/>
      <c r="Y162" s="167">
        <v>237</v>
      </c>
      <c r="Z162" s="167"/>
      <c r="AA162" s="624"/>
      <c r="AB162" s="167" t="s">
        <v>323</v>
      </c>
      <c r="AC162" s="167" t="s">
        <v>323</v>
      </c>
      <c r="AD162" s="167" t="s">
        <v>323</v>
      </c>
      <c r="AE162" s="167"/>
      <c r="AF162" s="624" t="s">
        <v>323</v>
      </c>
      <c r="AG162" s="167"/>
      <c r="AH162" s="624" t="s">
        <v>323</v>
      </c>
      <c r="AI162" s="167" t="s">
        <v>323</v>
      </c>
      <c r="AJ162" s="624" t="s">
        <v>323</v>
      </c>
      <c r="AK162" s="167" t="s">
        <v>323</v>
      </c>
      <c r="AL162" s="624" t="s">
        <v>323</v>
      </c>
      <c r="AM162" s="167"/>
      <c r="AN162" s="624"/>
      <c r="AO162" s="167" t="s">
        <v>323</v>
      </c>
      <c r="AP162" s="624" t="s">
        <v>323</v>
      </c>
      <c r="AQ162" s="167"/>
      <c r="AR162" s="624" t="s">
        <v>323</v>
      </c>
      <c r="AS162" s="167"/>
      <c r="AT162" s="624" t="s">
        <v>323</v>
      </c>
      <c r="AU162" s="167" t="s">
        <v>323</v>
      </c>
      <c r="AV162" s="624" t="s">
        <v>323</v>
      </c>
      <c r="AW162" s="167"/>
      <c r="AX162" s="624" t="s">
        <v>323</v>
      </c>
      <c r="AY162" s="167"/>
      <c r="AZ162" s="624" t="s">
        <v>323</v>
      </c>
      <c r="BA162" s="167" t="s">
        <v>323</v>
      </c>
      <c r="BB162" s="624" t="s">
        <v>323</v>
      </c>
      <c r="BC162" s="167">
        <v>1</v>
      </c>
      <c r="BD162" s="624">
        <v>1</v>
      </c>
      <c r="BE162" s="167">
        <v>1</v>
      </c>
      <c r="BF162" s="624">
        <v>1</v>
      </c>
      <c r="BG162" s="167" t="s">
        <v>323</v>
      </c>
    </row>
    <row r="163" spans="1:59" s="590" customFormat="1" x14ac:dyDescent="0.2">
      <c r="A163" s="167" t="s">
        <v>278</v>
      </c>
      <c r="B163" s="167" t="s">
        <v>283</v>
      </c>
      <c r="C163" s="167" t="s">
        <v>502</v>
      </c>
      <c r="D163" s="167" t="s">
        <v>507</v>
      </c>
      <c r="E163" s="167" t="s">
        <v>504</v>
      </c>
      <c r="F163" s="167" t="s">
        <v>519</v>
      </c>
      <c r="G163" s="167" t="s">
        <v>920</v>
      </c>
      <c r="H163" s="167" t="s">
        <v>1109</v>
      </c>
      <c r="I163" s="167" t="s">
        <v>934</v>
      </c>
      <c r="J163" s="167"/>
      <c r="K163" s="167" t="s">
        <v>510</v>
      </c>
      <c r="L163" s="167">
        <v>6</v>
      </c>
      <c r="M163" s="167">
        <v>3</v>
      </c>
      <c r="N163" s="167">
        <v>3</v>
      </c>
      <c r="O163" s="664">
        <v>0.5</v>
      </c>
      <c r="P163" s="664">
        <v>376.83333333333331</v>
      </c>
      <c r="Q163" s="664">
        <v>753.66666666666663</v>
      </c>
      <c r="R163" s="167">
        <v>3</v>
      </c>
      <c r="S163" s="665">
        <v>1</v>
      </c>
      <c r="T163" s="167">
        <v>3</v>
      </c>
      <c r="U163" s="624">
        <v>0.5</v>
      </c>
      <c r="V163" s="167">
        <v>2230</v>
      </c>
      <c r="W163" s="167">
        <v>31</v>
      </c>
      <c r="X163" s="624">
        <v>1.3710747456877488E-2</v>
      </c>
      <c r="Y163" s="167">
        <v>2261</v>
      </c>
      <c r="Z163" s="167">
        <v>2990</v>
      </c>
      <c r="AA163" s="624">
        <v>0.75618729096989967</v>
      </c>
      <c r="AB163" s="167" t="s">
        <v>323</v>
      </c>
      <c r="AC163" s="167" t="s">
        <v>323</v>
      </c>
      <c r="AD163" s="167" t="s">
        <v>323</v>
      </c>
      <c r="AE163" s="167">
        <v>2230</v>
      </c>
      <c r="AF163" s="624" t="s">
        <v>323</v>
      </c>
      <c r="AG163" s="167">
        <v>31</v>
      </c>
      <c r="AH163" s="624" t="s">
        <v>323</v>
      </c>
      <c r="AI163" s="167">
        <v>2261</v>
      </c>
      <c r="AJ163" s="624"/>
      <c r="AK163" s="167"/>
      <c r="AL163" s="624" t="s">
        <v>323</v>
      </c>
      <c r="AM163" s="167"/>
      <c r="AN163" s="624"/>
      <c r="AO163" s="167" t="s">
        <v>323</v>
      </c>
      <c r="AP163" s="624"/>
      <c r="AQ163" s="167"/>
      <c r="AR163" s="624" t="s">
        <v>323</v>
      </c>
      <c r="AS163" s="167"/>
      <c r="AT163" s="624" t="s">
        <v>323</v>
      </c>
      <c r="AU163" s="167" t="s">
        <v>323</v>
      </c>
      <c r="AV163" s="624" t="s">
        <v>323</v>
      </c>
      <c r="AW163" s="167"/>
      <c r="AX163" s="624"/>
      <c r="AY163" s="167"/>
      <c r="AZ163" s="624"/>
      <c r="BA163" s="167" t="s">
        <v>323</v>
      </c>
      <c r="BB163" s="624"/>
      <c r="BC163" s="167">
        <v>0</v>
      </c>
      <c r="BD163" s="624"/>
      <c r="BE163" s="167"/>
      <c r="BF163" s="624"/>
      <c r="BG163" s="167">
        <v>3</v>
      </c>
    </row>
    <row r="164" spans="1:59" s="590" customFormat="1" x14ac:dyDescent="0.2">
      <c r="A164" s="167" t="s">
        <v>278</v>
      </c>
      <c r="B164" s="167" t="s">
        <v>432</v>
      </c>
      <c r="C164" s="167" t="s">
        <v>502</v>
      </c>
      <c r="D164" s="167" t="s">
        <v>507</v>
      </c>
      <c r="E164" s="167" t="s">
        <v>504</v>
      </c>
      <c r="F164" s="167" t="s">
        <v>519</v>
      </c>
      <c r="G164" s="167" t="s">
        <v>920</v>
      </c>
      <c r="H164" s="167" t="s">
        <v>1109</v>
      </c>
      <c r="I164" s="167" t="s">
        <v>934</v>
      </c>
      <c r="J164" s="167"/>
      <c r="K164" s="167" t="s">
        <v>386</v>
      </c>
      <c r="L164" s="167">
        <v>6</v>
      </c>
      <c r="M164" s="167"/>
      <c r="N164" s="167">
        <v>8</v>
      </c>
      <c r="O164" s="664">
        <v>1.3333333333333333</v>
      </c>
      <c r="P164" s="664">
        <v>1051.1666666666667</v>
      </c>
      <c r="Q164" s="664">
        <v>497.33333333333331</v>
      </c>
      <c r="R164" s="167">
        <v>6</v>
      </c>
      <c r="S164" s="665">
        <v>0.75</v>
      </c>
      <c r="T164" s="167">
        <v>6</v>
      </c>
      <c r="U164" s="624">
        <v>1</v>
      </c>
      <c r="V164" s="167">
        <v>6303</v>
      </c>
      <c r="W164" s="167">
        <v>4</v>
      </c>
      <c r="X164" s="624">
        <v>6.3421595053115589E-4</v>
      </c>
      <c r="Y164" s="167">
        <v>6307</v>
      </c>
      <c r="Z164" s="167">
        <v>9372</v>
      </c>
      <c r="AA164" s="624">
        <v>0.67296201451131032</v>
      </c>
      <c r="AB164" s="167">
        <v>6303</v>
      </c>
      <c r="AC164" s="167">
        <v>4</v>
      </c>
      <c r="AD164" s="167">
        <v>6307</v>
      </c>
      <c r="AE164" s="167">
        <v>2981</v>
      </c>
      <c r="AF164" s="624">
        <v>0.47294938917975565</v>
      </c>
      <c r="AG164" s="167">
        <v>3</v>
      </c>
      <c r="AH164" s="624">
        <v>0.75</v>
      </c>
      <c r="AI164" s="167">
        <v>2984</v>
      </c>
      <c r="AJ164" s="624">
        <v>0.47312509909624229</v>
      </c>
      <c r="AK164" s="167">
        <v>29</v>
      </c>
      <c r="AL164" s="624">
        <v>9.7282791009728285E-3</v>
      </c>
      <c r="AM164" s="167"/>
      <c r="AN164" s="624"/>
      <c r="AO164" s="167">
        <v>29</v>
      </c>
      <c r="AP164" s="624">
        <v>9.7184986595174258E-3</v>
      </c>
      <c r="AQ164" s="167">
        <v>21</v>
      </c>
      <c r="AR164" s="624">
        <v>0.72413793103448276</v>
      </c>
      <c r="AS164" s="167"/>
      <c r="AT164" s="624" t="s">
        <v>323</v>
      </c>
      <c r="AU164" s="167">
        <v>21</v>
      </c>
      <c r="AV164" s="624">
        <v>0.72413793103448276</v>
      </c>
      <c r="AW164" s="167">
        <v>2</v>
      </c>
      <c r="AX164" s="624">
        <v>6.7024128686327079E-4</v>
      </c>
      <c r="AY164" s="167">
        <v>176</v>
      </c>
      <c r="AZ164" s="624">
        <v>5.8981233243967826E-2</v>
      </c>
      <c r="BA164" s="167">
        <v>178</v>
      </c>
      <c r="BB164" s="624">
        <v>5.9651474530831097E-2</v>
      </c>
      <c r="BC164" s="167">
        <v>4</v>
      </c>
      <c r="BD164" s="624">
        <v>0.5</v>
      </c>
      <c r="BE164" s="167">
        <v>3</v>
      </c>
      <c r="BF164" s="624">
        <v>0.5</v>
      </c>
      <c r="BG164" s="167" t="s">
        <v>323</v>
      </c>
    </row>
    <row r="165" spans="1:59" s="590" customFormat="1" x14ac:dyDescent="0.2">
      <c r="A165" s="167" t="s">
        <v>278</v>
      </c>
      <c r="B165" s="167" t="s">
        <v>284</v>
      </c>
      <c r="C165" s="167" t="s">
        <v>502</v>
      </c>
      <c r="D165" s="167" t="s">
        <v>507</v>
      </c>
      <c r="E165" s="167" t="s">
        <v>504</v>
      </c>
      <c r="F165" s="167" t="s">
        <v>519</v>
      </c>
      <c r="G165" s="167" t="s">
        <v>920</v>
      </c>
      <c r="H165" s="167" t="s">
        <v>1109</v>
      </c>
      <c r="I165" s="167" t="s">
        <v>934</v>
      </c>
      <c r="J165" s="167"/>
      <c r="K165" s="167" t="s">
        <v>386</v>
      </c>
      <c r="L165" s="167">
        <v>6</v>
      </c>
      <c r="M165" s="167"/>
      <c r="N165" s="167">
        <v>7</v>
      </c>
      <c r="O165" s="664">
        <v>1.1666666666666667</v>
      </c>
      <c r="P165" s="664">
        <v>336.33333333333331</v>
      </c>
      <c r="Q165" s="664">
        <v>147.5</v>
      </c>
      <c r="R165" s="167">
        <v>6</v>
      </c>
      <c r="S165" s="665">
        <v>0.8571428571428571</v>
      </c>
      <c r="T165" s="167">
        <v>5</v>
      </c>
      <c r="U165" s="624">
        <v>0.83333333333333337</v>
      </c>
      <c r="V165" s="167">
        <v>2015</v>
      </c>
      <c r="W165" s="167">
        <v>3</v>
      </c>
      <c r="X165" s="624">
        <v>1.4866204162537165E-3</v>
      </c>
      <c r="Y165" s="167">
        <v>2018</v>
      </c>
      <c r="Z165" s="167">
        <v>3480</v>
      </c>
      <c r="AA165" s="624">
        <v>0.5798850574712644</v>
      </c>
      <c r="AB165" s="167">
        <v>2015</v>
      </c>
      <c r="AC165" s="167">
        <v>3</v>
      </c>
      <c r="AD165" s="167">
        <v>2018</v>
      </c>
      <c r="AE165" s="167">
        <v>882</v>
      </c>
      <c r="AF165" s="624">
        <v>0.43771712158808934</v>
      </c>
      <c r="AG165" s="167">
        <v>3</v>
      </c>
      <c r="AH165" s="624">
        <v>1</v>
      </c>
      <c r="AI165" s="167">
        <v>885</v>
      </c>
      <c r="AJ165" s="624">
        <v>0.43855302279484637</v>
      </c>
      <c r="AK165" s="167">
        <v>8</v>
      </c>
      <c r="AL165" s="624">
        <v>9.0702947845804991E-3</v>
      </c>
      <c r="AM165" s="167"/>
      <c r="AN165" s="624"/>
      <c r="AO165" s="167">
        <v>8</v>
      </c>
      <c r="AP165" s="624">
        <v>9.0395480225988704E-3</v>
      </c>
      <c r="AQ165" s="167">
        <v>4</v>
      </c>
      <c r="AR165" s="624">
        <v>0.5</v>
      </c>
      <c r="AS165" s="167"/>
      <c r="AT165" s="624" t="s">
        <v>323</v>
      </c>
      <c r="AU165" s="167">
        <v>4</v>
      </c>
      <c r="AV165" s="624">
        <v>0.5</v>
      </c>
      <c r="AW165" s="167">
        <v>0</v>
      </c>
      <c r="AX165" s="624">
        <v>0</v>
      </c>
      <c r="AY165" s="167">
        <v>46</v>
      </c>
      <c r="AZ165" s="624">
        <v>5.19774011299435E-2</v>
      </c>
      <c r="BA165" s="167">
        <v>46</v>
      </c>
      <c r="BB165" s="624">
        <v>5.19774011299435E-2</v>
      </c>
      <c r="BC165" s="167">
        <v>1</v>
      </c>
      <c r="BD165" s="624">
        <v>0.14285714285714285</v>
      </c>
      <c r="BE165" s="167">
        <v>1</v>
      </c>
      <c r="BF165" s="624">
        <v>0.16666666666666666</v>
      </c>
      <c r="BG165" s="167" t="s">
        <v>323</v>
      </c>
    </row>
    <row r="166" spans="1:59" s="590" customFormat="1" x14ac:dyDescent="0.2">
      <c r="A166" s="167" t="s">
        <v>278</v>
      </c>
      <c r="B166" s="167" t="s">
        <v>285</v>
      </c>
      <c r="C166" s="167" t="s">
        <v>502</v>
      </c>
      <c r="D166" s="167" t="s">
        <v>507</v>
      </c>
      <c r="E166" s="167" t="s">
        <v>504</v>
      </c>
      <c r="F166" s="167" t="s">
        <v>519</v>
      </c>
      <c r="G166" s="167" t="s">
        <v>920</v>
      </c>
      <c r="H166" s="167" t="s">
        <v>1109</v>
      </c>
      <c r="I166" s="167" t="s">
        <v>934</v>
      </c>
      <c r="J166" s="167"/>
      <c r="K166" s="167" t="s">
        <v>510</v>
      </c>
      <c r="L166" s="167">
        <v>6</v>
      </c>
      <c r="M166" s="167"/>
      <c r="N166" s="167">
        <v>6</v>
      </c>
      <c r="O166" s="664">
        <v>1</v>
      </c>
      <c r="P166" s="664">
        <v>1681.5</v>
      </c>
      <c r="Q166" s="664" t="s">
        <v>323</v>
      </c>
      <c r="R166" s="167">
        <v>5</v>
      </c>
      <c r="S166" s="665">
        <v>0.83333333333333337</v>
      </c>
      <c r="T166" s="167">
        <v>5</v>
      </c>
      <c r="U166" s="624">
        <v>0.83333333333333337</v>
      </c>
      <c r="V166" s="167">
        <v>10079</v>
      </c>
      <c r="W166" s="167">
        <v>10</v>
      </c>
      <c r="X166" s="624">
        <v>9.911785112498761E-4</v>
      </c>
      <c r="Y166" s="167">
        <v>10089</v>
      </c>
      <c r="Z166" s="167">
        <v>14800</v>
      </c>
      <c r="AA166" s="624">
        <v>0.68168918918918919</v>
      </c>
      <c r="AB166" s="167">
        <v>10079</v>
      </c>
      <c r="AC166" s="167">
        <v>10</v>
      </c>
      <c r="AD166" s="167">
        <v>10089</v>
      </c>
      <c r="AE166" s="167"/>
      <c r="AF166" s="624"/>
      <c r="AG166" s="167"/>
      <c r="AH166" s="624"/>
      <c r="AI166" s="167" t="s">
        <v>323</v>
      </c>
      <c r="AJ166" s="624" t="s">
        <v>323</v>
      </c>
      <c r="AK166" s="167"/>
      <c r="AL166" s="624" t="s">
        <v>323</v>
      </c>
      <c r="AM166" s="167"/>
      <c r="AN166" s="624" t="s">
        <v>323</v>
      </c>
      <c r="AO166" s="167" t="s">
        <v>323</v>
      </c>
      <c r="AP166" s="624" t="s">
        <v>323</v>
      </c>
      <c r="AQ166" s="167"/>
      <c r="AR166" s="624" t="s">
        <v>323</v>
      </c>
      <c r="AS166" s="167"/>
      <c r="AT166" s="624" t="s">
        <v>323</v>
      </c>
      <c r="AU166" s="167" t="s">
        <v>323</v>
      </c>
      <c r="AV166" s="624" t="s">
        <v>323</v>
      </c>
      <c r="AW166" s="167"/>
      <c r="AX166" s="624" t="s">
        <v>323</v>
      </c>
      <c r="AY166" s="167"/>
      <c r="AZ166" s="624" t="s">
        <v>323</v>
      </c>
      <c r="BA166" s="167" t="s">
        <v>323</v>
      </c>
      <c r="BB166" s="624" t="s">
        <v>323</v>
      </c>
      <c r="BC166" s="167">
        <v>1</v>
      </c>
      <c r="BD166" s="624">
        <v>0.16666666666666666</v>
      </c>
      <c r="BE166" s="167">
        <v>1</v>
      </c>
      <c r="BF166" s="624">
        <v>0.16666666666666666</v>
      </c>
      <c r="BG166" s="167" t="s">
        <v>323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2"/>
  <sheetViews>
    <sheetView workbookViewId="0">
      <pane xSplit="4" ySplit="1" topLeftCell="AN41" activePane="bottomRight" state="frozen"/>
      <selection pane="topRight" activeCell="E1" sqref="E1"/>
      <selection pane="bottomLeft" activeCell="A2" sqref="A2"/>
      <selection pane="bottomRight" activeCell="BF53" sqref="BF53"/>
    </sheetView>
  </sheetViews>
  <sheetFormatPr defaultRowHeight="12.75" x14ac:dyDescent="0.2"/>
  <cols>
    <col min="1" max="1" width="26.28515625" customWidth="1"/>
    <col min="2" max="2" width="27.42578125" customWidth="1"/>
    <col min="3" max="3" width="16.28515625" customWidth="1"/>
    <col min="7" max="7" width="11.7109375" customWidth="1"/>
    <col min="10" max="10" width="6.85546875" customWidth="1"/>
  </cols>
  <sheetData>
    <row r="1" spans="1:59" s="652" customFormat="1" ht="102" x14ac:dyDescent="0.2">
      <c r="A1" s="660" t="s">
        <v>771</v>
      </c>
      <c r="B1" s="660" t="s">
        <v>468</v>
      </c>
      <c r="C1" s="660" t="s">
        <v>498</v>
      </c>
      <c r="D1" s="660" t="s">
        <v>298</v>
      </c>
      <c r="E1" s="660" t="s">
        <v>495</v>
      </c>
      <c r="F1" s="660" t="s">
        <v>499</v>
      </c>
      <c r="G1" s="660" t="s">
        <v>313</v>
      </c>
      <c r="H1" s="660" t="s">
        <v>1111</v>
      </c>
      <c r="I1" s="660" t="s">
        <v>933</v>
      </c>
      <c r="J1" s="660" t="s">
        <v>938</v>
      </c>
      <c r="K1" s="660" t="s">
        <v>469</v>
      </c>
      <c r="L1" s="660" t="s">
        <v>307</v>
      </c>
      <c r="M1" s="660" t="s">
        <v>470</v>
      </c>
      <c r="N1" s="660" t="s">
        <v>308</v>
      </c>
      <c r="O1" s="661" t="s">
        <v>299</v>
      </c>
      <c r="P1" s="661" t="s">
        <v>322</v>
      </c>
      <c r="Q1" s="661" t="s">
        <v>324</v>
      </c>
      <c r="R1" s="660" t="s">
        <v>328</v>
      </c>
      <c r="S1" s="662" t="s">
        <v>329</v>
      </c>
      <c r="T1" s="660" t="s">
        <v>330</v>
      </c>
      <c r="U1" s="663" t="s">
        <v>331</v>
      </c>
      <c r="V1" s="660" t="s">
        <v>489</v>
      </c>
      <c r="W1" s="660" t="s">
        <v>477</v>
      </c>
      <c r="X1" s="663" t="s">
        <v>478</v>
      </c>
      <c r="Y1" s="660" t="s">
        <v>479</v>
      </c>
      <c r="Z1" s="660" t="s">
        <v>929</v>
      </c>
      <c r="AA1" s="663" t="s">
        <v>480</v>
      </c>
      <c r="AB1" s="660" t="s">
        <v>490</v>
      </c>
      <c r="AC1" s="660" t="s">
        <v>481</v>
      </c>
      <c r="AD1" s="660" t="s">
        <v>482</v>
      </c>
      <c r="AE1" s="660" t="s">
        <v>483</v>
      </c>
      <c r="AF1" s="663" t="s">
        <v>484</v>
      </c>
      <c r="AG1" s="660" t="s">
        <v>485</v>
      </c>
      <c r="AH1" s="663" t="s">
        <v>486</v>
      </c>
      <c r="AI1" s="660" t="s">
        <v>487</v>
      </c>
      <c r="AJ1" s="663" t="s">
        <v>488</v>
      </c>
      <c r="AK1" s="660" t="s">
        <v>332</v>
      </c>
      <c r="AL1" s="663" t="s">
        <v>333</v>
      </c>
      <c r="AM1" s="660" t="s">
        <v>334</v>
      </c>
      <c r="AN1" s="663" t="s">
        <v>335</v>
      </c>
      <c r="AO1" s="660" t="s">
        <v>336</v>
      </c>
      <c r="AP1" s="663" t="s">
        <v>337</v>
      </c>
      <c r="AQ1" s="660" t="s">
        <v>475</v>
      </c>
      <c r="AR1" s="663" t="s">
        <v>338</v>
      </c>
      <c r="AS1" s="660" t="s">
        <v>476</v>
      </c>
      <c r="AT1" s="663" t="s">
        <v>339</v>
      </c>
      <c r="AU1" s="660" t="s">
        <v>491</v>
      </c>
      <c r="AV1" s="663" t="s">
        <v>492</v>
      </c>
      <c r="AW1" s="660" t="s">
        <v>493</v>
      </c>
      <c r="AX1" s="663" t="s">
        <v>494</v>
      </c>
      <c r="AY1" s="660" t="s">
        <v>471</v>
      </c>
      <c r="AZ1" s="663" t="s">
        <v>472</v>
      </c>
      <c r="BA1" s="660" t="s">
        <v>473</v>
      </c>
      <c r="BB1" s="663" t="s">
        <v>474</v>
      </c>
      <c r="BC1" s="660" t="s">
        <v>497</v>
      </c>
      <c r="BD1" s="663" t="s">
        <v>496</v>
      </c>
      <c r="BE1" s="660" t="s">
        <v>939</v>
      </c>
      <c r="BF1" s="663" t="s">
        <v>940</v>
      </c>
      <c r="BG1" s="660" t="s">
        <v>454</v>
      </c>
    </row>
    <row r="2" spans="1:59" s="590" customFormat="1" x14ac:dyDescent="0.2">
      <c r="A2" s="167" t="s">
        <v>500</v>
      </c>
      <c r="B2" s="167" t="s">
        <v>501</v>
      </c>
      <c r="C2" s="167" t="s">
        <v>502</v>
      </c>
      <c r="D2" s="167" t="s">
        <v>503</v>
      </c>
      <c r="E2" s="167" t="s">
        <v>504</v>
      </c>
      <c r="F2" s="167" t="s">
        <v>505</v>
      </c>
      <c r="G2" s="167" t="s">
        <v>314</v>
      </c>
      <c r="H2" s="167" t="s">
        <v>1109</v>
      </c>
      <c r="I2" s="167" t="s">
        <v>934</v>
      </c>
      <c r="J2" s="167"/>
      <c r="K2" s="167" t="s">
        <v>386</v>
      </c>
      <c r="L2" s="167">
        <v>6</v>
      </c>
      <c r="M2" s="167"/>
      <c r="N2" s="167">
        <v>9</v>
      </c>
      <c r="O2" s="664">
        <v>1.5</v>
      </c>
      <c r="P2" s="664">
        <v>2953.8333333333335</v>
      </c>
      <c r="Q2" s="664">
        <v>365.16666666666669</v>
      </c>
      <c r="R2" s="167">
        <v>4</v>
      </c>
      <c r="S2" s="665">
        <v>0.44444444444444442</v>
      </c>
      <c r="T2" s="167">
        <v>4</v>
      </c>
      <c r="U2" s="624">
        <v>0.66666666666666663</v>
      </c>
      <c r="V2" s="167">
        <v>17723</v>
      </c>
      <c r="W2" s="167"/>
      <c r="X2" s="624"/>
      <c r="Y2" s="167">
        <v>17723</v>
      </c>
      <c r="Z2" s="167"/>
      <c r="AA2" s="624"/>
      <c r="AB2" s="167">
        <v>17723</v>
      </c>
      <c r="AC2" s="167"/>
      <c r="AD2" s="167">
        <v>17723</v>
      </c>
      <c r="AE2" s="167">
        <v>2191</v>
      </c>
      <c r="AF2" s="624">
        <v>0.12362466850984596</v>
      </c>
      <c r="AG2" s="167"/>
      <c r="AH2" s="624"/>
      <c r="AI2" s="167">
        <v>2191</v>
      </c>
      <c r="AJ2" s="624">
        <v>0.12362466850984596</v>
      </c>
      <c r="AK2" s="167"/>
      <c r="AL2" s="624"/>
      <c r="AM2" s="167"/>
      <c r="AN2" s="624"/>
      <c r="AO2" s="167">
        <v>30</v>
      </c>
      <c r="AP2" s="624">
        <v>1.3692377909630305E-2</v>
      </c>
      <c r="AQ2" s="167"/>
      <c r="AR2" s="624" t="s">
        <v>323</v>
      </c>
      <c r="AS2" s="167"/>
      <c r="AT2" s="624" t="s">
        <v>323</v>
      </c>
      <c r="AU2" s="167">
        <v>28</v>
      </c>
      <c r="AV2" s="624">
        <v>0.93333333333333335</v>
      </c>
      <c r="AW2" s="167">
        <v>58</v>
      </c>
      <c r="AX2" s="624">
        <v>2.6471930625285259E-2</v>
      </c>
      <c r="AY2" s="167">
        <v>348</v>
      </c>
      <c r="AZ2" s="624">
        <v>0.15883158375171155</v>
      </c>
      <c r="BA2" s="167">
        <v>406</v>
      </c>
      <c r="BB2" s="624">
        <v>0.1853035143769968</v>
      </c>
      <c r="BC2" s="167">
        <v>1</v>
      </c>
      <c r="BD2" s="624">
        <v>0.1111111111111111</v>
      </c>
      <c r="BE2" s="167">
        <v>1</v>
      </c>
      <c r="BF2" s="624">
        <v>0.16666666666666666</v>
      </c>
      <c r="BG2" s="167" t="s">
        <v>323</v>
      </c>
    </row>
    <row r="3" spans="1:59" s="590" customFormat="1" x14ac:dyDescent="0.2">
      <c r="A3" s="167" t="s">
        <v>464</v>
      </c>
      <c r="B3" s="167" t="s">
        <v>22</v>
      </c>
      <c r="C3" s="167" t="s">
        <v>502</v>
      </c>
      <c r="D3" s="167" t="s">
        <v>503</v>
      </c>
      <c r="E3" s="167" t="s">
        <v>504</v>
      </c>
      <c r="F3" s="167" t="s">
        <v>519</v>
      </c>
      <c r="G3" s="167" t="s">
        <v>315</v>
      </c>
      <c r="H3" s="167" t="s">
        <v>1110</v>
      </c>
      <c r="I3" s="167" t="s">
        <v>935</v>
      </c>
      <c r="J3" s="167" t="s">
        <v>936</v>
      </c>
      <c r="K3" s="167" t="s">
        <v>386</v>
      </c>
      <c r="L3" s="167">
        <v>6</v>
      </c>
      <c r="M3" s="167"/>
      <c r="N3" s="167">
        <v>7</v>
      </c>
      <c r="O3" s="664">
        <v>1.1666666666666667</v>
      </c>
      <c r="P3" s="664">
        <v>3540.3333333333335</v>
      </c>
      <c r="Q3" s="664">
        <v>1271.6666666666667</v>
      </c>
      <c r="R3" s="167">
        <v>4</v>
      </c>
      <c r="S3" s="665">
        <v>0.5714285714285714</v>
      </c>
      <c r="T3" s="167">
        <v>3</v>
      </c>
      <c r="U3" s="624">
        <v>0.5</v>
      </c>
      <c r="V3" s="167">
        <v>21242</v>
      </c>
      <c r="W3" s="167"/>
      <c r="X3" s="624"/>
      <c r="Y3" s="167">
        <v>21242</v>
      </c>
      <c r="Z3" s="167"/>
      <c r="AA3" s="624"/>
      <c r="AB3" s="167">
        <v>21242</v>
      </c>
      <c r="AC3" s="167"/>
      <c r="AD3" s="167">
        <v>21242</v>
      </c>
      <c r="AE3" s="167">
        <v>7630</v>
      </c>
      <c r="AF3" s="624">
        <v>0.35919404952452688</v>
      </c>
      <c r="AG3" s="167"/>
      <c r="AH3" s="624"/>
      <c r="AI3" s="167">
        <v>7630</v>
      </c>
      <c r="AJ3" s="624">
        <v>0.35919404952452688</v>
      </c>
      <c r="AK3" s="167">
        <v>68</v>
      </c>
      <c r="AL3" s="624">
        <v>8.9121887287024904E-3</v>
      </c>
      <c r="AM3" s="167"/>
      <c r="AN3" s="624"/>
      <c r="AO3" s="167">
        <v>68</v>
      </c>
      <c r="AP3" s="624">
        <v>8.9121887287024904E-3</v>
      </c>
      <c r="AQ3" s="167">
        <v>50</v>
      </c>
      <c r="AR3" s="624">
        <v>0.73529411764705888</v>
      </c>
      <c r="AS3" s="167"/>
      <c r="AT3" s="624"/>
      <c r="AU3" s="167">
        <v>50</v>
      </c>
      <c r="AV3" s="624">
        <v>0.73529411764705888</v>
      </c>
      <c r="AW3" s="167">
        <v>1</v>
      </c>
      <c r="AX3" s="624">
        <v>1.310615989515072E-4</v>
      </c>
      <c r="AY3" s="167">
        <v>869</v>
      </c>
      <c r="AZ3" s="624">
        <v>0.11389252948885976</v>
      </c>
      <c r="BA3" s="167">
        <v>870</v>
      </c>
      <c r="BB3" s="624">
        <v>0.11402359108781127</v>
      </c>
      <c r="BC3" s="167">
        <v>2</v>
      </c>
      <c r="BD3" s="624">
        <v>0.2857142857142857</v>
      </c>
      <c r="BE3" s="167">
        <v>2</v>
      </c>
      <c r="BF3" s="624">
        <v>0.33333333333333331</v>
      </c>
      <c r="BG3" s="167" t="s">
        <v>323</v>
      </c>
    </row>
    <row r="4" spans="1:59" s="590" customFormat="1" x14ac:dyDescent="0.2">
      <c r="A4" s="167" t="s">
        <v>464</v>
      </c>
      <c r="B4" s="167" t="s">
        <v>520</v>
      </c>
      <c r="C4" s="167" t="s">
        <v>502</v>
      </c>
      <c r="D4" s="167" t="s">
        <v>503</v>
      </c>
      <c r="E4" s="167" t="s">
        <v>504</v>
      </c>
      <c r="F4" s="167" t="s">
        <v>519</v>
      </c>
      <c r="G4" s="167" t="s">
        <v>315</v>
      </c>
      <c r="H4" s="167" t="s">
        <v>1110</v>
      </c>
      <c r="I4" s="167" t="s">
        <v>935</v>
      </c>
      <c r="J4" s="167" t="s">
        <v>936</v>
      </c>
      <c r="K4" s="167" t="s">
        <v>386</v>
      </c>
      <c r="L4" s="167">
        <v>6</v>
      </c>
      <c r="M4" s="167"/>
      <c r="N4" s="167">
        <v>9</v>
      </c>
      <c r="O4" s="664">
        <v>1.5</v>
      </c>
      <c r="P4" s="664">
        <v>3463.3333333333335</v>
      </c>
      <c r="Q4" s="664">
        <v>1144</v>
      </c>
      <c r="R4" s="167">
        <v>4</v>
      </c>
      <c r="S4" s="665">
        <v>0.44444444444444442</v>
      </c>
      <c r="T4" s="167">
        <v>4</v>
      </c>
      <c r="U4" s="624">
        <v>0.66666666666666663</v>
      </c>
      <c r="V4" s="167">
        <v>20780</v>
      </c>
      <c r="W4" s="167"/>
      <c r="X4" s="624"/>
      <c r="Y4" s="167">
        <v>20780</v>
      </c>
      <c r="Z4" s="167"/>
      <c r="AA4" s="624"/>
      <c r="AB4" s="167">
        <v>20780</v>
      </c>
      <c r="AC4" s="167"/>
      <c r="AD4" s="167">
        <v>20780</v>
      </c>
      <c r="AE4" s="167">
        <v>6864</v>
      </c>
      <c r="AF4" s="624">
        <v>0.33031761308950913</v>
      </c>
      <c r="AG4" s="167"/>
      <c r="AH4" s="624"/>
      <c r="AI4" s="167">
        <v>6864</v>
      </c>
      <c r="AJ4" s="624">
        <v>0.33031761308950913</v>
      </c>
      <c r="AK4" s="167">
        <v>55</v>
      </c>
      <c r="AL4" s="624">
        <v>8.0128205128205121E-3</v>
      </c>
      <c r="AM4" s="167"/>
      <c r="AN4" s="624"/>
      <c r="AO4" s="167">
        <v>55</v>
      </c>
      <c r="AP4" s="624">
        <v>8.0128205128205121E-3</v>
      </c>
      <c r="AQ4" s="167">
        <v>43</v>
      </c>
      <c r="AR4" s="624">
        <v>0.78181818181818186</v>
      </c>
      <c r="AS4" s="167"/>
      <c r="AT4" s="624"/>
      <c r="AU4" s="167">
        <v>43</v>
      </c>
      <c r="AV4" s="624">
        <v>0.78181818181818186</v>
      </c>
      <c r="AW4" s="167">
        <v>12</v>
      </c>
      <c r="AX4" s="624">
        <v>1.7482517482517483E-3</v>
      </c>
      <c r="AY4" s="167">
        <v>618</v>
      </c>
      <c r="AZ4" s="624">
        <v>9.0034965034965039E-2</v>
      </c>
      <c r="BA4" s="167">
        <v>630</v>
      </c>
      <c r="BB4" s="624">
        <v>9.1783216783216784E-2</v>
      </c>
      <c r="BC4" s="167">
        <v>6</v>
      </c>
      <c r="BD4" s="624">
        <v>0.66666666666666663</v>
      </c>
      <c r="BE4" s="167">
        <v>4</v>
      </c>
      <c r="BF4" s="624">
        <v>0.66666666666666663</v>
      </c>
      <c r="BG4" s="167" t="s">
        <v>323</v>
      </c>
    </row>
    <row r="5" spans="1:59" s="590" customFormat="1" x14ac:dyDescent="0.2">
      <c r="A5" s="167" t="s">
        <v>464</v>
      </c>
      <c r="B5" s="167" t="s">
        <v>521</v>
      </c>
      <c r="C5" s="167" t="s">
        <v>522</v>
      </c>
      <c r="D5" s="167" t="s">
        <v>503</v>
      </c>
      <c r="E5" s="167" t="s">
        <v>504</v>
      </c>
      <c r="F5" s="167" t="s">
        <v>519</v>
      </c>
      <c r="G5" s="167" t="s">
        <v>315</v>
      </c>
      <c r="H5" s="167" t="s">
        <v>1110</v>
      </c>
      <c r="I5" s="167" t="s">
        <v>935</v>
      </c>
      <c r="J5" s="167" t="s">
        <v>936</v>
      </c>
      <c r="K5" s="167" t="s">
        <v>386</v>
      </c>
      <c r="L5" s="167">
        <v>3</v>
      </c>
      <c r="M5" s="167"/>
      <c r="N5" s="167">
        <v>10</v>
      </c>
      <c r="O5" s="664">
        <v>3.3333333333333335</v>
      </c>
      <c r="P5" s="664">
        <v>11132.333333333334</v>
      </c>
      <c r="Q5" s="664">
        <v>3753.6666666666665</v>
      </c>
      <c r="R5" s="167">
        <v>3</v>
      </c>
      <c r="S5" s="665">
        <v>0.3</v>
      </c>
      <c r="T5" s="167">
        <v>2</v>
      </c>
      <c r="U5" s="624">
        <v>0.66666666666666663</v>
      </c>
      <c r="V5" s="167">
        <v>33397</v>
      </c>
      <c r="W5" s="167"/>
      <c r="X5" s="624"/>
      <c r="Y5" s="167">
        <v>33397</v>
      </c>
      <c r="Z5" s="167"/>
      <c r="AA5" s="624"/>
      <c r="AB5" s="167">
        <v>33397</v>
      </c>
      <c r="AC5" s="167"/>
      <c r="AD5" s="167">
        <v>33397</v>
      </c>
      <c r="AE5" s="167">
        <v>11261</v>
      </c>
      <c r="AF5" s="624">
        <v>0.33718597478815465</v>
      </c>
      <c r="AG5" s="167"/>
      <c r="AH5" s="624"/>
      <c r="AI5" s="167">
        <v>11261</v>
      </c>
      <c r="AJ5" s="624">
        <v>0.33718597478815465</v>
      </c>
      <c r="AK5" s="167">
        <v>121</v>
      </c>
      <c r="AL5" s="624">
        <v>1.0745049285143415E-2</v>
      </c>
      <c r="AM5" s="167"/>
      <c r="AN5" s="624"/>
      <c r="AO5" s="167">
        <v>121</v>
      </c>
      <c r="AP5" s="624">
        <v>1.0745049285143415E-2</v>
      </c>
      <c r="AQ5" s="167">
        <v>91</v>
      </c>
      <c r="AR5" s="624">
        <v>0.75206611570247939</v>
      </c>
      <c r="AS5" s="167"/>
      <c r="AT5" s="624"/>
      <c r="AU5" s="167">
        <v>91</v>
      </c>
      <c r="AV5" s="624">
        <v>0.75206611570247939</v>
      </c>
      <c r="AW5" s="167">
        <v>40</v>
      </c>
      <c r="AX5" s="624">
        <v>3.5520824083118728E-3</v>
      </c>
      <c r="AY5" s="167">
        <v>980</v>
      </c>
      <c r="AZ5" s="624">
        <v>8.7026019003640889E-2</v>
      </c>
      <c r="BA5" s="167">
        <v>1020</v>
      </c>
      <c r="BB5" s="624">
        <v>9.0578101411952758E-2</v>
      </c>
      <c r="BC5" s="167">
        <v>4</v>
      </c>
      <c r="BD5" s="624">
        <v>0.4</v>
      </c>
      <c r="BE5" s="167">
        <v>2</v>
      </c>
      <c r="BF5" s="624">
        <v>0.66666666666666663</v>
      </c>
      <c r="BG5" s="167" t="s">
        <v>323</v>
      </c>
    </row>
    <row r="6" spans="1:59" s="590" customFormat="1" x14ac:dyDescent="0.2">
      <c r="A6" s="167" t="s">
        <v>464</v>
      </c>
      <c r="B6" s="167" t="s">
        <v>521</v>
      </c>
      <c r="C6" s="167" t="s">
        <v>523</v>
      </c>
      <c r="D6" s="167" t="s">
        <v>503</v>
      </c>
      <c r="E6" s="167" t="s">
        <v>504</v>
      </c>
      <c r="F6" s="167" t="s">
        <v>519</v>
      </c>
      <c r="G6" s="167" t="s">
        <v>315</v>
      </c>
      <c r="H6" s="167" t="s">
        <v>1110</v>
      </c>
      <c r="I6" s="167" t="s">
        <v>935</v>
      </c>
      <c r="J6" s="167" t="s">
        <v>936</v>
      </c>
      <c r="K6" s="167" t="s">
        <v>510</v>
      </c>
      <c r="L6" s="167">
        <v>2</v>
      </c>
      <c r="M6" s="167">
        <v>2</v>
      </c>
      <c r="N6" s="167">
        <v>2</v>
      </c>
      <c r="O6" s="664">
        <v>1</v>
      </c>
      <c r="P6" s="664">
        <v>5767</v>
      </c>
      <c r="Q6" s="664" t="s">
        <v>323</v>
      </c>
      <c r="R6" s="167">
        <v>1</v>
      </c>
      <c r="S6" s="665">
        <v>0.5</v>
      </c>
      <c r="T6" s="167">
        <v>1</v>
      </c>
      <c r="U6" s="624">
        <v>0.5</v>
      </c>
      <c r="V6" s="167">
        <v>11534</v>
      </c>
      <c r="W6" s="167"/>
      <c r="X6" s="624"/>
      <c r="Y6" s="167">
        <v>11534</v>
      </c>
      <c r="Z6" s="167"/>
      <c r="AA6" s="624"/>
      <c r="AB6" s="167" t="s">
        <v>323</v>
      </c>
      <c r="AC6" s="167"/>
      <c r="AD6" s="167" t="s">
        <v>323</v>
      </c>
      <c r="AE6" s="167"/>
      <c r="AF6" s="624" t="s">
        <v>323</v>
      </c>
      <c r="AG6" s="167"/>
      <c r="AH6" s="624"/>
      <c r="AI6" s="167" t="s">
        <v>323</v>
      </c>
      <c r="AJ6" s="624"/>
      <c r="AK6" s="167"/>
      <c r="AL6" s="624"/>
      <c r="AM6" s="167"/>
      <c r="AN6" s="624"/>
      <c r="AO6" s="167"/>
      <c r="AP6" s="624"/>
      <c r="AQ6" s="167"/>
      <c r="AR6" s="624"/>
      <c r="AS6" s="167"/>
      <c r="AT6" s="624"/>
      <c r="AU6" s="167"/>
      <c r="AV6" s="624"/>
      <c r="AW6" s="167"/>
      <c r="AX6" s="624"/>
      <c r="AY6" s="167"/>
      <c r="AZ6" s="624"/>
      <c r="BA6" s="167"/>
      <c r="BB6" s="624"/>
      <c r="BC6" s="167">
        <v>1</v>
      </c>
      <c r="BD6" s="624">
        <v>0.5</v>
      </c>
      <c r="BE6" s="167">
        <v>1</v>
      </c>
      <c r="BF6" s="624">
        <v>0.5</v>
      </c>
      <c r="BG6" s="167" t="s">
        <v>323</v>
      </c>
    </row>
    <row r="7" spans="1:59" s="590" customFormat="1" x14ac:dyDescent="0.2">
      <c r="A7" s="167" t="s">
        <v>464</v>
      </c>
      <c r="B7" s="167" t="s">
        <v>521</v>
      </c>
      <c r="C7" s="167" t="s">
        <v>524</v>
      </c>
      <c r="D7" s="167" t="s">
        <v>503</v>
      </c>
      <c r="E7" s="167" t="s">
        <v>504</v>
      </c>
      <c r="F7" s="167" t="s">
        <v>519</v>
      </c>
      <c r="G7" s="167" t="s">
        <v>315</v>
      </c>
      <c r="H7" s="167" t="s">
        <v>1110</v>
      </c>
      <c r="I7" s="167" t="s">
        <v>935</v>
      </c>
      <c r="J7" s="167" t="s">
        <v>936</v>
      </c>
      <c r="K7" s="167" t="s">
        <v>386</v>
      </c>
      <c r="L7" s="167">
        <v>2</v>
      </c>
      <c r="M7" s="167"/>
      <c r="N7" s="167">
        <v>4</v>
      </c>
      <c r="O7" s="664">
        <v>2</v>
      </c>
      <c r="P7" s="664">
        <v>4937.5</v>
      </c>
      <c r="Q7" s="664">
        <v>1537.5</v>
      </c>
      <c r="R7" s="167">
        <v>2</v>
      </c>
      <c r="S7" s="665">
        <v>0.5</v>
      </c>
      <c r="T7" s="167">
        <v>2</v>
      </c>
      <c r="U7" s="624">
        <v>1</v>
      </c>
      <c r="V7" s="167">
        <v>9875</v>
      </c>
      <c r="W7" s="167"/>
      <c r="X7" s="624"/>
      <c r="Y7" s="167">
        <v>9875</v>
      </c>
      <c r="Z7" s="167"/>
      <c r="AA7" s="624"/>
      <c r="AB7" s="167">
        <v>9875</v>
      </c>
      <c r="AC7" s="167"/>
      <c r="AD7" s="167">
        <v>9875</v>
      </c>
      <c r="AE7" s="167">
        <v>3075</v>
      </c>
      <c r="AF7" s="624">
        <v>0.31139240506329113</v>
      </c>
      <c r="AG7" s="167"/>
      <c r="AH7" s="624"/>
      <c r="AI7" s="167">
        <v>3075</v>
      </c>
      <c r="AJ7" s="624">
        <v>0.31139240506329113</v>
      </c>
      <c r="AK7" s="167">
        <v>30</v>
      </c>
      <c r="AL7" s="624">
        <v>9.7560975609756097E-3</v>
      </c>
      <c r="AM7" s="167"/>
      <c r="AN7" s="624"/>
      <c r="AO7" s="167">
        <v>30</v>
      </c>
      <c r="AP7" s="624">
        <v>9.7560975609756097E-3</v>
      </c>
      <c r="AQ7" s="167">
        <v>23</v>
      </c>
      <c r="AR7" s="624">
        <v>0.76666666666666672</v>
      </c>
      <c r="AS7" s="167"/>
      <c r="AT7" s="624"/>
      <c r="AU7" s="167">
        <v>23</v>
      </c>
      <c r="AV7" s="624">
        <v>0.76666666666666672</v>
      </c>
      <c r="AW7" s="167">
        <v>2</v>
      </c>
      <c r="AX7" s="624">
        <v>6.5040650406504065E-4</v>
      </c>
      <c r="AY7" s="167">
        <v>204</v>
      </c>
      <c r="AZ7" s="624">
        <v>6.634146341463415E-2</v>
      </c>
      <c r="BA7" s="167">
        <v>206</v>
      </c>
      <c r="BB7" s="624">
        <v>6.6991869918699182E-2</v>
      </c>
      <c r="BC7" s="167">
        <v>2</v>
      </c>
      <c r="BD7" s="624">
        <v>0.5</v>
      </c>
      <c r="BE7" s="167">
        <v>1</v>
      </c>
      <c r="BF7" s="624">
        <v>0.5</v>
      </c>
      <c r="BG7" s="167" t="s">
        <v>323</v>
      </c>
    </row>
    <row r="8" spans="1:59" s="590" customFormat="1" x14ac:dyDescent="0.2">
      <c r="A8" s="167" t="s">
        <v>464</v>
      </c>
      <c r="B8" s="167" t="s">
        <v>521</v>
      </c>
      <c r="C8" s="167" t="s">
        <v>525</v>
      </c>
      <c r="D8" s="167" t="s">
        <v>503</v>
      </c>
      <c r="E8" s="167" t="s">
        <v>504</v>
      </c>
      <c r="F8" s="167" t="s">
        <v>519</v>
      </c>
      <c r="G8" s="167" t="s">
        <v>315</v>
      </c>
      <c r="H8" s="167" t="s">
        <v>1110</v>
      </c>
      <c r="I8" s="167" t="s">
        <v>935</v>
      </c>
      <c r="J8" s="167" t="s">
        <v>936</v>
      </c>
      <c r="K8" s="167" t="s">
        <v>386</v>
      </c>
      <c r="L8" s="167">
        <v>2</v>
      </c>
      <c r="M8" s="167"/>
      <c r="N8" s="167">
        <v>7</v>
      </c>
      <c r="O8" s="664">
        <v>3.5</v>
      </c>
      <c r="P8" s="664">
        <v>8961.5</v>
      </c>
      <c r="Q8" s="664">
        <v>3593</v>
      </c>
      <c r="R8" s="167">
        <v>1</v>
      </c>
      <c r="S8" s="665">
        <v>0.14285714285714285</v>
      </c>
      <c r="T8" s="167">
        <v>1</v>
      </c>
      <c r="U8" s="624">
        <v>0.5</v>
      </c>
      <c r="V8" s="167">
        <v>17923</v>
      </c>
      <c r="W8" s="167"/>
      <c r="X8" s="624"/>
      <c r="Y8" s="167">
        <v>17923</v>
      </c>
      <c r="Z8" s="167"/>
      <c r="AA8" s="624"/>
      <c r="AB8" s="167">
        <v>17923</v>
      </c>
      <c r="AC8" s="167"/>
      <c r="AD8" s="167">
        <v>17923</v>
      </c>
      <c r="AE8" s="167">
        <v>7186</v>
      </c>
      <c r="AF8" s="624">
        <v>0.40093734307872564</v>
      </c>
      <c r="AG8" s="167"/>
      <c r="AH8" s="624"/>
      <c r="AI8" s="167">
        <v>7186</v>
      </c>
      <c r="AJ8" s="624">
        <v>0.40093734307872564</v>
      </c>
      <c r="AK8" s="167">
        <v>60</v>
      </c>
      <c r="AL8" s="624">
        <v>8.349568605622042E-3</v>
      </c>
      <c r="AM8" s="167"/>
      <c r="AN8" s="624"/>
      <c r="AO8" s="167">
        <v>60</v>
      </c>
      <c r="AP8" s="624">
        <v>8.349568605622042E-3</v>
      </c>
      <c r="AQ8" s="167">
        <v>44</v>
      </c>
      <c r="AR8" s="624">
        <v>0.73333333333333328</v>
      </c>
      <c r="AS8" s="167"/>
      <c r="AT8" s="624"/>
      <c r="AU8" s="167">
        <v>44</v>
      </c>
      <c r="AV8" s="624">
        <v>0.73333333333333328</v>
      </c>
      <c r="AW8" s="167">
        <v>8</v>
      </c>
      <c r="AX8" s="624">
        <v>1.113275814082939E-3</v>
      </c>
      <c r="AY8" s="167">
        <v>674</v>
      </c>
      <c r="AZ8" s="624">
        <v>9.379348733648761E-2</v>
      </c>
      <c r="BA8" s="167">
        <v>682</v>
      </c>
      <c r="BB8" s="624">
        <v>9.4906763150570547E-2</v>
      </c>
      <c r="BC8" s="167">
        <v>3</v>
      </c>
      <c r="BD8" s="624">
        <v>0.42857142857142855</v>
      </c>
      <c r="BE8" s="167">
        <v>0</v>
      </c>
      <c r="BF8" s="624"/>
      <c r="BG8" s="167" t="s">
        <v>323</v>
      </c>
    </row>
    <row r="9" spans="1:59" s="590" customFormat="1" x14ac:dyDescent="0.2">
      <c r="A9" s="167" t="s">
        <v>464</v>
      </c>
      <c r="B9" s="167" t="s">
        <v>521</v>
      </c>
      <c r="C9" s="167" t="s">
        <v>526</v>
      </c>
      <c r="D9" s="167" t="s">
        <v>503</v>
      </c>
      <c r="E9" s="167" t="s">
        <v>504</v>
      </c>
      <c r="F9" s="167" t="s">
        <v>519</v>
      </c>
      <c r="G9" s="167" t="s">
        <v>315</v>
      </c>
      <c r="H9" s="167" t="s">
        <v>1110</v>
      </c>
      <c r="I9" s="167" t="s">
        <v>935</v>
      </c>
      <c r="J9" s="167" t="s">
        <v>936</v>
      </c>
      <c r="K9" s="167" t="s">
        <v>510</v>
      </c>
      <c r="L9" s="167">
        <v>1</v>
      </c>
      <c r="M9" s="167">
        <v>1</v>
      </c>
      <c r="N9" s="167">
        <v>1</v>
      </c>
      <c r="O9" s="664">
        <v>1</v>
      </c>
      <c r="P9" s="664">
        <v>8090</v>
      </c>
      <c r="Q9" s="664" t="s">
        <v>323</v>
      </c>
      <c r="R9" s="167">
        <v>1</v>
      </c>
      <c r="S9" s="665">
        <v>1</v>
      </c>
      <c r="T9" s="167">
        <v>1</v>
      </c>
      <c r="U9" s="624">
        <v>1</v>
      </c>
      <c r="V9" s="167">
        <v>8090</v>
      </c>
      <c r="W9" s="167"/>
      <c r="X9" s="624"/>
      <c r="Y9" s="167">
        <v>8090</v>
      </c>
      <c r="Z9" s="167"/>
      <c r="AA9" s="624"/>
      <c r="AB9" s="167" t="s">
        <v>323</v>
      </c>
      <c r="AC9" s="167"/>
      <c r="AD9" s="167" t="s">
        <v>323</v>
      </c>
      <c r="AE9" s="167"/>
      <c r="AF9" s="624" t="s">
        <v>323</v>
      </c>
      <c r="AG9" s="167"/>
      <c r="AH9" s="624"/>
      <c r="AI9" s="167" t="s">
        <v>323</v>
      </c>
      <c r="AJ9" s="624"/>
      <c r="AK9" s="167"/>
      <c r="AL9" s="624"/>
      <c r="AM9" s="167"/>
      <c r="AN9" s="624"/>
      <c r="AO9" s="167"/>
      <c r="AP9" s="624"/>
      <c r="AQ9" s="167"/>
      <c r="AR9" s="624"/>
      <c r="AS9" s="167"/>
      <c r="AT9" s="624"/>
      <c r="AU9" s="167"/>
      <c r="AV9" s="624"/>
      <c r="AW9" s="167"/>
      <c r="AX9" s="624"/>
      <c r="AY9" s="167"/>
      <c r="AZ9" s="624"/>
      <c r="BA9" s="167"/>
      <c r="BB9" s="624"/>
      <c r="BC9" s="167">
        <v>1</v>
      </c>
      <c r="BD9" s="624">
        <v>1</v>
      </c>
      <c r="BE9" s="167">
        <v>1</v>
      </c>
      <c r="BF9" s="624">
        <v>1</v>
      </c>
      <c r="BG9" s="167" t="s">
        <v>323</v>
      </c>
    </row>
    <row r="10" spans="1:59" s="590" customFormat="1" x14ac:dyDescent="0.2">
      <c r="A10" s="167" t="s">
        <v>464</v>
      </c>
      <c r="B10" s="167" t="s">
        <v>230</v>
      </c>
      <c r="C10" s="167" t="s">
        <v>231</v>
      </c>
      <c r="D10" s="167" t="s">
        <v>503</v>
      </c>
      <c r="E10" s="167" t="s">
        <v>504</v>
      </c>
      <c r="F10" s="167" t="s">
        <v>519</v>
      </c>
      <c r="G10" s="167" t="s">
        <v>315</v>
      </c>
      <c r="H10" s="167" t="s">
        <v>1110</v>
      </c>
      <c r="I10" s="167" t="s">
        <v>935</v>
      </c>
      <c r="J10" s="167" t="s">
        <v>936</v>
      </c>
      <c r="K10" s="167" t="s">
        <v>386</v>
      </c>
      <c r="L10" s="167">
        <v>2</v>
      </c>
      <c r="M10" s="167"/>
      <c r="N10" s="167">
        <v>7</v>
      </c>
      <c r="O10" s="664">
        <v>3.5</v>
      </c>
      <c r="P10" s="664">
        <v>11586</v>
      </c>
      <c r="Q10" s="664">
        <v>4020.5</v>
      </c>
      <c r="R10" s="167">
        <v>2</v>
      </c>
      <c r="S10" s="665">
        <v>0.2857142857142857</v>
      </c>
      <c r="T10" s="167">
        <v>1</v>
      </c>
      <c r="U10" s="624">
        <v>0.5</v>
      </c>
      <c r="V10" s="167">
        <v>23172</v>
      </c>
      <c r="W10" s="167"/>
      <c r="X10" s="624"/>
      <c r="Y10" s="167">
        <v>23172</v>
      </c>
      <c r="Z10" s="167"/>
      <c r="AA10" s="624"/>
      <c r="AB10" s="167">
        <v>23172</v>
      </c>
      <c r="AC10" s="167"/>
      <c r="AD10" s="167">
        <v>23172</v>
      </c>
      <c r="AE10" s="167">
        <v>8041</v>
      </c>
      <c r="AF10" s="624">
        <v>0.34701363714828243</v>
      </c>
      <c r="AG10" s="167"/>
      <c r="AH10" s="624"/>
      <c r="AI10" s="167">
        <v>8041</v>
      </c>
      <c r="AJ10" s="624">
        <v>0.34701363714828243</v>
      </c>
      <c r="AK10" s="167">
        <v>83</v>
      </c>
      <c r="AL10" s="624">
        <v>1.0322099241387887E-2</v>
      </c>
      <c r="AM10" s="167"/>
      <c r="AN10" s="624"/>
      <c r="AO10" s="167">
        <v>83</v>
      </c>
      <c r="AP10" s="624">
        <v>1.0322099241387887E-2</v>
      </c>
      <c r="AQ10" s="167">
        <v>58</v>
      </c>
      <c r="AR10" s="624">
        <v>0.6987951807228916</v>
      </c>
      <c r="AS10" s="167"/>
      <c r="AT10" s="624"/>
      <c r="AU10" s="167">
        <v>58</v>
      </c>
      <c r="AV10" s="624">
        <v>0.6987951807228916</v>
      </c>
      <c r="AW10" s="167">
        <v>16</v>
      </c>
      <c r="AX10" s="624">
        <v>1.9898022634000745E-3</v>
      </c>
      <c r="AY10" s="167">
        <v>404</v>
      </c>
      <c r="AZ10" s="624">
        <v>5.0242507150851885E-2</v>
      </c>
      <c r="BA10" s="167">
        <v>420</v>
      </c>
      <c r="BB10" s="624">
        <v>5.2232309414251957E-2</v>
      </c>
      <c r="BC10" s="167">
        <v>3</v>
      </c>
      <c r="BD10" s="624">
        <v>0.42857142857142855</v>
      </c>
      <c r="BE10" s="167">
        <v>0</v>
      </c>
      <c r="BF10" s="624">
        <v>0</v>
      </c>
      <c r="BG10" s="167" t="s">
        <v>323</v>
      </c>
    </row>
    <row r="11" spans="1:59" s="590" customFormat="1" x14ac:dyDescent="0.2">
      <c r="A11" s="167" t="s">
        <v>464</v>
      </c>
      <c r="B11" s="167" t="s">
        <v>230</v>
      </c>
      <c r="C11" s="167" t="s">
        <v>232</v>
      </c>
      <c r="D11" s="167" t="s">
        <v>503</v>
      </c>
      <c r="E11" s="167" t="s">
        <v>504</v>
      </c>
      <c r="F11" s="167" t="s">
        <v>519</v>
      </c>
      <c r="G11" s="167" t="s">
        <v>315</v>
      </c>
      <c r="H11" s="167" t="s">
        <v>1110</v>
      </c>
      <c r="I11" s="167" t="s">
        <v>935</v>
      </c>
      <c r="J11" s="167" t="s">
        <v>936</v>
      </c>
      <c r="K11" s="167" t="s">
        <v>386</v>
      </c>
      <c r="L11" s="167">
        <v>3</v>
      </c>
      <c r="M11" s="167"/>
      <c r="N11" s="167">
        <v>4</v>
      </c>
      <c r="O11" s="664">
        <v>1.3333333333333333</v>
      </c>
      <c r="P11" s="664">
        <v>12598</v>
      </c>
      <c r="Q11" s="664">
        <v>3851.6666666666665</v>
      </c>
      <c r="R11" s="167">
        <v>3</v>
      </c>
      <c r="S11" s="665">
        <v>0.75</v>
      </c>
      <c r="T11" s="167">
        <v>3</v>
      </c>
      <c r="U11" s="624">
        <v>1</v>
      </c>
      <c r="V11" s="167">
        <v>37794</v>
      </c>
      <c r="W11" s="167"/>
      <c r="X11" s="624"/>
      <c r="Y11" s="167">
        <v>37794</v>
      </c>
      <c r="Z11" s="167"/>
      <c r="AA11" s="624"/>
      <c r="AB11" s="167">
        <v>37794</v>
      </c>
      <c r="AC11" s="167"/>
      <c r="AD11" s="167">
        <v>37794</v>
      </c>
      <c r="AE11" s="167">
        <v>11555</v>
      </c>
      <c r="AF11" s="624">
        <v>0.30573636026882572</v>
      </c>
      <c r="AG11" s="167"/>
      <c r="AH11" s="624"/>
      <c r="AI11" s="167">
        <v>11555</v>
      </c>
      <c r="AJ11" s="624">
        <v>0.30573636026882572</v>
      </c>
      <c r="AK11" s="167">
        <v>115</v>
      </c>
      <c r="AL11" s="624">
        <v>9.9524015577672001E-3</v>
      </c>
      <c r="AM11" s="167"/>
      <c r="AN11" s="624"/>
      <c r="AO11" s="167">
        <v>115</v>
      </c>
      <c r="AP11" s="624">
        <v>9.9524015577672001E-3</v>
      </c>
      <c r="AQ11" s="167">
        <v>79</v>
      </c>
      <c r="AR11" s="624">
        <v>0.68695652173913047</v>
      </c>
      <c r="AS11" s="167"/>
      <c r="AT11" s="624"/>
      <c r="AU11" s="167">
        <v>79</v>
      </c>
      <c r="AV11" s="624">
        <v>0.68695652173913047</v>
      </c>
      <c r="AW11" s="167">
        <v>6</v>
      </c>
      <c r="AX11" s="624">
        <v>5.1925573344872346E-4</v>
      </c>
      <c r="AY11" s="167">
        <v>725</v>
      </c>
      <c r="AZ11" s="624">
        <v>6.2743401125054082E-2</v>
      </c>
      <c r="BA11" s="167">
        <v>731</v>
      </c>
      <c r="BB11" s="624">
        <v>6.3262656858502811E-2</v>
      </c>
      <c r="BC11" s="167">
        <v>1</v>
      </c>
      <c r="BD11" s="624">
        <v>0.25</v>
      </c>
      <c r="BE11" s="167">
        <v>1</v>
      </c>
      <c r="BF11" s="624">
        <v>0.33333333333333331</v>
      </c>
      <c r="BG11" s="167" t="s">
        <v>323</v>
      </c>
    </row>
    <row r="12" spans="1:59" s="590" customFormat="1" x14ac:dyDescent="0.2">
      <c r="A12" s="167" t="s">
        <v>464</v>
      </c>
      <c r="B12" s="167" t="s">
        <v>230</v>
      </c>
      <c r="C12" s="167" t="s">
        <v>233</v>
      </c>
      <c r="D12" s="167" t="s">
        <v>503</v>
      </c>
      <c r="E12" s="167" t="s">
        <v>504</v>
      </c>
      <c r="F12" s="167" t="s">
        <v>519</v>
      </c>
      <c r="G12" s="167" t="s">
        <v>315</v>
      </c>
      <c r="H12" s="167" t="s">
        <v>1110</v>
      </c>
      <c r="I12" s="167" t="s">
        <v>935</v>
      </c>
      <c r="J12" s="167" t="s">
        <v>936</v>
      </c>
      <c r="K12" s="167" t="s">
        <v>386</v>
      </c>
      <c r="L12" s="167">
        <v>1</v>
      </c>
      <c r="M12" s="167"/>
      <c r="N12" s="167">
        <v>5</v>
      </c>
      <c r="O12" s="664">
        <v>5</v>
      </c>
      <c r="P12" s="664">
        <v>15684</v>
      </c>
      <c r="Q12" s="664">
        <v>5535</v>
      </c>
      <c r="R12" s="167">
        <v>1</v>
      </c>
      <c r="S12" s="665">
        <v>0.2</v>
      </c>
      <c r="T12" s="167">
        <v>0</v>
      </c>
      <c r="U12" s="624">
        <v>0</v>
      </c>
      <c r="V12" s="167">
        <v>15684</v>
      </c>
      <c r="W12" s="167"/>
      <c r="X12" s="624"/>
      <c r="Y12" s="167">
        <v>15684</v>
      </c>
      <c r="Z12" s="167"/>
      <c r="AA12" s="624"/>
      <c r="AB12" s="167">
        <v>15684</v>
      </c>
      <c r="AC12" s="167"/>
      <c r="AD12" s="167">
        <v>15684</v>
      </c>
      <c r="AE12" s="167">
        <v>5535</v>
      </c>
      <c r="AF12" s="624">
        <v>0.35290742157612853</v>
      </c>
      <c r="AG12" s="167"/>
      <c r="AH12" s="624"/>
      <c r="AI12" s="167">
        <v>5535</v>
      </c>
      <c r="AJ12" s="624">
        <v>0.35290742157612853</v>
      </c>
      <c r="AK12" s="167">
        <v>67</v>
      </c>
      <c r="AL12" s="624">
        <v>1.2104787714543812E-2</v>
      </c>
      <c r="AM12" s="167"/>
      <c r="AN12" s="624"/>
      <c r="AO12" s="167">
        <v>67</v>
      </c>
      <c r="AP12" s="624">
        <v>1.2104787714543812E-2</v>
      </c>
      <c r="AQ12" s="167">
        <v>59</v>
      </c>
      <c r="AR12" s="624">
        <v>0.88059701492537312</v>
      </c>
      <c r="AS12" s="167"/>
      <c r="AT12" s="624"/>
      <c r="AU12" s="167">
        <v>59</v>
      </c>
      <c r="AV12" s="624">
        <v>0.88059701492537312</v>
      </c>
      <c r="AW12" s="167">
        <v>34</v>
      </c>
      <c r="AX12" s="624">
        <v>6.1427280939476058E-3</v>
      </c>
      <c r="AY12" s="167">
        <v>492</v>
      </c>
      <c r="AZ12" s="624">
        <v>8.8888888888888892E-2</v>
      </c>
      <c r="BA12" s="167">
        <v>526</v>
      </c>
      <c r="BB12" s="624">
        <v>9.5031616982836492E-2</v>
      </c>
      <c r="BC12" s="167">
        <v>2</v>
      </c>
      <c r="BD12" s="624">
        <v>0.4</v>
      </c>
      <c r="BE12" s="167">
        <v>0</v>
      </c>
      <c r="BF12" s="624"/>
      <c r="BG12" s="167" t="s">
        <v>323</v>
      </c>
    </row>
    <row r="13" spans="1:59" s="590" customFormat="1" x14ac:dyDescent="0.2">
      <c r="A13" s="167" t="s">
        <v>464</v>
      </c>
      <c r="B13" s="167" t="s">
        <v>230</v>
      </c>
      <c r="C13" s="167" t="s">
        <v>234</v>
      </c>
      <c r="D13" s="167" t="s">
        <v>503</v>
      </c>
      <c r="E13" s="167" t="s">
        <v>504</v>
      </c>
      <c r="F13" s="167" t="s">
        <v>519</v>
      </c>
      <c r="G13" s="167" t="s">
        <v>315</v>
      </c>
      <c r="H13" s="167" t="s">
        <v>1110</v>
      </c>
      <c r="I13" s="167" t="s">
        <v>935</v>
      </c>
      <c r="J13" s="167" t="s">
        <v>936</v>
      </c>
      <c r="K13" s="167" t="s">
        <v>510</v>
      </c>
      <c r="L13" s="167">
        <v>1</v>
      </c>
      <c r="M13" s="167">
        <v>1</v>
      </c>
      <c r="N13" s="167">
        <v>1</v>
      </c>
      <c r="O13" s="664">
        <v>1</v>
      </c>
      <c r="P13" s="664">
        <v>15957</v>
      </c>
      <c r="Q13" s="664" t="s">
        <v>323</v>
      </c>
      <c r="R13" s="167">
        <v>1</v>
      </c>
      <c r="S13" s="665">
        <v>1</v>
      </c>
      <c r="T13" s="167">
        <v>1</v>
      </c>
      <c r="U13" s="624">
        <v>1</v>
      </c>
      <c r="V13" s="167">
        <v>15957</v>
      </c>
      <c r="W13" s="167"/>
      <c r="X13" s="624"/>
      <c r="Y13" s="167">
        <v>15957</v>
      </c>
      <c r="Z13" s="167"/>
      <c r="AA13" s="624"/>
      <c r="AB13" s="167" t="s">
        <v>323</v>
      </c>
      <c r="AC13" s="167"/>
      <c r="AD13" s="167" t="s">
        <v>323</v>
      </c>
      <c r="AE13" s="167"/>
      <c r="AF13" s="624" t="s">
        <v>323</v>
      </c>
      <c r="AG13" s="167"/>
      <c r="AH13" s="624"/>
      <c r="AI13" s="167" t="s">
        <v>323</v>
      </c>
      <c r="AJ13" s="624"/>
      <c r="AK13" s="167"/>
      <c r="AL13" s="624"/>
      <c r="AM13" s="167"/>
      <c r="AN13" s="624"/>
      <c r="AO13" s="167"/>
      <c r="AP13" s="624"/>
      <c r="AQ13" s="167"/>
      <c r="AR13" s="624"/>
      <c r="AS13" s="167"/>
      <c r="AT13" s="624"/>
      <c r="AU13" s="167"/>
      <c r="AV13" s="624"/>
      <c r="AW13" s="167"/>
      <c r="AX13" s="624"/>
      <c r="AY13" s="167"/>
      <c r="AZ13" s="624"/>
      <c r="BA13" s="167"/>
      <c r="BB13" s="624"/>
      <c r="BC13" s="167">
        <v>0</v>
      </c>
      <c r="BD13" s="624">
        <v>0</v>
      </c>
      <c r="BE13" s="167">
        <v>0</v>
      </c>
      <c r="BF13" s="624"/>
      <c r="BG13" s="167" t="s">
        <v>323</v>
      </c>
    </row>
    <row r="14" spans="1:59" s="590" customFormat="1" x14ac:dyDescent="0.2">
      <c r="A14" s="167" t="s">
        <v>464</v>
      </c>
      <c r="B14" s="167" t="s">
        <v>746</v>
      </c>
      <c r="C14" s="167" t="s">
        <v>502</v>
      </c>
      <c r="D14" s="167" t="s">
        <v>503</v>
      </c>
      <c r="E14" s="167" t="s">
        <v>504</v>
      </c>
      <c r="F14" s="167" t="s">
        <v>519</v>
      </c>
      <c r="G14" s="167" t="s">
        <v>315</v>
      </c>
      <c r="H14" s="167" t="s">
        <v>1110</v>
      </c>
      <c r="I14" s="167" t="s">
        <v>935</v>
      </c>
      <c r="J14" s="167" t="s">
        <v>936</v>
      </c>
      <c r="K14" s="167" t="s">
        <v>386</v>
      </c>
      <c r="L14" s="167">
        <v>6</v>
      </c>
      <c r="M14" s="167"/>
      <c r="N14" s="167">
        <v>7</v>
      </c>
      <c r="O14" s="664">
        <v>1.1666666666666667</v>
      </c>
      <c r="P14" s="664">
        <v>7286.666666666667</v>
      </c>
      <c r="Q14" s="664">
        <v>2192.5</v>
      </c>
      <c r="R14" s="167">
        <v>3</v>
      </c>
      <c r="S14" s="665">
        <v>0.42857142857142855</v>
      </c>
      <c r="T14" s="167">
        <v>3</v>
      </c>
      <c r="U14" s="624">
        <v>0.5</v>
      </c>
      <c r="V14" s="167">
        <v>43720</v>
      </c>
      <c r="W14" s="167"/>
      <c r="X14" s="624"/>
      <c r="Y14" s="167">
        <v>43720</v>
      </c>
      <c r="Z14" s="167"/>
      <c r="AA14" s="624"/>
      <c r="AB14" s="167">
        <v>43720</v>
      </c>
      <c r="AC14" s="167"/>
      <c r="AD14" s="167">
        <v>43720</v>
      </c>
      <c r="AE14" s="167">
        <v>13155</v>
      </c>
      <c r="AF14" s="624">
        <v>0.30089204025617566</v>
      </c>
      <c r="AG14" s="167"/>
      <c r="AH14" s="624"/>
      <c r="AI14" s="167">
        <v>13155</v>
      </c>
      <c r="AJ14" s="624">
        <v>0.30089204025617566</v>
      </c>
      <c r="AK14" s="167">
        <v>101</v>
      </c>
      <c r="AL14" s="624">
        <v>7.6776890916001516E-3</v>
      </c>
      <c r="AM14" s="167"/>
      <c r="AN14" s="624"/>
      <c r="AO14" s="167">
        <v>101</v>
      </c>
      <c r="AP14" s="624">
        <v>7.6776890916001516E-3</v>
      </c>
      <c r="AQ14" s="167">
        <v>72</v>
      </c>
      <c r="AR14" s="624">
        <v>0.71287128712871284</v>
      </c>
      <c r="AS14" s="167"/>
      <c r="AT14" s="624"/>
      <c r="AU14" s="167">
        <v>72</v>
      </c>
      <c r="AV14" s="624">
        <v>0.71287128712871284</v>
      </c>
      <c r="AW14" s="167">
        <v>15</v>
      </c>
      <c r="AX14" s="624">
        <v>1.1402508551881414E-3</v>
      </c>
      <c r="AY14" s="167">
        <v>827</v>
      </c>
      <c r="AZ14" s="624">
        <v>6.2865830482706192E-2</v>
      </c>
      <c r="BA14" s="167">
        <v>842</v>
      </c>
      <c r="BB14" s="624">
        <v>6.400608133789433E-2</v>
      </c>
      <c r="BC14" s="167">
        <v>1</v>
      </c>
      <c r="BD14" s="624">
        <v>0.14285714285714285</v>
      </c>
      <c r="BE14" s="167">
        <v>1</v>
      </c>
      <c r="BF14" s="624">
        <v>0.16666666666666666</v>
      </c>
      <c r="BG14" s="167" t="s">
        <v>323</v>
      </c>
    </row>
    <row r="15" spans="1:59" s="590" customFormat="1" x14ac:dyDescent="0.2">
      <c r="A15" s="167" t="s">
        <v>587</v>
      </c>
      <c r="B15" s="167" t="s">
        <v>588</v>
      </c>
      <c r="C15" s="167" t="s">
        <v>589</v>
      </c>
      <c r="D15" s="167" t="s">
        <v>503</v>
      </c>
      <c r="E15" s="167" t="s">
        <v>504</v>
      </c>
      <c r="F15" s="167" t="s">
        <v>505</v>
      </c>
      <c r="G15" s="167" t="s">
        <v>317</v>
      </c>
      <c r="H15" s="167" t="s">
        <v>1112</v>
      </c>
      <c r="I15" s="167" t="s">
        <v>934</v>
      </c>
      <c r="J15" s="167"/>
      <c r="K15" s="167" t="s">
        <v>386</v>
      </c>
      <c r="L15" s="167">
        <v>3</v>
      </c>
      <c r="M15" s="167"/>
      <c r="N15" s="167">
        <v>5</v>
      </c>
      <c r="O15" s="664">
        <v>1.6666666666666667</v>
      </c>
      <c r="P15" s="664">
        <v>1547</v>
      </c>
      <c r="Q15" s="664">
        <v>922.66666666666663</v>
      </c>
      <c r="R15" s="167">
        <v>2</v>
      </c>
      <c r="S15" s="665">
        <v>0.4</v>
      </c>
      <c r="T15" s="167">
        <v>2</v>
      </c>
      <c r="U15" s="624">
        <v>0.66666666666666663</v>
      </c>
      <c r="V15" s="167">
        <v>4641</v>
      </c>
      <c r="W15" s="167"/>
      <c r="X15" s="624"/>
      <c r="Y15" s="167">
        <v>4641</v>
      </c>
      <c r="Z15" s="167"/>
      <c r="AA15" s="624"/>
      <c r="AB15" s="167">
        <v>4641</v>
      </c>
      <c r="AC15" s="167"/>
      <c r="AD15" s="167">
        <v>4641</v>
      </c>
      <c r="AE15" s="167">
        <v>2768</v>
      </c>
      <c r="AF15" s="624">
        <v>0.59642318465847877</v>
      </c>
      <c r="AG15" s="167"/>
      <c r="AH15" s="624" t="s">
        <v>323</v>
      </c>
      <c r="AI15" s="167">
        <v>2768</v>
      </c>
      <c r="AJ15" s="624">
        <v>0.59642318465847877</v>
      </c>
      <c r="AK15" s="167">
        <v>30</v>
      </c>
      <c r="AL15" s="624">
        <v>1.0838150289017341E-2</v>
      </c>
      <c r="AM15" s="167"/>
      <c r="AN15" s="624" t="s">
        <v>323</v>
      </c>
      <c r="AO15" s="167">
        <v>30</v>
      </c>
      <c r="AP15" s="624">
        <v>1.0838150289017341E-2</v>
      </c>
      <c r="AQ15" s="167">
        <v>30</v>
      </c>
      <c r="AR15" s="624">
        <v>1</v>
      </c>
      <c r="AS15" s="167"/>
      <c r="AT15" s="624" t="s">
        <v>323</v>
      </c>
      <c r="AU15" s="167">
        <v>30</v>
      </c>
      <c r="AV15" s="624">
        <v>1</v>
      </c>
      <c r="AW15" s="167">
        <v>14</v>
      </c>
      <c r="AX15" s="624">
        <v>5.0578034682080926E-3</v>
      </c>
      <c r="AY15" s="167">
        <v>127</v>
      </c>
      <c r="AZ15" s="624">
        <v>4.5881502890173412E-2</v>
      </c>
      <c r="BA15" s="167">
        <v>141</v>
      </c>
      <c r="BB15" s="624">
        <v>5.0939306358381502E-2</v>
      </c>
      <c r="BC15" s="167">
        <v>1</v>
      </c>
      <c r="BD15" s="624">
        <v>0.2</v>
      </c>
      <c r="BE15" s="167">
        <v>1</v>
      </c>
      <c r="BF15" s="624">
        <v>0.33333333333333331</v>
      </c>
      <c r="BG15" s="167" t="s">
        <v>323</v>
      </c>
    </row>
    <row r="16" spans="1:59" s="590" customFormat="1" x14ac:dyDescent="0.2">
      <c r="A16" s="167" t="s">
        <v>587</v>
      </c>
      <c r="B16" s="167" t="s">
        <v>588</v>
      </c>
      <c r="C16" s="167" t="s">
        <v>590</v>
      </c>
      <c r="D16" s="167" t="s">
        <v>503</v>
      </c>
      <c r="E16" s="167" t="s">
        <v>504</v>
      </c>
      <c r="F16" s="167" t="s">
        <v>505</v>
      </c>
      <c r="G16" s="167" t="s">
        <v>317</v>
      </c>
      <c r="H16" s="167" t="s">
        <v>1112</v>
      </c>
      <c r="I16" s="167" t="s">
        <v>934</v>
      </c>
      <c r="J16" s="167"/>
      <c r="K16" s="167" t="s">
        <v>386</v>
      </c>
      <c r="L16" s="167">
        <v>2</v>
      </c>
      <c r="M16" s="167"/>
      <c r="N16" s="167">
        <v>3</v>
      </c>
      <c r="O16" s="664">
        <v>1.5</v>
      </c>
      <c r="P16" s="664">
        <v>1317</v>
      </c>
      <c r="Q16" s="664">
        <v>587</v>
      </c>
      <c r="R16" s="167">
        <v>2</v>
      </c>
      <c r="S16" s="665">
        <v>0.66666666666666663</v>
      </c>
      <c r="T16" s="167">
        <v>2</v>
      </c>
      <c r="U16" s="624">
        <v>1</v>
      </c>
      <c r="V16" s="167">
        <v>2634</v>
      </c>
      <c r="W16" s="167"/>
      <c r="X16" s="624"/>
      <c r="Y16" s="167">
        <v>2634</v>
      </c>
      <c r="Z16" s="167"/>
      <c r="AA16" s="624"/>
      <c r="AB16" s="167">
        <v>2634</v>
      </c>
      <c r="AC16" s="167"/>
      <c r="AD16" s="167">
        <v>2634</v>
      </c>
      <c r="AE16" s="167">
        <v>1174</v>
      </c>
      <c r="AF16" s="624">
        <v>0.44570994684889903</v>
      </c>
      <c r="AG16" s="167"/>
      <c r="AH16" s="624" t="s">
        <v>323</v>
      </c>
      <c r="AI16" s="167">
        <v>1174</v>
      </c>
      <c r="AJ16" s="624">
        <v>0.44570994684889903</v>
      </c>
      <c r="AK16" s="167">
        <v>1</v>
      </c>
      <c r="AL16" s="624">
        <v>8.5178875638841568E-4</v>
      </c>
      <c r="AM16" s="167"/>
      <c r="AN16" s="624" t="s">
        <v>323</v>
      </c>
      <c r="AO16" s="167">
        <v>1</v>
      </c>
      <c r="AP16" s="624">
        <v>8.5178875638841568E-4</v>
      </c>
      <c r="AQ16" s="167">
        <v>1</v>
      </c>
      <c r="AR16" s="624">
        <v>1</v>
      </c>
      <c r="AS16" s="167"/>
      <c r="AT16" s="624" t="s">
        <v>323</v>
      </c>
      <c r="AU16" s="167">
        <v>1</v>
      </c>
      <c r="AV16" s="624">
        <v>1</v>
      </c>
      <c r="AW16" s="167"/>
      <c r="AX16" s="624"/>
      <c r="AY16" s="167">
        <v>71</v>
      </c>
      <c r="AZ16" s="624">
        <v>6.0477001703577511E-2</v>
      </c>
      <c r="BA16" s="167">
        <v>71</v>
      </c>
      <c r="BB16" s="624">
        <v>6.0477001703577511E-2</v>
      </c>
      <c r="BC16" s="167">
        <v>0</v>
      </c>
      <c r="BD16" s="624"/>
      <c r="BE16" s="167"/>
      <c r="BF16" s="624"/>
      <c r="BG16" s="167" t="s">
        <v>323</v>
      </c>
    </row>
    <row r="17" spans="1:59" s="590" customFormat="1" x14ac:dyDescent="0.2">
      <c r="A17" s="167" t="s">
        <v>587</v>
      </c>
      <c r="B17" s="167" t="s">
        <v>588</v>
      </c>
      <c r="C17" s="167" t="s">
        <v>591</v>
      </c>
      <c r="D17" s="167" t="s">
        <v>503</v>
      </c>
      <c r="E17" s="167" t="s">
        <v>504</v>
      </c>
      <c r="F17" s="167" t="s">
        <v>505</v>
      </c>
      <c r="G17" s="167" t="s">
        <v>317</v>
      </c>
      <c r="H17" s="167" t="s">
        <v>1112</v>
      </c>
      <c r="I17" s="167" t="s">
        <v>934</v>
      </c>
      <c r="J17" s="167"/>
      <c r="K17" s="167" t="s">
        <v>386</v>
      </c>
      <c r="L17" s="167">
        <v>1</v>
      </c>
      <c r="M17" s="167"/>
      <c r="N17" s="167">
        <v>2</v>
      </c>
      <c r="O17" s="664">
        <v>2</v>
      </c>
      <c r="P17" s="664">
        <v>692</v>
      </c>
      <c r="Q17" s="664">
        <v>382</v>
      </c>
      <c r="R17" s="167">
        <v>1</v>
      </c>
      <c r="S17" s="665">
        <v>0.5</v>
      </c>
      <c r="T17" s="167"/>
      <c r="U17" s="624"/>
      <c r="V17" s="167">
        <v>692</v>
      </c>
      <c r="W17" s="167"/>
      <c r="X17" s="624"/>
      <c r="Y17" s="167">
        <v>692</v>
      </c>
      <c r="Z17" s="167"/>
      <c r="AA17" s="624"/>
      <c r="AB17" s="167">
        <v>692</v>
      </c>
      <c r="AC17" s="167"/>
      <c r="AD17" s="167">
        <v>692</v>
      </c>
      <c r="AE17" s="167">
        <v>382</v>
      </c>
      <c r="AF17" s="624">
        <v>0.55202312138728327</v>
      </c>
      <c r="AG17" s="167"/>
      <c r="AH17" s="624" t="s">
        <v>323</v>
      </c>
      <c r="AI17" s="167">
        <v>382</v>
      </c>
      <c r="AJ17" s="624">
        <v>0.55202312138728327</v>
      </c>
      <c r="AK17" s="167">
        <v>1</v>
      </c>
      <c r="AL17" s="624">
        <v>2.617801047120419E-3</v>
      </c>
      <c r="AM17" s="167"/>
      <c r="AN17" s="624" t="s">
        <v>323</v>
      </c>
      <c r="AO17" s="167">
        <v>1</v>
      </c>
      <c r="AP17" s="624">
        <v>2.617801047120419E-3</v>
      </c>
      <c r="AQ17" s="167">
        <v>1</v>
      </c>
      <c r="AR17" s="624">
        <v>1</v>
      </c>
      <c r="AS17" s="167"/>
      <c r="AT17" s="624" t="s">
        <v>323</v>
      </c>
      <c r="AU17" s="167">
        <v>1</v>
      </c>
      <c r="AV17" s="624">
        <v>1</v>
      </c>
      <c r="AW17" s="167"/>
      <c r="AX17" s="624"/>
      <c r="AY17" s="167">
        <v>16</v>
      </c>
      <c r="AZ17" s="624">
        <v>4.1884816753926704E-2</v>
      </c>
      <c r="BA17" s="167">
        <v>16</v>
      </c>
      <c r="BB17" s="624">
        <v>4.1884816753926704E-2</v>
      </c>
      <c r="BC17" s="167">
        <v>2</v>
      </c>
      <c r="BD17" s="624">
        <v>1</v>
      </c>
      <c r="BE17" s="167">
        <v>1</v>
      </c>
      <c r="BF17" s="624">
        <v>1</v>
      </c>
      <c r="BG17" s="167" t="s">
        <v>323</v>
      </c>
    </row>
    <row r="18" spans="1:59" s="590" customFormat="1" x14ac:dyDescent="0.2">
      <c r="A18" s="167" t="s">
        <v>587</v>
      </c>
      <c r="B18" s="167" t="s">
        <v>588</v>
      </c>
      <c r="C18" s="167" t="s">
        <v>592</v>
      </c>
      <c r="D18" s="167" t="s">
        <v>503</v>
      </c>
      <c r="E18" s="167" t="s">
        <v>504</v>
      </c>
      <c r="F18" s="167" t="s">
        <v>505</v>
      </c>
      <c r="G18" s="167" t="s">
        <v>317</v>
      </c>
      <c r="H18" s="167" t="s">
        <v>1112</v>
      </c>
      <c r="I18" s="167" t="s">
        <v>934</v>
      </c>
      <c r="J18" s="167"/>
      <c r="K18" s="167" t="s">
        <v>510</v>
      </c>
      <c r="L18" s="167">
        <v>1</v>
      </c>
      <c r="M18" s="167">
        <v>1</v>
      </c>
      <c r="N18" s="167">
        <v>1</v>
      </c>
      <c r="O18" s="664">
        <v>1</v>
      </c>
      <c r="P18" s="664">
        <v>785</v>
      </c>
      <c r="Q18" s="664" t="s">
        <v>323</v>
      </c>
      <c r="R18" s="167"/>
      <c r="S18" s="665"/>
      <c r="T18" s="167"/>
      <c r="U18" s="624"/>
      <c r="V18" s="167">
        <v>785</v>
      </c>
      <c r="W18" s="167"/>
      <c r="X18" s="624"/>
      <c r="Y18" s="167">
        <v>785</v>
      </c>
      <c r="Z18" s="167"/>
      <c r="AA18" s="624"/>
      <c r="AB18" s="167" t="s">
        <v>323</v>
      </c>
      <c r="AC18" s="167"/>
      <c r="AD18" s="167" t="s">
        <v>323</v>
      </c>
      <c r="AE18" s="167"/>
      <c r="AF18" s="624" t="s">
        <v>323</v>
      </c>
      <c r="AG18" s="167"/>
      <c r="AH18" s="624" t="s">
        <v>323</v>
      </c>
      <c r="AI18" s="167" t="s">
        <v>323</v>
      </c>
      <c r="AJ18" s="624" t="s">
        <v>323</v>
      </c>
      <c r="AK18" s="167"/>
      <c r="AL18" s="624" t="s">
        <v>323</v>
      </c>
      <c r="AM18" s="167"/>
      <c r="AN18" s="624" t="s">
        <v>323</v>
      </c>
      <c r="AO18" s="167" t="s">
        <v>323</v>
      </c>
      <c r="AP18" s="624" t="s">
        <v>323</v>
      </c>
      <c r="AQ18" s="167"/>
      <c r="AR18" s="624" t="s">
        <v>323</v>
      </c>
      <c r="AS18" s="167"/>
      <c r="AT18" s="624" t="s">
        <v>323</v>
      </c>
      <c r="AU18" s="167" t="s">
        <v>323</v>
      </c>
      <c r="AV18" s="624" t="s">
        <v>323</v>
      </c>
      <c r="AW18" s="167"/>
      <c r="AX18" s="624" t="s">
        <v>323</v>
      </c>
      <c r="AY18" s="167"/>
      <c r="AZ18" s="624" t="s">
        <v>323</v>
      </c>
      <c r="BA18" s="167" t="s">
        <v>323</v>
      </c>
      <c r="BB18" s="624" t="s">
        <v>323</v>
      </c>
      <c r="BC18" s="167">
        <v>0</v>
      </c>
      <c r="BD18" s="624"/>
      <c r="BE18" s="167">
        <v>0</v>
      </c>
      <c r="BF18" s="624"/>
      <c r="BG18" s="167" t="s">
        <v>323</v>
      </c>
    </row>
    <row r="19" spans="1:59" s="590" customFormat="1" x14ac:dyDescent="0.2">
      <c r="A19" s="167" t="s">
        <v>587</v>
      </c>
      <c r="B19" s="167" t="s">
        <v>588</v>
      </c>
      <c r="C19" s="167" t="s">
        <v>593</v>
      </c>
      <c r="D19" s="167" t="s">
        <v>503</v>
      </c>
      <c r="E19" s="167" t="s">
        <v>504</v>
      </c>
      <c r="F19" s="167" t="s">
        <v>505</v>
      </c>
      <c r="G19" s="167" t="s">
        <v>317</v>
      </c>
      <c r="H19" s="167" t="s">
        <v>1112</v>
      </c>
      <c r="I19" s="167" t="s">
        <v>934</v>
      </c>
      <c r="J19" s="167"/>
      <c r="K19" s="167" t="s">
        <v>510</v>
      </c>
      <c r="L19" s="167">
        <v>1</v>
      </c>
      <c r="M19" s="167">
        <v>1</v>
      </c>
      <c r="N19" s="167">
        <v>1</v>
      </c>
      <c r="O19" s="664">
        <v>1</v>
      </c>
      <c r="P19" s="664">
        <v>607</v>
      </c>
      <c r="Q19" s="664" t="s">
        <v>323</v>
      </c>
      <c r="R19" s="167">
        <v>1</v>
      </c>
      <c r="S19" s="665">
        <v>1</v>
      </c>
      <c r="T19" s="167">
        <v>1</v>
      </c>
      <c r="U19" s="624">
        <v>1</v>
      </c>
      <c r="V19" s="167">
        <v>607</v>
      </c>
      <c r="W19" s="167"/>
      <c r="X19" s="624"/>
      <c r="Y19" s="167">
        <v>607</v>
      </c>
      <c r="Z19" s="167"/>
      <c r="AA19" s="624"/>
      <c r="AB19" s="167" t="s">
        <v>323</v>
      </c>
      <c r="AC19" s="167"/>
      <c r="AD19" s="167" t="s">
        <v>323</v>
      </c>
      <c r="AE19" s="167"/>
      <c r="AF19" s="624" t="s">
        <v>323</v>
      </c>
      <c r="AG19" s="167"/>
      <c r="AH19" s="624" t="s">
        <v>323</v>
      </c>
      <c r="AI19" s="167" t="s">
        <v>323</v>
      </c>
      <c r="AJ19" s="624" t="s">
        <v>323</v>
      </c>
      <c r="AK19" s="167"/>
      <c r="AL19" s="624" t="s">
        <v>323</v>
      </c>
      <c r="AM19" s="167"/>
      <c r="AN19" s="624" t="s">
        <v>323</v>
      </c>
      <c r="AO19" s="167" t="s">
        <v>323</v>
      </c>
      <c r="AP19" s="624" t="s">
        <v>323</v>
      </c>
      <c r="AQ19" s="167"/>
      <c r="AR19" s="624" t="s">
        <v>323</v>
      </c>
      <c r="AS19" s="167"/>
      <c r="AT19" s="624" t="s">
        <v>323</v>
      </c>
      <c r="AU19" s="167" t="s">
        <v>323</v>
      </c>
      <c r="AV19" s="624" t="s">
        <v>323</v>
      </c>
      <c r="AW19" s="167"/>
      <c r="AX19" s="624" t="s">
        <v>323</v>
      </c>
      <c r="AY19" s="167"/>
      <c r="AZ19" s="624" t="s">
        <v>323</v>
      </c>
      <c r="BA19" s="167" t="s">
        <v>323</v>
      </c>
      <c r="BB19" s="624" t="s">
        <v>323</v>
      </c>
      <c r="BC19" s="167">
        <v>0</v>
      </c>
      <c r="BD19" s="624"/>
      <c r="BE19" s="167">
        <v>0</v>
      </c>
      <c r="BF19" s="624"/>
      <c r="BG19" s="167" t="s">
        <v>323</v>
      </c>
    </row>
    <row r="20" spans="1:59" s="590" customFormat="1" x14ac:dyDescent="0.2">
      <c r="A20" s="167" t="s">
        <v>587</v>
      </c>
      <c r="B20" s="167" t="s">
        <v>588</v>
      </c>
      <c r="C20" s="167" t="s">
        <v>594</v>
      </c>
      <c r="D20" s="167" t="s">
        <v>503</v>
      </c>
      <c r="E20" s="167" t="s">
        <v>504</v>
      </c>
      <c r="F20" s="167" t="s">
        <v>505</v>
      </c>
      <c r="G20" s="167" t="s">
        <v>317</v>
      </c>
      <c r="H20" s="167" t="s">
        <v>1112</v>
      </c>
      <c r="I20" s="167" t="s">
        <v>934</v>
      </c>
      <c r="J20" s="167"/>
      <c r="K20" s="167" t="s">
        <v>510</v>
      </c>
      <c r="L20" s="167">
        <v>1</v>
      </c>
      <c r="M20" s="167">
        <v>1</v>
      </c>
      <c r="N20" s="167">
        <v>1</v>
      </c>
      <c r="O20" s="664">
        <v>1</v>
      </c>
      <c r="P20" s="664">
        <v>716</v>
      </c>
      <c r="Q20" s="664" t="s">
        <v>323</v>
      </c>
      <c r="R20" s="167"/>
      <c r="S20" s="665"/>
      <c r="T20" s="167"/>
      <c r="U20" s="624"/>
      <c r="V20" s="167">
        <v>716</v>
      </c>
      <c r="W20" s="167"/>
      <c r="X20" s="624"/>
      <c r="Y20" s="167">
        <v>716</v>
      </c>
      <c r="Z20" s="167"/>
      <c r="AA20" s="624"/>
      <c r="AB20" s="167" t="s">
        <v>323</v>
      </c>
      <c r="AC20" s="167"/>
      <c r="AD20" s="167" t="s">
        <v>323</v>
      </c>
      <c r="AE20" s="167"/>
      <c r="AF20" s="624" t="s">
        <v>323</v>
      </c>
      <c r="AG20" s="167"/>
      <c r="AH20" s="624" t="s">
        <v>323</v>
      </c>
      <c r="AI20" s="167" t="s">
        <v>323</v>
      </c>
      <c r="AJ20" s="624" t="s">
        <v>323</v>
      </c>
      <c r="AK20" s="167"/>
      <c r="AL20" s="624" t="s">
        <v>323</v>
      </c>
      <c r="AM20" s="167"/>
      <c r="AN20" s="624" t="s">
        <v>323</v>
      </c>
      <c r="AO20" s="167" t="s">
        <v>323</v>
      </c>
      <c r="AP20" s="624" t="s">
        <v>323</v>
      </c>
      <c r="AQ20" s="167"/>
      <c r="AR20" s="624" t="s">
        <v>323</v>
      </c>
      <c r="AS20" s="167"/>
      <c r="AT20" s="624" t="s">
        <v>323</v>
      </c>
      <c r="AU20" s="167" t="s">
        <v>323</v>
      </c>
      <c r="AV20" s="624" t="s">
        <v>323</v>
      </c>
      <c r="AW20" s="167"/>
      <c r="AX20" s="624" t="s">
        <v>323</v>
      </c>
      <c r="AY20" s="167"/>
      <c r="AZ20" s="624" t="s">
        <v>323</v>
      </c>
      <c r="BA20" s="167" t="s">
        <v>323</v>
      </c>
      <c r="BB20" s="624" t="s">
        <v>323</v>
      </c>
      <c r="BC20" s="167">
        <v>0</v>
      </c>
      <c r="BD20" s="624"/>
      <c r="BE20" s="167">
        <v>0</v>
      </c>
      <c r="BF20" s="624"/>
      <c r="BG20" s="167" t="s">
        <v>323</v>
      </c>
    </row>
    <row r="21" spans="1:59" s="590" customFormat="1" x14ac:dyDescent="0.2">
      <c r="A21" s="167" t="s">
        <v>631</v>
      </c>
      <c r="B21" s="167" t="s">
        <v>632</v>
      </c>
      <c r="C21" s="167" t="s">
        <v>633</v>
      </c>
      <c r="D21" s="167" t="s">
        <v>503</v>
      </c>
      <c r="E21" s="167" t="s">
        <v>504</v>
      </c>
      <c r="F21" s="167" t="s">
        <v>505</v>
      </c>
      <c r="G21" s="167" t="s">
        <v>318</v>
      </c>
      <c r="H21" s="167" t="s">
        <v>1112</v>
      </c>
      <c r="I21" s="167" t="s">
        <v>934</v>
      </c>
      <c r="J21" s="167"/>
      <c r="K21" s="167" t="s">
        <v>510</v>
      </c>
      <c r="L21" s="167">
        <v>1</v>
      </c>
      <c r="M21" s="167">
        <v>1</v>
      </c>
      <c r="N21" s="167">
        <v>1</v>
      </c>
      <c r="O21" s="664">
        <v>1</v>
      </c>
      <c r="P21" s="664">
        <v>1258</v>
      </c>
      <c r="Q21" s="664" t="s">
        <v>323</v>
      </c>
      <c r="R21" s="167">
        <v>1</v>
      </c>
      <c r="S21" s="665">
        <v>1</v>
      </c>
      <c r="T21" s="167">
        <v>1</v>
      </c>
      <c r="U21" s="624">
        <v>1</v>
      </c>
      <c r="V21" s="167">
        <v>1258</v>
      </c>
      <c r="W21" s="167"/>
      <c r="X21" s="624"/>
      <c r="Y21" s="167">
        <v>1258</v>
      </c>
      <c r="Z21" s="167"/>
      <c r="AA21" s="624"/>
      <c r="AB21" s="167" t="s">
        <v>323</v>
      </c>
      <c r="AC21" s="167" t="s">
        <v>323</v>
      </c>
      <c r="AD21" s="167" t="s">
        <v>323</v>
      </c>
      <c r="AE21" s="167"/>
      <c r="AF21" s="624" t="s">
        <v>323</v>
      </c>
      <c r="AG21" s="167"/>
      <c r="AH21" s="624"/>
      <c r="AI21" s="167" t="s">
        <v>323</v>
      </c>
      <c r="AJ21" s="624" t="s">
        <v>323</v>
      </c>
      <c r="AK21" s="167" t="s">
        <v>323</v>
      </c>
      <c r="AL21" s="624" t="s">
        <v>323</v>
      </c>
      <c r="AM21" s="167" t="s">
        <v>323</v>
      </c>
      <c r="AN21" s="624" t="s">
        <v>323</v>
      </c>
      <c r="AO21" s="167" t="s">
        <v>323</v>
      </c>
      <c r="AP21" s="624" t="s">
        <v>323</v>
      </c>
      <c r="AQ21" s="167"/>
      <c r="AR21" s="624" t="s">
        <v>323</v>
      </c>
      <c r="AS21" s="167"/>
      <c r="AT21" s="624" t="s">
        <v>323</v>
      </c>
      <c r="AU21" s="167" t="s">
        <v>323</v>
      </c>
      <c r="AV21" s="624" t="s">
        <v>323</v>
      </c>
      <c r="AW21" s="167"/>
      <c r="AX21" s="624" t="s">
        <v>323</v>
      </c>
      <c r="AY21" s="167"/>
      <c r="AZ21" s="624" t="s">
        <v>323</v>
      </c>
      <c r="BA21" s="167" t="s">
        <v>323</v>
      </c>
      <c r="BB21" s="624" t="s">
        <v>323</v>
      </c>
      <c r="BC21" s="167">
        <v>0</v>
      </c>
      <c r="BD21" s="624"/>
      <c r="BE21" s="167"/>
      <c r="BF21" s="624"/>
      <c r="BG21" s="167" t="s">
        <v>323</v>
      </c>
    </row>
    <row r="22" spans="1:59" s="590" customFormat="1" x14ac:dyDescent="0.2">
      <c r="A22" s="167" t="s">
        <v>631</v>
      </c>
      <c r="B22" s="167" t="s">
        <v>632</v>
      </c>
      <c r="C22" s="167" t="s">
        <v>634</v>
      </c>
      <c r="D22" s="167" t="s">
        <v>503</v>
      </c>
      <c r="E22" s="167" t="s">
        <v>504</v>
      </c>
      <c r="F22" s="167" t="s">
        <v>505</v>
      </c>
      <c r="G22" s="167" t="s">
        <v>318</v>
      </c>
      <c r="H22" s="167" t="s">
        <v>1112</v>
      </c>
      <c r="I22" s="167" t="s">
        <v>934</v>
      </c>
      <c r="J22" s="167"/>
      <c r="K22" s="167" t="s">
        <v>510</v>
      </c>
      <c r="L22" s="167">
        <v>3</v>
      </c>
      <c r="M22" s="167">
        <v>3</v>
      </c>
      <c r="N22" s="167">
        <v>3</v>
      </c>
      <c r="O22" s="664">
        <v>1</v>
      </c>
      <c r="P22" s="664">
        <v>1880</v>
      </c>
      <c r="Q22" s="664" t="s">
        <v>323</v>
      </c>
      <c r="R22" s="167">
        <v>2</v>
      </c>
      <c r="S22" s="665">
        <v>0.66666666666666663</v>
      </c>
      <c r="T22" s="167">
        <v>2</v>
      </c>
      <c r="U22" s="624">
        <v>0.66666666666666663</v>
      </c>
      <c r="V22" s="167">
        <v>5640</v>
      </c>
      <c r="W22" s="167"/>
      <c r="X22" s="624"/>
      <c r="Y22" s="167">
        <v>5640</v>
      </c>
      <c r="Z22" s="167"/>
      <c r="AA22" s="624"/>
      <c r="AB22" s="167" t="s">
        <v>323</v>
      </c>
      <c r="AC22" s="167"/>
      <c r="AD22" s="167" t="s">
        <v>323</v>
      </c>
      <c r="AE22" s="167"/>
      <c r="AF22" s="624" t="s">
        <v>323</v>
      </c>
      <c r="AG22" s="167"/>
      <c r="AH22" s="624"/>
      <c r="AI22" s="167" t="s">
        <v>323</v>
      </c>
      <c r="AJ22" s="624" t="s">
        <v>323</v>
      </c>
      <c r="AK22" s="167"/>
      <c r="AL22" s="624" t="s">
        <v>323</v>
      </c>
      <c r="AM22" s="167"/>
      <c r="AN22" s="624"/>
      <c r="AO22" s="167" t="s">
        <v>323</v>
      </c>
      <c r="AP22" s="624" t="s">
        <v>323</v>
      </c>
      <c r="AQ22" s="167"/>
      <c r="AR22" s="624" t="s">
        <v>323</v>
      </c>
      <c r="AS22" s="167"/>
      <c r="AT22" s="624" t="s">
        <v>323</v>
      </c>
      <c r="AU22" s="167" t="s">
        <v>323</v>
      </c>
      <c r="AV22" s="624" t="s">
        <v>323</v>
      </c>
      <c r="AW22" s="167"/>
      <c r="AX22" s="624" t="s">
        <v>323</v>
      </c>
      <c r="AY22" s="167"/>
      <c r="AZ22" s="624" t="s">
        <v>323</v>
      </c>
      <c r="BA22" s="167" t="s">
        <v>323</v>
      </c>
      <c r="BB22" s="624" t="s">
        <v>323</v>
      </c>
      <c r="BC22" s="167">
        <v>0</v>
      </c>
      <c r="BD22" s="624"/>
      <c r="BE22" s="167"/>
      <c r="BF22" s="624"/>
      <c r="BG22" s="167" t="s">
        <v>323</v>
      </c>
    </row>
    <row r="23" spans="1:59" s="590" customFormat="1" x14ac:dyDescent="0.2">
      <c r="A23" s="167" t="s">
        <v>631</v>
      </c>
      <c r="B23" s="167" t="s">
        <v>632</v>
      </c>
      <c r="C23" s="167" t="s">
        <v>635</v>
      </c>
      <c r="D23" s="167" t="s">
        <v>503</v>
      </c>
      <c r="E23" s="167" t="s">
        <v>504</v>
      </c>
      <c r="F23" s="167" t="s">
        <v>505</v>
      </c>
      <c r="G23" s="167" t="s">
        <v>318</v>
      </c>
      <c r="H23" s="167" t="s">
        <v>1112</v>
      </c>
      <c r="I23" s="167" t="s">
        <v>934</v>
      </c>
      <c r="J23" s="167"/>
      <c r="K23" s="167" t="s">
        <v>510</v>
      </c>
      <c r="L23" s="167">
        <v>1</v>
      </c>
      <c r="M23" s="167">
        <v>1</v>
      </c>
      <c r="N23" s="167">
        <v>1</v>
      </c>
      <c r="O23" s="664">
        <v>1</v>
      </c>
      <c r="P23" s="664">
        <v>1037</v>
      </c>
      <c r="Q23" s="664" t="s">
        <v>323</v>
      </c>
      <c r="R23" s="167">
        <v>1</v>
      </c>
      <c r="S23" s="665">
        <v>1</v>
      </c>
      <c r="T23" s="167">
        <v>1</v>
      </c>
      <c r="U23" s="624">
        <v>1</v>
      </c>
      <c r="V23" s="167">
        <v>1037</v>
      </c>
      <c r="W23" s="167"/>
      <c r="X23" s="624"/>
      <c r="Y23" s="167">
        <v>1037</v>
      </c>
      <c r="Z23" s="167"/>
      <c r="AA23" s="624"/>
      <c r="AB23" s="167" t="s">
        <v>323</v>
      </c>
      <c r="AC23" s="167"/>
      <c r="AD23" s="167" t="s">
        <v>323</v>
      </c>
      <c r="AE23" s="167"/>
      <c r="AF23" s="624" t="s">
        <v>323</v>
      </c>
      <c r="AG23" s="167"/>
      <c r="AH23" s="624"/>
      <c r="AI23" s="167" t="s">
        <v>323</v>
      </c>
      <c r="AJ23" s="624" t="s">
        <v>323</v>
      </c>
      <c r="AK23" s="167"/>
      <c r="AL23" s="624" t="s">
        <v>323</v>
      </c>
      <c r="AM23" s="167"/>
      <c r="AN23" s="624"/>
      <c r="AO23" s="167" t="s">
        <v>323</v>
      </c>
      <c r="AP23" s="624" t="s">
        <v>323</v>
      </c>
      <c r="AQ23" s="167"/>
      <c r="AR23" s="624" t="s">
        <v>323</v>
      </c>
      <c r="AS23" s="167"/>
      <c r="AT23" s="624" t="s">
        <v>323</v>
      </c>
      <c r="AU23" s="167" t="s">
        <v>323</v>
      </c>
      <c r="AV23" s="624" t="s">
        <v>323</v>
      </c>
      <c r="AW23" s="167"/>
      <c r="AX23" s="624" t="s">
        <v>323</v>
      </c>
      <c r="AY23" s="167"/>
      <c r="AZ23" s="624" t="s">
        <v>323</v>
      </c>
      <c r="BA23" s="167" t="s">
        <v>323</v>
      </c>
      <c r="BB23" s="624" t="s">
        <v>323</v>
      </c>
      <c r="BC23" s="167">
        <v>0</v>
      </c>
      <c r="BD23" s="624"/>
      <c r="BE23" s="167"/>
      <c r="BF23" s="624"/>
      <c r="BG23" s="167" t="s">
        <v>323</v>
      </c>
    </row>
    <row r="24" spans="1:59" s="590" customFormat="1" x14ac:dyDescent="0.2">
      <c r="A24" s="167" t="s">
        <v>631</v>
      </c>
      <c r="B24" s="167" t="s">
        <v>632</v>
      </c>
      <c r="C24" s="167" t="s">
        <v>636</v>
      </c>
      <c r="D24" s="167" t="s">
        <v>503</v>
      </c>
      <c r="E24" s="167" t="s">
        <v>504</v>
      </c>
      <c r="F24" s="167" t="s">
        <v>505</v>
      </c>
      <c r="G24" s="167" t="s">
        <v>318</v>
      </c>
      <c r="H24" s="167" t="s">
        <v>1112</v>
      </c>
      <c r="I24" s="167" t="s">
        <v>934</v>
      </c>
      <c r="J24" s="167"/>
      <c r="K24" s="167" t="s">
        <v>386</v>
      </c>
      <c r="L24" s="167">
        <v>1</v>
      </c>
      <c r="M24" s="167"/>
      <c r="N24" s="167">
        <v>2</v>
      </c>
      <c r="O24" s="664">
        <v>2</v>
      </c>
      <c r="P24" s="664">
        <v>1762</v>
      </c>
      <c r="Q24" s="664">
        <v>738</v>
      </c>
      <c r="R24" s="167">
        <v>1</v>
      </c>
      <c r="S24" s="665">
        <v>0.5</v>
      </c>
      <c r="T24" s="167">
        <v>1</v>
      </c>
      <c r="U24" s="624">
        <v>1</v>
      </c>
      <c r="V24" s="167">
        <v>1762</v>
      </c>
      <c r="W24" s="167"/>
      <c r="X24" s="624"/>
      <c r="Y24" s="167">
        <v>1762</v>
      </c>
      <c r="Z24" s="167"/>
      <c r="AA24" s="624"/>
      <c r="AB24" s="167">
        <v>1762</v>
      </c>
      <c r="AC24" s="167"/>
      <c r="AD24" s="167">
        <v>1762</v>
      </c>
      <c r="AE24" s="167">
        <v>738</v>
      </c>
      <c r="AF24" s="624">
        <v>0.41884222474460842</v>
      </c>
      <c r="AG24" s="167"/>
      <c r="AH24" s="624"/>
      <c r="AI24" s="167">
        <v>738</v>
      </c>
      <c r="AJ24" s="624">
        <v>0.41884222474460842</v>
      </c>
      <c r="AK24" s="167">
        <v>2</v>
      </c>
      <c r="AL24" s="624">
        <v>2.7100271002710027E-3</v>
      </c>
      <c r="AM24" s="167"/>
      <c r="AN24" s="624"/>
      <c r="AO24" s="167">
        <v>2</v>
      </c>
      <c r="AP24" s="624">
        <v>2.7100271002710027E-3</v>
      </c>
      <c r="AQ24" s="167">
        <v>2</v>
      </c>
      <c r="AR24" s="624">
        <v>1</v>
      </c>
      <c r="AS24" s="167"/>
      <c r="AT24" s="624" t="s">
        <v>323</v>
      </c>
      <c r="AU24" s="167">
        <v>2</v>
      </c>
      <c r="AV24" s="624">
        <v>1</v>
      </c>
      <c r="AW24" s="167"/>
      <c r="AX24" s="624"/>
      <c r="AY24" s="167">
        <v>36</v>
      </c>
      <c r="AZ24" s="624">
        <v>4.878048780487805E-2</v>
      </c>
      <c r="BA24" s="167">
        <v>36</v>
      </c>
      <c r="BB24" s="624">
        <v>4.878048780487805E-2</v>
      </c>
      <c r="BC24" s="167">
        <v>2</v>
      </c>
      <c r="BD24" s="624">
        <v>1</v>
      </c>
      <c r="BE24" s="167">
        <v>1</v>
      </c>
      <c r="BF24" s="624">
        <v>1</v>
      </c>
      <c r="BG24" s="167" t="s">
        <v>323</v>
      </c>
    </row>
    <row r="25" spans="1:59" s="590" customFormat="1" x14ac:dyDescent="0.2">
      <c r="A25" s="167" t="s">
        <v>631</v>
      </c>
      <c r="B25" s="167" t="s">
        <v>632</v>
      </c>
      <c r="C25" s="167" t="s">
        <v>637</v>
      </c>
      <c r="D25" s="167" t="s">
        <v>503</v>
      </c>
      <c r="E25" s="167" t="s">
        <v>504</v>
      </c>
      <c r="F25" s="167" t="s">
        <v>505</v>
      </c>
      <c r="G25" s="167" t="s">
        <v>318</v>
      </c>
      <c r="H25" s="167" t="s">
        <v>1112</v>
      </c>
      <c r="I25" s="167" t="s">
        <v>934</v>
      </c>
      <c r="J25" s="167"/>
      <c r="K25" s="167" t="s">
        <v>510</v>
      </c>
      <c r="L25" s="167">
        <v>1</v>
      </c>
      <c r="M25" s="167">
        <v>1</v>
      </c>
      <c r="N25" s="167">
        <v>1</v>
      </c>
      <c r="O25" s="664">
        <v>1</v>
      </c>
      <c r="P25" s="664">
        <v>1366</v>
      </c>
      <c r="Q25" s="664" t="s">
        <v>323</v>
      </c>
      <c r="R25" s="167">
        <v>1</v>
      </c>
      <c r="S25" s="665">
        <v>1</v>
      </c>
      <c r="T25" s="167">
        <v>1</v>
      </c>
      <c r="U25" s="624">
        <v>1</v>
      </c>
      <c r="V25" s="167">
        <v>1366</v>
      </c>
      <c r="W25" s="167"/>
      <c r="X25" s="624"/>
      <c r="Y25" s="167">
        <v>1366</v>
      </c>
      <c r="Z25" s="167"/>
      <c r="AA25" s="624"/>
      <c r="AB25" s="167" t="s">
        <v>323</v>
      </c>
      <c r="AC25" s="167"/>
      <c r="AD25" s="167" t="s">
        <v>323</v>
      </c>
      <c r="AE25" s="167"/>
      <c r="AF25" s="624" t="s">
        <v>323</v>
      </c>
      <c r="AG25" s="167"/>
      <c r="AH25" s="624"/>
      <c r="AI25" s="167" t="s">
        <v>323</v>
      </c>
      <c r="AJ25" s="624" t="s">
        <v>323</v>
      </c>
      <c r="AK25" s="167"/>
      <c r="AL25" s="624" t="s">
        <v>323</v>
      </c>
      <c r="AM25" s="167"/>
      <c r="AN25" s="624"/>
      <c r="AO25" s="167" t="s">
        <v>323</v>
      </c>
      <c r="AP25" s="624" t="s">
        <v>323</v>
      </c>
      <c r="AQ25" s="167"/>
      <c r="AR25" s="624" t="s">
        <v>323</v>
      </c>
      <c r="AS25" s="167"/>
      <c r="AT25" s="624" t="s">
        <v>323</v>
      </c>
      <c r="AU25" s="167" t="s">
        <v>323</v>
      </c>
      <c r="AV25" s="624" t="s">
        <v>323</v>
      </c>
      <c r="AW25" s="167"/>
      <c r="AX25" s="624" t="s">
        <v>323</v>
      </c>
      <c r="AY25" s="167"/>
      <c r="AZ25" s="624" t="s">
        <v>323</v>
      </c>
      <c r="BA25" s="167" t="s">
        <v>323</v>
      </c>
      <c r="BB25" s="624" t="s">
        <v>323</v>
      </c>
      <c r="BC25" s="167">
        <v>1</v>
      </c>
      <c r="BD25" s="624">
        <v>1</v>
      </c>
      <c r="BE25" s="167">
        <v>1</v>
      </c>
      <c r="BF25" s="624">
        <v>1</v>
      </c>
      <c r="BG25" s="167" t="s">
        <v>323</v>
      </c>
    </row>
    <row r="26" spans="1:59" s="590" customFormat="1" x14ac:dyDescent="0.2">
      <c r="A26" s="167" t="s">
        <v>631</v>
      </c>
      <c r="B26" s="167" t="s">
        <v>632</v>
      </c>
      <c r="C26" s="167" t="s">
        <v>638</v>
      </c>
      <c r="D26" s="167" t="s">
        <v>503</v>
      </c>
      <c r="E26" s="167" t="s">
        <v>504</v>
      </c>
      <c r="F26" s="167" t="s">
        <v>505</v>
      </c>
      <c r="G26" s="167" t="s">
        <v>318</v>
      </c>
      <c r="H26" s="167" t="s">
        <v>1112</v>
      </c>
      <c r="I26" s="167" t="s">
        <v>934</v>
      </c>
      <c r="J26" s="167"/>
      <c r="K26" s="167" t="s">
        <v>510</v>
      </c>
      <c r="L26" s="167">
        <v>1</v>
      </c>
      <c r="M26" s="167">
        <v>1</v>
      </c>
      <c r="N26" s="167">
        <v>1</v>
      </c>
      <c r="O26" s="664">
        <v>1</v>
      </c>
      <c r="P26" s="664">
        <v>681</v>
      </c>
      <c r="Q26" s="664" t="s">
        <v>323</v>
      </c>
      <c r="R26" s="167">
        <v>1</v>
      </c>
      <c r="S26" s="665">
        <v>1</v>
      </c>
      <c r="T26" s="167">
        <v>1</v>
      </c>
      <c r="U26" s="624">
        <v>1</v>
      </c>
      <c r="V26" s="167">
        <v>681</v>
      </c>
      <c r="W26" s="167"/>
      <c r="X26" s="624"/>
      <c r="Y26" s="167">
        <v>681</v>
      </c>
      <c r="Z26" s="167"/>
      <c r="AA26" s="624"/>
      <c r="AB26" s="167" t="s">
        <v>323</v>
      </c>
      <c r="AC26" s="167"/>
      <c r="AD26" s="167" t="s">
        <v>323</v>
      </c>
      <c r="AE26" s="167"/>
      <c r="AF26" s="624" t="s">
        <v>323</v>
      </c>
      <c r="AG26" s="167"/>
      <c r="AH26" s="624"/>
      <c r="AI26" s="167" t="s">
        <v>323</v>
      </c>
      <c r="AJ26" s="624" t="s">
        <v>323</v>
      </c>
      <c r="AK26" s="167" t="s">
        <v>323</v>
      </c>
      <c r="AL26" s="624" t="s">
        <v>323</v>
      </c>
      <c r="AM26" s="167"/>
      <c r="AN26" s="624"/>
      <c r="AO26" s="167" t="s">
        <v>323</v>
      </c>
      <c r="AP26" s="624" t="s">
        <v>323</v>
      </c>
      <c r="AQ26" s="167"/>
      <c r="AR26" s="624" t="s">
        <v>323</v>
      </c>
      <c r="AS26" s="167"/>
      <c r="AT26" s="624" t="s">
        <v>323</v>
      </c>
      <c r="AU26" s="167" t="s">
        <v>323</v>
      </c>
      <c r="AV26" s="624" t="s">
        <v>323</v>
      </c>
      <c r="AW26" s="167"/>
      <c r="AX26" s="624" t="s">
        <v>323</v>
      </c>
      <c r="AY26" s="167"/>
      <c r="AZ26" s="624" t="s">
        <v>323</v>
      </c>
      <c r="BA26" s="167" t="s">
        <v>323</v>
      </c>
      <c r="BB26" s="624" t="s">
        <v>323</v>
      </c>
      <c r="BC26" s="167">
        <v>0</v>
      </c>
      <c r="BD26" s="624"/>
      <c r="BE26" s="167"/>
      <c r="BF26" s="624"/>
      <c r="BG26" s="167" t="s">
        <v>323</v>
      </c>
    </row>
    <row r="27" spans="1:59" s="590" customFormat="1" x14ac:dyDescent="0.2">
      <c r="A27" s="167" t="s">
        <v>631</v>
      </c>
      <c r="B27" s="167" t="s">
        <v>632</v>
      </c>
      <c r="C27" s="167" t="s">
        <v>639</v>
      </c>
      <c r="D27" s="167" t="s">
        <v>503</v>
      </c>
      <c r="E27" s="167" t="s">
        <v>504</v>
      </c>
      <c r="F27" s="167" t="s">
        <v>505</v>
      </c>
      <c r="G27" s="167" t="s">
        <v>318</v>
      </c>
      <c r="H27" s="167" t="s">
        <v>1112</v>
      </c>
      <c r="I27" s="167" t="s">
        <v>934</v>
      </c>
      <c r="J27" s="167"/>
      <c r="K27" s="167" t="s">
        <v>510</v>
      </c>
      <c r="L27" s="167">
        <v>1</v>
      </c>
      <c r="M27" s="167">
        <v>1</v>
      </c>
      <c r="N27" s="167">
        <v>1</v>
      </c>
      <c r="O27" s="664">
        <v>1</v>
      </c>
      <c r="P27" s="664">
        <v>584</v>
      </c>
      <c r="Q27" s="664" t="s">
        <v>323</v>
      </c>
      <c r="R27" s="167">
        <v>1</v>
      </c>
      <c r="S27" s="665">
        <v>1</v>
      </c>
      <c r="T27" s="167">
        <v>1</v>
      </c>
      <c r="U27" s="624">
        <v>1</v>
      </c>
      <c r="V27" s="167">
        <v>584</v>
      </c>
      <c r="W27" s="167"/>
      <c r="X27" s="624"/>
      <c r="Y27" s="167">
        <v>584</v>
      </c>
      <c r="Z27" s="167"/>
      <c r="AA27" s="624"/>
      <c r="AB27" s="167" t="s">
        <v>323</v>
      </c>
      <c r="AC27" s="167"/>
      <c r="AD27" s="167" t="s">
        <v>323</v>
      </c>
      <c r="AE27" s="167"/>
      <c r="AF27" s="624" t="s">
        <v>323</v>
      </c>
      <c r="AG27" s="167"/>
      <c r="AH27" s="624"/>
      <c r="AI27" s="167" t="s">
        <v>323</v>
      </c>
      <c r="AJ27" s="624" t="s">
        <v>323</v>
      </c>
      <c r="AK27" s="167" t="s">
        <v>323</v>
      </c>
      <c r="AL27" s="624" t="s">
        <v>323</v>
      </c>
      <c r="AM27" s="167"/>
      <c r="AN27" s="624"/>
      <c r="AO27" s="167" t="s">
        <v>323</v>
      </c>
      <c r="AP27" s="624" t="s">
        <v>323</v>
      </c>
      <c r="AQ27" s="167"/>
      <c r="AR27" s="624" t="s">
        <v>323</v>
      </c>
      <c r="AS27" s="167"/>
      <c r="AT27" s="624" t="s">
        <v>323</v>
      </c>
      <c r="AU27" s="167" t="s">
        <v>323</v>
      </c>
      <c r="AV27" s="624" t="s">
        <v>323</v>
      </c>
      <c r="AW27" s="167"/>
      <c r="AX27" s="624" t="s">
        <v>323</v>
      </c>
      <c r="AY27" s="167"/>
      <c r="AZ27" s="624" t="s">
        <v>323</v>
      </c>
      <c r="BA27" s="167" t="s">
        <v>323</v>
      </c>
      <c r="BB27" s="624" t="s">
        <v>323</v>
      </c>
      <c r="BC27" s="167">
        <v>0</v>
      </c>
      <c r="BD27" s="624"/>
      <c r="BE27" s="167"/>
      <c r="BF27" s="624"/>
      <c r="BG27" s="167" t="s">
        <v>323</v>
      </c>
    </row>
    <row r="28" spans="1:59" s="590" customFormat="1" x14ac:dyDescent="0.2">
      <c r="A28" s="167" t="s">
        <v>656</v>
      </c>
      <c r="B28" s="167" t="s">
        <v>657</v>
      </c>
      <c r="C28" s="167" t="s">
        <v>502</v>
      </c>
      <c r="D28" s="167" t="s">
        <v>503</v>
      </c>
      <c r="E28" s="167" t="s">
        <v>504</v>
      </c>
      <c r="F28" s="167" t="s">
        <v>519</v>
      </c>
      <c r="G28" s="167" t="s">
        <v>319</v>
      </c>
      <c r="H28" s="167" t="s">
        <v>1109</v>
      </c>
      <c r="I28" s="167" t="s">
        <v>934</v>
      </c>
      <c r="J28" s="167"/>
      <c r="K28" s="167" t="s">
        <v>510</v>
      </c>
      <c r="L28" s="167">
        <v>6</v>
      </c>
      <c r="M28" s="167">
        <v>6</v>
      </c>
      <c r="N28" s="167">
        <v>6</v>
      </c>
      <c r="O28" s="664">
        <v>1</v>
      </c>
      <c r="P28" s="664">
        <v>0</v>
      </c>
      <c r="Q28" s="664" t="s">
        <v>323</v>
      </c>
      <c r="R28" s="167">
        <v>6</v>
      </c>
      <c r="S28" s="665">
        <v>1</v>
      </c>
      <c r="T28" s="167">
        <v>6</v>
      </c>
      <c r="U28" s="624">
        <v>1</v>
      </c>
      <c r="V28" s="167"/>
      <c r="W28" s="167"/>
      <c r="X28" s="624"/>
      <c r="Y28" s="167"/>
      <c r="Z28" s="167">
        <v>9426</v>
      </c>
      <c r="AA28" s="624">
        <v>0</v>
      </c>
      <c r="AB28" s="167" t="s">
        <v>323</v>
      </c>
      <c r="AC28" s="167" t="s">
        <v>323</v>
      </c>
      <c r="AD28" s="167" t="s">
        <v>323</v>
      </c>
      <c r="AE28" s="167"/>
      <c r="AF28" s="624" t="s">
        <v>323</v>
      </c>
      <c r="AG28" s="167"/>
      <c r="AH28" s="624" t="s">
        <v>323</v>
      </c>
      <c r="AI28" s="167" t="s">
        <v>323</v>
      </c>
      <c r="AJ28" s="624" t="s">
        <v>323</v>
      </c>
      <c r="AK28" s="167"/>
      <c r="AL28" s="624" t="s">
        <v>323</v>
      </c>
      <c r="AM28" s="167"/>
      <c r="AN28" s="624" t="s">
        <v>323</v>
      </c>
      <c r="AO28" s="167" t="s">
        <v>323</v>
      </c>
      <c r="AP28" s="624" t="s">
        <v>323</v>
      </c>
      <c r="AQ28" s="167"/>
      <c r="AR28" s="624" t="s">
        <v>323</v>
      </c>
      <c r="AS28" s="167"/>
      <c r="AT28" s="624" t="s">
        <v>323</v>
      </c>
      <c r="AU28" s="167" t="s">
        <v>323</v>
      </c>
      <c r="AV28" s="624" t="s">
        <v>323</v>
      </c>
      <c r="AW28" s="167"/>
      <c r="AX28" s="624" t="s">
        <v>323</v>
      </c>
      <c r="AY28" s="167"/>
      <c r="AZ28" s="624" t="s">
        <v>323</v>
      </c>
      <c r="BA28" s="167" t="s">
        <v>323</v>
      </c>
      <c r="BB28" s="624" t="s">
        <v>323</v>
      </c>
      <c r="BC28" s="167">
        <v>2</v>
      </c>
      <c r="BD28" s="624">
        <v>0.33333333333333331</v>
      </c>
      <c r="BE28" s="167">
        <v>2</v>
      </c>
      <c r="BF28" s="624">
        <v>0.33333333333333331</v>
      </c>
      <c r="BG28" s="167" t="s">
        <v>323</v>
      </c>
    </row>
    <row r="29" spans="1:59" s="590" customFormat="1" x14ac:dyDescent="0.2">
      <c r="A29" s="167" t="s">
        <v>686</v>
      </c>
      <c r="B29" s="167" t="s">
        <v>687</v>
      </c>
      <c r="C29" s="167" t="s">
        <v>502</v>
      </c>
      <c r="D29" s="167" t="s">
        <v>503</v>
      </c>
      <c r="E29" s="167" t="s">
        <v>504</v>
      </c>
      <c r="F29" s="167" t="s">
        <v>505</v>
      </c>
      <c r="G29" s="167" t="s">
        <v>314</v>
      </c>
      <c r="H29" s="167" t="s">
        <v>1112</v>
      </c>
      <c r="I29" s="167" t="s">
        <v>934</v>
      </c>
      <c r="J29" s="167"/>
      <c r="K29" s="167" t="s">
        <v>386</v>
      </c>
      <c r="L29" s="167">
        <v>6</v>
      </c>
      <c r="M29" s="167"/>
      <c r="N29" s="167">
        <v>7</v>
      </c>
      <c r="O29" s="664">
        <v>1.1666666666666667</v>
      </c>
      <c r="P29" s="664">
        <v>156</v>
      </c>
      <c r="Q29" s="664">
        <v>57.5</v>
      </c>
      <c r="R29" s="167">
        <v>6</v>
      </c>
      <c r="S29" s="665">
        <v>0.8571428571428571</v>
      </c>
      <c r="T29" s="167">
        <v>1</v>
      </c>
      <c r="U29" s="624">
        <v>0.16666666666666666</v>
      </c>
      <c r="V29" s="167">
        <v>936</v>
      </c>
      <c r="W29" s="167"/>
      <c r="X29" s="624"/>
      <c r="Y29" s="167">
        <v>936</v>
      </c>
      <c r="Z29" s="167"/>
      <c r="AA29" s="624"/>
      <c r="AB29" s="167">
        <v>936</v>
      </c>
      <c r="AC29" s="167"/>
      <c r="AD29" s="167">
        <v>936</v>
      </c>
      <c r="AE29" s="167">
        <v>345</v>
      </c>
      <c r="AF29" s="624">
        <v>0.36858974358974361</v>
      </c>
      <c r="AG29" s="167"/>
      <c r="AH29" s="624"/>
      <c r="AI29" s="167">
        <v>345</v>
      </c>
      <c r="AJ29" s="624">
        <v>0.36858974358974361</v>
      </c>
      <c r="AK29" s="167"/>
      <c r="AL29" s="624"/>
      <c r="AM29" s="167"/>
      <c r="AN29" s="624"/>
      <c r="AO29" s="167"/>
      <c r="AP29" s="624"/>
      <c r="AQ29" s="167"/>
      <c r="AR29" s="624"/>
      <c r="AS29" s="167"/>
      <c r="AT29" s="624"/>
      <c r="AU29" s="167"/>
      <c r="AV29" s="624" t="s">
        <v>323</v>
      </c>
      <c r="AW29" s="167">
        <v>1</v>
      </c>
      <c r="AX29" s="624">
        <v>2.8985507246376812E-3</v>
      </c>
      <c r="AY29" s="167">
        <v>7</v>
      </c>
      <c r="AZ29" s="624">
        <v>2.0289855072463767E-2</v>
      </c>
      <c r="BA29" s="167">
        <v>8</v>
      </c>
      <c r="BB29" s="624">
        <v>2.318840579710145E-2</v>
      </c>
      <c r="BC29" s="167">
        <v>1</v>
      </c>
      <c r="BD29" s="624">
        <v>0.14285714285714285</v>
      </c>
      <c r="BE29" s="167">
        <v>1</v>
      </c>
      <c r="BF29" s="624">
        <v>0.16666666666666666</v>
      </c>
      <c r="BG29" s="167" t="s">
        <v>323</v>
      </c>
    </row>
    <row r="30" spans="1:59" s="590" customFormat="1" x14ac:dyDescent="0.2">
      <c r="A30" s="167" t="s">
        <v>686</v>
      </c>
      <c r="B30" s="167" t="s">
        <v>688</v>
      </c>
      <c r="C30" s="167" t="s">
        <v>502</v>
      </c>
      <c r="D30" s="167" t="s">
        <v>503</v>
      </c>
      <c r="E30" s="167" t="s">
        <v>504</v>
      </c>
      <c r="F30" s="167" t="s">
        <v>505</v>
      </c>
      <c r="G30" s="167" t="s">
        <v>314</v>
      </c>
      <c r="H30" s="167" t="s">
        <v>1112</v>
      </c>
      <c r="I30" s="167" t="s">
        <v>934</v>
      </c>
      <c r="J30" s="167"/>
      <c r="K30" s="167" t="s">
        <v>510</v>
      </c>
      <c r="L30" s="167">
        <v>6</v>
      </c>
      <c r="M30" s="167">
        <v>6</v>
      </c>
      <c r="N30" s="167">
        <v>6</v>
      </c>
      <c r="O30" s="664">
        <v>1</v>
      </c>
      <c r="P30" s="664">
        <v>83</v>
      </c>
      <c r="Q30" s="664" t="s">
        <v>323</v>
      </c>
      <c r="R30" s="167">
        <v>6</v>
      </c>
      <c r="S30" s="665">
        <v>1</v>
      </c>
      <c r="T30" s="167">
        <v>6</v>
      </c>
      <c r="U30" s="624">
        <v>1</v>
      </c>
      <c r="V30" s="167">
        <v>498</v>
      </c>
      <c r="W30" s="167"/>
      <c r="X30" s="624"/>
      <c r="Y30" s="167">
        <v>498</v>
      </c>
      <c r="Z30" s="167"/>
      <c r="AA30" s="624"/>
      <c r="AB30" s="167" t="s">
        <v>323</v>
      </c>
      <c r="AC30" s="167" t="s">
        <v>323</v>
      </c>
      <c r="AD30" s="167" t="s">
        <v>323</v>
      </c>
      <c r="AE30" s="167"/>
      <c r="AF30" s="624" t="s">
        <v>323</v>
      </c>
      <c r="AG30" s="167"/>
      <c r="AH30" s="624"/>
      <c r="AI30" s="167" t="s">
        <v>323</v>
      </c>
      <c r="AJ30" s="624" t="s">
        <v>323</v>
      </c>
      <c r="AK30" s="167"/>
      <c r="AL30" s="624" t="s">
        <v>323</v>
      </c>
      <c r="AM30" s="167"/>
      <c r="AN30" s="624" t="s">
        <v>323</v>
      </c>
      <c r="AO30" s="167" t="s">
        <v>323</v>
      </c>
      <c r="AP30" s="624" t="s">
        <v>323</v>
      </c>
      <c r="AQ30" s="167"/>
      <c r="AR30" s="624" t="s">
        <v>323</v>
      </c>
      <c r="AS30" s="167"/>
      <c r="AT30" s="624" t="s">
        <v>323</v>
      </c>
      <c r="AU30" s="167" t="s">
        <v>323</v>
      </c>
      <c r="AV30" s="624" t="s">
        <v>323</v>
      </c>
      <c r="AW30" s="167"/>
      <c r="AX30" s="624" t="s">
        <v>323</v>
      </c>
      <c r="AY30" s="167"/>
      <c r="AZ30" s="624" t="s">
        <v>323</v>
      </c>
      <c r="BA30" s="167" t="s">
        <v>323</v>
      </c>
      <c r="BB30" s="624" t="s">
        <v>323</v>
      </c>
      <c r="BC30" s="167">
        <v>0</v>
      </c>
      <c r="BD30" s="624"/>
      <c r="BE30" s="167"/>
      <c r="BF30" s="624"/>
      <c r="BG30" s="167" t="s">
        <v>323</v>
      </c>
    </row>
    <row r="31" spans="1:59" s="590" customFormat="1" x14ac:dyDescent="0.2">
      <c r="A31" s="167" t="s">
        <v>703</v>
      </c>
      <c r="B31" s="167" t="s">
        <v>704</v>
      </c>
      <c r="C31" s="167" t="s">
        <v>502</v>
      </c>
      <c r="D31" s="167" t="s">
        <v>503</v>
      </c>
      <c r="E31" s="167" t="s">
        <v>504</v>
      </c>
      <c r="F31" s="167" t="s">
        <v>505</v>
      </c>
      <c r="G31" s="167" t="s">
        <v>318</v>
      </c>
      <c r="H31" s="167" t="s">
        <v>1109</v>
      </c>
      <c r="I31" s="167" t="s">
        <v>935</v>
      </c>
      <c r="J31" s="167" t="s">
        <v>505</v>
      </c>
      <c r="K31" s="167" t="s">
        <v>386</v>
      </c>
      <c r="L31" s="167">
        <v>6</v>
      </c>
      <c r="M31" s="167"/>
      <c r="N31" s="167">
        <v>9</v>
      </c>
      <c r="O31" s="664">
        <v>1.5</v>
      </c>
      <c r="P31" s="664">
        <v>5335.333333333333</v>
      </c>
      <c r="Q31" s="664">
        <v>2459.6666666666665</v>
      </c>
      <c r="R31" s="167">
        <v>6</v>
      </c>
      <c r="S31" s="665">
        <v>0.66666666666666663</v>
      </c>
      <c r="T31" s="167">
        <v>5</v>
      </c>
      <c r="U31" s="624">
        <v>0.83333333333333337</v>
      </c>
      <c r="V31" s="167">
        <v>32012</v>
      </c>
      <c r="W31" s="167"/>
      <c r="X31" s="624"/>
      <c r="Y31" s="167">
        <v>32012</v>
      </c>
      <c r="Z31" s="167">
        <v>51696</v>
      </c>
      <c r="AA31" s="624">
        <v>0.61923553079541938</v>
      </c>
      <c r="AB31" s="167">
        <v>32012</v>
      </c>
      <c r="AC31" s="167"/>
      <c r="AD31" s="167">
        <v>32012</v>
      </c>
      <c r="AE31" s="167">
        <v>14758</v>
      </c>
      <c r="AF31" s="624">
        <v>0.46101461951768086</v>
      </c>
      <c r="AG31" s="167"/>
      <c r="AH31" s="624" t="s">
        <v>323</v>
      </c>
      <c r="AI31" s="167">
        <v>14758</v>
      </c>
      <c r="AJ31" s="624">
        <v>0.46101461951768086</v>
      </c>
      <c r="AK31" s="167">
        <v>53</v>
      </c>
      <c r="AL31" s="624">
        <v>3.5912725301531375E-3</v>
      </c>
      <c r="AM31" s="167"/>
      <c r="AN31" s="624"/>
      <c r="AO31" s="167">
        <v>53</v>
      </c>
      <c r="AP31" s="624">
        <v>3.5912725301531375E-3</v>
      </c>
      <c r="AQ31" s="167">
        <v>51</v>
      </c>
      <c r="AR31" s="624">
        <v>0.96226415094339623</v>
      </c>
      <c r="AS31" s="167"/>
      <c r="AT31" s="624" t="s">
        <v>323</v>
      </c>
      <c r="AU31" s="167">
        <v>51</v>
      </c>
      <c r="AV31" s="624">
        <v>0.96226415094339623</v>
      </c>
      <c r="AW31" s="167">
        <v>17</v>
      </c>
      <c r="AX31" s="624">
        <v>1.1519176040113836E-3</v>
      </c>
      <c r="AY31" s="167">
        <v>610</v>
      </c>
      <c r="AZ31" s="624">
        <v>4.1333514026290825E-2</v>
      </c>
      <c r="BA31" s="167">
        <v>627</v>
      </c>
      <c r="BB31" s="624">
        <v>4.248543163030221E-2</v>
      </c>
      <c r="BC31" s="167">
        <v>2</v>
      </c>
      <c r="BD31" s="624">
        <v>0.22222222222222221</v>
      </c>
      <c r="BE31" s="167">
        <v>2</v>
      </c>
      <c r="BF31" s="624">
        <v>0.33333333333333331</v>
      </c>
      <c r="BG31" s="167" t="s">
        <v>323</v>
      </c>
    </row>
    <row r="32" spans="1:59" s="590" customFormat="1" x14ac:dyDescent="0.2">
      <c r="A32" s="167" t="s">
        <v>755</v>
      </c>
      <c r="B32" s="167" t="s">
        <v>756</v>
      </c>
      <c r="C32" s="167" t="s">
        <v>502</v>
      </c>
      <c r="D32" s="167" t="s">
        <v>503</v>
      </c>
      <c r="E32" s="167" t="s">
        <v>504</v>
      </c>
      <c r="F32" s="167" t="s">
        <v>519</v>
      </c>
      <c r="G32" s="167" t="s">
        <v>320</v>
      </c>
      <c r="H32" s="167" t="s">
        <v>1109</v>
      </c>
      <c r="I32" s="167" t="s">
        <v>934</v>
      </c>
      <c r="J32" s="167"/>
      <c r="K32" s="167" t="s">
        <v>386</v>
      </c>
      <c r="L32" s="167">
        <v>6</v>
      </c>
      <c r="M32" s="167"/>
      <c r="N32" s="167">
        <v>9</v>
      </c>
      <c r="O32" s="664">
        <v>1.5</v>
      </c>
      <c r="P32" s="664">
        <v>2781.6666666666665</v>
      </c>
      <c r="Q32" s="664">
        <v>1355.6666666666667</v>
      </c>
      <c r="R32" s="167">
        <v>5</v>
      </c>
      <c r="S32" s="665">
        <v>0.55555555555555558</v>
      </c>
      <c r="T32" s="167">
        <v>4</v>
      </c>
      <c r="U32" s="624">
        <v>0.66666666666666663</v>
      </c>
      <c r="V32" s="167">
        <v>16690</v>
      </c>
      <c r="W32" s="167"/>
      <c r="X32" s="624"/>
      <c r="Y32" s="167">
        <v>16690</v>
      </c>
      <c r="Z32" s="167"/>
      <c r="AA32" s="624"/>
      <c r="AB32" s="167">
        <v>16690</v>
      </c>
      <c r="AC32" s="167"/>
      <c r="AD32" s="167">
        <v>16690</v>
      </c>
      <c r="AE32" s="167">
        <v>8134</v>
      </c>
      <c r="AF32" s="624">
        <v>0.48735769922109046</v>
      </c>
      <c r="AG32" s="167"/>
      <c r="AH32" s="624" t="s">
        <v>323</v>
      </c>
      <c r="AI32" s="167">
        <v>8134</v>
      </c>
      <c r="AJ32" s="624">
        <v>0.48735769922109046</v>
      </c>
      <c r="AK32" s="167">
        <v>99</v>
      </c>
      <c r="AL32" s="624">
        <v>1.2171133513646423E-2</v>
      </c>
      <c r="AM32" s="167"/>
      <c r="AN32" s="624"/>
      <c r="AO32" s="167">
        <v>99</v>
      </c>
      <c r="AP32" s="624">
        <v>1.2171133513646423E-2</v>
      </c>
      <c r="AQ32" s="167">
        <v>92</v>
      </c>
      <c r="AR32" s="624">
        <v>0.92929292929292928</v>
      </c>
      <c r="AS32" s="167"/>
      <c r="AT32" s="624"/>
      <c r="AU32" s="167">
        <v>92</v>
      </c>
      <c r="AV32" s="624">
        <v>0.92929292929292928</v>
      </c>
      <c r="AW32" s="167">
        <v>15</v>
      </c>
      <c r="AX32" s="624">
        <v>1.844111138431276E-3</v>
      </c>
      <c r="AY32" s="167">
        <v>273</v>
      </c>
      <c r="AZ32" s="624">
        <v>3.3562822719449228E-2</v>
      </c>
      <c r="BA32" s="167">
        <v>288</v>
      </c>
      <c r="BB32" s="624">
        <v>3.5406933857880504E-2</v>
      </c>
      <c r="BC32" s="167">
        <v>2</v>
      </c>
      <c r="BD32" s="624">
        <v>0.22222222222222221</v>
      </c>
      <c r="BE32" s="167">
        <v>2</v>
      </c>
      <c r="BF32" s="624">
        <v>0.33333333333333331</v>
      </c>
      <c r="BG32" s="167"/>
    </row>
    <row r="33" spans="1:59" s="590" customFormat="1" x14ac:dyDescent="0.2">
      <c r="A33" s="167" t="s">
        <v>50</v>
      </c>
      <c r="B33" s="167" t="s">
        <v>56</v>
      </c>
      <c r="C33" s="167" t="s">
        <v>57</v>
      </c>
      <c r="D33" s="167" t="s">
        <v>503</v>
      </c>
      <c r="E33" s="167" t="s">
        <v>518</v>
      </c>
      <c r="F33" s="167" t="s">
        <v>519</v>
      </c>
      <c r="G33" s="167" t="s">
        <v>320</v>
      </c>
      <c r="H33" s="167" t="s">
        <v>1110</v>
      </c>
      <c r="I33" s="167" t="s">
        <v>935</v>
      </c>
      <c r="J33" s="167" t="s">
        <v>505</v>
      </c>
      <c r="K33" s="167" t="s">
        <v>386</v>
      </c>
      <c r="L33" s="167">
        <v>4</v>
      </c>
      <c r="M33" s="167"/>
      <c r="N33" s="167">
        <v>7</v>
      </c>
      <c r="O33" s="664">
        <v>1.75</v>
      </c>
      <c r="P33" s="664">
        <v>5577.25</v>
      </c>
      <c r="Q33" s="664">
        <v>1910.25</v>
      </c>
      <c r="R33" s="167">
        <v>2</v>
      </c>
      <c r="S33" s="665">
        <v>0.2857142857142857</v>
      </c>
      <c r="T33" s="167">
        <v>1</v>
      </c>
      <c r="U33" s="624">
        <v>0.25</v>
      </c>
      <c r="V33" s="167">
        <v>22309</v>
      </c>
      <c r="W33" s="167"/>
      <c r="X33" s="624"/>
      <c r="Y33" s="167">
        <v>22309</v>
      </c>
      <c r="Z33" s="167"/>
      <c r="AA33" s="624"/>
      <c r="AB33" s="167">
        <v>22309</v>
      </c>
      <c r="AC33" s="167"/>
      <c r="AD33" s="167">
        <v>22309</v>
      </c>
      <c r="AE33" s="167">
        <v>7641</v>
      </c>
      <c r="AF33" s="624">
        <v>0.34250750818055492</v>
      </c>
      <c r="AG33" s="167"/>
      <c r="AH33" s="624"/>
      <c r="AI33" s="167">
        <v>7641</v>
      </c>
      <c r="AJ33" s="624">
        <v>0.34250750818055492</v>
      </c>
      <c r="AK33" s="167">
        <v>180</v>
      </c>
      <c r="AL33" s="624">
        <v>2.3557126030624265E-2</v>
      </c>
      <c r="AM33" s="167"/>
      <c r="AN33" s="624"/>
      <c r="AO33" s="167">
        <v>180</v>
      </c>
      <c r="AP33" s="624">
        <v>2.3557126030624265E-2</v>
      </c>
      <c r="AQ33" s="167">
        <v>140</v>
      </c>
      <c r="AR33" s="624">
        <v>0.77777777777777779</v>
      </c>
      <c r="AS33" s="167"/>
      <c r="AT33" s="624" t="s">
        <v>323</v>
      </c>
      <c r="AU33" s="167">
        <v>140</v>
      </c>
      <c r="AV33" s="624">
        <v>0.77777777777777779</v>
      </c>
      <c r="AW33" s="167">
        <v>121</v>
      </c>
      <c r="AX33" s="624">
        <v>1.58356236094752E-2</v>
      </c>
      <c r="AY33" s="167">
        <v>276</v>
      </c>
      <c r="AZ33" s="624">
        <v>3.6120926580290535E-2</v>
      </c>
      <c r="BA33" s="167">
        <v>397</v>
      </c>
      <c r="BB33" s="624">
        <v>5.1956550189765735E-2</v>
      </c>
      <c r="BC33" s="167">
        <v>4</v>
      </c>
      <c r="BD33" s="624">
        <v>0.5714285714285714</v>
      </c>
      <c r="BE33" s="167">
        <v>2</v>
      </c>
      <c r="BF33" s="624">
        <v>0.5</v>
      </c>
      <c r="BG33" s="167" t="s">
        <v>323</v>
      </c>
    </row>
    <row r="34" spans="1:59" s="590" customFormat="1" x14ac:dyDescent="0.2">
      <c r="A34" s="167" t="s">
        <v>50</v>
      </c>
      <c r="B34" s="167" t="s">
        <v>56</v>
      </c>
      <c r="C34" s="167" t="s">
        <v>58</v>
      </c>
      <c r="D34" s="167" t="s">
        <v>503</v>
      </c>
      <c r="E34" s="167" t="s">
        <v>518</v>
      </c>
      <c r="F34" s="167" t="s">
        <v>519</v>
      </c>
      <c r="G34" s="167" t="s">
        <v>320</v>
      </c>
      <c r="H34" s="167" t="s">
        <v>1110</v>
      </c>
      <c r="I34" s="167" t="s">
        <v>935</v>
      </c>
      <c r="J34" s="167" t="s">
        <v>505</v>
      </c>
      <c r="K34" s="167" t="s">
        <v>386</v>
      </c>
      <c r="L34" s="167">
        <v>2</v>
      </c>
      <c r="M34" s="167"/>
      <c r="N34" s="167">
        <v>3</v>
      </c>
      <c r="O34" s="664">
        <v>1.5</v>
      </c>
      <c r="P34" s="664">
        <v>6867.5</v>
      </c>
      <c r="Q34" s="664">
        <v>2758</v>
      </c>
      <c r="R34" s="167"/>
      <c r="S34" s="665"/>
      <c r="T34" s="167"/>
      <c r="U34" s="624"/>
      <c r="V34" s="167">
        <v>13735</v>
      </c>
      <c r="W34" s="167"/>
      <c r="X34" s="624"/>
      <c r="Y34" s="167">
        <v>13735</v>
      </c>
      <c r="Z34" s="167"/>
      <c r="AA34" s="624"/>
      <c r="AB34" s="167">
        <v>13735</v>
      </c>
      <c r="AC34" s="167"/>
      <c r="AD34" s="167">
        <v>13735</v>
      </c>
      <c r="AE34" s="167">
        <v>5516</v>
      </c>
      <c r="AF34" s="624">
        <v>0.40160174736075721</v>
      </c>
      <c r="AG34" s="167"/>
      <c r="AH34" s="624"/>
      <c r="AI34" s="167">
        <v>5516</v>
      </c>
      <c r="AJ34" s="624">
        <v>0.40160174736075721</v>
      </c>
      <c r="AK34" s="167">
        <v>52</v>
      </c>
      <c r="AL34" s="624">
        <v>9.4271211022480053E-3</v>
      </c>
      <c r="AM34" s="167"/>
      <c r="AN34" s="624"/>
      <c r="AO34" s="167">
        <v>52</v>
      </c>
      <c r="AP34" s="624">
        <v>9.4271211022480053E-3</v>
      </c>
      <c r="AQ34" s="167">
        <v>40</v>
      </c>
      <c r="AR34" s="624">
        <v>0.76923076923076927</v>
      </c>
      <c r="AS34" s="167"/>
      <c r="AT34" s="624" t="s">
        <v>323</v>
      </c>
      <c r="AU34" s="167">
        <v>40</v>
      </c>
      <c r="AV34" s="624">
        <v>0.76923076923076927</v>
      </c>
      <c r="AW34" s="167">
        <v>20</v>
      </c>
      <c r="AX34" s="624">
        <v>3.6258158085569255E-3</v>
      </c>
      <c r="AY34" s="167">
        <v>353</v>
      </c>
      <c r="AZ34" s="624">
        <v>6.3995649021029735E-2</v>
      </c>
      <c r="BA34" s="167">
        <v>373</v>
      </c>
      <c r="BB34" s="624">
        <v>6.7621464829586655E-2</v>
      </c>
      <c r="BC34" s="167">
        <v>1</v>
      </c>
      <c r="BD34" s="624">
        <v>0.33333333333333331</v>
      </c>
      <c r="BE34" s="167">
        <v>1</v>
      </c>
      <c r="BF34" s="624">
        <v>0.5</v>
      </c>
      <c r="BG34" s="167" t="s">
        <v>323</v>
      </c>
    </row>
    <row r="35" spans="1:59" s="590" customFormat="1" x14ac:dyDescent="0.2">
      <c r="A35" s="167" t="s">
        <v>175</v>
      </c>
      <c r="B35" s="167" t="s">
        <v>177</v>
      </c>
      <c r="C35" s="167" t="s">
        <v>502</v>
      </c>
      <c r="D35" s="167" t="s">
        <v>503</v>
      </c>
      <c r="E35" s="167" t="s">
        <v>504</v>
      </c>
      <c r="F35" s="167" t="s">
        <v>505</v>
      </c>
      <c r="G35" s="167" t="s">
        <v>314</v>
      </c>
      <c r="H35" s="167" t="s">
        <v>1109</v>
      </c>
      <c r="I35" s="167" t="s">
        <v>934</v>
      </c>
      <c r="J35" s="167"/>
      <c r="K35" s="167" t="s">
        <v>386</v>
      </c>
      <c r="L35" s="167">
        <v>6</v>
      </c>
      <c r="M35" s="167"/>
      <c r="N35" s="167">
        <v>9</v>
      </c>
      <c r="O35" s="664">
        <v>1.5</v>
      </c>
      <c r="P35" s="664">
        <v>769.83333333333337</v>
      </c>
      <c r="Q35" s="664">
        <v>366.66666666666669</v>
      </c>
      <c r="R35" s="167">
        <v>3</v>
      </c>
      <c r="S35" s="665">
        <v>0.33333333333333331</v>
      </c>
      <c r="T35" s="167">
        <v>2</v>
      </c>
      <c r="U35" s="624">
        <v>0.33333333333333331</v>
      </c>
      <c r="V35" s="167">
        <v>4619</v>
      </c>
      <c r="W35" s="167"/>
      <c r="X35" s="624"/>
      <c r="Y35" s="167">
        <v>4619</v>
      </c>
      <c r="Z35" s="167">
        <v>5343</v>
      </c>
      <c r="AA35" s="624"/>
      <c r="AB35" s="167">
        <v>4619</v>
      </c>
      <c r="AC35" s="167"/>
      <c r="AD35" s="167">
        <v>4619</v>
      </c>
      <c r="AE35" s="167">
        <v>2200</v>
      </c>
      <c r="AF35" s="624">
        <v>0.4762935700368045</v>
      </c>
      <c r="AG35" s="167"/>
      <c r="AH35" s="624" t="s">
        <v>323</v>
      </c>
      <c r="AI35" s="167">
        <v>2200</v>
      </c>
      <c r="AJ35" s="624">
        <v>0.4762935700368045</v>
      </c>
      <c r="AK35" s="167">
        <v>3</v>
      </c>
      <c r="AL35" s="624">
        <v>1.3636363636363637E-3</v>
      </c>
      <c r="AM35" s="167"/>
      <c r="AN35" s="624"/>
      <c r="AO35" s="167">
        <v>3</v>
      </c>
      <c r="AP35" s="624">
        <v>1.3636363636363637E-3</v>
      </c>
      <c r="AQ35" s="167">
        <v>2</v>
      </c>
      <c r="AR35" s="624">
        <v>0.66666666666666663</v>
      </c>
      <c r="AS35" s="167"/>
      <c r="AT35" s="624" t="s">
        <v>323</v>
      </c>
      <c r="AU35" s="167">
        <v>2</v>
      </c>
      <c r="AV35" s="624">
        <v>0.66666666666666663</v>
      </c>
      <c r="AW35" s="167">
        <v>6</v>
      </c>
      <c r="AX35" s="624">
        <v>2.7272727272727275E-3</v>
      </c>
      <c r="AY35" s="167">
        <v>108</v>
      </c>
      <c r="AZ35" s="624">
        <v>4.9090909090909088E-2</v>
      </c>
      <c r="BA35" s="167">
        <v>114</v>
      </c>
      <c r="BB35" s="624">
        <v>5.1818181818181819E-2</v>
      </c>
      <c r="BC35" s="167">
        <v>2</v>
      </c>
      <c r="BD35" s="624">
        <v>0.22222222222222221</v>
      </c>
      <c r="BE35" s="167">
        <v>1</v>
      </c>
      <c r="BF35" s="624">
        <v>0.16666666666666666</v>
      </c>
      <c r="BG35" s="167" t="s">
        <v>323</v>
      </c>
    </row>
    <row r="36" spans="1:59" s="590" customFormat="1" x14ac:dyDescent="0.2">
      <c r="A36" s="167" t="s">
        <v>185</v>
      </c>
      <c r="B36" s="167" t="s">
        <v>186</v>
      </c>
      <c r="C36" s="167" t="s">
        <v>502</v>
      </c>
      <c r="D36" s="167" t="s">
        <v>503</v>
      </c>
      <c r="E36" s="167" t="s">
        <v>504</v>
      </c>
      <c r="F36" s="167" t="s">
        <v>519</v>
      </c>
      <c r="G36" s="167" t="s">
        <v>320</v>
      </c>
      <c r="H36" s="167" t="s">
        <v>1110</v>
      </c>
      <c r="I36" s="167" t="s">
        <v>935</v>
      </c>
      <c r="J36" s="167" t="s">
        <v>505</v>
      </c>
      <c r="K36" s="167" t="s">
        <v>386</v>
      </c>
      <c r="L36" s="167">
        <v>6</v>
      </c>
      <c r="M36" s="167"/>
      <c r="N36" s="167">
        <v>7</v>
      </c>
      <c r="O36" s="664">
        <v>1.1666666666666667</v>
      </c>
      <c r="P36" s="664">
        <v>1659.3333333333333</v>
      </c>
      <c r="Q36" s="664">
        <v>651.5</v>
      </c>
      <c r="R36" s="167">
        <v>5</v>
      </c>
      <c r="S36" s="665">
        <v>0.7142857142857143</v>
      </c>
      <c r="T36" s="167">
        <v>4</v>
      </c>
      <c r="U36" s="624">
        <v>0.66666666666666663</v>
      </c>
      <c r="V36" s="167">
        <v>9956</v>
      </c>
      <c r="W36" s="167"/>
      <c r="X36" s="624"/>
      <c r="Y36" s="167">
        <v>9956</v>
      </c>
      <c r="Z36" s="167"/>
      <c r="AA36" s="624"/>
      <c r="AB36" s="167">
        <v>9956</v>
      </c>
      <c r="AC36" s="167"/>
      <c r="AD36" s="167">
        <v>9956</v>
      </c>
      <c r="AE36" s="167">
        <v>3909</v>
      </c>
      <c r="AF36" s="624">
        <v>0.3926275612695862</v>
      </c>
      <c r="AG36" s="167"/>
      <c r="AH36" s="624"/>
      <c r="AI36" s="167">
        <v>3909</v>
      </c>
      <c r="AJ36" s="624">
        <v>0.3926275612695862</v>
      </c>
      <c r="AK36" s="167">
        <v>53</v>
      </c>
      <c r="AL36" s="624">
        <v>1.3558454847787157E-2</v>
      </c>
      <c r="AM36" s="167"/>
      <c r="AN36" s="624"/>
      <c r="AO36" s="167">
        <v>53</v>
      </c>
      <c r="AP36" s="624">
        <v>1.3558454847787157E-2</v>
      </c>
      <c r="AQ36" s="167">
        <v>44</v>
      </c>
      <c r="AR36" s="624">
        <v>0.83018867924528306</v>
      </c>
      <c r="AS36" s="167"/>
      <c r="AT36" s="624" t="s">
        <v>323</v>
      </c>
      <c r="AU36" s="167">
        <v>44</v>
      </c>
      <c r="AV36" s="624">
        <v>0.83018867924528306</v>
      </c>
      <c r="AW36" s="167">
        <v>1</v>
      </c>
      <c r="AX36" s="624">
        <v>2.5581990278843696E-4</v>
      </c>
      <c r="AY36" s="167">
        <v>297</v>
      </c>
      <c r="AZ36" s="624">
        <v>7.5978511128165768E-2</v>
      </c>
      <c r="BA36" s="167">
        <v>298</v>
      </c>
      <c r="BB36" s="624">
        <v>7.6234331030954214E-2</v>
      </c>
      <c r="BC36" s="167">
        <v>1</v>
      </c>
      <c r="BD36" s="624">
        <v>0.14285714285714285</v>
      </c>
      <c r="BE36" s="167">
        <v>1</v>
      </c>
      <c r="BF36" s="624">
        <v>0.16666666666666666</v>
      </c>
      <c r="BG36" s="167" t="s">
        <v>323</v>
      </c>
    </row>
    <row r="37" spans="1:59" s="590" customFormat="1" x14ac:dyDescent="0.2">
      <c r="A37" s="167" t="s">
        <v>188</v>
      </c>
      <c r="B37" s="167" t="s">
        <v>189</v>
      </c>
      <c r="C37" s="167" t="s">
        <v>502</v>
      </c>
      <c r="D37" s="167" t="s">
        <v>503</v>
      </c>
      <c r="E37" s="167" t="s">
        <v>504</v>
      </c>
      <c r="F37" s="167" t="s">
        <v>519</v>
      </c>
      <c r="G37" s="167" t="s">
        <v>321</v>
      </c>
      <c r="H37" s="167" t="s">
        <v>1109</v>
      </c>
      <c r="I37" s="167" t="s">
        <v>934</v>
      </c>
      <c r="J37" s="167"/>
      <c r="K37" s="167" t="s">
        <v>510</v>
      </c>
      <c r="L37" s="167">
        <v>6</v>
      </c>
      <c r="M37" s="167">
        <v>5</v>
      </c>
      <c r="N37" s="167">
        <v>5</v>
      </c>
      <c r="O37" s="664">
        <v>0.83333333333333337</v>
      </c>
      <c r="P37" s="664">
        <v>306</v>
      </c>
      <c r="Q37" s="664" t="s">
        <v>323</v>
      </c>
      <c r="R37" s="167">
        <v>4</v>
      </c>
      <c r="S37" s="665">
        <v>0.8</v>
      </c>
      <c r="T37" s="167">
        <v>4</v>
      </c>
      <c r="U37" s="624">
        <v>0.66666666666666663</v>
      </c>
      <c r="V37" s="167">
        <v>1836</v>
      </c>
      <c r="W37" s="167"/>
      <c r="X37" s="624"/>
      <c r="Y37" s="167">
        <v>1836</v>
      </c>
      <c r="Z37" s="167"/>
      <c r="AA37" s="624"/>
      <c r="AB37" s="167" t="s">
        <v>323</v>
      </c>
      <c r="AC37" s="167"/>
      <c r="AD37" s="167" t="s">
        <v>323</v>
      </c>
      <c r="AE37" s="167"/>
      <c r="AF37" s="624" t="s">
        <v>323</v>
      </c>
      <c r="AG37" s="167"/>
      <c r="AH37" s="624"/>
      <c r="AI37" s="167" t="s">
        <v>323</v>
      </c>
      <c r="AJ37" s="624" t="s">
        <v>323</v>
      </c>
      <c r="AK37" s="167"/>
      <c r="AL37" s="624" t="s">
        <v>323</v>
      </c>
      <c r="AM37" s="167"/>
      <c r="AN37" s="624"/>
      <c r="AO37" s="167" t="s">
        <v>323</v>
      </c>
      <c r="AP37" s="624" t="s">
        <v>323</v>
      </c>
      <c r="AQ37" s="167"/>
      <c r="AR37" s="624" t="s">
        <v>323</v>
      </c>
      <c r="AS37" s="167"/>
      <c r="AT37" s="624" t="s">
        <v>323</v>
      </c>
      <c r="AU37" s="167" t="s">
        <v>323</v>
      </c>
      <c r="AV37" s="624" t="s">
        <v>323</v>
      </c>
      <c r="AW37" s="167"/>
      <c r="AX37" s="624" t="s">
        <v>323</v>
      </c>
      <c r="AY37" s="167"/>
      <c r="AZ37" s="624" t="s">
        <v>323</v>
      </c>
      <c r="BA37" s="167" t="s">
        <v>323</v>
      </c>
      <c r="BB37" s="624" t="s">
        <v>323</v>
      </c>
      <c r="BC37" s="167">
        <v>1</v>
      </c>
      <c r="BD37" s="624">
        <v>0.2</v>
      </c>
      <c r="BE37" s="167">
        <v>1</v>
      </c>
      <c r="BF37" s="624">
        <v>0.16666666666666666</v>
      </c>
      <c r="BG37" s="167">
        <v>1</v>
      </c>
    </row>
    <row r="38" spans="1:59" s="590" customFormat="1" x14ac:dyDescent="0.2">
      <c r="A38" s="167" t="s">
        <v>235</v>
      </c>
      <c r="B38" s="167" t="s">
        <v>236</v>
      </c>
      <c r="C38" s="167" t="s">
        <v>57</v>
      </c>
      <c r="D38" s="167" t="s">
        <v>503</v>
      </c>
      <c r="E38" s="167" t="s">
        <v>504</v>
      </c>
      <c r="F38" s="167" t="s">
        <v>505</v>
      </c>
      <c r="G38" s="167" t="s">
        <v>317</v>
      </c>
      <c r="H38" s="167" t="s">
        <v>1109</v>
      </c>
      <c r="I38" s="167" t="s">
        <v>934</v>
      </c>
      <c r="J38" s="167"/>
      <c r="K38" s="167" t="s">
        <v>510</v>
      </c>
      <c r="L38" s="167">
        <v>3</v>
      </c>
      <c r="M38" s="167">
        <v>2</v>
      </c>
      <c r="N38" s="167">
        <v>2</v>
      </c>
      <c r="O38" s="664">
        <v>0.66666666666666663</v>
      </c>
      <c r="P38" s="664">
        <v>2821.3333333333335</v>
      </c>
      <c r="Q38" s="664" t="s">
        <v>323</v>
      </c>
      <c r="R38" s="167">
        <v>1</v>
      </c>
      <c r="S38" s="665">
        <v>0.5</v>
      </c>
      <c r="T38" s="167">
        <v>1</v>
      </c>
      <c r="U38" s="624">
        <v>0.33333333333333331</v>
      </c>
      <c r="V38" s="167">
        <v>8464</v>
      </c>
      <c r="W38" s="167"/>
      <c r="X38" s="624"/>
      <c r="Y38" s="167">
        <v>8464</v>
      </c>
      <c r="Z38" s="167"/>
      <c r="AA38" s="624"/>
      <c r="AB38" s="167" t="s">
        <v>323</v>
      </c>
      <c r="AC38" s="167"/>
      <c r="AD38" s="167" t="s">
        <v>323</v>
      </c>
      <c r="AE38" s="167"/>
      <c r="AF38" s="624" t="s">
        <v>323</v>
      </c>
      <c r="AG38" s="167"/>
      <c r="AH38" s="624" t="s">
        <v>323</v>
      </c>
      <c r="AI38" s="167" t="s">
        <v>323</v>
      </c>
      <c r="AJ38" s="624" t="s">
        <v>323</v>
      </c>
      <c r="AK38" s="167"/>
      <c r="AL38" s="624" t="s">
        <v>323</v>
      </c>
      <c r="AM38" s="167"/>
      <c r="AN38" s="624"/>
      <c r="AO38" s="167" t="s">
        <v>323</v>
      </c>
      <c r="AP38" s="624" t="s">
        <v>323</v>
      </c>
      <c r="AQ38" s="167"/>
      <c r="AR38" s="624" t="s">
        <v>323</v>
      </c>
      <c r="AS38" s="167"/>
      <c r="AT38" s="624" t="s">
        <v>323</v>
      </c>
      <c r="AU38" s="167" t="s">
        <v>323</v>
      </c>
      <c r="AV38" s="624" t="s">
        <v>323</v>
      </c>
      <c r="AW38" s="167"/>
      <c r="AX38" s="624" t="s">
        <v>323</v>
      </c>
      <c r="AY38" s="167"/>
      <c r="AZ38" s="624" t="s">
        <v>323</v>
      </c>
      <c r="BA38" s="167" t="s">
        <v>323</v>
      </c>
      <c r="BB38" s="624" t="s">
        <v>323</v>
      </c>
      <c r="BC38" s="167">
        <v>1</v>
      </c>
      <c r="BD38" s="624">
        <v>0.5</v>
      </c>
      <c r="BE38" s="167">
        <v>1</v>
      </c>
      <c r="BF38" s="624">
        <v>0.33333333333333331</v>
      </c>
      <c r="BG38" s="167">
        <v>1</v>
      </c>
    </row>
    <row r="39" spans="1:59" s="590" customFormat="1" x14ac:dyDescent="0.2">
      <c r="A39" s="167" t="s">
        <v>235</v>
      </c>
      <c r="B39" s="167" t="s">
        <v>236</v>
      </c>
      <c r="C39" s="167" t="s">
        <v>58</v>
      </c>
      <c r="D39" s="167" t="s">
        <v>503</v>
      </c>
      <c r="E39" s="167" t="s">
        <v>504</v>
      </c>
      <c r="F39" s="167" t="s">
        <v>505</v>
      </c>
      <c r="G39" s="167" t="s">
        <v>317</v>
      </c>
      <c r="H39" s="167" t="s">
        <v>1109</v>
      </c>
      <c r="I39" s="167" t="s">
        <v>934</v>
      </c>
      <c r="J39" s="167"/>
      <c r="K39" s="167" t="s">
        <v>386</v>
      </c>
      <c r="L39" s="167">
        <v>1</v>
      </c>
      <c r="M39" s="167"/>
      <c r="N39" s="167">
        <v>3</v>
      </c>
      <c r="O39" s="664">
        <v>3</v>
      </c>
      <c r="P39" s="664">
        <v>3400</v>
      </c>
      <c r="Q39" s="664">
        <v>2129</v>
      </c>
      <c r="R39" s="167"/>
      <c r="S39" s="665"/>
      <c r="T39" s="167"/>
      <c r="U39" s="624"/>
      <c r="V39" s="167">
        <v>3400</v>
      </c>
      <c r="W39" s="167"/>
      <c r="X39" s="624"/>
      <c r="Y39" s="167">
        <v>3400</v>
      </c>
      <c r="Z39" s="167"/>
      <c r="AA39" s="624"/>
      <c r="AB39" s="167">
        <v>3400</v>
      </c>
      <c r="AC39" s="167"/>
      <c r="AD39" s="167">
        <v>3400</v>
      </c>
      <c r="AE39" s="167">
        <v>2129</v>
      </c>
      <c r="AF39" s="624">
        <v>0.62617647058823533</v>
      </c>
      <c r="AG39" s="167"/>
      <c r="AH39" s="624" t="s">
        <v>323</v>
      </c>
      <c r="AI39" s="167">
        <v>2129</v>
      </c>
      <c r="AJ39" s="624">
        <v>0.62617647058823533</v>
      </c>
      <c r="AK39" s="167">
        <v>22</v>
      </c>
      <c r="AL39" s="624">
        <v>1.0333489901362142E-2</v>
      </c>
      <c r="AM39" s="167"/>
      <c r="AN39" s="624"/>
      <c r="AO39" s="167">
        <v>22</v>
      </c>
      <c r="AP39" s="624">
        <v>1.0333489901362142E-2</v>
      </c>
      <c r="AQ39" s="167">
        <v>21</v>
      </c>
      <c r="AR39" s="624">
        <v>0.95454545454545459</v>
      </c>
      <c r="AS39" s="167"/>
      <c r="AT39" s="624" t="s">
        <v>323</v>
      </c>
      <c r="AU39" s="167">
        <v>21</v>
      </c>
      <c r="AV39" s="624">
        <v>0.95454545454545459</v>
      </c>
      <c r="AW39" s="167">
        <v>14</v>
      </c>
      <c r="AX39" s="624">
        <v>6.5758572099577266E-3</v>
      </c>
      <c r="AY39" s="167">
        <v>185</v>
      </c>
      <c r="AZ39" s="624">
        <v>8.6895255988727105E-2</v>
      </c>
      <c r="BA39" s="167">
        <v>199</v>
      </c>
      <c r="BB39" s="624">
        <v>9.3471113198684827E-2</v>
      </c>
      <c r="BC39" s="167">
        <v>1</v>
      </c>
      <c r="BD39" s="624">
        <v>0.33333333333333331</v>
      </c>
      <c r="BE39" s="167">
        <v>1</v>
      </c>
      <c r="BF39" s="624">
        <v>1</v>
      </c>
      <c r="BG39" s="167" t="s">
        <v>323</v>
      </c>
    </row>
    <row r="40" spans="1:59" s="590" customFormat="1" x14ac:dyDescent="0.2">
      <c r="A40" s="167" t="s">
        <v>235</v>
      </c>
      <c r="B40" s="167" t="s">
        <v>236</v>
      </c>
      <c r="C40" s="167" t="s">
        <v>237</v>
      </c>
      <c r="D40" s="167" t="s">
        <v>503</v>
      </c>
      <c r="E40" s="167" t="s">
        <v>504</v>
      </c>
      <c r="F40" s="167" t="s">
        <v>505</v>
      </c>
      <c r="G40" s="167" t="s">
        <v>317</v>
      </c>
      <c r="H40" s="167" t="s">
        <v>1109</v>
      </c>
      <c r="I40" s="167" t="s">
        <v>934</v>
      </c>
      <c r="J40" s="167"/>
      <c r="K40" s="167" t="s">
        <v>510</v>
      </c>
      <c r="L40" s="167">
        <v>1</v>
      </c>
      <c r="M40" s="167">
        <v>1</v>
      </c>
      <c r="N40" s="167">
        <v>1</v>
      </c>
      <c r="O40" s="664">
        <v>1</v>
      </c>
      <c r="P40" s="664">
        <v>1623</v>
      </c>
      <c r="Q40" s="664" t="s">
        <v>323</v>
      </c>
      <c r="R40" s="167">
        <v>1</v>
      </c>
      <c r="S40" s="665">
        <v>1</v>
      </c>
      <c r="T40" s="167">
        <v>1</v>
      </c>
      <c r="U40" s="624">
        <v>1</v>
      </c>
      <c r="V40" s="167">
        <v>1623</v>
      </c>
      <c r="W40" s="167"/>
      <c r="X40" s="624"/>
      <c r="Y40" s="167">
        <v>1623</v>
      </c>
      <c r="Z40" s="167"/>
      <c r="AA40" s="624"/>
      <c r="AB40" s="167" t="s">
        <v>323</v>
      </c>
      <c r="AC40" s="167"/>
      <c r="AD40" s="167" t="s">
        <v>323</v>
      </c>
      <c r="AE40" s="167"/>
      <c r="AF40" s="624" t="s">
        <v>323</v>
      </c>
      <c r="AG40" s="167"/>
      <c r="AH40" s="624" t="s">
        <v>323</v>
      </c>
      <c r="AI40" s="167" t="s">
        <v>323</v>
      </c>
      <c r="AJ40" s="624" t="s">
        <v>323</v>
      </c>
      <c r="AK40" s="167"/>
      <c r="AL40" s="624" t="s">
        <v>323</v>
      </c>
      <c r="AM40" s="167"/>
      <c r="AN40" s="624"/>
      <c r="AO40" s="167" t="s">
        <v>323</v>
      </c>
      <c r="AP40" s="624" t="s">
        <v>323</v>
      </c>
      <c r="AQ40" s="167"/>
      <c r="AR40" s="624" t="s">
        <v>323</v>
      </c>
      <c r="AS40" s="167"/>
      <c r="AT40" s="624" t="s">
        <v>323</v>
      </c>
      <c r="AU40" s="167" t="s">
        <v>323</v>
      </c>
      <c r="AV40" s="624" t="s">
        <v>323</v>
      </c>
      <c r="AW40" s="167"/>
      <c r="AX40" s="624" t="s">
        <v>323</v>
      </c>
      <c r="AY40" s="167"/>
      <c r="AZ40" s="624" t="s">
        <v>323</v>
      </c>
      <c r="BA40" s="167" t="s">
        <v>323</v>
      </c>
      <c r="BB40" s="624" t="s">
        <v>323</v>
      </c>
      <c r="BC40" s="167">
        <v>0</v>
      </c>
      <c r="BD40" s="624"/>
      <c r="BE40" s="167"/>
      <c r="BF40" s="624"/>
      <c r="BG40" s="167" t="s">
        <v>323</v>
      </c>
    </row>
    <row r="41" spans="1:59" s="590" customFormat="1" x14ac:dyDescent="0.2">
      <c r="A41" s="167" t="s">
        <v>539</v>
      </c>
      <c r="B41" s="167" t="s">
        <v>540</v>
      </c>
      <c r="C41" s="167" t="s">
        <v>541</v>
      </c>
      <c r="D41" s="167" t="s">
        <v>542</v>
      </c>
      <c r="E41" s="167" t="s">
        <v>504</v>
      </c>
      <c r="F41" s="167" t="s">
        <v>505</v>
      </c>
      <c r="G41" s="167" t="s">
        <v>316</v>
      </c>
      <c r="H41" s="167" t="s">
        <v>1112</v>
      </c>
      <c r="I41" s="167" t="s">
        <v>934</v>
      </c>
      <c r="J41" s="167"/>
      <c r="K41" s="167" t="s">
        <v>386</v>
      </c>
      <c r="L41" s="167">
        <v>1</v>
      </c>
      <c r="M41" s="167"/>
      <c r="N41" s="167">
        <v>2</v>
      </c>
      <c r="O41" s="664">
        <v>2</v>
      </c>
      <c r="P41" s="664">
        <v>7518</v>
      </c>
      <c r="Q41" s="664">
        <v>4209</v>
      </c>
      <c r="R41" s="167">
        <v>2</v>
      </c>
      <c r="S41" s="665">
        <v>1</v>
      </c>
      <c r="T41" s="167">
        <v>1</v>
      </c>
      <c r="U41" s="624">
        <v>1</v>
      </c>
      <c r="V41" s="167">
        <v>7518</v>
      </c>
      <c r="W41" s="167"/>
      <c r="X41" s="624"/>
      <c r="Y41" s="167">
        <v>7518</v>
      </c>
      <c r="Z41" s="167"/>
      <c r="AA41" s="624"/>
      <c r="AB41" s="167">
        <v>7518</v>
      </c>
      <c r="AC41" s="167"/>
      <c r="AD41" s="167">
        <v>7518</v>
      </c>
      <c r="AE41" s="167">
        <v>4209</v>
      </c>
      <c r="AF41" s="624">
        <v>0.55985634477254587</v>
      </c>
      <c r="AG41" s="167">
        <v>32</v>
      </c>
      <c r="AH41" s="624" t="s">
        <v>323</v>
      </c>
      <c r="AI41" s="167">
        <v>4209</v>
      </c>
      <c r="AJ41" s="624">
        <v>0.55985634477254587</v>
      </c>
      <c r="AK41" s="167">
        <v>88</v>
      </c>
      <c r="AL41" s="624">
        <v>2.0907578997386551E-2</v>
      </c>
      <c r="AM41" s="167"/>
      <c r="AN41" s="624" t="s">
        <v>323</v>
      </c>
      <c r="AO41" s="167">
        <v>88</v>
      </c>
      <c r="AP41" s="624">
        <v>2.0907578997386551E-2</v>
      </c>
      <c r="AQ41" s="167">
        <v>75</v>
      </c>
      <c r="AR41" s="624">
        <v>0.85227272727272729</v>
      </c>
      <c r="AS41" s="167"/>
      <c r="AT41" s="624" t="s">
        <v>323</v>
      </c>
      <c r="AU41" s="167">
        <v>75</v>
      </c>
      <c r="AV41" s="624">
        <v>0.85227272727272729</v>
      </c>
      <c r="AW41" s="167">
        <v>1</v>
      </c>
      <c r="AX41" s="624"/>
      <c r="AY41" s="167">
        <v>393</v>
      </c>
      <c r="AZ41" s="624">
        <v>9.3371347113328576E-2</v>
      </c>
      <c r="BA41" s="167">
        <v>394</v>
      </c>
      <c r="BB41" s="624">
        <v>9.3608933238298886E-2</v>
      </c>
      <c r="BC41" s="167">
        <v>1</v>
      </c>
      <c r="BD41" s="624">
        <v>0.5</v>
      </c>
      <c r="BE41" s="167">
        <v>0</v>
      </c>
      <c r="BF41" s="624"/>
      <c r="BG41" s="167" t="s">
        <v>323</v>
      </c>
    </row>
    <row r="42" spans="1:59" s="590" customFormat="1" x14ac:dyDescent="0.2">
      <c r="A42" s="167" t="s">
        <v>647</v>
      </c>
      <c r="B42" s="167" t="s">
        <v>540</v>
      </c>
      <c r="C42" s="167" t="s">
        <v>543</v>
      </c>
      <c r="D42" s="167" t="s">
        <v>542</v>
      </c>
      <c r="E42" s="167" t="s">
        <v>504</v>
      </c>
      <c r="F42" s="167" t="s">
        <v>505</v>
      </c>
      <c r="G42" s="167" t="s">
        <v>316</v>
      </c>
      <c r="H42" s="167" t="s">
        <v>1112</v>
      </c>
      <c r="I42" s="167" t="s">
        <v>934</v>
      </c>
      <c r="J42" s="167"/>
      <c r="K42" s="167" t="s">
        <v>510</v>
      </c>
      <c r="L42" s="167">
        <v>1</v>
      </c>
      <c r="M42" s="167">
        <v>1</v>
      </c>
      <c r="N42" s="167">
        <v>1</v>
      </c>
      <c r="O42" s="664">
        <v>1</v>
      </c>
      <c r="P42" s="664">
        <v>0</v>
      </c>
      <c r="Q42" s="664" t="s">
        <v>323</v>
      </c>
      <c r="R42" s="167">
        <v>1</v>
      </c>
      <c r="S42" s="665">
        <v>1</v>
      </c>
      <c r="T42" s="167">
        <v>1</v>
      </c>
      <c r="U42" s="624">
        <v>1</v>
      </c>
      <c r="V42" s="167"/>
      <c r="W42" s="167"/>
      <c r="X42" s="624"/>
      <c r="Y42" s="167"/>
      <c r="Z42" s="167">
        <v>13374</v>
      </c>
      <c r="AA42" s="624">
        <v>0</v>
      </c>
      <c r="AB42" s="167" t="s">
        <v>323</v>
      </c>
      <c r="AC42" s="167" t="s">
        <v>323</v>
      </c>
      <c r="AD42" s="167" t="s">
        <v>323</v>
      </c>
      <c r="AE42" s="167"/>
      <c r="AF42" s="624" t="s">
        <v>323</v>
      </c>
      <c r="AG42" s="167"/>
      <c r="AH42" s="624" t="s">
        <v>323</v>
      </c>
      <c r="AI42" s="167" t="s">
        <v>323</v>
      </c>
      <c r="AJ42" s="624" t="s">
        <v>323</v>
      </c>
      <c r="AK42" s="167"/>
      <c r="AL42" s="624" t="s">
        <v>323</v>
      </c>
      <c r="AM42" s="167"/>
      <c r="AN42" s="624" t="s">
        <v>323</v>
      </c>
      <c r="AO42" s="167" t="s">
        <v>323</v>
      </c>
      <c r="AP42" s="624" t="s">
        <v>323</v>
      </c>
      <c r="AQ42" s="167"/>
      <c r="AR42" s="624" t="s">
        <v>323</v>
      </c>
      <c r="AS42" s="167"/>
      <c r="AT42" s="624" t="s">
        <v>323</v>
      </c>
      <c r="AU42" s="167" t="s">
        <v>323</v>
      </c>
      <c r="AV42" s="624" t="s">
        <v>323</v>
      </c>
      <c r="AW42" s="167"/>
      <c r="AX42" s="624" t="s">
        <v>323</v>
      </c>
      <c r="AY42" s="167"/>
      <c r="AZ42" s="624" t="s">
        <v>323</v>
      </c>
      <c r="BA42" s="167" t="s">
        <v>323</v>
      </c>
      <c r="BB42" s="624" t="s">
        <v>323</v>
      </c>
      <c r="BC42" s="167">
        <v>0</v>
      </c>
      <c r="BD42" s="624"/>
      <c r="BE42" s="167"/>
      <c r="BF42" s="624"/>
      <c r="BG42" s="167" t="s">
        <v>323</v>
      </c>
    </row>
    <row r="43" spans="1:59" s="590" customFormat="1" x14ac:dyDescent="0.2">
      <c r="A43" s="167" t="s">
        <v>755</v>
      </c>
      <c r="B43" s="167" t="s">
        <v>757</v>
      </c>
      <c r="C43" s="167" t="s">
        <v>502</v>
      </c>
      <c r="D43" s="167" t="s">
        <v>542</v>
      </c>
      <c r="E43" s="167" t="s">
        <v>504</v>
      </c>
      <c r="F43" s="167" t="s">
        <v>519</v>
      </c>
      <c r="G43" s="167" t="s">
        <v>320</v>
      </c>
      <c r="H43" s="167" t="s">
        <v>1109</v>
      </c>
      <c r="I43" s="167" t="s">
        <v>934</v>
      </c>
      <c r="J43" s="167"/>
      <c r="K43" s="167" t="s">
        <v>386</v>
      </c>
      <c r="L43" s="167">
        <v>4</v>
      </c>
      <c r="M43" s="167"/>
      <c r="N43" s="167">
        <v>8</v>
      </c>
      <c r="O43" s="664">
        <v>2</v>
      </c>
      <c r="P43" s="664">
        <v>3465.5</v>
      </c>
      <c r="Q43" s="664">
        <v>1630</v>
      </c>
      <c r="R43" s="167"/>
      <c r="S43" s="665"/>
      <c r="T43" s="167"/>
      <c r="U43" s="624"/>
      <c r="V43" s="167">
        <v>13862</v>
      </c>
      <c r="W43" s="167"/>
      <c r="X43" s="624"/>
      <c r="Y43" s="167">
        <v>13862</v>
      </c>
      <c r="Z43" s="167"/>
      <c r="AA43" s="624"/>
      <c r="AB43" s="167">
        <v>13862</v>
      </c>
      <c r="AC43" s="167"/>
      <c r="AD43" s="167">
        <v>13862</v>
      </c>
      <c r="AE43" s="167">
        <v>6520</v>
      </c>
      <c r="AF43" s="624">
        <v>0.47035059875919782</v>
      </c>
      <c r="AG43" s="167"/>
      <c r="AH43" s="624" t="s">
        <v>323</v>
      </c>
      <c r="AI43" s="167">
        <v>6520</v>
      </c>
      <c r="AJ43" s="624">
        <v>0.47035059875919782</v>
      </c>
      <c r="AK43" s="167">
        <v>74</v>
      </c>
      <c r="AL43" s="624">
        <v>1.1349693251533743E-2</v>
      </c>
      <c r="AM43" s="167"/>
      <c r="AN43" s="624"/>
      <c r="AO43" s="167">
        <v>74</v>
      </c>
      <c r="AP43" s="624">
        <v>1.1349693251533743E-2</v>
      </c>
      <c r="AQ43" s="167">
        <v>72</v>
      </c>
      <c r="AR43" s="624">
        <v>0.97297297297297303</v>
      </c>
      <c r="AS43" s="167"/>
      <c r="AT43" s="624"/>
      <c r="AU43" s="167">
        <v>72</v>
      </c>
      <c r="AV43" s="624">
        <v>0.97297297297297303</v>
      </c>
      <c r="AW43" s="167">
        <v>23</v>
      </c>
      <c r="AX43" s="624">
        <v>3.5276073619631902E-3</v>
      </c>
      <c r="AY43" s="167">
        <v>257</v>
      </c>
      <c r="AZ43" s="624">
        <v>3.9417177914110431E-2</v>
      </c>
      <c r="BA43" s="167">
        <v>280</v>
      </c>
      <c r="BB43" s="624">
        <v>4.2944785276073622E-2</v>
      </c>
      <c r="BC43" s="167">
        <v>1</v>
      </c>
      <c r="BD43" s="624">
        <v>0.125</v>
      </c>
      <c r="BE43" s="167">
        <v>1</v>
      </c>
      <c r="BF43" s="624">
        <v>0.25</v>
      </c>
      <c r="BG43" s="167"/>
    </row>
    <row r="44" spans="1:59" s="590" customFormat="1" x14ac:dyDescent="0.2">
      <c r="A44" s="167" t="s">
        <v>755</v>
      </c>
      <c r="B44" s="167" t="s">
        <v>758</v>
      </c>
      <c r="C44" s="167" t="s">
        <v>502</v>
      </c>
      <c r="D44" s="167" t="s">
        <v>542</v>
      </c>
      <c r="E44" s="167" t="s">
        <v>504</v>
      </c>
      <c r="F44" s="167" t="s">
        <v>519</v>
      </c>
      <c r="G44" s="167" t="s">
        <v>320</v>
      </c>
      <c r="H44" s="167" t="s">
        <v>1109</v>
      </c>
      <c r="I44" s="167" t="s">
        <v>934</v>
      </c>
      <c r="J44" s="167"/>
      <c r="K44" s="167" t="s">
        <v>386</v>
      </c>
      <c r="L44" s="167">
        <v>2</v>
      </c>
      <c r="M44" s="167"/>
      <c r="N44" s="167">
        <v>3</v>
      </c>
      <c r="O44" s="664">
        <v>1.5</v>
      </c>
      <c r="P44" s="664">
        <v>2780</v>
      </c>
      <c r="Q44" s="664">
        <v>1481</v>
      </c>
      <c r="R44" s="167"/>
      <c r="S44" s="665"/>
      <c r="T44" s="167"/>
      <c r="U44" s="624"/>
      <c r="V44" s="167">
        <v>5560</v>
      </c>
      <c r="W44" s="167"/>
      <c r="X44" s="624"/>
      <c r="Y44" s="167">
        <v>5560</v>
      </c>
      <c r="Z44" s="167"/>
      <c r="AA44" s="624"/>
      <c r="AB44" s="167">
        <v>5560</v>
      </c>
      <c r="AC44" s="167"/>
      <c r="AD44" s="167">
        <v>5560</v>
      </c>
      <c r="AE44" s="167">
        <v>2962</v>
      </c>
      <c r="AF44" s="624">
        <v>0.53273381294964028</v>
      </c>
      <c r="AG44" s="167"/>
      <c r="AH44" s="624" t="s">
        <v>323</v>
      </c>
      <c r="AI44" s="167">
        <v>2962</v>
      </c>
      <c r="AJ44" s="624">
        <v>0.53273381294964028</v>
      </c>
      <c r="AK44" s="167">
        <v>32</v>
      </c>
      <c r="AL44" s="624">
        <v>1.0803511141120865E-2</v>
      </c>
      <c r="AM44" s="167"/>
      <c r="AN44" s="624"/>
      <c r="AO44" s="167">
        <v>32</v>
      </c>
      <c r="AP44" s="624">
        <v>1.0803511141120865E-2</v>
      </c>
      <c r="AQ44" s="167">
        <v>30</v>
      </c>
      <c r="AR44" s="624">
        <v>0.9375</v>
      </c>
      <c r="AS44" s="167"/>
      <c r="AT44" s="624"/>
      <c r="AU44" s="167">
        <v>30</v>
      </c>
      <c r="AV44" s="624">
        <v>0.9375</v>
      </c>
      <c r="AW44" s="167">
        <v>6</v>
      </c>
      <c r="AX44" s="624">
        <v>2.0256583389601621E-3</v>
      </c>
      <c r="AY44" s="167">
        <v>339</v>
      </c>
      <c r="AZ44" s="624">
        <v>0.11444969615124916</v>
      </c>
      <c r="BA44" s="167">
        <v>345</v>
      </c>
      <c r="BB44" s="624">
        <v>0.11647535449020932</v>
      </c>
      <c r="BC44" s="167">
        <v>1</v>
      </c>
      <c r="BD44" s="624">
        <v>0.33333333333333331</v>
      </c>
      <c r="BE44" s="167">
        <v>0</v>
      </c>
      <c r="BF44" s="624"/>
      <c r="BG44" s="167"/>
    </row>
    <row r="45" spans="1:59" s="590" customFormat="1" x14ac:dyDescent="0.2">
      <c r="A45" s="167" t="s">
        <v>50</v>
      </c>
      <c r="B45" s="167" t="s">
        <v>51</v>
      </c>
      <c r="C45" s="167" t="s">
        <v>52</v>
      </c>
      <c r="D45" s="167" t="s">
        <v>542</v>
      </c>
      <c r="E45" s="167" t="s">
        <v>504</v>
      </c>
      <c r="F45" s="167" t="s">
        <v>519</v>
      </c>
      <c r="G45" s="167" t="s">
        <v>320</v>
      </c>
      <c r="H45" s="167" t="s">
        <v>1110</v>
      </c>
      <c r="I45" s="167" t="s">
        <v>935</v>
      </c>
      <c r="J45" s="167" t="s">
        <v>505</v>
      </c>
      <c r="K45" s="167" t="s">
        <v>386</v>
      </c>
      <c r="L45" s="167">
        <v>2</v>
      </c>
      <c r="M45" s="167"/>
      <c r="N45" s="167">
        <v>5</v>
      </c>
      <c r="O45" s="664">
        <v>2.5</v>
      </c>
      <c r="P45" s="664">
        <v>35034.5</v>
      </c>
      <c r="Q45" s="664">
        <v>12821.5</v>
      </c>
      <c r="R45" s="167">
        <v>2</v>
      </c>
      <c r="S45" s="665">
        <v>0.4</v>
      </c>
      <c r="T45" s="167">
        <v>2</v>
      </c>
      <c r="U45" s="624">
        <v>1</v>
      </c>
      <c r="V45" s="167">
        <v>70069</v>
      </c>
      <c r="W45" s="167"/>
      <c r="X45" s="624"/>
      <c r="Y45" s="167">
        <v>70069</v>
      </c>
      <c r="Z45" s="167"/>
      <c r="AA45" s="624"/>
      <c r="AB45" s="167">
        <v>70069</v>
      </c>
      <c r="AC45" s="167"/>
      <c r="AD45" s="167">
        <v>70069</v>
      </c>
      <c r="AE45" s="167">
        <v>25643</v>
      </c>
      <c r="AF45" s="624">
        <v>0.36596783170874425</v>
      </c>
      <c r="AG45" s="167"/>
      <c r="AH45" s="624"/>
      <c r="AI45" s="167">
        <v>25643</v>
      </c>
      <c r="AJ45" s="624">
        <v>0.36596783170874425</v>
      </c>
      <c r="AK45" s="167">
        <v>320</v>
      </c>
      <c r="AL45" s="624">
        <v>1.2479039113988222E-2</v>
      </c>
      <c r="AM45" s="167"/>
      <c r="AN45" s="624"/>
      <c r="AO45" s="167">
        <v>320</v>
      </c>
      <c r="AP45" s="624">
        <v>1.2479039113988222E-2</v>
      </c>
      <c r="AQ45" s="167">
        <v>180</v>
      </c>
      <c r="AR45" s="624">
        <v>0.5625</v>
      </c>
      <c r="AS45" s="167"/>
      <c r="AT45" s="624" t="s">
        <v>323</v>
      </c>
      <c r="AU45" s="167">
        <v>180</v>
      </c>
      <c r="AV45" s="624">
        <v>0.5625</v>
      </c>
      <c r="AW45" s="167">
        <v>100</v>
      </c>
      <c r="AX45" s="624">
        <v>3.8996997231213197E-3</v>
      </c>
      <c r="AY45" s="167">
        <v>1204</v>
      </c>
      <c r="AZ45" s="624">
        <v>4.6952384666380687E-2</v>
      </c>
      <c r="BA45" s="167">
        <v>1304</v>
      </c>
      <c r="BB45" s="624">
        <v>5.0852084389502006E-2</v>
      </c>
      <c r="BC45" s="167">
        <v>2</v>
      </c>
      <c r="BD45" s="624">
        <v>0.4</v>
      </c>
      <c r="BE45" s="167">
        <v>1</v>
      </c>
      <c r="BF45" s="624">
        <v>0.5</v>
      </c>
      <c r="BG45" s="167" t="s">
        <v>323</v>
      </c>
    </row>
    <row r="46" spans="1:59" s="590" customFormat="1" x14ac:dyDescent="0.2">
      <c r="A46" s="167" t="s">
        <v>50</v>
      </c>
      <c r="B46" s="167" t="s">
        <v>51</v>
      </c>
      <c r="C46" s="167" t="s">
        <v>53</v>
      </c>
      <c r="D46" s="167" t="s">
        <v>542</v>
      </c>
      <c r="E46" s="167" t="s">
        <v>504</v>
      </c>
      <c r="F46" s="167" t="s">
        <v>519</v>
      </c>
      <c r="G46" s="167" t="s">
        <v>320</v>
      </c>
      <c r="H46" s="167" t="s">
        <v>1110</v>
      </c>
      <c r="I46" s="167" t="s">
        <v>935</v>
      </c>
      <c r="J46" s="167" t="s">
        <v>505</v>
      </c>
      <c r="K46" s="167" t="s">
        <v>386</v>
      </c>
      <c r="L46" s="167">
        <v>1</v>
      </c>
      <c r="M46" s="167"/>
      <c r="N46" s="167">
        <v>4</v>
      </c>
      <c r="O46" s="664">
        <v>4</v>
      </c>
      <c r="P46" s="664">
        <v>36044</v>
      </c>
      <c r="Q46" s="664">
        <v>13157</v>
      </c>
      <c r="R46" s="167"/>
      <c r="S46" s="665"/>
      <c r="T46" s="167"/>
      <c r="U46" s="624"/>
      <c r="V46" s="167">
        <v>36044</v>
      </c>
      <c r="W46" s="167"/>
      <c r="X46" s="624"/>
      <c r="Y46" s="167">
        <v>36044</v>
      </c>
      <c r="Z46" s="167">
        <v>51714</v>
      </c>
      <c r="AA46" s="624">
        <v>0.69698727617279654</v>
      </c>
      <c r="AB46" s="167">
        <v>36044</v>
      </c>
      <c r="AC46" s="167"/>
      <c r="AD46" s="167">
        <v>36044</v>
      </c>
      <c r="AE46" s="167">
        <v>13157</v>
      </c>
      <c r="AF46" s="624">
        <v>0.36502607923648872</v>
      </c>
      <c r="AG46" s="167"/>
      <c r="AH46" s="624"/>
      <c r="AI46" s="167">
        <v>13157</v>
      </c>
      <c r="AJ46" s="624">
        <v>0.36502607923648872</v>
      </c>
      <c r="AK46" s="167"/>
      <c r="AL46" s="624" t="s">
        <v>323</v>
      </c>
      <c r="AM46" s="167"/>
      <c r="AN46" s="624"/>
      <c r="AO46" s="167" t="s">
        <v>323</v>
      </c>
      <c r="AP46" s="624"/>
      <c r="AQ46" s="167">
        <v>180</v>
      </c>
      <c r="AR46" s="624" t="s">
        <v>323</v>
      </c>
      <c r="AS46" s="167"/>
      <c r="AT46" s="624" t="s">
        <v>323</v>
      </c>
      <c r="AU46" s="167">
        <v>180</v>
      </c>
      <c r="AV46" s="624" t="s">
        <v>323</v>
      </c>
      <c r="AW46" s="167">
        <v>1536</v>
      </c>
      <c r="AX46" s="624">
        <v>0.11674393858782398</v>
      </c>
      <c r="AY46" s="167">
        <v>776</v>
      </c>
      <c r="AZ46" s="624">
        <v>5.8980010640723571E-2</v>
      </c>
      <c r="BA46" s="167">
        <v>2312</v>
      </c>
      <c r="BB46" s="624">
        <v>0.17572394922854753</v>
      </c>
      <c r="BC46" s="167">
        <v>2</v>
      </c>
      <c r="BD46" s="624">
        <v>0.5</v>
      </c>
      <c r="BE46" s="167">
        <v>1</v>
      </c>
      <c r="BF46" s="624">
        <v>1</v>
      </c>
      <c r="BG46" s="167" t="s">
        <v>323</v>
      </c>
    </row>
    <row r="47" spans="1:59" s="590" customFormat="1" x14ac:dyDescent="0.2">
      <c r="A47" s="167" t="s">
        <v>50</v>
      </c>
      <c r="B47" s="167" t="s">
        <v>51</v>
      </c>
      <c r="C47" s="167" t="s">
        <v>54</v>
      </c>
      <c r="D47" s="167" t="s">
        <v>542</v>
      </c>
      <c r="E47" s="167" t="s">
        <v>504</v>
      </c>
      <c r="F47" s="167" t="s">
        <v>519</v>
      </c>
      <c r="G47" s="167" t="s">
        <v>320</v>
      </c>
      <c r="H47" s="167" t="s">
        <v>1110</v>
      </c>
      <c r="I47" s="167" t="s">
        <v>935</v>
      </c>
      <c r="J47" s="167" t="s">
        <v>505</v>
      </c>
      <c r="K47" s="167" t="s">
        <v>386</v>
      </c>
      <c r="L47" s="167">
        <v>1</v>
      </c>
      <c r="M47" s="167"/>
      <c r="N47" s="167">
        <v>2</v>
      </c>
      <c r="O47" s="664">
        <v>2</v>
      </c>
      <c r="P47" s="664">
        <v>28942</v>
      </c>
      <c r="Q47" s="664">
        <v>11796</v>
      </c>
      <c r="R47" s="167"/>
      <c r="S47" s="665"/>
      <c r="T47" s="167"/>
      <c r="U47" s="624"/>
      <c r="V47" s="167">
        <v>28942</v>
      </c>
      <c r="W47" s="167"/>
      <c r="X47" s="624"/>
      <c r="Y47" s="167">
        <v>28942</v>
      </c>
      <c r="Z47" s="167"/>
      <c r="AA47" s="624"/>
      <c r="AB47" s="167">
        <v>28942</v>
      </c>
      <c r="AC47" s="167"/>
      <c r="AD47" s="167">
        <v>28942</v>
      </c>
      <c r="AE47" s="167">
        <v>11796</v>
      </c>
      <c r="AF47" s="624">
        <v>0.40757376822610741</v>
      </c>
      <c r="AG47" s="167"/>
      <c r="AH47" s="624"/>
      <c r="AI47" s="167">
        <v>11796</v>
      </c>
      <c r="AJ47" s="624">
        <v>0.40757376822610741</v>
      </c>
      <c r="AK47" s="167"/>
      <c r="AL47" s="624" t="s">
        <v>323</v>
      </c>
      <c r="AM47" s="167"/>
      <c r="AN47" s="624"/>
      <c r="AO47" s="167" t="s">
        <v>323</v>
      </c>
      <c r="AP47" s="624"/>
      <c r="AQ47" s="167">
        <v>124</v>
      </c>
      <c r="AR47" s="624" t="s">
        <v>323</v>
      </c>
      <c r="AS47" s="167"/>
      <c r="AT47" s="624" t="s">
        <v>323</v>
      </c>
      <c r="AU47" s="167">
        <v>124</v>
      </c>
      <c r="AV47" s="624" t="s">
        <v>323</v>
      </c>
      <c r="AW47" s="167">
        <v>7</v>
      </c>
      <c r="AX47" s="624">
        <v>5.9342149881315702E-4</v>
      </c>
      <c r="AY47" s="167">
        <v>774</v>
      </c>
      <c r="AZ47" s="624">
        <v>6.561546286876907E-2</v>
      </c>
      <c r="BA47" s="167">
        <v>781</v>
      </c>
      <c r="BB47" s="624">
        <v>6.6208884367582238E-2</v>
      </c>
      <c r="BC47" s="167">
        <v>0</v>
      </c>
      <c r="BD47" s="624"/>
      <c r="BE47" s="167"/>
      <c r="BF47" s="624"/>
      <c r="BG47" s="167" t="s">
        <v>323</v>
      </c>
    </row>
    <row r="48" spans="1:59" s="590" customFormat="1" x14ac:dyDescent="0.2">
      <c r="A48" s="167" t="s">
        <v>50</v>
      </c>
      <c r="B48" s="167" t="s">
        <v>51</v>
      </c>
      <c r="C48" s="167" t="s">
        <v>55</v>
      </c>
      <c r="D48" s="167" t="s">
        <v>542</v>
      </c>
      <c r="E48" s="167" t="s">
        <v>504</v>
      </c>
      <c r="F48" s="167" t="s">
        <v>519</v>
      </c>
      <c r="G48" s="167" t="s">
        <v>320</v>
      </c>
      <c r="H48" s="167" t="s">
        <v>1110</v>
      </c>
      <c r="I48" s="167" t="s">
        <v>935</v>
      </c>
      <c r="J48" s="167" t="s">
        <v>505</v>
      </c>
      <c r="K48" s="167" t="s">
        <v>510</v>
      </c>
      <c r="L48" s="167">
        <v>1</v>
      </c>
      <c r="M48" s="167">
        <v>1</v>
      </c>
      <c r="N48" s="167">
        <v>1</v>
      </c>
      <c r="O48" s="664">
        <v>1</v>
      </c>
      <c r="P48" s="664">
        <v>31300</v>
      </c>
      <c r="Q48" s="664" t="s">
        <v>323</v>
      </c>
      <c r="R48" s="167"/>
      <c r="S48" s="665"/>
      <c r="T48" s="167"/>
      <c r="U48" s="624"/>
      <c r="V48" s="167">
        <v>31300</v>
      </c>
      <c r="W48" s="167"/>
      <c r="X48" s="624"/>
      <c r="Y48" s="167">
        <v>31300</v>
      </c>
      <c r="Z48" s="167"/>
      <c r="AA48" s="624"/>
      <c r="AB48" s="167" t="s">
        <v>323</v>
      </c>
      <c r="AC48" s="167"/>
      <c r="AD48" s="167" t="s">
        <v>323</v>
      </c>
      <c r="AE48" s="167"/>
      <c r="AF48" s="624" t="s">
        <v>323</v>
      </c>
      <c r="AG48" s="167"/>
      <c r="AH48" s="624"/>
      <c r="AI48" s="167" t="s">
        <v>323</v>
      </c>
      <c r="AJ48" s="624" t="s">
        <v>323</v>
      </c>
      <c r="AK48" s="167"/>
      <c r="AL48" s="624" t="s">
        <v>323</v>
      </c>
      <c r="AM48" s="167"/>
      <c r="AN48" s="624"/>
      <c r="AO48" s="167" t="s">
        <v>323</v>
      </c>
      <c r="AP48" s="624" t="s">
        <v>323</v>
      </c>
      <c r="AQ48" s="167"/>
      <c r="AR48" s="624" t="s">
        <v>323</v>
      </c>
      <c r="AS48" s="167"/>
      <c r="AT48" s="624" t="s">
        <v>323</v>
      </c>
      <c r="AU48" s="167" t="s">
        <v>323</v>
      </c>
      <c r="AV48" s="624" t="s">
        <v>323</v>
      </c>
      <c r="AW48" s="167"/>
      <c r="AX48" s="624" t="s">
        <v>323</v>
      </c>
      <c r="AY48" s="167"/>
      <c r="AZ48" s="624" t="s">
        <v>323</v>
      </c>
      <c r="BA48" s="167" t="s">
        <v>323</v>
      </c>
      <c r="BB48" s="624" t="s">
        <v>323</v>
      </c>
      <c r="BC48" s="167">
        <v>0</v>
      </c>
      <c r="BD48" s="624"/>
      <c r="BE48" s="167"/>
      <c r="BF48" s="624"/>
      <c r="BG48" s="167" t="s">
        <v>323</v>
      </c>
    </row>
    <row r="49" spans="1:59" s="590" customFormat="1" x14ac:dyDescent="0.2">
      <c r="A49" s="167" t="s">
        <v>115</v>
      </c>
      <c r="B49" s="167" t="s">
        <v>116</v>
      </c>
      <c r="C49" s="167" t="s">
        <v>502</v>
      </c>
      <c r="D49" s="167" t="s">
        <v>542</v>
      </c>
      <c r="E49" s="167" t="s">
        <v>504</v>
      </c>
      <c r="F49" s="167" t="s">
        <v>519</v>
      </c>
      <c r="G49" s="167" t="s">
        <v>320</v>
      </c>
      <c r="H49" s="167" t="s">
        <v>1112</v>
      </c>
      <c r="I49" s="167" t="s">
        <v>934</v>
      </c>
      <c r="J49" s="167"/>
      <c r="K49" s="167" t="s">
        <v>386</v>
      </c>
      <c r="L49" s="167">
        <v>3</v>
      </c>
      <c r="M49" s="167"/>
      <c r="N49" s="167">
        <v>9</v>
      </c>
      <c r="O49" s="664">
        <v>3</v>
      </c>
      <c r="P49" s="664">
        <v>853.66666666666663</v>
      </c>
      <c r="Q49" s="664">
        <v>382.66666666666669</v>
      </c>
      <c r="R49" s="167"/>
      <c r="S49" s="665"/>
      <c r="T49" s="167"/>
      <c r="U49" s="624"/>
      <c r="V49" s="167">
        <v>2561</v>
      </c>
      <c r="W49" s="167"/>
      <c r="X49" s="624"/>
      <c r="Y49" s="167">
        <v>2561</v>
      </c>
      <c r="Z49" s="167">
        <v>3240</v>
      </c>
      <c r="AA49" s="624">
        <v>0.79043209876543208</v>
      </c>
      <c r="AB49" s="167">
        <v>2561</v>
      </c>
      <c r="AC49" s="167"/>
      <c r="AD49" s="167">
        <v>2561</v>
      </c>
      <c r="AE49" s="167">
        <v>1148</v>
      </c>
      <c r="AF49" s="624">
        <v>0.44826239750097618</v>
      </c>
      <c r="AG49" s="167"/>
      <c r="AH49" s="624"/>
      <c r="AI49" s="167">
        <v>1148</v>
      </c>
      <c r="AJ49" s="624">
        <v>0.44826239750097618</v>
      </c>
      <c r="AK49" s="167">
        <v>4</v>
      </c>
      <c r="AL49" s="624">
        <v>3.4843205574912892E-3</v>
      </c>
      <c r="AM49" s="167"/>
      <c r="AN49" s="624"/>
      <c r="AO49" s="167">
        <v>4</v>
      </c>
      <c r="AP49" s="624">
        <v>3.4843205574912892E-3</v>
      </c>
      <c r="AQ49" s="167">
        <v>4</v>
      </c>
      <c r="AR49" s="624">
        <v>1</v>
      </c>
      <c r="AS49" s="167"/>
      <c r="AT49" s="624"/>
      <c r="AU49" s="167">
        <v>4</v>
      </c>
      <c r="AV49" s="624">
        <v>1</v>
      </c>
      <c r="AW49" s="167">
        <v>16</v>
      </c>
      <c r="AX49" s="624">
        <v>1.3937282229965157E-2</v>
      </c>
      <c r="AY49" s="167">
        <v>27</v>
      </c>
      <c r="AZ49" s="624">
        <v>2.3519163763066203E-2</v>
      </c>
      <c r="BA49" s="167">
        <v>43</v>
      </c>
      <c r="BB49" s="624">
        <v>3.7456445993031356E-2</v>
      </c>
      <c r="BC49" s="167">
        <v>2</v>
      </c>
      <c r="BD49" s="624">
        <v>0.22222222222222221</v>
      </c>
      <c r="BE49" s="167">
        <v>0</v>
      </c>
      <c r="BF49" s="624"/>
      <c r="BG49" s="167" t="s">
        <v>323</v>
      </c>
    </row>
    <row r="50" spans="1:59" s="590" customFormat="1" x14ac:dyDescent="0.2">
      <c r="A50" s="167" t="s">
        <v>274</v>
      </c>
      <c r="B50" s="167" t="s">
        <v>540</v>
      </c>
      <c r="C50" s="167" t="s">
        <v>544</v>
      </c>
      <c r="D50" s="167" t="s">
        <v>542</v>
      </c>
      <c r="E50" s="167" t="s">
        <v>504</v>
      </c>
      <c r="F50" s="167" t="s">
        <v>505</v>
      </c>
      <c r="G50" s="167" t="s">
        <v>316</v>
      </c>
      <c r="H50" s="167" t="s">
        <v>1112</v>
      </c>
      <c r="I50" s="167" t="s">
        <v>934</v>
      </c>
      <c r="J50" s="167"/>
      <c r="K50" s="167" t="s">
        <v>386</v>
      </c>
      <c r="L50" s="167">
        <v>1</v>
      </c>
      <c r="M50" s="167"/>
      <c r="N50" s="167">
        <v>2</v>
      </c>
      <c r="O50" s="664">
        <v>2</v>
      </c>
      <c r="P50" s="664">
        <v>5899</v>
      </c>
      <c r="Q50" s="664">
        <v>3475</v>
      </c>
      <c r="R50" s="167"/>
      <c r="S50" s="665"/>
      <c r="T50" s="167"/>
      <c r="U50" s="624"/>
      <c r="V50" s="167">
        <v>5899</v>
      </c>
      <c r="W50" s="167"/>
      <c r="X50" s="624"/>
      <c r="Y50" s="167">
        <v>5899</v>
      </c>
      <c r="Z50" s="167">
        <v>8304</v>
      </c>
      <c r="AA50" s="624">
        <v>0.71038053949903657</v>
      </c>
      <c r="AB50" s="167">
        <v>5899</v>
      </c>
      <c r="AC50" s="167"/>
      <c r="AD50" s="167">
        <v>5899</v>
      </c>
      <c r="AE50" s="167">
        <v>3475</v>
      </c>
      <c r="AF50" s="624">
        <v>0.58908289540600101</v>
      </c>
      <c r="AG50" s="167"/>
      <c r="AH50" s="624" t="s">
        <v>323</v>
      </c>
      <c r="AI50" s="167">
        <v>3475</v>
      </c>
      <c r="AJ50" s="624">
        <v>0.58908289540600101</v>
      </c>
      <c r="AK50" s="167">
        <v>47</v>
      </c>
      <c r="AL50" s="624">
        <v>1.3525179856115108E-2</v>
      </c>
      <c r="AM50" s="167"/>
      <c r="AN50" s="624" t="s">
        <v>323</v>
      </c>
      <c r="AO50" s="167">
        <v>47</v>
      </c>
      <c r="AP50" s="624">
        <v>1.3525179856115108E-2</v>
      </c>
      <c r="AQ50" s="167">
        <v>47</v>
      </c>
      <c r="AR50" s="624">
        <v>1</v>
      </c>
      <c r="AS50" s="167"/>
      <c r="AT50" s="624" t="s">
        <v>323</v>
      </c>
      <c r="AU50" s="167">
        <v>47</v>
      </c>
      <c r="AV50" s="624">
        <v>1</v>
      </c>
      <c r="AW50" s="167">
        <v>0</v>
      </c>
      <c r="AX50" s="624"/>
      <c r="AY50" s="167">
        <v>182</v>
      </c>
      <c r="AZ50" s="624">
        <v>5.2374100719424457E-2</v>
      </c>
      <c r="BA50" s="167">
        <v>182</v>
      </c>
      <c r="BB50" s="624">
        <v>5.2374100719424457E-2</v>
      </c>
      <c r="BC50" s="167">
        <v>0</v>
      </c>
      <c r="BD50" s="624"/>
      <c r="BE50" s="167"/>
      <c r="BF50" s="624"/>
      <c r="BG50" s="167" t="s">
        <v>323</v>
      </c>
    </row>
    <row r="52" spans="1:59" x14ac:dyDescent="0.2">
      <c r="L52">
        <f>SUM(L2:L50)</f>
        <v>135</v>
      </c>
      <c r="N52" s="590">
        <f>SUM(N2:N50)</f>
        <v>207</v>
      </c>
      <c r="BC52" s="590">
        <f>SUM(BC2:BC50)</f>
        <v>60</v>
      </c>
      <c r="BD52">
        <f>BC52/N52</f>
        <v>0.28985507246376813</v>
      </c>
      <c r="BE52" s="590">
        <f>SUM(BE2:BE50)</f>
        <v>36</v>
      </c>
      <c r="BF52">
        <f>BE52/L52</f>
        <v>0.26666666666666666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6"/>
  <sheetViews>
    <sheetView workbookViewId="0">
      <pane xSplit="2" ySplit="1" topLeftCell="H8" activePane="bottomRight" state="frozen"/>
      <selection pane="topRight" activeCell="C1" sqref="C1"/>
      <selection pane="bottomLeft" activeCell="A2" sqref="A2"/>
      <selection pane="bottomRight" activeCell="AF25" sqref="AF25"/>
    </sheetView>
  </sheetViews>
  <sheetFormatPr defaultRowHeight="12.75" x14ac:dyDescent="0.2"/>
  <cols>
    <col min="1" max="1" width="20.7109375" customWidth="1"/>
    <col min="2" max="2" width="13.5703125" customWidth="1"/>
    <col min="6" max="6" width="15.42578125" customWidth="1"/>
    <col min="11" max="13" width="9.140625" style="579"/>
    <col min="16" max="16" width="9.140625" style="659"/>
    <col min="20" max="20" width="9.140625" style="659"/>
    <col min="22" max="22" width="9.140625" style="659"/>
    <col min="24" max="24" width="9.140625" style="659"/>
    <col min="26" max="26" width="9.140625" style="659"/>
    <col min="28" max="28" width="9.140625" style="659"/>
    <col min="30" max="30" width="9.140625" style="659"/>
    <col min="32" max="32" width="9.140625" style="659"/>
  </cols>
  <sheetData>
    <row r="1" spans="1:77" s="660" customFormat="1" ht="89.25" x14ac:dyDescent="0.2">
      <c r="A1" s="660" t="s">
        <v>771</v>
      </c>
      <c r="B1" s="660" t="s">
        <v>498</v>
      </c>
      <c r="C1" s="660" t="s">
        <v>298</v>
      </c>
      <c r="D1" s="660" t="s">
        <v>495</v>
      </c>
      <c r="E1" s="660" t="s">
        <v>499</v>
      </c>
      <c r="F1" s="660" t="s">
        <v>313</v>
      </c>
      <c r="G1" s="660" t="s">
        <v>469</v>
      </c>
      <c r="H1" s="660" t="s">
        <v>307</v>
      </c>
      <c r="I1" s="660" t="s">
        <v>470</v>
      </c>
      <c r="J1" s="660" t="s">
        <v>308</v>
      </c>
      <c r="K1" s="786" t="s">
        <v>299</v>
      </c>
      <c r="L1" s="786" t="s">
        <v>322</v>
      </c>
      <c r="M1" s="786" t="s">
        <v>324</v>
      </c>
      <c r="N1" s="660" t="s">
        <v>479</v>
      </c>
      <c r="O1" s="660" t="s">
        <v>929</v>
      </c>
      <c r="P1" s="662" t="s">
        <v>480</v>
      </c>
      <c r="Q1" s="660" t="s">
        <v>1108</v>
      </c>
      <c r="R1" s="660" t="s">
        <v>488</v>
      </c>
      <c r="S1" s="660" t="s">
        <v>336</v>
      </c>
      <c r="T1" s="662" t="s">
        <v>337</v>
      </c>
      <c r="U1" s="660" t="s">
        <v>491</v>
      </c>
      <c r="V1" s="662" t="s">
        <v>492</v>
      </c>
      <c r="W1" s="660" t="s">
        <v>493</v>
      </c>
      <c r="X1" s="662" t="s">
        <v>494</v>
      </c>
      <c r="Y1" s="660" t="s">
        <v>471</v>
      </c>
      <c r="Z1" s="662" t="s">
        <v>472</v>
      </c>
      <c r="AA1" s="660" t="s">
        <v>473</v>
      </c>
      <c r="AB1" s="662" t="s">
        <v>474</v>
      </c>
      <c r="AC1" s="660" t="s">
        <v>497</v>
      </c>
      <c r="AD1" s="662" t="s">
        <v>496</v>
      </c>
      <c r="AE1" s="660" t="s">
        <v>939</v>
      </c>
      <c r="AF1" s="662" t="s">
        <v>940</v>
      </c>
      <c r="AG1" s="787" t="s">
        <v>454</v>
      </c>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89"/>
    </row>
    <row r="2" spans="1:77" s="167" customFormat="1" x14ac:dyDescent="0.2">
      <c r="A2" s="167" t="s">
        <v>384</v>
      </c>
      <c r="B2" s="167" t="s">
        <v>1431</v>
      </c>
      <c r="C2" s="167" t="s">
        <v>517</v>
      </c>
      <c r="D2" s="167" t="s">
        <v>518</v>
      </c>
      <c r="E2" s="167" t="s">
        <v>519</v>
      </c>
      <c r="F2" s="167" t="s">
        <v>315</v>
      </c>
      <c r="G2" s="167" t="s">
        <v>386</v>
      </c>
      <c r="H2" s="167">
        <v>7</v>
      </c>
      <c r="J2" s="167">
        <v>27</v>
      </c>
      <c r="K2" s="638">
        <v>3.8571428571428572</v>
      </c>
      <c r="L2" s="638">
        <v>43757.857142857145</v>
      </c>
      <c r="M2" s="638">
        <v>16036.285714285714</v>
      </c>
      <c r="N2" s="167">
        <v>306305</v>
      </c>
      <c r="O2" s="167">
        <v>467900</v>
      </c>
      <c r="P2" s="665">
        <v>0.65463774310750156</v>
      </c>
      <c r="Q2" s="167">
        <v>112254</v>
      </c>
      <c r="R2" s="665">
        <v>0.36647785703791974</v>
      </c>
      <c r="S2" s="600">
        <v>1370</v>
      </c>
      <c r="T2" s="665">
        <v>1.220446487430292E-2</v>
      </c>
      <c r="U2" s="600">
        <v>1049</v>
      </c>
      <c r="V2" s="665">
        <v>0.76569343065693429</v>
      </c>
      <c r="W2" s="167">
        <v>10325</v>
      </c>
      <c r="X2" s="665">
        <v>9.1978904983341353E-2</v>
      </c>
      <c r="Y2" s="167">
        <v>14224</v>
      </c>
      <c r="Z2" s="665">
        <v>0.12671263384823703</v>
      </c>
      <c r="AA2" s="167">
        <v>24549</v>
      </c>
      <c r="AB2" s="665">
        <v>0.21869153883157838</v>
      </c>
      <c r="AC2" s="167">
        <v>9</v>
      </c>
      <c r="AD2" s="665">
        <v>0.33333333333333331</v>
      </c>
      <c r="AE2" s="167">
        <v>4</v>
      </c>
      <c r="AF2" s="665">
        <v>0.5714285714285714</v>
      </c>
      <c r="AG2" s="788" t="s">
        <v>323</v>
      </c>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790"/>
    </row>
    <row r="3" spans="1:77" s="167" customFormat="1" x14ac:dyDescent="0.2">
      <c r="A3" s="167" t="s">
        <v>385</v>
      </c>
      <c r="B3" s="167" t="s">
        <v>1431</v>
      </c>
      <c r="C3" s="167" t="s">
        <v>517</v>
      </c>
      <c r="D3" s="167" t="s">
        <v>518</v>
      </c>
      <c r="E3" s="167" t="s">
        <v>519</v>
      </c>
      <c r="F3" s="167" t="s">
        <v>920</v>
      </c>
      <c r="G3" s="167" t="s">
        <v>386</v>
      </c>
      <c r="H3" s="167">
        <v>7</v>
      </c>
      <c r="J3" s="167">
        <v>19</v>
      </c>
      <c r="K3" s="638">
        <v>2.7142857142857144</v>
      </c>
      <c r="L3" s="638">
        <v>21251.714285714286</v>
      </c>
      <c r="M3" s="638">
        <v>8501</v>
      </c>
      <c r="N3" s="167">
        <v>148762</v>
      </c>
      <c r="O3" s="167">
        <v>212900</v>
      </c>
      <c r="P3" s="665">
        <v>0.69874119304837956</v>
      </c>
      <c r="Q3" s="167">
        <v>59507</v>
      </c>
      <c r="R3" s="665">
        <v>0.40001478872292656</v>
      </c>
      <c r="S3" s="600">
        <v>626</v>
      </c>
      <c r="T3" s="665">
        <v>1.0519770783269195E-2</v>
      </c>
      <c r="U3" s="600">
        <v>552</v>
      </c>
      <c r="V3" s="665">
        <v>0.88178913738019171</v>
      </c>
      <c r="W3" s="167">
        <v>5736</v>
      </c>
      <c r="X3" s="665">
        <v>9.6392021106760553E-2</v>
      </c>
      <c r="Y3" s="167">
        <v>4296</v>
      </c>
      <c r="Z3" s="665">
        <v>7.219318735610937E-2</v>
      </c>
      <c r="AA3" s="167">
        <v>10032</v>
      </c>
      <c r="AB3" s="665">
        <v>0.16858520846286992</v>
      </c>
      <c r="AC3" s="167">
        <v>10</v>
      </c>
      <c r="AD3" s="665">
        <v>0.52631578947368418</v>
      </c>
      <c r="AE3" s="167">
        <v>3</v>
      </c>
      <c r="AF3" s="665">
        <v>0.42857142857142855</v>
      </c>
      <c r="AG3" s="788" t="s">
        <v>323</v>
      </c>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790"/>
    </row>
    <row r="4" spans="1:77" s="167" customFormat="1" x14ac:dyDescent="0.2">
      <c r="A4" s="167" t="s">
        <v>390</v>
      </c>
      <c r="B4" s="167" t="s">
        <v>1431</v>
      </c>
      <c r="C4" s="167" t="s">
        <v>517</v>
      </c>
      <c r="D4" s="167" t="s">
        <v>518</v>
      </c>
      <c r="E4" s="167" t="s">
        <v>505</v>
      </c>
      <c r="F4" s="167" t="s">
        <v>314</v>
      </c>
      <c r="G4" s="167" t="s">
        <v>386</v>
      </c>
      <c r="H4" s="167">
        <v>7</v>
      </c>
      <c r="J4" s="167">
        <v>26</v>
      </c>
      <c r="K4" s="638">
        <v>3.7142857142857144</v>
      </c>
      <c r="L4" s="638">
        <v>48290.285714285717</v>
      </c>
      <c r="M4" s="638">
        <v>20417.428571428572</v>
      </c>
      <c r="N4" s="167">
        <v>338032</v>
      </c>
      <c r="O4" s="167">
        <v>507500</v>
      </c>
      <c r="P4" s="665">
        <v>0.6660729064039409</v>
      </c>
      <c r="Q4" s="167">
        <v>142922</v>
      </c>
      <c r="R4" s="665">
        <v>0.42280612486391822</v>
      </c>
      <c r="S4" s="600">
        <v>1314</v>
      </c>
      <c r="T4" s="665">
        <v>9.1938260029946397E-3</v>
      </c>
      <c r="U4" s="600">
        <v>1125</v>
      </c>
      <c r="V4" s="665">
        <v>0.85616438356164382</v>
      </c>
      <c r="W4" s="167">
        <v>11774</v>
      </c>
      <c r="X4" s="665">
        <v>8.2380599207959593E-2</v>
      </c>
      <c r="Y4" s="167">
        <v>14933</v>
      </c>
      <c r="Z4" s="665">
        <v>0.10448356446173437</v>
      </c>
      <c r="AA4" s="167">
        <v>26707</v>
      </c>
      <c r="AB4" s="665">
        <v>0.18686416366969397</v>
      </c>
      <c r="AC4" s="167">
        <v>10</v>
      </c>
      <c r="AD4" s="665">
        <v>0.38461538461538464</v>
      </c>
      <c r="AE4" s="167">
        <v>3</v>
      </c>
      <c r="AF4" s="665">
        <v>0.42857142857142855</v>
      </c>
      <c r="AG4" s="788" t="s">
        <v>323</v>
      </c>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790"/>
    </row>
    <row r="5" spans="1:77" s="167" customFormat="1" x14ac:dyDescent="0.2">
      <c r="A5" s="167" t="s">
        <v>391</v>
      </c>
      <c r="B5" s="167" t="s">
        <v>1431</v>
      </c>
      <c r="C5" s="167" t="s">
        <v>517</v>
      </c>
      <c r="D5" s="167" t="s">
        <v>518</v>
      </c>
      <c r="E5" s="167" t="s">
        <v>519</v>
      </c>
      <c r="F5" s="167" t="s">
        <v>320</v>
      </c>
      <c r="G5" s="167" t="s">
        <v>386</v>
      </c>
      <c r="H5" s="167">
        <v>7</v>
      </c>
      <c r="J5" s="167">
        <v>23</v>
      </c>
      <c r="K5" s="638">
        <v>3.2857142857142856</v>
      </c>
      <c r="L5" s="638">
        <v>29957.428571428572</v>
      </c>
      <c r="M5" s="638">
        <v>12263.142857142857</v>
      </c>
      <c r="N5" s="167">
        <v>209702</v>
      </c>
      <c r="O5" s="167">
        <v>299200</v>
      </c>
      <c r="P5" s="665">
        <v>0.70087566844919791</v>
      </c>
      <c r="Q5" s="167">
        <v>85842</v>
      </c>
      <c r="R5" s="665">
        <v>0.4093523190050643</v>
      </c>
      <c r="S5" s="600">
        <v>1680</v>
      </c>
      <c r="T5" s="665">
        <v>1.957083944922066E-2</v>
      </c>
      <c r="U5" s="600">
        <v>1443</v>
      </c>
      <c r="V5" s="665">
        <v>0.85892857142857137</v>
      </c>
      <c r="W5" s="167">
        <v>3689</v>
      </c>
      <c r="X5" s="665">
        <v>4.2974301623913705E-2</v>
      </c>
      <c r="Y5" s="167">
        <v>7449</v>
      </c>
      <c r="Z5" s="665">
        <v>8.6775704200740891E-2</v>
      </c>
      <c r="AA5" s="167">
        <v>11138</v>
      </c>
      <c r="AB5" s="665">
        <v>0.1297500058246546</v>
      </c>
      <c r="AC5" s="167">
        <v>10</v>
      </c>
      <c r="AD5" s="665">
        <v>0.43478260869565216</v>
      </c>
      <c r="AE5" s="167">
        <v>4</v>
      </c>
      <c r="AF5" s="665">
        <v>0.5714285714285714</v>
      </c>
      <c r="AG5" s="788" t="s">
        <v>323</v>
      </c>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790"/>
    </row>
    <row r="6" spans="1:77" s="167" customFormat="1" x14ac:dyDescent="0.2">
      <c r="A6" s="167" t="s">
        <v>392</v>
      </c>
      <c r="B6" s="167" t="s">
        <v>1431</v>
      </c>
      <c r="C6" s="167" t="s">
        <v>517</v>
      </c>
      <c r="D6" s="167" t="s">
        <v>518</v>
      </c>
      <c r="E6" s="167" t="s">
        <v>519</v>
      </c>
      <c r="F6" s="167" t="s">
        <v>315</v>
      </c>
      <c r="G6" s="167" t="s">
        <v>386</v>
      </c>
      <c r="H6" s="167">
        <v>7</v>
      </c>
      <c r="J6" s="167">
        <v>19</v>
      </c>
      <c r="K6" s="638">
        <v>2.7142857142857144</v>
      </c>
      <c r="L6" s="638">
        <v>46158.571428571428</v>
      </c>
      <c r="M6" s="638">
        <v>15527</v>
      </c>
      <c r="N6" s="167">
        <v>323110</v>
      </c>
      <c r="O6" s="167">
        <v>515600</v>
      </c>
      <c r="P6" s="665">
        <v>0.62666795965865008</v>
      </c>
      <c r="Q6" s="167">
        <v>108689</v>
      </c>
      <c r="R6" s="665">
        <v>0.33638389402989693</v>
      </c>
      <c r="S6" s="600">
        <v>720</v>
      </c>
      <c r="T6" s="665">
        <v>6.6244054136113126E-3</v>
      </c>
      <c r="U6" s="600">
        <v>456</v>
      </c>
      <c r="V6" s="665">
        <v>0.6333333333333333</v>
      </c>
      <c r="W6" s="167">
        <v>8004</v>
      </c>
      <c r="X6" s="665">
        <v>7.3641306847979093E-2</v>
      </c>
      <c r="Y6" s="167">
        <v>8931</v>
      </c>
      <c r="Z6" s="665">
        <v>8.2170228818003663E-2</v>
      </c>
      <c r="AA6" s="167">
        <v>16935</v>
      </c>
      <c r="AB6" s="665">
        <v>0.15581153566598277</v>
      </c>
      <c r="AC6" s="167">
        <v>11</v>
      </c>
      <c r="AD6" s="665">
        <v>0.57894736842105265</v>
      </c>
      <c r="AE6" s="167">
        <v>4</v>
      </c>
      <c r="AF6" s="665">
        <v>0.5714285714285714</v>
      </c>
      <c r="AG6" s="788" t="s">
        <v>323</v>
      </c>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790"/>
    </row>
    <row r="7" spans="1:77" s="167" customFormat="1" x14ac:dyDescent="0.2">
      <c r="A7" s="167" t="s">
        <v>412</v>
      </c>
      <c r="B7" s="167" t="s">
        <v>1431</v>
      </c>
      <c r="C7" s="167" t="s">
        <v>517</v>
      </c>
      <c r="D7" s="167" t="s">
        <v>518</v>
      </c>
      <c r="E7" s="167" t="s">
        <v>519</v>
      </c>
      <c r="F7" s="167" t="s">
        <v>319</v>
      </c>
      <c r="G7" s="167" t="s">
        <v>386</v>
      </c>
      <c r="H7" s="167">
        <v>7</v>
      </c>
      <c r="J7" s="167">
        <v>12</v>
      </c>
      <c r="K7" s="638">
        <v>1.7142857142857142</v>
      </c>
      <c r="L7" s="638">
        <v>15441.428571428571</v>
      </c>
      <c r="M7" s="638">
        <v>7371.4285714285716</v>
      </c>
      <c r="N7" s="167">
        <v>108090</v>
      </c>
      <c r="O7" s="167">
        <v>155500</v>
      </c>
      <c r="P7" s="665">
        <v>0.69511254019292601</v>
      </c>
      <c r="Q7" s="167">
        <v>51600</v>
      </c>
      <c r="R7" s="665">
        <v>0.47737996114349152</v>
      </c>
      <c r="S7" s="600">
        <v>329</v>
      </c>
      <c r="T7" s="665">
        <v>6.3759689922480624E-3</v>
      </c>
      <c r="U7" s="600">
        <v>316</v>
      </c>
      <c r="V7" s="665">
        <v>0.96048632218844987</v>
      </c>
      <c r="W7" s="167">
        <v>2600</v>
      </c>
      <c r="X7" s="665">
        <v>5.0387596899224806E-2</v>
      </c>
      <c r="Y7" s="167">
        <v>3722</v>
      </c>
      <c r="Z7" s="665">
        <v>7.2131782945736439E-2</v>
      </c>
      <c r="AA7" s="167">
        <v>6322</v>
      </c>
      <c r="AB7" s="665">
        <v>0.12251937984496124</v>
      </c>
      <c r="AC7" s="167">
        <v>7</v>
      </c>
      <c r="AD7" s="665">
        <v>0.58333333333333337</v>
      </c>
      <c r="AE7" s="167">
        <v>3</v>
      </c>
      <c r="AF7" s="665">
        <v>0.42857142857142855</v>
      </c>
      <c r="AG7" s="788" t="s">
        <v>323</v>
      </c>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790"/>
    </row>
    <row r="8" spans="1:77" s="167" customFormat="1" x14ac:dyDescent="0.2">
      <c r="A8" s="167" t="s">
        <v>772</v>
      </c>
      <c r="B8" s="167" t="s">
        <v>1431</v>
      </c>
      <c r="C8" s="167" t="s">
        <v>517</v>
      </c>
      <c r="D8" s="167" t="s">
        <v>518</v>
      </c>
      <c r="E8" s="167" t="s">
        <v>519</v>
      </c>
      <c r="F8" s="167" t="s">
        <v>320</v>
      </c>
      <c r="G8" s="167" t="s">
        <v>386</v>
      </c>
      <c r="H8" s="167">
        <v>7</v>
      </c>
      <c r="J8" s="167">
        <v>15</v>
      </c>
      <c r="K8" s="638">
        <v>2.1428571428571428</v>
      </c>
      <c r="L8" s="638">
        <v>14144.428571428571</v>
      </c>
      <c r="M8" s="638">
        <v>5348.4285714285716</v>
      </c>
      <c r="N8" s="167">
        <v>99011</v>
      </c>
      <c r="O8" s="167">
        <v>144500</v>
      </c>
      <c r="P8" s="665">
        <v>0.68519723183391001</v>
      </c>
      <c r="Q8" s="167">
        <v>37439</v>
      </c>
      <c r="R8" s="665">
        <v>0.37812970276029934</v>
      </c>
      <c r="S8" s="600">
        <v>491</v>
      </c>
      <c r="T8" s="665">
        <v>1.3114666524212719E-2</v>
      </c>
      <c r="U8" s="600">
        <v>304</v>
      </c>
      <c r="V8" s="665">
        <v>0.61914460285132378</v>
      </c>
      <c r="W8" s="167">
        <v>2205</v>
      </c>
      <c r="X8" s="665">
        <v>5.8895803840914557E-2</v>
      </c>
      <c r="Y8" s="167">
        <v>1635</v>
      </c>
      <c r="Z8" s="665">
        <v>4.3671038222174739E-2</v>
      </c>
      <c r="AA8" s="167">
        <v>3840</v>
      </c>
      <c r="AB8" s="665">
        <v>0.10256684206308929</v>
      </c>
      <c r="AC8" s="167">
        <v>4</v>
      </c>
      <c r="AD8" s="665">
        <v>0.26666666666666666</v>
      </c>
      <c r="AE8" s="167">
        <v>2</v>
      </c>
      <c r="AF8" s="665">
        <v>0.2857142857142857</v>
      </c>
      <c r="AG8" s="788" t="s">
        <v>323</v>
      </c>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790"/>
    </row>
    <row r="9" spans="1:77" s="167" customFormat="1" x14ac:dyDescent="0.2">
      <c r="A9" s="167" t="s">
        <v>441</v>
      </c>
      <c r="B9" s="167" t="s">
        <v>1431</v>
      </c>
      <c r="C9" s="167" t="s">
        <v>517</v>
      </c>
      <c r="D9" s="167" t="s">
        <v>518</v>
      </c>
      <c r="E9" s="167" t="s">
        <v>519</v>
      </c>
      <c r="F9" s="167" t="s">
        <v>920</v>
      </c>
      <c r="G9" s="167" t="s">
        <v>386</v>
      </c>
      <c r="H9" s="167">
        <v>7</v>
      </c>
      <c r="J9" s="167">
        <v>16</v>
      </c>
      <c r="K9" s="638">
        <v>2.2857142857142856</v>
      </c>
      <c r="L9" s="638">
        <v>9724.8571428571431</v>
      </c>
      <c r="M9" s="638">
        <v>4389.1428571428569</v>
      </c>
      <c r="N9" s="167">
        <v>68074</v>
      </c>
      <c r="O9" s="167">
        <v>102900</v>
      </c>
      <c r="P9" s="665">
        <v>0.6615549076773567</v>
      </c>
      <c r="Q9" s="167">
        <v>30724</v>
      </c>
      <c r="R9" s="665">
        <v>0.45133237359344242</v>
      </c>
      <c r="S9" s="600">
        <v>330</v>
      </c>
      <c r="T9" s="665">
        <v>1.0740788959770863E-2</v>
      </c>
      <c r="U9" s="600">
        <v>289</v>
      </c>
      <c r="V9" s="665">
        <v>0.87575757575757573</v>
      </c>
      <c r="W9" s="167">
        <v>2982</v>
      </c>
      <c r="X9" s="665">
        <v>9.7057674781929434E-2</v>
      </c>
      <c r="Y9" s="167">
        <v>3261</v>
      </c>
      <c r="Z9" s="665">
        <v>0.10613852362973571</v>
      </c>
      <c r="AA9" s="167">
        <v>6243</v>
      </c>
      <c r="AB9" s="665">
        <v>0.20319619841166514</v>
      </c>
      <c r="AC9" s="167">
        <v>9</v>
      </c>
      <c r="AD9" s="665">
        <v>0.5625</v>
      </c>
      <c r="AE9" s="167">
        <v>4</v>
      </c>
      <c r="AF9" s="665">
        <v>0.5714285714285714</v>
      </c>
      <c r="AG9" s="788" t="s">
        <v>323</v>
      </c>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790"/>
    </row>
    <row r="10" spans="1:77" s="167" customFormat="1" x14ac:dyDescent="0.2">
      <c r="A10" s="167" t="s">
        <v>444</v>
      </c>
      <c r="B10" s="167" t="s">
        <v>1431</v>
      </c>
      <c r="C10" s="167" t="s">
        <v>517</v>
      </c>
      <c r="D10" s="167" t="s">
        <v>518</v>
      </c>
      <c r="E10" s="167" t="s">
        <v>519</v>
      </c>
      <c r="F10" s="167" t="s">
        <v>924</v>
      </c>
      <c r="G10" s="167" t="s">
        <v>386</v>
      </c>
      <c r="H10" s="167">
        <v>7</v>
      </c>
      <c r="J10" s="167">
        <v>15</v>
      </c>
      <c r="K10" s="638">
        <v>2.1428571428571428</v>
      </c>
      <c r="L10" s="638">
        <v>16184.714285714286</v>
      </c>
      <c r="M10" s="638">
        <v>7017.1428571428569</v>
      </c>
      <c r="N10" s="167">
        <v>113293</v>
      </c>
      <c r="O10" s="167">
        <v>169800</v>
      </c>
      <c r="P10" s="665">
        <v>0.66721436984687865</v>
      </c>
      <c r="Q10" s="167">
        <v>49120</v>
      </c>
      <c r="R10" s="665">
        <v>0.43356606321661534</v>
      </c>
      <c r="S10" s="600">
        <v>449</v>
      </c>
      <c r="T10" s="665">
        <v>9.1408794788273608E-3</v>
      </c>
      <c r="U10" s="600">
        <v>429</v>
      </c>
      <c r="V10" s="665">
        <v>0.95545657015590202</v>
      </c>
      <c r="W10" s="167">
        <v>1240</v>
      </c>
      <c r="X10" s="665">
        <v>2.5244299674267102E-2</v>
      </c>
      <c r="Y10" s="167">
        <v>4323</v>
      </c>
      <c r="Z10" s="665">
        <v>8.8008957654723122E-2</v>
      </c>
      <c r="AA10" s="167">
        <v>5563</v>
      </c>
      <c r="AB10" s="665">
        <v>0.11325325732899023</v>
      </c>
      <c r="AC10" s="167">
        <v>4</v>
      </c>
      <c r="AD10" s="665">
        <v>0.26666666666666666</v>
      </c>
      <c r="AE10" s="167">
        <v>4</v>
      </c>
      <c r="AF10" s="665">
        <v>0.5714285714285714</v>
      </c>
      <c r="AG10" s="788" t="s">
        <v>323</v>
      </c>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790"/>
    </row>
    <row r="11" spans="1:77" s="167" customFormat="1" x14ac:dyDescent="0.2">
      <c r="A11" s="167" t="s">
        <v>414</v>
      </c>
      <c r="B11" s="167" t="s">
        <v>1431</v>
      </c>
      <c r="C11" s="167" t="s">
        <v>517</v>
      </c>
      <c r="D11" s="167" t="s">
        <v>518</v>
      </c>
      <c r="E11" s="167" t="s">
        <v>505</v>
      </c>
      <c r="F11" s="167" t="s">
        <v>926</v>
      </c>
      <c r="G11" s="167" t="s">
        <v>386</v>
      </c>
      <c r="H11" s="167">
        <v>7</v>
      </c>
      <c r="J11" s="167">
        <v>23</v>
      </c>
      <c r="K11" s="638">
        <v>3.2857142857142856</v>
      </c>
      <c r="L11" s="638">
        <v>10017.285714285714</v>
      </c>
      <c r="M11" s="638">
        <v>7673</v>
      </c>
      <c r="N11" s="167">
        <v>102935</v>
      </c>
      <c r="O11" s="167">
        <v>141300</v>
      </c>
      <c r="P11" s="665">
        <f>N11/O11</f>
        <v>0.72848549186128808</v>
      </c>
      <c r="Q11" s="167">
        <v>53711</v>
      </c>
      <c r="R11" s="665">
        <f>Q11/N11</f>
        <v>0.52179530771846305</v>
      </c>
      <c r="S11" s="600">
        <v>474</v>
      </c>
      <c r="T11" s="665">
        <v>8.8250079127180654E-3</v>
      </c>
      <c r="U11" s="600">
        <v>373</v>
      </c>
      <c r="V11" s="665">
        <v>0.78691983122362874</v>
      </c>
      <c r="W11" s="167">
        <v>3275</v>
      </c>
      <c r="X11" s="665">
        <v>6.0974474502429668E-2</v>
      </c>
      <c r="Y11" s="167">
        <v>6191</v>
      </c>
      <c r="Z11" s="665">
        <v>0.11526502950978385</v>
      </c>
      <c r="AA11" s="167">
        <v>9466</v>
      </c>
      <c r="AB11" s="665">
        <v>0.1762395040122135</v>
      </c>
      <c r="AC11" s="167">
        <v>14</v>
      </c>
      <c r="AD11" s="665">
        <v>0.60869565217391308</v>
      </c>
      <c r="AE11" s="167">
        <v>5</v>
      </c>
      <c r="AF11" s="665">
        <v>0.7142857142857143</v>
      </c>
      <c r="AG11" s="788" t="s">
        <v>323</v>
      </c>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790"/>
    </row>
    <row r="12" spans="1:77" s="167" customFormat="1" x14ac:dyDescent="0.2">
      <c r="A12" s="167" t="s">
        <v>393</v>
      </c>
      <c r="B12" s="167" t="s">
        <v>1431</v>
      </c>
      <c r="C12" s="167" t="s">
        <v>517</v>
      </c>
      <c r="D12" s="167" t="s">
        <v>518</v>
      </c>
      <c r="E12" s="167" t="s">
        <v>519</v>
      </c>
      <c r="F12" s="167" t="s">
        <v>922</v>
      </c>
      <c r="G12" s="167" t="s">
        <v>386</v>
      </c>
      <c r="H12" s="167">
        <v>7</v>
      </c>
      <c r="J12" s="167">
        <v>27</v>
      </c>
      <c r="K12" s="638">
        <v>3.8571428571428572</v>
      </c>
      <c r="L12" s="638">
        <v>15032.714285714286</v>
      </c>
      <c r="M12" s="638">
        <v>6922.4285714285716</v>
      </c>
      <c r="N12" s="167">
        <v>105229</v>
      </c>
      <c r="O12" s="167">
        <v>158700</v>
      </c>
      <c r="P12" s="665">
        <v>0.66306868304977951</v>
      </c>
      <c r="Q12" s="167">
        <v>48457</v>
      </c>
      <c r="R12" s="665">
        <v>0.46049092930655999</v>
      </c>
      <c r="S12" s="600">
        <v>644</v>
      </c>
      <c r="T12" s="665">
        <v>1.3290133520440802E-2</v>
      </c>
      <c r="U12" s="600">
        <v>377</v>
      </c>
      <c r="V12" s="665">
        <v>0.5854037267080745</v>
      </c>
      <c r="W12" s="167">
        <v>3270</v>
      </c>
      <c r="X12" s="665">
        <v>6.7482510266834508E-2</v>
      </c>
      <c r="Y12" s="167">
        <v>3204</v>
      </c>
      <c r="Z12" s="665">
        <v>6.6120477949522263E-2</v>
      </c>
      <c r="AA12" s="167">
        <v>6474</v>
      </c>
      <c r="AB12" s="665">
        <v>0.13360298821635677</v>
      </c>
      <c r="AC12" s="167">
        <v>11</v>
      </c>
      <c r="AD12" s="665">
        <v>0.40740740740740738</v>
      </c>
      <c r="AE12" s="167">
        <v>2</v>
      </c>
      <c r="AF12" s="665">
        <v>0.2857142857142857</v>
      </c>
      <c r="AG12" s="788" t="s">
        <v>323</v>
      </c>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790"/>
    </row>
    <row r="13" spans="1:77" s="167" customFormat="1" x14ac:dyDescent="0.2">
      <c r="A13" s="167" t="s">
        <v>422</v>
      </c>
      <c r="B13" s="167" t="s">
        <v>1431</v>
      </c>
      <c r="C13" s="167" t="s">
        <v>517</v>
      </c>
      <c r="D13" s="167" t="s">
        <v>518</v>
      </c>
      <c r="E13" s="167" t="s">
        <v>505</v>
      </c>
      <c r="F13" s="167" t="s">
        <v>314</v>
      </c>
      <c r="G13" s="167" t="s">
        <v>386</v>
      </c>
      <c r="H13" s="167">
        <v>7</v>
      </c>
      <c r="J13" s="167">
        <v>10</v>
      </c>
      <c r="K13" s="638">
        <v>1.4285714285714286</v>
      </c>
      <c r="L13" s="638">
        <v>6008.1428571428569</v>
      </c>
      <c r="M13" s="638">
        <v>3151</v>
      </c>
      <c r="N13" s="167">
        <v>42057</v>
      </c>
      <c r="O13" s="167">
        <v>57000</v>
      </c>
      <c r="P13" s="665">
        <v>0.73784210526315785</v>
      </c>
      <c r="Q13" s="167">
        <v>22057</v>
      </c>
      <c r="R13" s="665">
        <v>0.52445490643650283</v>
      </c>
      <c r="S13" s="600">
        <v>137</v>
      </c>
      <c r="T13" s="665">
        <v>6.2111801242236021E-3</v>
      </c>
      <c r="U13" s="600">
        <v>125</v>
      </c>
      <c r="V13" s="665">
        <v>0.91240875912408759</v>
      </c>
      <c r="W13" s="167">
        <v>1079</v>
      </c>
      <c r="X13" s="665">
        <v>4.8918710613410708E-2</v>
      </c>
      <c r="Y13" s="167">
        <v>1514</v>
      </c>
      <c r="Z13" s="665">
        <v>6.8640340934850608E-2</v>
      </c>
      <c r="AA13" s="167">
        <v>2593</v>
      </c>
      <c r="AB13" s="665">
        <v>0.11755905154826132</v>
      </c>
      <c r="AC13" s="167">
        <v>3</v>
      </c>
      <c r="AD13" s="665">
        <v>0.3</v>
      </c>
      <c r="AE13" s="167">
        <v>2</v>
      </c>
      <c r="AF13" s="665">
        <v>0.2857142857142857</v>
      </c>
      <c r="AG13" s="788" t="s">
        <v>323</v>
      </c>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790"/>
    </row>
    <row r="14" spans="1:77" s="167" customFormat="1" x14ac:dyDescent="0.2">
      <c r="A14" s="167" t="s">
        <v>419</v>
      </c>
      <c r="B14" s="167" t="s">
        <v>418</v>
      </c>
      <c r="C14" s="167" t="s">
        <v>517</v>
      </c>
      <c r="D14" s="167" t="s">
        <v>518</v>
      </c>
      <c r="E14" s="167" t="s">
        <v>505</v>
      </c>
      <c r="F14" s="167" t="s">
        <v>317</v>
      </c>
      <c r="G14" s="167" t="s">
        <v>386</v>
      </c>
      <c r="H14" s="167">
        <v>4</v>
      </c>
      <c r="J14" s="167">
        <v>13</v>
      </c>
      <c r="K14" s="638">
        <v>3.25</v>
      </c>
      <c r="L14" s="638">
        <v>33753.25</v>
      </c>
      <c r="M14" s="638">
        <v>15860.25</v>
      </c>
      <c r="N14" s="167">
        <v>135013</v>
      </c>
      <c r="O14" s="167">
        <v>194800</v>
      </c>
      <c r="P14" s="665">
        <v>0.69308521560574954</v>
      </c>
      <c r="Q14" s="167">
        <v>63441</v>
      </c>
      <c r="R14" s="665">
        <v>0.46988808485108841</v>
      </c>
      <c r="S14" s="600">
        <v>766</v>
      </c>
      <c r="T14" s="665">
        <v>1.2074210683942561E-2</v>
      </c>
      <c r="U14" s="600">
        <v>679</v>
      </c>
      <c r="V14" s="665">
        <v>0.88642297650130553</v>
      </c>
      <c r="W14" s="167">
        <v>1660</v>
      </c>
      <c r="X14" s="665">
        <v>2.6166044040919909E-2</v>
      </c>
      <c r="Y14" s="167">
        <v>6344</v>
      </c>
      <c r="Z14" s="665">
        <v>9.9998423732286693E-2</v>
      </c>
      <c r="AA14" s="167">
        <v>8004</v>
      </c>
      <c r="AB14" s="665">
        <v>0.12616446777320661</v>
      </c>
      <c r="AC14" s="167">
        <v>3</v>
      </c>
      <c r="AD14" s="665">
        <v>0.23076923076923078</v>
      </c>
      <c r="AE14" s="167">
        <v>1</v>
      </c>
      <c r="AF14" s="665">
        <v>0.25</v>
      </c>
      <c r="AG14" s="788" t="s">
        <v>323</v>
      </c>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790"/>
    </row>
    <row r="15" spans="1:77" s="167" customFormat="1" x14ac:dyDescent="0.2">
      <c r="A15" s="167" t="s">
        <v>419</v>
      </c>
      <c r="B15" s="167" t="s">
        <v>417</v>
      </c>
      <c r="C15" s="167" t="s">
        <v>517</v>
      </c>
      <c r="D15" s="167" t="s">
        <v>518</v>
      </c>
      <c r="E15" s="167" t="s">
        <v>505</v>
      </c>
      <c r="F15" s="167" t="s">
        <v>318</v>
      </c>
      <c r="G15" s="167" t="s">
        <v>386</v>
      </c>
      <c r="H15" s="167">
        <v>3</v>
      </c>
      <c r="J15" s="167">
        <v>8</v>
      </c>
      <c r="K15" s="638">
        <v>2.6666666666666665</v>
      </c>
      <c r="L15" s="638">
        <v>26418.333333333332</v>
      </c>
      <c r="M15" s="638">
        <v>11946.333333333334</v>
      </c>
      <c r="N15" s="167">
        <v>79255</v>
      </c>
      <c r="O15" s="167">
        <v>115000</v>
      </c>
      <c r="P15" s="665">
        <v>0.6891739130434783</v>
      </c>
      <c r="Q15" s="167">
        <v>35839</v>
      </c>
      <c r="R15" s="665">
        <v>0.4521985994574475</v>
      </c>
      <c r="S15" s="600">
        <v>234</v>
      </c>
      <c r="T15" s="665">
        <v>6.5292000334830772E-3</v>
      </c>
      <c r="U15" s="600">
        <v>222</v>
      </c>
      <c r="V15" s="665">
        <v>0.94871794871794868</v>
      </c>
      <c r="W15" s="167">
        <v>3246</v>
      </c>
      <c r="X15" s="665">
        <v>9.0571723541393451E-2</v>
      </c>
      <c r="Y15" s="167">
        <v>4781</v>
      </c>
      <c r="Z15" s="665">
        <v>0.1334021596584726</v>
      </c>
      <c r="AA15" s="167">
        <v>8027</v>
      </c>
      <c r="AB15" s="665">
        <v>0.22397388319986608</v>
      </c>
      <c r="AC15" s="167">
        <v>2</v>
      </c>
      <c r="AD15" s="665">
        <v>0.25</v>
      </c>
      <c r="AE15" s="167">
        <v>1</v>
      </c>
      <c r="AF15" s="665">
        <v>0.33333333333333331</v>
      </c>
      <c r="AG15" s="788" t="s">
        <v>323</v>
      </c>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790"/>
    </row>
    <row r="16" spans="1:77" s="167" customFormat="1" x14ac:dyDescent="0.2">
      <c r="A16" s="167" t="s">
        <v>408</v>
      </c>
      <c r="B16" s="167" t="s">
        <v>1431</v>
      </c>
      <c r="C16" s="167" t="s">
        <v>517</v>
      </c>
      <c r="D16" s="167" t="s">
        <v>518</v>
      </c>
      <c r="E16" s="167" t="s">
        <v>519</v>
      </c>
      <c r="F16" s="167" t="s">
        <v>923</v>
      </c>
      <c r="G16" s="167" t="s">
        <v>386</v>
      </c>
      <c r="H16" s="167">
        <v>7</v>
      </c>
      <c r="J16" s="167">
        <v>17</v>
      </c>
      <c r="K16" s="638">
        <v>2.4285714285714284</v>
      </c>
      <c r="L16" s="638">
        <v>4479.5714285714284</v>
      </c>
      <c r="M16" s="638">
        <v>2160.1428571428573</v>
      </c>
      <c r="N16" s="167">
        <v>31357</v>
      </c>
      <c r="O16" s="167">
        <v>46700</v>
      </c>
      <c r="P16" s="665">
        <v>0.67145610278372592</v>
      </c>
      <c r="Q16" s="167">
        <v>15121</v>
      </c>
      <c r="R16" s="665">
        <v>0.4822208757215295</v>
      </c>
      <c r="S16" s="600">
        <v>217</v>
      </c>
      <c r="T16" s="665">
        <v>1.4350902718074201E-2</v>
      </c>
      <c r="U16" s="600">
        <v>165</v>
      </c>
      <c r="V16" s="665">
        <v>0.76036866359447008</v>
      </c>
      <c r="W16" s="167">
        <v>849</v>
      </c>
      <c r="X16" s="665">
        <v>5.6147080219562197E-2</v>
      </c>
      <c r="Y16" s="167">
        <v>736</v>
      </c>
      <c r="Z16" s="665">
        <v>4.8674029495403746E-2</v>
      </c>
      <c r="AA16" s="167">
        <v>1585</v>
      </c>
      <c r="AB16" s="665">
        <v>0.10482110971496594</v>
      </c>
      <c r="AC16" s="167">
        <v>8</v>
      </c>
      <c r="AD16" s="665">
        <v>0.47058823529411764</v>
      </c>
      <c r="AE16" s="167">
        <v>3</v>
      </c>
      <c r="AF16" s="665">
        <v>0.42857142857142855</v>
      </c>
      <c r="AG16" s="788" t="s">
        <v>323</v>
      </c>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790"/>
    </row>
    <row r="17" spans="1:77" s="167" customFormat="1" x14ac:dyDescent="0.2">
      <c r="A17" s="167" t="s">
        <v>416</v>
      </c>
      <c r="B17" s="167" t="s">
        <v>1431</v>
      </c>
      <c r="C17" s="167" t="s">
        <v>517</v>
      </c>
      <c r="D17" s="167" t="s">
        <v>518</v>
      </c>
      <c r="E17" s="167" t="s">
        <v>519</v>
      </c>
      <c r="F17" s="167" t="s">
        <v>925</v>
      </c>
      <c r="G17" s="167" t="s">
        <v>386</v>
      </c>
      <c r="H17" s="167">
        <v>7</v>
      </c>
      <c r="J17" s="167">
        <v>19</v>
      </c>
      <c r="K17" s="638">
        <v>2.7142857142857144</v>
      </c>
      <c r="L17" s="638">
        <v>11190.714285714286</v>
      </c>
      <c r="M17" s="638">
        <v>5548</v>
      </c>
      <c r="N17" s="167">
        <v>78335</v>
      </c>
      <c r="O17" s="167">
        <v>110700</v>
      </c>
      <c r="P17" s="665">
        <v>0.70763324299909669</v>
      </c>
      <c r="Q17" s="167">
        <v>38836</v>
      </c>
      <c r="R17" s="665">
        <v>0.49576817514520966</v>
      </c>
      <c r="S17" s="600"/>
      <c r="T17" s="665"/>
      <c r="U17" s="600">
        <v>323</v>
      </c>
      <c r="V17" s="665" t="s">
        <v>323</v>
      </c>
      <c r="W17" s="167">
        <v>2276</v>
      </c>
      <c r="X17" s="665">
        <v>5.8605417653723346E-2</v>
      </c>
      <c r="Y17" s="167">
        <v>3565</v>
      </c>
      <c r="Z17" s="665">
        <v>9.1796271500669477E-2</v>
      </c>
      <c r="AA17" s="167">
        <v>5841</v>
      </c>
      <c r="AB17" s="665">
        <v>0.15040168915439284</v>
      </c>
      <c r="AC17" s="167">
        <v>11</v>
      </c>
      <c r="AD17" s="665">
        <v>0.57894736842105265</v>
      </c>
      <c r="AE17" s="167">
        <v>3</v>
      </c>
      <c r="AF17" s="665">
        <v>0.42857142857142855</v>
      </c>
      <c r="AG17" s="788" t="s">
        <v>323</v>
      </c>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790"/>
    </row>
    <row r="18" spans="1:77" s="167" customFormat="1" x14ac:dyDescent="0.2">
      <c r="A18" s="167" t="s">
        <v>410</v>
      </c>
      <c r="B18" s="167" t="s">
        <v>1431</v>
      </c>
      <c r="C18" s="167" t="s">
        <v>517</v>
      </c>
      <c r="D18" s="167" t="s">
        <v>518</v>
      </c>
      <c r="E18" s="167" t="s">
        <v>519</v>
      </c>
      <c r="F18" s="167" t="s">
        <v>321</v>
      </c>
      <c r="G18" s="167" t="s">
        <v>386</v>
      </c>
      <c r="H18" s="167">
        <v>7</v>
      </c>
      <c r="J18" s="167">
        <v>20</v>
      </c>
      <c r="K18" s="638">
        <v>2.8571428571428572</v>
      </c>
      <c r="L18" s="638">
        <v>35520</v>
      </c>
      <c r="M18" s="638">
        <v>13927.142857142857</v>
      </c>
      <c r="N18" s="167">
        <v>248640</v>
      </c>
      <c r="O18" s="167">
        <v>372500</v>
      </c>
      <c r="P18" s="665">
        <v>0.66748993288590608</v>
      </c>
      <c r="Q18" s="167">
        <v>97490</v>
      </c>
      <c r="R18" s="665">
        <v>0.39209298584298585</v>
      </c>
      <c r="S18" s="600">
        <v>1024</v>
      </c>
      <c r="T18" s="665">
        <v>1.0503641399117858E-2</v>
      </c>
      <c r="U18" s="600">
        <v>773</v>
      </c>
      <c r="V18" s="665">
        <v>0.7548828125</v>
      </c>
      <c r="W18" s="167">
        <v>6304</v>
      </c>
      <c r="X18" s="665">
        <v>6.4663042363319309E-2</v>
      </c>
      <c r="Y18" s="167">
        <v>11743</v>
      </c>
      <c r="Z18" s="665">
        <v>0.12045337983382912</v>
      </c>
      <c r="AA18" s="167">
        <v>18047</v>
      </c>
      <c r="AB18" s="665">
        <v>0.18511642219714844</v>
      </c>
      <c r="AC18" s="167">
        <v>8</v>
      </c>
      <c r="AD18" s="665">
        <v>0.4</v>
      </c>
      <c r="AE18" s="167">
        <v>3</v>
      </c>
      <c r="AF18" s="665">
        <v>0.42857142857142855</v>
      </c>
      <c r="AG18" s="788" t="s">
        <v>323</v>
      </c>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790"/>
    </row>
    <row r="19" spans="1:77" s="167" customFormat="1" x14ac:dyDescent="0.2">
      <c r="A19" s="167" t="s">
        <v>389</v>
      </c>
      <c r="B19" s="167" t="s">
        <v>1431</v>
      </c>
      <c r="C19" s="167" t="s">
        <v>517</v>
      </c>
      <c r="D19" s="167" t="s">
        <v>518</v>
      </c>
      <c r="E19" s="167" t="s">
        <v>519</v>
      </c>
      <c r="F19" s="167" t="s">
        <v>320</v>
      </c>
      <c r="G19" s="167" t="s">
        <v>386</v>
      </c>
      <c r="H19" s="167">
        <v>7</v>
      </c>
      <c r="J19" s="167">
        <v>13</v>
      </c>
      <c r="K19" s="638">
        <v>1.8571428571428572</v>
      </c>
      <c r="L19" s="638">
        <v>4419.2857142857147</v>
      </c>
      <c r="M19" s="638">
        <v>2088.4285714285716</v>
      </c>
      <c r="N19" s="167">
        <v>30935</v>
      </c>
      <c r="O19" s="167">
        <v>40700</v>
      </c>
      <c r="P19" s="665">
        <v>0.76007371007371005</v>
      </c>
      <c r="Q19" s="167">
        <v>14619</v>
      </c>
      <c r="R19" s="665">
        <v>0.47257152093098431</v>
      </c>
      <c r="S19" s="600">
        <v>133</v>
      </c>
      <c r="T19" s="665">
        <v>9.0977495040700466E-3</v>
      </c>
      <c r="U19" s="600">
        <v>133</v>
      </c>
      <c r="V19" s="665">
        <v>1</v>
      </c>
      <c r="W19" s="167">
        <v>930</v>
      </c>
      <c r="X19" s="665">
        <v>6.361584239688077E-2</v>
      </c>
      <c r="Y19" s="167">
        <v>683</v>
      </c>
      <c r="Z19" s="665">
        <v>4.6720021889322116E-2</v>
      </c>
      <c r="AA19" s="167">
        <v>1613</v>
      </c>
      <c r="AB19" s="665">
        <v>0.11033586428620289</v>
      </c>
      <c r="AC19" s="167">
        <v>6</v>
      </c>
      <c r="AD19" s="665">
        <v>0.46153846153846156</v>
      </c>
      <c r="AE19" s="167">
        <v>4</v>
      </c>
      <c r="AF19" s="665">
        <v>0.5714285714285714</v>
      </c>
      <c r="AG19" s="788" t="s">
        <v>323</v>
      </c>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790"/>
    </row>
    <row r="20" spans="1:77" s="167" customFormat="1" x14ac:dyDescent="0.2">
      <c r="A20" s="167" t="s">
        <v>421</v>
      </c>
      <c r="B20" s="167" t="s">
        <v>1431</v>
      </c>
      <c r="C20" s="167" t="s">
        <v>517</v>
      </c>
      <c r="D20" s="167" t="s">
        <v>518</v>
      </c>
      <c r="E20" s="167" t="s">
        <v>519</v>
      </c>
      <c r="F20" s="167" t="s">
        <v>315</v>
      </c>
      <c r="G20" s="167" t="s">
        <v>386</v>
      </c>
      <c r="H20" s="167">
        <v>7</v>
      </c>
      <c r="J20" s="167">
        <v>35</v>
      </c>
      <c r="K20" s="638">
        <v>5</v>
      </c>
      <c r="L20" s="638">
        <v>53530.428571428572</v>
      </c>
      <c r="M20" s="638">
        <v>19220.714285714286</v>
      </c>
      <c r="N20" s="167">
        <v>374713</v>
      </c>
      <c r="O20" s="167">
        <v>562200</v>
      </c>
      <c r="P20" s="665">
        <v>0.6665119174670936</v>
      </c>
      <c r="Q20" s="167">
        <v>134545</v>
      </c>
      <c r="R20" s="665">
        <v>0.35906146837713132</v>
      </c>
      <c r="S20" s="600">
        <v>1222</v>
      </c>
      <c r="T20" s="665">
        <v>9.0824631164294466E-3</v>
      </c>
      <c r="U20" s="600">
        <v>976</v>
      </c>
      <c r="V20" s="665">
        <v>0.79869067103109659</v>
      </c>
      <c r="W20" s="167">
        <v>11511</v>
      </c>
      <c r="X20" s="665">
        <v>8.5555018766955288E-2</v>
      </c>
      <c r="Y20" s="167">
        <v>11444</v>
      </c>
      <c r="Z20" s="665">
        <v>8.5057044111635519E-2</v>
      </c>
      <c r="AA20" s="167">
        <v>22955</v>
      </c>
      <c r="AB20" s="665">
        <v>0.17061206287859079</v>
      </c>
      <c r="AC20" s="167">
        <v>10</v>
      </c>
      <c r="AD20" s="665">
        <v>0.2857142857142857</v>
      </c>
      <c r="AE20" s="167">
        <v>3</v>
      </c>
      <c r="AF20" s="665">
        <v>0.42857142857142855</v>
      </c>
      <c r="AG20" s="788" t="s">
        <v>323</v>
      </c>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790"/>
    </row>
    <row r="21" spans="1:77" s="167" customFormat="1" x14ac:dyDescent="0.2">
      <c r="A21" s="167" t="s">
        <v>431</v>
      </c>
      <c r="B21" s="167" t="s">
        <v>1431</v>
      </c>
      <c r="C21" s="167" t="s">
        <v>517</v>
      </c>
      <c r="D21" s="167" t="s">
        <v>518</v>
      </c>
      <c r="E21" s="167" t="s">
        <v>505</v>
      </c>
      <c r="F21" s="167" t="s">
        <v>316</v>
      </c>
      <c r="G21" s="167" t="s">
        <v>386</v>
      </c>
      <c r="H21" s="167">
        <v>7</v>
      </c>
      <c r="J21" s="167">
        <v>11</v>
      </c>
      <c r="K21" s="638">
        <v>1.5714285714285714</v>
      </c>
      <c r="L21" s="638">
        <v>3320.2857142857142</v>
      </c>
      <c r="M21" s="638">
        <v>1718.7142857142858</v>
      </c>
      <c r="N21" s="167">
        <v>23242</v>
      </c>
      <c r="O21" s="167">
        <v>32700</v>
      </c>
      <c r="P21" s="665">
        <v>0.71076452599388384</v>
      </c>
      <c r="Q21" s="600">
        <v>12031</v>
      </c>
      <c r="R21" s="665">
        <v>0.51764047844419581</v>
      </c>
      <c r="S21" s="600">
        <v>65</v>
      </c>
      <c r="T21" s="665">
        <v>5.4027096666943728E-3</v>
      </c>
      <c r="U21" s="600">
        <v>62</v>
      </c>
      <c r="V21" s="665">
        <v>0.9538461538461539</v>
      </c>
      <c r="W21" s="167">
        <v>536</v>
      </c>
      <c r="X21" s="665">
        <v>4.4551575097664366E-2</v>
      </c>
      <c r="Y21" s="167">
        <v>612</v>
      </c>
      <c r="Z21" s="665">
        <v>5.0868589477183944E-2</v>
      </c>
      <c r="AA21" s="167">
        <v>1148</v>
      </c>
      <c r="AB21" s="665">
        <v>9.542016457484831E-2</v>
      </c>
      <c r="AC21" s="167">
        <v>5</v>
      </c>
      <c r="AD21" s="665">
        <v>0.45454545454545453</v>
      </c>
      <c r="AE21" s="167">
        <v>4</v>
      </c>
      <c r="AF21" s="665">
        <v>0.5714285714285714</v>
      </c>
      <c r="AG21" s="788" t="s">
        <v>323</v>
      </c>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790"/>
    </row>
    <row r="22" spans="1:77" s="167" customFormat="1" x14ac:dyDescent="0.2">
      <c r="A22" s="167" t="s">
        <v>428</v>
      </c>
      <c r="B22" s="167" t="s">
        <v>1431</v>
      </c>
      <c r="C22" s="167" t="s">
        <v>517</v>
      </c>
      <c r="D22" s="167" t="s">
        <v>518</v>
      </c>
      <c r="E22" s="167" t="s">
        <v>519</v>
      </c>
      <c r="F22" s="167" t="s">
        <v>924</v>
      </c>
      <c r="G22" s="167" t="s">
        <v>386</v>
      </c>
      <c r="H22" s="167">
        <v>7</v>
      </c>
      <c r="J22" s="167">
        <v>13</v>
      </c>
      <c r="K22" s="638">
        <v>1.8571428571428572</v>
      </c>
      <c r="L22" s="638">
        <v>6195.2857142857147</v>
      </c>
      <c r="M22" s="638">
        <v>3429.1428571428573</v>
      </c>
      <c r="N22" s="167">
        <v>43367</v>
      </c>
      <c r="O22" s="167">
        <v>62500</v>
      </c>
      <c r="P22" s="665">
        <v>0.69387200000000004</v>
      </c>
      <c r="Q22" s="167">
        <v>24004</v>
      </c>
      <c r="R22" s="665">
        <v>0.55350842806742451</v>
      </c>
      <c r="S22" s="600">
        <v>316</v>
      </c>
      <c r="T22" s="665">
        <v>1.3164472587902017E-2</v>
      </c>
      <c r="U22" s="600">
        <v>306</v>
      </c>
      <c r="V22" s="665">
        <v>0.96835443037974689</v>
      </c>
      <c r="W22" s="167">
        <v>1377</v>
      </c>
      <c r="X22" s="665">
        <v>5.7365439093484419E-2</v>
      </c>
      <c r="Y22" s="167">
        <v>1297</v>
      </c>
      <c r="Z22" s="665">
        <v>5.4032661223129476E-2</v>
      </c>
      <c r="AA22" s="167">
        <v>2674</v>
      </c>
      <c r="AB22" s="665">
        <v>0.1113981003166139</v>
      </c>
      <c r="AC22" s="167">
        <v>8</v>
      </c>
      <c r="AD22" s="665">
        <v>0.61538461538461542</v>
      </c>
      <c r="AE22" s="167">
        <v>4</v>
      </c>
      <c r="AF22" s="665">
        <v>0.5714285714285714</v>
      </c>
      <c r="AG22" s="788" t="s">
        <v>323</v>
      </c>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790"/>
    </row>
    <row r="24" spans="1:77" x14ac:dyDescent="0.2">
      <c r="H24" s="590">
        <f>SUM(H2:H22)</f>
        <v>140</v>
      </c>
      <c r="J24">
        <f>SUM(J2:J22)</f>
        <v>381</v>
      </c>
      <c r="N24" s="590"/>
      <c r="Q24" s="590"/>
      <c r="R24" s="580"/>
      <c r="AC24" s="590">
        <f>SUM(AC2:AC22)</f>
        <v>163</v>
      </c>
      <c r="AD24" s="659">
        <f>AC24/J24</f>
        <v>0.42782152230971127</v>
      </c>
      <c r="AE24" s="590">
        <f>SUM(AE2:AE22)</f>
        <v>66</v>
      </c>
      <c r="AF24" s="659">
        <f>AE24/H24</f>
        <v>0.47142857142857142</v>
      </c>
    </row>
    <row r="25" spans="1:77" x14ac:dyDescent="0.2">
      <c r="A25" s="623" t="s">
        <v>1432</v>
      </c>
    </row>
    <row r="26" spans="1:77" x14ac:dyDescent="0.2">
      <c r="A26" s="590"/>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23"/>
  <sheetViews>
    <sheetView workbookViewId="0">
      <pane xSplit="10" ySplit="1" topLeftCell="AM17" activePane="bottomRight" state="frozen"/>
      <selection pane="topRight" activeCell="K1" sqref="K1"/>
      <selection pane="bottomLeft" activeCell="A2" sqref="A2"/>
      <selection pane="bottomRight" activeCell="F50" sqref="F50"/>
    </sheetView>
  </sheetViews>
  <sheetFormatPr defaultRowHeight="12.75" x14ac:dyDescent="0.2"/>
  <cols>
    <col min="1" max="1" width="30" style="590" customWidth="1"/>
    <col min="2" max="2" width="26" style="590" customWidth="1"/>
    <col min="3" max="16384" width="9.140625" style="590"/>
  </cols>
  <sheetData>
    <row r="1" spans="1:76" ht="102" x14ac:dyDescent="0.2">
      <c r="A1" s="368" t="s">
        <v>771</v>
      </c>
      <c r="B1" s="368" t="s">
        <v>468</v>
      </c>
      <c r="C1" s="368" t="s">
        <v>498</v>
      </c>
      <c r="D1" s="368" t="s">
        <v>298</v>
      </c>
      <c r="E1" s="369" t="s">
        <v>495</v>
      </c>
      <c r="F1" s="368" t="s">
        <v>499</v>
      </c>
      <c r="G1" s="581" t="s">
        <v>313</v>
      </c>
      <c r="H1" s="581" t="s">
        <v>1111</v>
      </c>
      <c r="I1" s="581" t="s">
        <v>933</v>
      </c>
      <c r="J1" s="581" t="s">
        <v>938</v>
      </c>
      <c r="K1" s="368" t="s">
        <v>340</v>
      </c>
      <c r="L1" s="368" t="s">
        <v>453</v>
      </c>
      <c r="M1" s="370" t="s">
        <v>300</v>
      </c>
      <c r="N1" s="368" t="s">
        <v>303</v>
      </c>
      <c r="O1" s="368" t="s">
        <v>301</v>
      </c>
      <c r="P1" s="368" t="s">
        <v>302</v>
      </c>
      <c r="Q1" s="371" t="s">
        <v>304</v>
      </c>
      <c r="R1" s="371" t="s">
        <v>305</v>
      </c>
      <c r="S1" s="371" t="s">
        <v>306</v>
      </c>
      <c r="T1" s="372" t="s">
        <v>469</v>
      </c>
      <c r="U1" s="373" t="s">
        <v>307</v>
      </c>
      <c r="V1" s="373" t="s">
        <v>470</v>
      </c>
      <c r="W1" s="373" t="s">
        <v>308</v>
      </c>
      <c r="X1" s="374" t="s">
        <v>299</v>
      </c>
      <c r="Y1" s="373" t="s">
        <v>322</v>
      </c>
      <c r="Z1" s="373" t="s">
        <v>324</v>
      </c>
      <c r="AA1" s="373" t="s">
        <v>325</v>
      </c>
      <c r="AB1" s="373" t="s">
        <v>326</v>
      </c>
      <c r="AC1" s="375" t="s">
        <v>327</v>
      </c>
      <c r="AD1" s="376" t="s">
        <v>309</v>
      </c>
      <c r="AE1" s="373" t="s">
        <v>387</v>
      </c>
      <c r="AF1" s="376" t="s">
        <v>388</v>
      </c>
      <c r="AG1" s="373" t="s">
        <v>311</v>
      </c>
      <c r="AH1" s="376" t="s">
        <v>312</v>
      </c>
      <c r="AI1" s="373" t="s">
        <v>328</v>
      </c>
      <c r="AJ1" s="373" t="s">
        <v>329</v>
      </c>
      <c r="AK1" s="373" t="s">
        <v>330</v>
      </c>
      <c r="AL1" s="376" t="s">
        <v>331</v>
      </c>
      <c r="AM1" s="373" t="s">
        <v>489</v>
      </c>
      <c r="AN1" s="373" t="s">
        <v>477</v>
      </c>
      <c r="AO1" s="377" t="s">
        <v>478</v>
      </c>
      <c r="AP1" s="373" t="s">
        <v>479</v>
      </c>
      <c r="AQ1" s="373" t="s">
        <v>941</v>
      </c>
      <c r="AR1" s="376" t="s">
        <v>480</v>
      </c>
      <c r="AS1" s="373" t="s">
        <v>490</v>
      </c>
      <c r="AT1" s="373" t="s">
        <v>481</v>
      </c>
      <c r="AU1" s="373" t="s">
        <v>482</v>
      </c>
      <c r="AV1" s="378" t="s">
        <v>483</v>
      </c>
      <c r="AW1" s="376" t="s">
        <v>484</v>
      </c>
      <c r="AX1" s="373" t="s">
        <v>485</v>
      </c>
      <c r="AY1" s="376" t="s">
        <v>486</v>
      </c>
      <c r="AZ1" s="373" t="s">
        <v>487</v>
      </c>
      <c r="BA1" s="376" t="s">
        <v>488</v>
      </c>
      <c r="BB1" s="373" t="s">
        <v>332</v>
      </c>
      <c r="BC1" s="373" t="s">
        <v>333</v>
      </c>
      <c r="BD1" s="373" t="s">
        <v>334</v>
      </c>
      <c r="BE1" s="376" t="s">
        <v>335</v>
      </c>
      <c r="BF1" s="373" t="s">
        <v>336</v>
      </c>
      <c r="BG1" s="376" t="s">
        <v>337</v>
      </c>
      <c r="BH1" s="373" t="s">
        <v>475</v>
      </c>
      <c r="BI1" s="373" t="s">
        <v>338</v>
      </c>
      <c r="BJ1" s="373" t="s">
        <v>476</v>
      </c>
      <c r="BK1" s="373" t="s">
        <v>339</v>
      </c>
      <c r="BL1" s="373" t="s">
        <v>491</v>
      </c>
      <c r="BM1" s="376" t="s">
        <v>492</v>
      </c>
      <c r="BN1" s="373" t="s">
        <v>493</v>
      </c>
      <c r="BO1" s="376" t="s">
        <v>494</v>
      </c>
      <c r="BP1" s="373" t="s">
        <v>471</v>
      </c>
      <c r="BQ1" s="376" t="s">
        <v>472</v>
      </c>
      <c r="BR1" s="373" t="s">
        <v>473</v>
      </c>
      <c r="BS1" s="376" t="s">
        <v>474</v>
      </c>
      <c r="BT1" s="373" t="s">
        <v>497</v>
      </c>
      <c r="BU1" s="376" t="s">
        <v>496</v>
      </c>
      <c r="BV1" s="373" t="s">
        <v>942</v>
      </c>
      <c r="BW1" s="376" t="s">
        <v>943</v>
      </c>
      <c r="BX1" s="375" t="s">
        <v>454</v>
      </c>
    </row>
    <row r="2" spans="1:76" x14ac:dyDescent="0.2">
      <c r="A2" s="379" t="s">
        <v>500</v>
      </c>
      <c r="B2" s="379" t="s">
        <v>506</v>
      </c>
      <c r="C2" s="379" t="s">
        <v>502</v>
      </c>
      <c r="D2" s="379" t="s">
        <v>507</v>
      </c>
      <c r="E2" s="379" t="s">
        <v>504</v>
      </c>
      <c r="F2" s="379" t="s">
        <v>505</v>
      </c>
      <c r="G2" s="14" t="s">
        <v>314</v>
      </c>
      <c r="H2" s="10" t="s">
        <v>1109</v>
      </c>
      <c r="I2" s="10" t="s">
        <v>934</v>
      </c>
      <c r="J2" s="10"/>
      <c r="K2" s="380"/>
      <c r="L2" s="380"/>
      <c r="M2" s="381"/>
      <c r="N2" s="380"/>
      <c r="O2" s="380"/>
      <c r="P2" s="380"/>
      <c r="Q2" s="382"/>
      <c r="R2" s="382"/>
      <c r="S2" s="382"/>
      <c r="T2" s="147" t="s">
        <v>386</v>
      </c>
      <c r="U2" s="383">
        <v>5</v>
      </c>
      <c r="V2" s="600">
        <v>0</v>
      </c>
      <c r="W2" s="600">
        <v>6</v>
      </c>
      <c r="X2" s="123">
        <f t="shared" ref="X2:X65" si="0">W2/U2</f>
        <v>1.2</v>
      </c>
      <c r="Y2" s="601">
        <f t="shared" ref="Y2:Y65" si="1">AP2/U2</f>
        <v>209.4</v>
      </c>
      <c r="Z2" s="601">
        <f t="shared" ref="Z2:Z65" si="2">IF(U2=V2,"",IF(AZ2="","",AZ2/(U2-V2)))</f>
        <v>124.4</v>
      </c>
      <c r="AA2" s="384"/>
      <c r="AB2" s="385"/>
      <c r="AC2" s="384"/>
      <c r="AD2" s="385"/>
      <c r="AE2" s="384"/>
      <c r="AF2" s="385"/>
      <c r="AG2" s="384"/>
      <c r="AH2" s="385"/>
      <c r="AI2" s="600">
        <v>4</v>
      </c>
      <c r="AJ2" s="598">
        <f>AI2/W2</f>
        <v>0.66666666666666663</v>
      </c>
      <c r="AK2" s="600">
        <v>4</v>
      </c>
      <c r="AL2" s="598">
        <f>AK2/U2</f>
        <v>0.8</v>
      </c>
      <c r="AM2" s="386">
        <v>1032</v>
      </c>
      <c r="AN2" s="601">
        <v>15</v>
      </c>
      <c r="AO2" s="602">
        <f>AN2/AP2</f>
        <v>1.4326647564469915E-2</v>
      </c>
      <c r="AP2" s="601">
        <f t="shared" ref="AP2:AP65" si="3">AM2+AN2</f>
        <v>1047</v>
      </c>
      <c r="AQ2" s="167">
        <v>1540</v>
      </c>
      <c r="AR2" s="665">
        <v>0.67987012987012985</v>
      </c>
      <c r="AS2" s="386">
        <f t="shared" ref="AS2:AS65" si="4">IF(V2=0,AM2,"")</f>
        <v>1032</v>
      </c>
      <c r="AT2" s="386">
        <f>IF(V2=0,AN2,"")</f>
        <v>15</v>
      </c>
      <c r="AU2" s="601">
        <f t="shared" ref="AU2:AU65" si="5">IF(AS2="","",IF(AS2=0,"",AS2+AT2))</f>
        <v>1047</v>
      </c>
      <c r="AV2" s="601">
        <v>609</v>
      </c>
      <c r="AW2" s="598">
        <f t="shared" ref="AW2:AW65" si="6">IF(AS2="","",AV2/AS2)</f>
        <v>0.59011627906976749</v>
      </c>
      <c r="AX2" s="601">
        <v>13</v>
      </c>
      <c r="AY2" s="598">
        <f>IF(AT2="","",IF(AT2=0,"",AX2/AT2))</f>
        <v>0.8666666666666667</v>
      </c>
      <c r="AZ2" s="601">
        <f t="shared" ref="AZ2:AZ65" si="7">IF(AV2&gt;0,AV2+AX2,"")</f>
        <v>622</v>
      </c>
      <c r="BA2" s="598">
        <f t="shared" ref="BA2:BA65" si="8">IF(AZ2="","",AZ2/AU2)</f>
        <v>0.59407831900668573</v>
      </c>
      <c r="BB2" s="601">
        <v>5</v>
      </c>
      <c r="BC2" s="598">
        <f t="shared" ref="BC2:BC65" si="9">IF(BB2="","",BB2/AV2)</f>
        <v>8.2101806239737278E-3</v>
      </c>
      <c r="BD2" s="600">
        <v>0</v>
      </c>
      <c r="BE2" s="598">
        <f>IF(BD2="","",BD2/AX2)</f>
        <v>0</v>
      </c>
      <c r="BF2" s="600">
        <f t="shared" ref="BF2:BF65" si="10">IF(BB2="","",BB2+BD2)</f>
        <v>5</v>
      </c>
      <c r="BG2" s="598">
        <f t="shared" ref="BG2:BG65" si="11">IF(AZ2="","",BF2/AZ2)</f>
        <v>8.0385852090032149E-3</v>
      </c>
      <c r="BH2" s="601">
        <v>3</v>
      </c>
      <c r="BI2" s="598">
        <f t="shared" ref="BI2:BI65" si="12">IF(BB2="","",IF(BB2=0,"",BH2/BB2))</f>
        <v>0.6</v>
      </c>
      <c r="BJ2" s="600">
        <v>0</v>
      </c>
      <c r="BK2" s="385" t="str">
        <f t="shared" ref="BK2:BK33" si="13">IF(BD2="","",IF(BD2=0,"",BJ2/BD2))</f>
        <v/>
      </c>
      <c r="BL2" s="600">
        <f t="shared" ref="BL2:BL65" si="14">IF(BH2="","",BH2+BJ2)</f>
        <v>3</v>
      </c>
      <c r="BM2" s="598">
        <f t="shared" ref="BM2:BM65" si="15">IF(BF2="","",IF(BF2=0,"",BL2/BF2))</f>
        <v>0.6</v>
      </c>
      <c r="BN2" s="601">
        <v>0</v>
      </c>
      <c r="BO2" s="598">
        <f t="shared" ref="BO2:BO65" si="16">IF(AZ2="","",BN2/AZ2)</f>
        <v>0</v>
      </c>
      <c r="BP2" s="601">
        <v>7</v>
      </c>
      <c r="BQ2" s="598">
        <f t="shared" ref="BQ2:BQ33" si="17">IF(AZ2="","",BP2/AZ2)</f>
        <v>1.1254019292604502E-2</v>
      </c>
      <c r="BR2" s="601">
        <f t="shared" ref="BR2:BR33" si="18">IF(BN2="",IF(BP2="","",BP2),IF(BP2="",BN2,BN2+BP2))</f>
        <v>7</v>
      </c>
      <c r="BS2" s="598">
        <f t="shared" ref="BS2:BS65" si="19">IF(AZ2="","",BR2/AZ2)</f>
        <v>1.1254019292604502E-2</v>
      </c>
      <c r="BT2" s="600">
        <v>2</v>
      </c>
      <c r="BU2" s="598">
        <f t="shared" ref="BU2:BU65" si="20">BT2/W2</f>
        <v>0.33333333333333331</v>
      </c>
      <c r="BV2" s="600">
        <v>2</v>
      </c>
      <c r="BW2" s="598">
        <f t="shared" ref="BW2:BW65" si="21">BV2/U2</f>
        <v>0.4</v>
      </c>
      <c r="BX2" s="387" t="str">
        <f t="shared" ref="BX2:BX65" si="22">IF(V2&gt;0,IF(V2&lt;U2,U2-V2,""),"")</f>
        <v/>
      </c>
    </row>
    <row r="3" spans="1:76" x14ac:dyDescent="0.2">
      <c r="A3" s="379" t="s">
        <v>500</v>
      </c>
      <c r="B3" s="379" t="s">
        <v>508</v>
      </c>
      <c r="C3" s="379" t="s">
        <v>511</v>
      </c>
      <c r="D3" s="379" t="s">
        <v>515</v>
      </c>
      <c r="E3" s="379" t="s">
        <v>504</v>
      </c>
      <c r="F3" s="379" t="s">
        <v>505</v>
      </c>
      <c r="G3" s="14" t="s">
        <v>314</v>
      </c>
      <c r="H3" s="10" t="s">
        <v>1109</v>
      </c>
      <c r="I3" s="10" t="s">
        <v>934</v>
      </c>
      <c r="J3" s="10"/>
      <c r="K3" s="380"/>
      <c r="L3" s="380"/>
      <c r="M3" s="381"/>
      <c r="N3" s="380"/>
      <c r="O3" s="380"/>
      <c r="P3" s="380"/>
      <c r="Q3" s="382"/>
      <c r="R3" s="382"/>
      <c r="S3" s="382"/>
      <c r="T3" s="147" t="s">
        <v>386</v>
      </c>
      <c r="U3" s="383">
        <v>7</v>
      </c>
      <c r="V3" s="600">
        <v>0</v>
      </c>
      <c r="W3" s="600">
        <v>12</v>
      </c>
      <c r="X3" s="123">
        <f t="shared" si="0"/>
        <v>1.7142857142857142</v>
      </c>
      <c r="Y3" s="601">
        <f t="shared" si="1"/>
        <v>1758.5714285714287</v>
      </c>
      <c r="Z3" s="601">
        <f t="shared" si="2"/>
        <v>1081.8571428571429</v>
      </c>
      <c r="AA3" s="600">
        <v>5</v>
      </c>
      <c r="AB3" s="598">
        <f>AA3/W3</f>
        <v>0.41666666666666669</v>
      </c>
      <c r="AC3" s="384"/>
      <c r="AD3" s="385"/>
      <c r="AE3" s="600">
        <v>4</v>
      </c>
      <c r="AF3" s="598">
        <f>AE3/U3</f>
        <v>0.5714285714285714</v>
      </c>
      <c r="AG3" s="600">
        <f>AE3</f>
        <v>4</v>
      </c>
      <c r="AH3" s="385"/>
      <c r="AI3" s="600">
        <v>0</v>
      </c>
      <c r="AJ3" s="598">
        <f>AI3/W3</f>
        <v>0</v>
      </c>
      <c r="AK3" s="600">
        <v>0</v>
      </c>
      <c r="AL3" s="598">
        <f>AK3/U3</f>
        <v>0</v>
      </c>
      <c r="AM3" s="386">
        <v>12307</v>
      </c>
      <c r="AN3" s="601">
        <v>3</v>
      </c>
      <c r="AO3" s="602">
        <f>AN3/AP3</f>
        <v>2.4370430544272948E-4</v>
      </c>
      <c r="AP3" s="601">
        <f t="shared" si="3"/>
        <v>12310</v>
      </c>
      <c r="AQ3" s="167">
        <v>16600</v>
      </c>
      <c r="AR3" s="665">
        <v>0.74156626506024093</v>
      </c>
      <c r="AS3" s="386">
        <f t="shared" si="4"/>
        <v>12307</v>
      </c>
      <c r="AT3" s="386">
        <f>IF(V3=0,AN3,"")</f>
        <v>3</v>
      </c>
      <c r="AU3" s="601">
        <f t="shared" si="5"/>
        <v>12310</v>
      </c>
      <c r="AV3" s="601">
        <v>7573</v>
      </c>
      <c r="AW3" s="598">
        <f t="shared" si="6"/>
        <v>0.6153408629235394</v>
      </c>
      <c r="AX3" s="601">
        <v>0</v>
      </c>
      <c r="AY3" s="598">
        <f>IF(AT3="","",IF(AT3=0,"",AX3/AT3))</f>
        <v>0</v>
      </c>
      <c r="AZ3" s="601">
        <f t="shared" si="7"/>
        <v>7573</v>
      </c>
      <c r="BA3" s="598">
        <f t="shared" si="8"/>
        <v>0.61519090170593016</v>
      </c>
      <c r="BB3" s="601">
        <v>35</v>
      </c>
      <c r="BC3" s="598">
        <f t="shared" si="9"/>
        <v>4.6216822923544169E-3</v>
      </c>
      <c r="BD3" s="600">
        <v>0</v>
      </c>
      <c r="BE3" s="385" t="str">
        <f>IF(BD3="","",IF(BD3=0,"",BD3/AX3))</f>
        <v/>
      </c>
      <c r="BF3" s="600">
        <f t="shared" si="10"/>
        <v>35</v>
      </c>
      <c r="BG3" s="598">
        <f t="shared" si="11"/>
        <v>4.6216822923544169E-3</v>
      </c>
      <c r="BH3" s="601">
        <v>33</v>
      </c>
      <c r="BI3" s="598">
        <f t="shared" si="12"/>
        <v>0.94285714285714284</v>
      </c>
      <c r="BJ3" s="600">
        <v>0</v>
      </c>
      <c r="BK3" s="385" t="str">
        <f t="shared" si="13"/>
        <v/>
      </c>
      <c r="BL3" s="600">
        <f t="shared" si="14"/>
        <v>33</v>
      </c>
      <c r="BM3" s="598">
        <f t="shared" si="15"/>
        <v>0.94285714285714284</v>
      </c>
      <c r="BN3" s="601">
        <v>12</v>
      </c>
      <c r="BO3" s="598">
        <f t="shared" si="16"/>
        <v>1.5845767859500859E-3</v>
      </c>
      <c r="BP3" s="601">
        <v>148</v>
      </c>
      <c r="BQ3" s="598">
        <f t="shared" si="17"/>
        <v>1.9543113693384392E-2</v>
      </c>
      <c r="BR3" s="601">
        <f t="shared" si="18"/>
        <v>160</v>
      </c>
      <c r="BS3" s="598">
        <f t="shared" si="19"/>
        <v>2.1127690479334479E-2</v>
      </c>
      <c r="BT3" s="600">
        <v>5</v>
      </c>
      <c r="BU3" s="598">
        <f t="shared" si="20"/>
        <v>0.41666666666666669</v>
      </c>
      <c r="BV3" s="600">
        <v>3</v>
      </c>
      <c r="BW3" s="598">
        <f t="shared" si="21"/>
        <v>0.42857142857142855</v>
      </c>
      <c r="BX3" s="387" t="str">
        <f t="shared" si="22"/>
        <v/>
      </c>
    </row>
    <row r="4" spans="1:76" x14ac:dyDescent="0.2">
      <c r="A4" s="379" t="s">
        <v>500</v>
      </c>
      <c r="B4" s="379" t="s">
        <v>508</v>
      </c>
      <c r="C4" s="379" t="s">
        <v>514</v>
      </c>
      <c r="D4" s="379" t="s">
        <v>515</v>
      </c>
      <c r="E4" s="379" t="s">
        <v>504</v>
      </c>
      <c r="F4" s="379" t="s">
        <v>505</v>
      </c>
      <c r="G4" s="14" t="s">
        <v>314</v>
      </c>
      <c r="H4" s="10" t="s">
        <v>1109</v>
      </c>
      <c r="I4" s="10" t="s">
        <v>934</v>
      </c>
      <c r="J4" s="10"/>
      <c r="K4" s="380"/>
      <c r="L4" s="380"/>
      <c r="M4" s="521"/>
      <c r="N4" s="380"/>
      <c r="O4" s="523"/>
      <c r="P4" s="380"/>
      <c r="Q4" s="382"/>
      <c r="R4" s="382"/>
      <c r="S4" s="382"/>
      <c r="T4" s="147" t="s">
        <v>386</v>
      </c>
      <c r="U4" s="383">
        <v>3</v>
      </c>
      <c r="V4" s="600">
        <v>0</v>
      </c>
      <c r="W4" s="600">
        <v>5</v>
      </c>
      <c r="X4" s="123">
        <f t="shared" si="0"/>
        <v>1.6666666666666667</v>
      </c>
      <c r="Y4" s="601">
        <f t="shared" si="1"/>
        <v>1706.6666666666667</v>
      </c>
      <c r="Z4" s="601">
        <f t="shared" si="2"/>
        <v>893</v>
      </c>
      <c r="AA4" s="600">
        <v>2</v>
      </c>
      <c r="AB4" s="598">
        <f>AA4/W4</f>
        <v>0.4</v>
      </c>
      <c r="AC4" s="384"/>
      <c r="AD4" s="385"/>
      <c r="AE4" s="600">
        <v>2</v>
      </c>
      <c r="AF4" s="598">
        <f>AE4/U4</f>
        <v>0.66666666666666663</v>
      </c>
      <c r="AG4" s="600">
        <f>AE4</f>
        <v>2</v>
      </c>
      <c r="AH4" s="385"/>
      <c r="AI4" s="600">
        <v>0</v>
      </c>
      <c r="AJ4" s="598">
        <f>AI4/W4</f>
        <v>0</v>
      </c>
      <c r="AK4" s="600">
        <v>0</v>
      </c>
      <c r="AL4" s="598">
        <f>AK4/U4</f>
        <v>0</v>
      </c>
      <c r="AM4" s="386">
        <v>5118</v>
      </c>
      <c r="AN4" s="601">
        <v>2</v>
      </c>
      <c r="AO4" s="602">
        <f>AN4/AP4</f>
        <v>3.9062500000000002E-4</v>
      </c>
      <c r="AP4" s="601">
        <f t="shared" si="3"/>
        <v>5120</v>
      </c>
      <c r="AQ4" s="167">
        <v>7750</v>
      </c>
      <c r="AR4" s="665">
        <v>0.66064516129032258</v>
      </c>
      <c r="AS4" s="386">
        <f t="shared" si="4"/>
        <v>5118</v>
      </c>
      <c r="AT4" s="386">
        <f>IF(V4=0,AN4,"")</f>
        <v>2</v>
      </c>
      <c r="AU4" s="601">
        <f t="shared" si="5"/>
        <v>5120</v>
      </c>
      <c r="AV4" s="601">
        <v>2676</v>
      </c>
      <c r="AW4" s="598">
        <f t="shared" si="6"/>
        <v>0.52286049237983589</v>
      </c>
      <c r="AX4" s="601">
        <v>3</v>
      </c>
      <c r="AY4" s="598">
        <f>IF(AT4="","",IF(AT4=0,"",AX4/AT4))</f>
        <v>1.5</v>
      </c>
      <c r="AZ4" s="601">
        <f t="shared" si="7"/>
        <v>2679</v>
      </c>
      <c r="BA4" s="598">
        <f t="shared" si="8"/>
        <v>0.52324218749999996</v>
      </c>
      <c r="BB4" s="601">
        <v>8</v>
      </c>
      <c r="BC4" s="598">
        <f t="shared" si="9"/>
        <v>2.9895366218236174E-3</v>
      </c>
      <c r="BD4" s="600">
        <v>3</v>
      </c>
      <c r="BE4" s="598">
        <f>IF(BD4="","",BD4/AX4)</f>
        <v>1</v>
      </c>
      <c r="BF4" s="600">
        <f t="shared" si="10"/>
        <v>11</v>
      </c>
      <c r="BG4" s="598">
        <f t="shared" si="11"/>
        <v>4.1060097051138483E-3</v>
      </c>
      <c r="BH4" s="601">
        <v>8</v>
      </c>
      <c r="BI4" s="598">
        <f t="shared" si="12"/>
        <v>1</v>
      </c>
      <c r="BJ4" s="600">
        <v>3</v>
      </c>
      <c r="BK4" s="598">
        <f t="shared" si="13"/>
        <v>1</v>
      </c>
      <c r="BL4" s="600">
        <f t="shared" si="14"/>
        <v>11</v>
      </c>
      <c r="BM4" s="598">
        <f t="shared" si="15"/>
        <v>1</v>
      </c>
      <c r="BN4" s="601">
        <v>1</v>
      </c>
      <c r="BO4" s="598">
        <f t="shared" si="16"/>
        <v>3.7327360955580441E-4</v>
      </c>
      <c r="BP4" s="601">
        <v>73</v>
      </c>
      <c r="BQ4" s="598">
        <f t="shared" si="17"/>
        <v>2.7248973497573721E-2</v>
      </c>
      <c r="BR4" s="601">
        <f t="shared" si="18"/>
        <v>74</v>
      </c>
      <c r="BS4" s="598">
        <f t="shared" si="19"/>
        <v>2.7622247107129527E-2</v>
      </c>
      <c r="BT4" s="600">
        <v>0</v>
      </c>
      <c r="BU4" s="598">
        <f t="shared" si="20"/>
        <v>0</v>
      </c>
      <c r="BV4" s="600">
        <v>0</v>
      </c>
      <c r="BW4" s="598">
        <f t="shared" si="21"/>
        <v>0</v>
      </c>
      <c r="BX4" s="387" t="str">
        <f t="shared" si="22"/>
        <v/>
      </c>
    </row>
    <row r="5" spans="1:76" x14ac:dyDescent="0.2">
      <c r="A5" s="379" t="s">
        <v>500</v>
      </c>
      <c r="B5" s="379" t="s">
        <v>508</v>
      </c>
      <c r="C5" s="379" t="s">
        <v>513</v>
      </c>
      <c r="D5" s="379" t="s">
        <v>515</v>
      </c>
      <c r="E5" s="379" t="s">
        <v>504</v>
      </c>
      <c r="F5" s="379" t="s">
        <v>505</v>
      </c>
      <c r="G5" s="14" t="s">
        <v>314</v>
      </c>
      <c r="H5" s="10" t="s">
        <v>1109</v>
      </c>
      <c r="I5" s="10" t="s">
        <v>934</v>
      </c>
      <c r="J5" s="10"/>
      <c r="K5" s="380"/>
      <c r="L5" s="380"/>
      <c r="M5" s="381"/>
      <c r="N5" s="380"/>
      <c r="O5" s="380"/>
      <c r="P5" s="380"/>
      <c r="Q5" s="382"/>
      <c r="R5" s="382"/>
      <c r="S5" s="382"/>
      <c r="T5" s="391" t="s">
        <v>386</v>
      </c>
      <c r="U5" s="383">
        <v>2</v>
      </c>
      <c r="V5" s="600">
        <v>0</v>
      </c>
      <c r="W5" s="600">
        <v>5</v>
      </c>
      <c r="X5" s="123">
        <f t="shared" si="0"/>
        <v>2.5</v>
      </c>
      <c r="Y5" s="601">
        <f t="shared" si="1"/>
        <v>1543</v>
      </c>
      <c r="Z5" s="601">
        <f t="shared" si="2"/>
        <v>893</v>
      </c>
      <c r="AA5" s="600">
        <v>1</v>
      </c>
      <c r="AB5" s="598">
        <f>AA5/W5</f>
        <v>0.2</v>
      </c>
      <c r="AC5" s="384"/>
      <c r="AD5" s="385"/>
      <c r="AE5" s="600">
        <v>0</v>
      </c>
      <c r="AF5" s="598">
        <f>AE5/U5</f>
        <v>0</v>
      </c>
      <c r="AG5" s="600">
        <f>AE5</f>
        <v>0</v>
      </c>
      <c r="AH5" s="385"/>
      <c r="AI5" s="600">
        <v>1</v>
      </c>
      <c r="AJ5" s="598">
        <f>AI5/W5</f>
        <v>0.2</v>
      </c>
      <c r="AK5" s="600">
        <v>1</v>
      </c>
      <c r="AL5" s="598">
        <f>AK5/U5</f>
        <v>0.5</v>
      </c>
      <c r="AM5" s="386">
        <v>3059</v>
      </c>
      <c r="AN5" s="601">
        <v>27</v>
      </c>
      <c r="AO5" s="602">
        <f>AN5/AP5</f>
        <v>8.7491898898250167E-3</v>
      </c>
      <c r="AP5" s="601">
        <f t="shared" si="3"/>
        <v>3086</v>
      </c>
      <c r="AQ5" s="167">
        <v>4760</v>
      </c>
      <c r="AR5" s="665">
        <v>0.64831932773109247</v>
      </c>
      <c r="AS5" s="386">
        <f t="shared" si="4"/>
        <v>3059</v>
      </c>
      <c r="AT5" s="386">
        <f>IF(V5=0,AN5,"")</f>
        <v>27</v>
      </c>
      <c r="AU5" s="601">
        <f t="shared" si="5"/>
        <v>3086</v>
      </c>
      <c r="AV5" s="601">
        <v>1771</v>
      </c>
      <c r="AW5" s="598">
        <f t="shared" si="6"/>
        <v>0.57894736842105265</v>
      </c>
      <c r="AX5" s="601">
        <v>15</v>
      </c>
      <c r="AY5" s="598">
        <f>IF(AT5="","",IF(AT5=0,"",AX5/AT5))</f>
        <v>0.55555555555555558</v>
      </c>
      <c r="AZ5" s="601">
        <f t="shared" si="7"/>
        <v>1786</v>
      </c>
      <c r="BA5" s="598">
        <f t="shared" si="8"/>
        <v>0.57874270900842517</v>
      </c>
      <c r="BB5" s="601">
        <v>8</v>
      </c>
      <c r="BC5" s="598">
        <f t="shared" si="9"/>
        <v>4.517221908526256E-3</v>
      </c>
      <c r="BD5" s="600">
        <v>4</v>
      </c>
      <c r="BE5" s="598">
        <f>IF(BD5="","",BD5/AX5)</f>
        <v>0.26666666666666666</v>
      </c>
      <c r="BF5" s="600">
        <f t="shared" si="10"/>
        <v>12</v>
      </c>
      <c r="BG5" s="598">
        <f t="shared" si="11"/>
        <v>6.7189249720044789E-3</v>
      </c>
      <c r="BH5" s="601">
        <v>8</v>
      </c>
      <c r="BI5" s="598">
        <f t="shared" si="12"/>
        <v>1</v>
      </c>
      <c r="BJ5" s="600">
        <v>2</v>
      </c>
      <c r="BK5" s="598">
        <f t="shared" si="13"/>
        <v>0.5</v>
      </c>
      <c r="BL5" s="600">
        <f t="shared" si="14"/>
        <v>10</v>
      </c>
      <c r="BM5" s="598">
        <f t="shared" si="15"/>
        <v>0.83333333333333337</v>
      </c>
      <c r="BN5" s="601">
        <v>5</v>
      </c>
      <c r="BO5" s="598">
        <f t="shared" si="16"/>
        <v>2.7995520716685329E-3</v>
      </c>
      <c r="BP5" s="601">
        <v>12</v>
      </c>
      <c r="BQ5" s="598">
        <f t="shared" si="17"/>
        <v>6.7189249720044789E-3</v>
      </c>
      <c r="BR5" s="601">
        <f t="shared" si="18"/>
        <v>17</v>
      </c>
      <c r="BS5" s="598">
        <f t="shared" si="19"/>
        <v>9.5184770436730123E-3</v>
      </c>
      <c r="BT5" s="600">
        <v>2</v>
      </c>
      <c r="BU5" s="598">
        <f t="shared" si="20"/>
        <v>0.4</v>
      </c>
      <c r="BV5" s="600">
        <v>0</v>
      </c>
      <c r="BW5" s="598">
        <f t="shared" si="21"/>
        <v>0</v>
      </c>
      <c r="BX5" s="387" t="str">
        <f t="shared" si="22"/>
        <v/>
      </c>
    </row>
    <row r="6" spans="1:76" x14ac:dyDescent="0.2">
      <c r="A6" s="379" t="s">
        <v>500</v>
      </c>
      <c r="B6" s="379" t="s">
        <v>501</v>
      </c>
      <c r="C6" s="379" t="s">
        <v>502</v>
      </c>
      <c r="D6" s="379" t="s">
        <v>503</v>
      </c>
      <c r="E6" s="379" t="s">
        <v>504</v>
      </c>
      <c r="F6" s="379" t="s">
        <v>505</v>
      </c>
      <c r="G6" s="14" t="s">
        <v>314</v>
      </c>
      <c r="H6" s="10" t="s">
        <v>1109</v>
      </c>
      <c r="I6" s="10" t="s">
        <v>934</v>
      </c>
      <c r="J6" s="10"/>
      <c r="K6" s="380"/>
      <c r="L6" s="380"/>
      <c r="M6" s="381"/>
      <c r="N6" s="380"/>
      <c r="O6" s="380"/>
      <c r="P6" s="380"/>
      <c r="Q6" s="382"/>
      <c r="R6" s="382"/>
      <c r="S6" s="382"/>
      <c r="T6" s="147" t="s">
        <v>386</v>
      </c>
      <c r="U6" s="383">
        <v>6</v>
      </c>
      <c r="V6" s="600">
        <v>0</v>
      </c>
      <c r="W6" s="600">
        <v>9</v>
      </c>
      <c r="X6" s="123">
        <f t="shared" si="0"/>
        <v>1.5</v>
      </c>
      <c r="Y6" s="601">
        <f t="shared" si="1"/>
        <v>2844</v>
      </c>
      <c r="Z6" s="601">
        <f t="shared" si="2"/>
        <v>1707.3333333333333</v>
      </c>
      <c r="AA6" s="384"/>
      <c r="AB6" s="385"/>
      <c r="AC6" s="384"/>
      <c r="AD6" s="385"/>
      <c r="AE6" s="384"/>
      <c r="AF6" s="385"/>
      <c r="AG6" s="384"/>
      <c r="AH6" s="385"/>
      <c r="AI6" s="600">
        <v>3</v>
      </c>
      <c r="AJ6" s="598">
        <f>AI6/W6</f>
        <v>0.33333333333333331</v>
      </c>
      <c r="AK6" s="600">
        <v>3</v>
      </c>
      <c r="AL6" s="598">
        <f>AK6/U6</f>
        <v>0.5</v>
      </c>
      <c r="AM6" s="386">
        <v>17064</v>
      </c>
      <c r="AN6" s="388"/>
      <c r="AO6" s="389"/>
      <c r="AP6" s="601">
        <f t="shared" si="3"/>
        <v>17064</v>
      </c>
      <c r="AQ6" s="167"/>
      <c r="AR6" s="665"/>
      <c r="AS6" s="386">
        <f t="shared" si="4"/>
        <v>17064</v>
      </c>
      <c r="AT6" s="382"/>
      <c r="AU6" s="601">
        <f t="shared" si="5"/>
        <v>17064</v>
      </c>
      <c r="AV6" s="601">
        <v>10244</v>
      </c>
      <c r="AW6" s="598">
        <f t="shared" si="6"/>
        <v>0.60032817627754331</v>
      </c>
      <c r="AX6" s="388"/>
      <c r="AY6" s="385"/>
      <c r="AZ6" s="601">
        <f t="shared" si="7"/>
        <v>10244</v>
      </c>
      <c r="BA6" s="598">
        <f t="shared" si="8"/>
        <v>0.60032817627754331</v>
      </c>
      <c r="BB6" s="601">
        <v>42</v>
      </c>
      <c r="BC6" s="598">
        <f t="shared" si="9"/>
        <v>4.0999609527528312E-3</v>
      </c>
      <c r="BD6" s="384"/>
      <c r="BE6" s="385"/>
      <c r="BF6" s="600">
        <f t="shared" si="10"/>
        <v>42</v>
      </c>
      <c r="BG6" s="598">
        <f t="shared" si="11"/>
        <v>4.0999609527528312E-3</v>
      </c>
      <c r="BH6" s="601">
        <v>40</v>
      </c>
      <c r="BI6" s="598">
        <f t="shared" si="12"/>
        <v>0.95238095238095233</v>
      </c>
      <c r="BJ6" s="384"/>
      <c r="BK6" s="385" t="str">
        <f t="shared" si="13"/>
        <v/>
      </c>
      <c r="BL6" s="600">
        <f t="shared" si="14"/>
        <v>40</v>
      </c>
      <c r="BM6" s="598">
        <f t="shared" si="15"/>
        <v>0.95238095238095233</v>
      </c>
      <c r="BN6" s="601">
        <v>43</v>
      </c>
      <c r="BO6" s="598">
        <f t="shared" si="16"/>
        <v>4.1975790706755174E-3</v>
      </c>
      <c r="BP6" s="601">
        <v>432</v>
      </c>
      <c r="BQ6" s="598">
        <f t="shared" si="17"/>
        <v>4.2171026942600547E-2</v>
      </c>
      <c r="BR6" s="601">
        <f t="shared" si="18"/>
        <v>475</v>
      </c>
      <c r="BS6" s="598">
        <f t="shared" si="19"/>
        <v>4.6368606013276067E-2</v>
      </c>
      <c r="BT6" s="600">
        <v>2</v>
      </c>
      <c r="BU6" s="598">
        <f t="shared" si="20"/>
        <v>0.22222222222222221</v>
      </c>
      <c r="BV6" s="600">
        <v>1</v>
      </c>
      <c r="BW6" s="598">
        <f t="shared" si="21"/>
        <v>0.16666666666666666</v>
      </c>
      <c r="BX6" s="387" t="str">
        <f t="shared" si="22"/>
        <v/>
      </c>
    </row>
    <row r="7" spans="1:76" s="469" customFormat="1" ht="13.5" thickBot="1" x14ac:dyDescent="0.25">
      <c r="A7" s="392" t="s">
        <v>500</v>
      </c>
      <c r="B7" s="392" t="s">
        <v>508</v>
      </c>
      <c r="C7" s="392" t="s">
        <v>502</v>
      </c>
      <c r="D7" s="392" t="s">
        <v>509</v>
      </c>
      <c r="E7" s="392" t="s">
        <v>504</v>
      </c>
      <c r="F7" s="392" t="s">
        <v>505</v>
      </c>
      <c r="G7" s="358" t="s">
        <v>314</v>
      </c>
      <c r="H7" s="9" t="s">
        <v>1109</v>
      </c>
      <c r="I7" s="9" t="s">
        <v>934</v>
      </c>
      <c r="J7" s="9"/>
      <c r="K7" s="394" t="s">
        <v>436</v>
      </c>
      <c r="L7" s="394" t="s">
        <v>438</v>
      </c>
      <c r="M7" s="395" t="s">
        <v>944</v>
      </c>
      <c r="N7" s="394" t="s">
        <v>451</v>
      </c>
      <c r="O7" s="394" t="s">
        <v>438</v>
      </c>
      <c r="P7" s="394" t="s">
        <v>438</v>
      </c>
      <c r="Q7" s="396">
        <v>20516</v>
      </c>
      <c r="R7" s="396">
        <v>95</v>
      </c>
      <c r="S7" s="396">
        <v>15</v>
      </c>
      <c r="T7" s="127" t="s">
        <v>386</v>
      </c>
      <c r="U7" s="397">
        <v>1</v>
      </c>
      <c r="V7" s="605">
        <v>0</v>
      </c>
      <c r="W7" s="605">
        <v>3</v>
      </c>
      <c r="X7" s="606">
        <f t="shared" si="0"/>
        <v>3</v>
      </c>
      <c r="Y7" s="607">
        <f t="shared" si="1"/>
        <v>20516</v>
      </c>
      <c r="Z7" s="607">
        <f t="shared" si="2"/>
        <v>12038</v>
      </c>
      <c r="AA7" s="605">
        <v>2</v>
      </c>
      <c r="AB7" s="608">
        <f>AA7/W7</f>
        <v>0.66666666666666663</v>
      </c>
      <c r="AC7" s="605">
        <v>2</v>
      </c>
      <c r="AD7" s="608" t="s">
        <v>435</v>
      </c>
      <c r="AE7" s="605">
        <v>0</v>
      </c>
      <c r="AF7" s="608">
        <f>AE7/U7</f>
        <v>0</v>
      </c>
      <c r="AG7" s="605">
        <v>0</v>
      </c>
      <c r="AH7" s="399"/>
      <c r="AI7" s="398"/>
      <c r="AJ7" s="399"/>
      <c r="AK7" s="398"/>
      <c r="AL7" s="399"/>
      <c r="AM7" s="396">
        <v>20484</v>
      </c>
      <c r="AN7" s="607">
        <v>32</v>
      </c>
      <c r="AO7" s="609">
        <f t="shared" ref="AO7:AO52" si="23">AN7/AP7</f>
        <v>1.5597582374731916E-3</v>
      </c>
      <c r="AP7" s="607">
        <f t="shared" si="3"/>
        <v>20516</v>
      </c>
      <c r="AQ7" s="167">
        <v>29110</v>
      </c>
      <c r="AR7" s="665">
        <v>0.70477499141188593</v>
      </c>
      <c r="AS7" s="396">
        <f t="shared" si="4"/>
        <v>20484</v>
      </c>
      <c r="AT7" s="396">
        <f t="shared" ref="AT7:AT52" si="24">IF(V7=0,AN7,"")</f>
        <v>32</v>
      </c>
      <c r="AU7" s="607">
        <f t="shared" si="5"/>
        <v>20516</v>
      </c>
      <c r="AV7" s="607">
        <v>12020</v>
      </c>
      <c r="AW7" s="608">
        <f t="shared" si="6"/>
        <v>0.58679945323179061</v>
      </c>
      <c r="AX7" s="607">
        <v>18</v>
      </c>
      <c r="AY7" s="608">
        <f t="shared" ref="AY7:AY52" si="25">IF(AT7="","",IF(AT7=0,"",AX7/AT7))</f>
        <v>0.5625</v>
      </c>
      <c r="AZ7" s="607">
        <f t="shared" si="7"/>
        <v>12038</v>
      </c>
      <c r="BA7" s="608">
        <f t="shared" si="8"/>
        <v>0.58676155195944624</v>
      </c>
      <c r="BB7" s="607">
        <v>51</v>
      </c>
      <c r="BC7" s="608">
        <f t="shared" si="9"/>
        <v>4.242928452579035E-3</v>
      </c>
      <c r="BD7" s="605">
        <v>7</v>
      </c>
      <c r="BE7" s="608">
        <f t="shared" ref="BE7:BE52" si="26">IF(BD7="","",BD7/AX7)</f>
        <v>0.3888888888888889</v>
      </c>
      <c r="BF7" s="605">
        <f t="shared" si="10"/>
        <v>58</v>
      </c>
      <c r="BG7" s="608">
        <f t="shared" si="11"/>
        <v>4.8180760923741484E-3</v>
      </c>
      <c r="BH7" s="607">
        <v>49</v>
      </c>
      <c r="BI7" s="608">
        <f t="shared" si="12"/>
        <v>0.96078431372549022</v>
      </c>
      <c r="BJ7" s="605">
        <v>5</v>
      </c>
      <c r="BK7" s="608">
        <f t="shared" si="13"/>
        <v>0.7142857142857143</v>
      </c>
      <c r="BL7" s="605">
        <f t="shared" si="14"/>
        <v>54</v>
      </c>
      <c r="BM7" s="608">
        <f t="shared" si="15"/>
        <v>0.93103448275862066</v>
      </c>
      <c r="BN7" s="607">
        <v>5</v>
      </c>
      <c r="BO7" s="608">
        <f t="shared" si="16"/>
        <v>4.1535138727363352E-4</v>
      </c>
      <c r="BP7" s="607">
        <v>176</v>
      </c>
      <c r="BQ7" s="608">
        <f t="shared" si="17"/>
        <v>1.4620368832031898E-2</v>
      </c>
      <c r="BR7" s="607">
        <f t="shared" si="18"/>
        <v>181</v>
      </c>
      <c r="BS7" s="608">
        <f t="shared" si="19"/>
        <v>1.5035720219305533E-2</v>
      </c>
      <c r="BT7" s="605">
        <v>1</v>
      </c>
      <c r="BU7" s="608">
        <f t="shared" si="20"/>
        <v>0.33333333333333331</v>
      </c>
      <c r="BV7" s="605">
        <v>0</v>
      </c>
      <c r="BW7" s="608">
        <f t="shared" si="21"/>
        <v>0</v>
      </c>
      <c r="BX7" s="411" t="str">
        <f t="shared" si="22"/>
        <v/>
      </c>
    </row>
    <row r="8" spans="1:76" x14ac:dyDescent="0.2">
      <c r="A8" s="449" t="s">
        <v>464</v>
      </c>
      <c r="B8" s="449" t="s">
        <v>341</v>
      </c>
      <c r="C8" s="449" t="s">
        <v>342</v>
      </c>
      <c r="D8" s="449" t="s">
        <v>507</v>
      </c>
      <c r="E8" s="449" t="s">
        <v>504</v>
      </c>
      <c r="F8" s="449" t="s">
        <v>519</v>
      </c>
      <c r="G8" s="103" t="s">
        <v>315</v>
      </c>
      <c r="H8" s="12" t="s">
        <v>1110</v>
      </c>
      <c r="I8" s="12" t="s">
        <v>935</v>
      </c>
      <c r="J8" s="357" t="s">
        <v>936</v>
      </c>
      <c r="K8" s="450"/>
      <c r="L8" s="450"/>
      <c r="M8" s="451"/>
      <c r="N8" s="450"/>
      <c r="O8" s="450"/>
      <c r="P8" s="450"/>
      <c r="Q8" s="452"/>
      <c r="R8" s="452"/>
      <c r="S8" s="452"/>
      <c r="T8" s="470" t="s">
        <v>386</v>
      </c>
      <c r="U8" s="453">
        <v>4</v>
      </c>
      <c r="V8" s="454">
        <v>0</v>
      </c>
      <c r="W8" s="454">
        <v>16</v>
      </c>
      <c r="X8" s="455">
        <f t="shared" si="0"/>
        <v>4</v>
      </c>
      <c r="Y8" s="456">
        <f t="shared" si="1"/>
        <v>8488.25</v>
      </c>
      <c r="Z8" s="456">
        <f t="shared" si="2"/>
        <v>4370.75</v>
      </c>
      <c r="AA8" s="457"/>
      <c r="AB8" s="458"/>
      <c r="AC8" s="457"/>
      <c r="AD8" s="458"/>
      <c r="AE8" s="457"/>
      <c r="AF8" s="458"/>
      <c r="AG8" s="457"/>
      <c r="AH8" s="458"/>
      <c r="AI8" s="454">
        <v>4</v>
      </c>
      <c r="AJ8" s="459">
        <f t="shared" ref="AJ8:AJ39" si="27">AI8/W8</f>
        <v>0.25</v>
      </c>
      <c r="AK8" s="454">
        <v>2</v>
      </c>
      <c r="AL8" s="459">
        <f t="shared" ref="AL8:AL39" si="28">AK8/U8</f>
        <v>0.5</v>
      </c>
      <c r="AM8" s="460">
        <v>33876</v>
      </c>
      <c r="AN8" s="456">
        <v>77</v>
      </c>
      <c r="AO8" s="471">
        <f t="shared" si="23"/>
        <v>2.2678408388065855E-3</v>
      </c>
      <c r="AP8" s="456">
        <f t="shared" si="3"/>
        <v>33953</v>
      </c>
      <c r="AQ8" s="167">
        <v>49900</v>
      </c>
      <c r="AR8" s="665">
        <v>0.6804208416833667</v>
      </c>
      <c r="AS8" s="460">
        <f t="shared" si="4"/>
        <v>33876</v>
      </c>
      <c r="AT8" s="460">
        <f t="shared" si="24"/>
        <v>77</v>
      </c>
      <c r="AU8" s="456">
        <f t="shared" si="5"/>
        <v>33953</v>
      </c>
      <c r="AV8" s="456">
        <v>17408</v>
      </c>
      <c r="AW8" s="459">
        <f t="shared" si="6"/>
        <v>0.51387412917699848</v>
      </c>
      <c r="AX8" s="456">
        <v>75</v>
      </c>
      <c r="AY8" s="459">
        <f t="shared" si="25"/>
        <v>0.97402597402597402</v>
      </c>
      <c r="AZ8" s="456">
        <f t="shared" si="7"/>
        <v>17483</v>
      </c>
      <c r="BA8" s="459">
        <f t="shared" si="8"/>
        <v>0.51491768032279917</v>
      </c>
      <c r="BB8" s="456">
        <v>270</v>
      </c>
      <c r="BC8" s="459">
        <f t="shared" si="9"/>
        <v>1.5510110294117647E-2</v>
      </c>
      <c r="BD8" s="454">
        <v>12</v>
      </c>
      <c r="BE8" s="459">
        <f t="shared" si="26"/>
        <v>0.16</v>
      </c>
      <c r="BF8" s="456">
        <f t="shared" si="10"/>
        <v>282</v>
      </c>
      <c r="BG8" s="459">
        <f t="shared" si="11"/>
        <v>1.6129954813247156E-2</v>
      </c>
      <c r="BH8" s="456">
        <v>124</v>
      </c>
      <c r="BI8" s="459">
        <f t="shared" si="12"/>
        <v>0.45925925925925926</v>
      </c>
      <c r="BJ8" s="454">
        <v>6</v>
      </c>
      <c r="BK8" s="459">
        <f t="shared" si="13"/>
        <v>0.5</v>
      </c>
      <c r="BL8" s="456">
        <f t="shared" si="14"/>
        <v>130</v>
      </c>
      <c r="BM8" s="459">
        <f t="shared" si="15"/>
        <v>0.46099290780141844</v>
      </c>
      <c r="BN8" s="456">
        <v>57</v>
      </c>
      <c r="BO8" s="459">
        <f t="shared" si="16"/>
        <v>3.2603100154435737E-3</v>
      </c>
      <c r="BP8" s="456">
        <v>2607</v>
      </c>
      <c r="BQ8" s="459">
        <f t="shared" si="17"/>
        <v>0.14911628439055083</v>
      </c>
      <c r="BR8" s="456">
        <f t="shared" si="18"/>
        <v>2664</v>
      </c>
      <c r="BS8" s="459">
        <f t="shared" si="19"/>
        <v>0.15237659440599438</v>
      </c>
      <c r="BT8" s="454">
        <v>7</v>
      </c>
      <c r="BU8" s="459">
        <f t="shared" si="20"/>
        <v>0.4375</v>
      </c>
      <c r="BV8" s="454">
        <v>1</v>
      </c>
      <c r="BW8" s="459">
        <f t="shared" si="21"/>
        <v>0.25</v>
      </c>
      <c r="BX8" s="463" t="str">
        <f t="shared" si="22"/>
        <v/>
      </c>
    </row>
    <row r="9" spans="1:76" s="167" customFormat="1" x14ac:dyDescent="0.2">
      <c r="A9" s="379" t="s">
        <v>464</v>
      </c>
      <c r="B9" s="379" t="s">
        <v>341</v>
      </c>
      <c r="C9" s="379" t="s">
        <v>343</v>
      </c>
      <c r="D9" s="379" t="s">
        <v>507</v>
      </c>
      <c r="E9" s="379" t="s">
        <v>504</v>
      </c>
      <c r="F9" s="379" t="s">
        <v>519</v>
      </c>
      <c r="G9" s="10" t="s">
        <v>315</v>
      </c>
      <c r="H9" s="12" t="s">
        <v>1110</v>
      </c>
      <c r="I9" s="12" t="s">
        <v>935</v>
      </c>
      <c r="J9" s="591" t="s">
        <v>936</v>
      </c>
      <c r="K9" s="380"/>
      <c r="L9" s="380"/>
      <c r="M9" s="381"/>
      <c r="N9" s="380"/>
      <c r="O9" s="380"/>
      <c r="P9" s="380"/>
      <c r="Q9" s="382"/>
      <c r="R9" s="382"/>
      <c r="S9" s="382"/>
      <c r="T9" s="147" t="s">
        <v>386</v>
      </c>
      <c r="U9" s="383">
        <v>4</v>
      </c>
      <c r="V9" s="600">
        <v>0</v>
      </c>
      <c r="W9" s="600">
        <v>12</v>
      </c>
      <c r="X9" s="123">
        <f t="shared" si="0"/>
        <v>3</v>
      </c>
      <c r="Y9" s="601">
        <f t="shared" si="1"/>
        <v>8185.25</v>
      </c>
      <c r="Z9" s="601">
        <f t="shared" si="2"/>
        <v>4179.75</v>
      </c>
      <c r="AA9" s="384"/>
      <c r="AB9" s="385"/>
      <c r="AC9" s="384"/>
      <c r="AD9" s="385"/>
      <c r="AE9" s="384"/>
      <c r="AF9" s="385"/>
      <c r="AG9" s="384"/>
      <c r="AH9" s="385"/>
      <c r="AI9" s="600">
        <v>2</v>
      </c>
      <c r="AJ9" s="598">
        <f t="shared" si="27"/>
        <v>0.16666666666666666</v>
      </c>
      <c r="AK9" s="600">
        <v>2</v>
      </c>
      <c r="AL9" s="598">
        <f t="shared" si="28"/>
        <v>0.5</v>
      </c>
      <c r="AM9" s="386">
        <v>32683</v>
      </c>
      <c r="AN9" s="601">
        <v>58</v>
      </c>
      <c r="AO9" s="602">
        <f t="shared" si="23"/>
        <v>1.7714791851195749E-3</v>
      </c>
      <c r="AP9" s="601">
        <f t="shared" si="3"/>
        <v>32741</v>
      </c>
      <c r="AQ9" s="167">
        <v>48900</v>
      </c>
      <c r="AR9" s="665">
        <v>0.66955010224948874</v>
      </c>
      <c r="AS9" s="386">
        <f t="shared" si="4"/>
        <v>32683</v>
      </c>
      <c r="AT9" s="386">
        <f t="shared" si="24"/>
        <v>58</v>
      </c>
      <c r="AU9" s="601">
        <f t="shared" si="5"/>
        <v>32741</v>
      </c>
      <c r="AV9" s="601">
        <v>16664</v>
      </c>
      <c r="AW9" s="598">
        <f t="shared" si="6"/>
        <v>0.50986751522198082</v>
      </c>
      <c r="AX9" s="601">
        <v>55</v>
      </c>
      <c r="AY9" s="598">
        <f t="shared" si="25"/>
        <v>0.94827586206896552</v>
      </c>
      <c r="AZ9" s="601">
        <f t="shared" si="7"/>
        <v>16719</v>
      </c>
      <c r="BA9" s="598">
        <f t="shared" si="8"/>
        <v>0.51064414648300294</v>
      </c>
      <c r="BB9" s="601">
        <v>283</v>
      </c>
      <c r="BC9" s="598">
        <f t="shared" si="9"/>
        <v>1.6982717234757562E-2</v>
      </c>
      <c r="BD9" s="600">
        <v>10</v>
      </c>
      <c r="BE9" s="598">
        <f t="shared" si="26"/>
        <v>0.18181818181818182</v>
      </c>
      <c r="BF9" s="601">
        <f t="shared" si="10"/>
        <v>293</v>
      </c>
      <c r="BG9" s="598">
        <f t="shared" si="11"/>
        <v>1.7524971589209883E-2</v>
      </c>
      <c r="BH9" s="601">
        <v>130</v>
      </c>
      <c r="BI9" s="598">
        <f t="shared" si="12"/>
        <v>0.45936395759717313</v>
      </c>
      <c r="BJ9" s="600">
        <v>4</v>
      </c>
      <c r="BK9" s="598">
        <f t="shared" si="13"/>
        <v>0.4</v>
      </c>
      <c r="BL9" s="601">
        <f t="shared" si="14"/>
        <v>134</v>
      </c>
      <c r="BM9" s="598">
        <f t="shared" si="15"/>
        <v>0.45733788395904434</v>
      </c>
      <c r="BN9" s="601">
        <v>22</v>
      </c>
      <c r="BO9" s="598">
        <f t="shared" si="16"/>
        <v>1.3158681739338478E-3</v>
      </c>
      <c r="BP9" s="601">
        <v>2077</v>
      </c>
      <c r="BQ9" s="598">
        <f t="shared" si="17"/>
        <v>0.12422991805730008</v>
      </c>
      <c r="BR9" s="601">
        <f t="shared" si="18"/>
        <v>2099</v>
      </c>
      <c r="BS9" s="598">
        <f t="shared" si="19"/>
        <v>0.12554578623123391</v>
      </c>
      <c r="BT9" s="600">
        <v>6</v>
      </c>
      <c r="BU9" s="598">
        <f t="shared" si="20"/>
        <v>0.5</v>
      </c>
      <c r="BV9" s="600">
        <v>3</v>
      </c>
      <c r="BW9" s="598">
        <f t="shared" si="21"/>
        <v>0.75</v>
      </c>
      <c r="BX9" s="387" t="str">
        <f t="shared" si="22"/>
        <v/>
      </c>
    </row>
    <row r="10" spans="1:76" s="167" customFormat="1" x14ac:dyDescent="0.2">
      <c r="A10" s="379" t="s">
        <v>464</v>
      </c>
      <c r="B10" s="379" t="s">
        <v>344</v>
      </c>
      <c r="C10" s="379" t="s">
        <v>502</v>
      </c>
      <c r="D10" s="379" t="s">
        <v>507</v>
      </c>
      <c r="E10" s="379" t="s">
        <v>504</v>
      </c>
      <c r="F10" s="379" t="s">
        <v>519</v>
      </c>
      <c r="G10" s="10" t="s">
        <v>315</v>
      </c>
      <c r="H10" s="12" t="s">
        <v>1110</v>
      </c>
      <c r="I10" s="12" t="s">
        <v>935</v>
      </c>
      <c r="J10" s="591" t="s">
        <v>936</v>
      </c>
      <c r="K10" s="380"/>
      <c r="L10" s="380"/>
      <c r="M10" s="381"/>
      <c r="N10" s="380"/>
      <c r="O10" s="380"/>
      <c r="P10" s="380"/>
      <c r="Q10" s="382"/>
      <c r="R10" s="382"/>
      <c r="S10" s="382"/>
      <c r="T10" s="147" t="s">
        <v>386</v>
      </c>
      <c r="U10" s="383">
        <v>6</v>
      </c>
      <c r="V10" s="600">
        <v>0</v>
      </c>
      <c r="W10" s="600">
        <v>19</v>
      </c>
      <c r="X10" s="123">
        <f t="shared" si="0"/>
        <v>3.1666666666666665</v>
      </c>
      <c r="Y10" s="601">
        <f t="shared" si="1"/>
        <v>6857.333333333333</v>
      </c>
      <c r="Z10" s="601">
        <f t="shared" si="2"/>
        <v>3780.8333333333335</v>
      </c>
      <c r="AA10" s="384"/>
      <c r="AB10" s="385"/>
      <c r="AC10" s="384"/>
      <c r="AD10" s="385"/>
      <c r="AE10" s="384"/>
      <c r="AF10" s="385"/>
      <c r="AG10" s="384"/>
      <c r="AH10" s="385"/>
      <c r="AI10" s="600">
        <v>9</v>
      </c>
      <c r="AJ10" s="598">
        <f t="shared" si="27"/>
        <v>0.47368421052631576</v>
      </c>
      <c r="AK10" s="600">
        <v>5</v>
      </c>
      <c r="AL10" s="598">
        <f t="shared" si="28"/>
        <v>0.83333333333333337</v>
      </c>
      <c r="AM10" s="386">
        <v>41111</v>
      </c>
      <c r="AN10" s="601">
        <v>33</v>
      </c>
      <c r="AO10" s="602">
        <f t="shared" si="23"/>
        <v>8.0206105385961497E-4</v>
      </c>
      <c r="AP10" s="601">
        <f t="shared" si="3"/>
        <v>41144</v>
      </c>
      <c r="AQ10" s="167">
        <v>57300</v>
      </c>
      <c r="AR10" s="665">
        <v>0.71804537521815004</v>
      </c>
      <c r="AS10" s="386">
        <f t="shared" si="4"/>
        <v>41111</v>
      </c>
      <c r="AT10" s="386">
        <f t="shared" si="24"/>
        <v>33</v>
      </c>
      <c r="AU10" s="601">
        <f t="shared" si="5"/>
        <v>41144</v>
      </c>
      <c r="AV10" s="601">
        <v>22645</v>
      </c>
      <c r="AW10" s="598">
        <f t="shared" si="6"/>
        <v>0.55082581304273792</v>
      </c>
      <c r="AX10" s="601">
        <v>40</v>
      </c>
      <c r="AY10" s="598">
        <f t="shared" si="25"/>
        <v>1.2121212121212122</v>
      </c>
      <c r="AZ10" s="601">
        <f t="shared" si="7"/>
        <v>22685</v>
      </c>
      <c r="BA10" s="598">
        <f t="shared" si="8"/>
        <v>0.55135621232743537</v>
      </c>
      <c r="BB10" s="601">
        <v>325</v>
      </c>
      <c r="BC10" s="598">
        <f t="shared" si="9"/>
        <v>1.4351954073746963E-2</v>
      </c>
      <c r="BD10" s="600">
        <v>7</v>
      </c>
      <c r="BE10" s="598">
        <f t="shared" si="26"/>
        <v>0.17499999999999999</v>
      </c>
      <c r="BF10" s="601">
        <f t="shared" si="10"/>
        <v>332</v>
      </c>
      <c r="BG10" s="598">
        <f t="shared" si="11"/>
        <v>1.4635221512012343E-2</v>
      </c>
      <c r="BH10" s="601">
        <v>215</v>
      </c>
      <c r="BI10" s="598">
        <f t="shared" si="12"/>
        <v>0.66153846153846152</v>
      </c>
      <c r="BJ10" s="600">
        <v>7</v>
      </c>
      <c r="BK10" s="598">
        <f t="shared" si="13"/>
        <v>1</v>
      </c>
      <c r="BL10" s="601">
        <f t="shared" si="14"/>
        <v>222</v>
      </c>
      <c r="BM10" s="598">
        <f t="shared" si="15"/>
        <v>0.66867469879518071</v>
      </c>
      <c r="BN10" s="601">
        <v>100</v>
      </c>
      <c r="BO10" s="598">
        <f t="shared" si="16"/>
        <v>4.4081992506061277E-3</v>
      </c>
      <c r="BP10" s="601">
        <v>1898</v>
      </c>
      <c r="BQ10" s="598">
        <f t="shared" si="17"/>
        <v>8.3667621776504303E-2</v>
      </c>
      <c r="BR10" s="601">
        <f t="shared" si="18"/>
        <v>1998</v>
      </c>
      <c r="BS10" s="598">
        <f t="shared" si="19"/>
        <v>8.8075821027110424E-2</v>
      </c>
      <c r="BT10" s="600">
        <v>8</v>
      </c>
      <c r="BU10" s="598">
        <f t="shared" si="20"/>
        <v>0.42105263157894735</v>
      </c>
      <c r="BV10" s="600">
        <v>2</v>
      </c>
      <c r="BW10" s="598">
        <f t="shared" si="21"/>
        <v>0.33333333333333331</v>
      </c>
      <c r="BX10" s="387" t="str">
        <f t="shared" si="22"/>
        <v/>
      </c>
    </row>
    <row r="11" spans="1:76" s="167" customFormat="1" x14ac:dyDescent="0.2">
      <c r="A11" s="379" t="s">
        <v>464</v>
      </c>
      <c r="B11" s="379" t="s">
        <v>345</v>
      </c>
      <c r="C11" s="379" t="s">
        <v>624</v>
      </c>
      <c r="D11" s="379" t="s">
        <v>507</v>
      </c>
      <c r="E11" s="379" t="s">
        <v>504</v>
      </c>
      <c r="F11" s="379" t="s">
        <v>519</v>
      </c>
      <c r="G11" s="10" t="s">
        <v>315</v>
      </c>
      <c r="H11" s="12" t="s">
        <v>1110</v>
      </c>
      <c r="I11" s="12" t="s">
        <v>935</v>
      </c>
      <c r="J11" s="591" t="s">
        <v>936</v>
      </c>
      <c r="K11" s="380"/>
      <c r="L11" s="380"/>
      <c r="M11" s="381"/>
      <c r="N11" s="380"/>
      <c r="O11" s="380"/>
      <c r="P11" s="380"/>
      <c r="Q11" s="382"/>
      <c r="R11" s="382"/>
      <c r="S11" s="382"/>
      <c r="T11" s="147" t="s">
        <v>386</v>
      </c>
      <c r="U11" s="383">
        <v>4</v>
      </c>
      <c r="V11" s="600">
        <v>0</v>
      </c>
      <c r="W11" s="600">
        <v>6</v>
      </c>
      <c r="X11" s="123">
        <f t="shared" si="0"/>
        <v>1.5</v>
      </c>
      <c r="Y11" s="601">
        <f t="shared" si="1"/>
        <v>5077.5</v>
      </c>
      <c r="Z11" s="601">
        <f t="shared" si="2"/>
        <v>2605.75</v>
      </c>
      <c r="AA11" s="384"/>
      <c r="AB11" s="385"/>
      <c r="AC11" s="384"/>
      <c r="AD11" s="385"/>
      <c r="AE11" s="384"/>
      <c r="AF11" s="385"/>
      <c r="AG11" s="384"/>
      <c r="AH11" s="385"/>
      <c r="AI11" s="600">
        <v>2</v>
      </c>
      <c r="AJ11" s="598">
        <f t="shared" si="27"/>
        <v>0.33333333333333331</v>
      </c>
      <c r="AK11" s="600">
        <v>2</v>
      </c>
      <c r="AL11" s="598">
        <f t="shared" si="28"/>
        <v>0.5</v>
      </c>
      <c r="AM11" s="386">
        <v>20292</v>
      </c>
      <c r="AN11" s="601">
        <v>18</v>
      </c>
      <c r="AO11" s="602">
        <f t="shared" si="23"/>
        <v>8.8626292466765144E-4</v>
      </c>
      <c r="AP11" s="601">
        <f t="shared" si="3"/>
        <v>20310</v>
      </c>
      <c r="AQ11" s="167">
        <v>30300</v>
      </c>
      <c r="AR11" s="665">
        <v>0.67029702970297034</v>
      </c>
      <c r="AS11" s="386">
        <f t="shared" si="4"/>
        <v>20292</v>
      </c>
      <c r="AT11" s="386">
        <f t="shared" si="24"/>
        <v>18</v>
      </c>
      <c r="AU11" s="601">
        <f t="shared" si="5"/>
        <v>20310</v>
      </c>
      <c r="AV11" s="601">
        <v>10403</v>
      </c>
      <c r="AW11" s="598">
        <f t="shared" si="6"/>
        <v>0.51266508969051838</v>
      </c>
      <c r="AX11" s="601">
        <v>20</v>
      </c>
      <c r="AY11" s="598">
        <f t="shared" si="25"/>
        <v>1.1111111111111112</v>
      </c>
      <c r="AZ11" s="601">
        <f t="shared" si="7"/>
        <v>10423</v>
      </c>
      <c r="BA11" s="598">
        <f t="shared" si="8"/>
        <v>0.51319547021171841</v>
      </c>
      <c r="BB11" s="601">
        <v>73</v>
      </c>
      <c r="BC11" s="598">
        <f t="shared" si="9"/>
        <v>7.0172065750264351E-3</v>
      </c>
      <c r="BD11" s="600">
        <v>11</v>
      </c>
      <c r="BE11" s="598">
        <f t="shared" si="26"/>
        <v>0.55000000000000004</v>
      </c>
      <c r="BF11" s="601">
        <f t="shared" si="10"/>
        <v>84</v>
      </c>
      <c r="BG11" s="598">
        <f t="shared" si="11"/>
        <v>8.0591000671591667E-3</v>
      </c>
      <c r="BH11" s="601">
        <v>25</v>
      </c>
      <c r="BI11" s="598">
        <f t="shared" si="12"/>
        <v>0.34246575342465752</v>
      </c>
      <c r="BJ11" s="600">
        <v>4</v>
      </c>
      <c r="BK11" s="598">
        <f t="shared" si="13"/>
        <v>0.36363636363636365</v>
      </c>
      <c r="BL11" s="601">
        <f t="shared" si="14"/>
        <v>29</v>
      </c>
      <c r="BM11" s="598">
        <f t="shared" si="15"/>
        <v>0.34523809523809523</v>
      </c>
      <c r="BN11" s="601">
        <v>7</v>
      </c>
      <c r="BO11" s="598">
        <f t="shared" si="16"/>
        <v>6.7159167226326397E-4</v>
      </c>
      <c r="BP11" s="601">
        <v>574</v>
      </c>
      <c r="BQ11" s="598">
        <f t="shared" si="17"/>
        <v>5.5070517125587644E-2</v>
      </c>
      <c r="BR11" s="601">
        <f t="shared" si="18"/>
        <v>581</v>
      </c>
      <c r="BS11" s="598">
        <f t="shared" si="19"/>
        <v>5.5742108797850909E-2</v>
      </c>
      <c r="BT11" s="600">
        <v>1</v>
      </c>
      <c r="BU11" s="598">
        <f t="shared" si="20"/>
        <v>0.16666666666666666</v>
      </c>
      <c r="BV11" s="600">
        <v>0</v>
      </c>
      <c r="BW11" s="598">
        <f t="shared" si="21"/>
        <v>0</v>
      </c>
      <c r="BX11" s="387" t="str">
        <f t="shared" si="22"/>
        <v/>
      </c>
    </row>
    <row r="12" spans="1:76" s="167" customFormat="1" x14ac:dyDescent="0.2">
      <c r="A12" s="379" t="s">
        <v>464</v>
      </c>
      <c r="B12" s="379" t="s">
        <v>345</v>
      </c>
      <c r="C12" s="379" t="s">
        <v>678</v>
      </c>
      <c r="D12" s="379" t="s">
        <v>507</v>
      </c>
      <c r="E12" s="379" t="s">
        <v>504</v>
      </c>
      <c r="F12" s="379" t="s">
        <v>519</v>
      </c>
      <c r="G12" s="10" t="s">
        <v>315</v>
      </c>
      <c r="H12" s="12" t="s">
        <v>1110</v>
      </c>
      <c r="I12" s="12" t="s">
        <v>935</v>
      </c>
      <c r="J12" s="591" t="s">
        <v>936</v>
      </c>
      <c r="K12" s="380"/>
      <c r="L12" s="380"/>
      <c r="M12" s="381"/>
      <c r="N12" s="380"/>
      <c r="O12" s="380"/>
      <c r="P12" s="380"/>
      <c r="Q12" s="382"/>
      <c r="R12" s="382"/>
      <c r="S12" s="382"/>
      <c r="T12" s="147" t="s">
        <v>386</v>
      </c>
      <c r="U12" s="383">
        <v>3</v>
      </c>
      <c r="V12" s="600">
        <v>0</v>
      </c>
      <c r="W12" s="600">
        <v>7</v>
      </c>
      <c r="X12" s="123">
        <f t="shared" si="0"/>
        <v>2.3333333333333335</v>
      </c>
      <c r="Y12" s="601">
        <f t="shared" si="1"/>
        <v>4695</v>
      </c>
      <c r="Z12" s="601">
        <f t="shared" si="2"/>
        <v>2662</v>
      </c>
      <c r="AA12" s="384"/>
      <c r="AB12" s="385"/>
      <c r="AC12" s="384"/>
      <c r="AD12" s="385"/>
      <c r="AE12" s="384"/>
      <c r="AF12" s="385"/>
      <c r="AG12" s="384"/>
      <c r="AH12" s="385"/>
      <c r="AI12" s="600">
        <v>2</v>
      </c>
      <c r="AJ12" s="598">
        <f t="shared" si="27"/>
        <v>0.2857142857142857</v>
      </c>
      <c r="AK12" s="600">
        <v>1</v>
      </c>
      <c r="AL12" s="598">
        <f t="shared" si="28"/>
        <v>0.33333333333333331</v>
      </c>
      <c r="AM12" s="386">
        <v>14062</v>
      </c>
      <c r="AN12" s="601">
        <v>23</v>
      </c>
      <c r="AO12" s="602">
        <f t="shared" si="23"/>
        <v>1.6329428470003549E-3</v>
      </c>
      <c r="AP12" s="601">
        <f t="shared" si="3"/>
        <v>14085</v>
      </c>
      <c r="AQ12" s="167">
        <v>20200</v>
      </c>
      <c r="AR12" s="665">
        <v>0.69727722772277223</v>
      </c>
      <c r="AS12" s="386">
        <f t="shared" si="4"/>
        <v>14062</v>
      </c>
      <c r="AT12" s="386">
        <f t="shared" si="24"/>
        <v>23</v>
      </c>
      <c r="AU12" s="601">
        <f t="shared" si="5"/>
        <v>14085</v>
      </c>
      <c r="AV12" s="601">
        <v>7962</v>
      </c>
      <c r="AW12" s="598">
        <f t="shared" si="6"/>
        <v>0.56620679846394539</v>
      </c>
      <c r="AX12" s="601">
        <v>24</v>
      </c>
      <c r="AY12" s="598">
        <f t="shared" si="25"/>
        <v>1.0434782608695652</v>
      </c>
      <c r="AZ12" s="601">
        <f t="shared" si="7"/>
        <v>7986</v>
      </c>
      <c r="BA12" s="598">
        <f t="shared" si="8"/>
        <v>0.566986155484558</v>
      </c>
      <c r="BB12" s="601">
        <v>55</v>
      </c>
      <c r="BC12" s="598">
        <f t="shared" si="9"/>
        <v>6.9078121075106759E-3</v>
      </c>
      <c r="BD12" s="600">
        <v>5</v>
      </c>
      <c r="BE12" s="598">
        <f t="shared" si="26"/>
        <v>0.20833333333333334</v>
      </c>
      <c r="BF12" s="601">
        <f t="shared" si="10"/>
        <v>60</v>
      </c>
      <c r="BG12" s="598">
        <f t="shared" si="11"/>
        <v>7.5131480090157776E-3</v>
      </c>
      <c r="BH12" s="601">
        <v>23</v>
      </c>
      <c r="BI12" s="598">
        <f t="shared" si="12"/>
        <v>0.41818181818181815</v>
      </c>
      <c r="BJ12" s="600">
        <v>3</v>
      </c>
      <c r="BK12" s="598">
        <f t="shared" si="13"/>
        <v>0.6</v>
      </c>
      <c r="BL12" s="601">
        <f t="shared" si="14"/>
        <v>26</v>
      </c>
      <c r="BM12" s="598">
        <f t="shared" si="15"/>
        <v>0.43333333333333335</v>
      </c>
      <c r="BN12" s="601">
        <v>9</v>
      </c>
      <c r="BO12" s="598">
        <f t="shared" si="16"/>
        <v>1.1269722013523666E-3</v>
      </c>
      <c r="BP12" s="601">
        <v>619</v>
      </c>
      <c r="BQ12" s="598">
        <f t="shared" si="17"/>
        <v>7.7510643626346104E-2</v>
      </c>
      <c r="BR12" s="601">
        <f t="shared" si="18"/>
        <v>628</v>
      </c>
      <c r="BS12" s="598">
        <f t="shared" si="19"/>
        <v>7.8637615827698473E-2</v>
      </c>
      <c r="BT12" s="600">
        <v>1</v>
      </c>
      <c r="BU12" s="598">
        <f t="shared" si="20"/>
        <v>0.14285714285714285</v>
      </c>
      <c r="BV12" s="600">
        <v>0</v>
      </c>
      <c r="BW12" s="598">
        <f t="shared" si="21"/>
        <v>0</v>
      </c>
      <c r="BX12" s="387" t="str">
        <f t="shared" si="22"/>
        <v/>
      </c>
    </row>
    <row r="13" spans="1:76" s="167" customFormat="1" x14ac:dyDescent="0.2">
      <c r="A13" s="379" t="s">
        <v>464</v>
      </c>
      <c r="B13" s="379" t="s">
        <v>345</v>
      </c>
      <c r="C13" s="379" t="s">
        <v>346</v>
      </c>
      <c r="D13" s="379" t="s">
        <v>507</v>
      </c>
      <c r="E13" s="379" t="s">
        <v>504</v>
      </c>
      <c r="F13" s="379" t="s">
        <v>519</v>
      </c>
      <c r="G13" s="10" t="s">
        <v>315</v>
      </c>
      <c r="H13" s="12" t="s">
        <v>1110</v>
      </c>
      <c r="I13" s="12" t="s">
        <v>935</v>
      </c>
      <c r="J13" s="591" t="s">
        <v>936</v>
      </c>
      <c r="K13" s="380"/>
      <c r="L13" s="380"/>
      <c r="M13" s="381"/>
      <c r="N13" s="380"/>
      <c r="O13" s="380"/>
      <c r="P13" s="380"/>
      <c r="Q13" s="382"/>
      <c r="R13" s="382"/>
      <c r="S13" s="382"/>
      <c r="T13" s="147" t="s">
        <v>386</v>
      </c>
      <c r="U13" s="383">
        <v>2</v>
      </c>
      <c r="V13" s="600">
        <v>0</v>
      </c>
      <c r="W13" s="600">
        <v>5</v>
      </c>
      <c r="X13" s="123">
        <f t="shared" si="0"/>
        <v>2.5</v>
      </c>
      <c r="Y13" s="601">
        <f t="shared" si="1"/>
        <v>4665</v>
      </c>
      <c r="Z13" s="601">
        <f t="shared" si="2"/>
        <v>2334.5</v>
      </c>
      <c r="AA13" s="384"/>
      <c r="AB13" s="385"/>
      <c r="AC13" s="384"/>
      <c r="AD13" s="385"/>
      <c r="AE13" s="384"/>
      <c r="AF13" s="385"/>
      <c r="AG13" s="384"/>
      <c r="AH13" s="385"/>
      <c r="AI13" s="600">
        <v>2</v>
      </c>
      <c r="AJ13" s="598">
        <f t="shared" si="27"/>
        <v>0.4</v>
      </c>
      <c r="AK13" s="600">
        <v>2</v>
      </c>
      <c r="AL13" s="598">
        <f t="shared" si="28"/>
        <v>1</v>
      </c>
      <c r="AM13" s="386">
        <v>9296</v>
      </c>
      <c r="AN13" s="601">
        <v>34</v>
      </c>
      <c r="AO13" s="602">
        <f t="shared" si="23"/>
        <v>3.6441586280814577E-3</v>
      </c>
      <c r="AP13" s="601">
        <f t="shared" si="3"/>
        <v>9330</v>
      </c>
      <c r="AQ13" s="167">
        <v>13750</v>
      </c>
      <c r="AR13" s="665">
        <v>0.67854545454545456</v>
      </c>
      <c r="AS13" s="386">
        <f t="shared" si="4"/>
        <v>9296</v>
      </c>
      <c r="AT13" s="386">
        <f t="shared" si="24"/>
        <v>34</v>
      </c>
      <c r="AU13" s="601">
        <f t="shared" si="5"/>
        <v>9330</v>
      </c>
      <c r="AV13" s="601">
        <v>4636</v>
      </c>
      <c r="AW13" s="598">
        <f t="shared" si="6"/>
        <v>0.4987091222030981</v>
      </c>
      <c r="AX13" s="601">
        <v>33</v>
      </c>
      <c r="AY13" s="598">
        <f t="shared" si="25"/>
        <v>0.97058823529411764</v>
      </c>
      <c r="AZ13" s="601">
        <f t="shared" si="7"/>
        <v>4669</v>
      </c>
      <c r="BA13" s="598">
        <f t="shared" si="8"/>
        <v>0.50042872454448017</v>
      </c>
      <c r="BB13" s="601">
        <v>28</v>
      </c>
      <c r="BC13" s="598">
        <f t="shared" si="9"/>
        <v>6.0396893874029335E-3</v>
      </c>
      <c r="BD13" s="600">
        <v>9</v>
      </c>
      <c r="BE13" s="598">
        <f t="shared" si="26"/>
        <v>0.27272727272727271</v>
      </c>
      <c r="BF13" s="601">
        <f t="shared" si="10"/>
        <v>37</v>
      </c>
      <c r="BG13" s="598">
        <f t="shared" si="11"/>
        <v>7.9246091240094234E-3</v>
      </c>
      <c r="BH13" s="601">
        <v>20</v>
      </c>
      <c r="BI13" s="598">
        <f t="shared" si="12"/>
        <v>0.7142857142857143</v>
      </c>
      <c r="BJ13" s="600">
        <v>2</v>
      </c>
      <c r="BK13" s="598">
        <f t="shared" si="13"/>
        <v>0.22222222222222221</v>
      </c>
      <c r="BL13" s="601">
        <f t="shared" si="14"/>
        <v>22</v>
      </c>
      <c r="BM13" s="598">
        <f t="shared" si="15"/>
        <v>0.59459459459459463</v>
      </c>
      <c r="BN13" s="601">
        <v>3</v>
      </c>
      <c r="BO13" s="598">
        <f t="shared" si="16"/>
        <v>6.4253587491968299E-4</v>
      </c>
      <c r="BP13" s="601">
        <v>256</v>
      </c>
      <c r="BQ13" s="598">
        <f t="shared" si="17"/>
        <v>5.4829727993146282E-2</v>
      </c>
      <c r="BR13" s="601">
        <f t="shared" si="18"/>
        <v>259</v>
      </c>
      <c r="BS13" s="598">
        <f t="shared" si="19"/>
        <v>5.5472263868065967E-2</v>
      </c>
      <c r="BT13" s="600">
        <v>3</v>
      </c>
      <c r="BU13" s="598">
        <f t="shared" si="20"/>
        <v>0.6</v>
      </c>
      <c r="BV13" s="600">
        <v>1</v>
      </c>
      <c r="BW13" s="598">
        <f t="shared" si="21"/>
        <v>0.5</v>
      </c>
      <c r="BX13" s="387" t="str">
        <f t="shared" si="22"/>
        <v/>
      </c>
    </row>
    <row r="14" spans="1:76" s="167" customFormat="1" x14ac:dyDescent="0.2">
      <c r="A14" s="379" t="s">
        <v>464</v>
      </c>
      <c r="B14" s="379" t="s">
        <v>347</v>
      </c>
      <c r="C14" s="379" t="s">
        <v>502</v>
      </c>
      <c r="D14" s="379" t="s">
        <v>507</v>
      </c>
      <c r="E14" s="379" t="s">
        <v>504</v>
      </c>
      <c r="F14" s="379" t="s">
        <v>519</v>
      </c>
      <c r="G14" s="10" t="s">
        <v>315</v>
      </c>
      <c r="H14" s="12" t="s">
        <v>1110</v>
      </c>
      <c r="I14" s="12" t="s">
        <v>935</v>
      </c>
      <c r="J14" s="591" t="s">
        <v>936</v>
      </c>
      <c r="K14" s="380"/>
      <c r="L14" s="380"/>
      <c r="M14" s="381"/>
      <c r="N14" s="380"/>
      <c r="O14" s="380"/>
      <c r="P14" s="380"/>
      <c r="Q14" s="382"/>
      <c r="R14" s="382"/>
      <c r="S14" s="382"/>
      <c r="T14" s="147" t="s">
        <v>386</v>
      </c>
      <c r="U14" s="383">
        <v>5</v>
      </c>
      <c r="V14" s="600">
        <v>0</v>
      </c>
      <c r="W14" s="600">
        <v>10</v>
      </c>
      <c r="X14" s="123">
        <f t="shared" si="0"/>
        <v>2</v>
      </c>
      <c r="Y14" s="601">
        <f t="shared" si="1"/>
        <v>141</v>
      </c>
      <c r="Z14" s="601">
        <f t="shared" si="2"/>
        <v>110.6</v>
      </c>
      <c r="AA14" s="384"/>
      <c r="AB14" s="385"/>
      <c r="AC14" s="384"/>
      <c r="AD14" s="385"/>
      <c r="AE14" s="384"/>
      <c r="AF14" s="385"/>
      <c r="AG14" s="384"/>
      <c r="AH14" s="385"/>
      <c r="AI14" s="600">
        <v>5</v>
      </c>
      <c r="AJ14" s="598">
        <f t="shared" si="27"/>
        <v>0.5</v>
      </c>
      <c r="AK14" s="600">
        <v>3</v>
      </c>
      <c r="AL14" s="598">
        <f t="shared" si="28"/>
        <v>0.6</v>
      </c>
      <c r="AM14" s="386">
        <v>663</v>
      </c>
      <c r="AN14" s="601">
        <v>42</v>
      </c>
      <c r="AO14" s="602">
        <f t="shared" si="23"/>
        <v>5.9574468085106386E-2</v>
      </c>
      <c r="AP14" s="601">
        <f t="shared" si="3"/>
        <v>705</v>
      </c>
      <c r="AQ14" s="167">
        <v>850</v>
      </c>
      <c r="AR14" s="665">
        <v>0.8294117647058824</v>
      </c>
      <c r="AS14" s="386">
        <f t="shared" si="4"/>
        <v>663</v>
      </c>
      <c r="AT14" s="386">
        <f t="shared" si="24"/>
        <v>42</v>
      </c>
      <c r="AU14" s="601">
        <f t="shared" si="5"/>
        <v>705</v>
      </c>
      <c r="AV14" s="601">
        <v>499</v>
      </c>
      <c r="AW14" s="598">
        <f t="shared" si="6"/>
        <v>0.75263951734539969</v>
      </c>
      <c r="AX14" s="601">
        <v>54</v>
      </c>
      <c r="AY14" s="598">
        <f t="shared" si="25"/>
        <v>1.2857142857142858</v>
      </c>
      <c r="AZ14" s="601">
        <f t="shared" si="7"/>
        <v>553</v>
      </c>
      <c r="BA14" s="598">
        <f t="shared" si="8"/>
        <v>0.7843971631205674</v>
      </c>
      <c r="BB14" s="601">
        <v>20</v>
      </c>
      <c r="BC14" s="598">
        <f t="shared" si="9"/>
        <v>4.0080160320641281E-2</v>
      </c>
      <c r="BD14" s="600">
        <v>18</v>
      </c>
      <c r="BE14" s="598">
        <f t="shared" si="26"/>
        <v>0.33333333333333331</v>
      </c>
      <c r="BF14" s="601">
        <f t="shared" si="10"/>
        <v>38</v>
      </c>
      <c r="BG14" s="598">
        <f t="shared" si="11"/>
        <v>6.8716094032549732E-2</v>
      </c>
      <c r="BH14" s="601">
        <v>11</v>
      </c>
      <c r="BI14" s="598">
        <f t="shared" si="12"/>
        <v>0.55000000000000004</v>
      </c>
      <c r="BJ14" s="600">
        <v>15</v>
      </c>
      <c r="BK14" s="598">
        <f t="shared" si="13"/>
        <v>0.83333333333333337</v>
      </c>
      <c r="BL14" s="601">
        <f t="shared" si="14"/>
        <v>26</v>
      </c>
      <c r="BM14" s="598">
        <f t="shared" si="15"/>
        <v>0.68421052631578949</v>
      </c>
      <c r="BN14" s="601">
        <v>0</v>
      </c>
      <c r="BO14" s="598">
        <f t="shared" si="16"/>
        <v>0</v>
      </c>
      <c r="BP14" s="601">
        <v>5</v>
      </c>
      <c r="BQ14" s="598">
        <f t="shared" si="17"/>
        <v>9.0415913200723331E-3</v>
      </c>
      <c r="BR14" s="601">
        <f t="shared" si="18"/>
        <v>5</v>
      </c>
      <c r="BS14" s="598">
        <f t="shared" si="19"/>
        <v>9.0415913200723331E-3</v>
      </c>
      <c r="BT14" s="600">
        <v>4</v>
      </c>
      <c r="BU14" s="598">
        <f t="shared" si="20"/>
        <v>0.4</v>
      </c>
      <c r="BV14" s="600">
        <v>2</v>
      </c>
      <c r="BW14" s="598">
        <f t="shared" si="21"/>
        <v>0.4</v>
      </c>
      <c r="BX14" s="387" t="str">
        <f t="shared" si="22"/>
        <v/>
      </c>
    </row>
    <row r="15" spans="1:76" s="167" customFormat="1" x14ac:dyDescent="0.2">
      <c r="A15" s="379" t="s">
        <v>464</v>
      </c>
      <c r="B15" s="379" t="s">
        <v>348</v>
      </c>
      <c r="C15" s="379" t="s">
        <v>502</v>
      </c>
      <c r="D15" s="379" t="s">
        <v>507</v>
      </c>
      <c r="E15" s="379" t="s">
        <v>504</v>
      </c>
      <c r="F15" s="379" t="s">
        <v>519</v>
      </c>
      <c r="G15" s="10" t="s">
        <v>315</v>
      </c>
      <c r="H15" s="12" t="s">
        <v>1110</v>
      </c>
      <c r="I15" s="12" t="s">
        <v>935</v>
      </c>
      <c r="J15" s="591" t="s">
        <v>936</v>
      </c>
      <c r="K15" s="380"/>
      <c r="L15" s="380"/>
      <c r="M15" s="381"/>
      <c r="N15" s="380"/>
      <c r="O15" s="380"/>
      <c r="P15" s="380"/>
      <c r="Q15" s="382"/>
      <c r="R15" s="382"/>
      <c r="S15" s="382"/>
      <c r="T15" s="147" t="s">
        <v>386</v>
      </c>
      <c r="U15" s="383">
        <v>8</v>
      </c>
      <c r="V15" s="600">
        <v>0</v>
      </c>
      <c r="W15" s="600">
        <v>26</v>
      </c>
      <c r="X15" s="123">
        <f t="shared" si="0"/>
        <v>3.25</v>
      </c>
      <c r="Y15" s="601">
        <f t="shared" si="1"/>
        <v>8643.75</v>
      </c>
      <c r="Z15" s="601">
        <f t="shared" si="2"/>
        <v>3928.25</v>
      </c>
      <c r="AA15" s="384"/>
      <c r="AB15" s="385"/>
      <c r="AC15" s="384"/>
      <c r="AD15" s="385"/>
      <c r="AE15" s="384"/>
      <c r="AF15" s="385"/>
      <c r="AG15" s="384"/>
      <c r="AH15" s="385"/>
      <c r="AI15" s="600">
        <v>12</v>
      </c>
      <c r="AJ15" s="598">
        <f t="shared" si="27"/>
        <v>0.46153846153846156</v>
      </c>
      <c r="AK15" s="600">
        <v>7</v>
      </c>
      <c r="AL15" s="598">
        <f t="shared" si="28"/>
        <v>0.875</v>
      </c>
      <c r="AM15" s="386">
        <v>69105</v>
      </c>
      <c r="AN15" s="601">
        <v>45</v>
      </c>
      <c r="AO15" s="602">
        <f t="shared" si="23"/>
        <v>6.5075921908893709E-4</v>
      </c>
      <c r="AP15" s="601">
        <f t="shared" si="3"/>
        <v>69150</v>
      </c>
      <c r="AQ15" s="167">
        <v>109600</v>
      </c>
      <c r="AR15" s="665">
        <v>0.63093065693430661</v>
      </c>
      <c r="AS15" s="386">
        <f t="shared" si="4"/>
        <v>69105</v>
      </c>
      <c r="AT15" s="386">
        <f t="shared" si="24"/>
        <v>45</v>
      </c>
      <c r="AU15" s="601">
        <f t="shared" si="5"/>
        <v>69150</v>
      </c>
      <c r="AV15" s="601">
        <v>31380</v>
      </c>
      <c r="AW15" s="598">
        <f t="shared" si="6"/>
        <v>0.45409159973952679</v>
      </c>
      <c r="AX15" s="601">
        <v>46</v>
      </c>
      <c r="AY15" s="598">
        <f t="shared" si="25"/>
        <v>1.0222222222222221</v>
      </c>
      <c r="AZ15" s="601">
        <f t="shared" si="7"/>
        <v>31426</v>
      </c>
      <c r="BA15" s="598">
        <f t="shared" si="8"/>
        <v>0.45446131597975414</v>
      </c>
      <c r="BB15" s="601">
        <v>434</v>
      </c>
      <c r="BC15" s="598">
        <f t="shared" si="9"/>
        <v>1.3830465264499681E-2</v>
      </c>
      <c r="BD15" s="600">
        <v>12</v>
      </c>
      <c r="BE15" s="598">
        <f t="shared" si="26"/>
        <v>0.2608695652173913</v>
      </c>
      <c r="BF15" s="601">
        <f t="shared" si="10"/>
        <v>446</v>
      </c>
      <c r="BG15" s="598">
        <f t="shared" si="11"/>
        <v>1.4192070260294024E-2</v>
      </c>
      <c r="BH15" s="601">
        <v>163</v>
      </c>
      <c r="BI15" s="598">
        <f t="shared" si="12"/>
        <v>0.37557603686635943</v>
      </c>
      <c r="BJ15" s="600">
        <v>8</v>
      </c>
      <c r="BK15" s="598">
        <f t="shared" si="13"/>
        <v>0.66666666666666663</v>
      </c>
      <c r="BL15" s="601">
        <f t="shared" si="14"/>
        <v>171</v>
      </c>
      <c r="BM15" s="598">
        <f t="shared" si="15"/>
        <v>0.38340807174887892</v>
      </c>
      <c r="BN15" s="601">
        <v>139</v>
      </c>
      <c r="BO15" s="598">
        <f t="shared" si="16"/>
        <v>4.4230891618405139E-3</v>
      </c>
      <c r="BP15" s="601">
        <v>2075</v>
      </c>
      <c r="BQ15" s="598">
        <f t="shared" si="17"/>
        <v>6.6028129574237898E-2</v>
      </c>
      <c r="BR15" s="601">
        <f t="shared" si="18"/>
        <v>2214</v>
      </c>
      <c r="BS15" s="598">
        <f t="shared" si="19"/>
        <v>7.0451218736078403E-2</v>
      </c>
      <c r="BT15" s="600">
        <v>6</v>
      </c>
      <c r="BU15" s="598">
        <f t="shared" si="20"/>
        <v>0.23076923076923078</v>
      </c>
      <c r="BV15" s="600">
        <v>3</v>
      </c>
      <c r="BW15" s="598">
        <f t="shared" si="21"/>
        <v>0.375</v>
      </c>
      <c r="BX15" s="387" t="str">
        <f t="shared" si="22"/>
        <v/>
      </c>
    </row>
    <row r="16" spans="1:76" s="167" customFormat="1" x14ac:dyDescent="0.2">
      <c r="A16" s="379" t="s">
        <v>464</v>
      </c>
      <c r="B16" s="379" t="s">
        <v>349</v>
      </c>
      <c r="C16" s="379" t="s">
        <v>350</v>
      </c>
      <c r="D16" s="379" t="s">
        <v>507</v>
      </c>
      <c r="E16" s="379" t="s">
        <v>504</v>
      </c>
      <c r="F16" s="379" t="s">
        <v>519</v>
      </c>
      <c r="G16" s="10" t="s">
        <v>315</v>
      </c>
      <c r="H16" s="12" t="s">
        <v>1110</v>
      </c>
      <c r="I16" s="12" t="s">
        <v>935</v>
      </c>
      <c r="J16" s="591" t="s">
        <v>936</v>
      </c>
      <c r="K16" s="380"/>
      <c r="L16" s="380"/>
      <c r="M16" s="381"/>
      <c r="N16" s="380"/>
      <c r="O16" s="380"/>
      <c r="P16" s="380"/>
      <c r="Q16" s="382"/>
      <c r="R16" s="382"/>
      <c r="S16" s="382"/>
      <c r="T16" s="147" t="s">
        <v>386</v>
      </c>
      <c r="U16" s="383">
        <v>4</v>
      </c>
      <c r="V16" s="600">
        <v>0</v>
      </c>
      <c r="W16" s="600">
        <v>14</v>
      </c>
      <c r="X16" s="123">
        <f t="shared" si="0"/>
        <v>3.5</v>
      </c>
      <c r="Y16" s="601">
        <f t="shared" si="1"/>
        <v>8279.25</v>
      </c>
      <c r="Z16" s="601">
        <f t="shared" si="2"/>
        <v>4440</v>
      </c>
      <c r="AA16" s="384"/>
      <c r="AB16" s="385"/>
      <c r="AC16" s="384"/>
      <c r="AD16" s="385"/>
      <c r="AE16" s="384"/>
      <c r="AF16" s="385"/>
      <c r="AG16" s="384"/>
      <c r="AH16" s="385"/>
      <c r="AI16" s="600">
        <v>6</v>
      </c>
      <c r="AJ16" s="598">
        <f t="shared" si="27"/>
        <v>0.42857142857142855</v>
      </c>
      <c r="AK16" s="600">
        <v>3</v>
      </c>
      <c r="AL16" s="598">
        <f t="shared" si="28"/>
        <v>0.75</v>
      </c>
      <c r="AM16" s="386">
        <v>33098</v>
      </c>
      <c r="AN16" s="601">
        <v>19</v>
      </c>
      <c r="AO16" s="602">
        <f t="shared" si="23"/>
        <v>5.737234652897303E-4</v>
      </c>
      <c r="AP16" s="601">
        <f t="shared" si="3"/>
        <v>33117</v>
      </c>
      <c r="AQ16" s="167">
        <v>46300</v>
      </c>
      <c r="AR16" s="665">
        <v>0.7152699784017279</v>
      </c>
      <c r="AS16" s="386">
        <f t="shared" si="4"/>
        <v>33098</v>
      </c>
      <c r="AT16" s="386">
        <f t="shared" si="24"/>
        <v>19</v>
      </c>
      <c r="AU16" s="601">
        <f t="shared" si="5"/>
        <v>33117</v>
      </c>
      <c r="AV16" s="601">
        <v>17742</v>
      </c>
      <c r="AW16" s="598">
        <f t="shared" si="6"/>
        <v>0.53604447398634358</v>
      </c>
      <c r="AX16" s="601">
        <v>18</v>
      </c>
      <c r="AY16" s="598">
        <f t="shared" si="25"/>
        <v>0.94736842105263153</v>
      </c>
      <c r="AZ16" s="601">
        <f t="shared" si="7"/>
        <v>17760</v>
      </c>
      <c r="BA16" s="598">
        <f t="shared" si="8"/>
        <v>0.53628046018661113</v>
      </c>
      <c r="BB16" s="601">
        <v>168</v>
      </c>
      <c r="BC16" s="598">
        <f t="shared" si="9"/>
        <v>9.4690564761582691E-3</v>
      </c>
      <c r="BD16" s="600">
        <v>5</v>
      </c>
      <c r="BE16" s="598">
        <f t="shared" si="26"/>
        <v>0.27777777777777779</v>
      </c>
      <c r="BF16" s="601">
        <f t="shared" si="10"/>
        <v>173</v>
      </c>
      <c r="BG16" s="598">
        <f t="shared" si="11"/>
        <v>9.7409909909909904E-3</v>
      </c>
      <c r="BH16" s="601">
        <v>82</v>
      </c>
      <c r="BI16" s="598">
        <f t="shared" si="12"/>
        <v>0.48809523809523808</v>
      </c>
      <c r="BJ16" s="600">
        <v>0</v>
      </c>
      <c r="BK16" s="598">
        <f t="shared" si="13"/>
        <v>0</v>
      </c>
      <c r="BL16" s="601">
        <f t="shared" si="14"/>
        <v>82</v>
      </c>
      <c r="BM16" s="598">
        <f t="shared" si="15"/>
        <v>0.47398843930635837</v>
      </c>
      <c r="BN16" s="601">
        <v>50</v>
      </c>
      <c r="BO16" s="598">
        <f t="shared" si="16"/>
        <v>2.8153153153153152E-3</v>
      </c>
      <c r="BP16" s="601">
        <v>2016</v>
      </c>
      <c r="BQ16" s="598">
        <f t="shared" si="17"/>
        <v>0.11351351351351352</v>
      </c>
      <c r="BR16" s="601">
        <f t="shared" si="18"/>
        <v>2066</v>
      </c>
      <c r="BS16" s="598">
        <f t="shared" si="19"/>
        <v>0.11632882882882883</v>
      </c>
      <c r="BT16" s="600">
        <v>5</v>
      </c>
      <c r="BU16" s="598">
        <f t="shared" si="20"/>
        <v>0.35714285714285715</v>
      </c>
      <c r="BV16" s="600">
        <v>2</v>
      </c>
      <c r="BW16" s="598">
        <f t="shared" si="21"/>
        <v>0.5</v>
      </c>
      <c r="BX16" s="387" t="str">
        <f t="shared" si="22"/>
        <v/>
      </c>
    </row>
    <row r="17" spans="1:76" s="167" customFormat="1" x14ac:dyDescent="0.2">
      <c r="A17" s="379" t="s">
        <v>464</v>
      </c>
      <c r="B17" s="379" t="s">
        <v>349</v>
      </c>
      <c r="C17" s="379" t="s">
        <v>76</v>
      </c>
      <c r="D17" s="379" t="s">
        <v>507</v>
      </c>
      <c r="E17" s="379" t="s">
        <v>504</v>
      </c>
      <c r="F17" s="379" t="s">
        <v>519</v>
      </c>
      <c r="G17" s="10" t="s">
        <v>315</v>
      </c>
      <c r="H17" s="12" t="s">
        <v>1110</v>
      </c>
      <c r="I17" s="12" t="s">
        <v>935</v>
      </c>
      <c r="J17" s="591" t="s">
        <v>936</v>
      </c>
      <c r="K17" s="380"/>
      <c r="L17" s="380"/>
      <c r="M17" s="381"/>
      <c r="N17" s="380"/>
      <c r="O17" s="380"/>
      <c r="P17" s="380"/>
      <c r="Q17" s="382"/>
      <c r="R17" s="382"/>
      <c r="S17" s="382"/>
      <c r="T17" s="147" t="s">
        <v>386</v>
      </c>
      <c r="U17" s="383">
        <v>4</v>
      </c>
      <c r="V17" s="600">
        <v>0</v>
      </c>
      <c r="W17" s="600">
        <v>13</v>
      </c>
      <c r="X17" s="123">
        <f t="shared" si="0"/>
        <v>3.25</v>
      </c>
      <c r="Y17" s="601">
        <f t="shared" si="1"/>
        <v>7700.25</v>
      </c>
      <c r="Z17" s="601">
        <f t="shared" si="2"/>
        <v>4174.75</v>
      </c>
      <c r="AA17" s="384"/>
      <c r="AB17" s="385"/>
      <c r="AC17" s="384"/>
      <c r="AD17" s="385"/>
      <c r="AE17" s="384"/>
      <c r="AF17" s="385"/>
      <c r="AG17" s="384"/>
      <c r="AH17" s="385"/>
      <c r="AI17" s="600">
        <v>3</v>
      </c>
      <c r="AJ17" s="598">
        <f t="shared" si="27"/>
        <v>0.23076923076923078</v>
      </c>
      <c r="AK17" s="600">
        <v>2</v>
      </c>
      <c r="AL17" s="598">
        <f t="shared" si="28"/>
        <v>0.5</v>
      </c>
      <c r="AM17" s="386">
        <v>30710</v>
      </c>
      <c r="AN17" s="601">
        <v>91</v>
      </c>
      <c r="AO17" s="602">
        <f t="shared" si="23"/>
        <v>2.9544495308593877E-3</v>
      </c>
      <c r="AP17" s="601">
        <f t="shared" si="3"/>
        <v>30801</v>
      </c>
      <c r="AQ17" s="167">
        <v>42500</v>
      </c>
      <c r="AR17" s="665">
        <v>0.72472941176470584</v>
      </c>
      <c r="AS17" s="386">
        <f t="shared" si="4"/>
        <v>30710</v>
      </c>
      <c r="AT17" s="386">
        <f t="shared" si="24"/>
        <v>91</v>
      </c>
      <c r="AU17" s="601">
        <f t="shared" si="5"/>
        <v>30801</v>
      </c>
      <c r="AV17" s="601">
        <v>16618</v>
      </c>
      <c r="AW17" s="598">
        <f t="shared" si="6"/>
        <v>0.54112666883751226</v>
      </c>
      <c r="AX17" s="601">
        <v>81</v>
      </c>
      <c r="AY17" s="598">
        <f t="shared" si="25"/>
        <v>0.89010989010989006</v>
      </c>
      <c r="AZ17" s="601">
        <f t="shared" si="7"/>
        <v>16699</v>
      </c>
      <c r="BA17" s="598">
        <f t="shared" si="8"/>
        <v>0.54215772215187819</v>
      </c>
      <c r="BB17" s="601">
        <v>141</v>
      </c>
      <c r="BC17" s="598">
        <f t="shared" si="9"/>
        <v>8.4847755445902028E-3</v>
      </c>
      <c r="BD17" s="600">
        <v>10</v>
      </c>
      <c r="BE17" s="598">
        <f t="shared" si="26"/>
        <v>0.12345679012345678</v>
      </c>
      <c r="BF17" s="601">
        <f t="shared" si="10"/>
        <v>151</v>
      </c>
      <c r="BG17" s="598">
        <f t="shared" si="11"/>
        <v>9.0424576321935443E-3</v>
      </c>
      <c r="BH17" s="601">
        <v>79</v>
      </c>
      <c r="BI17" s="598">
        <f t="shared" si="12"/>
        <v>0.56028368794326244</v>
      </c>
      <c r="BJ17" s="600">
        <v>3</v>
      </c>
      <c r="BK17" s="598">
        <f t="shared" si="13"/>
        <v>0.3</v>
      </c>
      <c r="BL17" s="601">
        <f t="shared" si="14"/>
        <v>82</v>
      </c>
      <c r="BM17" s="598">
        <f t="shared" si="15"/>
        <v>0.54304635761589404</v>
      </c>
      <c r="BN17" s="601">
        <v>37</v>
      </c>
      <c r="BO17" s="598">
        <f t="shared" si="16"/>
        <v>2.2157015390143124E-3</v>
      </c>
      <c r="BP17" s="601">
        <v>1294</v>
      </c>
      <c r="BQ17" s="598">
        <f t="shared" si="17"/>
        <v>7.7489670040122166E-2</v>
      </c>
      <c r="BR17" s="601">
        <f t="shared" si="18"/>
        <v>1331</v>
      </c>
      <c r="BS17" s="598">
        <f t="shared" si="19"/>
        <v>7.9705371579136472E-2</v>
      </c>
      <c r="BT17" s="600">
        <v>4</v>
      </c>
      <c r="BU17" s="598">
        <f t="shared" si="20"/>
        <v>0.30769230769230771</v>
      </c>
      <c r="BV17" s="600">
        <v>1</v>
      </c>
      <c r="BW17" s="598">
        <f t="shared" si="21"/>
        <v>0.25</v>
      </c>
      <c r="BX17" s="387" t="str">
        <f t="shared" si="22"/>
        <v/>
      </c>
    </row>
    <row r="18" spans="1:76" s="167" customFormat="1" x14ac:dyDescent="0.2">
      <c r="A18" s="379" t="s">
        <v>464</v>
      </c>
      <c r="B18" s="379" t="s">
        <v>351</v>
      </c>
      <c r="C18" s="379" t="s">
        <v>352</v>
      </c>
      <c r="D18" s="379" t="s">
        <v>507</v>
      </c>
      <c r="E18" s="379" t="s">
        <v>504</v>
      </c>
      <c r="F18" s="379" t="s">
        <v>519</v>
      </c>
      <c r="G18" s="10" t="s">
        <v>315</v>
      </c>
      <c r="H18" s="12" t="s">
        <v>1110</v>
      </c>
      <c r="I18" s="12" t="s">
        <v>935</v>
      </c>
      <c r="J18" s="591" t="s">
        <v>936</v>
      </c>
      <c r="K18" s="380"/>
      <c r="L18" s="380"/>
      <c r="M18" s="381"/>
      <c r="N18" s="380"/>
      <c r="O18" s="380"/>
      <c r="P18" s="380"/>
      <c r="Q18" s="382"/>
      <c r="R18" s="382"/>
      <c r="S18" s="382"/>
      <c r="T18" s="147" t="s">
        <v>386</v>
      </c>
      <c r="U18" s="383">
        <v>3</v>
      </c>
      <c r="V18" s="600">
        <v>0</v>
      </c>
      <c r="W18" s="600">
        <v>7</v>
      </c>
      <c r="X18" s="123">
        <f t="shared" si="0"/>
        <v>2.3333333333333335</v>
      </c>
      <c r="Y18" s="601">
        <f t="shared" si="1"/>
        <v>9810.3333333333339</v>
      </c>
      <c r="Z18" s="601">
        <f t="shared" si="2"/>
        <v>5157.333333333333</v>
      </c>
      <c r="AA18" s="384"/>
      <c r="AB18" s="385"/>
      <c r="AC18" s="384"/>
      <c r="AD18" s="385"/>
      <c r="AE18" s="384"/>
      <c r="AF18" s="385"/>
      <c r="AG18" s="384"/>
      <c r="AH18" s="385"/>
      <c r="AI18" s="600">
        <v>5</v>
      </c>
      <c r="AJ18" s="598">
        <f t="shared" si="27"/>
        <v>0.7142857142857143</v>
      </c>
      <c r="AK18" s="600">
        <v>3</v>
      </c>
      <c r="AL18" s="598">
        <f t="shared" si="28"/>
        <v>1</v>
      </c>
      <c r="AM18" s="386">
        <v>29414</v>
      </c>
      <c r="AN18" s="601">
        <v>17</v>
      </c>
      <c r="AO18" s="602">
        <f t="shared" si="23"/>
        <v>5.7762223505827186E-4</v>
      </c>
      <c r="AP18" s="601">
        <f t="shared" si="3"/>
        <v>29431</v>
      </c>
      <c r="AQ18" s="167">
        <v>43600</v>
      </c>
      <c r="AR18" s="665">
        <v>0.67502293577981654</v>
      </c>
      <c r="AS18" s="386">
        <f t="shared" si="4"/>
        <v>29414</v>
      </c>
      <c r="AT18" s="386">
        <f t="shared" si="24"/>
        <v>17</v>
      </c>
      <c r="AU18" s="601">
        <f t="shared" si="5"/>
        <v>29431</v>
      </c>
      <c r="AV18" s="601">
        <v>15457</v>
      </c>
      <c r="AW18" s="598">
        <f t="shared" si="6"/>
        <v>0.52549806214727679</v>
      </c>
      <c r="AX18" s="601">
        <v>15</v>
      </c>
      <c r="AY18" s="598">
        <f t="shared" si="25"/>
        <v>0.88235294117647056</v>
      </c>
      <c r="AZ18" s="601">
        <f t="shared" si="7"/>
        <v>15472</v>
      </c>
      <c r="BA18" s="598">
        <f t="shared" si="8"/>
        <v>0.52570418946009312</v>
      </c>
      <c r="BB18" s="601">
        <v>191</v>
      </c>
      <c r="BC18" s="598">
        <f t="shared" si="9"/>
        <v>1.2356860969140196E-2</v>
      </c>
      <c r="BD18" s="600">
        <v>10</v>
      </c>
      <c r="BE18" s="598">
        <f t="shared" si="26"/>
        <v>0.66666666666666663</v>
      </c>
      <c r="BF18" s="601">
        <f t="shared" si="10"/>
        <v>201</v>
      </c>
      <c r="BG18" s="598">
        <f t="shared" si="11"/>
        <v>1.2991209927611169E-2</v>
      </c>
      <c r="BH18" s="601">
        <v>76</v>
      </c>
      <c r="BI18" s="598">
        <f t="shared" si="12"/>
        <v>0.39790575916230364</v>
      </c>
      <c r="BJ18" s="600">
        <v>1</v>
      </c>
      <c r="BK18" s="598">
        <f t="shared" si="13"/>
        <v>0.1</v>
      </c>
      <c r="BL18" s="601">
        <f t="shared" si="14"/>
        <v>77</v>
      </c>
      <c r="BM18" s="598">
        <f t="shared" si="15"/>
        <v>0.38308457711442784</v>
      </c>
      <c r="BN18" s="601">
        <v>11</v>
      </c>
      <c r="BO18" s="598">
        <f t="shared" si="16"/>
        <v>7.1096173733195447E-4</v>
      </c>
      <c r="BP18" s="601">
        <v>1349</v>
      </c>
      <c r="BQ18" s="598">
        <f t="shared" si="17"/>
        <v>8.7189762150982425E-2</v>
      </c>
      <c r="BR18" s="601">
        <f t="shared" si="18"/>
        <v>1360</v>
      </c>
      <c r="BS18" s="598">
        <f t="shared" si="19"/>
        <v>8.790072388831438E-2</v>
      </c>
      <c r="BT18" s="600">
        <v>2</v>
      </c>
      <c r="BU18" s="598">
        <f t="shared" si="20"/>
        <v>0.2857142857142857</v>
      </c>
      <c r="BV18" s="600">
        <v>1</v>
      </c>
      <c r="BW18" s="598">
        <f t="shared" si="21"/>
        <v>0.33333333333333331</v>
      </c>
      <c r="BX18" s="387" t="str">
        <f t="shared" si="22"/>
        <v/>
      </c>
    </row>
    <row r="19" spans="1:76" s="167" customFormat="1" x14ac:dyDescent="0.2">
      <c r="A19" s="379" t="s">
        <v>464</v>
      </c>
      <c r="B19" s="379" t="s">
        <v>351</v>
      </c>
      <c r="C19" s="379" t="s">
        <v>747</v>
      </c>
      <c r="D19" s="379" t="s">
        <v>507</v>
      </c>
      <c r="E19" s="379" t="s">
        <v>504</v>
      </c>
      <c r="F19" s="379" t="s">
        <v>519</v>
      </c>
      <c r="G19" s="10" t="s">
        <v>315</v>
      </c>
      <c r="H19" s="12" t="s">
        <v>1110</v>
      </c>
      <c r="I19" s="12" t="s">
        <v>935</v>
      </c>
      <c r="J19" s="591" t="s">
        <v>936</v>
      </c>
      <c r="K19" s="380"/>
      <c r="L19" s="380"/>
      <c r="M19" s="381"/>
      <c r="N19" s="380"/>
      <c r="O19" s="380"/>
      <c r="P19" s="380"/>
      <c r="Q19" s="382"/>
      <c r="R19" s="382"/>
      <c r="S19" s="382"/>
      <c r="T19" s="147" t="s">
        <v>386</v>
      </c>
      <c r="U19" s="383">
        <v>3</v>
      </c>
      <c r="V19" s="600">
        <v>0</v>
      </c>
      <c r="W19" s="600">
        <v>9</v>
      </c>
      <c r="X19" s="123">
        <f t="shared" si="0"/>
        <v>3</v>
      </c>
      <c r="Y19" s="601">
        <f t="shared" si="1"/>
        <v>10238.333333333334</v>
      </c>
      <c r="Z19" s="601">
        <f t="shared" si="2"/>
        <v>5869.666666666667</v>
      </c>
      <c r="AA19" s="384"/>
      <c r="AB19" s="385"/>
      <c r="AC19" s="384"/>
      <c r="AD19" s="385"/>
      <c r="AE19" s="384"/>
      <c r="AF19" s="385"/>
      <c r="AG19" s="384"/>
      <c r="AH19" s="385"/>
      <c r="AI19" s="600">
        <v>5</v>
      </c>
      <c r="AJ19" s="598">
        <f t="shared" si="27"/>
        <v>0.55555555555555558</v>
      </c>
      <c r="AK19" s="600">
        <v>2</v>
      </c>
      <c r="AL19" s="598">
        <f t="shared" si="28"/>
        <v>0.66666666666666663</v>
      </c>
      <c r="AM19" s="386">
        <v>30708</v>
      </c>
      <c r="AN19" s="601">
        <v>7</v>
      </c>
      <c r="AO19" s="602">
        <f t="shared" si="23"/>
        <v>2.2790167670519291E-4</v>
      </c>
      <c r="AP19" s="601">
        <f t="shared" si="3"/>
        <v>30715</v>
      </c>
      <c r="AQ19" s="167">
        <v>42700</v>
      </c>
      <c r="AR19" s="665">
        <v>0.71932084309133493</v>
      </c>
      <c r="AS19" s="386">
        <f t="shared" si="4"/>
        <v>30708</v>
      </c>
      <c r="AT19" s="386">
        <f t="shared" si="24"/>
        <v>7</v>
      </c>
      <c r="AU19" s="601">
        <f t="shared" si="5"/>
        <v>30715</v>
      </c>
      <c r="AV19" s="601">
        <v>17603</v>
      </c>
      <c r="AW19" s="598">
        <f t="shared" si="6"/>
        <v>0.57323824410577051</v>
      </c>
      <c r="AX19" s="601">
        <v>6</v>
      </c>
      <c r="AY19" s="598">
        <f t="shared" si="25"/>
        <v>0.8571428571428571</v>
      </c>
      <c r="AZ19" s="601">
        <f t="shared" si="7"/>
        <v>17609</v>
      </c>
      <c r="BA19" s="598">
        <f t="shared" si="8"/>
        <v>0.57330294644310598</v>
      </c>
      <c r="BB19" s="601">
        <v>133</v>
      </c>
      <c r="BC19" s="598">
        <f t="shared" si="9"/>
        <v>7.5555303073339772E-3</v>
      </c>
      <c r="BD19" s="600">
        <v>8</v>
      </c>
      <c r="BE19" s="598">
        <f t="shared" si="26"/>
        <v>1.3333333333333333</v>
      </c>
      <c r="BF19" s="601">
        <f t="shared" si="10"/>
        <v>141</v>
      </c>
      <c r="BG19" s="598">
        <f t="shared" si="11"/>
        <v>8.0072690101652567E-3</v>
      </c>
      <c r="BH19" s="601">
        <v>101</v>
      </c>
      <c r="BI19" s="598">
        <f t="shared" si="12"/>
        <v>0.75939849624060152</v>
      </c>
      <c r="BJ19" s="600">
        <v>0</v>
      </c>
      <c r="BK19" s="598">
        <f t="shared" si="13"/>
        <v>0</v>
      </c>
      <c r="BL19" s="601">
        <f t="shared" si="14"/>
        <v>101</v>
      </c>
      <c r="BM19" s="598">
        <f t="shared" si="15"/>
        <v>0.71631205673758869</v>
      </c>
      <c r="BN19" s="601">
        <v>17</v>
      </c>
      <c r="BO19" s="598">
        <f t="shared" si="16"/>
        <v>9.6541541257311604E-4</v>
      </c>
      <c r="BP19" s="601">
        <v>1002</v>
      </c>
      <c r="BQ19" s="598">
        <f t="shared" si="17"/>
        <v>5.6902720199897783E-2</v>
      </c>
      <c r="BR19" s="601">
        <f t="shared" si="18"/>
        <v>1019</v>
      </c>
      <c r="BS19" s="598">
        <f t="shared" si="19"/>
        <v>5.7868135612470895E-2</v>
      </c>
      <c r="BT19" s="600">
        <v>4</v>
      </c>
      <c r="BU19" s="598">
        <f t="shared" si="20"/>
        <v>0.44444444444444442</v>
      </c>
      <c r="BV19" s="600">
        <v>1</v>
      </c>
      <c r="BW19" s="598">
        <f t="shared" si="21"/>
        <v>0.33333333333333331</v>
      </c>
      <c r="BX19" s="387" t="str">
        <f t="shared" si="22"/>
        <v/>
      </c>
    </row>
    <row r="20" spans="1:76" s="167" customFormat="1" x14ac:dyDescent="0.2">
      <c r="A20" s="379" t="s">
        <v>464</v>
      </c>
      <c r="B20" s="379" t="s">
        <v>351</v>
      </c>
      <c r="C20" s="379" t="s">
        <v>749</v>
      </c>
      <c r="D20" s="379" t="s">
        <v>507</v>
      </c>
      <c r="E20" s="379" t="s">
        <v>504</v>
      </c>
      <c r="F20" s="379" t="s">
        <v>519</v>
      </c>
      <c r="G20" s="10" t="s">
        <v>315</v>
      </c>
      <c r="H20" s="12" t="s">
        <v>1110</v>
      </c>
      <c r="I20" s="12" t="s">
        <v>935</v>
      </c>
      <c r="J20" s="591" t="s">
        <v>936</v>
      </c>
      <c r="K20" s="380"/>
      <c r="L20" s="380"/>
      <c r="M20" s="381"/>
      <c r="N20" s="380"/>
      <c r="O20" s="380"/>
      <c r="P20" s="380"/>
      <c r="Q20" s="382"/>
      <c r="R20" s="382"/>
      <c r="S20" s="382"/>
      <c r="T20" s="147" t="s">
        <v>386</v>
      </c>
      <c r="U20" s="383">
        <v>3</v>
      </c>
      <c r="V20" s="600">
        <v>0</v>
      </c>
      <c r="W20" s="600">
        <v>9</v>
      </c>
      <c r="X20" s="123">
        <f t="shared" si="0"/>
        <v>3</v>
      </c>
      <c r="Y20" s="601">
        <f t="shared" si="1"/>
        <v>9730.6666666666661</v>
      </c>
      <c r="Z20" s="601">
        <f t="shared" si="2"/>
        <v>5363.333333333333</v>
      </c>
      <c r="AA20" s="384"/>
      <c r="AB20" s="385"/>
      <c r="AC20" s="384"/>
      <c r="AD20" s="385"/>
      <c r="AE20" s="384"/>
      <c r="AF20" s="385"/>
      <c r="AG20" s="384"/>
      <c r="AH20" s="385"/>
      <c r="AI20" s="600">
        <v>4</v>
      </c>
      <c r="AJ20" s="598">
        <f t="shared" si="27"/>
        <v>0.44444444444444442</v>
      </c>
      <c r="AK20" s="600">
        <v>3</v>
      </c>
      <c r="AL20" s="598">
        <f t="shared" si="28"/>
        <v>1</v>
      </c>
      <c r="AM20" s="386">
        <v>29176</v>
      </c>
      <c r="AN20" s="601">
        <v>16</v>
      </c>
      <c r="AO20" s="602">
        <f t="shared" si="23"/>
        <v>5.4809536859413543E-4</v>
      </c>
      <c r="AP20" s="601">
        <f t="shared" si="3"/>
        <v>29192</v>
      </c>
      <c r="AQ20" s="167">
        <v>41900</v>
      </c>
      <c r="AR20" s="665">
        <v>0.6967064439140811</v>
      </c>
      <c r="AS20" s="386">
        <f t="shared" si="4"/>
        <v>29176</v>
      </c>
      <c r="AT20" s="386">
        <f t="shared" si="24"/>
        <v>16</v>
      </c>
      <c r="AU20" s="601">
        <f t="shared" si="5"/>
        <v>29192</v>
      </c>
      <c r="AV20" s="601">
        <v>16078</v>
      </c>
      <c r="AW20" s="598">
        <f t="shared" si="6"/>
        <v>0.55106937208664653</v>
      </c>
      <c r="AX20" s="601">
        <v>12</v>
      </c>
      <c r="AY20" s="598">
        <f t="shared" si="25"/>
        <v>0.75</v>
      </c>
      <c r="AZ20" s="601">
        <f t="shared" si="7"/>
        <v>16090</v>
      </c>
      <c r="BA20" s="598">
        <f t="shared" si="8"/>
        <v>0.55117840504247739</v>
      </c>
      <c r="BB20" s="601">
        <v>124</v>
      </c>
      <c r="BC20" s="598">
        <f t="shared" si="9"/>
        <v>7.7124020400547331E-3</v>
      </c>
      <c r="BD20" s="600">
        <v>13</v>
      </c>
      <c r="BE20" s="598">
        <f t="shared" si="26"/>
        <v>1.0833333333333333</v>
      </c>
      <c r="BF20" s="601">
        <f t="shared" si="10"/>
        <v>137</v>
      </c>
      <c r="BG20" s="598">
        <f t="shared" si="11"/>
        <v>8.514605344934742E-3</v>
      </c>
      <c r="BH20" s="601">
        <v>58</v>
      </c>
      <c r="BI20" s="598">
        <f t="shared" si="12"/>
        <v>0.46774193548387094</v>
      </c>
      <c r="BJ20" s="600">
        <v>0</v>
      </c>
      <c r="BK20" s="598">
        <f t="shared" si="13"/>
        <v>0</v>
      </c>
      <c r="BL20" s="601">
        <f t="shared" si="14"/>
        <v>58</v>
      </c>
      <c r="BM20" s="598">
        <f t="shared" si="15"/>
        <v>0.42335766423357662</v>
      </c>
      <c r="BN20" s="601">
        <v>10</v>
      </c>
      <c r="BO20" s="598">
        <f t="shared" si="16"/>
        <v>6.215040397762585E-4</v>
      </c>
      <c r="BP20" s="601">
        <v>1522</v>
      </c>
      <c r="BQ20" s="598">
        <f t="shared" si="17"/>
        <v>9.4592914853946553E-2</v>
      </c>
      <c r="BR20" s="601">
        <f t="shared" si="18"/>
        <v>1532</v>
      </c>
      <c r="BS20" s="598">
        <f t="shared" si="19"/>
        <v>9.5214418893722813E-2</v>
      </c>
      <c r="BT20" s="600">
        <v>2</v>
      </c>
      <c r="BU20" s="598">
        <f t="shared" si="20"/>
        <v>0.22222222222222221</v>
      </c>
      <c r="BV20" s="600">
        <v>1</v>
      </c>
      <c r="BW20" s="598">
        <f t="shared" si="21"/>
        <v>0.33333333333333331</v>
      </c>
      <c r="BX20" s="387" t="str">
        <f t="shared" si="22"/>
        <v/>
      </c>
    </row>
    <row r="21" spans="1:76" s="167" customFormat="1" x14ac:dyDescent="0.2">
      <c r="A21" s="379" t="s">
        <v>464</v>
      </c>
      <c r="B21" s="379" t="s">
        <v>353</v>
      </c>
      <c r="C21" s="379" t="s">
        <v>502</v>
      </c>
      <c r="D21" s="379" t="s">
        <v>507</v>
      </c>
      <c r="E21" s="379" t="s">
        <v>504</v>
      </c>
      <c r="F21" s="379" t="s">
        <v>519</v>
      </c>
      <c r="G21" s="10" t="s">
        <v>315</v>
      </c>
      <c r="H21" s="12" t="s">
        <v>1110</v>
      </c>
      <c r="I21" s="12" t="s">
        <v>935</v>
      </c>
      <c r="J21" s="591" t="s">
        <v>936</v>
      </c>
      <c r="K21" s="380"/>
      <c r="L21" s="380"/>
      <c r="M21" s="381"/>
      <c r="N21" s="380"/>
      <c r="O21" s="380"/>
      <c r="P21" s="380"/>
      <c r="Q21" s="382"/>
      <c r="R21" s="382"/>
      <c r="S21" s="382"/>
      <c r="T21" s="147" t="s">
        <v>386</v>
      </c>
      <c r="U21" s="383">
        <v>8</v>
      </c>
      <c r="V21" s="600">
        <v>0</v>
      </c>
      <c r="W21" s="600">
        <v>23</v>
      </c>
      <c r="X21" s="123">
        <f t="shared" si="0"/>
        <v>2.875</v>
      </c>
      <c r="Y21" s="601">
        <f t="shared" si="1"/>
        <v>7242.25</v>
      </c>
      <c r="Z21" s="601">
        <f t="shared" si="2"/>
        <v>3471.375</v>
      </c>
      <c r="AA21" s="384"/>
      <c r="AB21" s="385"/>
      <c r="AC21" s="384"/>
      <c r="AD21" s="385"/>
      <c r="AE21" s="384"/>
      <c r="AF21" s="385"/>
      <c r="AG21" s="384"/>
      <c r="AH21" s="385"/>
      <c r="AI21" s="600">
        <v>10</v>
      </c>
      <c r="AJ21" s="598">
        <f t="shared" si="27"/>
        <v>0.43478260869565216</v>
      </c>
      <c r="AK21" s="600">
        <v>6</v>
      </c>
      <c r="AL21" s="598">
        <f t="shared" si="28"/>
        <v>0.75</v>
      </c>
      <c r="AM21" s="386">
        <v>57883</v>
      </c>
      <c r="AN21" s="601">
        <v>55</v>
      </c>
      <c r="AO21" s="602">
        <f t="shared" si="23"/>
        <v>9.492906210086644E-4</v>
      </c>
      <c r="AP21" s="601">
        <f t="shared" si="3"/>
        <v>57938</v>
      </c>
      <c r="AQ21" s="167">
        <v>86000</v>
      </c>
      <c r="AR21" s="665">
        <v>0.67369767441860462</v>
      </c>
      <c r="AS21" s="386">
        <f t="shared" si="4"/>
        <v>57883</v>
      </c>
      <c r="AT21" s="386">
        <f t="shared" si="24"/>
        <v>55</v>
      </c>
      <c r="AU21" s="601">
        <f t="shared" si="5"/>
        <v>57938</v>
      </c>
      <c r="AV21" s="601">
        <v>27720</v>
      </c>
      <c r="AW21" s="598">
        <f t="shared" si="6"/>
        <v>0.47889708550006049</v>
      </c>
      <c r="AX21" s="601">
        <v>51</v>
      </c>
      <c r="AY21" s="598">
        <f t="shared" si="25"/>
        <v>0.92727272727272725</v>
      </c>
      <c r="AZ21" s="601">
        <f t="shared" si="7"/>
        <v>27771</v>
      </c>
      <c r="BA21" s="598">
        <f t="shared" si="8"/>
        <v>0.47932272429148398</v>
      </c>
      <c r="BB21" s="601">
        <v>339</v>
      </c>
      <c r="BC21" s="598">
        <f t="shared" si="9"/>
        <v>1.2229437229437229E-2</v>
      </c>
      <c r="BD21" s="600">
        <v>8</v>
      </c>
      <c r="BE21" s="598">
        <f t="shared" si="26"/>
        <v>0.15686274509803921</v>
      </c>
      <c r="BF21" s="601">
        <f t="shared" si="10"/>
        <v>347</v>
      </c>
      <c r="BG21" s="598">
        <f t="shared" si="11"/>
        <v>1.2495048791905225E-2</v>
      </c>
      <c r="BH21" s="601">
        <v>154</v>
      </c>
      <c r="BI21" s="598">
        <f t="shared" si="12"/>
        <v>0.45427728613569324</v>
      </c>
      <c r="BJ21" s="600">
        <v>2</v>
      </c>
      <c r="BK21" s="598">
        <f t="shared" si="13"/>
        <v>0.25</v>
      </c>
      <c r="BL21" s="601">
        <f t="shared" si="14"/>
        <v>156</v>
      </c>
      <c r="BM21" s="598">
        <f t="shared" si="15"/>
        <v>0.44956772334293948</v>
      </c>
      <c r="BN21" s="601">
        <v>84</v>
      </c>
      <c r="BO21" s="598">
        <f t="shared" si="16"/>
        <v>3.0247380360808036E-3</v>
      </c>
      <c r="BP21" s="601">
        <v>2522</v>
      </c>
      <c r="BQ21" s="598">
        <f t="shared" si="17"/>
        <v>9.0814158654711749E-2</v>
      </c>
      <c r="BR21" s="601">
        <f t="shared" si="18"/>
        <v>2606</v>
      </c>
      <c r="BS21" s="598">
        <f t="shared" si="19"/>
        <v>9.3838896690792553E-2</v>
      </c>
      <c r="BT21" s="600">
        <v>6</v>
      </c>
      <c r="BU21" s="598">
        <f t="shared" si="20"/>
        <v>0.2608695652173913</v>
      </c>
      <c r="BV21" s="600">
        <v>4</v>
      </c>
      <c r="BW21" s="598">
        <f t="shared" si="21"/>
        <v>0.5</v>
      </c>
      <c r="BX21" s="387" t="str">
        <f t="shared" si="22"/>
        <v/>
      </c>
    </row>
    <row r="22" spans="1:76" s="167" customFormat="1" x14ac:dyDescent="0.2">
      <c r="A22" s="379" t="s">
        <v>464</v>
      </c>
      <c r="B22" s="379" t="s">
        <v>354</v>
      </c>
      <c r="C22" s="379" t="s">
        <v>502</v>
      </c>
      <c r="D22" s="379" t="s">
        <v>507</v>
      </c>
      <c r="E22" s="379" t="s">
        <v>504</v>
      </c>
      <c r="F22" s="379" t="s">
        <v>519</v>
      </c>
      <c r="G22" s="10" t="s">
        <v>315</v>
      </c>
      <c r="H22" s="12" t="s">
        <v>1110</v>
      </c>
      <c r="I22" s="12" t="s">
        <v>935</v>
      </c>
      <c r="J22" s="591" t="s">
        <v>936</v>
      </c>
      <c r="K22" s="380"/>
      <c r="L22" s="380"/>
      <c r="M22" s="381"/>
      <c r="N22" s="380"/>
      <c r="O22" s="380"/>
      <c r="P22" s="380"/>
      <c r="Q22" s="382"/>
      <c r="R22" s="382"/>
      <c r="S22" s="382"/>
      <c r="T22" s="147" t="s">
        <v>386</v>
      </c>
      <c r="U22" s="383">
        <v>7</v>
      </c>
      <c r="V22" s="600">
        <v>0</v>
      </c>
      <c r="W22" s="600">
        <v>16</v>
      </c>
      <c r="X22" s="123">
        <f t="shared" si="0"/>
        <v>2.2857142857142856</v>
      </c>
      <c r="Y22" s="601">
        <f t="shared" si="1"/>
        <v>6383</v>
      </c>
      <c r="Z22" s="601">
        <f t="shared" si="2"/>
        <v>2964.5714285714284</v>
      </c>
      <c r="AA22" s="384"/>
      <c r="AB22" s="385"/>
      <c r="AC22" s="384"/>
      <c r="AD22" s="385"/>
      <c r="AE22" s="384"/>
      <c r="AF22" s="385"/>
      <c r="AG22" s="384"/>
      <c r="AH22" s="385"/>
      <c r="AI22" s="600">
        <v>6</v>
      </c>
      <c r="AJ22" s="598">
        <f t="shared" si="27"/>
        <v>0.375</v>
      </c>
      <c r="AK22" s="600">
        <v>4</v>
      </c>
      <c r="AL22" s="598">
        <f t="shared" si="28"/>
        <v>0.5714285714285714</v>
      </c>
      <c r="AM22" s="386">
        <v>44644</v>
      </c>
      <c r="AN22" s="601">
        <v>37</v>
      </c>
      <c r="AO22" s="602">
        <f t="shared" si="23"/>
        <v>8.2809247778697882E-4</v>
      </c>
      <c r="AP22" s="601">
        <f t="shared" si="3"/>
        <v>44681</v>
      </c>
      <c r="AQ22" s="167">
        <v>75900</v>
      </c>
      <c r="AR22" s="665">
        <v>0.58868247694334652</v>
      </c>
      <c r="AS22" s="386">
        <f t="shared" si="4"/>
        <v>44644</v>
      </c>
      <c r="AT22" s="386">
        <f t="shared" si="24"/>
        <v>37</v>
      </c>
      <c r="AU22" s="601">
        <f t="shared" si="5"/>
        <v>44681</v>
      </c>
      <c r="AV22" s="601">
        <v>20714</v>
      </c>
      <c r="AW22" s="598">
        <f t="shared" si="6"/>
        <v>0.46398172206791505</v>
      </c>
      <c r="AX22" s="601">
        <v>38</v>
      </c>
      <c r="AY22" s="598">
        <f t="shared" si="25"/>
        <v>1.027027027027027</v>
      </c>
      <c r="AZ22" s="601">
        <f t="shared" si="7"/>
        <v>20752</v>
      </c>
      <c r="BA22" s="598">
        <f t="shared" si="8"/>
        <v>0.46444797564960499</v>
      </c>
      <c r="BB22" s="601">
        <v>442</v>
      </c>
      <c r="BC22" s="598">
        <f t="shared" si="9"/>
        <v>2.1338225354832482E-2</v>
      </c>
      <c r="BD22" s="600">
        <v>16</v>
      </c>
      <c r="BE22" s="598">
        <f t="shared" si="26"/>
        <v>0.42105263157894735</v>
      </c>
      <c r="BF22" s="601">
        <f t="shared" si="10"/>
        <v>458</v>
      </c>
      <c r="BG22" s="598">
        <f t="shared" si="11"/>
        <v>2.2070161912104858E-2</v>
      </c>
      <c r="BH22" s="601">
        <v>129</v>
      </c>
      <c r="BI22" s="598">
        <f t="shared" si="12"/>
        <v>0.29185520361990952</v>
      </c>
      <c r="BJ22" s="600">
        <v>3</v>
      </c>
      <c r="BK22" s="598">
        <f t="shared" si="13"/>
        <v>0.1875</v>
      </c>
      <c r="BL22" s="601">
        <f t="shared" si="14"/>
        <v>132</v>
      </c>
      <c r="BM22" s="598">
        <f t="shared" si="15"/>
        <v>0.28820960698689957</v>
      </c>
      <c r="BN22" s="601">
        <v>33</v>
      </c>
      <c r="BO22" s="598">
        <f t="shared" si="16"/>
        <v>1.5902081727062452E-3</v>
      </c>
      <c r="BP22" s="601">
        <v>1713</v>
      </c>
      <c r="BQ22" s="598">
        <f t="shared" si="17"/>
        <v>8.2546260601387825E-2</v>
      </c>
      <c r="BR22" s="601">
        <f t="shared" si="18"/>
        <v>1746</v>
      </c>
      <c r="BS22" s="598">
        <f t="shared" si="19"/>
        <v>8.4136468774094059E-2</v>
      </c>
      <c r="BT22" s="600">
        <v>6</v>
      </c>
      <c r="BU22" s="598">
        <f t="shared" si="20"/>
        <v>0.375</v>
      </c>
      <c r="BV22" s="600">
        <v>4</v>
      </c>
      <c r="BW22" s="598">
        <f t="shared" si="21"/>
        <v>0.5714285714285714</v>
      </c>
      <c r="BX22" s="387" t="str">
        <f t="shared" si="22"/>
        <v/>
      </c>
    </row>
    <row r="23" spans="1:76" s="167" customFormat="1" x14ac:dyDescent="0.2">
      <c r="A23" s="379" t="s">
        <v>464</v>
      </c>
      <c r="B23" s="379" t="s">
        <v>355</v>
      </c>
      <c r="C23" s="379" t="s">
        <v>502</v>
      </c>
      <c r="D23" s="379" t="s">
        <v>507</v>
      </c>
      <c r="E23" s="379" t="s">
        <v>504</v>
      </c>
      <c r="F23" s="379" t="s">
        <v>519</v>
      </c>
      <c r="G23" s="10" t="s">
        <v>315</v>
      </c>
      <c r="H23" s="12" t="s">
        <v>1110</v>
      </c>
      <c r="I23" s="12" t="s">
        <v>935</v>
      </c>
      <c r="J23" s="591" t="s">
        <v>936</v>
      </c>
      <c r="K23" s="380"/>
      <c r="L23" s="380"/>
      <c r="M23" s="381"/>
      <c r="N23" s="380"/>
      <c r="O23" s="380"/>
      <c r="P23" s="380"/>
      <c r="Q23" s="382"/>
      <c r="R23" s="382"/>
      <c r="S23" s="382"/>
      <c r="T23" s="147" t="s">
        <v>386</v>
      </c>
      <c r="U23" s="383">
        <v>8</v>
      </c>
      <c r="V23" s="600">
        <v>0</v>
      </c>
      <c r="W23" s="600">
        <v>32</v>
      </c>
      <c r="X23" s="123">
        <f t="shared" si="0"/>
        <v>4</v>
      </c>
      <c r="Y23" s="601">
        <f t="shared" si="1"/>
        <v>6435.125</v>
      </c>
      <c r="Z23" s="601">
        <f t="shared" si="2"/>
        <v>3079.75</v>
      </c>
      <c r="AA23" s="384"/>
      <c r="AB23" s="385"/>
      <c r="AC23" s="384"/>
      <c r="AD23" s="385"/>
      <c r="AE23" s="384"/>
      <c r="AF23" s="385"/>
      <c r="AG23" s="384"/>
      <c r="AH23" s="385"/>
      <c r="AI23" s="600">
        <v>7</v>
      </c>
      <c r="AJ23" s="598">
        <f t="shared" si="27"/>
        <v>0.21875</v>
      </c>
      <c r="AK23" s="600">
        <v>6</v>
      </c>
      <c r="AL23" s="598">
        <f t="shared" si="28"/>
        <v>0.75</v>
      </c>
      <c r="AM23" s="386">
        <v>51458</v>
      </c>
      <c r="AN23" s="601">
        <v>23</v>
      </c>
      <c r="AO23" s="602">
        <f t="shared" si="23"/>
        <v>4.4676676832229367E-4</v>
      </c>
      <c r="AP23" s="601">
        <f t="shared" si="3"/>
        <v>51481</v>
      </c>
      <c r="AQ23" s="167">
        <v>86600</v>
      </c>
      <c r="AR23" s="665">
        <v>0.59446882217090069</v>
      </c>
      <c r="AS23" s="386">
        <f t="shared" si="4"/>
        <v>51458</v>
      </c>
      <c r="AT23" s="386">
        <f t="shared" si="24"/>
        <v>23</v>
      </c>
      <c r="AU23" s="601">
        <f t="shared" si="5"/>
        <v>51481</v>
      </c>
      <c r="AV23" s="601">
        <v>24617</v>
      </c>
      <c r="AW23" s="598">
        <f t="shared" si="6"/>
        <v>0.47839014341793307</v>
      </c>
      <c r="AX23" s="601">
        <v>21</v>
      </c>
      <c r="AY23" s="598">
        <f t="shared" si="25"/>
        <v>0.91304347826086951</v>
      </c>
      <c r="AZ23" s="601">
        <f t="shared" si="7"/>
        <v>24638</v>
      </c>
      <c r="BA23" s="598">
        <f t="shared" si="8"/>
        <v>0.47858433208368134</v>
      </c>
      <c r="BB23" s="601">
        <v>307</v>
      </c>
      <c r="BC23" s="598">
        <f t="shared" si="9"/>
        <v>1.2471056586911484E-2</v>
      </c>
      <c r="BD23" s="600">
        <v>0</v>
      </c>
      <c r="BE23" s="598">
        <f t="shared" si="26"/>
        <v>0</v>
      </c>
      <c r="BF23" s="601">
        <f t="shared" si="10"/>
        <v>307</v>
      </c>
      <c r="BG23" s="598">
        <f t="shared" si="11"/>
        <v>1.2460426982709636E-2</v>
      </c>
      <c r="BH23" s="601">
        <v>164</v>
      </c>
      <c r="BI23" s="598">
        <f t="shared" si="12"/>
        <v>0.53420195439739415</v>
      </c>
      <c r="BJ23" s="600">
        <v>0</v>
      </c>
      <c r="BK23" s="385" t="str">
        <f t="shared" si="13"/>
        <v/>
      </c>
      <c r="BL23" s="601">
        <f t="shared" si="14"/>
        <v>164</v>
      </c>
      <c r="BM23" s="598">
        <f t="shared" si="15"/>
        <v>0.53420195439739415</v>
      </c>
      <c r="BN23" s="601">
        <v>229</v>
      </c>
      <c r="BO23" s="598">
        <f t="shared" si="16"/>
        <v>9.2945855994804767E-3</v>
      </c>
      <c r="BP23" s="601">
        <v>1427</v>
      </c>
      <c r="BQ23" s="598">
        <f t="shared" si="17"/>
        <v>5.7918662229077038E-2</v>
      </c>
      <c r="BR23" s="601">
        <f t="shared" si="18"/>
        <v>1656</v>
      </c>
      <c r="BS23" s="598">
        <f t="shared" si="19"/>
        <v>6.7213247828557518E-2</v>
      </c>
      <c r="BT23" s="600">
        <v>11</v>
      </c>
      <c r="BU23" s="598">
        <f t="shared" si="20"/>
        <v>0.34375</v>
      </c>
      <c r="BV23" s="600">
        <v>3</v>
      </c>
      <c r="BW23" s="598">
        <f t="shared" si="21"/>
        <v>0.375</v>
      </c>
      <c r="BX23" s="387" t="str">
        <f t="shared" si="22"/>
        <v/>
      </c>
    </row>
    <row r="24" spans="1:76" s="167" customFormat="1" x14ac:dyDescent="0.2">
      <c r="A24" s="379" t="s">
        <v>464</v>
      </c>
      <c r="B24" s="379" t="s">
        <v>356</v>
      </c>
      <c r="C24" s="379" t="s">
        <v>357</v>
      </c>
      <c r="D24" s="379" t="s">
        <v>507</v>
      </c>
      <c r="E24" s="379" t="s">
        <v>504</v>
      </c>
      <c r="F24" s="379" t="s">
        <v>519</v>
      </c>
      <c r="G24" s="10" t="s">
        <v>315</v>
      </c>
      <c r="H24" s="12" t="s">
        <v>1110</v>
      </c>
      <c r="I24" s="12" t="s">
        <v>935</v>
      </c>
      <c r="J24" s="591" t="s">
        <v>936</v>
      </c>
      <c r="K24" s="380"/>
      <c r="L24" s="380"/>
      <c r="M24" s="381"/>
      <c r="N24" s="380"/>
      <c r="O24" s="380"/>
      <c r="P24" s="380"/>
      <c r="Q24" s="382"/>
      <c r="R24" s="382"/>
      <c r="S24" s="382"/>
      <c r="T24" s="147" t="s">
        <v>386</v>
      </c>
      <c r="U24" s="383">
        <v>3</v>
      </c>
      <c r="V24" s="600">
        <v>0</v>
      </c>
      <c r="W24" s="600">
        <v>9</v>
      </c>
      <c r="X24" s="123">
        <f t="shared" si="0"/>
        <v>3</v>
      </c>
      <c r="Y24" s="601">
        <f t="shared" si="1"/>
        <v>6465.333333333333</v>
      </c>
      <c r="Z24" s="601">
        <f t="shared" si="2"/>
        <v>3349.3333333333335</v>
      </c>
      <c r="AA24" s="384"/>
      <c r="AB24" s="385"/>
      <c r="AC24" s="384"/>
      <c r="AD24" s="385"/>
      <c r="AE24" s="384"/>
      <c r="AF24" s="385"/>
      <c r="AG24" s="384"/>
      <c r="AH24" s="385"/>
      <c r="AI24" s="600">
        <v>3</v>
      </c>
      <c r="AJ24" s="598">
        <f t="shared" si="27"/>
        <v>0.33333333333333331</v>
      </c>
      <c r="AK24" s="600">
        <v>3</v>
      </c>
      <c r="AL24" s="598">
        <f t="shared" si="28"/>
        <v>1</v>
      </c>
      <c r="AM24" s="386">
        <v>19332</v>
      </c>
      <c r="AN24" s="601">
        <v>64</v>
      </c>
      <c r="AO24" s="602">
        <f t="shared" si="23"/>
        <v>3.2996494122499486E-3</v>
      </c>
      <c r="AP24" s="601">
        <f t="shared" si="3"/>
        <v>19396</v>
      </c>
      <c r="AQ24" s="167">
        <v>28500</v>
      </c>
      <c r="AR24" s="665">
        <v>0.68056140350877192</v>
      </c>
      <c r="AS24" s="386">
        <f t="shared" si="4"/>
        <v>19332</v>
      </c>
      <c r="AT24" s="386">
        <f t="shared" si="24"/>
        <v>64</v>
      </c>
      <c r="AU24" s="601">
        <f t="shared" si="5"/>
        <v>19396</v>
      </c>
      <c r="AV24" s="601">
        <v>9993</v>
      </c>
      <c r="AW24" s="598">
        <f t="shared" si="6"/>
        <v>0.51691495965238987</v>
      </c>
      <c r="AX24" s="601">
        <v>55</v>
      </c>
      <c r="AY24" s="598">
        <f t="shared" si="25"/>
        <v>0.859375</v>
      </c>
      <c r="AZ24" s="601">
        <f t="shared" si="7"/>
        <v>10048</v>
      </c>
      <c r="BA24" s="598">
        <f t="shared" si="8"/>
        <v>0.51804495772324188</v>
      </c>
      <c r="BB24" s="601">
        <v>173</v>
      </c>
      <c r="BC24" s="598">
        <f t="shared" si="9"/>
        <v>1.7312118482938055E-2</v>
      </c>
      <c r="BD24" s="600">
        <v>5</v>
      </c>
      <c r="BE24" s="598">
        <f t="shared" si="26"/>
        <v>9.0909090909090912E-2</v>
      </c>
      <c r="BF24" s="601">
        <f t="shared" si="10"/>
        <v>178</v>
      </c>
      <c r="BG24" s="598">
        <f t="shared" si="11"/>
        <v>1.7714968152866242E-2</v>
      </c>
      <c r="BH24" s="601">
        <v>68</v>
      </c>
      <c r="BI24" s="598">
        <f t="shared" si="12"/>
        <v>0.39306358381502893</v>
      </c>
      <c r="BJ24" s="600">
        <v>4</v>
      </c>
      <c r="BK24" s="598">
        <f t="shared" si="13"/>
        <v>0.8</v>
      </c>
      <c r="BL24" s="601">
        <f t="shared" si="14"/>
        <v>72</v>
      </c>
      <c r="BM24" s="598">
        <f t="shared" si="15"/>
        <v>0.4044943820224719</v>
      </c>
      <c r="BN24" s="601">
        <v>16</v>
      </c>
      <c r="BO24" s="598">
        <f t="shared" si="16"/>
        <v>1.5923566878980893E-3</v>
      </c>
      <c r="BP24" s="601">
        <v>875</v>
      </c>
      <c r="BQ24" s="598">
        <f t="shared" si="17"/>
        <v>8.7082006369426757E-2</v>
      </c>
      <c r="BR24" s="601">
        <f t="shared" si="18"/>
        <v>891</v>
      </c>
      <c r="BS24" s="598">
        <f t="shared" si="19"/>
        <v>8.8674363057324845E-2</v>
      </c>
      <c r="BT24" s="600">
        <v>3</v>
      </c>
      <c r="BU24" s="598">
        <f t="shared" si="20"/>
        <v>0.33333333333333331</v>
      </c>
      <c r="BV24" s="600">
        <v>1</v>
      </c>
      <c r="BW24" s="598">
        <f t="shared" si="21"/>
        <v>0.33333333333333331</v>
      </c>
      <c r="BX24" s="387" t="str">
        <f t="shared" si="22"/>
        <v/>
      </c>
    </row>
    <row r="25" spans="1:76" s="167" customFormat="1" x14ac:dyDescent="0.2">
      <c r="A25" s="379" t="s">
        <v>464</v>
      </c>
      <c r="B25" s="379" t="s">
        <v>356</v>
      </c>
      <c r="C25" s="379" t="s">
        <v>358</v>
      </c>
      <c r="D25" s="379" t="s">
        <v>507</v>
      </c>
      <c r="E25" s="379" t="s">
        <v>504</v>
      </c>
      <c r="F25" s="379" t="s">
        <v>519</v>
      </c>
      <c r="G25" s="10" t="s">
        <v>315</v>
      </c>
      <c r="H25" s="12" t="s">
        <v>1110</v>
      </c>
      <c r="I25" s="12" t="s">
        <v>935</v>
      </c>
      <c r="J25" s="591" t="s">
        <v>936</v>
      </c>
      <c r="K25" s="380"/>
      <c r="L25" s="380"/>
      <c r="M25" s="381"/>
      <c r="N25" s="380"/>
      <c r="O25" s="380"/>
      <c r="P25" s="380"/>
      <c r="Q25" s="382"/>
      <c r="R25" s="382"/>
      <c r="S25" s="382"/>
      <c r="T25" s="147" t="s">
        <v>386</v>
      </c>
      <c r="U25" s="383">
        <v>4</v>
      </c>
      <c r="V25" s="600">
        <v>0</v>
      </c>
      <c r="W25" s="600">
        <v>5</v>
      </c>
      <c r="X25" s="123">
        <f t="shared" si="0"/>
        <v>1.25</v>
      </c>
      <c r="Y25" s="601">
        <f t="shared" si="1"/>
        <v>6975.5</v>
      </c>
      <c r="Z25" s="601">
        <f t="shared" si="2"/>
        <v>3192.75</v>
      </c>
      <c r="AA25" s="384"/>
      <c r="AB25" s="385"/>
      <c r="AC25" s="384"/>
      <c r="AD25" s="385"/>
      <c r="AE25" s="384"/>
      <c r="AF25" s="385"/>
      <c r="AG25" s="384"/>
      <c r="AH25" s="385"/>
      <c r="AI25" s="600">
        <v>1</v>
      </c>
      <c r="AJ25" s="598">
        <f t="shared" si="27"/>
        <v>0.2</v>
      </c>
      <c r="AK25" s="600">
        <v>1</v>
      </c>
      <c r="AL25" s="598">
        <f t="shared" si="28"/>
        <v>0.25</v>
      </c>
      <c r="AM25" s="386">
        <v>27860</v>
      </c>
      <c r="AN25" s="601">
        <v>42</v>
      </c>
      <c r="AO25" s="602">
        <f t="shared" si="23"/>
        <v>1.5052684395383843E-3</v>
      </c>
      <c r="AP25" s="601">
        <f t="shared" si="3"/>
        <v>27902</v>
      </c>
      <c r="AQ25" s="167">
        <v>44400</v>
      </c>
      <c r="AR25" s="665">
        <v>0.62842342342342339</v>
      </c>
      <c r="AS25" s="386">
        <f t="shared" si="4"/>
        <v>27860</v>
      </c>
      <c r="AT25" s="386">
        <f t="shared" si="24"/>
        <v>42</v>
      </c>
      <c r="AU25" s="601">
        <f t="shared" si="5"/>
        <v>27902</v>
      </c>
      <c r="AV25" s="601">
        <v>12730</v>
      </c>
      <c r="AW25" s="598">
        <f t="shared" si="6"/>
        <v>0.45692749461593685</v>
      </c>
      <c r="AX25" s="601">
        <v>41</v>
      </c>
      <c r="AY25" s="598">
        <f t="shared" si="25"/>
        <v>0.97619047619047616</v>
      </c>
      <c r="AZ25" s="601">
        <f t="shared" si="7"/>
        <v>12771</v>
      </c>
      <c r="BA25" s="598">
        <f t="shared" si="8"/>
        <v>0.45770912479392156</v>
      </c>
      <c r="BB25" s="601">
        <v>214</v>
      </c>
      <c r="BC25" s="598">
        <f t="shared" si="9"/>
        <v>1.681068342498036E-2</v>
      </c>
      <c r="BD25" s="600">
        <v>4</v>
      </c>
      <c r="BE25" s="598">
        <f t="shared" si="26"/>
        <v>9.7560975609756101E-2</v>
      </c>
      <c r="BF25" s="601">
        <f t="shared" si="10"/>
        <v>218</v>
      </c>
      <c r="BG25" s="598">
        <f t="shared" si="11"/>
        <v>1.7069924046668232E-2</v>
      </c>
      <c r="BH25" s="601">
        <v>58</v>
      </c>
      <c r="BI25" s="598">
        <f t="shared" si="12"/>
        <v>0.27102803738317754</v>
      </c>
      <c r="BJ25" s="600">
        <v>2</v>
      </c>
      <c r="BK25" s="598">
        <f t="shared" si="13"/>
        <v>0.5</v>
      </c>
      <c r="BL25" s="601">
        <f t="shared" si="14"/>
        <v>60</v>
      </c>
      <c r="BM25" s="598">
        <f t="shared" si="15"/>
        <v>0.27522935779816515</v>
      </c>
      <c r="BN25" s="601">
        <v>7</v>
      </c>
      <c r="BO25" s="598">
        <f t="shared" si="16"/>
        <v>5.4811682718659458E-4</v>
      </c>
      <c r="BP25" s="601">
        <v>1238</v>
      </c>
      <c r="BQ25" s="598">
        <f t="shared" si="17"/>
        <v>9.6938376008143451E-2</v>
      </c>
      <c r="BR25" s="601">
        <f t="shared" si="18"/>
        <v>1245</v>
      </c>
      <c r="BS25" s="598">
        <f t="shared" si="19"/>
        <v>9.7486492835330049E-2</v>
      </c>
      <c r="BT25" s="600">
        <v>2</v>
      </c>
      <c r="BU25" s="598">
        <f t="shared" si="20"/>
        <v>0.4</v>
      </c>
      <c r="BV25" s="600">
        <v>2</v>
      </c>
      <c r="BW25" s="598">
        <f t="shared" si="21"/>
        <v>0.5</v>
      </c>
      <c r="BX25" s="387" t="str">
        <f t="shared" si="22"/>
        <v/>
      </c>
    </row>
    <row r="26" spans="1:76" s="167" customFormat="1" x14ac:dyDescent="0.2">
      <c r="A26" s="379" t="s">
        <v>464</v>
      </c>
      <c r="B26" s="379" t="s">
        <v>359</v>
      </c>
      <c r="C26" s="379" t="s">
        <v>502</v>
      </c>
      <c r="D26" s="379" t="s">
        <v>507</v>
      </c>
      <c r="E26" s="379" t="s">
        <v>504</v>
      </c>
      <c r="F26" s="379" t="s">
        <v>519</v>
      </c>
      <c r="G26" s="10" t="s">
        <v>315</v>
      </c>
      <c r="H26" s="12" t="s">
        <v>1110</v>
      </c>
      <c r="I26" s="12" t="s">
        <v>935</v>
      </c>
      <c r="J26" s="591" t="s">
        <v>936</v>
      </c>
      <c r="K26" s="380"/>
      <c r="L26" s="380"/>
      <c r="M26" s="381"/>
      <c r="N26" s="380"/>
      <c r="O26" s="380"/>
      <c r="P26" s="380"/>
      <c r="Q26" s="382"/>
      <c r="R26" s="382"/>
      <c r="S26" s="382"/>
      <c r="T26" s="147" t="s">
        <v>386</v>
      </c>
      <c r="U26" s="383">
        <v>7</v>
      </c>
      <c r="V26" s="600">
        <v>0</v>
      </c>
      <c r="W26" s="600">
        <v>14</v>
      </c>
      <c r="X26" s="123">
        <f t="shared" si="0"/>
        <v>2</v>
      </c>
      <c r="Y26" s="601">
        <f t="shared" si="1"/>
        <v>8624.1428571428569</v>
      </c>
      <c r="Z26" s="601">
        <f t="shared" si="2"/>
        <v>5064.7142857142853</v>
      </c>
      <c r="AA26" s="384"/>
      <c r="AB26" s="385"/>
      <c r="AC26" s="384"/>
      <c r="AD26" s="385"/>
      <c r="AE26" s="384"/>
      <c r="AF26" s="385"/>
      <c r="AG26" s="384"/>
      <c r="AH26" s="385"/>
      <c r="AI26" s="600">
        <v>4</v>
      </c>
      <c r="AJ26" s="598">
        <f t="shared" si="27"/>
        <v>0.2857142857142857</v>
      </c>
      <c r="AK26" s="600">
        <v>4</v>
      </c>
      <c r="AL26" s="598">
        <f t="shared" si="28"/>
        <v>0.5714285714285714</v>
      </c>
      <c r="AM26" s="386">
        <v>60283</v>
      </c>
      <c r="AN26" s="601">
        <v>86</v>
      </c>
      <c r="AO26" s="602">
        <f t="shared" si="23"/>
        <v>1.4245722142159055E-3</v>
      </c>
      <c r="AP26" s="601">
        <f t="shared" si="3"/>
        <v>60369</v>
      </c>
      <c r="AQ26" s="167">
        <v>81100</v>
      </c>
      <c r="AR26" s="665">
        <v>0.74437731196054258</v>
      </c>
      <c r="AS26" s="386">
        <f t="shared" si="4"/>
        <v>60283</v>
      </c>
      <c r="AT26" s="386">
        <f t="shared" si="24"/>
        <v>86</v>
      </c>
      <c r="AU26" s="601">
        <f t="shared" si="5"/>
        <v>60369</v>
      </c>
      <c r="AV26" s="601">
        <v>35374</v>
      </c>
      <c r="AW26" s="598">
        <f t="shared" si="6"/>
        <v>0.58679893170545594</v>
      </c>
      <c r="AX26" s="601">
        <v>79</v>
      </c>
      <c r="AY26" s="598">
        <f t="shared" si="25"/>
        <v>0.91860465116279066</v>
      </c>
      <c r="AZ26" s="601">
        <f t="shared" si="7"/>
        <v>35453</v>
      </c>
      <c r="BA26" s="598">
        <f t="shared" si="8"/>
        <v>0.58727161291391272</v>
      </c>
      <c r="BB26" s="601">
        <v>472</v>
      </c>
      <c r="BC26" s="598">
        <f t="shared" si="9"/>
        <v>1.3343133374795048E-2</v>
      </c>
      <c r="BD26" s="600">
        <v>11</v>
      </c>
      <c r="BE26" s="598">
        <f t="shared" si="26"/>
        <v>0.13924050632911392</v>
      </c>
      <c r="BF26" s="601">
        <f t="shared" si="10"/>
        <v>483</v>
      </c>
      <c r="BG26" s="598">
        <f t="shared" si="11"/>
        <v>1.3623670775392773E-2</v>
      </c>
      <c r="BH26" s="601">
        <v>183</v>
      </c>
      <c r="BI26" s="598">
        <f t="shared" si="12"/>
        <v>0.38771186440677968</v>
      </c>
      <c r="BJ26" s="600">
        <v>1</v>
      </c>
      <c r="BK26" s="598">
        <f t="shared" si="13"/>
        <v>9.0909090909090912E-2</v>
      </c>
      <c r="BL26" s="601">
        <f t="shared" si="14"/>
        <v>184</v>
      </c>
      <c r="BM26" s="598">
        <f t="shared" si="15"/>
        <v>0.38095238095238093</v>
      </c>
      <c r="BN26" s="601">
        <v>75</v>
      </c>
      <c r="BO26" s="598">
        <f t="shared" si="16"/>
        <v>2.1154768284771387E-3</v>
      </c>
      <c r="BP26" s="601">
        <v>4516</v>
      </c>
      <c r="BQ26" s="598">
        <f t="shared" si="17"/>
        <v>0.12737991143203678</v>
      </c>
      <c r="BR26" s="601">
        <f t="shared" si="18"/>
        <v>4591</v>
      </c>
      <c r="BS26" s="598">
        <f t="shared" si="19"/>
        <v>0.12949538826051393</v>
      </c>
      <c r="BT26" s="600">
        <v>3</v>
      </c>
      <c r="BU26" s="598">
        <f t="shared" si="20"/>
        <v>0.21428571428571427</v>
      </c>
      <c r="BV26" s="600">
        <v>2</v>
      </c>
      <c r="BW26" s="598">
        <f t="shared" si="21"/>
        <v>0.2857142857142857</v>
      </c>
      <c r="BX26" s="387" t="str">
        <f t="shared" si="22"/>
        <v/>
      </c>
    </row>
    <row r="27" spans="1:76" s="167" customFormat="1" x14ac:dyDescent="0.2">
      <c r="A27" s="379" t="s">
        <v>464</v>
      </c>
      <c r="B27" s="379" t="s">
        <v>360</v>
      </c>
      <c r="C27" s="379" t="s">
        <v>748</v>
      </c>
      <c r="D27" s="379" t="s">
        <v>507</v>
      </c>
      <c r="E27" s="379" t="s">
        <v>504</v>
      </c>
      <c r="F27" s="379" t="s">
        <v>519</v>
      </c>
      <c r="G27" s="10" t="s">
        <v>315</v>
      </c>
      <c r="H27" s="12" t="s">
        <v>1110</v>
      </c>
      <c r="I27" s="12" t="s">
        <v>935</v>
      </c>
      <c r="J27" s="591" t="s">
        <v>936</v>
      </c>
      <c r="K27" s="380"/>
      <c r="L27" s="380"/>
      <c r="M27" s="381"/>
      <c r="N27" s="380"/>
      <c r="O27" s="380"/>
      <c r="P27" s="380"/>
      <c r="Q27" s="382"/>
      <c r="R27" s="382"/>
      <c r="S27" s="382"/>
      <c r="T27" s="147" t="s">
        <v>386</v>
      </c>
      <c r="U27" s="383">
        <v>3</v>
      </c>
      <c r="V27" s="600">
        <v>0</v>
      </c>
      <c r="W27" s="600">
        <v>12</v>
      </c>
      <c r="X27" s="123">
        <f t="shared" si="0"/>
        <v>4</v>
      </c>
      <c r="Y27" s="601">
        <f t="shared" si="1"/>
        <v>6720.666666666667</v>
      </c>
      <c r="Z27" s="601">
        <f t="shared" si="2"/>
        <v>3060.6666666666665</v>
      </c>
      <c r="AA27" s="384"/>
      <c r="AB27" s="385"/>
      <c r="AC27" s="384"/>
      <c r="AD27" s="385"/>
      <c r="AE27" s="384"/>
      <c r="AF27" s="385"/>
      <c r="AG27" s="384"/>
      <c r="AH27" s="385"/>
      <c r="AI27" s="600">
        <v>3</v>
      </c>
      <c r="AJ27" s="598">
        <f t="shared" si="27"/>
        <v>0.25</v>
      </c>
      <c r="AK27" s="600">
        <v>2</v>
      </c>
      <c r="AL27" s="598">
        <f t="shared" si="28"/>
        <v>0.66666666666666663</v>
      </c>
      <c r="AM27" s="386">
        <v>20153</v>
      </c>
      <c r="AN27" s="601">
        <v>9</v>
      </c>
      <c r="AO27" s="602">
        <f t="shared" si="23"/>
        <v>4.46384287273088E-4</v>
      </c>
      <c r="AP27" s="601">
        <f t="shared" si="3"/>
        <v>20162</v>
      </c>
      <c r="AQ27" s="167">
        <v>34200</v>
      </c>
      <c r="AR27" s="665">
        <v>0.58953216374269002</v>
      </c>
      <c r="AS27" s="386">
        <f t="shared" si="4"/>
        <v>20153</v>
      </c>
      <c r="AT27" s="386">
        <f t="shared" si="24"/>
        <v>9</v>
      </c>
      <c r="AU27" s="601">
        <f t="shared" si="5"/>
        <v>20162</v>
      </c>
      <c r="AV27" s="601">
        <v>9173</v>
      </c>
      <c r="AW27" s="598">
        <f t="shared" si="6"/>
        <v>0.45516796506723567</v>
      </c>
      <c r="AX27" s="601">
        <v>9</v>
      </c>
      <c r="AY27" s="598">
        <f t="shared" si="25"/>
        <v>1</v>
      </c>
      <c r="AZ27" s="601">
        <f t="shared" si="7"/>
        <v>9182</v>
      </c>
      <c r="BA27" s="598">
        <f t="shared" si="8"/>
        <v>0.45541116952683264</v>
      </c>
      <c r="BB27" s="601">
        <v>207</v>
      </c>
      <c r="BC27" s="598">
        <f t="shared" si="9"/>
        <v>2.2566226970456776E-2</v>
      </c>
      <c r="BD27" s="600">
        <v>6</v>
      </c>
      <c r="BE27" s="598">
        <f t="shared" si="26"/>
        <v>0.66666666666666663</v>
      </c>
      <c r="BF27" s="601">
        <f t="shared" si="10"/>
        <v>213</v>
      </c>
      <c r="BG27" s="598">
        <f t="shared" si="11"/>
        <v>2.3197560444347638E-2</v>
      </c>
      <c r="BH27" s="601">
        <v>46</v>
      </c>
      <c r="BI27" s="598">
        <f t="shared" si="12"/>
        <v>0.22222222222222221</v>
      </c>
      <c r="BJ27" s="600">
        <v>1</v>
      </c>
      <c r="BK27" s="598">
        <f t="shared" si="13"/>
        <v>0.16666666666666666</v>
      </c>
      <c r="BL27" s="601">
        <f t="shared" si="14"/>
        <v>47</v>
      </c>
      <c r="BM27" s="598">
        <f t="shared" si="15"/>
        <v>0.22065727699530516</v>
      </c>
      <c r="BN27" s="601">
        <v>28</v>
      </c>
      <c r="BO27" s="598">
        <f t="shared" si="16"/>
        <v>3.0494445654541493E-3</v>
      </c>
      <c r="BP27" s="601">
        <v>720</v>
      </c>
      <c r="BQ27" s="598">
        <f t="shared" si="17"/>
        <v>7.8414288825963838E-2</v>
      </c>
      <c r="BR27" s="601">
        <f t="shared" si="18"/>
        <v>748</v>
      </c>
      <c r="BS27" s="598">
        <f t="shared" si="19"/>
        <v>8.1463733391417992E-2</v>
      </c>
      <c r="BT27" s="600">
        <v>5</v>
      </c>
      <c r="BU27" s="598">
        <f t="shared" si="20"/>
        <v>0.41666666666666669</v>
      </c>
      <c r="BV27" s="600">
        <v>1</v>
      </c>
      <c r="BW27" s="598">
        <f t="shared" si="21"/>
        <v>0.33333333333333331</v>
      </c>
      <c r="BX27" s="387" t="str">
        <f t="shared" si="22"/>
        <v/>
      </c>
    </row>
    <row r="28" spans="1:76" s="167" customFormat="1" x14ac:dyDescent="0.2">
      <c r="A28" s="379" t="s">
        <v>464</v>
      </c>
      <c r="B28" s="379" t="s">
        <v>360</v>
      </c>
      <c r="C28" s="379" t="s">
        <v>750</v>
      </c>
      <c r="D28" s="379" t="s">
        <v>507</v>
      </c>
      <c r="E28" s="379" t="s">
        <v>504</v>
      </c>
      <c r="F28" s="379" t="s">
        <v>519</v>
      </c>
      <c r="G28" s="10" t="s">
        <v>315</v>
      </c>
      <c r="H28" s="12" t="s">
        <v>1110</v>
      </c>
      <c r="I28" s="12" t="s">
        <v>935</v>
      </c>
      <c r="J28" s="591" t="s">
        <v>936</v>
      </c>
      <c r="K28" s="380"/>
      <c r="L28" s="380"/>
      <c r="M28" s="381"/>
      <c r="N28" s="380"/>
      <c r="O28" s="380"/>
      <c r="P28" s="380"/>
      <c r="Q28" s="382"/>
      <c r="R28" s="382"/>
      <c r="S28" s="382"/>
      <c r="T28" s="147" t="s">
        <v>386</v>
      </c>
      <c r="U28" s="383">
        <v>4</v>
      </c>
      <c r="V28" s="600">
        <v>0</v>
      </c>
      <c r="W28" s="600">
        <v>10</v>
      </c>
      <c r="X28" s="123">
        <f t="shared" si="0"/>
        <v>2.5</v>
      </c>
      <c r="Y28" s="601">
        <f t="shared" si="1"/>
        <v>7115.5</v>
      </c>
      <c r="Z28" s="601">
        <f t="shared" si="2"/>
        <v>3624.25</v>
      </c>
      <c r="AA28" s="384"/>
      <c r="AB28" s="385"/>
      <c r="AC28" s="384"/>
      <c r="AD28" s="385"/>
      <c r="AE28" s="384"/>
      <c r="AF28" s="385"/>
      <c r="AG28" s="384"/>
      <c r="AH28" s="385"/>
      <c r="AI28" s="600">
        <v>3</v>
      </c>
      <c r="AJ28" s="598">
        <f t="shared" si="27"/>
        <v>0.3</v>
      </c>
      <c r="AK28" s="600">
        <v>2</v>
      </c>
      <c r="AL28" s="598">
        <f t="shared" si="28"/>
        <v>0.5</v>
      </c>
      <c r="AM28" s="386">
        <v>28444</v>
      </c>
      <c r="AN28" s="601">
        <v>18</v>
      </c>
      <c r="AO28" s="602">
        <f t="shared" si="23"/>
        <v>6.3242217693767133E-4</v>
      </c>
      <c r="AP28" s="601">
        <f t="shared" si="3"/>
        <v>28462</v>
      </c>
      <c r="AQ28" s="167">
        <v>46100</v>
      </c>
      <c r="AR28" s="665">
        <v>0.61739696312364423</v>
      </c>
      <c r="AS28" s="386">
        <f t="shared" si="4"/>
        <v>28444</v>
      </c>
      <c r="AT28" s="386">
        <f t="shared" si="24"/>
        <v>18</v>
      </c>
      <c r="AU28" s="601">
        <f t="shared" si="5"/>
        <v>28462</v>
      </c>
      <c r="AV28" s="601">
        <v>14479</v>
      </c>
      <c r="AW28" s="598">
        <f t="shared" si="6"/>
        <v>0.50903529742652232</v>
      </c>
      <c r="AX28" s="601">
        <v>18</v>
      </c>
      <c r="AY28" s="598">
        <f t="shared" si="25"/>
        <v>1</v>
      </c>
      <c r="AZ28" s="601">
        <f t="shared" si="7"/>
        <v>14497</v>
      </c>
      <c r="BA28" s="598">
        <f t="shared" si="8"/>
        <v>0.50934579439252337</v>
      </c>
      <c r="BB28" s="601">
        <v>297</v>
      </c>
      <c r="BC28" s="598">
        <f t="shared" si="9"/>
        <v>2.051246633054769E-2</v>
      </c>
      <c r="BD28" s="600">
        <v>14</v>
      </c>
      <c r="BE28" s="598">
        <f t="shared" si="26"/>
        <v>0.77777777777777779</v>
      </c>
      <c r="BF28" s="601">
        <f t="shared" si="10"/>
        <v>311</v>
      </c>
      <c r="BG28" s="598">
        <f t="shared" si="11"/>
        <v>2.1452714354694074E-2</v>
      </c>
      <c r="BH28" s="601">
        <v>101</v>
      </c>
      <c r="BI28" s="598">
        <f t="shared" si="12"/>
        <v>0.34006734006734007</v>
      </c>
      <c r="BJ28" s="600">
        <v>5</v>
      </c>
      <c r="BK28" s="598">
        <f t="shared" si="13"/>
        <v>0.35714285714285715</v>
      </c>
      <c r="BL28" s="601">
        <f t="shared" si="14"/>
        <v>106</v>
      </c>
      <c r="BM28" s="598">
        <f t="shared" si="15"/>
        <v>0.34083601286173631</v>
      </c>
      <c r="BN28" s="601">
        <v>21</v>
      </c>
      <c r="BO28" s="598">
        <f t="shared" si="16"/>
        <v>1.4485755673587638E-3</v>
      </c>
      <c r="BP28" s="601">
        <v>1004</v>
      </c>
      <c r="BQ28" s="598">
        <f t="shared" si="17"/>
        <v>6.9255708077533285E-2</v>
      </c>
      <c r="BR28" s="601">
        <f t="shared" si="18"/>
        <v>1025</v>
      </c>
      <c r="BS28" s="598">
        <f t="shared" si="19"/>
        <v>7.0704283644892049E-2</v>
      </c>
      <c r="BT28" s="600">
        <v>1</v>
      </c>
      <c r="BU28" s="598">
        <f t="shared" si="20"/>
        <v>0.1</v>
      </c>
      <c r="BV28" s="600">
        <v>1</v>
      </c>
      <c r="BW28" s="598">
        <f t="shared" si="21"/>
        <v>0.25</v>
      </c>
      <c r="BX28" s="387" t="str">
        <f t="shared" si="22"/>
        <v/>
      </c>
    </row>
    <row r="29" spans="1:76" s="167" customFormat="1" x14ac:dyDescent="0.2">
      <c r="A29" s="379" t="s">
        <v>464</v>
      </c>
      <c r="B29" s="379" t="s">
        <v>361</v>
      </c>
      <c r="C29" s="379" t="s">
        <v>502</v>
      </c>
      <c r="D29" s="379" t="s">
        <v>507</v>
      </c>
      <c r="E29" s="379" t="s">
        <v>504</v>
      </c>
      <c r="F29" s="379" t="s">
        <v>519</v>
      </c>
      <c r="G29" s="10" t="s">
        <v>315</v>
      </c>
      <c r="H29" s="12" t="s">
        <v>1110</v>
      </c>
      <c r="I29" s="12" t="s">
        <v>935</v>
      </c>
      <c r="J29" s="591" t="s">
        <v>936</v>
      </c>
      <c r="K29" s="380"/>
      <c r="L29" s="380"/>
      <c r="M29" s="381"/>
      <c r="N29" s="380"/>
      <c r="O29" s="380"/>
      <c r="P29" s="380"/>
      <c r="Q29" s="382"/>
      <c r="R29" s="382"/>
      <c r="S29" s="382"/>
      <c r="T29" s="147" t="s">
        <v>386</v>
      </c>
      <c r="U29" s="383">
        <v>6</v>
      </c>
      <c r="V29" s="600">
        <v>0</v>
      </c>
      <c r="W29" s="600">
        <v>15</v>
      </c>
      <c r="X29" s="123">
        <f t="shared" si="0"/>
        <v>2.5</v>
      </c>
      <c r="Y29" s="601">
        <f t="shared" si="1"/>
        <v>4872.333333333333</v>
      </c>
      <c r="Z29" s="601">
        <f t="shared" si="2"/>
        <v>2313.6666666666665</v>
      </c>
      <c r="AA29" s="384"/>
      <c r="AB29" s="385"/>
      <c r="AC29" s="384"/>
      <c r="AD29" s="385"/>
      <c r="AE29" s="384"/>
      <c r="AF29" s="385"/>
      <c r="AG29" s="384"/>
      <c r="AH29" s="385"/>
      <c r="AI29" s="600">
        <v>5</v>
      </c>
      <c r="AJ29" s="598">
        <f t="shared" si="27"/>
        <v>0.33333333333333331</v>
      </c>
      <c r="AK29" s="600">
        <v>2</v>
      </c>
      <c r="AL29" s="598">
        <f t="shared" si="28"/>
        <v>0.33333333333333331</v>
      </c>
      <c r="AM29" s="386">
        <v>29202</v>
      </c>
      <c r="AN29" s="601">
        <v>32</v>
      </c>
      <c r="AO29" s="602">
        <f t="shared" si="23"/>
        <v>1.0946158582472464E-3</v>
      </c>
      <c r="AP29" s="601">
        <f t="shared" si="3"/>
        <v>29234</v>
      </c>
      <c r="AQ29" s="167">
        <v>44900</v>
      </c>
      <c r="AR29" s="665">
        <v>0.65109131403118037</v>
      </c>
      <c r="AS29" s="386">
        <f t="shared" si="4"/>
        <v>29202</v>
      </c>
      <c r="AT29" s="386">
        <f t="shared" si="24"/>
        <v>32</v>
      </c>
      <c r="AU29" s="601">
        <f t="shared" si="5"/>
        <v>29234</v>
      </c>
      <c r="AV29" s="601">
        <v>13853</v>
      </c>
      <c r="AW29" s="598">
        <f t="shared" si="6"/>
        <v>0.4743853160742415</v>
      </c>
      <c r="AX29" s="601">
        <v>29</v>
      </c>
      <c r="AY29" s="598">
        <f t="shared" si="25"/>
        <v>0.90625</v>
      </c>
      <c r="AZ29" s="601">
        <f t="shared" si="7"/>
        <v>13882</v>
      </c>
      <c r="BA29" s="598">
        <f t="shared" si="8"/>
        <v>0.47485804200588355</v>
      </c>
      <c r="BB29" s="601">
        <v>178</v>
      </c>
      <c r="BC29" s="598">
        <f t="shared" si="9"/>
        <v>1.2849202338843572E-2</v>
      </c>
      <c r="BD29" s="600">
        <v>17</v>
      </c>
      <c r="BE29" s="598">
        <f t="shared" si="26"/>
        <v>0.58620689655172409</v>
      </c>
      <c r="BF29" s="601">
        <f t="shared" si="10"/>
        <v>195</v>
      </c>
      <c r="BG29" s="598">
        <f t="shared" si="11"/>
        <v>1.4046967295778706E-2</v>
      </c>
      <c r="BH29" s="601">
        <v>97</v>
      </c>
      <c r="BI29" s="598">
        <f t="shared" si="12"/>
        <v>0.5449438202247191</v>
      </c>
      <c r="BJ29" s="600">
        <v>1</v>
      </c>
      <c r="BK29" s="598">
        <f t="shared" si="13"/>
        <v>5.8823529411764705E-2</v>
      </c>
      <c r="BL29" s="601">
        <f t="shared" si="14"/>
        <v>98</v>
      </c>
      <c r="BM29" s="598">
        <f t="shared" si="15"/>
        <v>0.50256410256410255</v>
      </c>
      <c r="BN29" s="601">
        <v>56</v>
      </c>
      <c r="BO29" s="598">
        <f t="shared" si="16"/>
        <v>4.0340008644287563E-3</v>
      </c>
      <c r="BP29" s="601">
        <v>891</v>
      </c>
      <c r="BQ29" s="598">
        <f t="shared" si="17"/>
        <v>6.418383518225039E-2</v>
      </c>
      <c r="BR29" s="601">
        <f t="shared" si="18"/>
        <v>947</v>
      </c>
      <c r="BS29" s="598">
        <f t="shared" si="19"/>
        <v>6.8217836046679151E-2</v>
      </c>
      <c r="BT29" s="600">
        <v>5</v>
      </c>
      <c r="BU29" s="598">
        <f t="shared" si="20"/>
        <v>0.33333333333333331</v>
      </c>
      <c r="BV29" s="600">
        <v>2</v>
      </c>
      <c r="BW29" s="598">
        <f t="shared" si="21"/>
        <v>0.33333333333333331</v>
      </c>
      <c r="BX29" s="387" t="str">
        <f t="shared" si="22"/>
        <v/>
      </c>
    </row>
    <row r="30" spans="1:76" s="167" customFormat="1" x14ac:dyDescent="0.2">
      <c r="A30" s="379" t="s">
        <v>464</v>
      </c>
      <c r="B30" s="379" t="s">
        <v>362</v>
      </c>
      <c r="C30" s="379" t="s">
        <v>502</v>
      </c>
      <c r="D30" s="379" t="s">
        <v>507</v>
      </c>
      <c r="E30" s="379" t="s">
        <v>504</v>
      </c>
      <c r="F30" s="379" t="s">
        <v>519</v>
      </c>
      <c r="G30" s="10" t="s">
        <v>315</v>
      </c>
      <c r="H30" s="12" t="s">
        <v>1110</v>
      </c>
      <c r="I30" s="12" t="s">
        <v>935</v>
      </c>
      <c r="J30" s="591" t="s">
        <v>936</v>
      </c>
      <c r="K30" s="380"/>
      <c r="L30" s="380"/>
      <c r="M30" s="381"/>
      <c r="N30" s="380"/>
      <c r="O30" s="380"/>
      <c r="P30" s="380"/>
      <c r="Q30" s="382"/>
      <c r="R30" s="382"/>
      <c r="S30" s="382"/>
      <c r="T30" s="147" t="s">
        <v>386</v>
      </c>
      <c r="U30" s="383">
        <v>6</v>
      </c>
      <c r="V30" s="600">
        <v>0</v>
      </c>
      <c r="W30" s="600">
        <v>14</v>
      </c>
      <c r="X30" s="123">
        <f t="shared" si="0"/>
        <v>2.3333333333333335</v>
      </c>
      <c r="Y30" s="601">
        <f t="shared" si="1"/>
        <v>6346.333333333333</v>
      </c>
      <c r="Z30" s="601">
        <f t="shared" si="2"/>
        <v>3207.1666666666665</v>
      </c>
      <c r="AA30" s="384"/>
      <c r="AB30" s="385"/>
      <c r="AC30" s="384"/>
      <c r="AD30" s="385"/>
      <c r="AE30" s="384"/>
      <c r="AF30" s="385"/>
      <c r="AG30" s="384"/>
      <c r="AH30" s="385"/>
      <c r="AI30" s="600">
        <v>2</v>
      </c>
      <c r="AJ30" s="598">
        <f t="shared" si="27"/>
        <v>0.14285714285714285</v>
      </c>
      <c r="AK30" s="600">
        <v>2</v>
      </c>
      <c r="AL30" s="598">
        <f t="shared" si="28"/>
        <v>0.33333333333333331</v>
      </c>
      <c r="AM30" s="386">
        <v>38049</v>
      </c>
      <c r="AN30" s="601">
        <v>29</v>
      </c>
      <c r="AO30" s="602">
        <f t="shared" si="23"/>
        <v>7.6159462156625874E-4</v>
      </c>
      <c r="AP30" s="601">
        <f t="shared" si="3"/>
        <v>38078</v>
      </c>
      <c r="AQ30" s="167">
        <v>56100</v>
      </c>
      <c r="AR30" s="665">
        <v>0.67875222816399283</v>
      </c>
      <c r="AS30" s="386">
        <f t="shared" si="4"/>
        <v>38049</v>
      </c>
      <c r="AT30" s="386">
        <f t="shared" si="24"/>
        <v>29</v>
      </c>
      <c r="AU30" s="601">
        <f t="shared" si="5"/>
        <v>38078</v>
      </c>
      <c r="AV30" s="601">
        <v>19216</v>
      </c>
      <c r="AW30" s="598">
        <f t="shared" si="6"/>
        <v>0.50503298378406791</v>
      </c>
      <c r="AX30" s="601">
        <v>27</v>
      </c>
      <c r="AY30" s="598">
        <f t="shared" si="25"/>
        <v>0.93103448275862066</v>
      </c>
      <c r="AZ30" s="601">
        <f t="shared" si="7"/>
        <v>19243</v>
      </c>
      <c r="BA30" s="598">
        <f t="shared" si="8"/>
        <v>0.50535742423446606</v>
      </c>
      <c r="BB30" s="601">
        <v>293</v>
      </c>
      <c r="BC30" s="598">
        <f t="shared" si="9"/>
        <v>1.5247710241465446E-2</v>
      </c>
      <c r="BD30" s="600">
        <v>8</v>
      </c>
      <c r="BE30" s="598">
        <f t="shared" si="26"/>
        <v>0.29629629629629628</v>
      </c>
      <c r="BF30" s="601">
        <f t="shared" si="10"/>
        <v>301</v>
      </c>
      <c r="BG30" s="598">
        <f t="shared" si="11"/>
        <v>1.5642051655147326E-2</v>
      </c>
      <c r="BH30" s="601">
        <v>97</v>
      </c>
      <c r="BI30" s="598">
        <f t="shared" si="12"/>
        <v>0.33105802047781568</v>
      </c>
      <c r="BJ30" s="600">
        <v>2</v>
      </c>
      <c r="BK30" s="598">
        <f t="shared" si="13"/>
        <v>0.25</v>
      </c>
      <c r="BL30" s="601">
        <f t="shared" si="14"/>
        <v>99</v>
      </c>
      <c r="BM30" s="598">
        <f t="shared" si="15"/>
        <v>0.32890365448504982</v>
      </c>
      <c r="BN30" s="601">
        <v>65</v>
      </c>
      <c r="BO30" s="598">
        <f t="shared" si="16"/>
        <v>3.3778516863274956E-3</v>
      </c>
      <c r="BP30" s="601">
        <v>2429</v>
      </c>
      <c r="BQ30" s="598">
        <f t="shared" si="17"/>
        <v>0.12622771917060749</v>
      </c>
      <c r="BR30" s="601">
        <f t="shared" si="18"/>
        <v>2494</v>
      </c>
      <c r="BS30" s="598">
        <f t="shared" si="19"/>
        <v>0.129605570856935</v>
      </c>
      <c r="BT30" s="600">
        <v>3</v>
      </c>
      <c r="BU30" s="598">
        <f t="shared" si="20"/>
        <v>0.21428571428571427</v>
      </c>
      <c r="BV30" s="600">
        <v>2</v>
      </c>
      <c r="BW30" s="598">
        <f t="shared" si="21"/>
        <v>0.33333333333333331</v>
      </c>
      <c r="BX30" s="387" t="str">
        <f t="shared" si="22"/>
        <v/>
      </c>
    </row>
    <row r="31" spans="1:76" s="167" customFormat="1" x14ac:dyDescent="0.2">
      <c r="A31" s="379" t="s">
        <v>464</v>
      </c>
      <c r="B31" s="379" t="s">
        <v>363</v>
      </c>
      <c r="C31" s="379" t="s">
        <v>364</v>
      </c>
      <c r="D31" s="379" t="s">
        <v>507</v>
      </c>
      <c r="E31" s="379" t="s">
        <v>504</v>
      </c>
      <c r="F31" s="379" t="s">
        <v>519</v>
      </c>
      <c r="G31" s="10" t="s">
        <v>315</v>
      </c>
      <c r="H31" s="12" t="s">
        <v>1110</v>
      </c>
      <c r="I31" s="12" t="s">
        <v>935</v>
      </c>
      <c r="J31" s="591" t="s">
        <v>936</v>
      </c>
      <c r="K31" s="380"/>
      <c r="L31" s="380"/>
      <c r="M31" s="381"/>
      <c r="N31" s="380"/>
      <c r="O31" s="380"/>
      <c r="P31" s="380"/>
      <c r="Q31" s="382"/>
      <c r="R31" s="382"/>
      <c r="S31" s="382"/>
      <c r="T31" s="147" t="s">
        <v>386</v>
      </c>
      <c r="U31" s="383">
        <v>1</v>
      </c>
      <c r="V31" s="600">
        <v>0</v>
      </c>
      <c r="W31" s="600">
        <v>3</v>
      </c>
      <c r="X31" s="123">
        <f t="shared" si="0"/>
        <v>3</v>
      </c>
      <c r="Y31" s="601">
        <f t="shared" si="1"/>
        <v>4481</v>
      </c>
      <c r="Z31" s="601">
        <f t="shared" si="2"/>
        <v>2454</v>
      </c>
      <c r="AA31" s="384"/>
      <c r="AB31" s="385"/>
      <c r="AC31" s="384"/>
      <c r="AD31" s="385"/>
      <c r="AE31" s="384"/>
      <c r="AF31" s="385"/>
      <c r="AG31" s="384"/>
      <c r="AH31" s="385"/>
      <c r="AI31" s="600">
        <v>1</v>
      </c>
      <c r="AJ31" s="598">
        <f t="shared" si="27"/>
        <v>0.33333333333333331</v>
      </c>
      <c r="AK31" s="600">
        <v>1</v>
      </c>
      <c r="AL31" s="598">
        <f t="shared" si="28"/>
        <v>1</v>
      </c>
      <c r="AM31" s="386">
        <v>4479</v>
      </c>
      <c r="AN31" s="601">
        <v>2</v>
      </c>
      <c r="AO31" s="602">
        <f t="shared" si="23"/>
        <v>4.4632894443204642E-4</v>
      </c>
      <c r="AP31" s="601">
        <f t="shared" si="3"/>
        <v>4481</v>
      </c>
      <c r="AQ31" s="167">
        <v>6460</v>
      </c>
      <c r="AR31" s="665">
        <v>0.69365325077399376</v>
      </c>
      <c r="AS31" s="386">
        <f t="shared" si="4"/>
        <v>4479</v>
      </c>
      <c r="AT31" s="386">
        <f t="shared" si="24"/>
        <v>2</v>
      </c>
      <c r="AU31" s="601">
        <f t="shared" si="5"/>
        <v>4481</v>
      </c>
      <c r="AV31" s="601">
        <v>2452</v>
      </c>
      <c r="AW31" s="598">
        <f t="shared" si="6"/>
        <v>0.54744362580933248</v>
      </c>
      <c r="AX31" s="601">
        <v>2</v>
      </c>
      <c r="AY31" s="598">
        <f t="shared" si="25"/>
        <v>1</v>
      </c>
      <c r="AZ31" s="601">
        <f t="shared" si="7"/>
        <v>2454</v>
      </c>
      <c r="BA31" s="598">
        <f t="shared" si="8"/>
        <v>0.54764561481812091</v>
      </c>
      <c r="BB31" s="601">
        <v>12</v>
      </c>
      <c r="BC31" s="598">
        <f t="shared" si="9"/>
        <v>4.8939641109298528E-3</v>
      </c>
      <c r="BD31" s="600">
        <v>3</v>
      </c>
      <c r="BE31" s="598">
        <f t="shared" si="26"/>
        <v>1.5</v>
      </c>
      <c r="BF31" s="601">
        <f t="shared" si="10"/>
        <v>15</v>
      </c>
      <c r="BG31" s="598">
        <f t="shared" si="11"/>
        <v>6.1124694376528121E-3</v>
      </c>
      <c r="BH31" s="601">
        <v>10</v>
      </c>
      <c r="BI31" s="598">
        <f t="shared" si="12"/>
        <v>0.83333333333333337</v>
      </c>
      <c r="BJ31" s="600">
        <v>0</v>
      </c>
      <c r="BK31" s="598">
        <f t="shared" si="13"/>
        <v>0</v>
      </c>
      <c r="BL31" s="601">
        <f t="shared" si="14"/>
        <v>10</v>
      </c>
      <c r="BM31" s="598">
        <f t="shared" si="15"/>
        <v>0.66666666666666663</v>
      </c>
      <c r="BN31" s="601">
        <v>0</v>
      </c>
      <c r="BO31" s="598">
        <f t="shared" si="16"/>
        <v>0</v>
      </c>
      <c r="BP31" s="601">
        <v>241</v>
      </c>
      <c r="BQ31" s="598">
        <f t="shared" si="17"/>
        <v>9.820700896495517E-2</v>
      </c>
      <c r="BR31" s="601">
        <f t="shared" si="18"/>
        <v>241</v>
      </c>
      <c r="BS31" s="598">
        <f t="shared" si="19"/>
        <v>9.820700896495517E-2</v>
      </c>
      <c r="BT31" s="600">
        <v>0</v>
      </c>
      <c r="BU31" s="598">
        <f t="shared" si="20"/>
        <v>0</v>
      </c>
      <c r="BV31" s="600">
        <v>0</v>
      </c>
      <c r="BW31" s="598">
        <f t="shared" si="21"/>
        <v>0</v>
      </c>
      <c r="BX31" s="387" t="str">
        <f t="shared" si="22"/>
        <v/>
      </c>
    </row>
    <row r="32" spans="1:76" s="167" customFormat="1" x14ac:dyDescent="0.2">
      <c r="A32" s="379" t="s">
        <v>464</v>
      </c>
      <c r="B32" s="379" t="s">
        <v>363</v>
      </c>
      <c r="C32" s="379" t="s">
        <v>365</v>
      </c>
      <c r="D32" s="379" t="s">
        <v>507</v>
      </c>
      <c r="E32" s="379" t="s">
        <v>504</v>
      </c>
      <c r="F32" s="379" t="s">
        <v>519</v>
      </c>
      <c r="G32" s="10" t="s">
        <v>315</v>
      </c>
      <c r="H32" s="12" t="s">
        <v>1110</v>
      </c>
      <c r="I32" s="12" t="s">
        <v>935</v>
      </c>
      <c r="J32" s="591" t="s">
        <v>936</v>
      </c>
      <c r="K32" s="380"/>
      <c r="L32" s="380"/>
      <c r="M32" s="381"/>
      <c r="N32" s="380"/>
      <c r="O32" s="380"/>
      <c r="P32" s="380"/>
      <c r="Q32" s="382"/>
      <c r="R32" s="382"/>
      <c r="S32" s="382"/>
      <c r="T32" s="147" t="s">
        <v>386</v>
      </c>
      <c r="U32" s="383">
        <v>4</v>
      </c>
      <c r="V32" s="600">
        <v>0</v>
      </c>
      <c r="W32" s="600">
        <v>8</v>
      </c>
      <c r="X32" s="123">
        <f t="shared" si="0"/>
        <v>2</v>
      </c>
      <c r="Y32" s="601">
        <f t="shared" si="1"/>
        <v>4194</v>
      </c>
      <c r="Z32" s="601">
        <f t="shared" si="2"/>
        <v>2137.75</v>
      </c>
      <c r="AA32" s="384"/>
      <c r="AB32" s="385"/>
      <c r="AC32" s="384"/>
      <c r="AD32" s="385"/>
      <c r="AE32" s="384"/>
      <c r="AF32" s="385"/>
      <c r="AG32" s="384"/>
      <c r="AH32" s="385"/>
      <c r="AI32" s="600">
        <v>2</v>
      </c>
      <c r="AJ32" s="598">
        <f t="shared" si="27"/>
        <v>0.25</v>
      </c>
      <c r="AK32" s="600">
        <v>1</v>
      </c>
      <c r="AL32" s="598">
        <f t="shared" si="28"/>
        <v>0.25</v>
      </c>
      <c r="AM32" s="386">
        <v>16747</v>
      </c>
      <c r="AN32" s="601">
        <v>29</v>
      </c>
      <c r="AO32" s="602">
        <f t="shared" si="23"/>
        <v>1.7286599904625655E-3</v>
      </c>
      <c r="AP32" s="601">
        <f t="shared" si="3"/>
        <v>16776</v>
      </c>
      <c r="AQ32" s="167">
        <v>25400</v>
      </c>
      <c r="AR32" s="665">
        <v>0.66047244094488189</v>
      </c>
      <c r="AS32" s="386">
        <f t="shared" si="4"/>
        <v>16747</v>
      </c>
      <c r="AT32" s="386">
        <f t="shared" si="24"/>
        <v>29</v>
      </c>
      <c r="AU32" s="601">
        <f t="shared" si="5"/>
        <v>16776</v>
      </c>
      <c r="AV32" s="601">
        <v>8526</v>
      </c>
      <c r="AW32" s="598">
        <f t="shared" si="6"/>
        <v>0.50910610855675642</v>
      </c>
      <c r="AX32" s="601">
        <v>25</v>
      </c>
      <c r="AY32" s="598">
        <f t="shared" si="25"/>
        <v>0.86206896551724133</v>
      </c>
      <c r="AZ32" s="601">
        <f t="shared" si="7"/>
        <v>8551</v>
      </c>
      <c r="BA32" s="598">
        <f t="shared" si="8"/>
        <v>0.50971626132570336</v>
      </c>
      <c r="BB32" s="601">
        <v>84</v>
      </c>
      <c r="BC32" s="598">
        <f t="shared" si="9"/>
        <v>9.852216748768473E-3</v>
      </c>
      <c r="BD32" s="600">
        <v>6</v>
      </c>
      <c r="BE32" s="598">
        <f t="shared" si="26"/>
        <v>0.24</v>
      </c>
      <c r="BF32" s="601">
        <f t="shared" si="10"/>
        <v>90</v>
      </c>
      <c r="BG32" s="598">
        <f t="shared" si="11"/>
        <v>1.0525084785405215E-2</v>
      </c>
      <c r="BH32" s="601">
        <v>45</v>
      </c>
      <c r="BI32" s="598">
        <f t="shared" si="12"/>
        <v>0.5357142857142857</v>
      </c>
      <c r="BJ32" s="600">
        <v>1</v>
      </c>
      <c r="BK32" s="598">
        <f t="shared" si="13"/>
        <v>0.16666666666666666</v>
      </c>
      <c r="BL32" s="601">
        <f t="shared" si="14"/>
        <v>46</v>
      </c>
      <c r="BM32" s="598">
        <f t="shared" si="15"/>
        <v>0.51111111111111107</v>
      </c>
      <c r="BN32" s="601">
        <v>2</v>
      </c>
      <c r="BO32" s="598">
        <f t="shared" si="16"/>
        <v>2.3389077300900479E-4</v>
      </c>
      <c r="BP32" s="601">
        <v>583</v>
      </c>
      <c r="BQ32" s="598">
        <f t="shared" si="17"/>
        <v>6.81791603321249E-2</v>
      </c>
      <c r="BR32" s="601">
        <f t="shared" si="18"/>
        <v>585</v>
      </c>
      <c r="BS32" s="598">
        <f t="shared" si="19"/>
        <v>6.8413051105133904E-2</v>
      </c>
      <c r="BT32" s="600">
        <v>2</v>
      </c>
      <c r="BU32" s="598">
        <f t="shared" si="20"/>
        <v>0.25</v>
      </c>
      <c r="BV32" s="600">
        <v>1</v>
      </c>
      <c r="BW32" s="598">
        <f t="shared" si="21"/>
        <v>0.25</v>
      </c>
      <c r="BX32" s="387" t="str">
        <f t="shared" si="22"/>
        <v/>
      </c>
    </row>
    <row r="33" spans="1:76" s="167" customFormat="1" x14ac:dyDescent="0.2">
      <c r="A33" s="379" t="s">
        <v>464</v>
      </c>
      <c r="B33" s="379" t="s">
        <v>363</v>
      </c>
      <c r="C33" s="379" t="s">
        <v>366</v>
      </c>
      <c r="D33" s="379" t="s">
        <v>507</v>
      </c>
      <c r="E33" s="379" t="s">
        <v>504</v>
      </c>
      <c r="F33" s="379" t="s">
        <v>519</v>
      </c>
      <c r="G33" s="10" t="s">
        <v>315</v>
      </c>
      <c r="H33" s="12" t="s">
        <v>1110</v>
      </c>
      <c r="I33" s="12" t="s">
        <v>935</v>
      </c>
      <c r="J33" s="591" t="s">
        <v>936</v>
      </c>
      <c r="K33" s="380"/>
      <c r="L33" s="380"/>
      <c r="M33" s="381"/>
      <c r="N33" s="380"/>
      <c r="O33" s="380"/>
      <c r="P33" s="380"/>
      <c r="Q33" s="382"/>
      <c r="R33" s="382"/>
      <c r="S33" s="382"/>
      <c r="T33" s="147" t="s">
        <v>386</v>
      </c>
      <c r="U33" s="383">
        <v>3</v>
      </c>
      <c r="V33" s="600">
        <v>0</v>
      </c>
      <c r="W33" s="600">
        <v>5</v>
      </c>
      <c r="X33" s="123">
        <f t="shared" si="0"/>
        <v>1.6666666666666667</v>
      </c>
      <c r="Y33" s="601">
        <f t="shared" si="1"/>
        <v>4133.333333333333</v>
      </c>
      <c r="Z33" s="601">
        <f t="shared" si="2"/>
        <v>2466.6666666666665</v>
      </c>
      <c r="AA33" s="384"/>
      <c r="AB33" s="385"/>
      <c r="AC33" s="384"/>
      <c r="AD33" s="385"/>
      <c r="AE33" s="384"/>
      <c r="AF33" s="385"/>
      <c r="AG33" s="384"/>
      <c r="AH33" s="385"/>
      <c r="AI33" s="600">
        <v>1</v>
      </c>
      <c r="AJ33" s="598">
        <f t="shared" si="27"/>
        <v>0.2</v>
      </c>
      <c r="AK33" s="600">
        <v>1</v>
      </c>
      <c r="AL33" s="598">
        <f t="shared" si="28"/>
        <v>0.33333333333333331</v>
      </c>
      <c r="AM33" s="386">
        <v>12198</v>
      </c>
      <c r="AN33" s="601">
        <v>202</v>
      </c>
      <c r="AO33" s="602">
        <f t="shared" si="23"/>
        <v>1.629032258064516E-2</v>
      </c>
      <c r="AP33" s="601">
        <f t="shared" si="3"/>
        <v>12400</v>
      </c>
      <c r="AQ33" s="167">
        <v>16700</v>
      </c>
      <c r="AR33" s="665">
        <v>0.74251497005988021</v>
      </c>
      <c r="AS33" s="386">
        <f t="shared" si="4"/>
        <v>12198</v>
      </c>
      <c r="AT33" s="386">
        <f t="shared" si="24"/>
        <v>202</v>
      </c>
      <c r="AU33" s="601">
        <f t="shared" si="5"/>
        <v>12400</v>
      </c>
      <c r="AV33" s="601">
        <v>7206</v>
      </c>
      <c r="AW33" s="598">
        <f t="shared" si="6"/>
        <v>0.59075258239055584</v>
      </c>
      <c r="AX33" s="601">
        <v>194</v>
      </c>
      <c r="AY33" s="598">
        <f t="shared" si="25"/>
        <v>0.96039603960396036</v>
      </c>
      <c r="AZ33" s="601">
        <f t="shared" si="7"/>
        <v>7400</v>
      </c>
      <c r="BA33" s="598">
        <f t="shared" si="8"/>
        <v>0.59677419354838712</v>
      </c>
      <c r="BB33" s="601">
        <v>84</v>
      </c>
      <c r="BC33" s="598">
        <f t="shared" si="9"/>
        <v>1.1656952539550375E-2</v>
      </c>
      <c r="BD33" s="600">
        <v>18</v>
      </c>
      <c r="BE33" s="598">
        <f t="shared" si="26"/>
        <v>9.2783505154639179E-2</v>
      </c>
      <c r="BF33" s="601">
        <f t="shared" si="10"/>
        <v>102</v>
      </c>
      <c r="BG33" s="598">
        <f t="shared" si="11"/>
        <v>1.3783783783783784E-2</v>
      </c>
      <c r="BH33" s="601">
        <v>28</v>
      </c>
      <c r="BI33" s="598">
        <f t="shared" si="12"/>
        <v>0.33333333333333331</v>
      </c>
      <c r="BJ33" s="600">
        <v>15</v>
      </c>
      <c r="BK33" s="598">
        <f t="shared" si="13"/>
        <v>0.83333333333333337</v>
      </c>
      <c r="BL33" s="601">
        <f t="shared" si="14"/>
        <v>43</v>
      </c>
      <c r="BM33" s="598">
        <f t="shared" si="15"/>
        <v>0.42156862745098039</v>
      </c>
      <c r="BN33" s="601">
        <v>11</v>
      </c>
      <c r="BO33" s="598">
        <f t="shared" si="16"/>
        <v>1.4864864864864865E-3</v>
      </c>
      <c r="BP33" s="601">
        <v>426</v>
      </c>
      <c r="BQ33" s="598">
        <f t="shared" si="17"/>
        <v>5.7567567567567569E-2</v>
      </c>
      <c r="BR33" s="601">
        <f t="shared" si="18"/>
        <v>437</v>
      </c>
      <c r="BS33" s="598">
        <f t="shared" si="19"/>
        <v>5.9054054054054055E-2</v>
      </c>
      <c r="BT33" s="600">
        <v>2</v>
      </c>
      <c r="BU33" s="598">
        <f t="shared" si="20"/>
        <v>0.4</v>
      </c>
      <c r="BV33" s="600">
        <v>2</v>
      </c>
      <c r="BW33" s="598">
        <f t="shared" si="21"/>
        <v>0.66666666666666663</v>
      </c>
      <c r="BX33" s="387" t="str">
        <f t="shared" si="22"/>
        <v/>
      </c>
    </row>
    <row r="34" spans="1:76" s="167" customFormat="1" x14ac:dyDescent="0.2">
      <c r="A34" s="379" t="s">
        <v>464</v>
      </c>
      <c r="B34" s="379" t="s">
        <v>363</v>
      </c>
      <c r="C34" s="379" t="s">
        <v>367</v>
      </c>
      <c r="D34" s="379" t="s">
        <v>507</v>
      </c>
      <c r="E34" s="379" t="s">
        <v>504</v>
      </c>
      <c r="F34" s="379" t="s">
        <v>519</v>
      </c>
      <c r="G34" s="10" t="s">
        <v>315</v>
      </c>
      <c r="H34" s="12" t="s">
        <v>1110</v>
      </c>
      <c r="I34" s="12" t="s">
        <v>935</v>
      </c>
      <c r="J34" s="591" t="s">
        <v>936</v>
      </c>
      <c r="K34" s="380"/>
      <c r="L34" s="380"/>
      <c r="M34" s="381"/>
      <c r="N34" s="380"/>
      <c r="O34" s="380"/>
      <c r="P34" s="380"/>
      <c r="Q34" s="382"/>
      <c r="R34" s="382"/>
      <c r="S34" s="382"/>
      <c r="T34" s="147" t="s">
        <v>386</v>
      </c>
      <c r="U34" s="383">
        <v>1</v>
      </c>
      <c r="V34" s="600">
        <v>0</v>
      </c>
      <c r="W34" s="600">
        <v>5</v>
      </c>
      <c r="X34" s="123">
        <f t="shared" si="0"/>
        <v>5</v>
      </c>
      <c r="Y34" s="601">
        <f t="shared" si="1"/>
        <v>3702</v>
      </c>
      <c r="Z34" s="601">
        <f t="shared" si="2"/>
        <v>1893</v>
      </c>
      <c r="AA34" s="384"/>
      <c r="AB34" s="385"/>
      <c r="AC34" s="384"/>
      <c r="AD34" s="385"/>
      <c r="AE34" s="384"/>
      <c r="AF34" s="385"/>
      <c r="AG34" s="384"/>
      <c r="AH34" s="385"/>
      <c r="AI34" s="600">
        <v>0</v>
      </c>
      <c r="AJ34" s="598">
        <f t="shared" si="27"/>
        <v>0</v>
      </c>
      <c r="AK34" s="600">
        <v>0</v>
      </c>
      <c r="AL34" s="598">
        <f t="shared" si="28"/>
        <v>0</v>
      </c>
      <c r="AM34" s="386">
        <v>3696</v>
      </c>
      <c r="AN34" s="601">
        <v>6</v>
      </c>
      <c r="AO34" s="602">
        <f t="shared" si="23"/>
        <v>1.6207455429497568E-3</v>
      </c>
      <c r="AP34" s="601">
        <f t="shared" si="3"/>
        <v>3702</v>
      </c>
      <c r="AQ34" s="167">
        <v>5550</v>
      </c>
      <c r="AR34" s="665">
        <v>0.66702702702702699</v>
      </c>
      <c r="AS34" s="386">
        <f t="shared" si="4"/>
        <v>3696</v>
      </c>
      <c r="AT34" s="386">
        <f t="shared" si="24"/>
        <v>6</v>
      </c>
      <c r="AU34" s="601">
        <f t="shared" si="5"/>
        <v>3702</v>
      </c>
      <c r="AV34" s="601">
        <v>1886</v>
      </c>
      <c r="AW34" s="598">
        <f t="shared" si="6"/>
        <v>0.51028138528138534</v>
      </c>
      <c r="AX34" s="601">
        <v>7</v>
      </c>
      <c r="AY34" s="598">
        <f t="shared" si="25"/>
        <v>1.1666666666666667</v>
      </c>
      <c r="AZ34" s="601">
        <f t="shared" si="7"/>
        <v>1893</v>
      </c>
      <c r="BA34" s="598">
        <f t="shared" si="8"/>
        <v>0.51134521880064832</v>
      </c>
      <c r="BB34" s="601">
        <v>12</v>
      </c>
      <c r="BC34" s="598">
        <f t="shared" si="9"/>
        <v>6.3626723223753979E-3</v>
      </c>
      <c r="BD34" s="600">
        <v>3</v>
      </c>
      <c r="BE34" s="598">
        <f t="shared" si="26"/>
        <v>0.42857142857142855</v>
      </c>
      <c r="BF34" s="601">
        <f t="shared" si="10"/>
        <v>15</v>
      </c>
      <c r="BG34" s="598">
        <f t="shared" si="11"/>
        <v>7.9239302694136295E-3</v>
      </c>
      <c r="BH34" s="601">
        <v>4</v>
      </c>
      <c r="BI34" s="598">
        <f t="shared" si="12"/>
        <v>0.33333333333333331</v>
      </c>
      <c r="BJ34" s="600">
        <v>1</v>
      </c>
      <c r="BK34" s="598">
        <f t="shared" ref="BK34:BK65" si="29">IF(BD34="","",IF(BD34=0,"",BJ34/BD34))</f>
        <v>0.33333333333333331</v>
      </c>
      <c r="BL34" s="601">
        <f t="shared" si="14"/>
        <v>5</v>
      </c>
      <c r="BM34" s="598">
        <f t="shared" si="15"/>
        <v>0.33333333333333331</v>
      </c>
      <c r="BN34" s="601">
        <v>2</v>
      </c>
      <c r="BO34" s="598">
        <f t="shared" si="16"/>
        <v>1.0565240359218173E-3</v>
      </c>
      <c r="BP34" s="601">
        <v>133</v>
      </c>
      <c r="BQ34" s="598">
        <f t="shared" ref="BQ34:BQ65" si="30">IF(AZ34="","",BP34/AZ34)</f>
        <v>7.0258848388800851E-2</v>
      </c>
      <c r="BR34" s="601">
        <f t="shared" ref="BR34:BR65" si="31">IF(BN34="",IF(BP34="","",BP34),IF(BP34="",BN34,BN34+BP34))</f>
        <v>135</v>
      </c>
      <c r="BS34" s="598">
        <f t="shared" si="19"/>
        <v>7.1315372424722662E-2</v>
      </c>
      <c r="BT34" s="600">
        <v>2</v>
      </c>
      <c r="BU34" s="598">
        <f t="shared" si="20"/>
        <v>0.4</v>
      </c>
      <c r="BV34" s="600">
        <v>0</v>
      </c>
      <c r="BW34" s="598">
        <f t="shared" si="21"/>
        <v>0</v>
      </c>
      <c r="BX34" s="387" t="str">
        <f t="shared" si="22"/>
        <v/>
      </c>
    </row>
    <row r="35" spans="1:76" s="167" customFormat="1" x14ac:dyDescent="0.2">
      <c r="A35" s="379" t="s">
        <v>464</v>
      </c>
      <c r="B35" s="379" t="s">
        <v>368</v>
      </c>
      <c r="C35" s="379" t="s">
        <v>502</v>
      </c>
      <c r="D35" s="379" t="s">
        <v>507</v>
      </c>
      <c r="E35" s="379" t="s">
        <v>504</v>
      </c>
      <c r="F35" s="379" t="s">
        <v>519</v>
      </c>
      <c r="G35" s="10" t="s">
        <v>315</v>
      </c>
      <c r="H35" s="12" t="s">
        <v>1110</v>
      </c>
      <c r="I35" s="12" t="s">
        <v>935</v>
      </c>
      <c r="J35" s="591" t="s">
        <v>936</v>
      </c>
      <c r="K35" s="380"/>
      <c r="L35" s="380"/>
      <c r="M35" s="381"/>
      <c r="N35" s="380"/>
      <c r="O35" s="380"/>
      <c r="P35" s="380"/>
      <c r="Q35" s="382"/>
      <c r="R35" s="382"/>
      <c r="S35" s="382"/>
      <c r="T35" s="147" t="s">
        <v>386</v>
      </c>
      <c r="U35" s="383">
        <v>6</v>
      </c>
      <c r="V35" s="600">
        <v>0</v>
      </c>
      <c r="W35" s="600">
        <v>17</v>
      </c>
      <c r="X35" s="123">
        <f t="shared" si="0"/>
        <v>2.8333333333333335</v>
      </c>
      <c r="Y35" s="601">
        <f t="shared" si="1"/>
        <v>5735.333333333333</v>
      </c>
      <c r="Z35" s="601">
        <f t="shared" si="2"/>
        <v>2837.3333333333335</v>
      </c>
      <c r="AA35" s="384"/>
      <c r="AB35" s="385"/>
      <c r="AC35" s="384"/>
      <c r="AD35" s="385"/>
      <c r="AE35" s="384"/>
      <c r="AF35" s="385"/>
      <c r="AG35" s="384"/>
      <c r="AH35" s="385"/>
      <c r="AI35" s="600">
        <v>8</v>
      </c>
      <c r="AJ35" s="598">
        <f t="shared" si="27"/>
        <v>0.47058823529411764</v>
      </c>
      <c r="AK35" s="600">
        <v>5</v>
      </c>
      <c r="AL35" s="598">
        <f t="shared" si="28"/>
        <v>0.83333333333333337</v>
      </c>
      <c r="AM35" s="386">
        <v>34385</v>
      </c>
      <c r="AN35" s="601">
        <v>27</v>
      </c>
      <c r="AO35" s="602">
        <f t="shared" si="23"/>
        <v>7.846100197605486E-4</v>
      </c>
      <c r="AP35" s="601">
        <f t="shared" si="3"/>
        <v>34412</v>
      </c>
      <c r="AQ35" s="167">
        <v>49000</v>
      </c>
      <c r="AR35" s="665">
        <v>0.70228571428571429</v>
      </c>
      <c r="AS35" s="386">
        <f t="shared" si="4"/>
        <v>34385</v>
      </c>
      <c r="AT35" s="386">
        <f t="shared" si="24"/>
        <v>27</v>
      </c>
      <c r="AU35" s="601">
        <f t="shared" si="5"/>
        <v>34412</v>
      </c>
      <c r="AV35" s="601">
        <v>16993</v>
      </c>
      <c r="AW35" s="598">
        <f t="shared" si="6"/>
        <v>0.49419805147593426</v>
      </c>
      <c r="AX35" s="601">
        <v>31</v>
      </c>
      <c r="AY35" s="598">
        <f t="shared" si="25"/>
        <v>1.1481481481481481</v>
      </c>
      <c r="AZ35" s="601">
        <f t="shared" si="7"/>
        <v>17024</v>
      </c>
      <c r="BA35" s="598">
        <f t="shared" si="8"/>
        <v>0.49471114727420668</v>
      </c>
      <c r="BB35" s="601">
        <v>148</v>
      </c>
      <c r="BC35" s="598">
        <f t="shared" si="9"/>
        <v>8.7094686047195901E-3</v>
      </c>
      <c r="BD35" s="600">
        <v>6</v>
      </c>
      <c r="BE35" s="598">
        <f t="shared" si="26"/>
        <v>0.19354838709677419</v>
      </c>
      <c r="BF35" s="601">
        <f t="shared" si="10"/>
        <v>154</v>
      </c>
      <c r="BG35" s="598">
        <f t="shared" si="11"/>
        <v>9.0460526315789477E-3</v>
      </c>
      <c r="BH35" s="601">
        <v>72</v>
      </c>
      <c r="BI35" s="598">
        <f t="shared" si="12"/>
        <v>0.48648648648648651</v>
      </c>
      <c r="BJ35" s="600">
        <v>4</v>
      </c>
      <c r="BK35" s="598">
        <f t="shared" si="29"/>
        <v>0.66666666666666663</v>
      </c>
      <c r="BL35" s="601">
        <f t="shared" si="14"/>
        <v>76</v>
      </c>
      <c r="BM35" s="598">
        <f t="shared" si="15"/>
        <v>0.4935064935064935</v>
      </c>
      <c r="BN35" s="601">
        <v>52</v>
      </c>
      <c r="BO35" s="598">
        <f t="shared" si="16"/>
        <v>3.0545112781954886E-3</v>
      </c>
      <c r="BP35" s="601">
        <v>1527</v>
      </c>
      <c r="BQ35" s="598">
        <f t="shared" si="30"/>
        <v>8.9696898496240601E-2</v>
      </c>
      <c r="BR35" s="601">
        <f t="shared" si="31"/>
        <v>1579</v>
      </c>
      <c r="BS35" s="598">
        <f t="shared" si="19"/>
        <v>9.2751409774436092E-2</v>
      </c>
      <c r="BT35" s="600">
        <v>6</v>
      </c>
      <c r="BU35" s="598">
        <f t="shared" si="20"/>
        <v>0.35294117647058826</v>
      </c>
      <c r="BV35" s="600">
        <v>3</v>
      </c>
      <c r="BW35" s="598">
        <f t="shared" si="21"/>
        <v>0.5</v>
      </c>
      <c r="BX35" s="387" t="str">
        <f t="shared" si="22"/>
        <v/>
      </c>
    </row>
    <row r="36" spans="1:76" s="167" customFormat="1" x14ac:dyDescent="0.2">
      <c r="A36" s="379" t="s">
        <v>464</v>
      </c>
      <c r="B36" s="379" t="s">
        <v>369</v>
      </c>
      <c r="C36" s="379" t="s">
        <v>502</v>
      </c>
      <c r="D36" s="379" t="s">
        <v>507</v>
      </c>
      <c r="E36" s="379" t="s">
        <v>504</v>
      </c>
      <c r="F36" s="379" t="s">
        <v>519</v>
      </c>
      <c r="G36" s="10" t="s">
        <v>315</v>
      </c>
      <c r="H36" s="12" t="s">
        <v>1110</v>
      </c>
      <c r="I36" s="12" t="s">
        <v>935</v>
      </c>
      <c r="J36" s="591" t="s">
        <v>936</v>
      </c>
      <c r="K36" s="380"/>
      <c r="L36" s="380"/>
      <c r="M36" s="381"/>
      <c r="N36" s="380"/>
      <c r="O36" s="380"/>
      <c r="P36" s="380"/>
      <c r="Q36" s="382"/>
      <c r="R36" s="382"/>
      <c r="S36" s="382"/>
      <c r="T36" s="147" t="s">
        <v>386</v>
      </c>
      <c r="U36" s="383">
        <v>5</v>
      </c>
      <c r="V36" s="600">
        <v>0</v>
      </c>
      <c r="W36" s="600">
        <v>17</v>
      </c>
      <c r="X36" s="123">
        <f t="shared" si="0"/>
        <v>3.4</v>
      </c>
      <c r="Y36" s="601">
        <f t="shared" si="1"/>
        <v>1195.8</v>
      </c>
      <c r="Z36" s="601">
        <f t="shared" si="2"/>
        <v>782.4</v>
      </c>
      <c r="AA36" s="384"/>
      <c r="AB36" s="385"/>
      <c r="AC36" s="384"/>
      <c r="AD36" s="385"/>
      <c r="AE36" s="384"/>
      <c r="AF36" s="385"/>
      <c r="AG36" s="384"/>
      <c r="AH36" s="385"/>
      <c r="AI36" s="600">
        <v>3</v>
      </c>
      <c r="AJ36" s="598">
        <f t="shared" si="27"/>
        <v>0.17647058823529413</v>
      </c>
      <c r="AK36" s="600">
        <v>1</v>
      </c>
      <c r="AL36" s="598">
        <f t="shared" si="28"/>
        <v>0.2</v>
      </c>
      <c r="AM36" s="386">
        <v>5832</v>
      </c>
      <c r="AN36" s="601">
        <v>147</v>
      </c>
      <c r="AO36" s="602">
        <f t="shared" si="23"/>
        <v>2.4586051179126944E-2</v>
      </c>
      <c r="AP36" s="601">
        <f t="shared" si="3"/>
        <v>5979</v>
      </c>
      <c r="AQ36" s="167">
        <v>8450</v>
      </c>
      <c r="AR36" s="665">
        <v>0.70757396449704146</v>
      </c>
      <c r="AS36" s="386">
        <f t="shared" si="4"/>
        <v>5832</v>
      </c>
      <c r="AT36" s="386">
        <f t="shared" si="24"/>
        <v>147</v>
      </c>
      <c r="AU36" s="601">
        <f t="shared" si="5"/>
        <v>5979</v>
      </c>
      <c r="AV36" s="601">
        <v>3770</v>
      </c>
      <c r="AW36" s="598">
        <f t="shared" si="6"/>
        <v>0.64643347050754463</v>
      </c>
      <c r="AX36" s="601">
        <v>142</v>
      </c>
      <c r="AY36" s="598">
        <f t="shared" si="25"/>
        <v>0.96598639455782309</v>
      </c>
      <c r="AZ36" s="601">
        <f t="shared" si="7"/>
        <v>3912</v>
      </c>
      <c r="BA36" s="598">
        <f t="shared" si="8"/>
        <v>0.65429001505268436</v>
      </c>
      <c r="BB36" s="601">
        <v>63</v>
      </c>
      <c r="BC36" s="598">
        <f t="shared" si="9"/>
        <v>1.6710875331564987E-2</v>
      </c>
      <c r="BD36" s="600">
        <v>12</v>
      </c>
      <c r="BE36" s="598">
        <f t="shared" si="26"/>
        <v>8.4507042253521125E-2</v>
      </c>
      <c r="BF36" s="601">
        <f t="shared" si="10"/>
        <v>75</v>
      </c>
      <c r="BG36" s="598">
        <f t="shared" si="11"/>
        <v>1.9171779141104295E-2</v>
      </c>
      <c r="BH36" s="601">
        <v>32</v>
      </c>
      <c r="BI36" s="598">
        <f t="shared" si="12"/>
        <v>0.50793650793650791</v>
      </c>
      <c r="BJ36" s="600">
        <v>7</v>
      </c>
      <c r="BK36" s="598">
        <f t="shared" si="29"/>
        <v>0.58333333333333337</v>
      </c>
      <c r="BL36" s="601">
        <f t="shared" si="14"/>
        <v>39</v>
      </c>
      <c r="BM36" s="598">
        <f t="shared" si="15"/>
        <v>0.52</v>
      </c>
      <c r="BN36" s="601">
        <v>15</v>
      </c>
      <c r="BO36" s="598">
        <f t="shared" si="16"/>
        <v>3.8343558282208589E-3</v>
      </c>
      <c r="BP36" s="601">
        <v>58</v>
      </c>
      <c r="BQ36" s="598">
        <f t="shared" si="30"/>
        <v>1.4826175869120654E-2</v>
      </c>
      <c r="BR36" s="601">
        <f t="shared" si="31"/>
        <v>73</v>
      </c>
      <c r="BS36" s="598">
        <f t="shared" si="19"/>
        <v>1.8660531697341512E-2</v>
      </c>
      <c r="BT36" s="600">
        <v>8</v>
      </c>
      <c r="BU36" s="598">
        <f t="shared" si="20"/>
        <v>0.47058823529411764</v>
      </c>
      <c r="BV36" s="600">
        <v>3</v>
      </c>
      <c r="BW36" s="598">
        <f t="shared" si="21"/>
        <v>0.6</v>
      </c>
      <c r="BX36" s="387" t="str">
        <f t="shared" si="22"/>
        <v/>
      </c>
    </row>
    <row r="37" spans="1:76" s="167" customFormat="1" x14ac:dyDescent="0.2">
      <c r="A37" s="379" t="s">
        <v>464</v>
      </c>
      <c r="B37" s="379" t="s">
        <v>370</v>
      </c>
      <c r="C37" s="379" t="s">
        <v>502</v>
      </c>
      <c r="D37" s="379" t="s">
        <v>507</v>
      </c>
      <c r="E37" s="379" t="s">
        <v>504</v>
      </c>
      <c r="F37" s="379" t="s">
        <v>519</v>
      </c>
      <c r="G37" s="10" t="s">
        <v>315</v>
      </c>
      <c r="H37" s="12" t="s">
        <v>1110</v>
      </c>
      <c r="I37" s="12" t="s">
        <v>935</v>
      </c>
      <c r="J37" s="591" t="s">
        <v>936</v>
      </c>
      <c r="K37" s="380"/>
      <c r="L37" s="380"/>
      <c r="M37" s="381"/>
      <c r="N37" s="380"/>
      <c r="O37" s="380"/>
      <c r="P37" s="380"/>
      <c r="Q37" s="382"/>
      <c r="R37" s="382"/>
      <c r="S37" s="382"/>
      <c r="T37" s="147" t="s">
        <v>386</v>
      </c>
      <c r="U37" s="383">
        <v>6</v>
      </c>
      <c r="V37" s="600">
        <v>0</v>
      </c>
      <c r="W37" s="600">
        <v>17</v>
      </c>
      <c r="X37" s="123">
        <f t="shared" si="0"/>
        <v>2.8333333333333335</v>
      </c>
      <c r="Y37" s="601">
        <f t="shared" si="1"/>
        <v>5492.166666666667</v>
      </c>
      <c r="Z37" s="601">
        <f t="shared" si="2"/>
        <v>2828.5</v>
      </c>
      <c r="AA37" s="384"/>
      <c r="AB37" s="385"/>
      <c r="AC37" s="384"/>
      <c r="AD37" s="385"/>
      <c r="AE37" s="384"/>
      <c r="AF37" s="385"/>
      <c r="AG37" s="384"/>
      <c r="AH37" s="385"/>
      <c r="AI37" s="600">
        <v>6</v>
      </c>
      <c r="AJ37" s="598">
        <f t="shared" si="27"/>
        <v>0.35294117647058826</v>
      </c>
      <c r="AK37" s="600">
        <v>2</v>
      </c>
      <c r="AL37" s="598">
        <f t="shared" si="28"/>
        <v>0.33333333333333331</v>
      </c>
      <c r="AM37" s="386">
        <v>32882</v>
      </c>
      <c r="AN37" s="601">
        <v>71</v>
      </c>
      <c r="AO37" s="602">
        <f t="shared" si="23"/>
        <v>2.1545838011713652E-3</v>
      </c>
      <c r="AP37" s="601">
        <f t="shared" si="3"/>
        <v>32953</v>
      </c>
      <c r="AQ37" s="167">
        <v>49000</v>
      </c>
      <c r="AR37" s="665">
        <v>0.67251020408163265</v>
      </c>
      <c r="AS37" s="386">
        <f t="shared" si="4"/>
        <v>32882</v>
      </c>
      <c r="AT37" s="386">
        <f t="shared" si="24"/>
        <v>71</v>
      </c>
      <c r="AU37" s="601">
        <f t="shared" si="5"/>
        <v>32953</v>
      </c>
      <c r="AV37" s="601">
        <v>16899</v>
      </c>
      <c r="AW37" s="598">
        <f t="shared" si="6"/>
        <v>0.51392859315126815</v>
      </c>
      <c r="AX37" s="601">
        <v>72</v>
      </c>
      <c r="AY37" s="598">
        <f t="shared" si="25"/>
        <v>1.0140845070422535</v>
      </c>
      <c r="AZ37" s="601">
        <f t="shared" si="7"/>
        <v>16971</v>
      </c>
      <c r="BA37" s="598">
        <f t="shared" si="8"/>
        <v>0.5150062209813977</v>
      </c>
      <c r="BB37" s="601">
        <v>285</v>
      </c>
      <c r="BC37" s="598">
        <f t="shared" si="9"/>
        <v>1.6864903248712943E-2</v>
      </c>
      <c r="BD37" s="600">
        <v>12</v>
      </c>
      <c r="BE37" s="598">
        <f t="shared" si="26"/>
        <v>0.16666666666666666</v>
      </c>
      <c r="BF37" s="601">
        <f t="shared" si="10"/>
        <v>297</v>
      </c>
      <c r="BG37" s="598">
        <f t="shared" si="11"/>
        <v>1.7500441930351777E-2</v>
      </c>
      <c r="BH37" s="601">
        <v>150</v>
      </c>
      <c r="BI37" s="598">
        <f t="shared" si="12"/>
        <v>0.52631578947368418</v>
      </c>
      <c r="BJ37" s="600">
        <v>7</v>
      </c>
      <c r="BK37" s="598">
        <f t="shared" si="29"/>
        <v>0.58333333333333337</v>
      </c>
      <c r="BL37" s="601">
        <f t="shared" si="14"/>
        <v>157</v>
      </c>
      <c r="BM37" s="598">
        <f t="shared" si="15"/>
        <v>0.52861952861952866</v>
      </c>
      <c r="BN37" s="601">
        <v>84</v>
      </c>
      <c r="BO37" s="598">
        <f t="shared" si="16"/>
        <v>4.9496199398974721E-3</v>
      </c>
      <c r="BP37" s="601">
        <v>1239</v>
      </c>
      <c r="BQ37" s="598">
        <f t="shared" si="30"/>
        <v>7.3006894113487708E-2</v>
      </c>
      <c r="BR37" s="601">
        <f t="shared" si="31"/>
        <v>1323</v>
      </c>
      <c r="BS37" s="598">
        <f t="shared" si="19"/>
        <v>7.795651405338519E-2</v>
      </c>
      <c r="BT37" s="600">
        <v>4</v>
      </c>
      <c r="BU37" s="598">
        <f t="shared" si="20"/>
        <v>0.23529411764705882</v>
      </c>
      <c r="BV37" s="600">
        <v>3</v>
      </c>
      <c r="BW37" s="598">
        <f t="shared" si="21"/>
        <v>0.5</v>
      </c>
      <c r="BX37" s="387" t="str">
        <f t="shared" si="22"/>
        <v/>
      </c>
    </row>
    <row r="38" spans="1:76" s="167" customFormat="1" x14ac:dyDescent="0.2">
      <c r="A38" s="379" t="s">
        <v>464</v>
      </c>
      <c r="B38" s="379" t="s">
        <v>371</v>
      </c>
      <c r="C38" s="379" t="s">
        <v>502</v>
      </c>
      <c r="D38" s="379" t="s">
        <v>507</v>
      </c>
      <c r="E38" s="379" t="s">
        <v>504</v>
      </c>
      <c r="F38" s="379" t="s">
        <v>519</v>
      </c>
      <c r="G38" s="10" t="s">
        <v>315</v>
      </c>
      <c r="H38" s="12" t="s">
        <v>1110</v>
      </c>
      <c r="I38" s="12" t="s">
        <v>935</v>
      </c>
      <c r="J38" s="591" t="s">
        <v>936</v>
      </c>
      <c r="K38" s="380"/>
      <c r="L38" s="380"/>
      <c r="M38" s="381"/>
      <c r="N38" s="380"/>
      <c r="O38" s="380"/>
      <c r="P38" s="380"/>
      <c r="Q38" s="382"/>
      <c r="R38" s="382"/>
      <c r="S38" s="382"/>
      <c r="T38" s="147" t="s">
        <v>386</v>
      </c>
      <c r="U38" s="383">
        <v>7</v>
      </c>
      <c r="V38" s="600">
        <v>0</v>
      </c>
      <c r="W38" s="600">
        <v>23</v>
      </c>
      <c r="X38" s="123">
        <f t="shared" si="0"/>
        <v>3.2857142857142856</v>
      </c>
      <c r="Y38" s="601">
        <f t="shared" si="1"/>
        <v>6572</v>
      </c>
      <c r="Z38" s="601">
        <f t="shared" si="2"/>
        <v>3224.4285714285716</v>
      </c>
      <c r="AA38" s="384"/>
      <c r="AB38" s="385"/>
      <c r="AC38" s="384"/>
      <c r="AD38" s="385"/>
      <c r="AE38" s="384"/>
      <c r="AF38" s="385"/>
      <c r="AG38" s="384"/>
      <c r="AH38" s="385"/>
      <c r="AI38" s="600">
        <v>6</v>
      </c>
      <c r="AJ38" s="598">
        <f t="shared" si="27"/>
        <v>0.2608695652173913</v>
      </c>
      <c r="AK38" s="600">
        <v>2</v>
      </c>
      <c r="AL38" s="598">
        <f t="shared" si="28"/>
        <v>0.2857142857142857</v>
      </c>
      <c r="AM38" s="386">
        <v>45785</v>
      </c>
      <c r="AN38" s="601">
        <v>219</v>
      </c>
      <c r="AO38" s="602">
        <f t="shared" si="23"/>
        <v>4.7604556125554302E-3</v>
      </c>
      <c r="AP38" s="601">
        <f t="shared" si="3"/>
        <v>46004</v>
      </c>
      <c r="AQ38" s="167">
        <v>70000</v>
      </c>
      <c r="AR38" s="665">
        <v>0.65720000000000001</v>
      </c>
      <c r="AS38" s="386">
        <f t="shared" si="4"/>
        <v>45785</v>
      </c>
      <c r="AT38" s="386">
        <f t="shared" si="24"/>
        <v>219</v>
      </c>
      <c r="AU38" s="601">
        <f t="shared" si="5"/>
        <v>46004</v>
      </c>
      <c r="AV38" s="601">
        <v>22363</v>
      </c>
      <c r="AW38" s="598">
        <f t="shared" si="6"/>
        <v>0.48843507699028066</v>
      </c>
      <c r="AX38" s="601">
        <v>208</v>
      </c>
      <c r="AY38" s="598">
        <f t="shared" si="25"/>
        <v>0.94977168949771684</v>
      </c>
      <c r="AZ38" s="601">
        <f t="shared" si="7"/>
        <v>22571</v>
      </c>
      <c r="BA38" s="598">
        <f t="shared" si="8"/>
        <v>0.490631249456569</v>
      </c>
      <c r="BB38" s="601">
        <v>638</v>
      </c>
      <c r="BC38" s="598">
        <f t="shared" si="9"/>
        <v>2.8529267092966059E-2</v>
      </c>
      <c r="BD38" s="600">
        <v>24</v>
      </c>
      <c r="BE38" s="598">
        <f t="shared" si="26"/>
        <v>0.11538461538461539</v>
      </c>
      <c r="BF38" s="601">
        <f t="shared" si="10"/>
        <v>662</v>
      </c>
      <c r="BG38" s="598">
        <f t="shared" si="11"/>
        <v>2.9329670816534491E-2</v>
      </c>
      <c r="BH38" s="601">
        <v>278</v>
      </c>
      <c r="BI38" s="598">
        <f t="shared" si="12"/>
        <v>0.43573667711598746</v>
      </c>
      <c r="BJ38" s="600">
        <v>12</v>
      </c>
      <c r="BK38" s="598">
        <f t="shared" si="29"/>
        <v>0.5</v>
      </c>
      <c r="BL38" s="601">
        <f t="shared" si="14"/>
        <v>290</v>
      </c>
      <c r="BM38" s="598">
        <f t="shared" si="15"/>
        <v>0.4380664652567976</v>
      </c>
      <c r="BN38" s="601">
        <v>117</v>
      </c>
      <c r="BO38" s="598">
        <f t="shared" si="16"/>
        <v>5.1836427273935582E-3</v>
      </c>
      <c r="BP38" s="601">
        <v>2890</v>
      </c>
      <c r="BQ38" s="598">
        <f t="shared" si="30"/>
        <v>0.12804040583049045</v>
      </c>
      <c r="BR38" s="601">
        <f t="shared" si="31"/>
        <v>3007</v>
      </c>
      <c r="BS38" s="598">
        <f t="shared" si="19"/>
        <v>0.133224048557884</v>
      </c>
      <c r="BT38" s="600">
        <v>8</v>
      </c>
      <c r="BU38" s="598">
        <f t="shared" si="20"/>
        <v>0.34782608695652173</v>
      </c>
      <c r="BV38" s="600">
        <v>2</v>
      </c>
      <c r="BW38" s="598">
        <f t="shared" si="21"/>
        <v>0.2857142857142857</v>
      </c>
      <c r="BX38" s="387" t="str">
        <f t="shared" si="22"/>
        <v/>
      </c>
    </row>
    <row r="39" spans="1:76" s="167" customFormat="1" x14ac:dyDescent="0.2">
      <c r="A39" s="379" t="s">
        <v>464</v>
      </c>
      <c r="B39" s="379" t="s">
        <v>372</v>
      </c>
      <c r="C39" s="379" t="s">
        <v>502</v>
      </c>
      <c r="D39" s="379" t="s">
        <v>507</v>
      </c>
      <c r="E39" s="379" t="s">
        <v>504</v>
      </c>
      <c r="F39" s="379" t="s">
        <v>519</v>
      </c>
      <c r="G39" s="10" t="s">
        <v>315</v>
      </c>
      <c r="H39" s="12" t="s">
        <v>1110</v>
      </c>
      <c r="I39" s="12" t="s">
        <v>935</v>
      </c>
      <c r="J39" s="591" t="s">
        <v>936</v>
      </c>
      <c r="K39" s="380"/>
      <c r="L39" s="380"/>
      <c r="M39" s="381"/>
      <c r="N39" s="380"/>
      <c r="O39" s="380"/>
      <c r="P39" s="380"/>
      <c r="Q39" s="382"/>
      <c r="R39" s="382"/>
      <c r="S39" s="382"/>
      <c r="T39" s="147" t="s">
        <v>386</v>
      </c>
      <c r="U39" s="383">
        <v>7</v>
      </c>
      <c r="V39" s="600">
        <v>0</v>
      </c>
      <c r="W39" s="600">
        <v>22</v>
      </c>
      <c r="X39" s="123">
        <f t="shared" si="0"/>
        <v>3.1428571428571428</v>
      </c>
      <c r="Y39" s="601">
        <f t="shared" si="1"/>
        <v>7148</v>
      </c>
      <c r="Z39" s="601">
        <f t="shared" si="2"/>
        <v>3496</v>
      </c>
      <c r="AA39" s="384"/>
      <c r="AB39" s="385"/>
      <c r="AC39" s="384"/>
      <c r="AD39" s="385"/>
      <c r="AE39" s="384"/>
      <c r="AF39" s="385"/>
      <c r="AG39" s="384"/>
      <c r="AH39" s="385"/>
      <c r="AI39" s="600">
        <v>4</v>
      </c>
      <c r="AJ39" s="598">
        <f t="shared" si="27"/>
        <v>0.18181818181818182</v>
      </c>
      <c r="AK39" s="600">
        <v>3</v>
      </c>
      <c r="AL39" s="598">
        <f t="shared" si="28"/>
        <v>0.42857142857142855</v>
      </c>
      <c r="AM39" s="386">
        <v>49984</v>
      </c>
      <c r="AN39" s="601">
        <v>52</v>
      </c>
      <c r="AO39" s="602">
        <f t="shared" si="23"/>
        <v>1.0392517387481015E-3</v>
      </c>
      <c r="AP39" s="601">
        <f t="shared" si="3"/>
        <v>50036</v>
      </c>
      <c r="AQ39" s="167">
        <v>76400</v>
      </c>
      <c r="AR39" s="665">
        <v>0.65492146596858636</v>
      </c>
      <c r="AS39" s="386">
        <f t="shared" si="4"/>
        <v>49984</v>
      </c>
      <c r="AT39" s="386">
        <f t="shared" si="24"/>
        <v>52</v>
      </c>
      <c r="AU39" s="601">
        <f t="shared" si="5"/>
        <v>50036</v>
      </c>
      <c r="AV39" s="601">
        <v>24426</v>
      </c>
      <c r="AW39" s="598">
        <f t="shared" si="6"/>
        <v>0.48867637644046097</v>
      </c>
      <c r="AX39" s="601">
        <v>46</v>
      </c>
      <c r="AY39" s="598">
        <f t="shared" si="25"/>
        <v>0.88461538461538458</v>
      </c>
      <c r="AZ39" s="601">
        <f t="shared" si="7"/>
        <v>24472</v>
      </c>
      <c r="BA39" s="598">
        <f t="shared" si="8"/>
        <v>0.48908785674314492</v>
      </c>
      <c r="BB39" s="601">
        <v>379</v>
      </c>
      <c r="BC39" s="598">
        <f t="shared" si="9"/>
        <v>1.5516253172848604E-2</v>
      </c>
      <c r="BD39" s="600">
        <v>4</v>
      </c>
      <c r="BE39" s="598">
        <f t="shared" si="26"/>
        <v>8.6956521739130432E-2</v>
      </c>
      <c r="BF39" s="601">
        <f t="shared" si="10"/>
        <v>383</v>
      </c>
      <c r="BG39" s="598">
        <f t="shared" si="11"/>
        <v>1.5650539391958155E-2</v>
      </c>
      <c r="BH39" s="601">
        <v>174</v>
      </c>
      <c r="BI39" s="598">
        <f t="shared" si="12"/>
        <v>0.45910290237467016</v>
      </c>
      <c r="BJ39" s="600">
        <v>4</v>
      </c>
      <c r="BK39" s="598">
        <f t="shared" si="29"/>
        <v>1</v>
      </c>
      <c r="BL39" s="601">
        <f t="shared" si="14"/>
        <v>178</v>
      </c>
      <c r="BM39" s="598">
        <f t="shared" si="15"/>
        <v>0.46475195822454307</v>
      </c>
      <c r="BN39" s="601">
        <v>82</v>
      </c>
      <c r="BO39" s="598">
        <f t="shared" si="16"/>
        <v>3.3507682249101015E-3</v>
      </c>
      <c r="BP39" s="601">
        <v>2218</v>
      </c>
      <c r="BQ39" s="598">
        <f t="shared" si="30"/>
        <v>9.0634194181104938E-2</v>
      </c>
      <c r="BR39" s="601">
        <f t="shared" si="31"/>
        <v>2300</v>
      </c>
      <c r="BS39" s="598">
        <f t="shared" si="19"/>
        <v>9.3984962406015032E-2</v>
      </c>
      <c r="BT39" s="600">
        <v>10</v>
      </c>
      <c r="BU39" s="598">
        <f t="shared" si="20"/>
        <v>0.45454545454545453</v>
      </c>
      <c r="BV39" s="600">
        <v>4</v>
      </c>
      <c r="BW39" s="598">
        <f t="shared" si="21"/>
        <v>0.5714285714285714</v>
      </c>
      <c r="BX39" s="387" t="str">
        <f t="shared" si="22"/>
        <v/>
      </c>
    </row>
    <row r="40" spans="1:76" s="167" customFormat="1" x14ac:dyDescent="0.2">
      <c r="A40" s="379" t="s">
        <v>464</v>
      </c>
      <c r="B40" s="379" t="s">
        <v>466</v>
      </c>
      <c r="C40" s="379" t="s">
        <v>373</v>
      </c>
      <c r="D40" s="379" t="s">
        <v>527</v>
      </c>
      <c r="E40" s="379" t="s">
        <v>504</v>
      </c>
      <c r="F40" s="379" t="s">
        <v>519</v>
      </c>
      <c r="G40" s="10" t="s">
        <v>315</v>
      </c>
      <c r="H40" s="12" t="s">
        <v>1110</v>
      </c>
      <c r="I40" s="12" t="s">
        <v>935</v>
      </c>
      <c r="J40" s="591" t="s">
        <v>936</v>
      </c>
      <c r="K40" s="380"/>
      <c r="L40" s="380"/>
      <c r="M40" s="381"/>
      <c r="N40" s="380"/>
      <c r="O40" s="380"/>
      <c r="P40" s="380"/>
      <c r="Q40" s="382"/>
      <c r="R40" s="382"/>
      <c r="S40" s="382"/>
      <c r="T40" s="147" t="s">
        <v>386</v>
      </c>
      <c r="U40" s="383">
        <v>2</v>
      </c>
      <c r="V40" s="600">
        <v>0</v>
      </c>
      <c r="W40" s="600">
        <v>19</v>
      </c>
      <c r="X40" s="123">
        <f t="shared" si="0"/>
        <v>9.5</v>
      </c>
      <c r="Y40" s="601">
        <f t="shared" si="1"/>
        <v>49165</v>
      </c>
      <c r="Z40" s="601">
        <f t="shared" si="2"/>
        <v>25741.5</v>
      </c>
      <c r="AA40" s="600">
        <v>9</v>
      </c>
      <c r="AB40" s="598">
        <f t="shared" ref="AB40:AB52" si="32">AA40/W40</f>
        <v>0.47368421052631576</v>
      </c>
      <c r="AC40" s="384"/>
      <c r="AD40" s="385"/>
      <c r="AE40" s="600">
        <v>2</v>
      </c>
      <c r="AF40" s="598">
        <f t="shared" ref="AF40:AF52" si="33">AE40/U40</f>
        <v>1</v>
      </c>
      <c r="AG40" s="600">
        <f t="shared" ref="AG40:AG52" si="34">AE40</f>
        <v>2</v>
      </c>
      <c r="AH40" s="385"/>
      <c r="AI40" s="600">
        <v>2</v>
      </c>
      <c r="AJ40" s="598">
        <f t="shared" ref="AJ40:AJ65" si="35">AI40/W40</f>
        <v>0.10526315789473684</v>
      </c>
      <c r="AK40" s="600">
        <v>0</v>
      </c>
      <c r="AL40" s="598">
        <f t="shared" ref="AL40:AL65" si="36">AK40/U40</f>
        <v>0</v>
      </c>
      <c r="AM40" s="386">
        <v>98193</v>
      </c>
      <c r="AN40" s="601">
        <v>137</v>
      </c>
      <c r="AO40" s="602">
        <f t="shared" si="23"/>
        <v>1.3932675683921488E-3</v>
      </c>
      <c r="AP40" s="601">
        <f t="shared" si="3"/>
        <v>98330</v>
      </c>
      <c r="AQ40" s="167">
        <v>137800</v>
      </c>
      <c r="AR40" s="665">
        <v>0.71357039187227866</v>
      </c>
      <c r="AS40" s="386">
        <f t="shared" si="4"/>
        <v>98193</v>
      </c>
      <c r="AT40" s="386">
        <f t="shared" si="24"/>
        <v>137</v>
      </c>
      <c r="AU40" s="601">
        <f t="shared" si="5"/>
        <v>98330</v>
      </c>
      <c r="AV40" s="601">
        <v>51353</v>
      </c>
      <c r="AW40" s="598">
        <f t="shared" si="6"/>
        <v>0.52298025317486985</v>
      </c>
      <c r="AX40" s="601">
        <v>130</v>
      </c>
      <c r="AY40" s="598">
        <f t="shared" si="25"/>
        <v>0.94890510948905105</v>
      </c>
      <c r="AZ40" s="601">
        <f t="shared" si="7"/>
        <v>51483</v>
      </c>
      <c r="BA40" s="598">
        <f t="shared" si="8"/>
        <v>0.52357368046374453</v>
      </c>
      <c r="BB40" s="601">
        <v>457</v>
      </c>
      <c r="BC40" s="598">
        <f t="shared" si="9"/>
        <v>8.8991879734387474E-3</v>
      </c>
      <c r="BD40" s="600">
        <v>21</v>
      </c>
      <c r="BE40" s="598">
        <f t="shared" si="26"/>
        <v>0.16153846153846155</v>
      </c>
      <c r="BF40" s="601">
        <f t="shared" si="10"/>
        <v>478</v>
      </c>
      <c r="BG40" s="598">
        <f t="shared" si="11"/>
        <v>9.2846182234912495E-3</v>
      </c>
      <c r="BH40" s="601">
        <v>233</v>
      </c>
      <c r="BI40" s="598">
        <f t="shared" si="12"/>
        <v>0.50984682713347917</v>
      </c>
      <c r="BJ40" s="600">
        <v>7</v>
      </c>
      <c r="BK40" s="598">
        <f t="shared" si="29"/>
        <v>0.33333333333333331</v>
      </c>
      <c r="BL40" s="601">
        <f t="shared" si="14"/>
        <v>240</v>
      </c>
      <c r="BM40" s="598">
        <f t="shared" si="15"/>
        <v>0.502092050209205</v>
      </c>
      <c r="BN40" s="601">
        <v>147</v>
      </c>
      <c r="BO40" s="598">
        <f t="shared" si="16"/>
        <v>2.855311462036012E-3</v>
      </c>
      <c r="BP40" s="601">
        <v>3255</v>
      </c>
      <c r="BQ40" s="598">
        <f t="shared" si="30"/>
        <v>6.3224753802225975E-2</v>
      </c>
      <c r="BR40" s="601">
        <f t="shared" si="31"/>
        <v>3402</v>
      </c>
      <c r="BS40" s="598">
        <f t="shared" si="19"/>
        <v>6.6080065264261995E-2</v>
      </c>
      <c r="BT40" s="600">
        <v>5</v>
      </c>
      <c r="BU40" s="598">
        <f t="shared" si="20"/>
        <v>0.26315789473684209</v>
      </c>
      <c r="BV40" s="600">
        <v>0</v>
      </c>
      <c r="BW40" s="598">
        <f t="shared" si="21"/>
        <v>0</v>
      </c>
      <c r="BX40" s="387" t="str">
        <f t="shared" si="22"/>
        <v/>
      </c>
    </row>
    <row r="41" spans="1:76" s="167" customFormat="1" x14ac:dyDescent="0.2">
      <c r="A41" s="379" t="s">
        <v>464</v>
      </c>
      <c r="B41" s="379" t="s">
        <v>466</v>
      </c>
      <c r="C41" s="379" t="s">
        <v>374</v>
      </c>
      <c r="D41" s="379" t="s">
        <v>527</v>
      </c>
      <c r="E41" s="379" t="s">
        <v>504</v>
      </c>
      <c r="F41" s="379" t="s">
        <v>519</v>
      </c>
      <c r="G41" s="10" t="s">
        <v>315</v>
      </c>
      <c r="H41" s="12" t="s">
        <v>1110</v>
      </c>
      <c r="I41" s="12" t="s">
        <v>935</v>
      </c>
      <c r="J41" s="591" t="s">
        <v>936</v>
      </c>
      <c r="K41" s="380"/>
      <c r="L41" s="380"/>
      <c r="M41" s="381"/>
      <c r="N41" s="380"/>
      <c r="O41" s="380"/>
      <c r="P41" s="380"/>
      <c r="Q41" s="382"/>
      <c r="R41" s="382"/>
      <c r="S41" s="382"/>
      <c r="T41" s="147" t="s">
        <v>386</v>
      </c>
      <c r="U41" s="383">
        <v>2</v>
      </c>
      <c r="V41" s="600">
        <v>0</v>
      </c>
      <c r="W41" s="600">
        <v>11</v>
      </c>
      <c r="X41" s="123">
        <f t="shared" si="0"/>
        <v>5.5</v>
      </c>
      <c r="Y41" s="601">
        <f t="shared" si="1"/>
        <v>52386</v>
      </c>
      <c r="Z41" s="601">
        <f t="shared" si="2"/>
        <v>26722.5</v>
      </c>
      <c r="AA41" s="600">
        <v>4</v>
      </c>
      <c r="AB41" s="598">
        <f t="shared" si="32"/>
        <v>0.36363636363636365</v>
      </c>
      <c r="AC41" s="384"/>
      <c r="AD41" s="385"/>
      <c r="AE41" s="600">
        <v>1</v>
      </c>
      <c r="AF41" s="598">
        <f t="shared" si="33"/>
        <v>0.5</v>
      </c>
      <c r="AG41" s="600">
        <f t="shared" si="34"/>
        <v>1</v>
      </c>
      <c r="AH41" s="385"/>
      <c r="AI41" s="600">
        <v>0</v>
      </c>
      <c r="AJ41" s="598">
        <f t="shared" si="35"/>
        <v>0</v>
      </c>
      <c r="AK41" s="600">
        <v>0</v>
      </c>
      <c r="AL41" s="598">
        <f t="shared" si="36"/>
        <v>0</v>
      </c>
      <c r="AM41" s="386">
        <v>104608</v>
      </c>
      <c r="AN41" s="601">
        <v>164</v>
      </c>
      <c r="AO41" s="602">
        <f t="shared" si="23"/>
        <v>1.5653037070973161E-3</v>
      </c>
      <c r="AP41" s="601">
        <f t="shared" si="3"/>
        <v>104772</v>
      </c>
      <c r="AQ41" s="167">
        <v>154900</v>
      </c>
      <c r="AR41" s="665">
        <v>0.67638476436410588</v>
      </c>
      <c r="AS41" s="386">
        <f t="shared" si="4"/>
        <v>104608</v>
      </c>
      <c r="AT41" s="386">
        <f t="shared" si="24"/>
        <v>164</v>
      </c>
      <c r="AU41" s="601">
        <f t="shared" si="5"/>
        <v>104772</v>
      </c>
      <c r="AV41" s="601">
        <v>53288</v>
      </c>
      <c r="AW41" s="598">
        <f t="shared" si="6"/>
        <v>0.50940654634444782</v>
      </c>
      <c r="AX41" s="601">
        <v>157</v>
      </c>
      <c r="AY41" s="598">
        <f t="shared" si="25"/>
        <v>0.95731707317073167</v>
      </c>
      <c r="AZ41" s="601">
        <f t="shared" si="7"/>
        <v>53445</v>
      </c>
      <c r="BA41" s="598">
        <f t="shared" si="8"/>
        <v>0.51010766235253691</v>
      </c>
      <c r="BB41" s="601">
        <v>846</v>
      </c>
      <c r="BC41" s="598">
        <f t="shared" si="9"/>
        <v>1.5875994595406097E-2</v>
      </c>
      <c r="BD41" s="600">
        <v>30</v>
      </c>
      <c r="BE41" s="598">
        <f t="shared" si="26"/>
        <v>0.19108280254777071</v>
      </c>
      <c r="BF41" s="601">
        <f t="shared" si="10"/>
        <v>876</v>
      </c>
      <c r="BG41" s="598">
        <f t="shared" si="11"/>
        <v>1.639068200954252E-2</v>
      </c>
      <c r="BH41" s="601">
        <v>351</v>
      </c>
      <c r="BI41" s="598">
        <f t="shared" si="12"/>
        <v>0.41489361702127658</v>
      </c>
      <c r="BJ41" s="600">
        <v>12</v>
      </c>
      <c r="BK41" s="598">
        <f t="shared" si="29"/>
        <v>0.4</v>
      </c>
      <c r="BL41" s="601">
        <f t="shared" si="14"/>
        <v>363</v>
      </c>
      <c r="BM41" s="598">
        <f t="shared" si="15"/>
        <v>0.41438356164383561</v>
      </c>
      <c r="BN41" s="601">
        <v>94</v>
      </c>
      <c r="BO41" s="598">
        <f t="shared" si="16"/>
        <v>1.7588174759098139E-3</v>
      </c>
      <c r="BP41" s="601">
        <v>4013</v>
      </c>
      <c r="BQ41" s="598">
        <f t="shared" si="30"/>
        <v>7.508653756197961E-2</v>
      </c>
      <c r="BR41" s="601">
        <f t="shared" si="31"/>
        <v>4107</v>
      </c>
      <c r="BS41" s="598">
        <f t="shared" si="19"/>
        <v>7.6845355037889418E-2</v>
      </c>
      <c r="BT41" s="600">
        <v>4</v>
      </c>
      <c r="BU41" s="598">
        <f t="shared" si="20"/>
        <v>0.36363636363636365</v>
      </c>
      <c r="BV41" s="600">
        <v>1</v>
      </c>
      <c r="BW41" s="598">
        <f t="shared" si="21"/>
        <v>0.5</v>
      </c>
      <c r="BX41" s="387" t="str">
        <f t="shared" si="22"/>
        <v/>
      </c>
    </row>
    <row r="42" spans="1:76" s="167" customFormat="1" x14ac:dyDescent="0.2">
      <c r="A42" s="379" t="s">
        <v>464</v>
      </c>
      <c r="B42" s="379" t="s">
        <v>466</v>
      </c>
      <c r="C42" s="379" t="s">
        <v>375</v>
      </c>
      <c r="D42" s="379" t="s">
        <v>527</v>
      </c>
      <c r="E42" s="379" t="s">
        <v>504</v>
      </c>
      <c r="F42" s="379" t="s">
        <v>519</v>
      </c>
      <c r="G42" s="10" t="s">
        <v>315</v>
      </c>
      <c r="H42" s="12" t="s">
        <v>1110</v>
      </c>
      <c r="I42" s="12" t="s">
        <v>935</v>
      </c>
      <c r="J42" s="591" t="s">
        <v>936</v>
      </c>
      <c r="K42" s="380"/>
      <c r="L42" s="380"/>
      <c r="M42" s="381"/>
      <c r="N42" s="380"/>
      <c r="O42" s="380"/>
      <c r="P42" s="380"/>
      <c r="Q42" s="382"/>
      <c r="R42" s="382"/>
      <c r="S42" s="382"/>
      <c r="T42" s="147" t="s">
        <v>386</v>
      </c>
      <c r="U42" s="383">
        <v>1</v>
      </c>
      <c r="V42" s="600">
        <v>0</v>
      </c>
      <c r="W42" s="600">
        <v>3</v>
      </c>
      <c r="X42" s="123">
        <f t="shared" si="0"/>
        <v>3</v>
      </c>
      <c r="Y42" s="601">
        <f t="shared" si="1"/>
        <v>43725</v>
      </c>
      <c r="Z42" s="601">
        <f t="shared" si="2"/>
        <v>23078</v>
      </c>
      <c r="AA42" s="600">
        <v>1</v>
      </c>
      <c r="AB42" s="598">
        <f t="shared" si="32"/>
        <v>0.33333333333333331</v>
      </c>
      <c r="AC42" s="384"/>
      <c r="AD42" s="385"/>
      <c r="AE42" s="600">
        <v>1</v>
      </c>
      <c r="AF42" s="598">
        <f t="shared" si="33"/>
        <v>1</v>
      </c>
      <c r="AG42" s="600">
        <f t="shared" si="34"/>
        <v>1</v>
      </c>
      <c r="AH42" s="385"/>
      <c r="AI42" s="600">
        <v>0</v>
      </c>
      <c r="AJ42" s="598">
        <f t="shared" si="35"/>
        <v>0</v>
      </c>
      <c r="AK42" s="600">
        <v>0</v>
      </c>
      <c r="AL42" s="598">
        <f t="shared" si="36"/>
        <v>0</v>
      </c>
      <c r="AM42" s="386">
        <v>43650</v>
      </c>
      <c r="AN42" s="601">
        <v>75</v>
      </c>
      <c r="AO42" s="602">
        <f t="shared" si="23"/>
        <v>1.7152658662092624E-3</v>
      </c>
      <c r="AP42" s="601">
        <f t="shared" si="3"/>
        <v>43725</v>
      </c>
      <c r="AQ42" s="167">
        <v>64200</v>
      </c>
      <c r="AR42" s="665">
        <v>0.68107476635514019</v>
      </c>
      <c r="AS42" s="386">
        <f t="shared" si="4"/>
        <v>43650</v>
      </c>
      <c r="AT42" s="386">
        <f t="shared" si="24"/>
        <v>75</v>
      </c>
      <c r="AU42" s="601">
        <f t="shared" si="5"/>
        <v>43725</v>
      </c>
      <c r="AV42" s="601">
        <v>23001</v>
      </c>
      <c r="AW42" s="598">
        <f t="shared" si="6"/>
        <v>0.52694158075601372</v>
      </c>
      <c r="AX42" s="601">
        <v>77</v>
      </c>
      <c r="AY42" s="598">
        <f t="shared" si="25"/>
        <v>1.0266666666666666</v>
      </c>
      <c r="AZ42" s="601">
        <f t="shared" si="7"/>
        <v>23078</v>
      </c>
      <c r="BA42" s="598">
        <f t="shared" si="8"/>
        <v>0.52779874213836475</v>
      </c>
      <c r="BB42" s="601">
        <v>156</v>
      </c>
      <c r="BC42" s="598">
        <f t="shared" si="9"/>
        <v>6.7823138124429375E-3</v>
      </c>
      <c r="BD42" s="600">
        <v>25</v>
      </c>
      <c r="BE42" s="598">
        <f t="shared" si="26"/>
        <v>0.32467532467532467</v>
      </c>
      <c r="BF42" s="601">
        <f t="shared" si="10"/>
        <v>181</v>
      </c>
      <c r="BG42" s="598">
        <f t="shared" si="11"/>
        <v>7.8429673281913519E-3</v>
      </c>
      <c r="BH42" s="601">
        <v>68</v>
      </c>
      <c r="BI42" s="598">
        <f t="shared" si="12"/>
        <v>0.4358974358974359</v>
      </c>
      <c r="BJ42" s="600">
        <v>9</v>
      </c>
      <c r="BK42" s="598">
        <f t="shared" si="29"/>
        <v>0.36</v>
      </c>
      <c r="BL42" s="601">
        <f t="shared" si="14"/>
        <v>77</v>
      </c>
      <c r="BM42" s="598">
        <f t="shared" si="15"/>
        <v>0.425414364640884</v>
      </c>
      <c r="BN42" s="601">
        <v>19</v>
      </c>
      <c r="BO42" s="598">
        <f t="shared" si="16"/>
        <v>8.2329491290406443E-4</v>
      </c>
      <c r="BP42" s="601">
        <v>1438</v>
      </c>
      <c r="BQ42" s="598">
        <f t="shared" si="30"/>
        <v>6.2310425513476035E-2</v>
      </c>
      <c r="BR42" s="601">
        <f t="shared" si="31"/>
        <v>1457</v>
      </c>
      <c r="BS42" s="598">
        <f t="shared" si="19"/>
        <v>6.3133720426380102E-2</v>
      </c>
      <c r="BT42" s="600">
        <v>1</v>
      </c>
      <c r="BU42" s="598">
        <f t="shared" si="20"/>
        <v>0.33333333333333331</v>
      </c>
      <c r="BV42" s="600">
        <v>0</v>
      </c>
      <c r="BW42" s="598">
        <f t="shared" si="21"/>
        <v>0</v>
      </c>
      <c r="BX42" s="387" t="str">
        <f t="shared" si="22"/>
        <v/>
      </c>
    </row>
    <row r="43" spans="1:76" s="167" customFormat="1" x14ac:dyDescent="0.2">
      <c r="A43" s="379" t="s">
        <v>464</v>
      </c>
      <c r="B43" s="379" t="s">
        <v>466</v>
      </c>
      <c r="C43" s="379" t="s">
        <v>747</v>
      </c>
      <c r="D43" s="379" t="s">
        <v>527</v>
      </c>
      <c r="E43" s="379" t="s">
        <v>504</v>
      </c>
      <c r="F43" s="379" t="s">
        <v>519</v>
      </c>
      <c r="G43" s="10" t="s">
        <v>315</v>
      </c>
      <c r="H43" s="12" t="s">
        <v>1110</v>
      </c>
      <c r="I43" s="12" t="s">
        <v>935</v>
      </c>
      <c r="J43" s="591" t="s">
        <v>936</v>
      </c>
      <c r="K43" s="380"/>
      <c r="L43" s="380"/>
      <c r="M43" s="381"/>
      <c r="N43" s="380"/>
      <c r="O43" s="380"/>
      <c r="P43" s="380"/>
      <c r="Q43" s="382"/>
      <c r="R43" s="382"/>
      <c r="S43" s="382"/>
      <c r="T43" s="147" t="s">
        <v>386</v>
      </c>
      <c r="U43" s="383">
        <v>2</v>
      </c>
      <c r="V43" s="600">
        <v>0</v>
      </c>
      <c r="W43" s="600">
        <v>6</v>
      </c>
      <c r="X43" s="123">
        <f t="shared" si="0"/>
        <v>3</v>
      </c>
      <c r="Y43" s="601">
        <f t="shared" si="1"/>
        <v>44669</v>
      </c>
      <c r="Z43" s="601">
        <f t="shared" si="2"/>
        <v>24585.5</v>
      </c>
      <c r="AA43" s="600">
        <v>4</v>
      </c>
      <c r="AB43" s="598">
        <f t="shared" si="32"/>
        <v>0.66666666666666663</v>
      </c>
      <c r="AC43" s="384"/>
      <c r="AD43" s="385"/>
      <c r="AE43" s="600">
        <v>2</v>
      </c>
      <c r="AF43" s="598">
        <f t="shared" si="33"/>
        <v>1</v>
      </c>
      <c r="AG43" s="600">
        <f t="shared" si="34"/>
        <v>2</v>
      </c>
      <c r="AH43" s="385"/>
      <c r="AI43" s="600">
        <v>1</v>
      </c>
      <c r="AJ43" s="598">
        <f t="shared" si="35"/>
        <v>0.16666666666666666</v>
      </c>
      <c r="AK43" s="600">
        <v>0</v>
      </c>
      <c r="AL43" s="598">
        <f t="shared" si="36"/>
        <v>0</v>
      </c>
      <c r="AM43" s="386">
        <v>89298</v>
      </c>
      <c r="AN43" s="601">
        <v>40</v>
      </c>
      <c r="AO43" s="602">
        <f t="shared" si="23"/>
        <v>4.4773780474154334E-4</v>
      </c>
      <c r="AP43" s="601">
        <f t="shared" si="3"/>
        <v>89338</v>
      </c>
      <c r="AQ43" s="167">
        <v>128100</v>
      </c>
      <c r="AR43" s="665">
        <v>0.69740827478532397</v>
      </c>
      <c r="AS43" s="386">
        <f t="shared" si="4"/>
        <v>89298</v>
      </c>
      <c r="AT43" s="386">
        <f t="shared" si="24"/>
        <v>40</v>
      </c>
      <c r="AU43" s="601">
        <f t="shared" si="5"/>
        <v>89338</v>
      </c>
      <c r="AV43" s="601">
        <v>49138</v>
      </c>
      <c r="AW43" s="598">
        <f t="shared" si="6"/>
        <v>0.55026988286411793</v>
      </c>
      <c r="AX43" s="601">
        <v>33</v>
      </c>
      <c r="AY43" s="598">
        <f t="shared" si="25"/>
        <v>0.82499999999999996</v>
      </c>
      <c r="AZ43" s="601">
        <f t="shared" si="7"/>
        <v>49171</v>
      </c>
      <c r="BA43" s="598">
        <f t="shared" si="8"/>
        <v>0.55039288992366076</v>
      </c>
      <c r="BB43" s="601">
        <v>448</v>
      </c>
      <c r="BC43" s="598">
        <f t="shared" si="9"/>
        <v>9.1171801864137741E-3</v>
      </c>
      <c r="BD43" s="600">
        <v>31</v>
      </c>
      <c r="BE43" s="598">
        <f t="shared" si="26"/>
        <v>0.93939393939393945</v>
      </c>
      <c r="BF43" s="601">
        <f t="shared" si="10"/>
        <v>479</v>
      </c>
      <c r="BG43" s="598">
        <f t="shared" si="11"/>
        <v>9.7415143072136015E-3</v>
      </c>
      <c r="BH43" s="601">
        <v>235</v>
      </c>
      <c r="BI43" s="598">
        <f t="shared" si="12"/>
        <v>0.5245535714285714</v>
      </c>
      <c r="BJ43" s="600">
        <v>1</v>
      </c>
      <c r="BK43" s="598">
        <f t="shared" si="29"/>
        <v>3.2258064516129031E-2</v>
      </c>
      <c r="BL43" s="601">
        <f t="shared" si="14"/>
        <v>236</v>
      </c>
      <c r="BM43" s="598">
        <f t="shared" si="15"/>
        <v>0.49269311064718163</v>
      </c>
      <c r="BN43" s="601">
        <v>160</v>
      </c>
      <c r="BO43" s="598">
        <f t="shared" si="16"/>
        <v>3.2539504992780298E-3</v>
      </c>
      <c r="BP43" s="601">
        <v>2253</v>
      </c>
      <c r="BQ43" s="598">
        <f t="shared" si="30"/>
        <v>4.5819690467958758E-2</v>
      </c>
      <c r="BR43" s="601">
        <f t="shared" si="31"/>
        <v>2413</v>
      </c>
      <c r="BS43" s="598">
        <f t="shared" si="19"/>
        <v>4.9073640967236785E-2</v>
      </c>
      <c r="BT43" s="600">
        <v>2</v>
      </c>
      <c r="BU43" s="598">
        <f t="shared" si="20"/>
        <v>0.33333333333333331</v>
      </c>
      <c r="BV43" s="600">
        <v>1</v>
      </c>
      <c r="BW43" s="598">
        <f t="shared" si="21"/>
        <v>0.5</v>
      </c>
      <c r="BX43" s="387" t="str">
        <f t="shared" si="22"/>
        <v/>
      </c>
    </row>
    <row r="44" spans="1:76" s="167" customFormat="1" x14ac:dyDescent="0.2">
      <c r="A44" s="379" t="s">
        <v>464</v>
      </c>
      <c r="B44" s="379" t="s">
        <v>466</v>
      </c>
      <c r="C44" s="379" t="s">
        <v>376</v>
      </c>
      <c r="D44" s="379" t="s">
        <v>527</v>
      </c>
      <c r="E44" s="379" t="s">
        <v>504</v>
      </c>
      <c r="F44" s="379" t="s">
        <v>519</v>
      </c>
      <c r="G44" s="10" t="s">
        <v>315</v>
      </c>
      <c r="H44" s="12" t="s">
        <v>1110</v>
      </c>
      <c r="I44" s="12" t="s">
        <v>935</v>
      </c>
      <c r="J44" s="591" t="s">
        <v>936</v>
      </c>
      <c r="K44" s="380"/>
      <c r="L44" s="380"/>
      <c r="M44" s="381"/>
      <c r="N44" s="380"/>
      <c r="O44" s="380"/>
      <c r="P44" s="380"/>
      <c r="Q44" s="382"/>
      <c r="R44" s="382"/>
      <c r="S44" s="382"/>
      <c r="T44" s="147" t="s">
        <v>386</v>
      </c>
      <c r="U44" s="383">
        <v>2</v>
      </c>
      <c r="V44" s="600">
        <v>0</v>
      </c>
      <c r="W44" s="600">
        <v>12</v>
      </c>
      <c r="X44" s="123">
        <f t="shared" si="0"/>
        <v>6</v>
      </c>
      <c r="Y44" s="601">
        <f t="shared" si="1"/>
        <v>46652.5</v>
      </c>
      <c r="Z44" s="601">
        <f t="shared" si="2"/>
        <v>22215.5</v>
      </c>
      <c r="AA44" s="600">
        <v>5</v>
      </c>
      <c r="AB44" s="598">
        <f t="shared" si="32"/>
        <v>0.41666666666666669</v>
      </c>
      <c r="AC44" s="384"/>
      <c r="AD44" s="385"/>
      <c r="AE44" s="600">
        <v>2</v>
      </c>
      <c r="AF44" s="598">
        <f t="shared" si="33"/>
        <v>1</v>
      </c>
      <c r="AG44" s="600">
        <f t="shared" si="34"/>
        <v>2</v>
      </c>
      <c r="AH44" s="385"/>
      <c r="AI44" s="600">
        <v>0</v>
      </c>
      <c r="AJ44" s="598">
        <f t="shared" si="35"/>
        <v>0</v>
      </c>
      <c r="AK44" s="600">
        <v>0</v>
      </c>
      <c r="AL44" s="598">
        <f t="shared" si="36"/>
        <v>0</v>
      </c>
      <c r="AM44" s="386">
        <v>93241</v>
      </c>
      <c r="AN44" s="601">
        <v>64</v>
      </c>
      <c r="AO44" s="602">
        <f t="shared" si="23"/>
        <v>6.8592251219120085E-4</v>
      </c>
      <c r="AP44" s="601">
        <f t="shared" si="3"/>
        <v>93305</v>
      </c>
      <c r="AQ44" s="167">
        <v>156200</v>
      </c>
      <c r="AR44" s="665">
        <v>0.59734314980793857</v>
      </c>
      <c r="AS44" s="386">
        <f t="shared" si="4"/>
        <v>93241</v>
      </c>
      <c r="AT44" s="386">
        <f t="shared" si="24"/>
        <v>64</v>
      </c>
      <c r="AU44" s="601">
        <f t="shared" si="5"/>
        <v>93305</v>
      </c>
      <c r="AV44" s="601">
        <v>44366</v>
      </c>
      <c r="AW44" s="598">
        <f t="shared" si="6"/>
        <v>0.4758207226434723</v>
      </c>
      <c r="AX44" s="601">
        <v>65</v>
      </c>
      <c r="AY44" s="598">
        <f t="shared" si="25"/>
        <v>1.015625</v>
      </c>
      <c r="AZ44" s="601">
        <f t="shared" si="7"/>
        <v>44431</v>
      </c>
      <c r="BA44" s="598">
        <f t="shared" si="8"/>
        <v>0.47619098654948822</v>
      </c>
      <c r="BB44" s="601">
        <v>946</v>
      </c>
      <c r="BC44" s="598">
        <f t="shared" si="9"/>
        <v>2.1322634449803902E-2</v>
      </c>
      <c r="BD44" s="600">
        <v>36</v>
      </c>
      <c r="BE44" s="598">
        <f t="shared" si="26"/>
        <v>0.55384615384615388</v>
      </c>
      <c r="BF44" s="601">
        <f t="shared" si="10"/>
        <v>982</v>
      </c>
      <c r="BG44" s="598">
        <f t="shared" si="11"/>
        <v>2.2101685759942383E-2</v>
      </c>
      <c r="BH44" s="601">
        <v>276</v>
      </c>
      <c r="BI44" s="598">
        <f t="shared" si="12"/>
        <v>0.29175475687103591</v>
      </c>
      <c r="BJ44" s="600">
        <v>9</v>
      </c>
      <c r="BK44" s="598">
        <f t="shared" si="29"/>
        <v>0.25</v>
      </c>
      <c r="BL44" s="601">
        <f t="shared" si="14"/>
        <v>285</v>
      </c>
      <c r="BM44" s="598">
        <f t="shared" si="15"/>
        <v>0.29022403258655805</v>
      </c>
      <c r="BN44" s="601">
        <v>187</v>
      </c>
      <c r="BO44" s="598">
        <f t="shared" si="16"/>
        <v>4.2087731538790482E-3</v>
      </c>
      <c r="BP44" s="601">
        <v>1381</v>
      </c>
      <c r="BQ44" s="598">
        <f t="shared" si="30"/>
        <v>3.108190227543832E-2</v>
      </c>
      <c r="BR44" s="601">
        <f t="shared" si="31"/>
        <v>1568</v>
      </c>
      <c r="BS44" s="598">
        <f t="shared" si="19"/>
        <v>3.5290675429317367E-2</v>
      </c>
      <c r="BT44" s="600">
        <v>4</v>
      </c>
      <c r="BU44" s="598">
        <f t="shared" si="20"/>
        <v>0.33333333333333331</v>
      </c>
      <c r="BV44" s="600">
        <v>0</v>
      </c>
      <c r="BW44" s="598">
        <f t="shared" si="21"/>
        <v>0</v>
      </c>
      <c r="BX44" s="387" t="str">
        <f t="shared" si="22"/>
        <v/>
      </c>
    </row>
    <row r="45" spans="1:76" s="167" customFormat="1" x14ac:dyDescent="0.2">
      <c r="A45" s="379" t="s">
        <v>464</v>
      </c>
      <c r="B45" s="379" t="s">
        <v>466</v>
      </c>
      <c r="C45" s="379" t="s">
        <v>377</v>
      </c>
      <c r="D45" s="379" t="s">
        <v>527</v>
      </c>
      <c r="E45" s="379" t="s">
        <v>504</v>
      </c>
      <c r="F45" s="379" t="s">
        <v>519</v>
      </c>
      <c r="G45" s="10" t="s">
        <v>315</v>
      </c>
      <c r="H45" s="12" t="s">
        <v>1110</v>
      </c>
      <c r="I45" s="12" t="s">
        <v>935</v>
      </c>
      <c r="J45" s="591" t="s">
        <v>936</v>
      </c>
      <c r="K45" s="380"/>
      <c r="L45" s="380"/>
      <c r="M45" s="381"/>
      <c r="N45" s="380"/>
      <c r="O45" s="380"/>
      <c r="P45" s="380"/>
      <c r="Q45" s="382"/>
      <c r="R45" s="382"/>
      <c r="S45" s="382"/>
      <c r="T45" s="147" t="s">
        <v>386</v>
      </c>
      <c r="U45" s="383">
        <v>2</v>
      </c>
      <c r="V45" s="600">
        <v>0</v>
      </c>
      <c r="W45" s="600">
        <v>7</v>
      </c>
      <c r="X45" s="123">
        <f t="shared" si="0"/>
        <v>3.5</v>
      </c>
      <c r="Y45" s="601">
        <f t="shared" si="1"/>
        <v>40357.5</v>
      </c>
      <c r="Z45" s="601">
        <f t="shared" si="2"/>
        <v>19260</v>
      </c>
      <c r="AA45" s="600">
        <v>2</v>
      </c>
      <c r="AB45" s="598">
        <f t="shared" si="32"/>
        <v>0.2857142857142857</v>
      </c>
      <c r="AC45" s="384"/>
      <c r="AD45" s="385"/>
      <c r="AE45" s="600">
        <v>2</v>
      </c>
      <c r="AF45" s="598">
        <f t="shared" si="33"/>
        <v>1</v>
      </c>
      <c r="AG45" s="600">
        <f t="shared" si="34"/>
        <v>2</v>
      </c>
      <c r="AH45" s="385"/>
      <c r="AI45" s="600">
        <v>1</v>
      </c>
      <c r="AJ45" s="598">
        <f t="shared" si="35"/>
        <v>0.14285714285714285</v>
      </c>
      <c r="AK45" s="600">
        <v>0</v>
      </c>
      <c r="AL45" s="598">
        <f t="shared" si="36"/>
        <v>0</v>
      </c>
      <c r="AM45" s="386">
        <v>80660</v>
      </c>
      <c r="AN45" s="601">
        <v>55</v>
      </c>
      <c r="AO45" s="602">
        <f t="shared" si="23"/>
        <v>6.8140989902744223E-4</v>
      </c>
      <c r="AP45" s="601">
        <f t="shared" si="3"/>
        <v>80715</v>
      </c>
      <c r="AQ45" s="167">
        <v>131500</v>
      </c>
      <c r="AR45" s="665">
        <v>0.61380228136882131</v>
      </c>
      <c r="AS45" s="386">
        <f t="shared" si="4"/>
        <v>80660</v>
      </c>
      <c r="AT45" s="386">
        <f t="shared" si="24"/>
        <v>55</v>
      </c>
      <c r="AU45" s="601">
        <f t="shared" si="5"/>
        <v>80715</v>
      </c>
      <c r="AV45" s="601">
        <v>38470</v>
      </c>
      <c r="AW45" s="598">
        <f t="shared" si="6"/>
        <v>0.47694024299528887</v>
      </c>
      <c r="AX45" s="601">
        <v>50</v>
      </c>
      <c r="AY45" s="598">
        <f t="shared" si="25"/>
        <v>0.90909090909090906</v>
      </c>
      <c r="AZ45" s="601">
        <f t="shared" si="7"/>
        <v>38520</v>
      </c>
      <c r="BA45" s="598">
        <f t="shared" si="8"/>
        <v>0.47723471473703771</v>
      </c>
      <c r="BB45" s="601">
        <v>485</v>
      </c>
      <c r="BC45" s="598">
        <f t="shared" si="9"/>
        <v>1.2607226410189758E-2</v>
      </c>
      <c r="BD45" s="600">
        <v>17</v>
      </c>
      <c r="BE45" s="598">
        <f t="shared" si="26"/>
        <v>0.34</v>
      </c>
      <c r="BF45" s="601">
        <f t="shared" si="10"/>
        <v>502</v>
      </c>
      <c r="BG45" s="598">
        <f t="shared" si="11"/>
        <v>1.3032191069574248E-2</v>
      </c>
      <c r="BH45" s="601">
        <v>261</v>
      </c>
      <c r="BI45" s="598">
        <f t="shared" si="12"/>
        <v>0.53814432989690719</v>
      </c>
      <c r="BJ45" s="600">
        <v>1</v>
      </c>
      <c r="BK45" s="598">
        <f t="shared" si="29"/>
        <v>5.8823529411764705E-2</v>
      </c>
      <c r="BL45" s="601">
        <f t="shared" si="14"/>
        <v>262</v>
      </c>
      <c r="BM45" s="598">
        <f t="shared" si="15"/>
        <v>0.52191235059760954</v>
      </c>
      <c r="BN45" s="601">
        <v>61</v>
      </c>
      <c r="BO45" s="598">
        <f t="shared" si="16"/>
        <v>1.5835929387331257E-3</v>
      </c>
      <c r="BP45" s="601">
        <v>1341</v>
      </c>
      <c r="BQ45" s="598">
        <f t="shared" si="30"/>
        <v>3.4813084112149534E-2</v>
      </c>
      <c r="BR45" s="601">
        <f t="shared" si="31"/>
        <v>1402</v>
      </c>
      <c r="BS45" s="598">
        <f t="shared" si="19"/>
        <v>3.6396677050882661E-2</v>
      </c>
      <c r="BT45" s="600">
        <v>1</v>
      </c>
      <c r="BU45" s="598">
        <f t="shared" si="20"/>
        <v>0.14285714285714285</v>
      </c>
      <c r="BV45" s="600">
        <v>0</v>
      </c>
      <c r="BW45" s="598">
        <f t="shared" si="21"/>
        <v>0</v>
      </c>
      <c r="BX45" s="387" t="str">
        <f t="shared" si="22"/>
        <v/>
      </c>
    </row>
    <row r="46" spans="1:76" s="167" customFormat="1" x14ac:dyDescent="0.2">
      <c r="A46" s="379" t="s">
        <v>464</v>
      </c>
      <c r="B46" s="379" t="s">
        <v>466</v>
      </c>
      <c r="C46" s="379" t="s">
        <v>378</v>
      </c>
      <c r="D46" s="379" t="s">
        <v>527</v>
      </c>
      <c r="E46" s="379" t="s">
        <v>504</v>
      </c>
      <c r="F46" s="379" t="s">
        <v>519</v>
      </c>
      <c r="G46" s="10" t="s">
        <v>315</v>
      </c>
      <c r="H46" s="12" t="s">
        <v>1110</v>
      </c>
      <c r="I46" s="12" t="s">
        <v>935</v>
      </c>
      <c r="J46" s="591" t="s">
        <v>936</v>
      </c>
      <c r="K46" s="380"/>
      <c r="L46" s="380"/>
      <c r="M46" s="381"/>
      <c r="N46" s="380"/>
      <c r="O46" s="380"/>
      <c r="P46" s="380"/>
      <c r="Q46" s="382"/>
      <c r="R46" s="382"/>
      <c r="S46" s="382"/>
      <c r="T46" s="147" t="s">
        <v>386</v>
      </c>
      <c r="U46" s="383">
        <v>1</v>
      </c>
      <c r="V46" s="600">
        <v>0</v>
      </c>
      <c r="W46" s="600">
        <v>5</v>
      </c>
      <c r="X46" s="123">
        <f t="shared" si="0"/>
        <v>5</v>
      </c>
      <c r="Y46" s="601">
        <f t="shared" si="1"/>
        <v>47298</v>
      </c>
      <c r="Z46" s="601">
        <f t="shared" si="2"/>
        <v>22819</v>
      </c>
      <c r="AA46" s="600">
        <v>1</v>
      </c>
      <c r="AB46" s="598">
        <f t="shared" si="32"/>
        <v>0.2</v>
      </c>
      <c r="AC46" s="384"/>
      <c r="AD46" s="385"/>
      <c r="AE46" s="600">
        <v>1</v>
      </c>
      <c r="AF46" s="598">
        <f t="shared" si="33"/>
        <v>1</v>
      </c>
      <c r="AG46" s="600">
        <f t="shared" si="34"/>
        <v>1</v>
      </c>
      <c r="AH46" s="385"/>
      <c r="AI46" s="600">
        <v>0</v>
      </c>
      <c r="AJ46" s="598">
        <f t="shared" si="35"/>
        <v>0</v>
      </c>
      <c r="AK46" s="600">
        <v>0</v>
      </c>
      <c r="AL46" s="598">
        <f t="shared" si="36"/>
        <v>0</v>
      </c>
      <c r="AM46" s="386">
        <v>47192</v>
      </c>
      <c r="AN46" s="601">
        <v>106</v>
      </c>
      <c r="AO46" s="602">
        <f t="shared" si="23"/>
        <v>2.2411095606579561E-3</v>
      </c>
      <c r="AP46" s="601">
        <f t="shared" si="3"/>
        <v>47298</v>
      </c>
      <c r="AQ46" s="167">
        <v>73000</v>
      </c>
      <c r="AR46" s="665">
        <v>0.6479178082191781</v>
      </c>
      <c r="AS46" s="386">
        <f t="shared" si="4"/>
        <v>47192</v>
      </c>
      <c r="AT46" s="386">
        <f t="shared" si="24"/>
        <v>106</v>
      </c>
      <c r="AU46" s="601">
        <f t="shared" si="5"/>
        <v>47298</v>
      </c>
      <c r="AV46" s="601">
        <v>22723</v>
      </c>
      <c r="AW46" s="598">
        <f t="shared" si="6"/>
        <v>0.48150110188167489</v>
      </c>
      <c r="AX46" s="601">
        <v>96</v>
      </c>
      <c r="AY46" s="598">
        <f t="shared" si="25"/>
        <v>0.90566037735849059</v>
      </c>
      <c r="AZ46" s="601">
        <f t="shared" si="7"/>
        <v>22819</v>
      </c>
      <c r="BA46" s="598">
        <f t="shared" si="8"/>
        <v>0.48245168928918769</v>
      </c>
      <c r="BB46" s="601">
        <v>387</v>
      </c>
      <c r="BC46" s="598">
        <f t="shared" si="9"/>
        <v>1.70312018659508E-2</v>
      </c>
      <c r="BD46" s="600">
        <v>9</v>
      </c>
      <c r="BE46" s="598">
        <f t="shared" si="26"/>
        <v>9.375E-2</v>
      </c>
      <c r="BF46" s="601">
        <f t="shared" si="10"/>
        <v>396</v>
      </c>
      <c r="BG46" s="598">
        <f t="shared" si="11"/>
        <v>1.735395941978176E-2</v>
      </c>
      <c r="BH46" s="601">
        <v>126</v>
      </c>
      <c r="BI46" s="598">
        <f t="shared" si="12"/>
        <v>0.32558139534883723</v>
      </c>
      <c r="BJ46" s="600">
        <v>6</v>
      </c>
      <c r="BK46" s="598">
        <f t="shared" si="29"/>
        <v>0.66666666666666663</v>
      </c>
      <c r="BL46" s="601">
        <f t="shared" si="14"/>
        <v>132</v>
      </c>
      <c r="BM46" s="598">
        <f t="shared" si="15"/>
        <v>0.33333333333333331</v>
      </c>
      <c r="BN46" s="601">
        <v>55</v>
      </c>
      <c r="BO46" s="598">
        <f t="shared" si="16"/>
        <v>2.4102721416363556E-3</v>
      </c>
      <c r="BP46" s="601">
        <v>1504</v>
      </c>
      <c r="BQ46" s="598">
        <f t="shared" si="30"/>
        <v>6.5909987291292341E-2</v>
      </c>
      <c r="BR46" s="601">
        <f t="shared" si="31"/>
        <v>1559</v>
      </c>
      <c r="BS46" s="598">
        <f t="shared" si="19"/>
        <v>6.8320259432928701E-2</v>
      </c>
      <c r="BT46" s="600">
        <v>0</v>
      </c>
      <c r="BU46" s="598">
        <f t="shared" si="20"/>
        <v>0</v>
      </c>
      <c r="BV46" s="600">
        <v>0</v>
      </c>
      <c r="BW46" s="598">
        <f t="shared" si="21"/>
        <v>0</v>
      </c>
      <c r="BX46" s="387" t="str">
        <f t="shared" si="22"/>
        <v/>
      </c>
    </row>
    <row r="47" spans="1:76" s="167" customFormat="1" x14ac:dyDescent="0.2">
      <c r="A47" s="379" t="s">
        <v>464</v>
      </c>
      <c r="B47" s="379" t="s">
        <v>466</v>
      </c>
      <c r="C47" s="379" t="s">
        <v>379</v>
      </c>
      <c r="D47" s="379" t="s">
        <v>527</v>
      </c>
      <c r="E47" s="379" t="s">
        <v>504</v>
      </c>
      <c r="F47" s="379" t="s">
        <v>519</v>
      </c>
      <c r="G47" s="10" t="s">
        <v>315</v>
      </c>
      <c r="H47" s="12" t="s">
        <v>1110</v>
      </c>
      <c r="I47" s="12" t="s">
        <v>935</v>
      </c>
      <c r="J47" s="591" t="s">
        <v>936</v>
      </c>
      <c r="K47" s="380"/>
      <c r="L47" s="380"/>
      <c r="M47" s="381"/>
      <c r="N47" s="380"/>
      <c r="O47" s="380"/>
      <c r="P47" s="380"/>
      <c r="Q47" s="382"/>
      <c r="R47" s="382"/>
      <c r="S47" s="382"/>
      <c r="T47" s="147" t="s">
        <v>386</v>
      </c>
      <c r="U47" s="383">
        <v>2</v>
      </c>
      <c r="V47" s="600">
        <v>0</v>
      </c>
      <c r="W47" s="600">
        <v>12</v>
      </c>
      <c r="X47" s="123">
        <f t="shared" si="0"/>
        <v>6</v>
      </c>
      <c r="Y47" s="601">
        <f t="shared" si="1"/>
        <v>49541</v>
      </c>
      <c r="Z47" s="601">
        <f t="shared" si="2"/>
        <v>25228</v>
      </c>
      <c r="AA47" s="600">
        <v>6</v>
      </c>
      <c r="AB47" s="598">
        <f t="shared" si="32"/>
        <v>0.5</v>
      </c>
      <c r="AC47" s="384"/>
      <c r="AD47" s="385"/>
      <c r="AE47" s="600">
        <v>1</v>
      </c>
      <c r="AF47" s="598">
        <f t="shared" si="33"/>
        <v>0.5</v>
      </c>
      <c r="AG47" s="600">
        <f t="shared" si="34"/>
        <v>1</v>
      </c>
      <c r="AH47" s="385"/>
      <c r="AI47" s="600">
        <v>0</v>
      </c>
      <c r="AJ47" s="598">
        <f t="shared" si="35"/>
        <v>0</v>
      </c>
      <c r="AK47" s="600">
        <v>0</v>
      </c>
      <c r="AL47" s="598">
        <f t="shared" si="36"/>
        <v>0</v>
      </c>
      <c r="AM47" s="386">
        <v>98994</v>
      </c>
      <c r="AN47" s="601">
        <v>88</v>
      </c>
      <c r="AO47" s="602">
        <f t="shared" si="23"/>
        <v>8.8815324680567608E-4</v>
      </c>
      <c r="AP47" s="601">
        <f t="shared" si="3"/>
        <v>99082</v>
      </c>
      <c r="AQ47" s="167">
        <v>143300</v>
      </c>
      <c r="AR47" s="665">
        <v>0.69143056524773205</v>
      </c>
      <c r="AS47" s="386">
        <f t="shared" si="4"/>
        <v>98994</v>
      </c>
      <c r="AT47" s="386">
        <f t="shared" si="24"/>
        <v>88</v>
      </c>
      <c r="AU47" s="601">
        <f t="shared" si="5"/>
        <v>99082</v>
      </c>
      <c r="AV47" s="601">
        <v>50365</v>
      </c>
      <c r="AW47" s="598">
        <f t="shared" si="6"/>
        <v>0.50876820817423274</v>
      </c>
      <c r="AX47" s="601">
        <v>91</v>
      </c>
      <c r="AY47" s="598">
        <f t="shared" si="25"/>
        <v>1.0340909090909092</v>
      </c>
      <c r="AZ47" s="601">
        <f t="shared" si="7"/>
        <v>50456</v>
      </c>
      <c r="BA47" s="598">
        <f t="shared" si="8"/>
        <v>0.50923477523667271</v>
      </c>
      <c r="BB47" s="601">
        <v>664</v>
      </c>
      <c r="BC47" s="598">
        <f t="shared" si="9"/>
        <v>1.3183758562493795E-2</v>
      </c>
      <c r="BD47" s="600">
        <v>15</v>
      </c>
      <c r="BE47" s="598">
        <f t="shared" si="26"/>
        <v>0.16483516483516483</v>
      </c>
      <c r="BF47" s="601">
        <f t="shared" si="10"/>
        <v>679</v>
      </c>
      <c r="BG47" s="598">
        <f t="shared" si="11"/>
        <v>1.3457269700332963E-2</v>
      </c>
      <c r="BH47" s="601">
        <v>369</v>
      </c>
      <c r="BI47" s="598">
        <f t="shared" si="12"/>
        <v>0.55572289156626509</v>
      </c>
      <c r="BJ47" s="600">
        <v>9</v>
      </c>
      <c r="BK47" s="598">
        <f t="shared" si="29"/>
        <v>0.6</v>
      </c>
      <c r="BL47" s="601">
        <f t="shared" si="14"/>
        <v>378</v>
      </c>
      <c r="BM47" s="598">
        <f t="shared" si="15"/>
        <v>0.55670103092783507</v>
      </c>
      <c r="BN47" s="601">
        <v>115</v>
      </c>
      <c r="BO47" s="598">
        <f t="shared" si="16"/>
        <v>2.2792135722213415E-3</v>
      </c>
      <c r="BP47" s="601">
        <v>2173</v>
      </c>
      <c r="BQ47" s="598">
        <f t="shared" si="30"/>
        <v>4.3067226890756302E-2</v>
      </c>
      <c r="BR47" s="601">
        <f t="shared" si="31"/>
        <v>2288</v>
      </c>
      <c r="BS47" s="598">
        <f t="shared" si="19"/>
        <v>4.5346440462977644E-2</v>
      </c>
      <c r="BT47" s="600">
        <v>5</v>
      </c>
      <c r="BU47" s="598">
        <f t="shared" si="20"/>
        <v>0.41666666666666669</v>
      </c>
      <c r="BV47" s="600">
        <v>1</v>
      </c>
      <c r="BW47" s="598">
        <f t="shared" si="21"/>
        <v>0.5</v>
      </c>
      <c r="BX47" s="387" t="str">
        <f t="shared" si="22"/>
        <v/>
      </c>
    </row>
    <row r="48" spans="1:76" s="167" customFormat="1" x14ac:dyDescent="0.2">
      <c r="A48" s="379" t="s">
        <v>464</v>
      </c>
      <c r="B48" s="379" t="s">
        <v>466</v>
      </c>
      <c r="C48" s="379" t="s">
        <v>380</v>
      </c>
      <c r="D48" s="379" t="s">
        <v>527</v>
      </c>
      <c r="E48" s="379" t="s">
        <v>504</v>
      </c>
      <c r="F48" s="379" t="s">
        <v>519</v>
      </c>
      <c r="G48" s="10" t="s">
        <v>315</v>
      </c>
      <c r="H48" s="12" t="s">
        <v>1110</v>
      </c>
      <c r="I48" s="12" t="s">
        <v>935</v>
      </c>
      <c r="J48" s="591" t="s">
        <v>936</v>
      </c>
      <c r="K48" s="380"/>
      <c r="L48" s="380"/>
      <c r="M48" s="381"/>
      <c r="N48" s="380"/>
      <c r="O48" s="380"/>
      <c r="P48" s="380"/>
      <c r="Q48" s="382"/>
      <c r="R48" s="382"/>
      <c r="S48" s="382"/>
      <c r="T48" s="147" t="s">
        <v>386</v>
      </c>
      <c r="U48" s="383">
        <v>1</v>
      </c>
      <c r="V48" s="600">
        <v>0</v>
      </c>
      <c r="W48" s="600">
        <v>3</v>
      </c>
      <c r="X48" s="123">
        <f t="shared" si="0"/>
        <v>3</v>
      </c>
      <c r="Y48" s="601">
        <f t="shared" si="1"/>
        <v>60369</v>
      </c>
      <c r="Z48" s="601">
        <f t="shared" si="2"/>
        <v>35453</v>
      </c>
      <c r="AA48" s="600">
        <v>1</v>
      </c>
      <c r="AB48" s="598">
        <f t="shared" si="32"/>
        <v>0.33333333333333331</v>
      </c>
      <c r="AC48" s="384"/>
      <c r="AD48" s="385"/>
      <c r="AE48" s="600">
        <v>0</v>
      </c>
      <c r="AF48" s="598">
        <f t="shared" si="33"/>
        <v>0</v>
      </c>
      <c r="AG48" s="600">
        <f t="shared" si="34"/>
        <v>0</v>
      </c>
      <c r="AH48" s="385"/>
      <c r="AI48" s="600">
        <v>0</v>
      </c>
      <c r="AJ48" s="598">
        <f t="shared" si="35"/>
        <v>0</v>
      </c>
      <c r="AK48" s="600">
        <v>0</v>
      </c>
      <c r="AL48" s="598">
        <f t="shared" si="36"/>
        <v>0</v>
      </c>
      <c r="AM48" s="386">
        <v>60283</v>
      </c>
      <c r="AN48" s="601">
        <v>86</v>
      </c>
      <c r="AO48" s="602">
        <f t="shared" si="23"/>
        <v>1.4245722142159055E-3</v>
      </c>
      <c r="AP48" s="601">
        <f t="shared" si="3"/>
        <v>60369</v>
      </c>
      <c r="AQ48" s="167">
        <v>81100</v>
      </c>
      <c r="AR48" s="665">
        <v>0.74437731196054258</v>
      </c>
      <c r="AS48" s="386">
        <f t="shared" si="4"/>
        <v>60283</v>
      </c>
      <c r="AT48" s="386">
        <f t="shared" si="24"/>
        <v>86</v>
      </c>
      <c r="AU48" s="601">
        <f t="shared" si="5"/>
        <v>60369</v>
      </c>
      <c r="AV48" s="601">
        <v>35374</v>
      </c>
      <c r="AW48" s="598">
        <f t="shared" si="6"/>
        <v>0.58679893170545594</v>
      </c>
      <c r="AX48" s="601">
        <v>79</v>
      </c>
      <c r="AY48" s="598">
        <f t="shared" si="25"/>
        <v>0.91860465116279066</v>
      </c>
      <c r="AZ48" s="601">
        <f t="shared" si="7"/>
        <v>35453</v>
      </c>
      <c r="BA48" s="598">
        <f t="shared" si="8"/>
        <v>0.58727161291391272</v>
      </c>
      <c r="BB48" s="601">
        <v>472</v>
      </c>
      <c r="BC48" s="598">
        <f t="shared" si="9"/>
        <v>1.3343133374795048E-2</v>
      </c>
      <c r="BD48" s="600">
        <v>11</v>
      </c>
      <c r="BE48" s="598">
        <f t="shared" si="26"/>
        <v>0.13924050632911392</v>
      </c>
      <c r="BF48" s="601">
        <f t="shared" si="10"/>
        <v>483</v>
      </c>
      <c r="BG48" s="598">
        <f t="shared" si="11"/>
        <v>1.3623670775392773E-2</v>
      </c>
      <c r="BH48" s="601">
        <v>183</v>
      </c>
      <c r="BI48" s="598">
        <f t="shared" si="12"/>
        <v>0.38771186440677968</v>
      </c>
      <c r="BJ48" s="600">
        <v>1</v>
      </c>
      <c r="BK48" s="598">
        <f t="shared" si="29"/>
        <v>9.0909090909090912E-2</v>
      </c>
      <c r="BL48" s="601">
        <f t="shared" si="14"/>
        <v>184</v>
      </c>
      <c r="BM48" s="598">
        <f t="shared" si="15"/>
        <v>0.38095238095238093</v>
      </c>
      <c r="BN48" s="601">
        <v>36</v>
      </c>
      <c r="BO48" s="598">
        <f t="shared" si="16"/>
        <v>1.0154288776690265E-3</v>
      </c>
      <c r="BP48" s="601">
        <v>2440</v>
      </c>
      <c r="BQ48" s="598">
        <f t="shared" si="30"/>
        <v>6.8823512819789587E-2</v>
      </c>
      <c r="BR48" s="601">
        <f t="shared" si="31"/>
        <v>2476</v>
      </c>
      <c r="BS48" s="598">
        <f t="shared" si="19"/>
        <v>6.9838941697458606E-2</v>
      </c>
      <c r="BT48" s="600">
        <v>0</v>
      </c>
      <c r="BU48" s="598">
        <f t="shared" si="20"/>
        <v>0</v>
      </c>
      <c r="BV48" s="600">
        <v>0</v>
      </c>
      <c r="BW48" s="598">
        <f t="shared" si="21"/>
        <v>0</v>
      </c>
      <c r="BX48" s="387" t="str">
        <f t="shared" si="22"/>
        <v/>
      </c>
    </row>
    <row r="49" spans="1:76" s="167" customFormat="1" x14ac:dyDescent="0.2">
      <c r="A49" s="379" t="s">
        <v>464</v>
      </c>
      <c r="B49" s="379" t="s">
        <v>466</v>
      </c>
      <c r="C49" s="379" t="s">
        <v>381</v>
      </c>
      <c r="D49" s="379" t="s">
        <v>527</v>
      </c>
      <c r="E49" s="379" t="s">
        <v>504</v>
      </c>
      <c r="F49" s="379" t="s">
        <v>519</v>
      </c>
      <c r="G49" s="10" t="s">
        <v>315</v>
      </c>
      <c r="H49" s="12" t="s">
        <v>1110</v>
      </c>
      <c r="I49" s="12" t="s">
        <v>935</v>
      </c>
      <c r="J49" s="591" t="s">
        <v>936</v>
      </c>
      <c r="K49" s="380"/>
      <c r="L49" s="380"/>
      <c r="M49" s="381"/>
      <c r="N49" s="380"/>
      <c r="O49" s="380"/>
      <c r="P49" s="380"/>
      <c r="Q49" s="382"/>
      <c r="R49" s="382"/>
      <c r="S49" s="382"/>
      <c r="T49" s="147" t="s">
        <v>386</v>
      </c>
      <c r="U49" s="383">
        <v>1</v>
      </c>
      <c r="V49" s="600">
        <v>0</v>
      </c>
      <c r="W49" s="600">
        <v>4</v>
      </c>
      <c r="X49" s="123">
        <f t="shared" si="0"/>
        <v>4</v>
      </c>
      <c r="Y49" s="601">
        <f t="shared" si="1"/>
        <v>37359</v>
      </c>
      <c r="Z49" s="601">
        <f t="shared" si="2"/>
        <v>20298</v>
      </c>
      <c r="AA49" s="600">
        <v>1</v>
      </c>
      <c r="AB49" s="598">
        <f t="shared" si="32"/>
        <v>0.25</v>
      </c>
      <c r="AC49" s="384"/>
      <c r="AD49" s="385"/>
      <c r="AE49" s="600">
        <v>1</v>
      </c>
      <c r="AF49" s="598">
        <f t="shared" si="33"/>
        <v>1</v>
      </c>
      <c r="AG49" s="600">
        <f t="shared" si="34"/>
        <v>1</v>
      </c>
      <c r="AH49" s="385"/>
      <c r="AI49" s="600">
        <v>0</v>
      </c>
      <c r="AJ49" s="598">
        <f t="shared" si="35"/>
        <v>0</v>
      </c>
      <c r="AK49" s="600">
        <v>0</v>
      </c>
      <c r="AL49" s="598">
        <f t="shared" si="36"/>
        <v>0</v>
      </c>
      <c r="AM49" s="386">
        <v>37120</v>
      </c>
      <c r="AN49" s="601">
        <v>239</v>
      </c>
      <c r="AO49" s="602">
        <f t="shared" si="23"/>
        <v>6.397387510372333E-3</v>
      </c>
      <c r="AP49" s="601">
        <f t="shared" si="3"/>
        <v>37359</v>
      </c>
      <c r="AQ49" s="167">
        <v>54100</v>
      </c>
      <c r="AR49" s="665">
        <v>0.69055452865064693</v>
      </c>
      <c r="AS49" s="386">
        <f t="shared" si="4"/>
        <v>37120</v>
      </c>
      <c r="AT49" s="386">
        <f t="shared" si="24"/>
        <v>239</v>
      </c>
      <c r="AU49" s="601">
        <f t="shared" si="5"/>
        <v>37359</v>
      </c>
      <c r="AV49" s="601">
        <v>20070</v>
      </c>
      <c r="AW49" s="598">
        <f t="shared" si="6"/>
        <v>0.54067887931034486</v>
      </c>
      <c r="AX49" s="601">
        <v>228</v>
      </c>
      <c r="AY49" s="598">
        <f t="shared" si="25"/>
        <v>0.95397489539748959</v>
      </c>
      <c r="AZ49" s="601">
        <f t="shared" si="7"/>
        <v>20298</v>
      </c>
      <c r="BA49" s="598">
        <f t="shared" si="8"/>
        <v>0.54332289408174739</v>
      </c>
      <c r="BB49" s="601">
        <v>192</v>
      </c>
      <c r="BC49" s="598">
        <f t="shared" si="9"/>
        <v>9.5665171898355762E-3</v>
      </c>
      <c r="BD49" s="600">
        <v>30</v>
      </c>
      <c r="BE49" s="598">
        <f t="shared" si="26"/>
        <v>0.13157894736842105</v>
      </c>
      <c r="BF49" s="601">
        <f t="shared" si="10"/>
        <v>222</v>
      </c>
      <c r="BG49" s="598">
        <f t="shared" si="11"/>
        <v>1.093703813183565E-2</v>
      </c>
      <c r="BH49" s="601">
        <v>87</v>
      </c>
      <c r="BI49" s="598">
        <f t="shared" si="12"/>
        <v>0.453125</v>
      </c>
      <c r="BJ49" s="600">
        <v>17</v>
      </c>
      <c r="BK49" s="598">
        <f t="shared" si="29"/>
        <v>0.56666666666666665</v>
      </c>
      <c r="BL49" s="601">
        <f t="shared" si="14"/>
        <v>104</v>
      </c>
      <c r="BM49" s="598">
        <f t="shared" si="15"/>
        <v>0.46846846846846846</v>
      </c>
      <c r="BN49" s="601">
        <v>22</v>
      </c>
      <c r="BO49" s="598">
        <f t="shared" si="16"/>
        <v>1.0838506256774067E-3</v>
      </c>
      <c r="BP49" s="601">
        <v>779</v>
      </c>
      <c r="BQ49" s="598">
        <f t="shared" si="30"/>
        <v>3.8378165336486351E-2</v>
      </c>
      <c r="BR49" s="601">
        <f t="shared" si="31"/>
        <v>801</v>
      </c>
      <c r="BS49" s="598">
        <f t="shared" si="19"/>
        <v>3.9462015962163761E-2</v>
      </c>
      <c r="BT49" s="600">
        <v>2</v>
      </c>
      <c r="BU49" s="598">
        <f t="shared" si="20"/>
        <v>0.5</v>
      </c>
      <c r="BV49" s="600">
        <v>1</v>
      </c>
      <c r="BW49" s="598">
        <f t="shared" si="21"/>
        <v>1</v>
      </c>
      <c r="BX49" s="387" t="str">
        <f t="shared" si="22"/>
        <v/>
      </c>
    </row>
    <row r="50" spans="1:76" s="167" customFormat="1" x14ac:dyDescent="0.2">
      <c r="A50" s="379" t="s">
        <v>464</v>
      </c>
      <c r="B50" s="379" t="s">
        <v>466</v>
      </c>
      <c r="C50" s="379" t="s">
        <v>529</v>
      </c>
      <c r="D50" s="379" t="s">
        <v>527</v>
      </c>
      <c r="E50" s="379" t="s">
        <v>504</v>
      </c>
      <c r="F50" s="379" t="s">
        <v>519</v>
      </c>
      <c r="G50" s="10" t="s">
        <v>315</v>
      </c>
      <c r="H50" s="12" t="s">
        <v>1110</v>
      </c>
      <c r="I50" s="12" t="s">
        <v>935</v>
      </c>
      <c r="J50" s="591" t="s">
        <v>936</v>
      </c>
      <c r="K50" s="380"/>
      <c r="L50" s="380"/>
      <c r="M50" s="381"/>
      <c r="N50" s="380"/>
      <c r="O50" s="380"/>
      <c r="P50" s="380"/>
      <c r="Q50" s="382"/>
      <c r="R50" s="382"/>
      <c r="S50" s="382"/>
      <c r="T50" s="147" t="s">
        <v>386</v>
      </c>
      <c r="U50" s="383">
        <v>2</v>
      </c>
      <c r="V50" s="600">
        <v>0</v>
      </c>
      <c r="W50" s="600">
        <v>9</v>
      </c>
      <c r="X50" s="123">
        <f t="shared" si="0"/>
        <v>4.5</v>
      </c>
      <c r="Y50" s="601">
        <f t="shared" si="1"/>
        <v>51051.5</v>
      </c>
      <c r="Z50" s="601">
        <f t="shared" si="2"/>
        <v>24198.5</v>
      </c>
      <c r="AA50" s="600">
        <v>3</v>
      </c>
      <c r="AB50" s="598">
        <f t="shared" si="32"/>
        <v>0.33333333333333331</v>
      </c>
      <c r="AC50" s="384"/>
      <c r="AD50" s="385"/>
      <c r="AE50" s="600">
        <v>1</v>
      </c>
      <c r="AF50" s="598">
        <f t="shared" si="33"/>
        <v>0.5</v>
      </c>
      <c r="AG50" s="600">
        <f t="shared" si="34"/>
        <v>1</v>
      </c>
      <c r="AH50" s="385"/>
      <c r="AI50" s="600">
        <v>0</v>
      </c>
      <c r="AJ50" s="598">
        <f t="shared" si="35"/>
        <v>0</v>
      </c>
      <c r="AK50" s="600">
        <v>0</v>
      </c>
      <c r="AL50" s="598">
        <f t="shared" si="36"/>
        <v>0</v>
      </c>
      <c r="AM50" s="386">
        <v>101987</v>
      </c>
      <c r="AN50" s="601">
        <v>116</v>
      </c>
      <c r="AO50" s="602">
        <f t="shared" si="23"/>
        <v>1.1361076559944371E-3</v>
      </c>
      <c r="AP50" s="601">
        <f t="shared" si="3"/>
        <v>102103</v>
      </c>
      <c r="AQ50" s="167">
        <v>158700</v>
      </c>
      <c r="AR50" s="665">
        <v>0.64337114051669819</v>
      </c>
      <c r="AS50" s="386">
        <f t="shared" si="4"/>
        <v>101987</v>
      </c>
      <c r="AT50" s="386">
        <f t="shared" si="24"/>
        <v>116</v>
      </c>
      <c r="AU50" s="601">
        <f t="shared" si="5"/>
        <v>102103</v>
      </c>
      <c r="AV50" s="601">
        <v>48279</v>
      </c>
      <c r="AW50" s="598">
        <f t="shared" si="6"/>
        <v>0.47338386264916116</v>
      </c>
      <c r="AX50" s="601">
        <v>118</v>
      </c>
      <c r="AY50" s="598">
        <f t="shared" si="25"/>
        <v>1.0172413793103448</v>
      </c>
      <c r="AZ50" s="601">
        <f t="shared" si="7"/>
        <v>48397</v>
      </c>
      <c r="BA50" s="598">
        <f t="shared" si="8"/>
        <v>0.47400174333761008</v>
      </c>
      <c r="BB50" s="601">
        <v>719</v>
      </c>
      <c r="BC50" s="598">
        <f t="shared" si="9"/>
        <v>1.489260340934982E-2</v>
      </c>
      <c r="BD50" s="600">
        <v>24</v>
      </c>
      <c r="BE50" s="598">
        <f t="shared" si="26"/>
        <v>0.20338983050847459</v>
      </c>
      <c r="BF50" s="601">
        <f t="shared" si="10"/>
        <v>743</v>
      </c>
      <c r="BG50" s="598">
        <f t="shared" si="11"/>
        <v>1.5352191251523855E-2</v>
      </c>
      <c r="BH50" s="601">
        <v>313</v>
      </c>
      <c r="BI50" s="598">
        <f t="shared" si="12"/>
        <v>0.43532684283727396</v>
      </c>
      <c r="BJ50" s="600">
        <v>15</v>
      </c>
      <c r="BK50" s="598">
        <f t="shared" si="29"/>
        <v>0.625</v>
      </c>
      <c r="BL50" s="601">
        <f t="shared" si="14"/>
        <v>328</v>
      </c>
      <c r="BM50" s="598">
        <f t="shared" si="15"/>
        <v>0.44145356662180352</v>
      </c>
      <c r="BN50" s="601">
        <v>74</v>
      </c>
      <c r="BO50" s="598">
        <f t="shared" si="16"/>
        <v>1.5290203938260636E-3</v>
      </c>
      <c r="BP50" s="601">
        <v>2494</v>
      </c>
      <c r="BQ50" s="598">
        <f t="shared" si="30"/>
        <v>5.1532119759489223E-2</v>
      </c>
      <c r="BR50" s="601">
        <f t="shared" si="31"/>
        <v>2568</v>
      </c>
      <c r="BS50" s="598">
        <f t="shared" si="19"/>
        <v>5.3061140153315291E-2</v>
      </c>
      <c r="BT50" s="600">
        <v>5</v>
      </c>
      <c r="BU50" s="598">
        <f t="shared" si="20"/>
        <v>0.55555555555555558</v>
      </c>
      <c r="BV50" s="600">
        <v>2</v>
      </c>
      <c r="BW50" s="598">
        <f t="shared" si="21"/>
        <v>1</v>
      </c>
      <c r="BX50" s="387" t="str">
        <f t="shared" si="22"/>
        <v/>
      </c>
    </row>
    <row r="51" spans="1:76" s="167" customFormat="1" x14ac:dyDescent="0.2">
      <c r="A51" s="379" t="s">
        <v>464</v>
      </c>
      <c r="B51" s="379" t="s">
        <v>466</v>
      </c>
      <c r="C51" s="379" t="s">
        <v>382</v>
      </c>
      <c r="D51" s="379" t="s">
        <v>527</v>
      </c>
      <c r="E51" s="379" t="s">
        <v>504</v>
      </c>
      <c r="F51" s="379" t="s">
        <v>519</v>
      </c>
      <c r="G51" s="10" t="s">
        <v>315</v>
      </c>
      <c r="H51" s="12" t="s">
        <v>1110</v>
      </c>
      <c r="I51" s="12" t="s">
        <v>935</v>
      </c>
      <c r="J51" s="591" t="s">
        <v>936</v>
      </c>
      <c r="K51" s="380"/>
      <c r="L51" s="380"/>
      <c r="M51" s="381"/>
      <c r="N51" s="380"/>
      <c r="O51" s="380"/>
      <c r="P51" s="380"/>
      <c r="Q51" s="382"/>
      <c r="R51" s="382"/>
      <c r="S51" s="382"/>
      <c r="T51" s="147" t="s">
        <v>386</v>
      </c>
      <c r="U51" s="383">
        <v>1</v>
      </c>
      <c r="V51" s="600">
        <v>0</v>
      </c>
      <c r="W51" s="600">
        <v>6</v>
      </c>
      <c r="X51" s="123">
        <f t="shared" si="0"/>
        <v>6</v>
      </c>
      <c r="Y51" s="601">
        <f t="shared" si="1"/>
        <v>52688</v>
      </c>
      <c r="Z51" s="601">
        <f t="shared" si="2"/>
        <v>27036</v>
      </c>
      <c r="AA51" s="600">
        <v>0</v>
      </c>
      <c r="AB51" s="598">
        <f t="shared" si="32"/>
        <v>0</v>
      </c>
      <c r="AC51" s="384"/>
      <c r="AD51" s="385"/>
      <c r="AE51" s="600">
        <v>0</v>
      </c>
      <c r="AF51" s="598">
        <f t="shared" si="33"/>
        <v>0</v>
      </c>
      <c r="AG51" s="600">
        <f t="shared" si="34"/>
        <v>0</v>
      </c>
      <c r="AH51" s="385"/>
      <c r="AI51" s="600">
        <v>0</v>
      </c>
      <c r="AJ51" s="598">
        <f t="shared" si="35"/>
        <v>0</v>
      </c>
      <c r="AK51" s="600">
        <v>0</v>
      </c>
      <c r="AL51" s="598">
        <f t="shared" si="36"/>
        <v>0</v>
      </c>
      <c r="AM51" s="386">
        <v>52280</v>
      </c>
      <c r="AN51" s="601">
        <v>408</v>
      </c>
      <c r="AO51" s="602">
        <f t="shared" si="23"/>
        <v>7.7436987549347096E-3</v>
      </c>
      <c r="AP51" s="601">
        <f t="shared" si="3"/>
        <v>52688</v>
      </c>
      <c r="AQ51" s="167">
        <v>79300</v>
      </c>
      <c r="AR51" s="665">
        <v>0.66441361916771757</v>
      </c>
      <c r="AS51" s="386">
        <f t="shared" si="4"/>
        <v>52280</v>
      </c>
      <c r="AT51" s="386">
        <f t="shared" si="24"/>
        <v>408</v>
      </c>
      <c r="AU51" s="601">
        <f t="shared" si="5"/>
        <v>52688</v>
      </c>
      <c r="AV51" s="601">
        <v>26632</v>
      </c>
      <c r="AW51" s="598">
        <f t="shared" si="6"/>
        <v>0.50941086457536344</v>
      </c>
      <c r="AX51" s="601">
        <v>404</v>
      </c>
      <c r="AY51" s="598">
        <f t="shared" si="25"/>
        <v>0.99019607843137258</v>
      </c>
      <c r="AZ51" s="601">
        <f t="shared" si="7"/>
        <v>27036</v>
      </c>
      <c r="BA51" s="598">
        <f t="shared" si="8"/>
        <v>0.51313392043729122</v>
      </c>
      <c r="BB51" s="601">
        <v>721</v>
      </c>
      <c r="BC51" s="598">
        <f t="shared" si="9"/>
        <v>2.7072694502853711E-2</v>
      </c>
      <c r="BD51" s="600">
        <v>54</v>
      </c>
      <c r="BE51" s="598">
        <f t="shared" si="26"/>
        <v>0.13366336633663367</v>
      </c>
      <c r="BF51" s="601">
        <f t="shared" si="10"/>
        <v>775</v>
      </c>
      <c r="BG51" s="598">
        <f t="shared" si="11"/>
        <v>2.8665483059624203E-2</v>
      </c>
      <c r="BH51" s="601">
        <v>321</v>
      </c>
      <c r="BI51" s="598">
        <f t="shared" si="12"/>
        <v>0.44521497919556174</v>
      </c>
      <c r="BJ51" s="600">
        <v>34</v>
      </c>
      <c r="BK51" s="598">
        <f t="shared" si="29"/>
        <v>0.62962962962962965</v>
      </c>
      <c r="BL51" s="601">
        <f t="shared" si="14"/>
        <v>355</v>
      </c>
      <c r="BM51" s="598">
        <f t="shared" si="15"/>
        <v>0.45806451612903226</v>
      </c>
      <c r="BN51" s="601">
        <v>53</v>
      </c>
      <c r="BO51" s="598">
        <f t="shared" si="16"/>
        <v>1.9603491640775264E-3</v>
      </c>
      <c r="BP51" s="601">
        <v>2134</v>
      </c>
      <c r="BQ51" s="598">
        <f t="shared" si="30"/>
        <v>7.8931794644178127E-2</v>
      </c>
      <c r="BR51" s="601">
        <f t="shared" si="31"/>
        <v>2187</v>
      </c>
      <c r="BS51" s="598">
        <f t="shared" si="19"/>
        <v>8.0892143808255657E-2</v>
      </c>
      <c r="BT51" s="600">
        <v>1</v>
      </c>
      <c r="BU51" s="598">
        <f t="shared" si="20"/>
        <v>0.16666666666666666</v>
      </c>
      <c r="BV51" s="600">
        <v>0</v>
      </c>
      <c r="BW51" s="598">
        <f t="shared" si="21"/>
        <v>0</v>
      </c>
      <c r="BX51" s="387" t="str">
        <f t="shared" si="22"/>
        <v/>
      </c>
    </row>
    <row r="52" spans="1:76" s="167" customFormat="1" x14ac:dyDescent="0.2">
      <c r="A52" s="379" t="s">
        <v>464</v>
      </c>
      <c r="B52" s="379" t="s">
        <v>466</v>
      </c>
      <c r="C52" s="379" t="s">
        <v>383</v>
      </c>
      <c r="D52" s="379" t="s">
        <v>527</v>
      </c>
      <c r="E52" s="379" t="s">
        <v>504</v>
      </c>
      <c r="F52" s="379" t="s">
        <v>519</v>
      </c>
      <c r="G52" s="10" t="s">
        <v>315</v>
      </c>
      <c r="H52" s="12" t="s">
        <v>1110</v>
      </c>
      <c r="I52" s="12" t="s">
        <v>935</v>
      </c>
      <c r="J52" s="591" t="s">
        <v>936</v>
      </c>
      <c r="K52" s="391" t="s">
        <v>449</v>
      </c>
      <c r="L52" s="391" t="s">
        <v>946</v>
      </c>
      <c r="M52" s="473" t="s">
        <v>947</v>
      </c>
      <c r="N52" s="391" t="s">
        <v>437</v>
      </c>
      <c r="O52" s="391" t="s">
        <v>438</v>
      </c>
      <c r="P52" s="391" t="s">
        <v>438</v>
      </c>
      <c r="Q52" s="386">
        <v>959120</v>
      </c>
      <c r="R52" s="386">
        <v>12329</v>
      </c>
      <c r="S52" s="386">
        <v>1557</v>
      </c>
      <c r="T52" s="147" t="s">
        <v>386</v>
      </c>
      <c r="U52" s="383">
        <v>1</v>
      </c>
      <c r="V52" s="600">
        <v>0</v>
      </c>
      <c r="W52" s="600">
        <v>4</v>
      </c>
      <c r="X52" s="123">
        <f t="shared" si="0"/>
        <v>4</v>
      </c>
      <c r="Y52" s="601">
        <f t="shared" si="1"/>
        <v>50036</v>
      </c>
      <c r="Z52" s="601">
        <f t="shared" si="2"/>
        <v>24472</v>
      </c>
      <c r="AA52" s="600">
        <v>2</v>
      </c>
      <c r="AB52" s="598">
        <f t="shared" si="32"/>
        <v>0.5</v>
      </c>
      <c r="AC52" s="384"/>
      <c r="AD52" s="385"/>
      <c r="AE52" s="600">
        <v>1</v>
      </c>
      <c r="AF52" s="598">
        <f t="shared" si="33"/>
        <v>1</v>
      </c>
      <c r="AG52" s="600">
        <f t="shared" si="34"/>
        <v>1</v>
      </c>
      <c r="AH52" s="385"/>
      <c r="AI52" s="600">
        <v>0</v>
      </c>
      <c r="AJ52" s="598">
        <f t="shared" si="35"/>
        <v>0</v>
      </c>
      <c r="AK52" s="600">
        <v>0</v>
      </c>
      <c r="AL52" s="598">
        <f t="shared" si="36"/>
        <v>0</v>
      </c>
      <c r="AM52" s="386">
        <v>49984</v>
      </c>
      <c r="AN52" s="601">
        <v>52</v>
      </c>
      <c r="AO52" s="602">
        <f t="shared" si="23"/>
        <v>1.0392517387481015E-3</v>
      </c>
      <c r="AP52" s="601">
        <f t="shared" si="3"/>
        <v>50036</v>
      </c>
      <c r="AQ52" s="167">
        <v>76400</v>
      </c>
      <c r="AR52" s="665">
        <v>0.65492146596858636</v>
      </c>
      <c r="AS52" s="386">
        <f t="shared" si="4"/>
        <v>49984</v>
      </c>
      <c r="AT52" s="386">
        <f t="shared" si="24"/>
        <v>52</v>
      </c>
      <c r="AU52" s="601">
        <f t="shared" si="5"/>
        <v>50036</v>
      </c>
      <c r="AV52" s="601">
        <v>24426</v>
      </c>
      <c r="AW52" s="598">
        <f t="shared" si="6"/>
        <v>0.48867637644046097</v>
      </c>
      <c r="AX52" s="601">
        <v>46</v>
      </c>
      <c r="AY52" s="598">
        <f t="shared" si="25"/>
        <v>0.88461538461538458</v>
      </c>
      <c r="AZ52" s="601">
        <f t="shared" si="7"/>
        <v>24472</v>
      </c>
      <c r="BA52" s="598">
        <f t="shared" si="8"/>
        <v>0.48908785674314492</v>
      </c>
      <c r="BB52" s="601">
        <v>379</v>
      </c>
      <c r="BC52" s="598">
        <f t="shared" si="9"/>
        <v>1.5516253172848604E-2</v>
      </c>
      <c r="BD52" s="600">
        <v>4</v>
      </c>
      <c r="BE52" s="598">
        <f t="shared" si="26"/>
        <v>8.6956521739130432E-2</v>
      </c>
      <c r="BF52" s="601">
        <f t="shared" si="10"/>
        <v>383</v>
      </c>
      <c r="BG52" s="598">
        <f t="shared" si="11"/>
        <v>1.5650539391958155E-2</v>
      </c>
      <c r="BH52" s="601">
        <v>174</v>
      </c>
      <c r="BI52" s="598">
        <f t="shared" si="12"/>
        <v>0.45910290237467016</v>
      </c>
      <c r="BJ52" s="600">
        <v>4</v>
      </c>
      <c r="BK52" s="598">
        <f t="shared" si="29"/>
        <v>1</v>
      </c>
      <c r="BL52" s="601">
        <f t="shared" si="14"/>
        <v>178</v>
      </c>
      <c r="BM52" s="598">
        <f t="shared" si="15"/>
        <v>0.46475195822454307</v>
      </c>
      <c r="BN52" s="601">
        <v>74</v>
      </c>
      <c r="BO52" s="598">
        <f t="shared" si="16"/>
        <v>3.0238640078457013E-3</v>
      </c>
      <c r="BP52" s="601">
        <v>2466</v>
      </c>
      <c r="BQ52" s="598">
        <f t="shared" si="30"/>
        <v>0.10076822491010134</v>
      </c>
      <c r="BR52" s="601">
        <f t="shared" si="31"/>
        <v>2540</v>
      </c>
      <c r="BS52" s="598">
        <f t="shared" si="19"/>
        <v>0.10379208891794704</v>
      </c>
      <c r="BT52" s="600">
        <v>2</v>
      </c>
      <c r="BU52" s="598">
        <f t="shared" si="20"/>
        <v>0.5</v>
      </c>
      <c r="BV52" s="600">
        <v>1</v>
      </c>
      <c r="BW52" s="598">
        <f t="shared" si="21"/>
        <v>1</v>
      </c>
      <c r="BX52" s="387" t="str">
        <f t="shared" si="22"/>
        <v/>
      </c>
    </row>
    <row r="53" spans="1:76" s="167" customFormat="1" x14ac:dyDescent="0.2">
      <c r="A53" s="379" t="s">
        <v>464</v>
      </c>
      <c r="B53" s="379" t="s">
        <v>22</v>
      </c>
      <c r="C53" s="379" t="s">
        <v>502</v>
      </c>
      <c r="D53" s="379" t="s">
        <v>503</v>
      </c>
      <c r="E53" s="379" t="s">
        <v>504</v>
      </c>
      <c r="F53" s="379" t="s">
        <v>519</v>
      </c>
      <c r="G53" s="10" t="s">
        <v>315</v>
      </c>
      <c r="H53" s="12" t="s">
        <v>1110</v>
      </c>
      <c r="I53" s="12" t="s">
        <v>935</v>
      </c>
      <c r="J53" s="591" t="s">
        <v>936</v>
      </c>
      <c r="K53" s="380"/>
      <c r="L53" s="380"/>
      <c r="M53" s="381"/>
      <c r="N53" s="380"/>
      <c r="O53" s="380"/>
      <c r="P53" s="380"/>
      <c r="Q53" s="382"/>
      <c r="R53" s="382"/>
      <c r="S53" s="382"/>
      <c r="T53" s="147" t="s">
        <v>386</v>
      </c>
      <c r="U53" s="383">
        <v>6</v>
      </c>
      <c r="V53" s="600">
        <v>0</v>
      </c>
      <c r="W53" s="600">
        <v>11</v>
      </c>
      <c r="X53" s="123">
        <f t="shared" si="0"/>
        <v>1.8333333333333333</v>
      </c>
      <c r="Y53" s="601">
        <f t="shared" si="1"/>
        <v>3431</v>
      </c>
      <c r="Z53" s="601">
        <f t="shared" si="2"/>
        <v>1688.3333333333333</v>
      </c>
      <c r="AA53" s="384"/>
      <c r="AB53" s="385"/>
      <c r="AC53" s="384"/>
      <c r="AD53" s="385"/>
      <c r="AE53" s="384"/>
      <c r="AF53" s="385"/>
      <c r="AG53" s="384"/>
      <c r="AH53" s="385"/>
      <c r="AI53" s="600">
        <v>5</v>
      </c>
      <c r="AJ53" s="598">
        <f t="shared" si="35"/>
        <v>0.45454545454545453</v>
      </c>
      <c r="AK53" s="600">
        <v>5</v>
      </c>
      <c r="AL53" s="598">
        <f t="shared" si="36"/>
        <v>0.83333333333333337</v>
      </c>
      <c r="AM53" s="386">
        <v>20586</v>
      </c>
      <c r="AN53" s="388"/>
      <c r="AO53" s="389"/>
      <c r="AP53" s="601">
        <f t="shared" si="3"/>
        <v>20586</v>
      </c>
      <c r="AR53" s="665"/>
      <c r="AS53" s="386">
        <f t="shared" si="4"/>
        <v>20586</v>
      </c>
      <c r="AT53" s="382"/>
      <c r="AU53" s="601">
        <f t="shared" si="5"/>
        <v>20586</v>
      </c>
      <c r="AV53" s="601">
        <v>10130</v>
      </c>
      <c r="AW53" s="598">
        <f t="shared" si="6"/>
        <v>0.49208199747401149</v>
      </c>
      <c r="AX53" s="388"/>
      <c r="AY53" s="385"/>
      <c r="AZ53" s="601">
        <f t="shared" si="7"/>
        <v>10130</v>
      </c>
      <c r="BA53" s="598">
        <f t="shared" si="8"/>
        <v>0.49208199747401149</v>
      </c>
      <c r="BB53" s="601">
        <v>115</v>
      </c>
      <c r="BC53" s="598">
        <f t="shared" si="9"/>
        <v>1.1352418558736426E-2</v>
      </c>
      <c r="BD53" s="384"/>
      <c r="BE53" s="385"/>
      <c r="BF53" s="601">
        <f t="shared" si="10"/>
        <v>115</v>
      </c>
      <c r="BG53" s="598">
        <f t="shared" si="11"/>
        <v>1.1352418558736426E-2</v>
      </c>
      <c r="BH53" s="601">
        <v>53</v>
      </c>
      <c r="BI53" s="598">
        <f t="shared" si="12"/>
        <v>0.46086956521739131</v>
      </c>
      <c r="BJ53" s="384"/>
      <c r="BK53" s="385" t="str">
        <f t="shared" si="29"/>
        <v/>
      </c>
      <c r="BL53" s="601">
        <f t="shared" si="14"/>
        <v>53</v>
      </c>
      <c r="BM53" s="598">
        <f t="shared" si="15"/>
        <v>0.46086956521739131</v>
      </c>
      <c r="BN53" s="601">
        <v>54</v>
      </c>
      <c r="BO53" s="598">
        <f t="shared" si="16"/>
        <v>5.3307008884501484E-3</v>
      </c>
      <c r="BP53" s="601">
        <v>1519</v>
      </c>
      <c r="BQ53" s="598">
        <f t="shared" si="30"/>
        <v>0.14995064165844027</v>
      </c>
      <c r="BR53" s="601">
        <f t="shared" si="31"/>
        <v>1573</v>
      </c>
      <c r="BS53" s="598">
        <f t="shared" si="19"/>
        <v>0.15528134254689041</v>
      </c>
      <c r="BT53" s="600">
        <v>4</v>
      </c>
      <c r="BU53" s="598">
        <f t="shared" si="20"/>
        <v>0.36363636363636365</v>
      </c>
      <c r="BV53" s="600">
        <v>2</v>
      </c>
      <c r="BW53" s="598">
        <f t="shared" si="21"/>
        <v>0.33333333333333331</v>
      </c>
      <c r="BX53" s="387" t="str">
        <f t="shared" si="22"/>
        <v/>
      </c>
    </row>
    <row r="54" spans="1:76" s="167" customFormat="1" x14ac:dyDescent="0.2">
      <c r="A54" s="379" t="s">
        <v>464</v>
      </c>
      <c r="B54" s="379" t="s">
        <v>520</v>
      </c>
      <c r="C54" s="379" t="s">
        <v>502</v>
      </c>
      <c r="D54" s="379" t="s">
        <v>503</v>
      </c>
      <c r="E54" s="379" t="s">
        <v>504</v>
      </c>
      <c r="F54" s="379" t="s">
        <v>519</v>
      </c>
      <c r="G54" s="10" t="s">
        <v>315</v>
      </c>
      <c r="H54" s="12" t="s">
        <v>1110</v>
      </c>
      <c r="I54" s="12" t="s">
        <v>935</v>
      </c>
      <c r="J54" s="591" t="s">
        <v>936</v>
      </c>
      <c r="K54" s="380"/>
      <c r="L54" s="380"/>
      <c r="M54" s="381"/>
      <c r="N54" s="380"/>
      <c r="O54" s="380"/>
      <c r="P54" s="380"/>
      <c r="Q54" s="382"/>
      <c r="R54" s="382"/>
      <c r="S54" s="382"/>
      <c r="T54" s="147" t="s">
        <v>386</v>
      </c>
      <c r="U54" s="383">
        <v>6</v>
      </c>
      <c r="V54" s="600">
        <v>0</v>
      </c>
      <c r="W54" s="600">
        <v>7</v>
      </c>
      <c r="X54" s="123">
        <f t="shared" si="0"/>
        <v>1.1666666666666667</v>
      </c>
      <c r="Y54" s="601">
        <f t="shared" si="1"/>
        <v>3367.8333333333335</v>
      </c>
      <c r="Z54" s="601">
        <f t="shared" si="2"/>
        <v>1548.3333333333333</v>
      </c>
      <c r="AA54" s="384"/>
      <c r="AB54" s="385"/>
      <c r="AC54" s="384"/>
      <c r="AD54" s="385"/>
      <c r="AE54" s="384"/>
      <c r="AF54" s="385"/>
      <c r="AG54" s="384"/>
      <c r="AH54" s="385"/>
      <c r="AI54" s="600">
        <v>5</v>
      </c>
      <c r="AJ54" s="598">
        <f t="shared" si="35"/>
        <v>0.7142857142857143</v>
      </c>
      <c r="AK54" s="600">
        <v>5</v>
      </c>
      <c r="AL54" s="598">
        <f t="shared" si="36"/>
        <v>0.83333333333333337</v>
      </c>
      <c r="AM54" s="386">
        <v>20207</v>
      </c>
      <c r="AN54" s="388"/>
      <c r="AO54" s="389"/>
      <c r="AP54" s="601">
        <f t="shared" si="3"/>
        <v>20207</v>
      </c>
      <c r="AR54" s="665"/>
      <c r="AS54" s="386">
        <f t="shared" si="4"/>
        <v>20207</v>
      </c>
      <c r="AT54" s="382"/>
      <c r="AU54" s="601">
        <f t="shared" si="5"/>
        <v>20207</v>
      </c>
      <c r="AV54" s="601">
        <v>9290</v>
      </c>
      <c r="AW54" s="598">
        <f t="shared" si="6"/>
        <v>0.45974167367743851</v>
      </c>
      <c r="AX54" s="388"/>
      <c r="AY54" s="385"/>
      <c r="AZ54" s="601">
        <f t="shared" si="7"/>
        <v>9290</v>
      </c>
      <c r="BA54" s="598">
        <f t="shared" si="8"/>
        <v>0.45974167367743851</v>
      </c>
      <c r="BB54" s="601">
        <v>150</v>
      </c>
      <c r="BC54" s="598">
        <f t="shared" si="9"/>
        <v>1.6146393972012917E-2</v>
      </c>
      <c r="BD54" s="384"/>
      <c r="BE54" s="385"/>
      <c r="BF54" s="601">
        <f t="shared" si="10"/>
        <v>150</v>
      </c>
      <c r="BG54" s="598">
        <f t="shared" si="11"/>
        <v>1.6146393972012917E-2</v>
      </c>
      <c r="BH54" s="601">
        <v>35</v>
      </c>
      <c r="BI54" s="598">
        <f t="shared" si="12"/>
        <v>0.23333333333333334</v>
      </c>
      <c r="BJ54" s="384"/>
      <c r="BK54" s="385" t="str">
        <f t="shared" si="29"/>
        <v/>
      </c>
      <c r="BL54" s="601">
        <f t="shared" si="14"/>
        <v>35</v>
      </c>
      <c r="BM54" s="598">
        <f t="shared" si="15"/>
        <v>0.23333333333333334</v>
      </c>
      <c r="BN54" s="601">
        <v>11</v>
      </c>
      <c r="BO54" s="598">
        <f t="shared" si="16"/>
        <v>1.1840688912809472E-3</v>
      </c>
      <c r="BP54" s="601">
        <v>1226</v>
      </c>
      <c r="BQ54" s="598">
        <f t="shared" si="30"/>
        <v>0.13196986006458558</v>
      </c>
      <c r="BR54" s="601">
        <f t="shared" si="31"/>
        <v>1237</v>
      </c>
      <c r="BS54" s="598">
        <f t="shared" si="19"/>
        <v>0.13315392895586653</v>
      </c>
      <c r="BT54" s="600">
        <v>5</v>
      </c>
      <c r="BU54" s="598">
        <f t="shared" si="20"/>
        <v>0.7142857142857143</v>
      </c>
      <c r="BV54" s="600">
        <v>4</v>
      </c>
      <c r="BW54" s="598">
        <f t="shared" si="21"/>
        <v>0.66666666666666663</v>
      </c>
      <c r="BX54" s="387" t="str">
        <f t="shared" si="22"/>
        <v/>
      </c>
    </row>
    <row r="55" spans="1:76" s="167" customFormat="1" x14ac:dyDescent="0.2">
      <c r="A55" s="379" t="s">
        <v>464</v>
      </c>
      <c r="B55" s="379" t="s">
        <v>945</v>
      </c>
      <c r="C55" s="379" t="s">
        <v>502</v>
      </c>
      <c r="D55" s="379" t="s">
        <v>503</v>
      </c>
      <c r="E55" s="379" t="s">
        <v>504</v>
      </c>
      <c r="F55" s="379" t="s">
        <v>519</v>
      </c>
      <c r="G55" s="10" t="s">
        <v>315</v>
      </c>
      <c r="H55" s="12" t="s">
        <v>1110</v>
      </c>
      <c r="I55" s="12" t="s">
        <v>935</v>
      </c>
      <c r="J55" s="591" t="s">
        <v>936</v>
      </c>
      <c r="K55" s="380"/>
      <c r="L55" s="380"/>
      <c r="M55" s="381"/>
      <c r="N55" s="380"/>
      <c r="O55" s="380"/>
      <c r="P55" s="380"/>
      <c r="Q55" s="382"/>
      <c r="R55" s="382"/>
      <c r="S55" s="382"/>
      <c r="T55" s="147" t="s">
        <v>510</v>
      </c>
      <c r="U55" s="383">
        <v>6</v>
      </c>
      <c r="V55" s="600">
        <v>6</v>
      </c>
      <c r="W55" s="600">
        <v>6</v>
      </c>
      <c r="X55" s="123">
        <f t="shared" si="0"/>
        <v>1</v>
      </c>
      <c r="Y55" s="601">
        <f t="shared" si="1"/>
        <v>945.33333333333337</v>
      </c>
      <c r="Z55" s="388" t="str">
        <f t="shared" si="2"/>
        <v/>
      </c>
      <c r="AA55" s="384"/>
      <c r="AB55" s="385"/>
      <c r="AC55" s="384"/>
      <c r="AD55" s="385"/>
      <c r="AE55" s="384"/>
      <c r="AF55" s="385"/>
      <c r="AG55" s="384"/>
      <c r="AH55" s="385"/>
      <c r="AI55" s="600">
        <v>5</v>
      </c>
      <c r="AJ55" s="598">
        <f t="shared" si="35"/>
        <v>0.83333333333333337</v>
      </c>
      <c r="AK55" s="600">
        <v>5</v>
      </c>
      <c r="AL55" s="598">
        <f t="shared" si="36"/>
        <v>0.83333333333333337</v>
      </c>
      <c r="AM55" s="386">
        <v>5672</v>
      </c>
      <c r="AN55" s="388"/>
      <c r="AO55" s="389"/>
      <c r="AP55" s="601">
        <f t="shared" si="3"/>
        <v>5672</v>
      </c>
      <c r="AR55" s="665"/>
      <c r="AS55" s="382" t="str">
        <f t="shared" si="4"/>
        <v/>
      </c>
      <c r="AT55" s="382"/>
      <c r="AU55" s="388" t="str">
        <f t="shared" si="5"/>
        <v/>
      </c>
      <c r="AV55" s="388"/>
      <c r="AW55" s="385" t="str">
        <f t="shared" si="6"/>
        <v/>
      </c>
      <c r="AX55" s="388"/>
      <c r="AY55" s="385"/>
      <c r="AZ55" s="388" t="str">
        <f t="shared" si="7"/>
        <v/>
      </c>
      <c r="BA55" s="385" t="str">
        <f t="shared" si="8"/>
        <v/>
      </c>
      <c r="BB55" s="388"/>
      <c r="BC55" s="385" t="str">
        <f t="shared" si="9"/>
        <v/>
      </c>
      <c r="BD55" s="384"/>
      <c r="BE55" s="385"/>
      <c r="BF55" s="388" t="str">
        <f t="shared" si="10"/>
        <v/>
      </c>
      <c r="BG55" s="385" t="str">
        <f t="shared" si="11"/>
        <v/>
      </c>
      <c r="BH55" s="388"/>
      <c r="BI55" s="385" t="str">
        <f t="shared" si="12"/>
        <v/>
      </c>
      <c r="BJ55" s="384"/>
      <c r="BK55" s="385" t="str">
        <f t="shared" si="29"/>
        <v/>
      </c>
      <c r="BL55" s="388" t="str">
        <f t="shared" si="14"/>
        <v/>
      </c>
      <c r="BM55" s="385" t="str">
        <f t="shared" si="15"/>
        <v/>
      </c>
      <c r="BN55" s="388"/>
      <c r="BO55" s="385" t="str">
        <f t="shared" si="16"/>
        <v/>
      </c>
      <c r="BP55" s="388"/>
      <c r="BQ55" s="385" t="str">
        <f t="shared" si="30"/>
        <v/>
      </c>
      <c r="BR55" s="388" t="str">
        <f t="shared" si="31"/>
        <v/>
      </c>
      <c r="BS55" s="385" t="str">
        <f t="shared" si="19"/>
        <v/>
      </c>
      <c r="BT55" s="600">
        <v>2</v>
      </c>
      <c r="BU55" s="598">
        <f t="shared" si="20"/>
        <v>0.33333333333333331</v>
      </c>
      <c r="BV55" s="600">
        <v>2</v>
      </c>
      <c r="BW55" s="598">
        <f t="shared" si="21"/>
        <v>0.33333333333333331</v>
      </c>
      <c r="BX55" s="387" t="str">
        <f t="shared" si="22"/>
        <v/>
      </c>
    </row>
    <row r="56" spans="1:76" s="167" customFormat="1" x14ac:dyDescent="0.2">
      <c r="A56" s="379" t="s">
        <v>464</v>
      </c>
      <c r="B56" s="379" t="s">
        <v>521</v>
      </c>
      <c r="C56" s="379" t="s">
        <v>522</v>
      </c>
      <c r="D56" s="379" t="s">
        <v>503</v>
      </c>
      <c r="E56" s="379" t="s">
        <v>504</v>
      </c>
      <c r="F56" s="379" t="s">
        <v>519</v>
      </c>
      <c r="G56" s="10" t="s">
        <v>315</v>
      </c>
      <c r="H56" s="12" t="s">
        <v>1110</v>
      </c>
      <c r="I56" s="12" t="s">
        <v>935</v>
      </c>
      <c r="J56" s="591" t="s">
        <v>936</v>
      </c>
      <c r="K56" s="380"/>
      <c r="L56" s="380"/>
      <c r="M56" s="381"/>
      <c r="N56" s="380"/>
      <c r="O56" s="380"/>
      <c r="P56" s="380"/>
      <c r="Q56" s="382"/>
      <c r="R56" s="382"/>
      <c r="S56" s="382"/>
      <c r="T56" s="147" t="s">
        <v>386</v>
      </c>
      <c r="U56" s="383">
        <v>3</v>
      </c>
      <c r="V56" s="600">
        <v>0</v>
      </c>
      <c r="W56" s="600">
        <v>8</v>
      </c>
      <c r="X56" s="123">
        <f t="shared" si="0"/>
        <v>2.6666666666666665</v>
      </c>
      <c r="Y56" s="601">
        <f t="shared" si="1"/>
        <v>10884.333333333334</v>
      </c>
      <c r="Z56" s="601">
        <f t="shared" si="2"/>
        <v>5284.666666666667</v>
      </c>
      <c r="AA56" s="384"/>
      <c r="AB56" s="385"/>
      <c r="AC56" s="384"/>
      <c r="AD56" s="385"/>
      <c r="AE56" s="384"/>
      <c r="AF56" s="385"/>
      <c r="AG56" s="384"/>
      <c r="AH56" s="385"/>
      <c r="AI56" s="600">
        <v>2</v>
      </c>
      <c r="AJ56" s="598">
        <f t="shared" si="35"/>
        <v>0.25</v>
      </c>
      <c r="AK56" s="600">
        <v>2</v>
      </c>
      <c r="AL56" s="598">
        <f t="shared" si="36"/>
        <v>0.66666666666666663</v>
      </c>
      <c r="AM56" s="386">
        <v>32653</v>
      </c>
      <c r="AN56" s="388"/>
      <c r="AO56" s="389"/>
      <c r="AP56" s="601">
        <f t="shared" si="3"/>
        <v>32653</v>
      </c>
      <c r="AR56" s="665"/>
      <c r="AS56" s="386">
        <f t="shared" si="4"/>
        <v>32653</v>
      </c>
      <c r="AT56" s="382"/>
      <c r="AU56" s="601">
        <f t="shared" si="5"/>
        <v>32653</v>
      </c>
      <c r="AV56" s="601">
        <v>15854</v>
      </c>
      <c r="AW56" s="598">
        <f t="shared" si="6"/>
        <v>0.48552966036811318</v>
      </c>
      <c r="AX56" s="388"/>
      <c r="AY56" s="385"/>
      <c r="AZ56" s="601">
        <f t="shared" si="7"/>
        <v>15854</v>
      </c>
      <c r="BA56" s="598">
        <f t="shared" si="8"/>
        <v>0.48552966036811318</v>
      </c>
      <c r="BB56" s="601">
        <v>272</v>
      </c>
      <c r="BC56" s="598">
        <f t="shared" si="9"/>
        <v>1.7156553551154283E-2</v>
      </c>
      <c r="BD56" s="384"/>
      <c r="BE56" s="385"/>
      <c r="BF56" s="601">
        <f t="shared" si="10"/>
        <v>272</v>
      </c>
      <c r="BG56" s="598">
        <f t="shared" si="11"/>
        <v>1.7156553551154283E-2</v>
      </c>
      <c r="BH56" s="601">
        <v>116</v>
      </c>
      <c r="BI56" s="598">
        <f t="shared" si="12"/>
        <v>0.4264705882352941</v>
      </c>
      <c r="BJ56" s="384"/>
      <c r="BK56" s="385" t="str">
        <f t="shared" si="29"/>
        <v/>
      </c>
      <c r="BL56" s="601">
        <f t="shared" si="14"/>
        <v>116</v>
      </c>
      <c r="BM56" s="598">
        <f t="shared" si="15"/>
        <v>0.4264705882352941</v>
      </c>
      <c r="BN56" s="601">
        <v>33</v>
      </c>
      <c r="BO56" s="598">
        <f t="shared" si="16"/>
        <v>2.0814936293679829E-3</v>
      </c>
      <c r="BP56" s="601">
        <v>2098</v>
      </c>
      <c r="BQ56" s="598">
        <f t="shared" si="30"/>
        <v>0.13233253437618267</v>
      </c>
      <c r="BR56" s="601">
        <f t="shared" si="31"/>
        <v>2131</v>
      </c>
      <c r="BS56" s="598">
        <f t="shared" si="19"/>
        <v>0.13441402800555066</v>
      </c>
      <c r="BT56" s="600">
        <v>4</v>
      </c>
      <c r="BU56" s="598">
        <f t="shared" si="20"/>
        <v>0.5</v>
      </c>
      <c r="BV56" s="600">
        <v>2</v>
      </c>
      <c r="BW56" s="598">
        <f t="shared" si="21"/>
        <v>0.66666666666666663</v>
      </c>
      <c r="BX56" s="387" t="str">
        <f t="shared" si="22"/>
        <v/>
      </c>
    </row>
    <row r="57" spans="1:76" s="167" customFormat="1" x14ac:dyDescent="0.2">
      <c r="A57" s="379" t="s">
        <v>464</v>
      </c>
      <c r="B57" s="379" t="s">
        <v>521</v>
      </c>
      <c r="C57" s="379" t="s">
        <v>523</v>
      </c>
      <c r="D57" s="379" t="s">
        <v>503</v>
      </c>
      <c r="E57" s="379" t="s">
        <v>504</v>
      </c>
      <c r="F57" s="379" t="s">
        <v>519</v>
      </c>
      <c r="G57" s="10" t="s">
        <v>315</v>
      </c>
      <c r="H57" s="12" t="s">
        <v>1110</v>
      </c>
      <c r="I57" s="12" t="s">
        <v>935</v>
      </c>
      <c r="J57" s="591" t="s">
        <v>936</v>
      </c>
      <c r="K57" s="380"/>
      <c r="L57" s="380"/>
      <c r="M57" s="381"/>
      <c r="N57" s="380"/>
      <c r="O57" s="380"/>
      <c r="P57" s="380"/>
      <c r="Q57" s="382"/>
      <c r="R57" s="382"/>
      <c r="S57" s="382"/>
      <c r="T57" s="147" t="s">
        <v>510</v>
      </c>
      <c r="U57" s="383">
        <v>2</v>
      </c>
      <c r="V57" s="600">
        <v>2</v>
      </c>
      <c r="W57" s="383">
        <v>2</v>
      </c>
      <c r="X57" s="123">
        <f t="shared" si="0"/>
        <v>1</v>
      </c>
      <c r="Y57" s="601">
        <f t="shared" si="1"/>
        <v>5653</v>
      </c>
      <c r="Z57" s="388" t="str">
        <f t="shared" si="2"/>
        <v/>
      </c>
      <c r="AA57" s="384"/>
      <c r="AB57" s="385"/>
      <c r="AC57" s="384"/>
      <c r="AD57" s="385"/>
      <c r="AE57" s="384"/>
      <c r="AF57" s="385"/>
      <c r="AG57" s="384"/>
      <c r="AH57" s="385"/>
      <c r="AI57" s="600">
        <v>2</v>
      </c>
      <c r="AJ57" s="598">
        <f t="shared" si="35"/>
        <v>1</v>
      </c>
      <c r="AK57" s="600">
        <v>2</v>
      </c>
      <c r="AL57" s="598">
        <f t="shared" si="36"/>
        <v>1</v>
      </c>
      <c r="AM57" s="386">
        <v>11306</v>
      </c>
      <c r="AN57" s="388"/>
      <c r="AO57" s="389"/>
      <c r="AP57" s="601">
        <f t="shared" si="3"/>
        <v>11306</v>
      </c>
      <c r="AR57" s="665"/>
      <c r="AS57" s="382" t="str">
        <f t="shared" si="4"/>
        <v/>
      </c>
      <c r="AT57" s="382"/>
      <c r="AU57" s="388" t="str">
        <f t="shared" si="5"/>
        <v/>
      </c>
      <c r="AV57" s="388"/>
      <c r="AW57" s="385" t="str">
        <f t="shared" si="6"/>
        <v/>
      </c>
      <c r="AX57" s="388"/>
      <c r="AY57" s="385"/>
      <c r="AZ57" s="388" t="str">
        <f t="shared" si="7"/>
        <v/>
      </c>
      <c r="BA57" s="385" t="str">
        <f t="shared" si="8"/>
        <v/>
      </c>
      <c r="BB57" s="388"/>
      <c r="BC57" s="385" t="str">
        <f t="shared" si="9"/>
        <v/>
      </c>
      <c r="BD57" s="384"/>
      <c r="BE57" s="385"/>
      <c r="BF57" s="388" t="str">
        <f t="shared" si="10"/>
        <v/>
      </c>
      <c r="BG57" s="385" t="str">
        <f t="shared" si="11"/>
        <v/>
      </c>
      <c r="BH57" s="388"/>
      <c r="BI57" s="385" t="str">
        <f t="shared" si="12"/>
        <v/>
      </c>
      <c r="BJ57" s="384"/>
      <c r="BK57" s="385" t="str">
        <f t="shared" si="29"/>
        <v/>
      </c>
      <c r="BL57" s="388" t="str">
        <f t="shared" si="14"/>
        <v/>
      </c>
      <c r="BM57" s="385" t="str">
        <f t="shared" si="15"/>
        <v/>
      </c>
      <c r="BN57" s="388"/>
      <c r="BO57" s="385" t="str">
        <f t="shared" si="16"/>
        <v/>
      </c>
      <c r="BP57" s="388"/>
      <c r="BQ57" s="385" t="str">
        <f t="shared" si="30"/>
        <v/>
      </c>
      <c r="BR57" s="388" t="str">
        <f t="shared" si="31"/>
        <v/>
      </c>
      <c r="BS57" s="385" t="str">
        <f t="shared" si="19"/>
        <v/>
      </c>
      <c r="BT57" s="600">
        <v>1</v>
      </c>
      <c r="BU57" s="598">
        <f t="shared" si="20"/>
        <v>0.5</v>
      </c>
      <c r="BV57" s="600">
        <v>1</v>
      </c>
      <c r="BW57" s="598">
        <f t="shared" si="21"/>
        <v>0.5</v>
      </c>
      <c r="BX57" s="387" t="str">
        <f t="shared" si="22"/>
        <v/>
      </c>
    </row>
    <row r="58" spans="1:76" s="167" customFormat="1" x14ac:dyDescent="0.2">
      <c r="A58" s="379" t="s">
        <v>464</v>
      </c>
      <c r="B58" s="379" t="s">
        <v>521</v>
      </c>
      <c r="C58" s="379" t="s">
        <v>524</v>
      </c>
      <c r="D58" s="379" t="s">
        <v>503</v>
      </c>
      <c r="E58" s="379" t="s">
        <v>504</v>
      </c>
      <c r="F58" s="379" t="s">
        <v>519</v>
      </c>
      <c r="G58" s="68" t="s">
        <v>315</v>
      </c>
      <c r="H58" s="12" t="s">
        <v>1110</v>
      </c>
      <c r="I58" s="12" t="s">
        <v>935</v>
      </c>
      <c r="J58" s="591" t="s">
        <v>936</v>
      </c>
      <c r="K58" s="380"/>
      <c r="L58" s="380"/>
      <c r="M58" s="381"/>
      <c r="N58" s="380"/>
      <c r="O58" s="380"/>
      <c r="P58" s="380"/>
      <c r="Q58" s="382"/>
      <c r="R58" s="382"/>
      <c r="S58" s="382"/>
      <c r="T58" s="147" t="s">
        <v>386</v>
      </c>
      <c r="U58" s="383">
        <v>2</v>
      </c>
      <c r="V58" s="600">
        <v>0</v>
      </c>
      <c r="W58" s="600">
        <v>3</v>
      </c>
      <c r="X58" s="123">
        <f t="shared" si="0"/>
        <v>1.5</v>
      </c>
      <c r="Y58" s="601">
        <f t="shared" si="1"/>
        <v>4659.5</v>
      </c>
      <c r="Z58" s="601">
        <f t="shared" si="2"/>
        <v>2103.5</v>
      </c>
      <c r="AA58" s="384"/>
      <c r="AB58" s="385"/>
      <c r="AC58" s="384"/>
      <c r="AD58" s="385"/>
      <c r="AE58" s="384"/>
      <c r="AF58" s="385"/>
      <c r="AG58" s="384"/>
      <c r="AH58" s="385"/>
      <c r="AI58" s="600">
        <v>1</v>
      </c>
      <c r="AJ58" s="598">
        <f t="shared" si="35"/>
        <v>0.33333333333333331</v>
      </c>
      <c r="AK58" s="600">
        <v>0</v>
      </c>
      <c r="AL58" s="598">
        <f t="shared" si="36"/>
        <v>0</v>
      </c>
      <c r="AM58" s="386">
        <v>9319</v>
      </c>
      <c r="AN58" s="388"/>
      <c r="AO58" s="389"/>
      <c r="AP58" s="601">
        <f t="shared" si="3"/>
        <v>9319</v>
      </c>
      <c r="AR58" s="665"/>
      <c r="AS58" s="386">
        <f t="shared" si="4"/>
        <v>9319</v>
      </c>
      <c r="AT58" s="382"/>
      <c r="AU58" s="601">
        <f t="shared" si="5"/>
        <v>9319</v>
      </c>
      <c r="AV58" s="601">
        <v>4207</v>
      </c>
      <c r="AW58" s="598">
        <f t="shared" si="6"/>
        <v>0.45144328790642774</v>
      </c>
      <c r="AX58" s="388"/>
      <c r="AY58" s="385"/>
      <c r="AZ58" s="601">
        <f t="shared" si="7"/>
        <v>4207</v>
      </c>
      <c r="BA58" s="598">
        <f t="shared" si="8"/>
        <v>0.45144328790642774</v>
      </c>
      <c r="BB58" s="601">
        <v>58</v>
      </c>
      <c r="BC58" s="598">
        <f t="shared" si="9"/>
        <v>1.3786546232469693E-2</v>
      </c>
      <c r="BD58" s="384"/>
      <c r="BE58" s="385"/>
      <c r="BF58" s="601">
        <f t="shared" si="10"/>
        <v>58</v>
      </c>
      <c r="BG58" s="598">
        <f t="shared" si="11"/>
        <v>1.3786546232469693E-2</v>
      </c>
      <c r="BH58" s="601">
        <v>28</v>
      </c>
      <c r="BI58" s="598">
        <f t="shared" si="12"/>
        <v>0.48275862068965519</v>
      </c>
      <c r="BJ58" s="384"/>
      <c r="BK58" s="385" t="str">
        <f t="shared" si="29"/>
        <v/>
      </c>
      <c r="BL58" s="601">
        <f t="shared" si="14"/>
        <v>28</v>
      </c>
      <c r="BM58" s="598">
        <f t="shared" si="15"/>
        <v>0.48275862068965519</v>
      </c>
      <c r="BN58" s="601">
        <v>9</v>
      </c>
      <c r="BO58" s="598">
        <f t="shared" si="16"/>
        <v>2.1392916567625386E-3</v>
      </c>
      <c r="BP58" s="601">
        <v>553</v>
      </c>
      <c r="BQ58" s="598">
        <f t="shared" si="30"/>
        <v>0.13144758735440931</v>
      </c>
      <c r="BR58" s="601">
        <f t="shared" si="31"/>
        <v>562</v>
      </c>
      <c r="BS58" s="598">
        <f t="shared" si="19"/>
        <v>0.13358687901117186</v>
      </c>
      <c r="BT58" s="600">
        <v>2</v>
      </c>
      <c r="BU58" s="598">
        <f t="shared" si="20"/>
        <v>0.66666666666666663</v>
      </c>
      <c r="BV58" s="600">
        <v>1</v>
      </c>
      <c r="BW58" s="598">
        <f t="shared" si="21"/>
        <v>0.5</v>
      </c>
      <c r="BX58" s="387" t="str">
        <f t="shared" si="22"/>
        <v/>
      </c>
    </row>
    <row r="59" spans="1:76" s="167" customFormat="1" x14ac:dyDescent="0.2">
      <c r="A59" s="379" t="s">
        <v>464</v>
      </c>
      <c r="B59" s="379" t="s">
        <v>521</v>
      </c>
      <c r="C59" s="379" t="s">
        <v>525</v>
      </c>
      <c r="D59" s="379" t="s">
        <v>503</v>
      </c>
      <c r="E59" s="379" t="s">
        <v>504</v>
      </c>
      <c r="F59" s="379" t="s">
        <v>519</v>
      </c>
      <c r="G59" s="10" t="s">
        <v>315</v>
      </c>
      <c r="H59" s="12" t="s">
        <v>1110</v>
      </c>
      <c r="I59" s="12" t="s">
        <v>935</v>
      </c>
      <c r="J59" s="591" t="s">
        <v>936</v>
      </c>
      <c r="K59" s="380"/>
      <c r="L59" s="380"/>
      <c r="M59" s="381"/>
      <c r="N59" s="380"/>
      <c r="O59" s="380"/>
      <c r="P59" s="380"/>
      <c r="Q59" s="382"/>
      <c r="R59" s="382"/>
      <c r="S59" s="382"/>
      <c r="T59" s="147" t="s">
        <v>386</v>
      </c>
      <c r="U59" s="383">
        <v>2</v>
      </c>
      <c r="V59" s="600">
        <v>0</v>
      </c>
      <c r="W59" s="600">
        <v>5</v>
      </c>
      <c r="X59" s="123">
        <f t="shared" si="0"/>
        <v>2.5</v>
      </c>
      <c r="Y59" s="601">
        <f t="shared" si="1"/>
        <v>8784.5</v>
      </c>
      <c r="Z59" s="601">
        <f t="shared" si="2"/>
        <v>4899</v>
      </c>
      <c r="AA59" s="384"/>
      <c r="AB59" s="385"/>
      <c r="AC59" s="384"/>
      <c r="AD59" s="385"/>
      <c r="AE59" s="384"/>
      <c r="AF59" s="385"/>
      <c r="AG59" s="384"/>
      <c r="AH59" s="385"/>
      <c r="AI59" s="600">
        <v>2</v>
      </c>
      <c r="AJ59" s="598">
        <f t="shared" si="35"/>
        <v>0.4</v>
      </c>
      <c r="AK59" s="600">
        <v>1</v>
      </c>
      <c r="AL59" s="598">
        <f t="shared" si="36"/>
        <v>0.5</v>
      </c>
      <c r="AM59" s="386">
        <v>17569</v>
      </c>
      <c r="AN59" s="388"/>
      <c r="AO59" s="389"/>
      <c r="AP59" s="601">
        <f t="shared" si="3"/>
        <v>17569</v>
      </c>
      <c r="AR59" s="665"/>
      <c r="AS59" s="386">
        <f t="shared" si="4"/>
        <v>17569</v>
      </c>
      <c r="AT59" s="382"/>
      <c r="AU59" s="601">
        <f t="shared" si="5"/>
        <v>17569</v>
      </c>
      <c r="AV59" s="601">
        <v>9798</v>
      </c>
      <c r="AW59" s="598">
        <f t="shared" si="6"/>
        <v>0.55768683476578063</v>
      </c>
      <c r="AX59" s="388"/>
      <c r="AY59" s="385"/>
      <c r="AZ59" s="601">
        <f t="shared" si="7"/>
        <v>9798</v>
      </c>
      <c r="BA59" s="598">
        <f t="shared" si="8"/>
        <v>0.55768683476578063</v>
      </c>
      <c r="BB59" s="601">
        <v>154</v>
      </c>
      <c r="BC59" s="598">
        <f t="shared" si="9"/>
        <v>1.5717493365993061E-2</v>
      </c>
      <c r="BD59" s="384"/>
      <c r="BE59" s="385"/>
      <c r="BF59" s="601">
        <f t="shared" si="10"/>
        <v>154</v>
      </c>
      <c r="BG59" s="598">
        <f t="shared" si="11"/>
        <v>1.5717493365993061E-2</v>
      </c>
      <c r="BH59" s="601">
        <v>80</v>
      </c>
      <c r="BI59" s="598">
        <f t="shared" si="12"/>
        <v>0.51948051948051943</v>
      </c>
      <c r="BJ59" s="384"/>
      <c r="BK59" s="385" t="str">
        <f t="shared" si="29"/>
        <v/>
      </c>
      <c r="BL59" s="601">
        <f t="shared" si="14"/>
        <v>80</v>
      </c>
      <c r="BM59" s="598">
        <f t="shared" si="15"/>
        <v>0.51948051948051943</v>
      </c>
      <c r="BN59" s="601">
        <v>7</v>
      </c>
      <c r="BO59" s="598">
        <f t="shared" si="16"/>
        <v>7.1443151663604814E-4</v>
      </c>
      <c r="BP59" s="601">
        <v>1477</v>
      </c>
      <c r="BQ59" s="598">
        <f t="shared" si="30"/>
        <v>0.15074505001020616</v>
      </c>
      <c r="BR59" s="601">
        <f t="shared" si="31"/>
        <v>1484</v>
      </c>
      <c r="BS59" s="598">
        <f t="shared" si="19"/>
        <v>0.15145948152684222</v>
      </c>
      <c r="BT59" s="600">
        <v>1</v>
      </c>
      <c r="BU59" s="598">
        <f t="shared" si="20"/>
        <v>0.2</v>
      </c>
      <c r="BV59" s="600">
        <v>1</v>
      </c>
      <c r="BW59" s="598">
        <f t="shared" si="21"/>
        <v>0.5</v>
      </c>
      <c r="BX59" s="387" t="str">
        <f t="shared" si="22"/>
        <v/>
      </c>
    </row>
    <row r="60" spans="1:76" s="167" customFormat="1" x14ac:dyDescent="0.2">
      <c r="A60" s="379" t="s">
        <v>464</v>
      </c>
      <c r="B60" s="379" t="s">
        <v>521</v>
      </c>
      <c r="C60" s="379" t="s">
        <v>526</v>
      </c>
      <c r="D60" s="379" t="s">
        <v>503</v>
      </c>
      <c r="E60" s="379" t="s">
        <v>504</v>
      </c>
      <c r="F60" s="379" t="s">
        <v>519</v>
      </c>
      <c r="G60" s="10" t="s">
        <v>315</v>
      </c>
      <c r="H60" s="12" t="s">
        <v>1110</v>
      </c>
      <c r="I60" s="12" t="s">
        <v>935</v>
      </c>
      <c r="J60" s="591" t="s">
        <v>936</v>
      </c>
      <c r="K60" s="380"/>
      <c r="L60" s="380"/>
      <c r="M60" s="381"/>
      <c r="N60" s="380"/>
      <c r="O60" s="380"/>
      <c r="P60" s="380"/>
      <c r="Q60" s="382"/>
      <c r="R60" s="382"/>
      <c r="S60" s="382"/>
      <c r="T60" s="147" t="s">
        <v>510</v>
      </c>
      <c r="U60" s="383">
        <v>1</v>
      </c>
      <c r="V60" s="600">
        <v>1</v>
      </c>
      <c r="W60" s="383">
        <v>1</v>
      </c>
      <c r="X60" s="123">
        <f t="shared" si="0"/>
        <v>1</v>
      </c>
      <c r="Y60" s="601">
        <f t="shared" si="1"/>
        <v>7690</v>
      </c>
      <c r="Z60" s="388" t="str">
        <f t="shared" si="2"/>
        <v/>
      </c>
      <c r="AA60" s="384"/>
      <c r="AB60" s="385"/>
      <c r="AC60" s="384"/>
      <c r="AD60" s="385"/>
      <c r="AE60" s="384"/>
      <c r="AF60" s="385"/>
      <c r="AG60" s="384"/>
      <c r="AH60" s="385"/>
      <c r="AI60" s="600">
        <v>1</v>
      </c>
      <c r="AJ60" s="598">
        <f t="shared" si="35"/>
        <v>1</v>
      </c>
      <c r="AK60" s="600">
        <v>1</v>
      </c>
      <c r="AL60" s="598">
        <f t="shared" si="36"/>
        <v>1</v>
      </c>
      <c r="AM60" s="386">
        <v>7690</v>
      </c>
      <c r="AN60" s="388"/>
      <c r="AO60" s="389"/>
      <c r="AP60" s="601">
        <f t="shared" si="3"/>
        <v>7690</v>
      </c>
      <c r="AR60" s="665"/>
      <c r="AS60" s="382" t="str">
        <f t="shared" si="4"/>
        <v/>
      </c>
      <c r="AT60" s="382"/>
      <c r="AU60" s="388" t="str">
        <f t="shared" si="5"/>
        <v/>
      </c>
      <c r="AV60" s="388"/>
      <c r="AW60" s="385" t="str">
        <f t="shared" si="6"/>
        <v/>
      </c>
      <c r="AX60" s="388"/>
      <c r="AY60" s="385"/>
      <c r="AZ60" s="388" t="str">
        <f t="shared" si="7"/>
        <v/>
      </c>
      <c r="BA60" s="385" t="str">
        <f t="shared" si="8"/>
        <v/>
      </c>
      <c r="BB60" s="388"/>
      <c r="BC60" s="385" t="str">
        <f t="shared" si="9"/>
        <v/>
      </c>
      <c r="BD60" s="384"/>
      <c r="BE60" s="385"/>
      <c r="BF60" s="388" t="str">
        <f t="shared" si="10"/>
        <v/>
      </c>
      <c r="BG60" s="385" t="str">
        <f t="shared" si="11"/>
        <v/>
      </c>
      <c r="BH60" s="388"/>
      <c r="BI60" s="385" t="str">
        <f t="shared" si="12"/>
        <v/>
      </c>
      <c r="BJ60" s="384"/>
      <c r="BK60" s="385" t="str">
        <f t="shared" si="29"/>
        <v/>
      </c>
      <c r="BL60" s="388" t="str">
        <f t="shared" si="14"/>
        <v/>
      </c>
      <c r="BM60" s="385" t="str">
        <f t="shared" si="15"/>
        <v/>
      </c>
      <c r="BN60" s="388"/>
      <c r="BO60" s="385" t="str">
        <f t="shared" si="16"/>
        <v/>
      </c>
      <c r="BP60" s="388"/>
      <c r="BQ60" s="385" t="str">
        <f t="shared" si="30"/>
        <v/>
      </c>
      <c r="BR60" s="388" t="str">
        <f t="shared" si="31"/>
        <v/>
      </c>
      <c r="BS60" s="385" t="str">
        <f t="shared" si="19"/>
        <v/>
      </c>
      <c r="BT60" s="600">
        <v>1</v>
      </c>
      <c r="BU60" s="598">
        <f t="shared" si="20"/>
        <v>1</v>
      </c>
      <c r="BV60" s="600">
        <v>1</v>
      </c>
      <c r="BW60" s="598">
        <f t="shared" si="21"/>
        <v>1</v>
      </c>
      <c r="BX60" s="387" t="str">
        <f t="shared" si="22"/>
        <v/>
      </c>
    </row>
    <row r="61" spans="1:76" s="167" customFormat="1" x14ac:dyDescent="0.2">
      <c r="A61" s="379" t="s">
        <v>464</v>
      </c>
      <c r="B61" s="379" t="s">
        <v>230</v>
      </c>
      <c r="C61" s="379" t="s">
        <v>231</v>
      </c>
      <c r="D61" s="379" t="s">
        <v>503</v>
      </c>
      <c r="E61" s="379" t="s">
        <v>504</v>
      </c>
      <c r="F61" s="379" t="s">
        <v>519</v>
      </c>
      <c r="G61" s="10" t="s">
        <v>315</v>
      </c>
      <c r="H61" s="12" t="s">
        <v>1110</v>
      </c>
      <c r="I61" s="12" t="s">
        <v>935</v>
      </c>
      <c r="J61" s="591" t="s">
        <v>936</v>
      </c>
      <c r="K61" s="380"/>
      <c r="L61" s="380"/>
      <c r="M61" s="381"/>
      <c r="N61" s="380"/>
      <c r="O61" s="380"/>
      <c r="P61" s="380"/>
      <c r="Q61" s="382"/>
      <c r="R61" s="382"/>
      <c r="S61" s="382"/>
      <c r="T61" s="147" t="s">
        <v>386</v>
      </c>
      <c r="U61" s="134">
        <v>2</v>
      </c>
      <c r="V61" s="600">
        <v>0</v>
      </c>
      <c r="W61" s="600">
        <v>5</v>
      </c>
      <c r="X61" s="123">
        <f t="shared" si="0"/>
        <v>2.5</v>
      </c>
      <c r="Y61" s="601">
        <f t="shared" si="1"/>
        <v>11174</v>
      </c>
      <c r="Z61" s="601">
        <f t="shared" si="2"/>
        <v>5395.5</v>
      </c>
      <c r="AA61" s="384"/>
      <c r="AB61" s="385"/>
      <c r="AC61" s="384"/>
      <c r="AD61" s="385"/>
      <c r="AE61" s="384"/>
      <c r="AF61" s="385"/>
      <c r="AG61" s="384"/>
      <c r="AH61" s="385"/>
      <c r="AI61" s="600">
        <v>2</v>
      </c>
      <c r="AJ61" s="598">
        <f t="shared" si="35"/>
        <v>0.4</v>
      </c>
      <c r="AK61" s="600">
        <v>1</v>
      </c>
      <c r="AL61" s="598">
        <f t="shared" si="36"/>
        <v>0.5</v>
      </c>
      <c r="AM61" s="386">
        <v>22348</v>
      </c>
      <c r="AN61" s="388"/>
      <c r="AO61" s="389"/>
      <c r="AP61" s="601">
        <f t="shared" si="3"/>
        <v>22348</v>
      </c>
      <c r="AR61" s="665"/>
      <c r="AS61" s="386">
        <f t="shared" si="4"/>
        <v>22348</v>
      </c>
      <c r="AT61" s="382"/>
      <c r="AU61" s="601">
        <f t="shared" si="5"/>
        <v>22348</v>
      </c>
      <c r="AV61" s="601">
        <v>10791</v>
      </c>
      <c r="AW61" s="598">
        <f t="shared" si="6"/>
        <v>0.48286200107392158</v>
      </c>
      <c r="AX61" s="388"/>
      <c r="AY61" s="385"/>
      <c r="AZ61" s="601">
        <f t="shared" si="7"/>
        <v>10791</v>
      </c>
      <c r="BA61" s="598">
        <f t="shared" si="8"/>
        <v>0.48286200107392158</v>
      </c>
      <c r="BB61" s="601">
        <v>153</v>
      </c>
      <c r="BC61" s="598">
        <f t="shared" si="9"/>
        <v>1.4178482068390326E-2</v>
      </c>
      <c r="BD61" s="384"/>
      <c r="BE61" s="385"/>
      <c r="BF61" s="601">
        <f t="shared" si="10"/>
        <v>153</v>
      </c>
      <c r="BG61" s="598">
        <f t="shared" si="11"/>
        <v>1.4178482068390326E-2</v>
      </c>
      <c r="BH61" s="601">
        <v>63</v>
      </c>
      <c r="BI61" s="598">
        <f t="shared" si="12"/>
        <v>0.41176470588235292</v>
      </c>
      <c r="BJ61" s="384"/>
      <c r="BK61" s="385" t="str">
        <f t="shared" si="29"/>
        <v/>
      </c>
      <c r="BL61" s="601">
        <f t="shared" si="14"/>
        <v>63</v>
      </c>
      <c r="BM61" s="598">
        <f t="shared" si="15"/>
        <v>0.41176470588235292</v>
      </c>
      <c r="BN61" s="601">
        <v>14</v>
      </c>
      <c r="BO61" s="598">
        <f t="shared" si="16"/>
        <v>1.2973774441664349E-3</v>
      </c>
      <c r="BP61" s="601">
        <v>1385</v>
      </c>
      <c r="BQ61" s="598">
        <f t="shared" si="30"/>
        <v>0.12834769715503661</v>
      </c>
      <c r="BR61" s="601">
        <f t="shared" si="31"/>
        <v>1399</v>
      </c>
      <c r="BS61" s="598">
        <f t="shared" si="19"/>
        <v>0.12964507459920305</v>
      </c>
      <c r="BT61" s="600">
        <v>2</v>
      </c>
      <c r="BU61" s="598">
        <f t="shared" si="20"/>
        <v>0.4</v>
      </c>
      <c r="BV61" s="600">
        <v>1</v>
      </c>
      <c r="BW61" s="598">
        <f t="shared" si="21"/>
        <v>0.5</v>
      </c>
      <c r="BX61" s="387" t="str">
        <f t="shared" si="22"/>
        <v/>
      </c>
    </row>
    <row r="62" spans="1:76" s="167" customFormat="1" x14ac:dyDescent="0.2">
      <c r="A62" s="379" t="s">
        <v>464</v>
      </c>
      <c r="B62" s="379" t="s">
        <v>230</v>
      </c>
      <c r="C62" s="379" t="s">
        <v>232</v>
      </c>
      <c r="D62" s="379" t="s">
        <v>503</v>
      </c>
      <c r="E62" s="379" t="s">
        <v>504</v>
      </c>
      <c r="F62" s="379" t="s">
        <v>519</v>
      </c>
      <c r="G62" s="10" t="s">
        <v>315</v>
      </c>
      <c r="H62" s="12" t="s">
        <v>1110</v>
      </c>
      <c r="I62" s="12" t="s">
        <v>935</v>
      </c>
      <c r="J62" s="591" t="s">
        <v>936</v>
      </c>
      <c r="K62" s="380"/>
      <c r="L62" s="380"/>
      <c r="M62" s="381"/>
      <c r="N62" s="380"/>
      <c r="O62" s="380"/>
      <c r="P62" s="380"/>
      <c r="Q62" s="382"/>
      <c r="R62" s="382"/>
      <c r="S62" s="382"/>
      <c r="T62" s="147" t="s">
        <v>386</v>
      </c>
      <c r="U62" s="134">
        <v>3</v>
      </c>
      <c r="V62" s="600">
        <v>0</v>
      </c>
      <c r="W62" s="600">
        <v>5</v>
      </c>
      <c r="X62" s="123">
        <f t="shared" si="0"/>
        <v>1.6666666666666667</v>
      </c>
      <c r="Y62" s="601">
        <f t="shared" si="1"/>
        <v>12116.333333333334</v>
      </c>
      <c r="Z62" s="601">
        <f t="shared" si="2"/>
        <v>5390</v>
      </c>
      <c r="AA62" s="384"/>
      <c r="AB62" s="385"/>
      <c r="AC62" s="384"/>
      <c r="AD62" s="385"/>
      <c r="AE62" s="384"/>
      <c r="AF62" s="385"/>
      <c r="AG62" s="384"/>
      <c r="AH62" s="385"/>
      <c r="AI62" s="600">
        <v>2</v>
      </c>
      <c r="AJ62" s="598">
        <f t="shared" si="35"/>
        <v>0.4</v>
      </c>
      <c r="AK62" s="600">
        <v>2</v>
      </c>
      <c r="AL62" s="598">
        <f t="shared" si="36"/>
        <v>0.66666666666666663</v>
      </c>
      <c r="AM62" s="386">
        <v>36349</v>
      </c>
      <c r="AN62" s="388"/>
      <c r="AO62" s="389"/>
      <c r="AP62" s="601">
        <f t="shared" si="3"/>
        <v>36349</v>
      </c>
      <c r="AR62" s="665"/>
      <c r="AS62" s="386">
        <f t="shared" si="4"/>
        <v>36349</v>
      </c>
      <c r="AT62" s="382"/>
      <c r="AU62" s="601">
        <f t="shared" si="5"/>
        <v>36349</v>
      </c>
      <c r="AV62" s="601">
        <v>16170</v>
      </c>
      <c r="AW62" s="598">
        <f t="shared" si="6"/>
        <v>0.44485405375663706</v>
      </c>
      <c r="AX62" s="388"/>
      <c r="AY62" s="385"/>
      <c r="AZ62" s="601">
        <f t="shared" si="7"/>
        <v>16170</v>
      </c>
      <c r="BA62" s="598">
        <f t="shared" si="8"/>
        <v>0.44485405375663706</v>
      </c>
      <c r="BB62" s="601">
        <v>194</v>
      </c>
      <c r="BC62" s="598">
        <f t="shared" si="9"/>
        <v>1.199752628324057E-2</v>
      </c>
      <c r="BD62" s="384"/>
      <c r="BE62" s="385"/>
      <c r="BF62" s="601">
        <f t="shared" si="10"/>
        <v>194</v>
      </c>
      <c r="BG62" s="598">
        <f t="shared" si="11"/>
        <v>1.199752628324057E-2</v>
      </c>
      <c r="BH62" s="601">
        <v>70</v>
      </c>
      <c r="BI62" s="598">
        <f t="shared" si="12"/>
        <v>0.36082474226804123</v>
      </c>
      <c r="BJ62" s="384"/>
      <c r="BK62" s="385" t="str">
        <f t="shared" si="29"/>
        <v/>
      </c>
      <c r="BL62" s="601">
        <f t="shared" si="14"/>
        <v>70</v>
      </c>
      <c r="BM62" s="598">
        <f t="shared" si="15"/>
        <v>0.36082474226804123</v>
      </c>
      <c r="BN62" s="601">
        <v>15</v>
      </c>
      <c r="BO62" s="598">
        <f t="shared" si="16"/>
        <v>9.2764378478664194E-4</v>
      </c>
      <c r="BP62" s="601">
        <v>1940</v>
      </c>
      <c r="BQ62" s="598">
        <f t="shared" si="30"/>
        <v>0.11997526283240569</v>
      </c>
      <c r="BR62" s="601">
        <f t="shared" si="31"/>
        <v>1955</v>
      </c>
      <c r="BS62" s="598">
        <f t="shared" si="19"/>
        <v>0.12090290661719233</v>
      </c>
      <c r="BT62" s="600">
        <v>1</v>
      </c>
      <c r="BU62" s="598">
        <f t="shared" si="20"/>
        <v>0.2</v>
      </c>
      <c r="BV62" s="600">
        <v>1</v>
      </c>
      <c r="BW62" s="598">
        <f t="shared" si="21"/>
        <v>0.33333333333333331</v>
      </c>
      <c r="BX62" s="387" t="str">
        <f t="shared" si="22"/>
        <v/>
      </c>
    </row>
    <row r="63" spans="1:76" s="167" customFormat="1" x14ac:dyDescent="0.2">
      <c r="A63" s="379" t="s">
        <v>464</v>
      </c>
      <c r="B63" s="379" t="s">
        <v>230</v>
      </c>
      <c r="C63" s="379" t="s">
        <v>233</v>
      </c>
      <c r="D63" s="379" t="s">
        <v>503</v>
      </c>
      <c r="E63" s="379" t="s">
        <v>504</v>
      </c>
      <c r="F63" s="379" t="s">
        <v>519</v>
      </c>
      <c r="G63" s="10" t="s">
        <v>315</v>
      </c>
      <c r="H63" s="12" t="s">
        <v>1110</v>
      </c>
      <c r="I63" s="12" t="s">
        <v>935</v>
      </c>
      <c r="J63" s="591" t="s">
        <v>936</v>
      </c>
      <c r="K63" s="380"/>
      <c r="L63" s="380"/>
      <c r="M63" s="381"/>
      <c r="N63" s="380"/>
      <c r="O63" s="380"/>
      <c r="P63" s="380"/>
      <c r="Q63" s="382"/>
      <c r="R63" s="382"/>
      <c r="S63" s="382"/>
      <c r="T63" s="147" t="s">
        <v>386</v>
      </c>
      <c r="U63" s="134">
        <v>1</v>
      </c>
      <c r="V63" s="600">
        <v>0</v>
      </c>
      <c r="W63" s="600">
        <v>5</v>
      </c>
      <c r="X63" s="123">
        <f t="shared" si="0"/>
        <v>5</v>
      </c>
      <c r="Y63" s="601">
        <f t="shared" si="1"/>
        <v>14764</v>
      </c>
      <c r="Z63" s="601">
        <f t="shared" si="2"/>
        <v>7280</v>
      </c>
      <c r="AA63" s="384"/>
      <c r="AB63" s="385"/>
      <c r="AC63" s="384"/>
      <c r="AD63" s="385"/>
      <c r="AE63" s="384"/>
      <c r="AF63" s="385"/>
      <c r="AG63" s="384"/>
      <c r="AH63" s="385"/>
      <c r="AI63" s="600">
        <v>0</v>
      </c>
      <c r="AJ63" s="598">
        <f t="shared" si="35"/>
        <v>0</v>
      </c>
      <c r="AK63" s="600">
        <v>0</v>
      </c>
      <c r="AL63" s="598">
        <f t="shared" si="36"/>
        <v>0</v>
      </c>
      <c r="AM63" s="386">
        <v>14764</v>
      </c>
      <c r="AN63" s="388"/>
      <c r="AO63" s="389"/>
      <c r="AP63" s="601">
        <f t="shared" si="3"/>
        <v>14764</v>
      </c>
      <c r="AR63" s="665"/>
      <c r="AS63" s="386">
        <f t="shared" si="4"/>
        <v>14764</v>
      </c>
      <c r="AT63" s="382"/>
      <c r="AU63" s="601">
        <f t="shared" si="5"/>
        <v>14764</v>
      </c>
      <c r="AV63" s="601">
        <v>7280</v>
      </c>
      <c r="AW63" s="598">
        <f t="shared" si="6"/>
        <v>0.49309130316987265</v>
      </c>
      <c r="AX63" s="388"/>
      <c r="AY63" s="385"/>
      <c r="AZ63" s="601">
        <f t="shared" si="7"/>
        <v>7280</v>
      </c>
      <c r="BA63" s="598">
        <f t="shared" si="8"/>
        <v>0.49309130316987265</v>
      </c>
      <c r="BB63" s="601">
        <v>111</v>
      </c>
      <c r="BC63" s="598">
        <f t="shared" si="9"/>
        <v>1.5247252747252747E-2</v>
      </c>
      <c r="BD63" s="384"/>
      <c r="BE63" s="385"/>
      <c r="BF63" s="601">
        <f t="shared" si="10"/>
        <v>111</v>
      </c>
      <c r="BG63" s="598">
        <f t="shared" si="11"/>
        <v>1.5247252747252747E-2</v>
      </c>
      <c r="BH63" s="601">
        <v>55</v>
      </c>
      <c r="BI63" s="598">
        <f t="shared" si="12"/>
        <v>0.49549549549549549</v>
      </c>
      <c r="BJ63" s="384"/>
      <c r="BK63" s="385" t="str">
        <f t="shared" si="29"/>
        <v/>
      </c>
      <c r="BL63" s="601">
        <f t="shared" si="14"/>
        <v>55</v>
      </c>
      <c r="BM63" s="598">
        <f t="shared" si="15"/>
        <v>0.49549549549549549</v>
      </c>
      <c r="BN63" s="601">
        <v>21</v>
      </c>
      <c r="BO63" s="598">
        <f t="shared" si="16"/>
        <v>2.8846153846153848E-3</v>
      </c>
      <c r="BP63" s="601">
        <v>1128</v>
      </c>
      <c r="BQ63" s="598">
        <f t="shared" si="30"/>
        <v>0.15494505494505495</v>
      </c>
      <c r="BR63" s="601">
        <f t="shared" si="31"/>
        <v>1149</v>
      </c>
      <c r="BS63" s="598">
        <f t="shared" si="19"/>
        <v>0.15782967032967032</v>
      </c>
      <c r="BT63" s="600">
        <v>1</v>
      </c>
      <c r="BU63" s="598">
        <f t="shared" si="20"/>
        <v>0.2</v>
      </c>
      <c r="BV63" s="600">
        <v>1</v>
      </c>
      <c r="BW63" s="598">
        <f t="shared" si="21"/>
        <v>1</v>
      </c>
      <c r="BX63" s="387" t="str">
        <f t="shared" si="22"/>
        <v/>
      </c>
    </row>
    <row r="64" spans="1:76" s="167" customFormat="1" x14ac:dyDescent="0.2">
      <c r="A64" s="379" t="s">
        <v>464</v>
      </c>
      <c r="B64" s="379" t="s">
        <v>230</v>
      </c>
      <c r="C64" s="379" t="s">
        <v>234</v>
      </c>
      <c r="D64" s="379" t="s">
        <v>503</v>
      </c>
      <c r="E64" s="379" t="s">
        <v>504</v>
      </c>
      <c r="F64" s="379" t="s">
        <v>519</v>
      </c>
      <c r="G64" s="10" t="s">
        <v>315</v>
      </c>
      <c r="H64" s="12" t="s">
        <v>1110</v>
      </c>
      <c r="I64" s="12" t="s">
        <v>935</v>
      </c>
      <c r="J64" s="591" t="s">
        <v>936</v>
      </c>
      <c r="K64" s="380"/>
      <c r="L64" s="380"/>
      <c r="M64" s="381"/>
      <c r="N64" s="380"/>
      <c r="O64" s="380"/>
      <c r="P64" s="380"/>
      <c r="Q64" s="382"/>
      <c r="R64" s="382"/>
      <c r="S64" s="382"/>
      <c r="T64" s="147" t="s">
        <v>386</v>
      </c>
      <c r="U64" s="134">
        <v>1</v>
      </c>
      <c r="V64" s="600">
        <v>0</v>
      </c>
      <c r="W64" s="600">
        <v>4</v>
      </c>
      <c r="X64" s="123">
        <f t="shared" si="0"/>
        <v>4</v>
      </c>
      <c r="Y64" s="601">
        <f t="shared" si="1"/>
        <v>15231</v>
      </c>
      <c r="Z64" s="601">
        <f t="shared" si="2"/>
        <v>7344</v>
      </c>
      <c r="AA64" s="384"/>
      <c r="AB64" s="385"/>
      <c r="AC64" s="384"/>
      <c r="AD64" s="385"/>
      <c r="AE64" s="384"/>
      <c r="AF64" s="385"/>
      <c r="AG64" s="384"/>
      <c r="AH64" s="385"/>
      <c r="AI64" s="600">
        <v>1</v>
      </c>
      <c r="AJ64" s="598">
        <f t="shared" si="35"/>
        <v>0.25</v>
      </c>
      <c r="AK64" s="600">
        <v>1</v>
      </c>
      <c r="AL64" s="598">
        <f t="shared" si="36"/>
        <v>1</v>
      </c>
      <c r="AM64" s="386">
        <v>15231</v>
      </c>
      <c r="AN64" s="388"/>
      <c r="AO64" s="389"/>
      <c r="AP64" s="601">
        <f t="shared" si="3"/>
        <v>15231</v>
      </c>
      <c r="AR64" s="665"/>
      <c r="AS64" s="386">
        <f t="shared" si="4"/>
        <v>15231</v>
      </c>
      <c r="AT64" s="382"/>
      <c r="AU64" s="601">
        <f t="shared" si="5"/>
        <v>15231</v>
      </c>
      <c r="AV64" s="601">
        <v>7344</v>
      </c>
      <c r="AW64" s="598">
        <f t="shared" si="6"/>
        <v>0.48217451250738624</v>
      </c>
      <c r="AX64" s="388"/>
      <c r="AY64" s="385"/>
      <c r="AZ64" s="601">
        <f t="shared" si="7"/>
        <v>7344</v>
      </c>
      <c r="BA64" s="598">
        <f t="shared" si="8"/>
        <v>0.48217451250738624</v>
      </c>
      <c r="BB64" s="601">
        <v>91</v>
      </c>
      <c r="BC64" s="598">
        <f t="shared" si="9"/>
        <v>1.2391067538126362E-2</v>
      </c>
      <c r="BD64" s="384"/>
      <c r="BE64" s="385"/>
      <c r="BF64" s="601">
        <f t="shared" si="10"/>
        <v>91</v>
      </c>
      <c r="BG64" s="598">
        <f t="shared" si="11"/>
        <v>1.2391067538126362E-2</v>
      </c>
      <c r="BH64" s="601">
        <v>35</v>
      </c>
      <c r="BI64" s="598">
        <f t="shared" si="12"/>
        <v>0.38461538461538464</v>
      </c>
      <c r="BJ64" s="384"/>
      <c r="BK64" s="385" t="str">
        <f t="shared" si="29"/>
        <v/>
      </c>
      <c r="BL64" s="601">
        <f t="shared" si="14"/>
        <v>35</v>
      </c>
      <c r="BM64" s="598">
        <f t="shared" si="15"/>
        <v>0.38461538461538464</v>
      </c>
      <c r="BN64" s="601">
        <v>18</v>
      </c>
      <c r="BO64" s="598">
        <f t="shared" si="16"/>
        <v>2.4509803921568627E-3</v>
      </c>
      <c r="BP64" s="601">
        <v>930</v>
      </c>
      <c r="BQ64" s="598">
        <f t="shared" si="30"/>
        <v>0.12663398692810457</v>
      </c>
      <c r="BR64" s="601">
        <f t="shared" si="31"/>
        <v>948</v>
      </c>
      <c r="BS64" s="598">
        <f t="shared" si="19"/>
        <v>0.12908496732026145</v>
      </c>
      <c r="BT64" s="600">
        <v>0</v>
      </c>
      <c r="BU64" s="598">
        <f t="shared" si="20"/>
        <v>0</v>
      </c>
      <c r="BV64" s="600">
        <v>0</v>
      </c>
      <c r="BW64" s="598">
        <f t="shared" si="21"/>
        <v>0</v>
      </c>
      <c r="BX64" s="387" t="str">
        <f t="shared" si="22"/>
        <v/>
      </c>
    </row>
    <row r="65" spans="1:76" s="167" customFormat="1" ht="13.5" thickBot="1" x14ac:dyDescent="0.25">
      <c r="A65" s="379" t="s">
        <v>464</v>
      </c>
      <c r="B65" s="379" t="s">
        <v>746</v>
      </c>
      <c r="C65" s="379" t="s">
        <v>502</v>
      </c>
      <c r="D65" s="379" t="s">
        <v>503</v>
      </c>
      <c r="E65" s="379" t="s">
        <v>504</v>
      </c>
      <c r="F65" s="379" t="s">
        <v>519</v>
      </c>
      <c r="G65" s="10" t="s">
        <v>315</v>
      </c>
      <c r="H65" s="9" t="s">
        <v>1110</v>
      </c>
      <c r="I65" s="12" t="s">
        <v>935</v>
      </c>
      <c r="J65" s="591" t="s">
        <v>936</v>
      </c>
      <c r="K65" s="380"/>
      <c r="L65" s="380"/>
      <c r="M65" s="381"/>
      <c r="N65" s="380"/>
      <c r="O65" s="380"/>
      <c r="P65" s="380"/>
      <c r="Q65" s="382"/>
      <c r="R65" s="382"/>
      <c r="S65" s="382"/>
      <c r="T65" s="147" t="s">
        <v>386</v>
      </c>
      <c r="U65" s="383">
        <v>6</v>
      </c>
      <c r="V65" s="600">
        <v>0</v>
      </c>
      <c r="W65" s="600">
        <v>17</v>
      </c>
      <c r="X65" s="123">
        <f t="shared" si="0"/>
        <v>2.8333333333333335</v>
      </c>
      <c r="Y65" s="601">
        <f t="shared" si="1"/>
        <v>7075.333333333333</v>
      </c>
      <c r="Z65" s="601">
        <f t="shared" si="2"/>
        <v>3345.8333333333335</v>
      </c>
      <c r="AA65" s="384"/>
      <c r="AB65" s="385"/>
      <c r="AC65" s="384"/>
      <c r="AD65" s="385"/>
      <c r="AE65" s="384"/>
      <c r="AF65" s="385"/>
      <c r="AG65" s="384"/>
      <c r="AH65" s="385"/>
      <c r="AI65" s="600">
        <v>5</v>
      </c>
      <c r="AJ65" s="598">
        <f t="shared" si="35"/>
        <v>0.29411764705882354</v>
      </c>
      <c r="AK65" s="600">
        <v>3</v>
      </c>
      <c r="AL65" s="598">
        <f t="shared" si="36"/>
        <v>0.5</v>
      </c>
      <c r="AM65" s="386">
        <v>42452</v>
      </c>
      <c r="AN65" s="388"/>
      <c r="AO65" s="389"/>
      <c r="AP65" s="601">
        <f t="shared" si="3"/>
        <v>42452</v>
      </c>
      <c r="AR65" s="665"/>
      <c r="AS65" s="386">
        <f t="shared" si="4"/>
        <v>42452</v>
      </c>
      <c r="AT65" s="382"/>
      <c r="AU65" s="601">
        <f t="shared" si="5"/>
        <v>42452</v>
      </c>
      <c r="AV65" s="601">
        <v>20075</v>
      </c>
      <c r="AW65" s="598">
        <f t="shared" si="6"/>
        <v>0.47288702534627342</v>
      </c>
      <c r="AX65" s="388"/>
      <c r="AY65" s="385"/>
      <c r="AZ65" s="601">
        <f t="shared" si="7"/>
        <v>20075</v>
      </c>
      <c r="BA65" s="598">
        <f t="shared" si="8"/>
        <v>0.47288702534627342</v>
      </c>
      <c r="BB65" s="601">
        <v>254</v>
      </c>
      <c r="BC65" s="598">
        <f t="shared" si="9"/>
        <v>1.2652552926525529E-2</v>
      </c>
      <c r="BD65" s="384"/>
      <c r="BE65" s="385"/>
      <c r="BF65" s="601">
        <f t="shared" si="10"/>
        <v>254</v>
      </c>
      <c r="BG65" s="598">
        <f t="shared" si="11"/>
        <v>1.2652552926525529E-2</v>
      </c>
      <c r="BH65" s="601">
        <v>133</v>
      </c>
      <c r="BI65" s="598">
        <f t="shared" si="12"/>
        <v>0.52362204724409445</v>
      </c>
      <c r="BJ65" s="384"/>
      <c r="BK65" s="385" t="str">
        <f t="shared" si="29"/>
        <v/>
      </c>
      <c r="BL65" s="601">
        <f t="shared" si="14"/>
        <v>133</v>
      </c>
      <c r="BM65" s="598">
        <f t="shared" si="15"/>
        <v>0.52362204724409445</v>
      </c>
      <c r="BN65" s="601">
        <v>147</v>
      </c>
      <c r="BO65" s="598">
        <f t="shared" si="16"/>
        <v>7.3225404732254048E-3</v>
      </c>
      <c r="BP65" s="601">
        <v>1751</v>
      </c>
      <c r="BQ65" s="598">
        <f t="shared" si="30"/>
        <v>8.7222914072229138E-2</v>
      </c>
      <c r="BR65" s="601">
        <f t="shared" si="31"/>
        <v>1898</v>
      </c>
      <c r="BS65" s="598">
        <f t="shared" si="19"/>
        <v>9.4545454545454544E-2</v>
      </c>
      <c r="BT65" s="600">
        <v>5</v>
      </c>
      <c r="BU65" s="598">
        <f t="shared" si="20"/>
        <v>0.29411764705882354</v>
      </c>
      <c r="BV65" s="600">
        <v>2</v>
      </c>
      <c r="BW65" s="598">
        <f t="shared" si="21"/>
        <v>0.33333333333333331</v>
      </c>
      <c r="BX65" s="387" t="str">
        <f t="shared" si="22"/>
        <v/>
      </c>
    </row>
    <row r="66" spans="1:76" s="487" customFormat="1" ht="13.5" thickBot="1" x14ac:dyDescent="0.25">
      <c r="A66" s="392" t="s">
        <v>464</v>
      </c>
      <c r="B66" s="392" t="s">
        <v>466</v>
      </c>
      <c r="C66" s="392" t="s">
        <v>502</v>
      </c>
      <c r="D66" s="392" t="s">
        <v>509</v>
      </c>
      <c r="E66" s="392" t="s">
        <v>504</v>
      </c>
      <c r="F66" s="392" t="s">
        <v>519</v>
      </c>
      <c r="G66" s="9" t="s">
        <v>315</v>
      </c>
      <c r="H66" s="9" t="s">
        <v>1110</v>
      </c>
      <c r="I66" s="12" t="s">
        <v>935</v>
      </c>
      <c r="J66" s="593" t="s">
        <v>936</v>
      </c>
      <c r="K66" s="467"/>
      <c r="L66" s="519"/>
      <c r="M66" s="468"/>
      <c r="N66" s="467"/>
      <c r="O66" s="467"/>
      <c r="P66" s="467"/>
      <c r="Q66" s="466"/>
      <c r="R66" s="466"/>
      <c r="S66" s="466"/>
      <c r="T66" s="127" t="s">
        <v>386</v>
      </c>
      <c r="U66" s="397">
        <v>1</v>
      </c>
      <c r="V66" s="605">
        <v>0</v>
      </c>
      <c r="W66" s="605">
        <v>22</v>
      </c>
      <c r="X66" s="606">
        <f t="shared" ref="X66:X129" si="37">W66/U66</f>
        <v>22</v>
      </c>
      <c r="Y66" s="607">
        <f t="shared" ref="Y66:Y129" si="38">AP66/U66</f>
        <v>959120</v>
      </c>
      <c r="Z66" s="607">
        <f t="shared" ref="Z66:Z129" si="39">IF(U66=V66,"",IF(AZ66="","",AZ66/(U66-V66)))</f>
        <v>489059</v>
      </c>
      <c r="AA66" s="605">
        <v>4</v>
      </c>
      <c r="AB66" s="608">
        <f>AA66/W66</f>
        <v>0.18181818181818182</v>
      </c>
      <c r="AC66" s="605">
        <v>2</v>
      </c>
      <c r="AD66" s="608" t="s">
        <v>434</v>
      </c>
      <c r="AE66" s="605">
        <v>1</v>
      </c>
      <c r="AF66" s="608">
        <f>AE66/U66</f>
        <v>1</v>
      </c>
      <c r="AG66" s="605">
        <v>1</v>
      </c>
      <c r="AH66" s="399"/>
      <c r="AI66" s="398"/>
      <c r="AJ66" s="399"/>
      <c r="AK66" s="399"/>
      <c r="AL66" s="399"/>
      <c r="AM66" s="396">
        <v>957490</v>
      </c>
      <c r="AN66" s="607">
        <v>1630</v>
      </c>
      <c r="AO66" s="609">
        <f>AN66/AP66</f>
        <v>1.6994745183084494E-3</v>
      </c>
      <c r="AP66" s="607">
        <f t="shared" ref="AP66:AP129" si="40">AM66+AN66</f>
        <v>959120</v>
      </c>
      <c r="AQ66" s="167">
        <v>1438600</v>
      </c>
      <c r="AR66" s="665">
        <v>0.66670373974697628</v>
      </c>
      <c r="AS66" s="396">
        <f t="shared" ref="AS66:AS129" si="41">IF(V66=0,AM66,"")</f>
        <v>957490</v>
      </c>
      <c r="AT66" s="396">
        <f>IF(V66=0,AN66,"")</f>
        <v>1630</v>
      </c>
      <c r="AU66" s="607">
        <f t="shared" ref="AU66:AU129" si="42">IF(AS66="","",IF(AS66=0,"",AS66+AT66))</f>
        <v>959120</v>
      </c>
      <c r="AV66" s="607">
        <v>487485</v>
      </c>
      <c r="AW66" s="608">
        <f t="shared" ref="AW66:AW129" si="43">IF(AS66="","",AV66/AS66)</f>
        <v>0.50912803266874851</v>
      </c>
      <c r="AX66" s="607">
        <v>1574</v>
      </c>
      <c r="AY66" s="608">
        <f>IF(AT66="","",IF(AT66=0,"",AX66/AT66))</f>
        <v>0.96564417177914108</v>
      </c>
      <c r="AZ66" s="607">
        <f t="shared" ref="AZ66:AZ129" si="44">IF(AV66&gt;0,AV66+AX66,"")</f>
        <v>489059</v>
      </c>
      <c r="BA66" s="608">
        <f t="shared" ref="BA66:BA129" si="45">IF(AZ66="","",AZ66/AU66)</f>
        <v>0.50990387021436312</v>
      </c>
      <c r="BB66" s="607">
        <v>6872</v>
      </c>
      <c r="BC66" s="608">
        <f t="shared" ref="BC66:BC129" si="46">IF(BB66="","",BB66/AV66)</f>
        <v>1.4096844005456579E-2</v>
      </c>
      <c r="BD66" s="605">
        <v>307</v>
      </c>
      <c r="BE66" s="608">
        <f>IF(BD66="","",BD66/AX66)</f>
        <v>0.19504447268106734</v>
      </c>
      <c r="BF66" s="607">
        <f t="shared" ref="BF66:BF129" si="47">IF(BB66="","",BB66+BD66)</f>
        <v>7179</v>
      </c>
      <c r="BG66" s="608">
        <f t="shared" ref="BG66:BG129" si="48">IF(AZ66="","",BF66/AZ66)</f>
        <v>1.4679210483806658E-2</v>
      </c>
      <c r="BH66" s="607">
        <v>2997</v>
      </c>
      <c r="BI66" s="608">
        <f t="shared" ref="BI66:BI129" si="49">IF(BB66="","",IF(BB66=0,"",BH66/BB66))</f>
        <v>0.43611757857974387</v>
      </c>
      <c r="BJ66" s="605">
        <v>125</v>
      </c>
      <c r="BK66" s="608">
        <f>IF(BD66="","",IF(BD66=0,"",BJ66/BD66))</f>
        <v>0.40716612377850164</v>
      </c>
      <c r="BL66" s="607">
        <f t="shared" ref="BL66:BL129" si="50">IF(BH66="","",BH66+BJ66)</f>
        <v>3122</v>
      </c>
      <c r="BM66" s="608">
        <f t="shared" ref="BM66:BM129" si="51">IF(BF66="","",IF(BF66=0,"",BL66/BF66))</f>
        <v>0.43487950968101408</v>
      </c>
      <c r="BN66" s="607">
        <v>1304</v>
      </c>
      <c r="BO66" s="608">
        <f t="shared" ref="BO66:BO129" si="52">IF(AZ66="","",BN66/AZ66)</f>
        <v>2.6663449604239979E-3</v>
      </c>
      <c r="BP66" s="607">
        <v>4073</v>
      </c>
      <c r="BQ66" s="608">
        <f t="shared" ref="BQ66:BQ97" si="53">IF(AZ66="","",BP66/AZ66)</f>
        <v>8.3282385151893738E-3</v>
      </c>
      <c r="BR66" s="607">
        <f t="shared" ref="BR66:BR97" si="54">IF(BN66="",IF(BP66="","",BP66),IF(BP66="",BN66,BN66+BP66))</f>
        <v>5377</v>
      </c>
      <c r="BS66" s="608">
        <f t="shared" ref="BS66:BS129" si="55">IF(AZ66="","",BR66/AZ66)</f>
        <v>1.0994583475613372E-2</v>
      </c>
      <c r="BT66" s="605">
        <v>6</v>
      </c>
      <c r="BU66" s="608">
        <f t="shared" ref="BU66:BU129" si="56">BT66/W66</f>
        <v>0.27272727272727271</v>
      </c>
      <c r="BV66" s="605">
        <v>0</v>
      </c>
      <c r="BW66" s="608">
        <f t="shared" ref="BW66:BW129" si="57">BV66/U66</f>
        <v>0</v>
      </c>
      <c r="BX66" s="411" t="str">
        <f t="shared" ref="BX66:BX129" si="58">IF(V66&gt;0,IF(V66&lt;U66,U66-V66,""),"")</f>
        <v/>
      </c>
    </row>
    <row r="67" spans="1:76" s="488" customFormat="1" ht="13.5" thickBot="1" x14ac:dyDescent="0.25">
      <c r="A67" s="412" t="s">
        <v>384</v>
      </c>
      <c r="B67" s="412" t="s">
        <v>516</v>
      </c>
      <c r="C67" s="412" t="s">
        <v>502</v>
      </c>
      <c r="D67" s="412" t="s">
        <v>517</v>
      </c>
      <c r="E67" s="412" t="s">
        <v>518</v>
      </c>
      <c r="F67" s="412" t="s">
        <v>519</v>
      </c>
      <c r="G67" s="9" t="s">
        <v>315</v>
      </c>
      <c r="H67" s="55" t="s">
        <v>517</v>
      </c>
      <c r="I67" s="55" t="s">
        <v>517</v>
      </c>
      <c r="J67" s="55"/>
      <c r="K67" s="413" t="s">
        <v>436</v>
      </c>
      <c r="L67" s="413" t="s">
        <v>438</v>
      </c>
      <c r="M67" s="427" t="s">
        <v>948</v>
      </c>
      <c r="N67" s="413" t="s">
        <v>437</v>
      </c>
      <c r="O67" s="414"/>
      <c r="P67" s="414"/>
      <c r="Q67" s="415"/>
      <c r="R67" s="415"/>
      <c r="S67" s="415"/>
      <c r="T67" s="147" t="s">
        <v>386</v>
      </c>
      <c r="U67" s="416">
        <v>7</v>
      </c>
      <c r="V67" s="130">
        <v>0</v>
      </c>
      <c r="W67" s="130">
        <v>18</v>
      </c>
      <c r="X67" s="131">
        <f t="shared" si="37"/>
        <v>2.5714285714285716</v>
      </c>
      <c r="Y67" s="132">
        <f t="shared" si="38"/>
        <v>42772.857142857145</v>
      </c>
      <c r="Z67" s="132">
        <f t="shared" si="39"/>
        <v>22093.714285714286</v>
      </c>
      <c r="AA67" s="417"/>
      <c r="AB67" s="418"/>
      <c r="AC67" s="417"/>
      <c r="AD67" s="418"/>
      <c r="AE67" s="417"/>
      <c r="AF67" s="418"/>
      <c r="AG67" s="417"/>
      <c r="AH67" s="418"/>
      <c r="AI67" s="130">
        <v>6</v>
      </c>
      <c r="AJ67" s="133">
        <f>AI67/W67</f>
        <v>0.33333333333333331</v>
      </c>
      <c r="AK67" s="130">
        <v>3</v>
      </c>
      <c r="AL67" s="133">
        <f>AK67/U67</f>
        <v>0.42857142857142855</v>
      </c>
      <c r="AM67" s="419">
        <v>299410</v>
      </c>
      <c r="AN67" s="420"/>
      <c r="AO67" s="421"/>
      <c r="AP67" s="132">
        <f t="shared" si="40"/>
        <v>299410</v>
      </c>
      <c r="AQ67" s="167">
        <v>444100</v>
      </c>
      <c r="AR67" s="665">
        <v>0.67419500112587261</v>
      </c>
      <c r="AS67" s="419">
        <f t="shared" si="41"/>
        <v>299410</v>
      </c>
      <c r="AT67" s="415"/>
      <c r="AU67" s="132">
        <f t="shared" si="42"/>
        <v>299410</v>
      </c>
      <c r="AV67" s="132">
        <v>154656</v>
      </c>
      <c r="AW67" s="133">
        <f t="shared" si="43"/>
        <v>0.51653585384589695</v>
      </c>
      <c r="AX67" s="422"/>
      <c r="AY67" s="418"/>
      <c r="AZ67" s="132">
        <f t="shared" si="44"/>
        <v>154656</v>
      </c>
      <c r="BA67" s="133">
        <f t="shared" si="45"/>
        <v>0.51653585384589695</v>
      </c>
      <c r="BB67" s="132">
        <v>2732</v>
      </c>
      <c r="BC67" s="133">
        <f t="shared" si="46"/>
        <v>1.7665011380095179E-2</v>
      </c>
      <c r="BD67" s="417"/>
      <c r="BE67" s="418"/>
      <c r="BF67" s="130">
        <f t="shared" si="47"/>
        <v>2732</v>
      </c>
      <c r="BG67" s="133">
        <f t="shared" si="48"/>
        <v>1.7665011380095179E-2</v>
      </c>
      <c r="BH67" s="132">
        <v>1195</v>
      </c>
      <c r="BI67" s="133">
        <f t="shared" si="49"/>
        <v>0.43740849194729137</v>
      </c>
      <c r="BJ67" s="417"/>
      <c r="BK67" s="418" t="str">
        <f>IF(BD67="","",IF(BD67=0,"",BJ67/BD67))</f>
        <v/>
      </c>
      <c r="BL67" s="130">
        <f t="shared" si="50"/>
        <v>1195</v>
      </c>
      <c r="BM67" s="133">
        <f t="shared" si="51"/>
        <v>0.43740849194729137</v>
      </c>
      <c r="BN67" s="132">
        <v>11265</v>
      </c>
      <c r="BO67" s="133">
        <f t="shared" si="52"/>
        <v>7.2839075108628179E-2</v>
      </c>
      <c r="BP67" s="132">
        <v>26710</v>
      </c>
      <c r="BQ67" s="133">
        <f t="shared" si="53"/>
        <v>0.17270587626732878</v>
      </c>
      <c r="BR67" s="132">
        <f t="shared" si="54"/>
        <v>37975</v>
      </c>
      <c r="BS67" s="133">
        <f t="shared" si="55"/>
        <v>0.24554495137595697</v>
      </c>
      <c r="BT67" s="130">
        <v>9</v>
      </c>
      <c r="BU67" s="133">
        <f t="shared" si="56"/>
        <v>0.5</v>
      </c>
      <c r="BV67" s="130">
        <v>5</v>
      </c>
      <c r="BW67" s="133">
        <f t="shared" si="57"/>
        <v>0.7142857142857143</v>
      </c>
      <c r="BX67" s="423" t="str">
        <f t="shared" si="58"/>
        <v/>
      </c>
    </row>
    <row r="68" spans="1:76" s="488" customFormat="1" ht="13.5" thickBot="1" x14ac:dyDescent="0.25">
      <c r="A68" s="412" t="s">
        <v>385</v>
      </c>
      <c r="B68" s="412" t="s">
        <v>266</v>
      </c>
      <c r="C68" s="412" t="s">
        <v>502</v>
      </c>
      <c r="D68" s="412" t="s">
        <v>517</v>
      </c>
      <c r="E68" s="412" t="s">
        <v>518</v>
      </c>
      <c r="F68" s="412" t="s">
        <v>519</v>
      </c>
      <c r="G68" s="55" t="s">
        <v>920</v>
      </c>
      <c r="H68" s="55" t="s">
        <v>517</v>
      </c>
      <c r="I68" s="55" t="s">
        <v>517</v>
      </c>
      <c r="J68" s="55"/>
      <c r="K68" s="413" t="s">
        <v>436</v>
      </c>
      <c r="L68" s="413" t="s">
        <v>438</v>
      </c>
      <c r="M68" s="427" t="s">
        <v>949</v>
      </c>
      <c r="N68" s="413" t="s">
        <v>439</v>
      </c>
      <c r="O68" s="414"/>
      <c r="P68" s="414"/>
      <c r="Q68" s="415"/>
      <c r="R68" s="415"/>
      <c r="S68" s="415"/>
      <c r="T68" s="147" t="s">
        <v>386</v>
      </c>
      <c r="U68" s="416">
        <v>7</v>
      </c>
      <c r="V68" s="130">
        <v>0</v>
      </c>
      <c r="W68" s="130">
        <v>18</v>
      </c>
      <c r="X68" s="131">
        <f t="shared" si="37"/>
        <v>2.5714285714285716</v>
      </c>
      <c r="Y68" s="132">
        <f t="shared" si="38"/>
        <v>20426.714285714286</v>
      </c>
      <c r="Z68" s="132">
        <f t="shared" si="39"/>
        <v>9516.8571428571431</v>
      </c>
      <c r="AA68" s="417"/>
      <c r="AB68" s="418"/>
      <c r="AC68" s="417"/>
      <c r="AD68" s="418"/>
      <c r="AE68" s="417"/>
      <c r="AF68" s="418"/>
      <c r="AG68" s="417"/>
      <c r="AH68" s="418"/>
      <c r="AI68" s="130">
        <v>5</v>
      </c>
      <c r="AJ68" s="133">
        <f>AI68/W68</f>
        <v>0.27777777777777779</v>
      </c>
      <c r="AK68" s="130">
        <v>5</v>
      </c>
      <c r="AL68" s="133">
        <f>AK68/U68</f>
        <v>0.7142857142857143</v>
      </c>
      <c r="AM68" s="419">
        <v>142987</v>
      </c>
      <c r="AN68" s="420"/>
      <c r="AO68" s="421"/>
      <c r="AP68" s="132">
        <f t="shared" si="40"/>
        <v>142987</v>
      </c>
      <c r="AQ68" s="167">
        <v>207700</v>
      </c>
      <c r="AR68" s="665">
        <v>0.68843042850264802</v>
      </c>
      <c r="AS68" s="419">
        <f t="shared" si="41"/>
        <v>142987</v>
      </c>
      <c r="AT68" s="415"/>
      <c r="AU68" s="132">
        <f t="shared" si="42"/>
        <v>142987</v>
      </c>
      <c r="AV68" s="132">
        <v>66618</v>
      </c>
      <c r="AW68" s="133">
        <f t="shared" si="43"/>
        <v>0.46590249463237915</v>
      </c>
      <c r="AX68" s="422"/>
      <c r="AY68" s="418"/>
      <c r="AZ68" s="132">
        <f t="shared" si="44"/>
        <v>66618</v>
      </c>
      <c r="BA68" s="133">
        <f t="shared" si="45"/>
        <v>0.46590249463237915</v>
      </c>
      <c r="BB68" s="132">
        <v>601</v>
      </c>
      <c r="BC68" s="133">
        <f t="shared" si="46"/>
        <v>9.0215857576030501E-3</v>
      </c>
      <c r="BD68" s="417"/>
      <c r="BE68" s="418"/>
      <c r="BF68" s="130">
        <f t="shared" si="47"/>
        <v>601</v>
      </c>
      <c r="BG68" s="133">
        <f t="shared" si="48"/>
        <v>9.0215857576030501E-3</v>
      </c>
      <c r="BH68" s="132">
        <v>361</v>
      </c>
      <c r="BI68" s="133">
        <f t="shared" si="49"/>
        <v>0.60066555740432614</v>
      </c>
      <c r="BJ68" s="417"/>
      <c r="BK68" s="418" t="str">
        <f>IF(BD68="","",IF(BD68=0,"",BJ68/BD68))</f>
        <v/>
      </c>
      <c r="BL68" s="130">
        <f t="shared" si="50"/>
        <v>361</v>
      </c>
      <c r="BM68" s="133">
        <f t="shared" si="51"/>
        <v>0.60066555740432614</v>
      </c>
      <c r="BN68" s="132">
        <v>7278</v>
      </c>
      <c r="BO68" s="133">
        <f t="shared" si="52"/>
        <v>0.10924975231919301</v>
      </c>
      <c r="BP68" s="132">
        <v>4940</v>
      </c>
      <c r="BQ68" s="133">
        <f t="shared" si="53"/>
        <v>7.415413251673722E-2</v>
      </c>
      <c r="BR68" s="132">
        <f t="shared" si="54"/>
        <v>12218</v>
      </c>
      <c r="BS68" s="133">
        <f t="shared" si="55"/>
        <v>0.18340388483593023</v>
      </c>
      <c r="BT68" s="130">
        <v>5</v>
      </c>
      <c r="BU68" s="133">
        <f t="shared" si="56"/>
        <v>0.27777777777777779</v>
      </c>
      <c r="BV68" s="130">
        <v>2</v>
      </c>
      <c r="BW68" s="133">
        <f t="shared" si="57"/>
        <v>0.2857142857142857</v>
      </c>
      <c r="BX68" s="423" t="str">
        <f t="shared" si="58"/>
        <v/>
      </c>
    </row>
    <row r="69" spans="1:76" s="486" customFormat="1" x14ac:dyDescent="0.2">
      <c r="A69" s="400" t="s">
        <v>530</v>
      </c>
      <c r="B69" s="400" t="s">
        <v>531</v>
      </c>
      <c r="C69" s="400" t="s">
        <v>532</v>
      </c>
      <c r="D69" s="400" t="s">
        <v>528</v>
      </c>
      <c r="E69" s="400" t="s">
        <v>504</v>
      </c>
      <c r="F69" s="400" t="s">
        <v>519</v>
      </c>
      <c r="G69" s="12" t="s">
        <v>920</v>
      </c>
      <c r="H69" s="592" t="s">
        <v>937</v>
      </c>
      <c r="I69" s="592" t="s">
        <v>937</v>
      </c>
      <c r="J69" s="592"/>
      <c r="K69" s="401"/>
      <c r="L69" s="401"/>
      <c r="M69" s="402"/>
      <c r="N69" s="401"/>
      <c r="O69" s="401"/>
      <c r="P69" s="401"/>
      <c r="Q69" s="403"/>
      <c r="R69" s="403"/>
      <c r="S69" s="403"/>
      <c r="T69" s="404" t="s">
        <v>386</v>
      </c>
      <c r="U69" s="405">
        <v>2</v>
      </c>
      <c r="V69" s="597">
        <v>0</v>
      </c>
      <c r="W69" s="597">
        <v>5</v>
      </c>
      <c r="X69" s="113">
        <f t="shared" si="37"/>
        <v>2.5</v>
      </c>
      <c r="Y69" s="114">
        <f t="shared" si="38"/>
        <v>11235.5</v>
      </c>
      <c r="Z69" s="114">
        <f t="shared" si="39"/>
        <v>7172</v>
      </c>
      <c r="AA69" s="597">
        <v>2</v>
      </c>
      <c r="AB69" s="115">
        <f t="shared" ref="AB69:AB75" si="59">AA69/W69</f>
        <v>0.4</v>
      </c>
      <c r="AC69" s="406"/>
      <c r="AD69" s="407"/>
      <c r="AE69" s="597">
        <v>2</v>
      </c>
      <c r="AF69" s="115">
        <f t="shared" ref="AF69:AF75" si="60">AE69/U69</f>
        <v>1</v>
      </c>
      <c r="AG69" s="406"/>
      <c r="AH69" s="407"/>
      <c r="AI69" s="406"/>
      <c r="AJ69" s="407"/>
      <c r="AK69" s="406"/>
      <c r="AL69" s="407"/>
      <c r="AM69" s="408">
        <v>22431</v>
      </c>
      <c r="AN69" s="114">
        <v>40</v>
      </c>
      <c r="AO69" s="118">
        <f t="shared" ref="AO69:AO81" si="61">AN69/AP69</f>
        <v>1.7800720929197632E-3</v>
      </c>
      <c r="AP69" s="114">
        <f t="shared" si="40"/>
        <v>22471</v>
      </c>
      <c r="AQ69" s="167">
        <v>50400</v>
      </c>
      <c r="AR69" s="665">
        <v>0.44585317460317458</v>
      </c>
      <c r="AS69" s="408">
        <f t="shared" si="41"/>
        <v>22431</v>
      </c>
      <c r="AT69" s="408">
        <f t="shared" ref="AT69:AT81" si="62">IF(V69=0,AN69,"")</f>
        <v>40</v>
      </c>
      <c r="AU69" s="114">
        <f t="shared" si="42"/>
        <v>22471</v>
      </c>
      <c r="AV69" s="114">
        <v>14299</v>
      </c>
      <c r="AW69" s="115">
        <f t="shared" si="43"/>
        <v>0.63746600686549859</v>
      </c>
      <c r="AX69" s="114">
        <v>45</v>
      </c>
      <c r="AY69" s="115">
        <f>IF(AT69="","",IF(AT69=0,"",AX69/AT69))</f>
        <v>1.125</v>
      </c>
      <c r="AZ69" s="114">
        <f t="shared" si="44"/>
        <v>14344</v>
      </c>
      <c r="BA69" s="115">
        <f t="shared" si="45"/>
        <v>0.63833385252102715</v>
      </c>
      <c r="BB69" s="114">
        <v>230</v>
      </c>
      <c r="BC69" s="115">
        <f t="shared" si="46"/>
        <v>1.6085040911951884E-2</v>
      </c>
      <c r="BD69" s="597">
        <v>32</v>
      </c>
      <c r="BE69" s="115">
        <f>IF(BD69="","",BD69/AX69)</f>
        <v>0.71111111111111114</v>
      </c>
      <c r="BF69" s="597">
        <f t="shared" si="47"/>
        <v>262</v>
      </c>
      <c r="BG69" s="115">
        <f t="shared" si="48"/>
        <v>1.8265476854433908E-2</v>
      </c>
      <c r="BH69" s="114">
        <v>156</v>
      </c>
      <c r="BI69" s="115">
        <f t="shared" si="49"/>
        <v>0.67826086956521736</v>
      </c>
      <c r="BJ69" s="597">
        <v>23</v>
      </c>
      <c r="BK69" s="115">
        <f>IF(BD69="","",IF(BD69=0,"",BJ69/BD69))</f>
        <v>0.71875</v>
      </c>
      <c r="BL69" s="597">
        <f t="shared" si="50"/>
        <v>179</v>
      </c>
      <c r="BM69" s="115">
        <f t="shared" si="51"/>
        <v>0.68320610687022898</v>
      </c>
      <c r="BN69" s="114">
        <v>34</v>
      </c>
      <c r="BO69" s="115">
        <f t="shared" si="52"/>
        <v>2.3703290574456221E-3</v>
      </c>
      <c r="BP69" s="114">
        <v>740</v>
      </c>
      <c r="BQ69" s="115">
        <f t="shared" si="53"/>
        <v>5.1589514779698829E-2</v>
      </c>
      <c r="BR69" s="114">
        <f t="shared" si="54"/>
        <v>774</v>
      </c>
      <c r="BS69" s="115">
        <f t="shared" si="55"/>
        <v>5.3959843837144451E-2</v>
      </c>
      <c r="BT69" s="597">
        <v>0</v>
      </c>
      <c r="BU69" s="115">
        <f t="shared" si="56"/>
        <v>0</v>
      </c>
      <c r="BV69" s="597">
        <v>0</v>
      </c>
      <c r="BW69" s="115">
        <f t="shared" si="57"/>
        <v>0</v>
      </c>
      <c r="BX69" s="409" t="str">
        <f t="shared" si="58"/>
        <v/>
      </c>
    </row>
    <row r="70" spans="1:76" s="167" customFormat="1" x14ac:dyDescent="0.2">
      <c r="A70" s="379" t="s">
        <v>530</v>
      </c>
      <c r="B70" s="379" t="s">
        <v>531</v>
      </c>
      <c r="C70" s="379" t="s">
        <v>533</v>
      </c>
      <c r="D70" s="379" t="s">
        <v>528</v>
      </c>
      <c r="E70" s="379" t="s">
        <v>504</v>
      </c>
      <c r="F70" s="379" t="s">
        <v>519</v>
      </c>
      <c r="G70" s="10" t="s">
        <v>920</v>
      </c>
      <c r="H70" s="592" t="s">
        <v>937</v>
      </c>
      <c r="I70" s="592" t="s">
        <v>937</v>
      </c>
      <c r="J70" s="591"/>
      <c r="K70" s="380"/>
      <c r="L70" s="380"/>
      <c r="M70" s="381"/>
      <c r="N70" s="380"/>
      <c r="O70" s="380"/>
      <c r="P70" s="380"/>
      <c r="Q70" s="382"/>
      <c r="R70" s="382"/>
      <c r="S70" s="382"/>
      <c r="T70" s="147" t="s">
        <v>386</v>
      </c>
      <c r="U70" s="383">
        <v>1</v>
      </c>
      <c r="V70" s="600">
        <v>0</v>
      </c>
      <c r="W70" s="600">
        <v>3</v>
      </c>
      <c r="X70" s="123">
        <f t="shared" si="37"/>
        <v>3</v>
      </c>
      <c r="Y70" s="601">
        <f t="shared" si="38"/>
        <v>9151</v>
      </c>
      <c r="Z70" s="601">
        <f t="shared" si="39"/>
        <v>3788</v>
      </c>
      <c r="AA70" s="600">
        <v>1</v>
      </c>
      <c r="AB70" s="598">
        <f t="shared" si="59"/>
        <v>0.33333333333333331</v>
      </c>
      <c r="AC70" s="384"/>
      <c r="AD70" s="385"/>
      <c r="AE70" s="600">
        <v>1</v>
      </c>
      <c r="AF70" s="598">
        <f t="shared" si="60"/>
        <v>1</v>
      </c>
      <c r="AG70" s="384"/>
      <c r="AH70" s="385"/>
      <c r="AI70" s="384"/>
      <c r="AJ70" s="385"/>
      <c r="AK70" s="384"/>
      <c r="AL70" s="385"/>
      <c r="AM70" s="386">
        <v>9151</v>
      </c>
      <c r="AN70" s="388"/>
      <c r="AO70" s="602">
        <f t="shared" si="61"/>
        <v>0</v>
      </c>
      <c r="AP70" s="601">
        <f t="shared" si="40"/>
        <v>9151</v>
      </c>
      <c r="AR70" s="665"/>
      <c r="AS70" s="386">
        <f t="shared" si="41"/>
        <v>9151</v>
      </c>
      <c r="AT70" s="386">
        <f t="shared" si="62"/>
        <v>0</v>
      </c>
      <c r="AU70" s="601">
        <f t="shared" si="42"/>
        <v>9151</v>
      </c>
      <c r="AV70" s="601">
        <v>3788</v>
      </c>
      <c r="AW70" s="598">
        <f t="shared" si="43"/>
        <v>0.41394383127527046</v>
      </c>
      <c r="AX70" s="388"/>
      <c r="AY70" s="385"/>
      <c r="AZ70" s="601">
        <f t="shared" si="44"/>
        <v>3788</v>
      </c>
      <c r="BA70" s="598">
        <f t="shared" si="45"/>
        <v>0.41394383127527046</v>
      </c>
      <c r="BB70" s="601">
        <v>62</v>
      </c>
      <c r="BC70" s="598">
        <f t="shared" si="46"/>
        <v>1.6367476240760296E-2</v>
      </c>
      <c r="BD70" s="384"/>
      <c r="BE70" s="385"/>
      <c r="BF70" s="600">
        <f t="shared" si="47"/>
        <v>62</v>
      </c>
      <c r="BG70" s="598">
        <f t="shared" si="48"/>
        <v>1.6367476240760296E-2</v>
      </c>
      <c r="BH70" s="601">
        <v>40</v>
      </c>
      <c r="BI70" s="598">
        <f t="shared" si="49"/>
        <v>0.64516129032258063</v>
      </c>
      <c r="BJ70" s="384"/>
      <c r="BK70" s="385"/>
      <c r="BL70" s="600">
        <f t="shared" si="50"/>
        <v>40</v>
      </c>
      <c r="BM70" s="598">
        <f t="shared" si="51"/>
        <v>0.64516129032258063</v>
      </c>
      <c r="BN70" s="601">
        <v>23</v>
      </c>
      <c r="BO70" s="598">
        <f t="shared" si="52"/>
        <v>6.0718057022175293E-3</v>
      </c>
      <c r="BP70" s="601">
        <v>218</v>
      </c>
      <c r="BQ70" s="598">
        <f t="shared" si="53"/>
        <v>5.7550158394931362E-2</v>
      </c>
      <c r="BR70" s="601">
        <f t="shared" si="54"/>
        <v>241</v>
      </c>
      <c r="BS70" s="598">
        <f t="shared" si="55"/>
        <v>6.3621964097148889E-2</v>
      </c>
      <c r="BT70" s="600">
        <v>0</v>
      </c>
      <c r="BU70" s="598">
        <f t="shared" si="56"/>
        <v>0</v>
      </c>
      <c r="BV70" s="600">
        <v>0</v>
      </c>
      <c r="BW70" s="598">
        <f t="shared" si="57"/>
        <v>0</v>
      </c>
      <c r="BX70" s="387" t="str">
        <f t="shared" si="58"/>
        <v/>
      </c>
    </row>
    <row r="71" spans="1:76" s="167" customFormat="1" x14ac:dyDescent="0.2">
      <c r="A71" s="379" t="s">
        <v>530</v>
      </c>
      <c r="B71" s="379" t="s">
        <v>531</v>
      </c>
      <c r="C71" s="379" t="s">
        <v>534</v>
      </c>
      <c r="D71" s="379" t="s">
        <v>528</v>
      </c>
      <c r="E71" s="379" t="s">
        <v>504</v>
      </c>
      <c r="F71" s="379" t="s">
        <v>519</v>
      </c>
      <c r="G71" s="10" t="s">
        <v>920</v>
      </c>
      <c r="H71" s="592" t="s">
        <v>937</v>
      </c>
      <c r="I71" s="592" t="s">
        <v>937</v>
      </c>
      <c r="J71" s="591"/>
      <c r="K71" s="380"/>
      <c r="L71" s="380"/>
      <c r="M71" s="381"/>
      <c r="N71" s="380"/>
      <c r="O71" s="380"/>
      <c r="P71" s="380"/>
      <c r="Q71" s="382"/>
      <c r="R71" s="382"/>
      <c r="S71" s="382"/>
      <c r="T71" s="391" t="s">
        <v>386</v>
      </c>
      <c r="U71" s="383">
        <v>1</v>
      </c>
      <c r="V71" s="600">
        <v>0</v>
      </c>
      <c r="W71" s="383">
        <v>2</v>
      </c>
      <c r="X71" s="123">
        <f t="shared" si="37"/>
        <v>2</v>
      </c>
      <c r="Y71" s="601">
        <f t="shared" si="38"/>
        <v>9003</v>
      </c>
      <c r="Z71" s="601">
        <f t="shared" si="39"/>
        <v>2394</v>
      </c>
      <c r="AA71" s="600">
        <v>1</v>
      </c>
      <c r="AB71" s="598">
        <f t="shared" si="59"/>
        <v>0.5</v>
      </c>
      <c r="AC71" s="384"/>
      <c r="AD71" s="385"/>
      <c r="AE71" s="600">
        <v>1</v>
      </c>
      <c r="AF71" s="598">
        <f t="shared" si="60"/>
        <v>1</v>
      </c>
      <c r="AG71" s="384"/>
      <c r="AH71" s="385"/>
      <c r="AI71" s="384"/>
      <c r="AJ71" s="385"/>
      <c r="AK71" s="384"/>
      <c r="AL71" s="385"/>
      <c r="AM71" s="386">
        <v>9003</v>
      </c>
      <c r="AN71" s="388"/>
      <c r="AO71" s="602">
        <f t="shared" si="61"/>
        <v>0</v>
      </c>
      <c r="AP71" s="601">
        <f t="shared" si="40"/>
        <v>9003</v>
      </c>
      <c r="AR71" s="665"/>
      <c r="AS71" s="386">
        <f t="shared" si="41"/>
        <v>9003</v>
      </c>
      <c r="AT71" s="386">
        <f t="shared" si="62"/>
        <v>0</v>
      </c>
      <c r="AU71" s="601">
        <f t="shared" si="42"/>
        <v>9003</v>
      </c>
      <c r="AV71" s="601">
        <v>2394</v>
      </c>
      <c r="AW71" s="598">
        <f t="shared" si="43"/>
        <v>0.26591136287904032</v>
      </c>
      <c r="AX71" s="388"/>
      <c r="AY71" s="385"/>
      <c r="AZ71" s="601">
        <f t="shared" si="44"/>
        <v>2394</v>
      </c>
      <c r="BA71" s="598">
        <f t="shared" si="45"/>
        <v>0.26591136287904032</v>
      </c>
      <c r="BB71" s="601">
        <v>9</v>
      </c>
      <c r="BC71" s="598">
        <f t="shared" si="46"/>
        <v>3.7593984962406013E-3</v>
      </c>
      <c r="BD71" s="384"/>
      <c r="BE71" s="385"/>
      <c r="BF71" s="600">
        <f t="shared" si="47"/>
        <v>9</v>
      </c>
      <c r="BG71" s="598">
        <f t="shared" si="48"/>
        <v>3.7593984962406013E-3</v>
      </c>
      <c r="BH71" s="601">
        <v>9</v>
      </c>
      <c r="BI71" s="598">
        <f t="shared" si="49"/>
        <v>1</v>
      </c>
      <c r="BJ71" s="384"/>
      <c r="BK71" s="385"/>
      <c r="BL71" s="600">
        <f t="shared" si="50"/>
        <v>9</v>
      </c>
      <c r="BM71" s="598">
        <f t="shared" si="51"/>
        <v>1</v>
      </c>
      <c r="BN71" s="601">
        <v>2</v>
      </c>
      <c r="BO71" s="598">
        <f t="shared" si="52"/>
        <v>8.3542188805346695E-4</v>
      </c>
      <c r="BP71" s="601">
        <v>184</v>
      </c>
      <c r="BQ71" s="598">
        <f t="shared" si="53"/>
        <v>7.685881370091896E-2</v>
      </c>
      <c r="BR71" s="601">
        <f t="shared" si="54"/>
        <v>186</v>
      </c>
      <c r="BS71" s="598">
        <f t="shared" si="55"/>
        <v>7.7694235588972427E-2</v>
      </c>
      <c r="BT71" s="600">
        <v>1</v>
      </c>
      <c r="BU71" s="598">
        <f t="shared" si="56"/>
        <v>0.5</v>
      </c>
      <c r="BV71" s="600">
        <v>1</v>
      </c>
      <c r="BW71" s="598">
        <f t="shared" si="57"/>
        <v>1</v>
      </c>
      <c r="BX71" s="387" t="str">
        <f t="shared" si="58"/>
        <v/>
      </c>
    </row>
    <row r="72" spans="1:76" s="167" customFormat="1" x14ac:dyDescent="0.2">
      <c r="A72" s="379" t="s">
        <v>530</v>
      </c>
      <c r="B72" s="379" t="s">
        <v>531</v>
      </c>
      <c r="C72" s="379" t="s">
        <v>535</v>
      </c>
      <c r="D72" s="379" t="s">
        <v>528</v>
      </c>
      <c r="E72" s="379" t="s">
        <v>504</v>
      </c>
      <c r="F72" s="379" t="s">
        <v>519</v>
      </c>
      <c r="G72" s="10" t="s">
        <v>920</v>
      </c>
      <c r="H72" s="592" t="s">
        <v>937</v>
      </c>
      <c r="I72" s="592" t="s">
        <v>937</v>
      </c>
      <c r="J72" s="591"/>
      <c r="K72" s="380"/>
      <c r="L72" s="380"/>
      <c r="M72" s="381"/>
      <c r="N72" s="380"/>
      <c r="O72" s="380"/>
      <c r="P72" s="380"/>
      <c r="Q72" s="382"/>
      <c r="R72" s="382"/>
      <c r="S72" s="382"/>
      <c r="T72" s="147" t="s">
        <v>386</v>
      </c>
      <c r="U72" s="383">
        <v>1</v>
      </c>
      <c r="V72" s="600">
        <v>0</v>
      </c>
      <c r="W72" s="600">
        <v>8</v>
      </c>
      <c r="X72" s="123">
        <f t="shared" si="37"/>
        <v>8</v>
      </c>
      <c r="Y72" s="601">
        <f t="shared" si="38"/>
        <v>9644</v>
      </c>
      <c r="Z72" s="601">
        <f t="shared" si="39"/>
        <v>3072</v>
      </c>
      <c r="AA72" s="600">
        <v>1</v>
      </c>
      <c r="AB72" s="598">
        <f t="shared" si="59"/>
        <v>0.125</v>
      </c>
      <c r="AC72" s="384"/>
      <c r="AD72" s="385"/>
      <c r="AE72" s="600">
        <v>1</v>
      </c>
      <c r="AF72" s="598">
        <f t="shared" si="60"/>
        <v>1</v>
      </c>
      <c r="AG72" s="384"/>
      <c r="AH72" s="385"/>
      <c r="AI72" s="384"/>
      <c r="AJ72" s="385"/>
      <c r="AK72" s="384"/>
      <c r="AL72" s="385"/>
      <c r="AM72" s="386">
        <v>9644</v>
      </c>
      <c r="AN72" s="388"/>
      <c r="AO72" s="602">
        <f t="shared" si="61"/>
        <v>0</v>
      </c>
      <c r="AP72" s="601">
        <f t="shared" si="40"/>
        <v>9644</v>
      </c>
      <c r="AR72" s="665"/>
      <c r="AS72" s="386">
        <f t="shared" si="41"/>
        <v>9644</v>
      </c>
      <c r="AT72" s="386">
        <f t="shared" si="62"/>
        <v>0</v>
      </c>
      <c r="AU72" s="601">
        <f t="shared" si="42"/>
        <v>9644</v>
      </c>
      <c r="AV72" s="601">
        <v>3072</v>
      </c>
      <c r="AW72" s="598">
        <f t="shared" si="43"/>
        <v>0.31854002488593947</v>
      </c>
      <c r="AX72" s="388"/>
      <c r="AY72" s="385"/>
      <c r="AZ72" s="601">
        <f t="shared" si="44"/>
        <v>3072</v>
      </c>
      <c r="BA72" s="598">
        <f t="shared" si="45"/>
        <v>0.31854002488593947</v>
      </c>
      <c r="BB72" s="601">
        <v>30</v>
      </c>
      <c r="BC72" s="598">
        <f t="shared" si="46"/>
        <v>9.765625E-3</v>
      </c>
      <c r="BD72" s="384"/>
      <c r="BE72" s="385"/>
      <c r="BF72" s="600">
        <f t="shared" si="47"/>
        <v>30</v>
      </c>
      <c r="BG72" s="598">
        <f t="shared" si="48"/>
        <v>9.765625E-3</v>
      </c>
      <c r="BH72" s="601">
        <v>19</v>
      </c>
      <c r="BI72" s="598">
        <f t="shared" si="49"/>
        <v>0.6333333333333333</v>
      </c>
      <c r="BJ72" s="384"/>
      <c r="BK72" s="385"/>
      <c r="BL72" s="600">
        <f t="shared" si="50"/>
        <v>19</v>
      </c>
      <c r="BM72" s="598">
        <f t="shared" si="51"/>
        <v>0.6333333333333333</v>
      </c>
      <c r="BN72" s="601">
        <v>78</v>
      </c>
      <c r="BO72" s="598">
        <f t="shared" si="52"/>
        <v>2.5390625E-2</v>
      </c>
      <c r="BP72" s="601">
        <v>97</v>
      </c>
      <c r="BQ72" s="598">
        <f t="shared" si="53"/>
        <v>3.1575520833333336E-2</v>
      </c>
      <c r="BR72" s="601">
        <f t="shared" si="54"/>
        <v>175</v>
      </c>
      <c r="BS72" s="598">
        <f t="shared" si="55"/>
        <v>5.6966145833333336E-2</v>
      </c>
      <c r="BT72" s="600">
        <v>0</v>
      </c>
      <c r="BU72" s="598">
        <f t="shared" si="56"/>
        <v>0</v>
      </c>
      <c r="BV72" s="600">
        <v>0</v>
      </c>
      <c r="BW72" s="598">
        <f t="shared" si="57"/>
        <v>0</v>
      </c>
      <c r="BX72" s="387" t="str">
        <f t="shared" si="58"/>
        <v/>
      </c>
    </row>
    <row r="73" spans="1:76" s="167" customFormat="1" x14ac:dyDescent="0.2">
      <c r="A73" s="379" t="s">
        <v>530</v>
      </c>
      <c r="B73" s="379" t="s">
        <v>531</v>
      </c>
      <c r="C73" s="379" t="s">
        <v>536</v>
      </c>
      <c r="D73" s="379" t="s">
        <v>528</v>
      </c>
      <c r="E73" s="379" t="s">
        <v>504</v>
      </c>
      <c r="F73" s="379" t="s">
        <v>519</v>
      </c>
      <c r="G73" s="10" t="s">
        <v>920</v>
      </c>
      <c r="H73" s="592" t="s">
        <v>937</v>
      </c>
      <c r="I73" s="592" t="s">
        <v>937</v>
      </c>
      <c r="J73" s="591"/>
      <c r="K73" s="380"/>
      <c r="L73" s="380"/>
      <c r="M73" s="381"/>
      <c r="N73" s="380"/>
      <c r="O73" s="380"/>
      <c r="P73" s="380"/>
      <c r="Q73" s="382"/>
      <c r="R73" s="382"/>
      <c r="S73" s="382"/>
      <c r="T73" s="147" t="s">
        <v>386</v>
      </c>
      <c r="U73" s="383">
        <v>2</v>
      </c>
      <c r="V73" s="600">
        <v>0</v>
      </c>
      <c r="W73" s="600">
        <v>4</v>
      </c>
      <c r="X73" s="123">
        <f t="shared" si="37"/>
        <v>2</v>
      </c>
      <c r="Y73" s="601">
        <f t="shared" si="38"/>
        <v>16273</v>
      </c>
      <c r="Z73" s="601">
        <f t="shared" si="39"/>
        <v>7701.5</v>
      </c>
      <c r="AA73" s="600">
        <v>1</v>
      </c>
      <c r="AB73" s="598">
        <f t="shared" si="59"/>
        <v>0.25</v>
      </c>
      <c r="AC73" s="384"/>
      <c r="AD73" s="385"/>
      <c r="AE73" s="600">
        <v>1</v>
      </c>
      <c r="AF73" s="598">
        <f t="shared" si="60"/>
        <v>0.5</v>
      </c>
      <c r="AG73" s="384"/>
      <c r="AH73" s="385"/>
      <c r="AI73" s="384"/>
      <c r="AJ73" s="385"/>
      <c r="AK73" s="384"/>
      <c r="AL73" s="385"/>
      <c r="AM73" s="386">
        <v>32425</v>
      </c>
      <c r="AN73" s="601">
        <v>121</v>
      </c>
      <c r="AO73" s="602">
        <f t="shared" si="61"/>
        <v>3.7178147852270633E-3</v>
      </c>
      <c r="AP73" s="601">
        <f t="shared" si="40"/>
        <v>32546</v>
      </c>
      <c r="AQ73" s="167">
        <v>64600</v>
      </c>
      <c r="AR73" s="665">
        <v>0.50380804953560376</v>
      </c>
      <c r="AS73" s="386">
        <f t="shared" si="41"/>
        <v>32425</v>
      </c>
      <c r="AT73" s="386">
        <f t="shared" si="62"/>
        <v>121</v>
      </c>
      <c r="AU73" s="601">
        <f t="shared" si="42"/>
        <v>32546</v>
      </c>
      <c r="AV73" s="601">
        <v>15311</v>
      </c>
      <c r="AW73" s="598">
        <f t="shared" si="43"/>
        <v>0.47219737856592137</v>
      </c>
      <c r="AX73" s="601">
        <v>92</v>
      </c>
      <c r="AY73" s="598">
        <f t="shared" ref="AY73:AY81" si="63">IF(AT73="","",IF(AT73=0,"",AX73/AT73))</f>
        <v>0.76033057851239672</v>
      </c>
      <c r="AZ73" s="601">
        <f t="shared" si="44"/>
        <v>15403</v>
      </c>
      <c r="BA73" s="598">
        <f t="shared" si="45"/>
        <v>0.47326860443679714</v>
      </c>
      <c r="BB73" s="601">
        <v>247</v>
      </c>
      <c r="BC73" s="598">
        <f t="shared" si="46"/>
        <v>1.613219254131017E-2</v>
      </c>
      <c r="BD73" s="600">
        <v>4</v>
      </c>
      <c r="BE73" s="598">
        <f t="shared" ref="BE73:BE81" si="64">IF(BD73="","",BD73/AX73)</f>
        <v>4.3478260869565216E-2</v>
      </c>
      <c r="BF73" s="600">
        <f t="shared" si="47"/>
        <v>251</v>
      </c>
      <c r="BG73" s="598">
        <f t="shared" si="48"/>
        <v>1.6295526845419725E-2</v>
      </c>
      <c r="BH73" s="601">
        <v>212</v>
      </c>
      <c r="BI73" s="598">
        <f t="shared" si="49"/>
        <v>0.8582995951417004</v>
      </c>
      <c r="BJ73" s="600">
        <v>3</v>
      </c>
      <c r="BK73" s="598">
        <f t="shared" ref="BK73:BK136" si="65">IF(BD73="","",IF(BD73=0,"",BJ73/BD73))</f>
        <v>0.75</v>
      </c>
      <c r="BL73" s="600">
        <f t="shared" si="50"/>
        <v>215</v>
      </c>
      <c r="BM73" s="598">
        <f t="shared" si="51"/>
        <v>0.85657370517928288</v>
      </c>
      <c r="BN73" s="601">
        <v>11</v>
      </c>
      <c r="BO73" s="598">
        <f t="shared" si="52"/>
        <v>7.1414659481919111E-4</v>
      </c>
      <c r="BP73" s="601">
        <v>794</v>
      </c>
      <c r="BQ73" s="598">
        <f t="shared" si="53"/>
        <v>5.1548399662403425E-2</v>
      </c>
      <c r="BR73" s="601">
        <f t="shared" si="54"/>
        <v>805</v>
      </c>
      <c r="BS73" s="598">
        <f t="shared" si="55"/>
        <v>5.2262546257222618E-2</v>
      </c>
      <c r="BT73" s="600">
        <v>0</v>
      </c>
      <c r="BU73" s="598">
        <f t="shared" si="56"/>
        <v>0</v>
      </c>
      <c r="BV73" s="600">
        <v>0</v>
      </c>
      <c r="BW73" s="598">
        <f t="shared" si="57"/>
        <v>0</v>
      </c>
      <c r="BX73" s="387" t="str">
        <f t="shared" si="58"/>
        <v/>
      </c>
    </row>
    <row r="74" spans="1:76" s="167" customFormat="1" x14ac:dyDescent="0.2">
      <c r="A74" s="379" t="s">
        <v>530</v>
      </c>
      <c r="B74" s="379" t="s">
        <v>531</v>
      </c>
      <c r="C74" s="379" t="s">
        <v>537</v>
      </c>
      <c r="D74" s="379" t="s">
        <v>528</v>
      </c>
      <c r="E74" s="379" t="s">
        <v>504</v>
      </c>
      <c r="F74" s="379" t="s">
        <v>519</v>
      </c>
      <c r="G74" s="591" t="s">
        <v>920</v>
      </c>
      <c r="H74" s="592" t="s">
        <v>937</v>
      </c>
      <c r="I74" s="592" t="s">
        <v>937</v>
      </c>
      <c r="J74" s="591"/>
      <c r="K74" s="380"/>
      <c r="L74" s="380"/>
      <c r="M74" s="381"/>
      <c r="N74" s="380"/>
      <c r="O74" s="380"/>
      <c r="P74" s="380"/>
      <c r="Q74" s="382"/>
      <c r="R74" s="382"/>
      <c r="S74" s="382"/>
      <c r="T74" s="147" t="s">
        <v>386</v>
      </c>
      <c r="U74" s="383">
        <v>4</v>
      </c>
      <c r="V74" s="600">
        <v>0</v>
      </c>
      <c r="W74" s="600">
        <v>9</v>
      </c>
      <c r="X74" s="123">
        <f t="shared" si="37"/>
        <v>2.25</v>
      </c>
      <c r="Y74" s="601">
        <f t="shared" si="38"/>
        <v>18551.5</v>
      </c>
      <c r="Z74" s="601">
        <f t="shared" si="39"/>
        <v>8383</v>
      </c>
      <c r="AA74" s="600">
        <v>4</v>
      </c>
      <c r="AB74" s="598">
        <f t="shared" si="59"/>
        <v>0.44444444444444442</v>
      </c>
      <c r="AC74" s="384"/>
      <c r="AD74" s="385"/>
      <c r="AE74" s="600">
        <v>2</v>
      </c>
      <c r="AF74" s="598">
        <f t="shared" si="60"/>
        <v>0.5</v>
      </c>
      <c r="AG74" s="384"/>
      <c r="AH74" s="385"/>
      <c r="AI74" s="384"/>
      <c r="AJ74" s="385"/>
      <c r="AK74" s="384"/>
      <c r="AL74" s="385"/>
      <c r="AM74" s="386">
        <v>74155</v>
      </c>
      <c r="AN74" s="601">
        <v>51</v>
      </c>
      <c r="AO74" s="602">
        <f t="shared" si="61"/>
        <v>6.8727596151254612E-4</v>
      </c>
      <c r="AP74" s="601">
        <f t="shared" si="40"/>
        <v>74206</v>
      </c>
      <c r="AQ74" s="167">
        <v>112600</v>
      </c>
      <c r="AR74" s="665">
        <v>0.65902309058614561</v>
      </c>
      <c r="AS74" s="386">
        <f t="shared" si="41"/>
        <v>74155</v>
      </c>
      <c r="AT74" s="386">
        <f t="shared" si="62"/>
        <v>51</v>
      </c>
      <c r="AU74" s="601">
        <f t="shared" si="42"/>
        <v>74206</v>
      </c>
      <c r="AV74" s="601">
        <v>33489</v>
      </c>
      <c r="AW74" s="598">
        <f t="shared" si="43"/>
        <v>0.45160811813094193</v>
      </c>
      <c r="AX74" s="601">
        <v>43</v>
      </c>
      <c r="AY74" s="598">
        <f t="shared" si="63"/>
        <v>0.84313725490196079</v>
      </c>
      <c r="AZ74" s="601">
        <f t="shared" si="44"/>
        <v>33532</v>
      </c>
      <c r="BA74" s="598">
        <f t="shared" si="45"/>
        <v>0.45187720669487641</v>
      </c>
      <c r="BB74" s="601">
        <v>234</v>
      </c>
      <c r="BC74" s="598">
        <f t="shared" si="46"/>
        <v>6.9873689868314966E-3</v>
      </c>
      <c r="BD74" s="600">
        <v>24</v>
      </c>
      <c r="BE74" s="598">
        <f t="shared" si="64"/>
        <v>0.55813953488372092</v>
      </c>
      <c r="BF74" s="600">
        <f t="shared" si="47"/>
        <v>258</v>
      </c>
      <c r="BG74" s="598">
        <f t="shared" si="48"/>
        <v>7.6941429082667302E-3</v>
      </c>
      <c r="BH74" s="601">
        <v>232</v>
      </c>
      <c r="BI74" s="598">
        <f t="shared" si="49"/>
        <v>0.99145299145299148</v>
      </c>
      <c r="BJ74" s="600">
        <v>22</v>
      </c>
      <c r="BK74" s="598">
        <f t="shared" si="65"/>
        <v>0.91666666666666663</v>
      </c>
      <c r="BL74" s="600">
        <f t="shared" si="50"/>
        <v>254</v>
      </c>
      <c r="BM74" s="598">
        <f t="shared" si="51"/>
        <v>0.98449612403100772</v>
      </c>
      <c r="BN74" s="601">
        <v>39</v>
      </c>
      <c r="BO74" s="598">
        <f t="shared" si="52"/>
        <v>1.1630681140403197E-3</v>
      </c>
      <c r="BP74" s="601">
        <v>2186</v>
      </c>
      <c r="BQ74" s="598">
        <f t="shared" si="53"/>
        <v>6.5191458904926641E-2</v>
      </c>
      <c r="BR74" s="601">
        <f t="shared" si="54"/>
        <v>2225</v>
      </c>
      <c r="BS74" s="598">
        <f t="shared" si="55"/>
        <v>6.6354527018966963E-2</v>
      </c>
      <c r="BT74" s="600">
        <v>3</v>
      </c>
      <c r="BU74" s="598">
        <f t="shared" si="56"/>
        <v>0.33333333333333331</v>
      </c>
      <c r="BV74" s="600">
        <v>1</v>
      </c>
      <c r="BW74" s="598">
        <f t="shared" si="57"/>
        <v>0.25</v>
      </c>
      <c r="BX74" s="387" t="str">
        <f t="shared" si="58"/>
        <v/>
      </c>
    </row>
    <row r="75" spans="1:76" s="487" customFormat="1" ht="13.5" thickBot="1" x14ac:dyDescent="0.25">
      <c r="A75" s="392" t="s">
        <v>530</v>
      </c>
      <c r="B75" s="392" t="s">
        <v>531</v>
      </c>
      <c r="C75" s="392" t="s">
        <v>538</v>
      </c>
      <c r="D75" s="392" t="s">
        <v>528</v>
      </c>
      <c r="E75" s="392" t="s">
        <v>504</v>
      </c>
      <c r="F75" s="392" t="s">
        <v>519</v>
      </c>
      <c r="G75" s="591" t="s">
        <v>920</v>
      </c>
      <c r="H75" s="620" t="s">
        <v>937</v>
      </c>
      <c r="I75" s="620" t="s">
        <v>937</v>
      </c>
      <c r="J75" s="593"/>
      <c r="K75" s="394" t="s">
        <v>449</v>
      </c>
      <c r="L75" s="489" t="s">
        <v>442</v>
      </c>
      <c r="M75" s="489" t="s">
        <v>950</v>
      </c>
      <c r="N75" s="394" t="s">
        <v>439</v>
      </c>
      <c r="O75" s="394" t="s">
        <v>438</v>
      </c>
      <c r="P75" s="394" t="s">
        <v>438</v>
      </c>
      <c r="Q75" s="424"/>
      <c r="R75" s="424"/>
      <c r="S75" s="424"/>
      <c r="T75" s="127" t="s">
        <v>386</v>
      </c>
      <c r="U75" s="397">
        <v>2</v>
      </c>
      <c r="V75" s="605">
        <v>0</v>
      </c>
      <c r="W75" s="605">
        <v>4</v>
      </c>
      <c r="X75" s="606">
        <f t="shared" si="37"/>
        <v>2</v>
      </c>
      <c r="Y75" s="607">
        <f t="shared" si="38"/>
        <v>14249</v>
      </c>
      <c r="Z75" s="607">
        <f t="shared" si="39"/>
        <v>5392.5</v>
      </c>
      <c r="AA75" s="605">
        <v>2</v>
      </c>
      <c r="AB75" s="608">
        <f t="shared" si="59"/>
        <v>0.5</v>
      </c>
      <c r="AC75" s="398"/>
      <c r="AD75" s="399"/>
      <c r="AE75" s="605">
        <v>2</v>
      </c>
      <c r="AF75" s="608">
        <f t="shared" si="60"/>
        <v>1</v>
      </c>
      <c r="AG75" s="398"/>
      <c r="AH75" s="399"/>
      <c r="AI75" s="398"/>
      <c r="AJ75" s="399"/>
      <c r="AK75" s="398"/>
      <c r="AL75" s="399"/>
      <c r="AM75" s="396">
        <v>28247</v>
      </c>
      <c r="AN75" s="607">
        <v>251</v>
      </c>
      <c r="AO75" s="609">
        <f t="shared" si="61"/>
        <v>8.8076356235525302E-3</v>
      </c>
      <c r="AP75" s="607">
        <f t="shared" si="40"/>
        <v>28498</v>
      </c>
      <c r="AQ75" s="167">
        <v>44800</v>
      </c>
      <c r="AR75" s="665">
        <v>0.63611607142857141</v>
      </c>
      <c r="AS75" s="396">
        <f t="shared" si="41"/>
        <v>28247</v>
      </c>
      <c r="AT75" s="396">
        <f t="shared" si="62"/>
        <v>251</v>
      </c>
      <c r="AU75" s="607">
        <f t="shared" si="42"/>
        <v>28498</v>
      </c>
      <c r="AV75" s="607">
        <v>10589</v>
      </c>
      <c r="AW75" s="608">
        <f t="shared" si="43"/>
        <v>0.37487166778772968</v>
      </c>
      <c r="AX75" s="607">
        <v>196</v>
      </c>
      <c r="AY75" s="608">
        <f t="shared" si="63"/>
        <v>0.78087649402390436</v>
      </c>
      <c r="AZ75" s="607">
        <f t="shared" si="44"/>
        <v>10785</v>
      </c>
      <c r="BA75" s="608">
        <f t="shared" si="45"/>
        <v>0.37844761035862168</v>
      </c>
      <c r="BB75" s="607">
        <v>59</v>
      </c>
      <c r="BC75" s="608">
        <f t="shared" si="46"/>
        <v>5.5718198130135042E-3</v>
      </c>
      <c r="BD75" s="605">
        <v>10</v>
      </c>
      <c r="BE75" s="608">
        <f t="shared" si="64"/>
        <v>5.1020408163265307E-2</v>
      </c>
      <c r="BF75" s="605">
        <f t="shared" si="47"/>
        <v>69</v>
      </c>
      <c r="BG75" s="608">
        <f t="shared" si="48"/>
        <v>6.3977746870653683E-3</v>
      </c>
      <c r="BH75" s="607">
        <v>30</v>
      </c>
      <c r="BI75" s="608">
        <f t="shared" si="49"/>
        <v>0.50847457627118642</v>
      </c>
      <c r="BJ75" s="605">
        <v>7</v>
      </c>
      <c r="BK75" s="608">
        <f t="shared" si="65"/>
        <v>0.7</v>
      </c>
      <c r="BL75" s="605">
        <f t="shared" si="50"/>
        <v>37</v>
      </c>
      <c r="BM75" s="608">
        <f t="shared" si="51"/>
        <v>0.53623188405797106</v>
      </c>
      <c r="BN75" s="607">
        <v>36</v>
      </c>
      <c r="BO75" s="608">
        <f t="shared" si="52"/>
        <v>3.3379694019471488E-3</v>
      </c>
      <c r="BP75" s="607">
        <v>747</v>
      </c>
      <c r="BQ75" s="608">
        <f t="shared" si="53"/>
        <v>6.9262865090403344E-2</v>
      </c>
      <c r="BR75" s="607">
        <f t="shared" si="54"/>
        <v>783</v>
      </c>
      <c r="BS75" s="608">
        <f t="shared" si="55"/>
        <v>7.2600834492350483E-2</v>
      </c>
      <c r="BT75" s="605">
        <v>1</v>
      </c>
      <c r="BU75" s="608">
        <f t="shared" si="56"/>
        <v>0.25</v>
      </c>
      <c r="BV75" s="605">
        <v>1</v>
      </c>
      <c r="BW75" s="608">
        <f t="shared" si="57"/>
        <v>0.5</v>
      </c>
      <c r="BX75" s="411" t="str">
        <f t="shared" si="58"/>
        <v/>
      </c>
    </row>
    <row r="76" spans="1:76" s="4" customFormat="1" x14ac:dyDescent="0.2">
      <c r="A76" s="379" t="s">
        <v>539</v>
      </c>
      <c r="B76" s="379" t="s">
        <v>545</v>
      </c>
      <c r="C76" s="379" t="s">
        <v>502</v>
      </c>
      <c r="D76" s="379" t="s">
        <v>507</v>
      </c>
      <c r="E76" s="379" t="s">
        <v>504</v>
      </c>
      <c r="F76" s="379" t="s">
        <v>505</v>
      </c>
      <c r="G76" s="12" t="s">
        <v>316</v>
      </c>
      <c r="H76" s="12" t="s">
        <v>1112</v>
      </c>
      <c r="I76" s="12" t="s">
        <v>934</v>
      </c>
      <c r="J76" s="265"/>
      <c r="K76" s="380"/>
      <c r="L76" s="380"/>
      <c r="M76" s="381"/>
      <c r="N76" s="380"/>
      <c r="O76" s="380"/>
      <c r="P76" s="380"/>
      <c r="Q76" s="382"/>
      <c r="R76" s="382"/>
      <c r="S76" s="382"/>
      <c r="T76" s="147" t="s">
        <v>510</v>
      </c>
      <c r="U76" s="383">
        <v>4</v>
      </c>
      <c r="V76" s="600">
        <v>4</v>
      </c>
      <c r="W76" s="600">
        <v>4</v>
      </c>
      <c r="X76" s="123">
        <f t="shared" si="37"/>
        <v>1</v>
      </c>
      <c r="Y76" s="601">
        <f t="shared" si="38"/>
        <v>347.75</v>
      </c>
      <c r="Z76" s="388" t="str">
        <f t="shared" si="39"/>
        <v/>
      </c>
      <c r="AA76" s="384"/>
      <c r="AB76" s="385"/>
      <c r="AC76" s="384"/>
      <c r="AD76" s="385"/>
      <c r="AE76" s="384"/>
      <c r="AF76" s="385"/>
      <c r="AG76" s="384"/>
      <c r="AH76" s="385"/>
      <c r="AI76" s="619">
        <v>4</v>
      </c>
      <c r="AJ76" s="598">
        <f>AI76/W76</f>
        <v>1</v>
      </c>
      <c r="AK76" s="619">
        <v>4</v>
      </c>
      <c r="AL76" s="598">
        <f>AK76/U76</f>
        <v>1</v>
      </c>
      <c r="AM76" s="386">
        <v>1375</v>
      </c>
      <c r="AN76" s="601">
        <v>16</v>
      </c>
      <c r="AO76" s="602">
        <f t="shared" si="61"/>
        <v>1.1502516175413372E-2</v>
      </c>
      <c r="AP76" s="601">
        <f t="shared" si="40"/>
        <v>1391</v>
      </c>
      <c r="AQ76" s="167">
        <v>2000</v>
      </c>
      <c r="AR76" s="665">
        <v>0.69550000000000001</v>
      </c>
      <c r="AS76" s="382" t="str">
        <f t="shared" si="41"/>
        <v/>
      </c>
      <c r="AT76" s="382" t="str">
        <f t="shared" si="62"/>
        <v/>
      </c>
      <c r="AU76" s="388" t="str">
        <f t="shared" si="42"/>
        <v/>
      </c>
      <c r="AV76" s="388"/>
      <c r="AW76" s="385" t="str">
        <f t="shared" si="43"/>
        <v/>
      </c>
      <c r="AX76" s="388"/>
      <c r="AY76" s="385" t="str">
        <f t="shared" si="63"/>
        <v/>
      </c>
      <c r="AZ76" s="388" t="str">
        <f t="shared" si="44"/>
        <v/>
      </c>
      <c r="BA76" s="385" t="str">
        <f t="shared" si="45"/>
        <v/>
      </c>
      <c r="BB76" s="388" t="s">
        <v>323</v>
      </c>
      <c r="BC76" s="385" t="str">
        <f t="shared" si="46"/>
        <v/>
      </c>
      <c r="BD76" s="384" t="s">
        <v>323</v>
      </c>
      <c r="BE76" s="385" t="str">
        <f t="shared" si="64"/>
        <v/>
      </c>
      <c r="BF76" s="384" t="str">
        <f t="shared" si="47"/>
        <v/>
      </c>
      <c r="BG76" s="385" t="str">
        <f t="shared" si="48"/>
        <v/>
      </c>
      <c r="BH76" s="388"/>
      <c r="BI76" s="385" t="str">
        <f t="shared" si="49"/>
        <v/>
      </c>
      <c r="BJ76" s="384"/>
      <c r="BK76" s="385" t="str">
        <f t="shared" si="65"/>
        <v/>
      </c>
      <c r="BL76" s="384" t="str">
        <f t="shared" si="50"/>
        <v/>
      </c>
      <c r="BM76" s="385" t="str">
        <f t="shared" si="51"/>
        <v/>
      </c>
      <c r="BN76" s="388"/>
      <c r="BO76" s="385" t="str">
        <f t="shared" si="52"/>
        <v/>
      </c>
      <c r="BP76" s="388"/>
      <c r="BQ76" s="385" t="str">
        <f t="shared" si="53"/>
        <v/>
      </c>
      <c r="BR76" s="388" t="str">
        <f t="shared" si="54"/>
        <v/>
      </c>
      <c r="BS76" s="385" t="str">
        <f t="shared" si="55"/>
        <v/>
      </c>
      <c r="BT76" s="600">
        <v>3</v>
      </c>
      <c r="BU76" s="598">
        <f t="shared" si="56"/>
        <v>0.75</v>
      </c>
      <c r="BV76" s="600">
        <v>3</v>
      </c>
      <c r="BW76" s="598">
        <f t="shared" si="57"/>
        <v>0.75</v>
      </c>
      <c r="BX76" s="387" t="str">
        <f t="shared" si="58"/>
        <v/>
      </c>
    </row>
    <row r="77" spans="1:76" s="486" customFormat="1" x14ac:dyDescent="0.2">
      <c r="A77" s="400" t="s">
        <v>539</v>
      </c>
      <c r="B77" s="400" t="s">
        <v>546</v>
      </c>
      <c r="C77" s="400" t="s">
        <v>547</v>
      </c>
      <c r="D77" s="400" t="s">
        <v>515</v>
      </c>
      <c r="E77" s="400" t="s">
        <v>504</v>
      </c>
      <c r="F77" s="400" t="s">
        <v>505</v>
      </c>
      <c r="G77" s="12" t="s">
        <v>316</v>
      </c>
      <c r="H77" s="12" t="s">
        <v>1112</v>
      </c>
      <c r="I77" s="12" t="s">
        <v>934</v>
      </c>
      <c r="J77" s="12"/>
      <c r="K77" s="401"/>
      <c r="L77" s="401"/>
      <c r="M77" s="402"/>
      <c r="N77" s="401"/>
      <c r="O77" s="401"/>
      <c r="P77" s="401"/>
      <c r="Q77" s="403"/>
      <c r="R77" s="403"/>
      <c r="S77" s="403"/>
      <c r="T77" s="404" t="s">
        <v>510</v>
      </c>
      <c r="U77" s="405">
        <v>2</v>
      </c>
      <c r="V77" s="597">
        <v>2</v>
      </c>
      <c r="W77" s="597">
        <v>2</v>
      </c>
      <c r="X77" s="113">
        <f t="shared" si="37"/>
        <v>1</v>
      </c>
      <c r="Y77" s="114">
        <f t="shared" si="38"/>
        <v>695.5</v>
      </c>
      <c r="Z77" s="428" t="str">
        <f t="shared" si="39"/>
        <v/>
      </c>
      <c r="AA77" s="597">
        <v>2</v>
      </c>
      <c r="AB77" s="115">
        <f>AA77/W77</f>
        <v>1</v>
      </c>
      <c r="AC77" s="406"/>
      <c r="AD77" s="407"/>
      <c r="AE77" s="597">
        <v>2</v>
      </c>
      <c r="AF77" s="115">
        <f>AE77/U77</f>
        <v>1</v>
      </c>
      <c r="AG77" s="597">
        <f>AE77</f>
        <v>2</v>
      </c>
      <c r="AH77" s="407"/>
      <c r="AI77" s="597">
        <v>0</v>
      </c>
      <c r="AJ77" s="115">
        <f>AI77/W77</f>
        <v>0</v>
      </c>
      <c r="AK77" s="597">
        <v>0</v>
      </c>
      <c r="AL77" s="115">
        <f>AK77/U77</f>
        <v>0</v>
      </c>
      <c r="AM77" s="408">
        <v>1375</v>
      </c>
      <c r="AN77" s="114">
        <v>16</v>
      </c>
      <c r="AO77" s="118">
        <f t="shared" si="61"/>
        <v>1.1502516175413372E-2</v>
      </c>
      <c r="AP77" s="114">
        <f t="shared" si="40"/>
        <v>1391</v>
      </c>
      <c r="AQ77" s="167">
        <v>2000</v>
      </c>
      <c r="AR77" s="665">
        <v>0.69550000000000001</v>
      </c>
      <c r="AS77" s="403" t="str">
        <f t="shared" si="41"/>
        <v/>
      </c>
      <c r="AT77" s="403" t="str">
        <f t="shared" si="62"/>
        <v/>
      </c>
      <c r="AU77" s="428" t="str">
        <f t="shared" si="42"/>
        <v/>
      </c>
      <c r="AV77" s="428"/>
      <c r="AW77" s="407" t="str">
        <f t="shared" si="43"/>
        <v/>
      </c>
      <c r="AX77" s="428"/>
      <c r="AY77" s="407" t="str">
        <f t="shared" si="63"/>
        <v/>
      </c>
      <c r="AZ77" s="428" t="str">
        <f t="shared" si="44"/>
        <v/>
      </c>
      <c r="BA77" s="407" t="str">
        <f t="shared" si="45"/>
        <v/>
      </c>
      <c r="BB77" s="428"/>
      <c r="BC77" s="407" t="str">
        <f t="shared" si="46"/>
        <v/>
      </c>
      <c r="BD77" s="406"/>
      <c r="BE77" s="407" t="str">
        <f t="shared" si="64"/>
        <v/>
      </c>
      <c r="BF77" s="406" t="str">
        <f t="shared" si="47"/>
        <v/>
      </c>
      <c r="BG77" s="407" t="str">
        <f t="shared" si="48"/>
        <v/>
      </c>
      <c r="BH77" s="428"/>
      <c r="BI77" s="407" t="str">
        <f t="shared" si="49"/>
        <v/>
      </c>
      <c r="BJ77" s="406"/>
      <c r="BK77" s="407" t="str">
        <f t="shared" si="65"/>
        <v/>
      </c>
      <c r="BL77" s="406" t="str">
        <f t="shared" si="50"/>
        <v/>
      </c>
      <c r="BM77" s="407" t="str">
        <f t="shared" si="51"/>
        <v/>
      </c>
      <c r="BN77" s="428"/>
      <c r="BO77" s="407" t="str">
        <f t="shared" si="52"/>
        <v/>
      </c>
      <c r="BP77" s="428"/>
      <c r="BQ77" s="407" t="str">
        <f t="shared" si="53"/>
        <v/>
      </c>
      <c r="BR77" s="428" t="str">
        <f t="shared" si="54"/>
        <v/>
      </c>
      <c r="BS77" s="407" t="str">
        <f t="shared" si="55"/>
        <v/>
      </c>
      <c r="BT77" s="597">
        <v>0</v>
      </c>
      <c r="BU77" s="115">
        <f t="shared" si="56"/>
        <v>0</v>
      </c>
      <c r="BV77" s="597">
        <v>0</v>
      </c>
      <c r="BW77" s="115">
        <f t="shared" si="57"/>
        <v>0</v>
      </c>
      <c r="BX77" s="409" t="str">
        <f t="shared" si="58"/>
        <v/>
      </c>
    </row>
    <row r="78" spans="1:76" s="167" customFormat="1" x14ac:dyDescent="0.2">
      <c r="A78" s="379" t="s">
        <v>539</v>
      </c>
      <c r="B78" s="379" t="s">
        <v>546</v>
      </c>
      <c r="C78" s="379" t="s">
        <v>548</v>
      </c>
      <c r="D78" s="379" t="s">
        <v>515</v>
      </c>
      <c r="E78" s="379" t="s">
        <v>504</v>
      </c>
      <c r="F78" s="379" t="s">
        <v>505</v>
      </c>
      <c r="G78" s="10" t="s">
        <v>316</v>
      </c>
      <c r="H78" s="12" t="s">
        <v>1112</v>
      </c>
      <c r="I78" s="12" t="s">
        <v>934</v>
      </c>
      <c r="J78" s="10"/>
      <c r="K78" s="380"/>
      <c r="L78" s="380"/>
      <c r="M78" s="381"/>
      <c r="N78" s="380"/>
      <c r="O78" s="380"/>
      <c r="P78" s="380"/>
      <c r="Q78" s="382"/>
      <c r="R78" s="382"/>
      <c r="S78" s="382"/>
      <c r="T78" s="147" t="s">
        <v>386</v>
      </c>
      <c r="U78" s="383">
        <v>2</v>
      </c>
      <c r="V78" s="600">
        <v>0</v>
      </c>
      <c r="W78" s="600">
        <v>4</v>
      </c>
      <c r="X78" s="123">
        <f t="shared" si="37"/>
        <v>2</v>
      </c>
      <c r="Y78" s="601">
        <f t="shared" si="38"/>
        <v>655</v>
      </c>
      <c r="Z78" s="601">
        <f t="shared" si="39"/>
        <v>356</v>
      </c>
      <c r="AA78" s="600">
        <v>2</v>
      </c>
      <c r="AB78" s="598">
        <f>AA78/W78</f>
        <v>0.5</v>
      </c>
      <c r="AC78" s="384"/>
      <c r="AD78" s="385"/>
      <c r="AE78" s="600">
        <v>2</v>
      </c>
      <c r="AF78" s="598">
        <f>AE78/U78</f>
        <v>1</v>
      </c>
      <c r="AG78" s="600">
        <f>AE78</f>
        <v>2</v>
      </c>
      <c r="AH78" s="385"/>
      <c r="AI78" s="600">
        <v>0</v>
      </c>
      <c r="AJ78" s="598">
        <f>AI78/W78</f>
        <v>0</v>
      </c>
      <c r="AK78" s="600">
        <v>0</v>
      </c>
      <c r="AL78" s="598">
        <f>AK78/U78</f>
        <v>0</v>
      </c>
      <c r="AM78" s="386">
        <v>1294</v>
      </c>
      <c r="AN78" s="601">
        <v>16</v>
      </c>
      <c r="AO78" s="602">
        <f t="shared" si="61"/>
        <v>1.2213740458015267E-2</v>
      </c>
      <c r="AP78" s="601">
        <f t="shared" si="40"/>
        <v>1310</v>
      </c>
      <c r="AQ78" s="167">
        <v>1730</v>
      </c>
      <c r="AR78" s="665">
        <v>0.75722543352601157</v>
      </c>
      <c r="AS78" s="386">
        <f t="shared" si="41"/>
        <v>1294</v>
      </c>
      <c r="AT78" s="386">
        <f t="shared" si="62"/>
        <v>16</v>
      </c>
      <c r="AU78" s="601">
        <f t="shared" si="42"/>
        <v>1310</v>
      </c>
      <c r="AV78" s="601">
        <v>701</v>
      </c>
      <c r="AW78" s="598">
        <f t="shared" si="43"/>
        <v>0.54173106646058733</v>
      </c>
      <c r="AX78" s="601">
        <v>11</v>
      </c>
      <c r="AY78" s="598">
        <f t="shared" si="63"/>
        <v>0.6875</v>
      </c>
      <c r="AZ78" s="601">
        <f t="shared" si="44"/>
        <v>712</v>
      </c>
      <c r="BA78" s="598">
        <f t="shared" si="45"/>
        <v>0.54351145038167936</v>
      </c>
      <c r="BB78" s="601">
        <v>5</v>
      </c>
      <c r="BC78" s="598">
        <f t="shared" si="46"/>
        <v>7.1326676176890159E-3</v>
      </c>
      <c r="BD78" s="600">
        <v>0</v>
      </c>
      <c r="BE78" s="598">
        <f t="shared" si="64"/>
        <v>0</v>
      </c>
      <c r="BF78" s="600">
        <f t="shared" si="47"/>
        <v>5</v>
      </c>
      <c r="BG78" s="598">
        <f t="shared" si="48"/>
        <v>7.0224719101123594E-3</v>
      </c>
      <c r="BH78" s="601">
        <v>5</v>
      </c>
      <c r="BI78" s="598">
        <f t="shared" si="49"/>
        <v>1</v>
      </c>
      <c r="BJ78" s="600">
        <v>0</v>
      </c>
      <c r="BK78" s="385" t="str">
        <f t="shared" si="65"/>
        <v/>
      </c>
      <c r="BL78" s="600">
        <f t="shared" si="50"/>
        <v>5</v>
      </c>
      <c r="BM78" s="598">
        <f t="shared" si="51"/>
        <v>1</v>
      </c>
      <c r="BN78" s="601">
        <v>21</v>
      </c>
      <c r="BO78" s="598">
        <f t="shared" si="52"/>
        <v>2.9494382022471909E-2</v>
      </c>
      <c r="BP78" s="601">
        <v>0</v>
      </c>
      <c r="BQ78" s="598">
        <f t="shared" si="53"/>
        <v>0</v>
      </c>
      <c r="BR78" s="601">
        <f t="shared" si="54"/>
        <v>21</v>
      </c>
      <c r="BS78" s="598">
        <f t="shared" si="55"/>
        <v>2.9494382022471909E-2</v>
      </c>
      <c r="BT78" s="600">
        <v>2</v>
      </c>
      <c r="BU78" s="598">
        <f t="shared" si="56"/>
        <v>0.5</v>
      </c>
      <c r="BV78" s="600">
        <v>1</v>
      </c>
      <c r="BW78" s="598">
        <f t="shared" si="57"/>
        <v>0.5</v>
      </c>
      <c r="BX78" s="387" t="str">
        <f t="shared" si="58"/>
        <v/>
      </c>
    </row>
    <row r="79" spans="1:76" s="167" customFormat="1" x14ac:dyDescent="0.2">
      <c r="A79" s="379" t="s">
        <v>539</v>
      </c>
      <c r="B79" s="379" t="s">
        <v>546</v>
      </c>
      <c r="C79" s="379" t="s">
        <v>549</v>
      </c>
      <c r="D79" s="379" t="s">
        <v>515</v>
      </c>
      <c r="E79" s="379" t="s">
        <v>504</v>
      </c>
      <c r="F79" s="379" t="s">
        <v>505</v>
      </c>
      <c r="G79" s="10" t="s">
        <v>316</v>
      </c>
      <c r="H79" s="12" t="s">
        <v>1112</v>
      </c>
      <c r="I79" s="12" t="s">
        <v>934</v>
      </c>
      <c r="J79" s="10"/>
      <c r="K79" s="391" t="s">
        <v>436</v>
      </c>
      <c r="L79" s="391" t="s">
        <v>438</v>
      </c>
      <c r="M79" s="473" t="s">
        <v>443</v>
      </c>
      <c r="N79" s="391" t="s">
        <v>439</v>
      </c>
      <c r="O79" s="391" t="s">
        <v>440</v>
      </c>
      <c r="P79" s="391" t="s">
        <v>438</v>
      </c>
      <c r="Q79" s="386">
        <v>7311</v>
      </c>
      <c r="R79" s="386">
        <v>75</v>
      </c>
      <c r="S79" s="386">
        <v>26</v>
      </c>
      <c r="T79" s="147" t="s">
        <v>386</v>
      </c>
      <c r="U79" s="383">
        <v>6</v>
      </c>
      <c r="V79" s="600">
        <v>0</v>
      </c>
      <c r="W79" s="600">
        <v>18</v>
      </c>
      <c r="X79" s="123">
        <f t="shared" si="37"/>
        <v>3</v>
      </c>
      <c r="Y79" s="601">
        <f t="shared" si="38"/>
        <v>768.33333333333337</v>
      </c>
      <c r="Z79" s="601">
        <f t="shared" si="39"/>
        <v>497</v>
      </c>
      <c r="AA79" s="600">
        <v>6</v>
      </c>
      <c r="AB79" s="598">
        <f>AA79/W79</f>
        <v>0.33333333333333331</v>
      </c>
      <c r="AC79" s="384"/>
      <c r="AD79" s="385"/>
      <c r="AE79" s="600">
        <v>4</v>
      </c>
      <c r="AF79" s="598">
        <f>AE79/U79</f>
        <v>0.66666666666666663</v>
      </c>
      <c r="AG79" s="600">
        <f>AE79</f>
        <v>4</v>
      </c>
      <c r="AH79" s="385"/>
      <c r="AI79" s="600">
        <v>0</v>
      </c>
      <c r="AJ79" s="598">
        <f>AI79/W79</f>
        <v>0</v>
      </c>
      <c r="AK79" s="600">
        <v>0</v>
      </c>
      <c r="AL79" s="598">
        <f>AK79/U79</f>
        <v>0</v>
      </c>
      <c r="AM79" s="386">
        <v>4592</v>
      </c>
      <c r="AN79" s="601">
        <v>18</v>
      </c>
      <c r="AO79" s="602">
        <f t="shared" si="61"/>
        <v>3.9045553145336228E-3</v>
      </c>
      <c r="AP79" s="601">
        <f t="shared" si="40"/>
        <v>4610</v>
      </c>
      <c r="AQ79" s="167">
        <v>6280</v>
      </c>
      <c r="AR79" s="665">
        <v>0.73407643312101911</v>
      </c>
      <c r="AS79" s="386">
        <f t="shared" si="41"/>
        <v>4592</v>
      </c>
      <c r="AT79" s="386">
        <f t="shared" si="62"/>
        <v>18</v>
      </c>
      <c r="AU79" s="601">
        <f t="shared" si="42"/>
        <v>4610</v>
      </c>
      <c r="AV79" s="601">
        <v>2965</v>
      </c>
      <c r="AW79" s="598">
        <f t="shared" si="43"/>
        <v>0.64568815331010454</v>
      </c>
      <c r="AX79" s="601">
        <v>17</v>
      </c>
      <c r="AY79" s="598">
        <f t="shared" si="63"/>
        <v>0.94444444444444442</v>
      </c>
      <c r="AZ79" s="601">
        <f t="shared" si="44"/>
        <v>2982</v>
      </c>
      <c r="BA79" s="598">
        <f t="shared" si="45"/>
        <v>0.64685466377440348</v>
      </c>
      <c r="BB79" s="601">
        <v>36</v>
      </c>
      <c r="BC79" s="598">
        <f t="shared" si="46"/>
        <v>1.2141652613827993E-2</v>
      </c>
      <c r="BD79" s="600">
        <v>3</v>
      </c>
      <c r="BE79" s="598">
        <f t="shared" si="64"/>
        <v>0.17647058823529413</v>
      </c>
      <c r="BF79" s="600">
        <f t="shared" si="47"/>
        <v>39</v>
      </c>
      <c r="BG79" s="598">
        <f t="shared" si="48"/>
        <v>1.3078470824949699E-2</v>
      </c>
      <c r="BH79" s="601">
        <v>36</v>
      </c>
      <c r="BI79" s="598">
        <f t="shared" si="49"/>
        <v>1</v>
      </c>
      <c r="BJ79" s="600">
        <v>3</v>
      </c>
      <c r="BK79" s="598">
        <f t="shared" si="65"/>
        <v>1</v>
      </c>
      <c r="BL79" s="600">
        <f t="shared" si="50"/>
        <v>39</v>
      </c>
      <c r="BM79" s="598">
        <f t="shared" si="51"/>
        <v>1</v>
      </c>
      <c r="BN79" s="601">
        <v>19</v>
      </c>
      <c r="BO79" s="598">
        <f t="shared" si="52"/>
        <v>6.371562709590879E-3</v>
      </c>
      <c r="BP79" s="601">
        <v>79</v>
      </c>
      <c r="BQ79" s="598">
        <f t="shared" si="53"/>
        <v>2.6492287055667339E-2</v>
      </c>
      <c r="BR79" s="601">
        <f t="shared" si="54"/>
        <v>98</v>
      </c>
      <c r="BS79" s="598">
        <f t="shared" si="55"/>
        <v>3.2863849765258218E-2</v>
      </c>
      <c r="BT79" s="600">
        <v>4</v>
      </c>
      <c r="BU79" s="598">
        <f t="shared" si="56"/>
        <v>0.22222222222222221</v>
      </c>
      <c r="BV79" s="600">
        <v>1</v>
      </c>
      <c r="BW79" s="598">
        <f t="shared" si="57"/>
        <v>0.16666666666666666</v>
      </c>
      <c r="BX79" s="387" t="str">
        <f t="shared" si="58"/>
        <v/>
      </c>
    </row>
    <row r="80" spans="1:76" s="167" customFormat="1" x14ac:dyDescent="0.2">
      <c r="A80" s="379" t="s">
        <v>539</v>
      </c>
      <c r="B80" s="379" t="s">
        <v>546</v>
      </c>
      <c r="C80" s="379" t="s">
        <v>502</v>
      </c>
      <c r="D80" s="379" t="s">
        <v>509</v>
      </c>
      <c r="E80" s="379" t="s">
        <v>504</v>
      </c>
      <c r="F80" s="379" t="s">
        <v>505</v>
      </c>
      <c r="G80" s="10" t="s">
        <v>316</v>
      </c>
      <c r="H80" s="12" t="s">
        <v>1112</v>
      </c>
      <c r="I80" s="12" t="s">
        <v>934</v>
      </c>
      <c r="J80" s="10"/>
      <c r="K80" s="380"/>
      <c r="L80" s="380"/>
      <c r="M80" s="381"/>
      <c r="N80" s="380"/>
      <c r="O80" s="474"/>
      <c r="P80" s="380"/>
      <c r="Q80" s="425"/>
      <c r="R80" s="425"/>
      <c r="S80" s="425"/>
      <c r="T80" s="147" t="s">
        <v>386</v>
      </c>
      <c r="U80" s="383">
        <v>1</v>
      </c>
      <c r="V80" s="600">
        <v>0</v>
      </c>
      <c r="W80" s="600">
        <v>2</v>
      </c>
      <c r="X80" s="123">
        <f t="shared" si="37"/>
        <v>2</v>
      </c>
      <c r="Y80" s="601">
        <f t="shared" si="38"/>
        <v>7311</v>
      </c>
      <c r="Z80" s="601">
        <f t="shared" si="39"/>
        <v>4263</v>
      </c>
      <c r="AA80" s="600">
        <v>1</v>
      </c>
      <c r="AB80" s="598">
        <f>AA80/W80</f>
        <v>0.5</v>
      </c>
      <c r="AC80" s="600">
        <v>0</v>
      </c>
      <c r="AD80" s="598" t="s">
        <v>434</v>
      </c>
      <c r="AE80" s="600">
        <v>1</v>
      </c>
      <c r="AF80" s="598">
        <f>AE80/U80</f>
        <v>1</v>
      </c>
      <c r="AG80" s="600">
        <v>1</v>
      </c>
      <c r="AH80" s="385"/>
      <c r="AI80" s="384"/>
      <c r="AJ80" s="385"/>
      <c r="AK80" s="384"/>
      <c r="AL80" s="385"/>
      <c r="AM80" s="386">
        <v>7261</v>
      </c>
      <c r="AN80" s="601">
        <v>50</v>
      </c>
      <c r="AO80" s="602">
        <f t="shared" si="61"/>
        <v>6.8390097113937903E-3</v>
      </c>
      <c r="AP80" s="601">
        <f t="shared" si="40"/>
        <v>7311</v>
      </c>
      <c r="AQ80" s="167">
        <v>10010</v>
      </c>
      <c r="AR80" s="665">
        <v>0.73036963036963032</v>
      </c>
      <c r="AS80" s="386">
        <f t="shared" si="41"/>
        <v>7261</v>
      </c>
      <c r="AT80" s="386">
        <f t="shared" si="62"/>
        <v>50</v>
      </c>
      <c r="AU80" s="601">
        <f t="shared" si="42"/>
        <v>7311</v>
      </c>
      <c r="AV80" s="601">
        <v>4222</v>
      </c>
      <c r="AW80" s="598">
        <f t="shared" si="43"/>
        <v>0.58146260845613551</v>
      </c>
      <c r="AX80" s="601">
        <v>41</v>
      </c>
      <c r="AY80" s="598">
        <f t="shared" si="63"/>
        <v>0.82</v>
      </c>
      <c r="AZ80" s="601">
        <f t="shared" si="44"/>
        <v>4263</v>
      </c>
      <c r="BA80" s="598">
        <f t="shared" si="45"/>
        <v>0.5830939679934346</v>
      </c>
      <c r="BB80" s="601">
        <v>45</v>
      </c>
      <c r="BC80" s="598">
        <f t="shared" si="46"/>
        <v>1.0658455708195168E-2</v>
      </c>
      <c r="BD80" s="600">
        <v>3</v>
      </c>
      <c r="BE80" s="598">
        <f t="shared" si="64"/>
        <v>7.3170731707317069E-2</v>
      </c>
      <c r="BF80" s="600">
        <f t="shared" si="47"/>
        <v>48</v>
      </c>
      <c r="BG80" s="598">
        <f t="shared" si="48"/>
        <v>1.1259676284306826E-2</v>
      </c>
      <c r="BH80" s="601">
        <v>45</v>
      </c>
      <c r="BI80" s="598">
        <f t="shared" si="49"/>
        <v>1</v>
      </c>
      <c r="BJ80" s="600">
        <v>3</v>
      </c>
      <c r="BK80" s="598">
        <f t="shared" si="65"/>
        <v>1</v>
      </c>
      <c r="BL80" s="600">
        <f t="shared" si="50"/>
        <v>48</v>
      </c>
      <c r="BM80" s="598">
        <f t="shared" si="51"/>
        <v>1</v>
      </c>
      <c r="BN80" s="601">
        <v>2</v>
      </c>
      <c r="BO80" s="598">
        <f t="shared" si="52"/>
        <v>4.691531785127844E-4</v>
      </c>
      <c r="BP80" s="601">
        <v>167</v>
      </c>
      <c r="BQ80" s="598">
        <f t="shared" si="53"/>
        <v>3.9174290405817498E-2</v>
      </c>
      <c r="BR80" s="601">
        <f t="shared" si="54"/>
        <v>169</v>
      </c>
      <c r="BS80" s="598">
        <f t="shared" si="55"/>
        <v>3.9643443584330286E-2</v>
      </c>
      <c r="BT80" s="600">
        <v>0</v>
      </c>
      <c r="BU80" s="598">
        <f t="shared" si="56"/>
        <v>0</v>
      </c>
      <c r="BV80" s="600">
        <v>0</v>
      </c>
      <c r="BW80" s="598">
        <f t="shared" si="57"/>
        <v>0</v>
      </c>
      <c r="BX80" s="387" t="str">
        <f t="shared" si="58"/>
        <v/>
      </c>
    </row>
    <row r="81" spans="1:76" s="487" customFormat="1" ht="13.5" thickBot="1" x14ac:dyDescent="0.25">
      <c r="A81" s="392" t="s">
        <v>539</v>
      </c>
      <c r="B81" s="392" t="s">
        <v>540</v>
      </c>
      <c r="C81" s="392" t="s">
        <v>541</v>
      </c>
      <c r="D81" s="392" t="s">
        <v>542</v>
      </c>
      <c r="E81" s="392" t="s">
        <v>504</v>
      </c>
      <c r="F81" s="392" t="s">
        <v>505</v>
      </c>
      <c r="G81" s="9" t="s">
        <v>316</v>
      </c>
      <c r="H81" s="12" t="s">
        <v>1112</v>
      </c>
      <c r="I81" s="12" t="s">
        <v>934</v>
      </c>
      <c r="J81" s="9"/>
      <c r="K81" s="467"/>
      <c r="L81" s="467"/>
      <c r="M81" s="468"/>
      <c r="N81" s="394" t="s">
        <v>439</v>
      </c>
      <c r="O81" s="467"/>
      <c r="P81" s="467"/>
      <c r="Q81" s="424"/>
      <c r="R81" s="424"/>
      <c r="S81" s="424"/>
      <c r="T81" s="127" t="s">
        <v>386</v>
      </c>
      <c r="U81" s="397">
        <v>1</v>
      </c>
      <c r="V81" s="605">
        <v>0</v>
      </c>
      <c r="W81" s="605">
        <v>3</v>
      </c>
      <c r="X81" s="606">
        <f t="shared" si="37"/>
        <v>3</v>
      </c>
      <c r="Y81" s="607">
        <f t="shared" si="38"/>
        <v>7311</v>
      </c>
      <c r="Z81" s="607">
        <f t="shared" si="39"/>
        <v>4255</v>
      </c>
      <c r="AA81" s="398"/>
      <c r="AB81" s="399"/>
      <c r="AC81" s="398"/>
      <c r="AD81" s="399"/>
      <c r="AE81" s="398"/>
      <c r="AF81" s="399"/>
      <c r="AG81" s="398"/>
      <c r="AH81" s="399"/>
      <c r="AI81" s="605">
        <v>1</v>
      </c>
      <c r="AJ81" s="608">
        <f>AI81/W81</f>
        <v>0.33333333333333331</v>
      </c>
      <c r="AK81" s="605">
        <v>1</v>
      </c>
      <c r="AL81" s="608">
        <f>AK81/U81</f>
        <v>1</v>
      </c>
      <c r="AM81" s="396">
        <v>7261</v>
      </c>
      <c r="AN81" s="607">
        <v>50</v>
      </c>
      <c r="AO81" s="609">
        <f t="shared" si="61"/>
        <v>6.8390097113937903E-3</v>
      </c>
      <c r="AP81" s="607">
        <f t="shared" si="40"/>
        <v>7311</v>
      </c>
      <c r="AQ81" s="167">
        <v>10010</v>
      </c>
      <c r="AR81" s="665">
        <v>0.73036963036963032</v>
      </c>
      <c r="AS81" s="396">
        <f t="shared" si="41"/>
        <v>7261</v>
      </c>
      <c r="AT81" s="396">
        <f t="shared" si="62"/>
        <v>50</v>
      </c>
      <c r="AU81" s="607">
        <f t="shared" si="42"/>
        <v>7311</v>
      </c>
      <c r="AV81" s="607">
        <v>4223</v>
      </c>
      <c r="AW81" s="608">
        <f t="shared" si="43"/>
        <v>0.58160033053298443</v>
      </c>
      <c r="AX81" s="607">
        <v>32</v>
      </c>
      <c r="AY81" s="608">
        <f t="shared" si="63"/>
        <v>0.64</v>
      </c>
      <c r="AZ81" s="607">
        <f t="shared" si="44"/>
        <v>4255</v>
      </c>
      <c r="BA81" s="608">
        <f t="shared" si="45"/>
        <v>0.58199972643961151</v>
      </c>
      <c r="BB81" s="607">
        <v>45</v>
      </c>
      <c r="BC81" s="608">
        <f t="shared" si="46"/>
        <v>1.0655931802036467E-2</v>
      </c>
      <c r="BD81" s="605">
        <v>3</v>
      </c>
      <c r="BE81" s="608">
        <f t="shared" si="64"/>
        <v>9.375E-2</v>
      </c>
      <c r="BF81" s="605">
        <f t="shared" si="47"/>
        <v>48</v>
      </c>
      <c r="BG81" s="608">
        <f t="shared" si="48"/>
        <v>1.1280846063454759E-2</v>
      </c>
      <c r="BH81" s="607">
        <v>45</v>
      </c>
      <c r="BI81" s="608">
        <f t="shared" si="49"/>
        <v>1</v>
      </c>
      <c r="BJ81" s="605">
        <v>3</v>
      </c>
      <c r="BK81" s="608">
        <f t="shared" si="65"/>
        <v>1</v>
      </c>
      <c r="BL81" s="605">
        <f t="shared" si="50"/>
        <v>48</v>
      </c>
      <c r="BM81" s="608">
        <f t="shared" si="51"/>
        <v>1</v>
      </c>
      <c r="BN81" s="607">
        <v>41</v>
      </c>
      <c r="BO81" s="608">
        <f t="shared" si="52"/>
        <v>9.6357226792009396E-3</v>
      </c>
      <c r="BP81" s="607">
        <v>318</v>
      </c>
      <c r="BQ81" s="608">
        <f t="shared" si="53"/>
        <v>7.4735605170387784E-2</v>
      </c>
      <c r="BR81" s="607">
        <f t="shared" si="54"/>
        <v>359</v>
      </c>
      <c r="BS81" s="608">
        <f t="shared" si="55"/>
        <v>8.4371327849588715E-2</v>
      </c>
      <c r="BT81" s="605">
        <v>0</v>
      </c>
      <c r="BU81" s="608">
        <f t="shared" si="56"/>
        <v>0</v>
      </c>
      <c r="BV81" s="605">
        <v>0</v>
      </c>
      <c r="BW81" s="608">
        <f t="shared" si="57"/>
        <v>0</v>
      </c>
      <c r="BX81" s="411" t="str">
        <f t="shared" si="58"/>
        <v/>
      </c>
    </row>
    <row r="82" spans="1:76" s="486" customFormat="1" ht="13.5" thickBot="1" x14ac:dyDescent="0.25">
      <c r="A82" s="400" t="s">
        <v>390</v>
      </c>
      <c r="B82" s="400" t="s">
        <v>568</v>
      </c>
      <c r="C82" s="400" t="s">
        <v>502</v>
      </c>
      <c r="D82" s="400" t="s">
        <v>517</v>
      </c>
      <c r="E82" s="400" t="s">
        <v>518</v>
      </c>
      <c r="F82" s="400" t="s">
        <v>505</v>
      </c>
      <c r="G82" s="12" t="s">
        <v>314</v>
      </c>
      <c r="H82" s="55" t="s">
        <v>517</v>
      </c>
      <c r="I82" s="55" t="s">
        <v>517</v>
      </c>
      <c r="J82" s="12"/>
      <c r="K82" s="430" t="s">
        <v>449</v>
      </c>
      <c r="L82" s="430" t="s">
        <v>951</v>
      </c>
      <c r="M82" s="485" t="s">
        <v>952</v>
      </c>
      <c r="N82" s="430" t="s">
        <v>451</v>
      </c>
      <c r="O82" s="401"/>
      <c r="P82" s="401"/>
      <c r="Q82" s="403"/>
      <c r="R82" s="403"/>
      <c r="S82" s="403"/>
      <c r="T82" s="147" t="s">
        <v>386</v>
      </c>
      <c r="U82" s="405">
        <v>7</v>
      </c>
      <c r="V82" s="597">
        <v>0</v>
      </c>
      <c r="W82" s="597">
        <v>28</v>
      </c>
      <c r="X82" s="113">
        <f t="shared" si="37"/>
        <v>4</v>
      </c>
      <c r="Y82" s="114">
        <f t="shared" si="38"/>
        <v>49429.571428571428</v>
      </c>
      <c r="Z82" s="114">
        <f t="shared" si="39"/>
        <v>25134.285714285714</v>
      </c>
      <c r="AA82" s="406"/>
      <c r="AB82" s="407"/>
      <c r="AC82" s="406"/>
      <c r="AD82" s="407"/>
      <c r="AE82" s="406"/>
      <c r="AF82" s="407"/>
      <c r="AG82" s="406"/>
      <c r="AH82" s="407"/>
      <c r="AI82" s="597">
        <v>7</v>
      </c>
      <c r="AJ82" s="115">
        <f>AI82/W82</f>
        <v>0.25</v>
      </c>
      <c r="AK82" s="597">
        <v>4</v>
      </c>
      <c r="AL82" s="115">
        <f>AK82/U82</f>
        <v>0.5714285714285714</v>
      </c>
      <c r="AM82" s="408">
        <v>346007</v>
      </c>
      <c r="AN82" s="428"/>
      <c r="AO82" s="431"/>
      <c r="AP82" s="114">
        <f t="shared" si="40"/>
        <v>346007</v>
      </c>
      <c r="AQ82" s="167">
        <v>502000</v>
      </c>
      <c r="AR82" s="665">
        <v>0.68925697211155379</v>
      </c>
      <c r="AS82" s="408">
        <f t="shared" si="41"/>
        <v>346007</v>
      </c>
      <c r="AT82" s="403"/>
      <c r="AU82" s="114">
        <f t="shared" si="42"/>
        <v>346007</v>
      </c>
      <c r="AV82" s="114">
        <v>175940</v>
      </c>
      <c r="AW82" s="115">
        <f t="shared" si="43"/>
        <v>0.50848682252093169</v>
      </c>
      <c r="AX82" s="428"/>
      <c r="AY82" s="407"/>
      <c r="AZ82" s="114">
        <f t="shared" si="44"/>
        <v>175940</v>
      </c>
      <c r="BA82" s="115">
        <f t="shared" si="45"/>
        <v>0.50848682252093169</v>
      </c>
      <c r="BB82" s="114">
        <v>1496</v>
      </c>
      <c r="BC82" s="115">
        <f t="shared" si="46"/>
        <v>8.5028987154711841E-3</v>
      </c>
      <c r="BD82" s="406"/>
      <c r="BE82" s="407"/>
      <c r="BF82" s="597">
        <f t="shared" si="47"/>
        <v>1496</v>
      </c>
      <c r="BG82" s="115">
        <f t="shared" si="48"/>
        <v>8.5028987154711841E-3</v>
      </c>
      <c r="BH82" s="114">
        <v>1464</v>
      </c>
      <c r="BI82" s="115">
        <f t="shared" si="49"/>
        <v>0.97860962566844922</v>
      </c>
      <c r="BJ82" s="406"/>
      <c r="BK82" s="407" t="str">
        <f t="shared" si="65"/>
        <v/>
      </c>
      <c r="BL82" s="597">
        <f t="shared" si="50"/>
        <v>1464</v>
      </c>
      <c r="BM82" s="115">
        <f t="shared" si="51"/>
        <v>0.97860962566844922</v>
      </c>
      <c r="BN82" s="114">
        <v>10096</v>
      </c>
      <c r="BO82" s="115">
        <f t="shared" si="52"/>
        <v>5.7383198817778786E-2</v>
      </c>
      <c r="BP82" s="114">
        <v>23244</v>
      </c>
      <c r="BQ82" s="115">
        <f t="shared" si="53"/>
        <v>0.13211322041605092</v>
      </c>
      <c r="BR82" s="114">
        <f t="shared" si="54"/>
        <v>33340</v>
      </c>
      <c r="BS82" s="115">
        <f t="shared" si="55"/>
        <v>0.1894964192338297</v>
      </c>
      <c r="BT82" s="597">
        <v>10</v>
      </c>
      <c r="BU82" s="115">
        <f t="shared" si="56"/>
        <v>0.35714285714285715</v>
      </c>
      <c r="BV82" s="597">
        <v>3</v>
      </c>
      <c r="BW82" s="115">
        <f t="shared" si="57"/>
        <v>0.42857142857142855</v>
      </c>
      <c r="BX82" s="409" t="str">
        <f t="shared" si="58"/>
        <v/>
      </c>
    </row>
    <row r="83" spans="1:76" s="487" customFormat="1" ht="13.5" thickBot="1" x14ac:dyDescent="0.25">
      <c r="A83" s="392" t="s">
        <v>391</v>
      </c>
      <c r="B83" s="392" t="s">
        <v>254</v>
      </c>
      <c r="C83" s="392" t="s">
        <v>502</v>
      </c>
      <c r="D83" s="392" t="s">
        <v>517</v>
      </c>
      <c r="E83" s="392" t="s">
        <v>518</v>
      </c>
      <c r="F83" s="392" t="s">
        <v>519</v>
      </c>
      <c r="G83" s="9" t="s">
        <v>320</v>
      </c>
      <c r="H83" s="55" t="s">
        <v>517</v>
      </c>
      <c r="I83" s="55" t="s">
        <v>517</v>
      </c>
      <c r="J83" s="9"/>
      <c r="K83" s="394" t="s">
        <v>436</v>
      </c>
      <c r="L83" s="394" t="s">
        <v>438</v>
      </c>
      <c r="M83" s="395" t="s">
        <v>953</v>
      </c>
      <c r="N83" s="394" t="s">
        <v>451</v>
      </c>
      <c r="O83" s="467"/>
      <c r="P83" s="467"/>
      <c r="Q83" s="424"/>
      <c r="R83" s="424"/>
      <c r="S83" s="424"/>
      <c r="T83" s="147" t="s">
        <v>386</v>
      </c>
      <c r="U83" s="397">
        <v>7</v>
      </c>
      <c r="V83" s="605">
        <v>0</v>
      </c>
      <c r="W83" s="605">
        <v>20</v>
      </c>
      <c r="X83" s="606">
        <f t="shared" si="37"/>
        <v>2.8571428571428572</v>
      </c>
      <c r="Y83" s="607">
        <f t="shared" si="38"/>
        <v>28681.142857142859</v>
      </c>
      <c r="Z83" s="607">
        <f t="shared" si="39"/>
        <v>11773</v>
      </c>
      <c r="AA83" s="398"/>
      <c r="AB83" s="399"/>
      <c r="AC83" s="398"/>
      <c r="AD83" s="399"/>
      <c r="AE83" s="398"/>
      <c r="AF83" s="399"/>
      <c r="AG83" s="398"/>
      <c r="AH83" s="399"/>
      <c r="AI83" s="605">
        <v>6</v>
      </c>
      <c r="AJ83" s="608">
        <f>AI83/W83</f>
        <v>0.3</v>
      </c>
      <c r="AK83" s="605">
        <v>5</v>
      </c>
      <c r="AL83" s="608">
        <f>AK83/U83</f>
        <v>0.7142857142857143</v>
      </c>
      <c r="AM83" s="396">
        <v>200768</v>
      </c>
      <c r="AN83" s="429"/>
      <c r="AO83" s="490"/>
      <c r="AP83" s="607">
        <f t="shared" si="40"/>
        <v>200768</v>
      </c>
      <c r="AQ83" s="167">
        <v>288100</v>
      </c>
      <c r="AR83" s="665">
        <v>0.69686914265879907</v>
      </c>
      <c r="AS83" s="396">
        <f t="shared" si="41"/>
        <v>200768</v>
      </c>
      <c r="AT83" s="424"/>
      <c r="AU83" s="607">
        <f t="shared" si="42"/>
        <v>200768</v>
      </c>
      <c r="AV83" s="607">
        <v>82411</v>
      </c>
      <c r="AW83" s="608">
        <f t="shared" si="43"/>
        <v>0.4104787615556264</v>
      </c>
      <c r="AX83" s="429"/>
      <c r="AY83" s="399"/>
      <c r="AZ83" s="607">
        <f t="shared" si="44"/>
        <v>82411</v>
      </c>
      <c r="BA83" s="608">
        <f t="shared" si="45"/>
        <v>0.4104787615556264</v>
      </c>
      <c r="BB83" s="607">
        <v>1145</v>
      </c>
      <c r="BC83" s="608">
        <f t="shared" si="46"/>
        <v>1.3893776316268459E-2</v>
      </c>
      <c r="BD83" s="398"/>
      <c r="BE83" s="399"/>
      <c r="BF83" s="605">
        <f t="shared" si="47"/>
        <v>1145</v>
      </c>
      <c r="BG83" s="608">
        <f t="shared" si="48"/>
        <v>1.3893776316268459E-2</v>
      </c>
      <c r="BH83" s="607">
        <v>942</v>
      </c>
      <c r="BI83" s="608">
        <f t="shared" si="49"/>
        <v>0.82270742358078608</v>
      </c>
      <c r="BJ83" s="398"/>
      <c r="BK83" s="399" t="str">
        <f t="shared" si="65"/>
        <v/>
      </c>
      <c r="BL83" s="605">
        <f t="shared" si="50"/>
        <v>942</v>
      </c>
      <c r="BM83" s="608">
        <f t="shared" si="51"/>
        <v>0.82270742358078608</v>
      </c>
      <c r="BN83" s="607">
        <v>2297</v>
      </c>
      <c r="BO83" s="608">
        <f t="shared" si="52"/>
        <v>2.7872492749754282E-2</v>
      </c>
      <c r="BP83" s="607">
        <v>8874</v>
      </c>
      <c r="BQ83" s="608">
        <f t="shared" si="53"/>
        <v>0.10767980002669547</v>
      </c>
      <c r="BR83" s="607">
        <f t="shared" si="54"/>
        <v>11171</v>
      </c>
      <c r="BS83" s="608">
        <f t="shared" si="55"/>
        <v>0.13555229277644976</v>
      </c>
      <c r="BT83" s="605">
        <v>9</v>
      </c>
      <c r="BU83" s="608">
        <f t="shared" si="56"/>
        <v>0.45</v>
      </c>
      <c r="BV83" s="605">
        <v>5</v>
      </c>
      <c r="BW83" s="608">
        <f t="shared" si="57"/>
        <v>0.7142857142857143</v>
      </c>
      <c r="BX83" s="411" t="str">
        <f t="shared" si="58"/>
        <v/>
      </c>
    </row>
    <row r="84" spans="1:76" s="486" customFormat="1" x14ac:dyDescent="0.2">
      <c r="A84" s="400" t="s">
        <v>550</v>
      </c>
      <c r="B84" s="400" t="s">
        <v>552</v>
      </c>
      <c r="C84" s="400" t="s">
        <v>954</v>
      </c>
      <c r="D84" s="400" t="s">
        <v>515</v>
      </c>
      <c r="E84" s="400" t="s">
        <v>504</v>
      </c>
      <c r="F84" s="400" t="s">
        <v>519</v>
      </c>
      <c r="G84" s="12" t="s">
        <v>320</v>
      </c>
      <c r="H84" s="12" t="s">
        <v>1112</v>
      </c>
      <c r="I84" s="12" t="s">
        <v>934</v>
      </c>
      <c r="J84" s="592"/>
      <c r="K84" s="401"/>
      <c r="L84" s="401"/>
      <c r="M84" s="402"/>
      <c r="N84" s="401"/>
      <c r="O84" s="401"/>
      <c r="P84" s="401"/>
      <c r="Q84" s="403"/>
      <c r="R84" s="403"/>
      <c r="S84" s="403"/>
      <c r="T84" s="404" t="s">
        <v>386</v>
      </c>
      <c r="U84" s="405">
        <v>3</v>
      </c>
      <c r="V84" s="597">
        <v>0</v>
      </c>
      <c r="W84" s="597">
        <v>4</v>
      </c>
      <c r="X84" s="113">
        <f t="shared" si="37"/>
        <v>1.3333333333333333</v>
      </c>
      <c r="Y84" s="114">
        <f t="shared" si="38"/>
        <v>822</v>
      </c>
      <c r="Z84" s="114">
        <f t="shared" si="39"/>
        <v>463</v>
      </c>
      <c r="AA84" s="597">
        <v>3</v>
      </c>
      <c r="AB84" s="115">
        <f t="shared" ref="AB84:AB89" si="66">AA84/W84</f>
        <v>0.75</v>
      </c>
      <c r="AC84" s="406"/>
      <c r="AD84" s="407"/>
      <c r="AE84" s="597">
        <v>2</v>
      </c>
      <c r="AF84" s="115">
        <f t="shared" ref="AF84:AF89" si="67">AE84/U84</f>
        <v>0.66666666666666663</v>
      </c>
      <c r="AG84" s="597">
        <f>AE84</f>
        <v>2</v>
      </c>
      <c r="AH84" s="407"/>
      <c r="AI84" s="406"/>
      <c r="AJ84" s="407"/>
      <c r="AK84" s="406"/>
      <c r="AL84" s="407"/>
      <c r="AM84" s="408">
        <v>2452</v>
      </c>
      <c r="AN84" s="114">
        <v>14</v>
      </c>
      <c r="AO84" s="118">
        <f t="shared" ref="AO84:AO129" si="68">AN84/AP84</f>
        <v>5.6772100567721003E-3</v>
      </c>
      <c r="AP84" s="114">
        <f t="shared" si="40"/>
        <v>2466</v>
      </c>
      <c r="AQ84" s="167">
        <v>3210</v>
      </c>
      <c r="AR84" s="665">
        <v>0.76822429906542056</v>
      </c>
      <c r="AS84" s="408">
        <f t="shared" si="41"/>
        <v>2452</v>
      </c>
      <c r="AT84" s="408">
        <f t="shared" ref="AT84:AT129" si="69">IF(V84=0,AN84,"")</f>
        <v>14</v>
      </c>
      <c r="AU84" s="114">
        <f t="shared" si="42"/>
        <v>2466</v>
      </c>
      <c r="AV84" s="114">
        <v>1377</v>
      </c>
      <c r="AW84" s="115">
        <f t="shared" si="43"/>
        <v>0.56158238172920061</v>
      </c>
      <c r="AX84" s="114">
        <v>12</v>
      </c>
      <c r="AY84" s="115">
        <f t="shared" ref="AY84:AY115" si="70">IF(AT84="","",IF(AT84=0,"",AX84/AT84))</f>
        <v>0.8571428571428571</v>
      </c>
      <c r="AZ84" s="114">
        <f t="shared" si="44"/>
        <v>1389</v>
      </c>
      <c r="BA84" s="115">
        <f t="shared" si="45"/>
        <v>0.56326034063260344</v>
      </c>
      <c r="BB84" s="114">
        <v>6</v>
      </c>
      <c r="BC84" s="115">
        <f t="shared" si="46"/>
        <v>4.3572984749455342E-3</v>
      </c>
      <c r="BD84" s="597">
        <v>2</v>
      </c>
      <c r="BE84" s="115">
        <f t="shared" ref="BE84:BE115" si="71">IF(BD84="","",BD84/AX84)</f>
        <v>0.16666666666666666</v>
      </c>
      <c r="BF84" s="597">
        <f t="shared" si="47"/>
        <v>8</v>
      </c>
      <c r="BG84" s="115">
        <f t="shared" si="48"/>
        <v>5.7595392368610509E-3</v>
      </c>
      <c r="BH84" s="114">
        <v>6</v>
      </c>
      <c r="BI84" s="115">
        <f t="shared" si="49"/>
        <v>1</v>
      </c>
      <c r="BJ84" s="597">
        <v>2</v>
      </c>
      <c r="BK84" s="115">
        <f t="shared" si="65"/>
        <v>1</v>
      </c>
      <c r="BL84" s="597">
        <f t="shared" si="50"/>
        <v>8</v>
      </c>
      <c r="BM84" s="115">
        <f t="shared" si="51"/>
        <v>1</v>
      </c>
      <c r="BN84" s="114">
        <v>1</v>
      </c>
      <c r="BO84" s="115">
        <f t="shared" si="52"/>
        <v>7.1994240460763136E-4</v>
      </c>
      <c r="BP84" s="114">
        <v>36</v>
      </c>
      <c r="BQ84" s="115">
        <f t="shared" si="53"/>
        <v>2.591792656587473E-2</v>
      </c>
      <c r="BR84" s="114">
        <f t="shared" si="54"/>
        <v>37</v>
      </c>
      <c r="BS84" s="115">
        <f t="shared" si="55"/>
        <v>2.663786897048236E-2</v>
      </c>
      <c r="BT84" s="597">
        <v>1</v>
      </c>
      <c r="BU84" s="115">
        <f t="shared" si="56"/>
        <v>0.25</v>
      </c>
      <c r="BV84" s="597">
        <v>1</v>
      </c>
      <c r="BW84" s="115">
        <f t="shared" si="57"/>
        <v>0.33333333333333331</v>
      </c>
      <c r="BX84" s="409" t="str">
        <f t="shared" si="58"/>
        <v/>
      </c>
    </row>
    <row r="85" spans="1:76" s="167" customFormat="1" ht="13.5" thickBot="1" x14ac:dyDescent="0.25">
      <c r="A85" s="379" t="s">
        <v>550</v>
      </c>
      <c r="B85" s="379" t="s">
        <v>552</v>
      </c>
      <c r="C85" s="379" t="s">
        <v>955</v>
      </c>
      <c r="D85" s="379" t="s">
        <v>515</v>
      </c>
      <c r="E85" s="379" t="s">
        <v>504</v>
      </c>
      <c r="F85" s="379" t="s">
        <v>519</v>
      </c>
      <c r="G85" s="10" t="s">
        <v>320</v>
      </c>
      <c r="H85" s="9" t="s">
        <v>1112</v>
      </c>
      <c r="I85" s="9" t="s">
        <v>934</v>
      </c>
      <c r="J85" s="10"/>
      <c r="K85" s="391" t="s">
        <v>449</v>
      </c>
      <c r="L85" s="391" t="s">
        <v>461</v>
      </c>
      <c r="M85" s="473" t="s">
        <v>956</v>
      </c>
      <c r="N85" s="391" t="s">
        <v>437</v>
      </c>
      <c r="O85" s="391" t="s">
        <v>438</v>
      </c>
      <c r="P85" s="391" t="s">
        <v>438</v>
      </c>
      <c r="Q85" s="386">
        <v>5911</v>
      </c>
      <c r="R85" s="391">
        <v>49</v>
      </c>
      <c r="S85" s="391">
        <v>11</v>
      </c>
      <c r="T85" s="147" t="s">
        <v>386</v>
      </c>
      <c r="U85" s="383">
        <v>5</v>
      </c>
      <c r="V85" s="600">
        <v>0</v>
      </c>
      <c r="W85" s="600">
        <v>8</v>
      </c>
      <c r="X85" s="123">
        <f t="shared" si="37"/>
        <v>1.6</v>
      </c>
      <c r="Y85" s="601">
        <f t="shared" si="38"/>
        <v>689</v>
      </c>
      <c r="Z85" s="601">
        <f t="shared" si="39"/>
        <v>392.6</v>
      </c>
      <c r="AA85" s="600">
        <v>5</v>
      </c>
      <c r="AB85" s="598">
        <f t="shared" si="66"/>
        <v>0.625</v>
      </c>
      <c r="AC85" s="384"/>
      <c r="AD85" s="385"/>
      <c r="AE85" s="600">
        <v>5</v>
      </c>
      <c r="AF85" s="598">
        <f t="shared" si="67"/>
        <v>1</v>
      </c>
      <c r="AG85" s="600">
        <f>AE85</f>
        <v>5</v>
      </c>
      <c r="AH85" s="385"/>
      <c r="AI85" s="384"/>
      <c r="AJ85" s="385"/>
      <c r="AK85" s="384"/>
      <c r="AL85" s="385"/>
      <c r="AM85" s="386">
        <v>3426</v>
      </c>
      <c r="AN85" s="601">
        <v>19</v>
      </c>
      <c r="AO85" s="602">
        <f t="shared" si="68"/>
        <v>5.5152394775036286E-3</v>
      </c>
      <c r="AP85" s="601">
        <f t="shared" si="40"/>
        <v>3445</v>
      </c>
      <c r="AQ85" s="167">
        <v>4210</v>
      </c>
      <c r="AR85" s="665">
        <v>0.81828978622327786</v>
      </c>
      <c r="AS85" s="386">
        <f t="shared" si="41"/>
        <v>3426</v>
      </c>
      <c r="AT85" s="386">
        <f t="shared" si="69"/>
        <v>19</v>
      </c>
      <c r="AU85" s="601">
        <f t="shared" si="42"/>
        <v>3445</v>
      </c>
      <c r="AV85" s="601">
        <v>1947</v>
      </c>
      <c r="AW85" s="598">
        <f t="shared" si="43"/>
        <v>0.56830122591943955</v>
      </c>
      <c r="AX85" s="601">
        <v>16</v>
      </c>
      <c r="AY85" s="598">
        <f t="shared" si="70"/>
        <v>0.84210526315789469</v>
      </c>
      <c r="AZ85" s="601">
        <f t="shared" si="44"/>
        <v>1963</v>
      </c>
      <c r="BA85" s="598">
        <f t="shared" si="45"/>
        <v>0.56981132075471697</v>
      </c>
      <c r="BB85" s="601">
        <v>17</v>
      </c>
      <c r="BC85" s="598">
        <f t="shared" si="46"/>
        <v>8.7313816127375446E-3</v>
      </c>
      <c r="BD85" s="600">
        <v>2</v>
      </c>
      <c r="BE85" s="598">
        <f t="shared" si="71"/>
        <v>0.125</v>
      </c>
      <c r="BF85" s="600">
        <f t="shared" si="47"/>
        <v>19</v>
      </c>
      <c r="BG85" s="598">
        <f t="shared" si="48"/>
        <v>9.6790626591951104E-3</v>
      </c>
      <c r="BH85" s="601">
        <v>17</v>
      </c>
      <c r="BI85" s="598">
        <f t="shared" si="49"/>
        <v>1</v>
      </c>
      <c r="BJ85" s="600">
        <v>2</v>
      </c>
      <c r="BK85" s="598">
        <f t="shared" si="65"/>
        <v>1</v>
      </c>
      <c r="BL85" s="600">
        <f t="shared" si="50"/>
        <v>19</v>
      </c>
      <c r="BM85" s="598">
        <f t="shared" si="51"/>
        <v>1</v>
      </c>
      <c r="BN85" s="601">
        <v>3</v>
      </c>
      <c r="BO85" s="598">
        <f t="shared" si="52"/>
        <v>1.5282730514518594E-3</v>
      </c>
      <c r="BP85" s="601">
        <v>46</v>
      </c>
      <c r="BQ85" s="598">
        <f t="shared" si="53"/>
        <v>2.3433520122261846E-2</v>
      </c>
      <c r="BR85" s="601">
        <f t="shared" si="54"/>
        <v>49</v>
      </c>
      <c r="BS85" s="598">
        <f t="shared" si="55"/>
        <v>2.4961793173713703E-2</v>
      </c>
      <c r="BT85" s="600">
        <v>3</v>
      </c>
      <c r="BU85" s="598">
        <f t="shared" si="56"/>
        <v>0.375</v>
      </c>
      <c r="BV85" s="619">
        <v>1</v>
      </c>
      <c r="BW85" s="598">
        <f t="shared" si="57"/>
        <v>0.2</v>
      </c>
      <c r="BX85" s="387" t="str">
        <f t="shared" si="58"/>
        <v/>
      </c>
    </row>
    <row r="86" spans="1:76" s="167" customFormat="1" ht="13.5" thickBot="1" x14ac:dyDescent="0.25">
      <c r="A86" s="379" t="s">
        <v>550</v>
      </c>
      <c r="B86" s="379" t="s">
        <v>552</v>
      </c>
      <c r="C86" s="379" t="s">
        <v>502</v>
      </c>
      <c r="D86" s="379" t="s">
        <v>509</v>
      </c>
      <c r="E86" s="379" t="s">
        <v>504</v>
      </c>
      <c r="F86" s="379" t="s">
        <v>519</v>
      </c>
      <c r="G86" s="10" t="s">
        <v>320</v>
      </c>
      <c r="H86" s="9" t="s">
        <v>1112</v>
      </c>
      <c r="I86" s="9" t="s">
        <v>934</v>
      </c>
      <c r="J86" s="10"/>
      <c r="K86" s="380"/>
      <c r="L86" s="475"/>
      <c r="M86" s="381"/>
      <c r="N86" s="380"/>
      <c r="O86" s="380"/>
      <c r="P86" s="380"/>
      <c r="Q86" s="390"/>
      <c r="R86" s="390"/>
      <c r="S86" s="390"/>
      <c r="T86" s="147" t="s">
        <v>386</v>
      </c>
      <c r="U86" s="383">
        <v>1</v>
      </c>
      <c r="V86" s="600">
        <v>0</v>
      </c>
      <c r="W86" s="600">
        <v>3</v>
      </c>
      <c r="X86" s="123">
        <f t="shared" si="37"/>
        <v>3</v>
      </c>
      <c r="Y86" s="601">
        <f t="shared" si="38"/>
        <v>5911</v>
      </c>
      <c r="Z86" s="601">
        <f t="shared" si="39"/>
        <v>3352</v>
      </c>
      <c r="AA86" s="600">
        <v>2</v>
      </c>
      <c r="AB86" s="598">
        <f t="shared" si="66"/>
        <v>0.66666666666666663</v>
      </c>
      <c r="AC86" s="600">
        <v>2</v>
      </c>
      <c r="AD86" s="598" t="s">
        <v>310</v>
      </c>
      <c r="AE86" s="600">
        <v>0</v>
      </c>
      <c r="AF86" s="598">
        <f t="shared" si="67"/>
        <v>0</v>
      </c>
      <c r="AG86" s="600">
        <v>0</v>
      </c>
      <c r="AH86" s="385"/>
      <c r="AI86" s="384"/>
      <c r="AJ86" s="385"/>
      <c r="AK86" s="384"/>
      <c r="AL86" s="385"/>
      <c r="AM86" s="386">
        <v>5878</v>
      </c>
      <c r="AN86" s="601">
        <v>33</v>
      </c>
      <c r="AO86" s="602">
        <f t="shared" si="68"/>
        <v>5.5828117069869733E-3</v>
      </c>
      <c r="AP86" s="601">
        <f t="shared" si="40"/>
        <v>5911</v>
      </c>
      <c r="AQ86" s="167">
        <v>7420</v>
      </c>
      <c r="AR86" s="665">
        <v>0.79663072776280319</v>
      </c>
      <c r="AS86" s="386">
        <f t="shared" si="41"/>
        <v>5878</v>
      </c>
      <c r="AT86" s="386">
        <f t="shared" si="69"/>
        <v>33</v>
      </c>
      <c r="AU86" s="601">
        <f t="shared" si="42"/>
        <v>5911</v>
      </c>
      <c r="AV86" s="601">
        <v>3324</v>
      </c>
      <c r="AW86" s="598">
        <f t="shared" si="43"/>
        <v>0.56549846886696153</v>
      </c>
      <c r="AX86" s="601">
        <v>28</v>
      </c>
      <c r="AY86" s="598">
        <f t="shared" si="70"/>
        <v>0.84848484848484851</v>
      </c>
      <c r="AZ86" s="601">
        <f t="shared" si="44"/>
        <v>3352</v>
      </c>
      <c r="BA86" s="598">
        <f t="shared" si="45"/>
        <v>0.56707832854001017</v>
      </c>
      <c r="BB86" s="601">
        <v>23</v>
      </c>
      <c r="BC86" s="598">
        <f t="shared" si="46"/>
        <v>6.9193742478941035E-3</v>
      </c>
      <c r="BD86" s="600">
        <v>4</v>
      </c>
      <c r="BE86" s="598">
        <f t="shared" si="71"/>
        <v>0.14285714285714285</v>
      </c>
      <c r="BF86" s="600">
        <f t="shared" si="47"/>
        <v>27</v>
      </c>
      <c r="BG86" s="598">
        <f t="shared" si="48"/>
        <v>8.0548926014319816E-3</v>
      </c>
      <c r="BH86" s="601">
        <v>23</v>
      </c>
      <c r="BI86" s="598">
        <f t="shared" si="49"/>
        <v>1</v>
      </c>
      <c r="BJ86" s="600">
        <v>4</v>
      </c>
      <c r="BK86" s="598">
        <f t="shared" si="65"/>
        <v>1</v>
      </c>
      <c r="BL86" s="600">
        <f t="shared" si="50"/>
        <v>27</v>
      </c>
      <c r="BM86" s="598">
        <f t="shared" si="51"/>
        <v>1</v>
      </c>
      <c r="BN86" s="601">
        <v>6</v>
      </c>
      <c r="BO86" s="598">
        <f t="shared" si="52"/>
        <v>1.7899761336515514E-3</v>
      </c>
      <c r="BP86" s="601">
        <v>31</v>
      </c>
      <c r="BQ86" s="598">
        <f t="shared" si="53"/>
        <v>9.2482100238663479E-3</v>
      </c>
      <c r="BR86" s="601">
        <f t="shared" si="54"/>
        <v>37</v>
      </c>
      <c r="BS86" s="598">
        <f t="shared" si="55"/>
        <v>1.10381861575179E-2</v>
      </c>
      <c r="BT86" s="600">
        <v>1</v>
      </c>
      <c r="BU86" s="598">
        <f t="shared" si="56"/>
        <v>0.33333333333333331</v>
      </c>
      <c r="BV86" s="600">
        <v>0</v>
      </c>
      <c r="BW86" s="598">
        <f t="shared" si="57"/>
        <v>0</v>
      </c>
      <c r="BX86" s="387" t="str">
        <f t="shared" si="58"/>
        <v/>
      </c>
    </row>
    <row r="87" spans="1:76" s="167" customFormat="1" x14ac:dyDescent="0.2">
      <c r="A87" s="379" t="s">
        <v>553</v>
      </c>
      <c r="B87" s="379" t="s">
        <v>554</v>
      </c>
      <c r="C87" s="379" t="s">
        <v>555</v>
      </c>
      <c r="D87" s="379" t="s">
        <v>515</v>
      </c>
      <c r="E87" s="379" t="s">
        <v>504</v>
      </c>
      <c r="F87" s="379" t="s">
        <v>519</v>
      </c>
      <c r="G87" s="10" t="s">
        <v>319</v>
      </c>
      <c r="H87" s="12" t="s">
        <v>1112</v>
      </c>
      <c r="I87" s="12" t="s">
        <v>934</v>
      </c>
      <c r="J87" s="10"/>
      <c r="K87" s="380"/>
      <c r="L87" s="380"/>
      <c r="M87" s="381"/>
      <c r="N87" s="380"/>
      <c r="O87" s="380"/>
      <c r="P87" s="380"/>
      <c r="Q87" s="382"/>
      <c r="R87" s="382"/>
      <c r="S87" s="382"/>
      <c r="T87" s="147" t="s">
        <v>386</v>
      </c>
      <c r="U87" s="383">
        <v>4</v>
      </c>
      <c r="V87" s="600">
        <v>0</v>
      </c>
      <c r="W87" s="600">
        <v>6</v>
      </c>
      <c r="X87" s="123">
        <f t="shared" si="37"/>
        <v>1.5</v>
      </c>
      <c r="Y87" s="601">
        <f t="shared" si="38"/>
        <v>1136.5</v>
      </c>
      <c r="Z87" s="601">
        <f t="shared" si="39"/>
        <v>649</v>
      </c>
      <c r="AA87" s="600">
        <v>3</v>
      </c>
      <c r="AB87" s="598">
        <f t="shared" si="66"/>
        <v>0.5</v>
      </c>
      <c r="AC87" s="384"/>
      <c r="AD87" s="385"/>
      <c r="AE87" s="600">
        <v>3</v>
      </c>
      <c r="AF87" s="598">
        <f t="shared" si="67"/>
        <v>0.75</v>
      </c>
      <c r="AG87" s="600">
        <f>AE87</f>
        <v>3</v>
      </c>
      <c r="AH87" s="385"/>
      <c r="AI87" s="384"/>
      <c r="AJ87" s="385"/>
      <c r="AK87" s="384"/>
      <c r="AL87" s="385"/>
      <c r="AM87" s="386">
        <v>4518</v>
      </c>
      <c r="AN87" s="601">
        <v>28</v>
      </c>
      <c r="AO87" s="602">
        <f t="shared" si="68"/>
        <v>6.1592608886933565E-3</v>
      </c>
      <c r="AP87" s="601">
        <f t="shared" si="40"/>
        <v>4546</v>
      </c>
      <c r="AQ87" s="167">
        <v>6510</v>
      </c>
      <c r="AR87" s="665">
        <v>0.69831029185867899</v>
      </c>
      <c r="AS87" s="386">
        <f t="shared" si="41"/>
        <v>4518</v>
      </c>
      <c r="AT87" s="386">
        <f t="shared" si="69"/>
        <v>28</v>
      </c>
      <c r="AU87" s="601">
        <f t="shared" si="42"/>
        <v>4546</v>
      </c>
      <c r="AV87" s="601">
        <v>2570</v>
      </c>
      <c r="AW87" s="598">
        <f t="shared" si="43"/>
        <v>0.5688357680389553</v>
      </c>
      <c r="AX87" s="601">
        <v>26</v>
      </c>
      <c r="AY87" s="598">
        <f t="shared" si="70"/>
        <v>0.9285714285714286</v>
      </c>
      <c r="AZ87" s="601">
        <f t="shared" si="44"/>
        <v>2596</v>
      </c>
      <c r="BA87" s="598">
        <f t="shared" si="45"/>
        <v>0.57105147382314125</v>
      </c>
      <c r="BB87" s="601">
        <v>13</v>
      </c>
      <c r="BC87" s="598">
        <f t="shared" si="46"/>
        <v>5.0583657587548641E-3</v>
      </c>
      <c r="BD87" s="600">
        <v>4</v>
      </c>
      <c r="BE87" s="598">
        <f t="shared" si="71"/>
        <v>0.15384615384615385</v>
      </c>
      <c r="BF87" s="600">
        <f t="shared" si="47"/>
        <v>17</v>
      </c>
      <c r="BG87" s="598">
        <f t="shared" si="48"/>
        <v>6.5485362095531584E-3</v>
      </c>
      <c r="BH87" s="601">
        <v>13</v>
      </c>
      <c r="BI87" s="598">
        <f t="shared" si="49"/>
        <v>1</v>
      </c>
      <c r="BJ87" s="600">
        <v>4</v>
      </c>
      <c r="BK87" s="598">
        <f t="shared" si="65"/>
        <v>1</v>
      </c>
      <c r="BL87" s="600">
        <f t="shared" si="50"/>
        <v>17</v>
      </c>
      <c r="BM87" s="598">
        <f t="shared" si="51"/>
        <v>1</v>
      </c>
      <c r="BN87" s="601">
        <v>4</v>
      </c>
      <c r="BO87" s="598">
        <f t="shared" si="52"/>
        <v>1.5408320493066256E-3</v>
      </c>
      <c r="BP87" s="601">
        <v>60</v>
      </c>
      <c r="BQ87" s="598">
        <f t="shared" si="53"/>
        <v>2.3112480739599383E-2</v>
      </c>
      <c r="BR87" s="601">
        <f t="shared" si="54"/>
        <v>64</v>
      </c>
      <c r="BS87" s="598">
        <f t="shared" si="55"/>
        <v>2.465331278890601E-2</v>
      </c>
      <c r="BT87" s="600">
        <v>1</v>
      </c>
      <c r="BU87" s="598">
        <f t="shared" si="56"/>
        <v>0.16666666666666666</v>
      </c>
      <c r="BV87" s="600">
        <v>1</v>
      </c>
      <c r="BW87" s="598">
        <f t="shared" si="57"/>
        <v>0.25</v>
      </c>
      <c r="BX87" s="387" t="str">
        <f t="shared" si="58"/>
        <v/>
      </c>
    </row>
    <row r="88" spans="1:76" s="167" customFormat="1" x14ac:dyDescent="0.2">
      <c r="A88" s="379" t="s">
        <v>553</v>
      </c>
      <c r="B88" s="379" t="s">
        <v>554</v>
      </c>
      <c r="C88" s="379" t="s">
        <v>556</v>
      </c>
      <c r="D88" s="379" t="s">
        <v>515</v>
      </c>
      <c r="E88" s="379" t="s">
        <v>504</v>
      </c>
      <c r="F88" s="379" t="s">
        <v>519</v>
      </c>
      <c r="G88" s="10" t="s">
        <v>319</v>
      </c>
      <c r="H88" s="12" t="s">
        <v>1112</v>
      </c>
      <c r="I88" s="12" t="s">
        <v>934</v>
      </c>
      <c r="J88" s="10"/>
      <c r="K88" s="391" t="s">
        <v>449</v>
      </c>
      <c r="L88" s="391" t="s">
        <v>461</v>
      </c>
      <c r="M88" s="473" t="s">
        <v>462</v>
      </c>
      <c r="N88" s="391" t="s">
        <v>437</v>
      </c>
      <c r="O88" s="391" t="s">
        <v>438</v>
      </c>
      <c r="P88" s="391" t="s">
        <v>438</v>
      </c>
      <c r="Q88" s="386">
        <v>9340</v>
      </c>
      <c r="R88" s="386">
        <v>92</v>
      </c>
      <c r="S88" s="386">
        <v>12</v>
      </c>
      <c r="T88" s="147" t="s">
        <v>386</v>
      </c>
      <c r="U88" s="383">
        <v>4</v>
      </c>
      <c r="V88" s="600">
        <v>0</v>
      </c>
      <c r="W88" s="600">
        <v>6</v>
      </c>
      <c r="X88" s="123">
        <f t="shared" si="37"/>
        <v>1.5</v>
      </c>
      <c r="Y88" s="601">
        <f t="shared" si="38"/>
        <v>1198.5</v>
      </c>
      <c r="Z88" s="601">
        <f t="shared" si="39"/>
        <v>662.25</v>
      </c>
      <c r="AA88" s="600">
        <v>3</v>
      </c>
      <c r="AB88" s="598">
        <f t="shared" si="66"/>
        <v>0.5</v>
      </c>
      <c r="AC88" s="384"/>
      <c r="AD88" s="385"/>
      <c r="AE88" s="600">
        <v>3</v>
      </c>
      <c r="AF88" s="598">
        <f t="shared" si="67"/>
        <v>0.75</v>
      </c>
      <c r="AG88" s="600">
        <f>AE88</f>
        <v>3</v>
      </c>
      <c r="AH88" s="385"/>
      <c r="AI88" s="384"/>
      <c r="AJ88" s="385"/>
      <c r="AK88" s="384"/>
      <c r="AL88" s="385"/>
      <c r="AM88" s="386">
        <v>4788</v>
      </c>
      <c r="AN88" s="601">
        <v>6</v>
      </c>
      <c r="AO88" s="602">
        <f t="shared" si="68"/>
        <v>1.2515644555694619E-3</v>
      </c>
      <c r="AP88" s="601">
        <f t="shared" si="40"/>
        <v>4794</v>
      </c>
      <c r="AQ88" s="167">
        <v>6860</v>
      </c>
      <c r="AR88" s="665">
        <v>0.69883381924198251</v>
      </c>
      <c r="AS88" s="386">
        <f t="shared" si="41"/>
        <v>4788</v>
      </c>
      <c r="AT88" s="386">
        <f t="shared" si="69"/>
        <v>6</v>
      </c>
      <c r="AU88" s="601">
        <f t="shared" si="42"/>
        <v>4794</v>
      </c>
      <c r="AV88" s="601">
        <v>2643</v>
      </c>
      <c r="AW88" s="598">
        <f t="shared" si="43"/>
        <v>0.55200501253132828</v>
      </c>
      <c r="AX88" s="601">
        <v>6</v>
      </c>
      <c r="AY88" s="598">
        <f t="shared" si="70"/>
        <v>1</v>
      </c>
      <c r="AZ88" s="601">
        <f t="shared" si="44"/>
        <v>2649</v>
      </c>
      <c r="BA88" s="598">
        <f t="shared" si="45"/>
        <v>0.55256570713391739</v>
      </c>
      <c r="BB88" s="601">
        <v>13</v>
      </c>
      <c r="BC88" s="598">
        <f t="shared" si="46"/>
        <v>4.9186530457813087E-3</v>
      </c>
      <c r="BD88" s="600">
        <v>0</v>
      </c>
      <c r="BE88" s="598">
        <f t="shared" si="71"/>
        <v>0</v>
      </c>
      <c r="BF88" s="600">
        <f t="shared" si="47"/>
        <v>13</v>
      </c>
      <c r="BG88" s="598">
        <f t="shared" si="48"/>
        <v>4.9075122687806724E-3</v>
      </c>
      <c r="BH88" s="601">
        <v>12</v>
      </c>
      <c r="BI88" s="598">
        <f t="shared" si="49"/>
        <v>0.92307692307692313</v>
      </c>
      <c r="BJ88" s="600">
        <v>0</v>
      </c>
      <c r="BK88" s="385" t="str">
        <f t="shared" si="65"/>
        <v/>
      </c>
      <c r="BL88" s="600">
        <f t="shared" si="50"/>
        <v>12</v>
      </c>
      <c r="BM88" s="598">
        <f t="shared" si="51"/>
        <v>0.92307692307692313</v>
      </c>
      <c r="BN88" s="601">
        <v>2</v>
      </c>
      <c r="BO88" s="598">
        <f t="shared" si="52"/>
        <v>7.5500188750471874E-4</v>
      </c>
      <c r="BP88" s="601">
        <v>65</v>
      </c>
      <c r="BQ88" s="598">
        <f t="shared" si="53"/>
        <v>2.453756134390336E-2</v>
      </c>
      <c r="BR88" s="601">
        <f t="shared" si="54"/>
        <v>67</v>
      </c>
      <c r="BS88" s="598">
        <f t="shared" si="55"/>
        <v>2.5292563231408077E-2</v>
      </c>
      <c r="BT88" s="600">
        <v>2</v>
      </c>
      <c r="BU88" s="598">
        <f t="shared" si="56"/>
        <v>0.33333333333333331</v>
      </c>
      <c r="BV88" s="600">
        <v>1</v>
      </c>
      <c r="BW88" s="598">
        <f t="shared" si="57"/>
        <v>0.25</v>
      </c>
      <c r="BX88" s="387" t="str">
        <f t="shared" si="58"/>
        <v/>
      </c>
    </row>
    <row r="89" spans="1:76" s="167" customFormat="1" ht="13.5" thickBot="1" x14ac:dyDescent="0.25">
      <c r="A89" s="379" t="s">
        <v>553</v>
      </c>
      <c r="B89" s="379" t="s">
        <v>554</v>
      </c>
      <c r="C89" s="379" t="s">
        <v>502</v>
      </c>
      <c r="D89" s="379" t="s">
        <v>509</v>
      </c>
      <c r="E89" s="379" t="s">
        <v>504</v>
      </c>
      <c r="F89" s="379" t="s">
        <v>519</v>
      </c>
      <c r="G89" s="10" t="s">
        <v>319</v>
      </c>
      <c r="H89" s="9" t="s">
        <v>1112</v>
      </c>
      <c r="I89" s="83" t="s">
        <v>934</v>
      </c>
      <c r="J89" s="10"/>
      <c r="K89" s="380"/>
      <c r="L89" s="475"/>
      <c r="M89" s="476"/>
      <c r="N89" s="380"/>
      <c r="O89" s="474"/>
      <c r="P89" s="380"/>
      <c r="Q89" s="390"/>
      <c r="R89" s="390"/>
      <c r="S89" s="390"/>
      <c r="T89" s="147" t="s">
        <v>386</v>
      </c>
      <c r="U89" s="383">
        <v>1</v>
      </c>
      <c r="V89" s="600">
        <v>0</v>
      </c>
      <c r="W89" s="600">
        <v>3</v>
      </c>
      <c r="X89" s="123">
        <f t="shared" si="37"/>
        <v>3</v>
      </c>
      <c r="Y89" s="601">
        <f t="shared" si="38"/>
        <v>9340</v>
      </c>
      <c r="Z89" s="601">
        <f t="shared" si="39"/>
        <v>5245</v>
      </c>
      <c r="AA89" s="600">
        <v>2</v>
      </c>
      <c r="AB89" s="598">
        <f t="shared" si="66"/>
        <v>0.66666666666666663</v>
      </c>
      <c r="AC89" s="600">
        <v>1</v>
      </c>
      <c r="AD89" s="598" t="s">
        <v>435</v>
      </c>
      <c r="AE89" s="600">
        <v>0</v>
      </c>
      <c r="AF89" s="598">
        <f t="shared" si="67"/>
        <v>0</v>
      </c>
      <c r="AG89" s="600">
        <v>0</v>
      </c>
      <c r="AH89" s="385"/>
      <c r="AI89" s="384"/>
      <c r="AJ89" s="385"/>
      <c r="AK89" s="384"/>
      <c r="AL89" s="385"/>
      <c r="AM89" s="386">
        <v>9306</v>
      </c>
      <c r="AN89" s="601">
        <v>34</v>
      </c>
      <c r="AO89" s="602">
        <f t="shared" si="68"/>
        <v>3.6402569593147753E-3</v>
      </c>
      <c r="AP89" s="601">
        <f t="shared" si="40"/>
        <v>9340</v>
      </c>
      <c r="AQ89" s="167">
        <v>13370</v>
      </c>
      <c r="AR89" s="665">
        <v>0.69857890800299183</v>
      </c>
      <c r="AS89" s="386">
        <f t="shared" si="41"/>
        <v>9306</v>
      </c>
      <c r="AT89" s="386">
        <f t="shared" si="69"/>
        <v>34</v>
      </c>
      <c r="AU89" s="601">
        <f t="shared" si="42"/>
        <v>9340</v>
      </c>
      <c r="AV89" s="601">
        <v>5213</v>
      </c>
      <c r="AW89" s="598">
        <f t="shared" si="43"/>
        <v>0.56017623038899633</v>
      </c>
      <c r="AX89" s="601">
        <v>32</v>
      </c>
      <c r="AY89" s="598">
        <f t="shared" si="70"/>
        <v>0.94117647058823528</v>
      </c>
      <c r="AZ89" s="601">
        <f t="shared" si="44"/>
        <v>5245</v>
      </c>
      <c r="BA89" s="598">
        <f t="shared" si="45"/>
        <v>0.56156316916488225</v>
      </c>
      <c r="BB89" s="601">
        <v>26</v>
      </c>
      <c r="BC89" s="598">
        <f t="shared" si="46"/>
        <v>4.9875311720698253E-3</v>
      </c>
      <c r="BD89" s="600">
        <v>4</v>
      </c>
      <c r="BE89" s="598">
        <f t="shared" si="71"/>
        <v>0.125</v>
      </c>
      <c r="BF89" s="600">
        <f t="shared" si="47"/>
        <v>30</v>
      </c>
      <c r="BG89" s="598">
        <f t="shared" si="48"/>
        <v>5.7197330791229741E-3</v>
      </c>
      <c r="BH89" s="601">
        <v>25</v>
      </c>
      <c r="BI89" s="598">
        <f t="shared" si="49"/>
        <v>0.96153846153846156</v>
      </c>
      <c r="BJ89" s="600">
        <v>4</v>
      </c>
      <c r="BK89" s="598">
        <f t="shared" si="65"/>
        <v>1</v>
      </c>
      <c r="BL89" s="600">
        <f t="shared" si="50"/>
        <v>29</v>
      </c>
      <c r="BM89" s="598">
        <f t="shared" si="51"/>
        <v>0.96666666666666667</v>
      </c>
      <c r="BN89" s="601">
        <v>6</v>
      </c>
      <c r="BO89" s="598">
        <f t="shared" si="52"/>
        <v>1.1439466158245949E-3</v>
      </c>
      <c r="BP89" s="601">
        <v>49</v>
      </c>
      <c r="BQ89" s="598">
        <f t="shared" si="53"/>
        <v>9.3422306959008578E-3</v>
      </c>
      <c r="BR89" s="601">
        <f t="shared" si="54"/>
        <v>55</v>
      </c>
      <c r="BS89" s="598">
        <f t="shared" si="55"/>
        <v>1.0486177311725452E-2</v>
      </c>
      <c r="BT89" s="600">
        <v>1</v>
      </c>
      <c r="BU89" s="598">
        <f t="shared" si="56"/>
        <v>0.33333333333333331</v>
      </c>
      <c r="BV89" s="600">
        <v>0</v>
      </c>
      <c r="BW89" s="598">
        <f t="shared" si="57"/>
        <v>0</v>
      </c>
      <c r="BX89" s="387" t="str">
        <f t="shared" si="58"/>
        <v/>
      </c>
    </row>
    <row r="90" spans="1:76" s="167" customFormat="1" x14ac:dyDescent="0.2">
      <c r="A90" s="379" t="s">
        <v>557</v>
      </c>
      <c r="B90" s="379" t="s">
        <v>561</v>
      </c>
      <c r="C90" s="379" t="s">
        <v>502</v>
      </c>
      <c r="D90" s="379" t="s">
        <v>507</v>
      </c>
      <c r="E90" s="379" t="s">
        <v>504</v>
      </c>
      <c r="F90" s="379" t="s">
        <v>505</v>
      </c>
      <c r="G90" s="10" t="s">
        <v>317</v>
      </c>
      <c r="H90" s="646" t="s">
        <v>1112</v>
      </c>
      <c r="I90" s="12" t="s">
        <v>934</v>
      </c>
      <c r="J90" s="10"/>
      <c r="K90" s="380"/>
      <c r="L90" s="380"/>
      <c r="M90" s="381"/>
      <c r="N90" s="380"/>
      <c r="O90" s="380"/>
      <c r="P90" s="380"/>
      <c r="Q90" s="382"/>
      <c r="R90" s="382"/>
      <c r="S90" s="382"/>
      <c r="T90" s="147" t="s">
        <v>386</v>
      </c>
      <c r="U90" s="383">
        <v>4</v>
      </c>
      <c r="V90" s="600">
        <v>0</v>
      </c>
      <c r="W90" s="600">
        <v>6</v>
      </c>
      <c r="X90" s="123">
        <f t="shared" si="37"/>
        <v>1.5</v>
      </c>
      <c r="Y90" s="601">
        <f t="shared" si="38"/>
        <v>1077.75</v>
      </c>
      <c r="Z90" s="601">
        <f t="shared" si="39"/>
        <v>501.5</v>
      </c>
      <c r="AA90" s="384"/>
      <c r="AB90" s="385"/>
      <c r="AC90" s="384"/>
      <c r="AD90" s="385"/>
      <c r="AE90" s="384"/>
      <c r="AF90" s="385"/>
      <c r="AG90" s="384"/>
      <c r="AH90" s="385"/>
      <c r="AI90" s="600">
        <v>2</v>
      </c>
      <c r="AJ90" s="598">
        <f t="shared" ref="AJ90:AJ99" si="72">AI90/W90</f>
        <v>0.33333333333333331</v>
      </c>
      <c r="AK90" s="600">
        <v>2</v>
      </c>
      <c r="AL90" s="598">
        <f t="shared" ref="AL90:AL99" si="73">AK90/U90</f>
        <v>0.5</v>
      </c>
      <c r="AM90" s="386">
        <v>4281</v>
      </c>
      <c r="AN90" s="601">
        <v>30</v>
      </c>
      <c r="AO90" s="602">
        <f t="shared" si="68"/>
        <v>6.9589422407794017E-3</v>
      </c>
      <c r="AP90" s="601">
        <f t="shared" si="40"/>
        <v>4311</v>
      </c>
      <c r="AQ90" s="167">
        <v>5700</v>
      </c>
      <c r="AR90" s="665">
        <v>0.75631578947368416</v>
      </c>
      <c r="AS90" s="386">
        <f t="shared" si="41"/>
        <v>4281</v>
      </c>
      <c r="AT90" s="386">
        <f t="shared" si="69"/>
        <v>30</v>
      </c>
      <c r="AU90" s="601">
        <f t="shared" si="42"/>
        <v>4311</v>
      </c>
      <c r="AV90" s="601">
        <v>1972</v>
      </c>
      <c r="AW90" s="598">
        <f t="shared" si="43"/>
        <v>0.4606400373744452</v>
      </c>
      <c r="AX90" s="601">
        <v>34</v>
      </c>
      <c r="AY90" s="598">
        <f t="shared" si="70"/>
        <v>1.1333333333333333</v>
      </c>
      <c r="AZ90" s="601">
        <f t="shared" si="44"/>
        <v>2006</v>
      </c>
      <c r="BA90" s="598">
        <f t="shared" si="45"/>
        <v>0.46532127116678262</v>
      </c>
      <c r="BB90" s="601">
        <v>11</v>
      </c>
      <c r="BC90" s="598">
        <f t="shared" si="46"/>
        <v>5.5780933062880324E-3</v>
      </c>
      <c r="BD90" s="600">
        <v>10</v>
      </c>
      <c r="BE90" s="598">
        <f t="shared" si="71"/>
        <v>0.29411764705882354</v>
      </c>
      <c r="BF90" s="600">
        <f t="shared" si="47"/>
        <v>21</v>
      </c>
      <c r="BG90" s="598">
        <f t="shared" si="48"/>
        <v>1.0468594217347957E-2</v>
      </c>
      <c r="BH90" s="601">
        <v>10</v>
      </c>
      <c r="BI90" s="598">
        <f t="shared" si="49"/>
        <v>0.90909090909090906</v>
      </c>
      <c r="BJ90" s="600">
        <v>8</v>
      </c>
      <c r="BK90" s="598">
        <f t="shared" si="65"/>
        <v>0.8</v>
      </c>
      <c r="BL90" s="600">
        <f t="shared" si="50"/>
        <v>18</v>
      </c>
      <c r="BM90" s="598">
        <f t="shared" si="51"/>
        <v>0.8571428571428571</v>
      </c>
      <c r="BN90" s="601">
        <v>2</v>
      </c>
      <c r="BO90" s="598">
        <f t="shared" si="52"/>
        <v>9.9700897308075765E-4</v>
      </c>
      <c r="BP90" s="601">
        <v>21</v>
      </c>
      <c r="BQ90" s="598">
        <f t="shared" si="53"/>
        <v>1.0468594217347957E-2</v>
      </c>
      <c r="BR90" s="601">
        <f t="shared" si="54"/>
        <v>23</v>
      </c>
      <c r="BS90" s="598">
        <f t="shared" si="55"/>
        <v>1.1465603190428714E-2</v>
      </c>
      <c r="BT90" s="600">
        <v>1</v>
      </c>
      <c r="BU90" s="598">
        <f t="shared" si="56"/>
        <v>0.16666666666666666</v>
      </c>
      <c r="BV90" s="600">
        <v>1</v>
      </c>
      <c r="BW90" s="598">
        <f t="shared" si="57"/>
        <v>0.25</v>
      </c>
      <c r="BX90" s="387" t="str">
        <f t="shared" si="58"/>
        <v/>
      </c>
    </row>
    <row r="91" spans="1:76" s="167" customFormat="1" x14ac:dyDescent="0.2">
      <c r="A91" s="379" t="s">
        <v>557</v>
      </c>
      <c r="B91" s="379" t="s">
        <v>562</v>
      </c>
      <c r="C91" s="379" t="s">
        <v>502</v>
      </c>
      <c r="D91" s="379" t="s">
        <v>507</v>
      </c>
      <c r="E91" s="379" t="s">
        <v>504</v>
      </c>
      <c r="F91" s="379" t="s">
        <v>505</v>
      </c>
      <c r="G91" s="10" t="s">
        <v>317</v>
      </c>
      <c r="H91" s="10" t="s">
        <v>1112</v>
      </c>
      <c r="I91" s="12" t="s">
        <v>934</v>
      </c>
      <c r="J91" s="10"/>
      <c r="K91" s="380"/>
      <c r="L91" s="380"/>
      <c r="M91" s="381"/>
      <c r="N91" s="380"/>
      <c r="O91" s="380"/>
      <c r="P91" s="380"/>
      <c r="Q91" s="382"/>
      <c r="R91" s="382"/>
      <c r="S91" s="382"/>
      <c r="T91" s="147" t="s">
        <v>386</v>
      </c>
      <c r="U91" s="383">
        <v>4</v>
      </c>
      <c r="V91" s="600">
        <v>0</v>
      </c>
      <c r="W91" s="600">
        <v>5</v>
      </c>
      <c r="X91" s="123">
        <f t="shared" si="37"/>
        <v>1.25</v>
      </c>
      <c r="Y91" s="601">
        <f t="shared" si="38"/>
        <v>318</v>
      </c>
      <c r="Z91" s="601">
        <f t="shared" si="39"/>
        <v>207.75</v>
      </c>
      <c r="AA91" s="384"/>
      <c r="AB91" s="385"/>
      <c r="AC91" s="384"/>
      <c r="AD91" s="385"/>
      <c r="AE91" s="384"/>
      <c r="AF91" s="385"/>
      <c r="AG91" s="384"/>
      <c r="AH91" s="385"/>
      <c r="AI91" s="600">
        <v>3</v>
      </c>
      <c r="AJ91" s="598">
        <f t="shared" si="72"/>
        <v>0.6</v>
      </c>
      <c r="AK91" s="600">
        <v>2</v>
      </c>
      <c r="AL91" s="598">
        <f t="shared" si="73"/>
        <v>0.5</v>
      </c>
      <c r="AM91" s="386">
        <v>1237</v>
      </c>
      <c r="AN91" s="601">
        <v>35</v>
      </c>
      <c r="AO91" s="602">
        <f t="shared" si="68"/>
        <v>2.7515723270440252E-2</v>
      </c>
      <c r="AP91" s="601">
        <f t="shared" si="40"/>
        <v>1272</v>
      </c>
      <c r="AQ91" s="167">
        <v>1740</v>
      </c>
      <c r="AR91" s="665">
        <v>0.73103448275862071</v>
      </c>
      <c r="AS91" s="386">
        <f t="shared" si="41"/>
        <v>1237</v>
      </c>
      <c r="AT91" s="386">
        <f t="shared" si="69"/>
        <v>35</v>
      </c>
      <c r="AU91" s="601">
        <f t="shared" si="42"/>
        <v>1272</v>
      </c>
      <c r="AV91" s="601">
        <v>796</v>
      </c>
      <c r="AW91" s="598">
        <f t="shared" si="43"/>
        <v>0.64349232012934521</v>
      </c>
      <c r="AX91" s="601">
        <v>35</v>
      </c>
      <c r="AY91" s="598">
        <f t="shared" si="70"/>
        <v>1</v>
      </c>
      <c r="AZ91" s="601">
        <f t="shared" si="44"/>
        <v>831</v>
      </c>
      <c r="BA91" s="598">
        <f t="shared" si="45"/>
        <v>0.65330188679245282</v>
      </c>
      <c r="BB91" s="601">
        <v>6</v>
      </c>
      <c r="BC91" s="598">
        <f t="shared" si="46"/>
        <v>7.537688442211055E-3</v>
      </c>
      <c r="BD91" s="600">
        <v>0</v>
      </c>
      <c r="BE91" s="598">
        <f t="shared" si="71"/>
        <v>0</v>
      </c>
      <c r="BF91" s="600">
        <f t="shared" si="47"/>
        <v>6</v>
      </c>
      <c r="BG91" s="598">
        <f t="shared" si="48"/>
        <v>7.2202166064981952E-3</v>
      </c>
      <c r="BH91" s="601">
        <v>6</v>
      </c>
      <c r="BI91" s="598">
        <f t="shared" si="49"/>
        <v>1</v>
      </c>
      <c r="BJ91" s="600">
        <v>0</v>
      </c>
      <c r="BK91" s="385" t="str">
        <f t="shared" si="65"/>
        <v/>
      </c>
      <c r="BL91" s="600">
        <f t="shared" si="50"/>
        <v>6</v>
      </c>
      <c r="BM91" s="598">
        <f t="shared" si="51"/>
        <v>1</v>
      </c>
      <c r="BN91" s="601">
        <v>0</v>
      </c>
      <c r="BO91" s="598">
        <f t="shared" si="52"/>
        <v>0</v>
      </c>
      <c r="BP91" s="601">
        <v>4</v>
      </c>
      <c r="BQ91" s="598">
        <f t="shared" si="53"/>
        <v>4.8134777376654635E-3</v>
      </c>
      <c r="BR91" s="601">
        <f t="shared" si="54"/>
        <v>4</v>
      </c>
      <c r="BS91" s="598">
        <f t="shared" si="55"/>
        <v>4.8134777376654635E-3</v>
      </c>
      <c r="BT91" s="600">
        <v>2</v>
      </c>
      <c r="BU91" s="598">
        <f t="shared" si="56"/>
        <v>0.4</v>
      </c>
      <c r="BV91" s="600">
        <v>2</v>
      </c>
      <c r="BW91" s="598">
        <f t="shared" si="57"/>
        <v>0.5</v>
      </c>
      <c r="BX91" s="387" t="str">
        <f t="shared" si="58"/>
        <v/>
      </c>
    </row>
    <row r="92" spans="1:76" s="167" customFormat="1" x14ac:dyDescent="0.2">
      <c r="A92" s="379" t="s">
        <v>557</v>
      </c>
      <c r="B92" s="379" t="s">
        <v>558</v>
      </c>
      <c r="C92" s="379" t="s">
        <v>559</v>
      </c>
      <c r="D92" s="379" t="s">
        <v>507</v>
      </c>
      <c r="E92" s="379" t="s">
        <v>504</v>
      </c>
      <c r="F92" s="379" t="s">
        <v>505</v>
      </c>
      <c r="G92" s="10" t="s">
        <v>317</v>
      </c>
      <c r="H92" s="12" t="s">
        <v>1112</v>
      </c>
      <c r="I92" s="12" t="s">
        <v>934</v>
      </c>
      <c r="J92" s="10"/>
      <c r="K92" s="380"/>
      <c r="L92" s="380"/>
      <c r="M92" s="381"/>
      <c r="N92" s="380"/>
      <c r="O92" s="380"/>
      <c r="P92" s="380"/>
      <c r="Q92" s="382"/>
      <c r="R92" s="382"/>
      <c r="S92" s="382"/>
      <c r="T92" s="147" t="s">
        <v>510</v>
      </c>
      <c r="U92" s="383">
        <v>3</v>
      </c>
      <c r="V92" s="600">
        <v>3</v>
      </c>
      <c r="W92" s="600">
        <v>3</v>
      </c>
      <c r="X92" s="123">
        <f t="shared" si="37"/>
        <v>1</v>
      </c>
      <c r="Y92" s="601">
        <f t="shared" si="38"/>
        <v>1446.6666666666667</v>
      </c>
      <c r="Z92" s="388" t="str">
        <f t="shared" si="39"/>
        <v/>
      </c>
      <c r="AA92" s="384"/>
      <c r="AB92" s="385"/>
      <c r="AC92" s="384"/>
      <c r="AD92" s="385"/>
      <c r="AE92" s="384"/>
      <c r="AF92" s="385"/>
      <c r="AG92" s="384"/>
      <c r="AH92" s="385"/>
      <c r="AI92" s="600">
        <v>1</v>
      </c>
      <c r="AJ92" s="598">
        <f t="shared" si="72"/>
        <v>0.33333333333333331</v>
      </c>
      <c r="AK92" s="600">
        <v>1</v>
      </c>
      <c r="AL92" s="598">
        <f t="shared" si="73"/>
        <v>0.33333333333333331</v>
      </c>
      <c r="AM92" s="386">
        <v>4322</v>
      </c>
      <c r="AN92" s="601">
        <v>18</v>
      </c>
      <c r="AO92" s="602">
        <f t="shared" si="68"/>
        <v>4.1474654377880189E-3</v>
      </c>
      <c r="AP92" s="601">
        <f t="shared" si="40"/>
        <v>4340</v>
      </c>
      <c r="AQ92" s="167">
        <v>1640</v>
      </c>
      <c r="AR92" s="665">
        <v>0.73597560975609755</v>
      </c>
      <c r="AS92" s="382" t="str">
        <f t="shared" si="41"/>
        <v/>
      </c>
      <c r="AT92" s="382" t="str">
        <f t="shared" si="69"/>
        <v/>
      </c>
      <c r="AU92" s="388" t="str">
        <f t="shared" si="42"/>
        <v/>
      </c>
      <c r="AV92" s="388"/>
      <c r="AW92" s="385" t="str">
        <f t="shared" si="43"/>
        <v/>
      </c>
      <c r="AX92" s="388"/>
      <c r="AY92" s="385" t="str">
        <f t="shared" si="70"/>
        <v/>
      </c>
      <c r="AZ92" s="388" t="str">
        <f t="shared" si="44"/>
        <v/>
      </c>
      <c r="BA92" s="385" t="str">
        <f t="shared" si="45"/>
        <v/>
      </c>
      <c r="BB92" s="388"/>
      <c r="BC92" s="385" t="str">
        <f t="shared" si="46"/>
        <v/>
      </c>
      <c r="BD92" s="384"/>
      <c r="BE92" s="385" t="str">
        <f t="shared" si="71"/>
        <v/>
      </c>
      <c r="BF92" s="384" t="str">
        <f t="shared" si="47"/>
        <v/>
      </c>
      <c r="BG92" s="385" t="str">
        <f t="shared" si="48"/>
        <v/>
      </c>
      <c r="BH92" s="388"/>
      <c r="BI92" s="385" t="str">
        <f t="shared" si="49"/>
        <v/>
      </c>
      <c r="BJ92" s="384"/>
      <c r="BK92" s="385" t="str">
        <f t="shared" si="65"/>
        <v/>
      </c>
      <c r="BL92" s="384" t="str">
        <f t="shared" si="50"/>
        <v/>
      </c>
      <c r="BM92" s="385" t="str">
        <f t="shared" si="51"/>
        <v/>
      </c>
      <c r="BN92" s="388"/>
      <c r="BO92" s="385" t="str">
        <f t="shared" si="52"/>
        <v/>
      </c>
      <c r="BP92" s="388"/>
      <c r="BQ92" s="385" t="str">
        <f t="shared" si="53"/>
        <v/>
      </c>
      <c r="BR92" s="388" t="str">
        <f t="shared" si="54"/>
        <v/>
      </c>
      <c r="BS92" s="385" t="str">
        <f t="shared" si="55"/>
        <v/>
      </c>
      <c r="BT92" s="600">
        <v>1</v>
      </c>
      <c r="BU92" s="598">
        <f t="shared" si="56"/>
        <v>0.33333333333333331</v>
      </c>
      <c r="BV92" s="600">
        <v>1</v>
      </c>
      <c r="BW92" s="598">
        <f t="shared" si="57"/>
        <v>0.33333333333333331</v>
      </c>
      <c r="BX92" s="387" t="str">
        <f t="shared" si="58"/>
        <v/>
      </c>
    </row>
    <row r="93" spans="1:76" s="167" customFormat="1" x14ac:dyDescent="0.2">
      <c r="A93" s="379" t="s">
        <v>557</v>
      </c>
      <c r="B93" s="379" t="s">
        <v>558</v>
      </c>
      <c r="C93" s="379" t="s">
        <v>560</v>
      </c>
      <c r="D93" s="379" t="s">
        <v>507</v>
      </c>
      <c r="E93" s="379" t="s">
        <v>504</v>
      </c>
      <c r="F93" s="379" t="s">
        <v>505</v>
      </c>
      <c r="G93" s="10" t="s">
        <v>317</v>
      </c>
      <c r="H93" s="10" t="s">
        <v>1112</v>
      </c>
      <c r="I93" s="12" t="s">
        <v>934</v>
      </c>
      <c r="J93" s="10"/>
      <c r="K93" s="380"/>
      <c r="L93" s="380"/>
      <c r="M93" s="381"/>
      <c r="N93" s="380"/>
      <c r="O93" s="380"/>
      <c r="P93" s="380"/>
      <c r="Q93" s="382"/>
      <c r="R93" s="382"/>
      <c r="S93" s="382"/>
      <c r="T93" s="147" t="s">
        <v>510</v>
      </c>
      <c r="U93" s="383">
        <v>2</v>
      </c>
      <c r="V93" s="600">
        <v>2</v>
      </c>
      <c r="W93" s="600">
        <v>2</v>
      </c>
      <c r="X93" s="123">
        <f t="shared" si="37"/>
        <v>1</v>
      </c>
      <c r="Y93" s="601">
        <f t="shared" si="38"/>
        <v>1219</v>
      </c>
      <c r="Z93" s="388" t="str">
        <f t="shared" si="39"/>
        <v/>
      </c>
      <c r="AA93" s="384"/>
      <c r="AB93" s="385"/>
      <c r="AC93" s="384"/>
      <c r="AD93" s="385"/>
      <c r="AE93" s="384"/>
      <c r="AF93" s="385"/>
      <c r="AG93" s="384"/>
      <c r="AH93" s="385"/>
      <c r="AI93" s="600">
        <v>1</v>
      </c>
      <c r="AJ93" s="598">
        <f t="shared" si="72"/>
        <v>0.5</v>
      </c>
      <c r="AK93" s="600">
        <v>1</v>
      </c>
      <c r="AL93" s="598">
        <f t="shared" si="73"/>
        <v>0.5</v>
      </c>
      <c r="AM93" s="386">
        <v>2412</v>
      </c>
      <c r="AN93" s="601">
        <v>26</v>
      </c>
      <c r="AO93" s="602">
        <f t="shared" si="68"/>
        <v>1.0664479081214109E-2</v>
      </c>
      <c r="AP93" s="601">
        <f t="shared" si="40"/>
        <v>2438</v>
      </c>
      <c r="AR93" s="665"/>
      <c r="AS93" s="382" t="str">
        <f t="shared" si="41"/>
        <v/>
      </c>
      <c r="AT93" s="382" t="str">
        <f t="shared" si="69"/>
        <v/>
      </c>
      <c r="AU93" s="388" t="str">
        <f t="shared" si="42"/>
        <v/>
      </c>
      <c r="AV93" s="388"/>
      <c r="AW93" s="385" t="str">
        <f t="shared" si="43"/>
        <v/>
      </c>
      <c r="AX93" s="388"/>
      <c r="AY93" s="385" t="str">
        <f t="shared" si="70"/>
        <v/>
      </c>
      <c r="AZ93" s="388" t="str">
        <f t="shared" si="44"/>
        <v/>
      </c>
      <c r="BA93" s="385" t="str">
        <f t="shared" si="45"/>
        <v/>
      </c>
      <c r="BB93" s="388"/>
      <c r="BC93" s="385" t="str">
        <f t="shared" si="46"/>
        <v/>
      </c>
      <c r="BD93" s="384"/>
      <c r="BE93" s="385" t="str">
        <f t="shared" si="71"/>
        <v/>
      </c>
      <c r="BF93" s="384" t="str">
        <f t="shared" si="47"/>
        <v/>
      </c>
      <c r="BG93" s="385" t="str">
        <f t="shared" si="48"/>
        <v/>
      </c>
      <c r="BH93" s="388"/>
      <c r="BI93" s="385" t="str">
        <f t="shared" si="49"/>
        <v/>
      </c>
      <c r="BJ93" s="384"/>
      <c r="BK93" s="385" t="str">
        <f t="shared" si="65"/>
        <v/>
      </c>
      <c r="BL93" s="384" t="str">
        <f t="shared" si="50"/>
        <v/>
      </c>
      <c r="BM93" s="385" t="str">
        <f t="shared" si="51"/>
        <v/>
      </c>
      <c r="BN93" s="388"/>
      <c r="BO93" s="385" t="str">
        <f t="shared" si="52"/>
        <v/>
      </c>
      <c r="BP93" s="388"/>
      <c r="BQ93" s="385" t="str">
        <f t="shared" si="53"/>
        <v/>
      </c>
      <c r="BR93" s="388" t="str">
        <f t="shared" si="54"/>
        <v/>
      </c>
      <c r="BS93" s="385" t="str">
        <f t="shared" si="55"/>
        <v/>
      </c>
      <c r="BT93" s="600">
        <v>0</v>
      </c>
      <c r="BU93" s="598">
        <f t="shared" si="56"/>
        <v>0</v>
      </c>
      <c r="BV93" s="600">
        <v>0</v>
      </c>
      <c r="BW93" s="598">
        <f t="shared" si="57"/>
        <v>0</v>
      </c>
      <c r="BX93" s="387" t="str">
        <f t="shared" si="58"/>
        <v/>
      </c>
    </row>
    <row r="94" spans="1:76" s="4" customFormat="1" x14ac:dyDescent="0.2">
      <c r="A94" s="379" t="s">
        <v>557</v>
      </c>
      <c r="B94" s="379" t="s">
        <v>957</v>
      </c>
      <c r="C94" s="379" t="s">
        <v>502</v>
      </c>
      <c r="D94" s="379" t="s">
        <v>507</v>
      </c>
      <c r="E94" s="379" t="s">
        <v>504</v>
      </c>
      <c r="F94" s="379" t="s">
        <v>505</v>
      </c>
      <c r="G94" s="10" t="s">
        <v>317</v>
      </c>
      <c r="H94" s="10" t="s">
        <v>1112</v>
      </c>
      <c r="I94" s="12" t="s">
        <v>934</v>
      </c>
      <c r="J94" s="265"/>
      <c r="K94" s="380"/>
      <c r="L94" s="380"/>
      <c r="M94" s="381"/>
      <c r="N94" s="380"/>
      <c r="O94" s="380"/>
      <c r="P94" s="380"/>
      <c r="Q94" s="382"/>
      <c r="R94" s="382"/>
      <c r="S94" s="382"/>
      <c r="T94" s="147" t="s">
        <v>510</v>
      </c>
      <c r="U94" s="383">
        <v>4</v>
      </c>
      <c r="V94" s="600">
        <v>3</v>
      </c>
      <c r="W94" s="600">
        <v>3</v>
      </c>
      <c r="X94" s="123">
        <f t="shared" si="37"/>
        <v>0.75</v>
      </c>
      <c r="Y94" s="601">
        <f t="shared" si="38"/>
        <v>301.75</v>
      </c>
      <c r="Z94" s="601" t="str">
        <f t="shared" si="39"/>
        <v/>
      </c>
      <c r="AA94" s="600"/>
      <c r="AB94" s="598"/>
      <c r="AC94" s="600"/>
      <c r="AD94" s="598"/>
      <c r="AE94" s="600"/>
      <c r="AF94" s="598"/>
      <c r="AG94" s="600"/>
      <c r="AH94" s="598"/>
      <c r="AI94" s="600">
        <v>3</v>
      </c>
      <c r="AJ94" s="598">
        <f t="shared" si="72"/>
        <v>1</v>
      </c>
      <c r="AK94" s="600">
        <v>3</v>
      </c>
      <c r="AL94" s="598">
        <f t="shared" si="73"/>
        <v>0.75</v>
      </c>
      <c r="AM94" s="386">
        <v>1203</v>
      </c>
      <c r="AN94" s="601">
        <v>4</v>
      </c>
      <c r="AO94" s="602">
        <f t="shared" si="68"/>
        <v>3.3140016570008283E-3</v>
      </c>
      <c r="AP94" s="601">
        <f t="shared" si="40"/>
        <v>1207</v>
      </c>
      <c r="AQ94" s="167"/>
      <c r="AR94" s="665"/>
      <c r="AS94" s="386" t="str">
        <f t="shared" si="41"/>
        <v/>
      </c>
      <c r="AT94" s="386" t="str">
        <f t="shared" si="69"/>
        <v/>
      </c>
      <c r="AU94" s="601" t="str">
        <f t="shared" si="42"/>
        <v/>
      </c>
      <c r="AV94" s="601"/>
      <c r="AW94" s="598" t="str">
        <f t="shared" si="43"/>
        <v/>
      </c>
      <c r="AX94" s="601"/>
      <c r="AY94" s="598" t="str">
        <f t="shared" si="70"/>
        <v/>
      </c>
      <c r="AZ94" s="601" t="str">
        <f t="shared" si="44"/>
        <v/>
      </c>
      <c r="BA94" s="598" t="str">
        <f t="shared" si="45"/>
        <v/>
      </c>
      <c r="BB94" s="601"/>
      <c r="BC94" s="598" t="str">
        <f t="shared" si="46"/>
        <v/>
      </c>
      <c r="BD94" s="600"/>
      <c r="BE94" s="598" t="str">
        <f t="shared" si="71"/>
        <v/>
      </c>
      <c r="BF94" s="600" t="str">
        <f t="shared" si="47"/>
        <v/>
      </c>
      <c r="BG94" s="598" t="str">
        <f t="shared" si="48"/>
        <v/>
      </c>
      <c r="BH94" s="601"/>
      <c r="BI94" s="598" t="str">
        <f t="shared" si="49"/>
        <v/>
      </c>
      <c r="BJ94" s="600"/>
      <c r="BK94" s="598" t="str">
        <f t="shared" si="65"/>
        <v/>
      </c>
      <c r="BL94" s="600" t="str">
        <f t="shared" si="50"/>
        <v/>
      </c>
      <c r="BM94" s="598" t="str">
        <f t="shared" si="51"/>
        <v/>
      </c>
      <c r="BN94" s="601"/>
      <c r="BO94" s="598" t="str">
        <f t="shared" si="52"/>
        <v/>
      </c>
      <c r="BP94" s="601"/>
      <c r="BQ94" s="598" t="str">
        <f t="shared" si="53"/>
        <v/>
      </c>
      <c r="BR94" s="601" t="str">
        <f t="shared" si="54"/>
        <v/>
      </c>
      <c r="BS94" s="598" t="str">
        <f t="shared" si="55"/>
        <v/>
      </c>
      <c r="BT94" s="600">
        <v>1</v>
      </c>
      <c r="BU94" s="598">
        <f t="shared" si="56"/>
        <v>0.33333333333333331</v>
      </c>
      <c r="BV94" s="600">
        <v>1</v>
      </c>
      <c r="BW94" s="598">
        <f t="shared" si="57"/>
        <v>0.25</v>
      </c>
      <c r="BX94" s="603">
        <f t="shared" si="58"/>
        <v>1</v>
      </c>
    </row>
    <row r="95" spans="1:76" s="167" customFormat="1" x14ac:dyDescent="0.2">
      <c r="A95" s="379" t="s">
        <v>557</v>
      </c>
      <c r="B95" s="379" t="s">
        <v>563</v>
      </c>
      <c r="C95" s="379" t="s">
        <v>559</v>
      </c>
      <c r="D95" s="379" t="s">
        <v>515</v>
      </c>
      <c r="E95" s="379" t="s">
        <v>504</v>
      </c>
      <c r="F95" s="379" t="s">
        <v>505</v>
      </c>
      <c r="G95" s="10" t="s">
        <v>317</v>
      </c>
      <c r="H95" s="10" t="s">
        <v>1112</v>
      </c>
      <c r="I95" s="12" t="s">
        <v>934</v>
      </c>
      <c r="J95" s="10"/>
      <c r="K95" s="380"/>
      <c r="L95" s="380"/>
      <c r="M95" s="381"/>
      <c r="N95" s="380"/>
      <c r="O95" s="380"/>
      <c r="P95" s="380"/>
      <c r="Q95" s="382"/>
      <c r="R95" s="382"/>
      <c r="S95" s="382"/>
      <c r="T95" s="391" t="s">
        <v>510</v>
      </c>
      <c r="U95" s="383">
        <v>3</v>
      </c>
      <c r="V95" s="600">
        <v>3</v>
      </c>
      <c r="W95" s="600">
        <v>3</v>
      </c>
      <c r="X95" s="123">
        <f t="shared" si="37"/>
        <v>1</v>
      </c>
      <c r="Y95" s="601">
        <f t="shared" si="38"/>
        <v>1446.6666666666667</v>
      </c>
      <c r="Z95" s="388" t="str">
        <f t="shared" si="39"/>
        <v/>
      </c>
      <c r="AA95" s="600">
        <v>2</v>
      </c>
      <c r="AB95" s="598">
        <f t="shared" ref="AB95:AB102" si="74">AA95/W95</f>
        <v>0.66666666666666663</v>
      </c>
      <c r="AC95" s="384"/>
      <c r="AD95" s="385"/>
      <c r="AE95" s="600">
        <v>2</v>
      </c>
      <c r="AF95" s="598">
        <f t="shared" ref="AF95:AF102" si="75">AE95/U95</f>
        <v>0.66666666666666663</v>
      </c>
      <c r="AG95" s="600">
        <f>AE95</f>
        <v>2</v>
      </c>
      <c r="AH95" s="385"/>
      <c r="AI95" s="600">
        <v>1</v>
      </c>
      <c r="AJ95" s="598">
        <f t="shared" si="72"/>
        <v>0.33333333333333331</v>
      </c>
      <c r="AK95" s="600">
        <v>1</v>
      </c>
      <c r="AL95" s="598">
        <f t="shared" si="73"/>
        <v>0.33333333333333331</v>
      </c>
      <c r="AM95" s="386">
        <v>4322</v>
      </c>
      <c r="AN95" s="601">
        <v>18</v>
      </c>
      <c r="AO95" s="602">
        <f t="shared" si="68"/>
        <v>4.1474654377880189E-3</v>
      </c>
      <c r="AP95" s="601">
        <f t="shared" si="40"/>
        <v>4340</v>
      </c>
      <c r="AQ95" s="167">
        <v>5530</v>
      </c>
      <c r="AR95" s="665">
        <v>0.78481012658227844</v>
      </c>
      <c r="AS95" s="382" t="str">
        <f t="shared" si="41"/>
        <v/>
      </c>
      <c r="AT95" s="382" t="str">
        <f t="shared" si="69"/>
        <v/>
      </c>
      <c r="AU95" s="388" t="str">
        <f t="shared" si="42"/>
        <v/>
      </c>
      <c r="AV95" s="388"/>
      <c r="AW95" s="385" t="str">
        <f t="shared" si="43"/>
        <v/>
      </c>
      <c r="AX95" s="388"/>
      <c r="AY95" s="385" t="str">
        <f t="shared" si="70"/>
        <v/>
      </c>
      <c r="AZ95" s="388" t="str">
        <f t="shared" si="44"/>
        <v/>
      </c>
      <c r="BA95" s="385" t="str">
        <f t="shared" si="45"/>
        <v/>
      </c>
      <c r="BB95" s="388"/>
      <c r="BC95" s="385" t="str">
        <f t="shared" si="46"/>
        <v/>
      </c>
      <c r="BD95" s="384"/>
      <c r="BE95" s="385" t="str">
        <f t="shared" si="71"/>
        <v/>
      </c>
      <c r="BF95" s="384" t="str">
        <f t="shared" si="47"/>
        <v/>
      </c>
      <c r="BG95" s="385" t="str">
        <f t="shared" si="48"/>
        <v/>
      </c>
      <c r="BH95" s="388"/>
      <c r="BI95" s="385" t="str">
        <f t="shared" si="49"/>
        <v/>
      </c>
      <c r="BJ95" s="384"/>
      <c r="BK95" s="385" t="str">
        <f t="shared" si="65"/>
        <v/>
      </c>
      <c r="BL95" s="384" t="str">
        <f t="shared" si="50"/>
        <v/>
      </c>
      <c r="BM95" s="385" t="str">
        <f t="shared" si="51"/>
        <v/>
      </c>
      <c r="BN95" s="388"/>
      <c r="BO95" s="385" t="str">
        <f t="shared" si="52"/>
        <v/>
      </c>
      <c r="BP95" s="388"/>
      <c r="BQ95" s="385" t="str">
        <f t="shared" si="53"/>
        <v/>
      </c>
      <c r="BR95" s="388" t="str">
        <f t="shared" si="54"/>
        <v/>
      </c>
      <c r="BS95" s="385" t="str">
        <f t="shared" si="55"/>
        <v/>
      </c>
      <c r="BT95" s="600">
        <v>0</v>
      </c>
      <c r="BU95" s="598">
        <f t="shared" si="56"/>
        <v>0</v>
      </c>
      <c r="BV95" s="600">
        <v>0</v>
      </c>
      <c r="BW95" s="598">
        <f t="shared" si="57"/>
        <v>0</v>
      </c>
      <c r="BX95" s="387" t="str">
        <f t="shared" si="58"/>
        <v/>
      </c>
    </row>
    <row r="96" spans="1:76" s="167" customFormat="1" x14ac:dyDescent="0.2">
      <c r="A96" s="379" t="s">
        <v>557</v>
      </c>
      <c r="B96" s="379" t="s">
        <v>563</v>
      </c>
      <c r="C96" s="379" t="s">
        <v>564</v>
      </c>
      <c r="D96" s="379" t="s">
        <v>515</v>
      </c>
      <c r="E96" s="379" t="s">
        <v>504</v>
      </c>
      <c r="F96" s="379" t="s">
        <v>505</v>
      </c>
      <c r="G96" s="10" t="s">
        <v>317</v>
      </c>
      <c r="H96" s="10" t="s">
        <v>1112</v>
      </c>
      <c r="I96" s="12" t="s">
        <v>934</v>
      </c>
      <c r="J96" s="10"/>
      <c r="K96" s="380"/>
      <c r="L96" s="380"/>
      <c r="M96" s="381"/>
      <c r="N96" s="380"/>
      <c r="O96" s="380"/>
      <c r="P96" s="380"/>
      <c r="Q96" s="382"/>
      <c r="R96" s="382"/>
      <c r="S96" s="382"/>
      <c r="T96" s="391" t="s">
        <v>510</v>
      </c>
      <c r="U96" s="383">
        <v>3</v>
      </c>
      <c r="V96" s="600">
        <v>3</v>
      </c>
      <c r="W96" s="600">
        <v>3</v>
      </c>
      <c r="X96" s="123">
        <f t="shared" si="37"/>
        <v>1</v>
      </c>
      <c r="Y96" s="601">
        <f t="shared" si="38"/>
        <v>1437</v>
      </c>
      <c r="Z96" s="388" t="str">
        <f t="shared" si="39"/>
        <v/>
      </c>
      <c r="AA96" s="600">
        <v>3</v>
      </c>
      <c r="AB96" s="598">
        <f t="shared" si="74"/>
        <v>1</v>
      </c>
      <c r="AC96" s="384"/>
      <c r="AD96" s="385"/>
      <c r="AE96" s="600">
        <v>3</v>
      </c>
      <c r="AF96" s="598">
        <f t="shared" si="75"/>
        <v>1</v>
      </c>
      <c r="AG96" s="600">
        <f>AE96</f>
        <v>3</v>
      </c>
      <c r="AH96" s="385"/>
      <c r="AI96" s="600">
        <v>0</v>
      </c>
      <c r="AJ96" s="598">
        <f t="shared" si="72"/>
        <v>0</v>
      </c>
      <c r="AK96" s="600">
        <v>0</v>
      </c>
      <c r="AL96" s="598">
        <f t="shared" si="73"/>
        <v>0</v>
      </c>
      <c r="AM96" s="386">
        <v>4281</v>
      </c>
      <c r="AN96" s="601">
        <v>30</v>
      </c>
      <c r="AO96" s="602">
        <f t="shared" si="68"/>
        <v>6.9589422407794017E-3</v>
      </c>
      <c r="AP96" s="601">
        <f t="shared" si="40"/>
        <v>4311</v>
      </c>
      <c r="AQ96" s="167">
        <v>5700</v>
      </c>
      <c r="AR96" s="665">
        <v>0.75631578947368416</v>
      </c>
      <c r="AS96" s="382" t="str">
        <f t="shared" si="41"/>
        <v/>
      </c>
      <c r="AT96" s="382" t="str">
        <f t="shared" si="69"/>
        <v/>
      </c>
      <c r="AU96" s="388" t="str">
        <f t="shared" si="42"/>
        <v/>
      </c>
      <c r="AV96" s="388"/>
      <c r="AW96" s="385" t="str">
        <f t="shared" si="43"/>
        <v/>
      </c>
      <c r="AX96" s="388"/>
      <c r="AY96" s="385" t="str">
        <f t="shared" si="70"/>
        <v/>
      </c>
      <c r="AZ96" s="388" t="str">
        <f t="shared" si="44"/>
        <v/>
      </c>
      <c r="BA96" s="385" t="str">
        <f t="shared" si="45"/>
        <v/>
      </c>
      <c r="BB96" s="388"/>
      <c r="BC96" s="385" t="str">
        <f t="shared" si="46"/>
        <v/>
      </c>
      <c r="BD96" s="384"/>
      <c r="BE96" s="385" t="str">
        <f t="shared" si="71"/>
        <v/>
      </c>
      <c r="BF96" s="384" t="str">
        <f t="shared" si="47"/>
        <v/>
      </c>
      <c r="BG96" s="385" t="str">
        <f t="shared" si="48"/>
        <v/>
      </c>
      <c r="BH96" s="388"/>
      <c r="BI96" s="385" t="str">
        <f t="shared" si="49"/>
        <v/>
      </c>
      <c r="BJ96" s="384"/>
      <c r="BK96" s="385" t="str">
        <f t="shared" si="65"/>
        <v/>
      </c>
      <c r="BL96" s="384" t="str">
        <f t="shared" si="50"/>
        <v/>
      </c>
      <c r="BM96" s="385" t="str">
        <f t="shared" si="51"/>
        <v/>
      </c>
      <c r="BN96" s="388"/>
      <c r="BO96" s="385" t="str">
        <f t="shared" si="52"/>
        <v/>
      </c>
      <c r="BP96" s="388"/>
      <c r="BQ96" s="385" t="str">
        <f t="shared" si="53"/>
        <v/>
      </c>
      <c r="BR96" s="388" t="str">
        <f t="shared" si="54"/>
        <v/>
      </c>
      <c r="BS96" s="385" t="str">
        <f t="shared" si="55"/>
        <v/>
      </c>
      <c r="BT96" s="600">
        <v>0</v>
      </c>
      <c r="BU96" s="598">
        <f t="shared" si="56"/>
        <v>0</v>
      </c>
      <c r="BV96" s="600">
        <v>0</v>
      </c>
      <c r="BW96" s="598">
        <f t="shared" si="57"/>
        <v>0</v>
      </c>
      <c r="BX96" s="387" t="str">
        <f t="shared" si="58"/>
        <v/>
      </c>
    </row>
    <row r="97" spans="1:76" s="167" customFormat="1" x14ac:dyDescent="0.2">
      <c r="A97" s="379" t="s">
        <v>557</v>
      </c>
      <c r="B97" s="379" t="s">
        <v>563</v>
      </c>
      <c r="C97" s="379" t="s">
        <v>560</v>
      </c>
      <c r="D97" s="379" t="s">
        <v>515</v>
      </c>
      <c r="E97" s="379" t="s">
        <v>504</v>
      </c>
      <c r="F97" s="379" t="s">
        <v>505</v>
      </c>
      <c r="G97" s="10" t="s">
        <v>317</v>
      </c>
      <c r="H97" s="10" t="s">
        <v>1112</v>
      </c>
      <c r="I97" s="12" t="s">
        <v>934</v>
      </c>
      <c r="J97" s="10"/>
      <c r="K97" s="380"/>
      <c r="L97" s="380"/>
      <c r="M97" s="381"/>
      <c r="N97" s="380"/>
      <c r="O97" s="380"/>
      <c r="P97" s="380"/>
      <c r="Q97" s="382"/>
      <c r="R97" s="382"/>
      <c r="S97" s="382"/>
      <c r="T97" s="391" t="s">
        <v>510</v>
      </c>
      <c r="U97" s="383">
        <v>2</v>
      </c>
      <c r="V97" s="600">
        <v>2</v>
      </c>
      <c r="W97" s="600">
        <v>2</v>
      </c>
      <c r="X97" s="123">
        <f t="shared" si="37"/>
        <v>1</v>
      </c>
      <c r="Y97" s="601">
        <f t="shared" si="38"/>
        <v>1219</v>
      </c>
      <c r="Z97" s="388" t="str">
        <f t="shared" si="39"/>
        <v/>
      </c>
      <c r="AA97" s="600">
        <v>2</v>
      </c>
      <c r="AB97" s="598">
        <f t="shared" si="74"/>
        <v>1</v>
      </c>
      <c r="AC97" s="384"/>
      <c r="AD97" s="385"/>
      <c r="AE97" s="600">
        <v>2</v>
      </c>
      <c r="AF97" s="598">
        <f t="shared" si="75"/>
        <v>1</v>
      </c>
      <c r="AG97" s="600">
        <f>AE97</f>
        <v>2</v>
      </c>
      <c r="AH97" s="385"/>
      <c r="AI97" s="600">
        <v>0</v>
      </c>
      <c r="AJ97" s="598">
        <f t="shared" si="72"/>
        <v>0</v>
      </c>
      <c r="AK97" s="600">
        <v>0</v>
      </c>
      <c r="AL97" s="598">
        <f t="shared" si="73"/>
        <v>0</v>
      </c>
      <c r="AM97" s="386">
        <v>2412</v>
      </c>
      <c r="AN97" s="601">
        <v>26</v>
      </c>
      <c r="AO97" s="602">
        <f t="shared" si="68"/>
        <v>1.0664479081214109E-2</v>
      </c>
      <c r="AP97" s="601">
        <f t="shared" si="40"/>
        <v>2438</v>
      </c>
      <c r="AQ97" s="167">
        <v>3340</v>
      </c>
      <c r="AR97" s="665">
        <v>0.72994011976047901</v>
      </c>
      <c r="AS97" s="382" t="str">
        <f t="shared" si="41"/>
        <v/>
      </c>
      <c r="AT97" s="382" t="str">
        <f t="shared" si="69"/>
        <v/>
      </c>
      <c r="AU97" s="388" t="str">
        <f t="shared" si="42"/>
        <v/>
      </c>
      <c r="AV97" s="388"/>
      <c r="AW97" s="385" t="str">
        <f t="shared" si="43"/>
        <v/>
      </c>
      <c r="AX97" s="388"/>
      <c r="AY97" s="385" t="str">
        <f t="shared" si="70"/>
        <v/>
      </c>
      <c r="AZ97" s="388" t="str">
        <f t="shared" si="44"/>
        <v/>
      </c>
      <c r="BA97" s="385" t="str">
        <f t="shared" si="45"/>
        <v/>
      </c>
      <c r="BB97" s="388"/>
      <c r="BC97" s="385" t="str">
        <f t="shared" si="46"/>
        <v/>
      </c>
      <c r="BD97" s="384"/>
      <c r="BE97" s="385" t="str">
        <f t="shared" si="71"/>
        <v/>
      </c>
      <c r="BF97" s="384" t="str">
        <f t="shared" si="47"/>
        <v/>
      </c>
      <c r="BG97" s="385" t="str">
        <f t="shared" si="48"/>
        <v/>
      </c>
      <c r="BH97" s="388"/>
      <c r="BI97" s="385" t="str">
        <f t="shared" si="49"/>
        <v/>
      </c>
      <c r="BJ97" s="384"/>
      <c r="BK97" s="385" t="str">
        <f t="shared" si="65"/>
        <v/>
      </c>
      <c r="BL97" s="384" t="str">
        <f t="shared" si="50"/>
        <v/>
      </c>
      <c r="BM97" s="385" t="str">
        <f t="shared" si="51"/>
        <v/>
      </c>
      <c r="BN97" s="388"/>
      <c r="BO97" s="385" t="str">
        <f t="shared" si="52"/>
        <v/>
      </c>
      <c r="BP97" s="388"/>
      <c r="BQ97" s="385" t="str">
        <f t="shared" si="53"/>
        <v/>
      </c>
      <c r="BR97" s="388" t="str">
        <f t="shared" si="54"/>
        <v/>
      </c>
      <c r="BS97" s="385" t="str">
        <f t="shared" si="55"/>
        <v/>
      </c>
      <c r="BT97" s="600">
        <v>1</v>
      </c>
      <c r="BU97" s="598">
        <f t="shared" si="56"/>
        <v>0.5</v>
      </c>
      <c r="BV97" s="600">
        <v>1</v>
      </c>
      <c r="BW97" s="598">
        <f t="shared" si="57"/>
        <v>0.5</v>
      </c>
      <c r="BX97" s="387" t="str">
        <f t="shared" si="58"/>
        <v/>
      </c>
    </row>
    <row r="98" spans="1:76" s="167" customFormat="1" x14ac:dyDescent="0.2">
      <c r="A98" s="379" t="s">
        <v>557</v>
      </c>
      <c r="B98" s="379" t="s">
        <v>563</v>
      </c>
      <c r="C98" s="379" t="s">
        <v>565</v>
      </c>
      <c r="D98" s="379" t="s">
        <v>515</v>
      </c>
      <c r="E98" s="379" t="s">
        <v>504</v>
      </c>
      <c r="F98" s="379" t="s">
        <v>505</v>
      </c>
      <c r="G98" s="10" t="s">
        <v>317</v>
      </c>
      <c r="H98" s="12" t="s">
        <v>1112</v>
      </c>
      <c r="I98" s="12" t="s">
        <v>934</v>
      </c>
      <c r="J98" s="10"/>
      <c r="K98" s="380"/>
      <c r="L98" s="380"/>
      <c r="M98" s="381"/>
      <c r="N98" s="380"/>
      <c r="O98" s="380"/>
      <c r="P98" s="380"/>
      <c r="Q98" s="382"/>
      <c r="R98" s="382"/>
      <c r="S98" s="382"/>
      <c r="T98" s="391" t="s">
        <v>510</v>
      </c>
      <c r="U98" s="383">
        <v>1</v>
      </c>
      <c r="V98" s="600">
        <v>1</v>
      </c>
      <c r="W98" s="600">
        <v>1</v>
      </c>
      <c r="X98" s="123">
        <f t="shared" si="37"/>
        <v>1</v>
      </c>
      <c r="Y98" s="601">
        <f t="shared" si="38"/>
        <v>1272</v>
      </c>
      <c r="Z98" s="388" t="str">
        <f t="shared" si="39"/>
        <v/>
      </c>
      <c r="AA98" s="600">
        <v>1</v>
      </c>
      <c r="AB98" s="598">
        <f t="shared" si="74"/>
        <v>1</v>
      </c>
      <c r="AC98" s="384"/>
      <c r="AD98" s="385"/>
      <c r="AE98" s="600">
        <v>1</v>
      </c>
      <c r="AF98" s="598">
        <f t="shared" si="75"/>
        <v>1</v>
      </c>
      <c r="AG98" s="600">
        <f>AE98</f>
        <v>1</v>
      </c>
      <c r="AH98" s="385"/>
      <c r="AI98" s="600">
        <v>0</v>
      </c>
      <c r="AJ98" s="598">
        <f t="shared" si="72"/>
        <v>0</v>
      </c>
      <c r="AK98" s="600">
        <v>0</v>
      </c>
      <c r="AL98" s="598">
        <f t="shared" si="73"/>
        <v>0</v>
      </c>
      <c r="AM98" s="386">
        <v>1237</v>
      </c>
      <c r="AN98" s="601">
        <v>35</v>
      </c>
      <c r="AO98" s="602">
        <f t="shared" si="68"/>
        <v>2.7515723270440252E-2</v>
      </c>
      <c r="AP98" s="601">
        <f t="shared" si="40"/>
        <v>1272</v>
      </c>
      <c r="AQ98" s="167">
        <v>1740</v>
      </c>
      <c r="AR98" s="665">
        <v>0.73103448275862071</v>
      </c>
      <c r="AS98" s="382" t="str">
        <f t="shared" si="41"/>
        <v/>
      </c>
      <c r="AT98" s="382" t="str">
        <f t="shared" si="69"/>
        <v/>
      </c>
      <c r="AU98" s="388" t="str">
        <f t="shared" si="42"/>
        <v/>
      </c>
      <c r="AV98" s="388"/>
      <c r="AW98" s="385" t="str">
        <f t="shared" si="43"/>
        <v/>
      </c>
      <c r="AX98" s="388"/>
      <c r="AY98" s="385" t="str">
        <f t="shared" si="70"/>
        <v/>
      </c>
      <c r="AZ98" s="388" t="str">
        <f t="shared" si="44"/>
        <v/>
      </c>
      <c r="BA98" s="385" t="str">
        <f t="shared" si="45"/>
        <v/>
      </c>
      <c r="BB98" s="388"/>
      <c r="BC98" s="385" t="str">
        <f t="shared" si="46"/>
        <v/>
      </c>
      <c r="BD98" s="384"/>
      <c r="BE98" s="385" t="str">
        <f t="shared" si="71"/>
        <v/>
      </c>
      <c r="BF98" s="384" t="str">
        <f t="shared" si="47"/>
        <v/>
      </c>
      <c r="BG98" s="385" t="str">
        <f t="shared" si="48"/>
        <v/>
      </c>
      <c r="BH98" s="388"/>
      <c r="BI98" s="385" t="str">
        <f t="shared" si="49"/>
        <v/>
      </c>
      <c r="BJ98" s="384"/>
      <c r="BK98" s="385" t="str">
        <f t="shared" si="65"/>
        <v/>
      </c>
      <c r="BL98" s="384" t="str">
        <f t="shared" si="50"/>
        <v/>
      </c>
      <c r="BM98" s="385" t="str">
        <f t="shared" si="51"/>
        <v/>
      </c>
      <c r="BN98" s="388"/>
      <c r="BO98" s="385" t="str">
        <f t="shared" si="52"/>
        <v/>
      </c>
      <c r="BP98" s="388"/>
      <c r="BQ98" s="385" t="str">
        <f t="shared" ref="BQ98:BQ125" si="76">IF(AZ98="","",BP98/AZ98)</f>
        <v/>
      </c>
      <c r="BR98" s="388" t="str">
        <f t="shared" ref="BR98:BR125" si="77">IF(BN98="",IF(BP98="","",BP98),IF(BP98="",BN98,BN98+BP98))</f>
        <v/>
      </c>
      <c r="BS98" s="385" t="str">
        <f t="shared" si="55"/>
        <v/>
      </c>
      <c r="BT98" s="600">
        <v>0</v>
      </c>
      <c r="BU98" s="598">
        <f t="shared" si="56"/>
        <v>0</v>
      </c>
      <c r="BV98" s="600">
        <v>0</v>
      </c>
      <c r="BW98" s="598">
        <f t="shared" si="57"/>
        <v>0</v>
      </c>
      <c r="BX98" s="387" t="str">
        <f t="shared" si="58"/>
        <v/>
      </c>
    </row>
    <row r="99" spans="1:76" s="167" customFormat="1" x14ac:dyDescent="0.2">
      <c r="A99" s="379" t="s">
        <v>557</v>
      </c>
      <c r="B99" s="379" t="s">
        <v>563</v>
      </c>
      <c r="C99" s="379" t="s">
        <v>958</v>
      </c>
      <c r="D99" s="379" t="s">
        <v>515</v>
      </c>
      <c r="E99" s="379" t="s">
        <v>504</v>
      </c>
      <c r="F99" s="379" t="s">
        <v>505</v>
      </c>
      <c r="G99" s="10" t="s">
        <v>317</v>
      </c>
      <c r="H99" s="12" t="s">
        <v>1112</v>
      </c>
      <c r="I99" s="12" t="s">
        <v>934</v>
      </c>
      <c r="J99" s="10"/>
      <c r="K99" s="391" t="s">
        <v>436</v>
      </c>
      <c r="L99" s="391" t="s">
        <v>438</v>
      </c>
      <c r="M99" s="473" t="s">
        <v>447</v>
      </c>
      <c r="N99" s="391" t="s">
        <v>437</v>
      </c>
      <c r="O99" s="391" t="s">
        <v>448</v>
      </c>
      <c r="P99" s="391" t="s">
        <v>438</v>
      </c>
      <c r="Q99" s="386">
        <v>13568</v>
      </c>
      <c r="R99" s="386">
        <v>113</v>
      </c>
      <c r="S99" s="386">
        <v>21</v>
      </c>
      <c r="T99" s="391" t="s">
        <v>510</v>
      </c>
      <c r="U99" s="383">
        <v>1</v>
      </c>
      <c r="V99" s="600">
        <v>1</v>
      </c>
      <c r="W99" s="600">
        <v>1</v>
      </c>
      <c r="X99" s="123">
        <f t="shared" si="37"/>
        <v>1</v>
      </c>
      <c r="Y99" s="601">
        <f t="shared" si="38"/>
        <v>1207</v>
      </c>
      <c r="Z99" s="388" t="str">
        <f t="shared" si="39"/>
        <v/>
      </c>
      <c r="AA99" s="600">
        <v>1</v>
      </c>
      <c r="AB99" s="598">
        <f t="shared" si="74"/>
        <v>1</v>
      </c>
      <c r="AC99" s="384"/>
      <c r="AD99" s="385"/>
      <c r="AE99" s="600">
        <v>1</v>
      </c>
      <c r="AF99" s="598">
        <f t="shared" si="75"/>
        <v>1</v>
      </c>
      <c r="AG99" s="600">
        <f>AE99</f>
        <v>1</v>
      </c>
      <c r="AH99" s="385"/>
      <c r="AI99" s="600">
        <v>0</v>
      </c>
      <c r="AJ99" s="598">
        <f t="shared" si="72"/>
        <v>0</v>
      </c>
      <c r="AK99" s="600">
        <v>0</v>
      </c>
      <c r="AL99" s="598">
        <f t="shared" si="73"/>
        <v>0</v>
      </c>
      <c r="AM99" s="386">
        <v>1203</v>
      </c>
      <c r="AN99" s="601">
        <v>4</v>
      </c>
      <c r="AO99" s="602">
        <f t="shared" si="68"/>
        <v>3.3140016570008283E-3</v>
      </c>
      <c r="AP99" s="601">
        <f t="shared" si="40"/>
        <v>1207</v>
      </c>
      <c r="AQ99" s="167">
        <v>1640</v>
      </c>
      <c r="AR99" s="665">
        <v>0.73597560975609755</v>
      </c>
      <c r="AS99" s="382" t="str">
        <f t="shared" si="41"/>
        <v/>
      </c>
      <c r="AT99" s="382" t="str">
        <f t="shared" si="69"/>
        <v/>
      </c>
      <c r="AU99" s="388" t="str">
        <f t="shared" si="42"/>
        <v/>
      </c>
      <c r="AV99" s="388"/>
      <c r="AW99" s="385" t="str">
        <f t="shared" si="43"/>
        <v/>
      </c>
      <c r="AX99" s="388"/>
      <c r="AY99" s="385" t="str">
        <f t="shared" si="70"/>
        <v/>
      </c>
      <c r="AZ99" s="388" t="str">
        <f t="shared" si="44"/>
        <v/>
      </c>
      <c r="BA99" s="385" t="str">
        <f t="shared" si="45"/>
        <v/>
      </c>
      <c r="BB99" s="388"/>
      <c r="BC99" s="385" t="str">
        <f t="shared" si="46"/>
        <v/>
      </c>
      <c r="BD99" s="384"/>
      <c r="BE99" s="385" t="str">
        <f t="shared" si="71"/>
        <v/>
      </c>
      <c r="BF99" s="384" t="str">
        <f t="shared" si="47"/>
        <v/>
      </c>
      <c r="BG99" s="385" t="str">
        <f t="shared" si="48"/>
        <v/>
      </c>
      <c r="BH99" s="388"/>
      <c r="BI99" s="385" t="str">
        <f t="shared" si="49"/>
        <v/>
      </c>
      <c r="BJ99" s="384"/>
      <c r="BK99" s="385" t="str">
        <f t="shared" si="65"/>
        <v/>
      </c>
      <c r="BL99" s="384" t="str">
        <f t="shared" si="50"/>
        <v/>
      </c>
      <c r="BM99" s="385" t="str">
        <f t="shared" si="51"/>
        <v/>
      </c>
      <c r="BN99" s="388"/>
      <c r="BO99" s="385" t="str">
        <f t="shared" si="52"/>
        <v/>
      </c>
      <c r="BP99" s="388"/>
      <c r="BQ99" s="385" t="str">
        <f t="shared" si="76"/>
        <v/>
      </c>
      <c r="BR99" s="388" t="str">
        <f t="shared" si="77"/>
        <v/>
      </c>
      <c r="BS99" s="385" t="str">
        <f t="shared" si="55"/>
        <v/>
      </c>
      <c r="BT99" s="600">
        <v>0</v>
      </c>
      <c r="BU99" s="598">
        <f t="shared" si="56"/>
        <v>0</v>
      </c>
      <c r="BV99" s="600">
        <v>0</v>
      </c>
      <c r="BW99" s="598">
        <f t="shared" si="57"/>
        <v>0</v>
      </c>
      <c r="BX99" s="387" t="str">
        <f t="shared" si="58"/>
        <v/>
      </c>
    </row>
    <row r="100" spans="1:76" s="167" customFormat="1" ht="13.5" thickBot="1" x14ac:dyDescent="0.25">
      <c r="A100" s="379" t="s">
        <v>557</v>
      </c>
      <c r="B100" s="379" t="s">
        <v>563</v>
      </c>
      <c r="C100" s="379" t="s">
        <v>502</v>
      </c>
      <c r="D100" s="379" t="s">
        <v>509</v>
      </c>
      <c r="E100" s="379" t="s">
        <v>504</v>
      </c>
      <c r="F100" s="379" t="s">
        <v>505</v>
      </c>
      <c r="G100" s="10" t="s">
        <v>317</v>
      </c>
      <c r="H100" s="83" t="s">
        <v>1112</v>
      </c>
      <c r="I100" s="83" t="s">
        <v>934</v>
      </c>
      <c r="J100" s="10"/>
      <c r="K100" s="380"/>
      <c r="L100" s="380"/>
      <c r="M100" s="381"/>
      <c r="N100" s="380"/>
      <c r="O100" s="474"/>
      <c r="P100" s="474"/>
      <c r="Q100" s="390"/>
      <c r="R100" s="390"/>
      <c r="S100" s="390"/>
      <c r="T100" s="147" t="s">
        <v>386</v>
      </c>
      <c r="U100" s="383">
        <v>1</v>
      </c>
      <c r="V100" s="600">
        <v>0</v>
      </c>
      <c r="W100" s="600">
        <v>3</v>
      </c>
      <c r="X100" s="123">
        <f t="shared" si="37"/>
        <v>3</v>
      </c>
      <c r="Y100" s="601">
        <f t="shared" si="38"/>
        <v>13568</v>
      </c>
      <c r="Z100" s="601">
        <f t="shared" si="39"/>
        <v>7877</v>
      </c>
      <c r="AA100" s="600">
        <v>2</v>
      </c>
      <c r="AB100" s="598">
        <f t="shared" si="74"/>
        <v>0.66666666666666663</v>
      </c>
      <c r="AC100" s="600">
        <v>2</v>
      </c>
      <c r="AD100" s="598" t="s">
        <v>435</v>
      </c>
      <c r="AE100" s="600">
        <v>0</v>
      </c>
      <c r="AF100" s="598">
        <f t="shared" si="75"/>
        <v>0</v>
      </c>
      <c r="AG100" s="600">
        <v>1</v>
      </c>
      <c r="AH100" s="385"/>
      <c r="AI100" s="384"/>
      <c r="AJ100" s="385"/>
      <c r="AK100" s="384"/>
      <c r="AL100" s="385"/>
      <c r="AM100" s="386">
        <v>13455</v>
      </c>
      <c r="AN100" s="601">
        <v>113</v>
      </c>
      <c r="AO100" s="602">
        <f t="shared" si="68"/>
        <v>8.3284198113207555E-3</v>
      </c>
      <c r="AP100" s="601">
        <f t="shared" si="40"/>
        <v>13568</v>
      </c>
      <c r="AQ100" s="167">
        <v>17950</v>
      </c>
      <c r="AR100" s="665">
        <v>0.75587743732590529</v>
      </c>
      <c r="AS100" s="386">
        <f t="shared" si="41"/>
        <v>13455</v>
      </c>
      <c r="AT100" s="386">
        <f t="shared" si="69"/>
        <v>113</v>
      </c>
      <c r="AU100" s="601">
        <f t="shared" si="42"/>
        <v>13568</v>
      </c>
      <c r="AV100" s="601">
        <v>7756</v>
      </c>
      <c r="AW100" s="598">
        <f t="shared" si="43"/>
        <v>0.57643998513563732</v>
      </c>
      <c r="AX100" s="601">
        <v>121</v>
      </c>
      <c r="AY100" s="598">
        <f t="shared" si="70"/>
        <v>1.0707964601769913</v>
      </c>
      <c r="AZ100" s="601">
        <f t="shared" si="44"/>
        <v>7877</v>
      </c>
      <c r="BA100" s="598">
        <f t="shared" si="45"/>
        <v>0.58055719339622647</v>
      </c>
      <c r="BB100" s="601">
        <v>34</v>
      </c>
      <c r="BC100" s="598">
        <f t="shared" si="46"/>
        <v>4.3837029396596181E-3</v>
      </c>
      <c r="BD100" s="600">
        <v>21</v>
      </c>
      <c r="BE100" s="598">
        <f t="shared" si="71"/>
        <v>0.17355371900826447</v>
      </c>
      <c r="BF100" s="600">
        <f t="shared" si="47"/>
        <v>55</v>
      </c>
      <c r="BG100" s="598">
        <f t="shared" si="48"/>
        <v>6.9823536879522665E-3</v>
      </c>
      <c r="BH100" s="601">
        <v>33</v>
      </c>
      <c r="BI100" s="598">
        <f t="shared" si="49"/>
        <v>0.97058823529411764</v>
      </c>
      <c r="BJ100" s="600">
        <v>19</v>
      </c>
      <c r="BK100" s="598">
        <f t="shared" si="65"/>
        <v>0.90476190476190477</v>
      </c>
      <c r="BL100" s="600">
        <f t="shared" si="50"/>
        <v>52</v>
      </c>
      <c r="BM100" s="598">
        <f t="shared" si="51"/>
        <v>0.94545454545454544</v>
      </c>
      <c r="BN100" s="601">
        <v>12</v>
      </c>
      <c r="BO100" s="598">
        <f t="shared" si="52"/>
        <v>1.523422622825949E-3</v>
      </c>
      <c r="BP100" s="601">
        <v>126</v>
      </c>
      <c r="BQ100" s="598">
        <f t="shared" si="76"/>
        <v>1.5995937539672465E-2</v>
      </c>
      <c r="BR100" s="601">
        <f t="shared" si="77"/>
        <v>138</v>
      </c>
      <c r="BS100" s="598">
        <f t="shared" si="55"/>
        <v>1.7519360162498412E-2</v>
      </c>
      <c r="BT100" s="600">
        <v>0</v>
      </c>
      <c r="BU100" s="598">
        <f t="shared" si="56"/>
        <v>0</v>
      </c>
      <c r="BV100" s="600">
        <v>0</v>
      </c>
      <c r="BW100" s="598">
        <f t="shared" si="57"/>
        <v>0</v>
      </c>
      <c r="BX100" s="387" t="str">
        <f t="shared" si="58"/>
        <v/>
      </c>
    </row>
    <row r="101" spans="1:76" s="167" customFormat="1" x14ac:dyDescent="0.2">
      <c r="A101" s="379" t="s">
        <v>465</v>
      </c>
      <c r="B101" s="379" t="s">
        <v>566</v>
      </c>
      <c r="C101" s="379" t="s">
        <v>502</v>
      </c>
      <c r="D101" s="379" t="s">
        <v>515</v>
      </c>
      <c r="E101" s="379" t="s">
        <v>504</v>
      </c>
      <c r="F101" s="379" t="s">
        <v>505</v>
      </c>
      <c r="G101" s="10" t="s">
        <v>921</v>
      </c>
      <c r="H101" s="646" t="s">
        <v>1112</v>
      </c>
      <c r="I101" s="12" t="s">
        <v>934</v>
      </c>
      <c r="J101" s="591"/>
      <c r="K101" s="391" t="s">
        <v>436</v>
      </c>
      <c r="L101" s="391" t="s">
        <v>438</v>
      </c>
      <c r="M101" s="473" t="s">
        <v>959</v>
      </c>
      <c r="N101" s="391" t="s">
        <v>437</v>
      </c>
      <c r="O101" s="391" t="s">
        <v>438</v>
      </c>
      <c r="P101" s="391" t="s">
        <v>438</v>
      </c>
      <c r="Q101" s="386">
        <v>363</v>
      </c>
      <c r="R101" s="386">
        <v>3</v>
      </c>
      <c r="S101" s="386">
        <v>0</v>
      </c>
      <c r="T101" s="147" t="s">
        <v>386</v>
      </c>
      <c r="U101" s="383">
        <v>8</v>
      </c>
      <c r="V101" s="600">
        <v>0</v>
      </c>
      <c r="W101" s="600">
        <v>14</v>
      </c>
      <c r="X101" s="123">
        <f t="shared" si="37"/>
        <v>1.75</v>
      </c>
      <c r="Y101" s="601">
        <f t="shared" si="38"/>
        <v>1696</v>
      </c>
      <c r="Z101" s="601">
        <f t="shared" si="39"/>
        <v>32.25</v>
      </c>
      <c r="AA101" s="600">
        <v>5</v>
      </c>
      <c r="AB101" s="598">
        <f t="shared" si="74"/>
        <v>0.35714285714285715</v>
      </c>
      <c r="AC101" s="384"/>
      <c r="AD101" s="385"/>
      <c r="AE101" s="600">
        <v>4</v>
      </c>
      <c r="AF101" s="598">
        <f t="shared" si="75"/>
        <v>0.5</v>
      </c>
      <c r="AG101" s="600">
        <f>AE101</f>
        <v>4</v>
      </c>
      <c r="AH101" s="598">
        <f>(AG101+AG100)/(U101+1)</f>
        <v>0.55555555555555558</v>
      </c>
      <c r="AI101" s="384"/>
      <c r="AJ101" s="385"/>
      <c r="AK101" s="384"/>
      <c r="AL101" s="385"/>
      <c r="AM101" s="386">
        <f>AM100</f>
        <v>13455</v>
      </c>
      <c r="AN101" s="386">
        <f>AN100</f>
        <v>113</v>
      </c>
      <c r="AO101" s="602">
        <f t="shared" si="68"/>
        <v>8.3284198113207555E-3</v>
      </c>
      <c r="AP101" s="601">
        <f t="shared" si="40"/>
        <v>13568</v>
      </c>
      <c r="AQ101" s="167">
        <v>640</v>
      </c>
      <c r="AR101" s="665">
        <v>0.55937499999999996</v>
      </c>
      <c r="AS101" s="386">
        <f t="shared" si="41"/>
        <v>13455</v>
      </c>
      <c r="AT101" s="386">
        <f t="shared" si="69"/>
        <v>113</v>
      </c>
      <c r="AU101" s="601">
        <f t="shared" si="42"/>
        <v>13568</v>
      </c>
      <c r="AV101" s="601">
        <v>252</v>
      </c>
      <c r="AW101" s="598">
        <f t="shared" si="43"/>
        <v>1.8729096989966554E-2</v>
      </c>
      <c r="AX101" s="601">
        <v>6</v>
      </c>
      <c r="AY101" s="598">
        <f t="shared" si="70"/>
        <v>5.3097345132743362E-2</v>
      </c>
      <c r="AZ101" s="601">
        <f t="shared" si="44"/>
        <v>258</v>
      </c>
      <c r="BA101" s="598">
        <f t="shared" si="45"/>
        <v>1.9015330188679246E-2</v>
      </c>
      <c r="BB101" s="601">
        <v>9</v>
      </c>
      <c r="BC101" s="598">
        <f t="shared" si="46"/>
        <v>3.5714285714285712E-2</v>
      </c>
      <c r="BD101" s="600">
        <v>0</v>
      </c>
      <c r="BE101" s="598">
        <f t="shared" si="71"/>
        <v>0</v>
      </c>
      <c r="BF101" s="600">
        <f t="shared" si="47"/>
        <v>9</v>
      </c>
      <c r="BG101" s="598">
        <f t="shared" si="48"/>
        <v>3.4883720930232558E-2</v>
      </c>
      <c r="BH101" s="601">
        <v>9</v>
      </c>
      <c r="BI101" s="598">
        <f t="shared" si="49"/>
        <v>1</v>
      </c>
      <c r="BJ101" s="600">
        <v>0</v>
      </c>
      <c r="BK101" s="385" t="str">
        <f t="shared" si="65"/>
        <v/>
      </c>
      <c r="BL101" s="600">
        <f t="shared" si="50"/>
        <v>9</v>
      </c>
      <c r="BM101" s="598">
        <f t="shared" si="51"/>
        <v>1</v>
      </c>
      <c r="BN101" s="601">
        <v>1</v>
      </c>
      <c r="BO101" s="598">
        <f t="shared" si="52"/>
        <v>3.875968992248062E-3</v>
      </c>
      <c r="BP101" s="601">
        <v>1</v>
      </c>
      <c r="BQ101" s="598">
        <f t="shared" si="76"/>
        <v>3.875968992248062E-3</v>
      </c>
      <c r="BR101" s="601">
        <f t="shared" si="77"/>
        <v>2</v>
      </c>
      <c r="BS101" s="598">
        <f t="shared" si="55"/>
        <v>7.7519379844961239E-3</v>
      </c>
      <c r="BT101" s="600">
        <v>4</v>
      </c>
      <c r="BU101" s="598">
        <f t="shared" si="56"/>
        <v>0.2857142857142857</v>
      </c>
      <c r="BV101" s="600">
        <v>2</v>
      </c>
      <c r="BW101" s="598">
        <f t="shared" si="57"/>
        <v>0.25</v>
      </c>
      <c r="BX101" s="387" t="str">
        <f t="shared" si="58"/>
        <v/>
      </c>
    </row>
    <row r="102" spans="1:76" s="487" customFormat="1" ht="13.5" thickBot="1" x14ac:dyDescent="0.25">
      <c r="A102" s="392" t="s">
        <v>465</v>
      </c>
      <c r="B102" s="392" t="s">
        <v>566</v>
      </c>
      <c r="C102" s="392" t="s">
        <v>502</v>
      </c>
      <c r="D102" s="392" t="s">
        <v>509</v>
      </c>
      <c r="E102" s="392" t="s">
        <v>504</v>
      </c>
      <c r="F102" s="392" t="s">
        <v>505</v>
      </c>
      <c r="G102" s="9" t="s">
        <v>921</v>
      </c>
      <c r="H102" s="83" t="s">
        <v>1112</v>
      </c>
      <c r="I102" s="9" t="s">
        <v>934</v>
      </c>
      <c r="J102" s="9"/>
      <c r="K102" s="467"/>
      <c r="L102" s="562"/>
      <c r="M102" s="468"/>
      <c r="N102" s="467"/>
      <c r="O102" s="522"/>
      <c r="P102" s="467"/>
      <c r="Q102" s="466"/>
      <c r="R102" s="466"/>
      <c r="S102" s="466"/>
      <c r="T102" s="147" t="s">
        <v>386</v>
      </c>
      <c r="U102" s="397">
        <v>1</v>
      </c>
      <c r="V102" s="605">
        <v>0</v>
      </c>
      <c r="W102" s="605">
        <v>2</v>
      </c>
      <c r="X102" s="606">
        <f t="shared" si="37"/>
        <v>2</v>
      </c>
      <c r="Y102" s="607">
        <f t="shared" si="38"/>
        <v>358</v>
      </c>
      <c r="Z102" s="607">
        <f t="shared" si="39"/>
        <v>258</v>
      </c>
      <c r="AA102" s="605">
        <v>1</v>
      </c>
      <c r="AB102" s="608">
        <f t="shared" si="74"/>
        <v>0.5</v>
      </c>
      <c r="AC102" s="605">
        <v>0</v>
      </c>
      <c r="AD102" s="608" t="s">
        <v>434</v>
      </c>
      <c r="AE102" s="605">
        <v>1</v>
      </c>
      <c r="AF102" s="608">
        <f t="shared" si="75"/>
        <v>1</v>
      </c>
      <c r="AG102" s="605">
        <v>1</v>
      </c>
      <c r="AH102" s="399"/>
      <c r="AI102" s="398"/>
      <c r="AJ102" s="399"/>
      <c r="AK102" s="398"/>
      <c r="AL102" s="399"/>
      <c r="AM102" s="396">
        <v>352</v>
      </c>
      <c r="AN102" s="607">
        <v>6</v>
      </c>
      <c r="AO102" s="609">
        <f t="shared" si="68"/>
        <v>1.6759776536312849E-2</v>
      </c>
      <c r="AP102" s="607">
        <f t="shared" si="40"/>
        <v>358</v>
      </c>
      <c r="AQ102" s="167">
        <v>640</v>
      </c>
      <c r="AR102" s="665">
        <v>0.55937499999999996</v>
      </c>
      <c r="AS102" s="396">
        <f t="shared" si="41"/>
        <v>352</v>
      </c>
      <c r="AT102" s="396">
        <f t="shared" si="69"/>
        <v>6</v>
      </c>
      <c r="AU102" s="607">
        <f t="shared" si="42"/>
        <v>358</v>
      </c>
      <c r="AV102" s="607">
        <v>252</v>
      </c>
      <c r="AW102" s="608">
        <f t="shared" si="43"/>
        <v>0.71590909090909094</v>
      </c>
      <c r="AX102" s="607">
        <v>6</v>
      </c>
      <c r="AY102" s="608">
        <f t="shared" si="70"/>
        <v>1</v>
      </c>
      <c r="AZ102" s="607">
        <f t="shared" si="44"/>
        <v>258</v>
      </c>
      <c r="BA102" s="608">
        <f t="shared" si="45"/>
        <v>0.72067039106145248</v>
      </c>
      <c r="BB102" s="607">
        <v>9</v>
      </c>
      <c r="BC102" s="608">
        <f t="shared" si="46"/>
        <v>3.5714285714285712E-2</v>
      </c>
      <c r="BD102" s="605">
        <v>0</v>
      </c>
      <c r="BE102" s="608">
        <f t="shared" si="71"/>
        <v>0</v>
      </c>
      <c r="BF102" s="605">
        <f t="shared" si="47"/>
        <v>9</v>
      </c>
      <c r="BG102" s="608">
        <f t="shared" si="48"/>
        <v>3.4883720930232558E-2</v>
      </c>
      <c r="BH102" s="607">
        <v>9</v>
      </c>
      <c r="BI102" s="608">
        <f t="shared" si="49"/>
        <v>1</v>
      </c>
      <c r="BJ102" s="605">
        <v>0</v>
      </c>
      <c r="BK102" s="399" t="str">
        <f t="shared" si="65"/>
        <v/>
      </c>
      <c r="BL102" s="605">
        <f t="shared" si="50"/>
        <v>9</v>
      </c>
      <c r="BM102" s="608">
        <f t="shared" si="51"/>
        <v>1</v>
      </c>
      <c r="BN102" s="607">
        <v>1</v>
      </c>
      <c r="BO102" s="608">
        <f t="shared" si="52"/>
        <v>3.875968992248062E-3</v>
      </c>
      <c r="BP102" s="607">
        <v>19</v>
      </c>
      <c r="BQ102" s="608">
        <f t="shared" si="76"/>
        <v>7.3643410852713184E-2</v>
      </c>
      <c r="BR102" s="607">
        <f t="shared" si="77"/>
        <v>20</v>
      </c>
      <c r="BS102" s="608">
        <f t="shared" si="55"/>
        <v>7.7519379844961239E-2</v>
      </c>
      <c r="BT102" s="605">
        <v>0</v>
      </c>
      <c r="BU102" s="608">
        <f t="shared" si="56"/>
        <v>0</v>
      </c>
      <c r="BV102" s="605">
        <v>0</v>
      </c>
      <c r="BW102" s="608">
        <f t="shared" si="57"/>
        <v>0</v>
      </c>
      <c r="BX102" s="411" t="str">
        <f t="shared" si="58"/>
        <v/>
      </c>
    </row>
    <row r="103" spans="1:76" s="486" customFormat="1" x14ac:dyDescent="0.2">
      <c r="A103" s="400" t="s">
        <v>567</v>
      </c>
      <c r="B103" s="400" t="s">
        <v>569</v>
      </c>
      <c r="C103" s="400" t="s">
        <v>570</v>
      </c>
      <c r="D103" s="400" t="s">
        <v>507</v>
      </c>
      <c r="E103" s="400" t="s">
        <v>504</v>
      </c>
      <c r="F103" s="400" t="s">
        <v>505</v>
      </c>
      <c r="G103" s="592" t="s">
        <v>314</v>
      </c>
      <c r="H103" s="592" t="s">
        <v>1110</v>
      </c>
      <c r="I103" s="592" t="s">
        <v>935</v>
      </c>
      <c r="J103" s="592" t="s">
        <v>936</v>
      </c>
      <c r="K103" s="401"/>
      <c r="L103" s="401"/>
      <c r="M103" s="402"/>
      <c r="N103" s="401"/>
      <c r="O103" s="401"/>
      <c r="P103" s="401"/>
      <c r="Q103" s="403"/>
      <c r="R103" s="403"/>
      <c r="S103" s="403"/>
      <c r="T103" s="430" t="s">
        <v>510</v>
      </c>
      <c r="U103" s="405">
        <v>3</v>
      </c>
      <c r="V103" s="597">
        <v>2</v>
      </c>
      <c r="W103" s="597">
        <v>2</v>
      </c>
      <c r="X103" s="113">
        <f t="shared" si="37"/>
        <v>0.66666666666666663</v>
      </c>
      <c r="Y103" s="114">
        <f t="shared" si="38"/>
        <v>583.33333333333337</v>
      </c>
      <c r="Z103" s="428" t="str">
        <f t="shared" si="39"/>
        <v/>
      </c>
      <c r="AA103" s="406"/>
      <c r="AB103" s="407"/>
      <c r="AC103" s="406"/>
      <c r="AD103" s="407"/>
      <c r="AE103" s="406"/>
      <c r="AF103" s="407"/>
      <c r="AG103" s="406"/>
      <c r="AH103" s="407"/>
      <c r="AI103" s="597">
        <v>1</v>
      </c>
      <c r="AJ103" s="115">
        <f t="shared" ref="AJ103:AJ118" si="78">AI103/W103</f>
        <v>0.5</v>
      </c>
      <c r="AK103" s="597">
        <v>1</v>
      </c>
      <c r="AL103" s="115">
        <f t="shared" ref="AL103:AL118" si="79">AK103/U103</f>
        <v>0.33333333333333331</v>
      </c>
      <c r="AM103" s="408">
        <v>1349</v>
      </c>
      <c r="AN103" s="114">
        <v>401</v>
      </c>
      <c r="AO103" s="118">
        <f t="shared" si="68"/>
        <v>0.22914285714285715</v>
      </c>
      <c r="AP103" s="114">
        <f t="shared" si="40"/>
        <v>1750</v>
      </c>
      <c r="AQ103" s="167">
        <v>1800</v>
      </c>
      <c r="AR103" s="665">
        <v>0.97222222222222221</v>
      </c>
      <c r="AS103" s="403" t="str">
        <f t="shared" si="41"/>
        <v/>
      </c>
      <c r="AT103" s="403" t="str">
        <f t="shared" si="69"/>
        <v/>
      </c>
      <c r="AU103" s="428" t="str">
        <f t="shared" si="42"/>
        <v/>
      </c>
      <c r="AV103" s="428"/>
      <c r="AW103" s="407" t="str">
        <f t="shared" si="43"/>
        <v/>
      </c>
      <c r="AX103" s="428"/>
      <c r="AY103" s="407" t="str">
        <f t="shared" si="70"/>
        <v/>
      </c>
      <c r="AZ103" s="428" t="str">
        <f t="shared" si="44"/>
        <v/>
      </c>
      <c r="BA103" s="407" t="str">
        <f t="shared" si="45"/>
        <v/>
      </c>
      <c r="BB103" s="428" t="s">
        <v>323</v>
      </c>
      <c r="BC103" s="407" t="str">
        <f t="shared" si="46"/>
        <v/>
      </c>
      <c r="BD103" s="406" t="s">
        <v>323</v>
      </c>
      <c r="BE103" s="407" t="str">
        <f t="shared" si="71"/>
        <v/>
      </c>
      <c r="BF103" s="406" t="str">
        <f t="shared" si="47"/>
        <v/>
      </c>
      <c r="BG103" s="407" t="str">
        <f t="shared" si="48"/>
        <v/>
      </c>
      <c r="BH103" s="428"/>
      <c r="BI103" s="407" t="str">
        <f t="shared" si="49"/>
        <v/>
      </c>
      <c r="BJ103" s="406"/>
      <c r="BK103" s="407" t="str">
        <f t="shared" si="65"/>
        <v/>
      </c>
      <c r="BL103" s="406" t="str">
        <f t="shared" si="50"/>
        <v/>
      </c>
      <c r="BM103" s="407" t="str">
        <f t="shared" si="51"/>
        <v/>
      </c>
      <c r="BN103" s="428"/>
      <c r="BO103" s="407" t="str">
        <f t="shared" si="52"/>
        <v/>
      </c>
      <c r="BP103" s="428"/>
      <c r="BQ103" s="407" t="str">
        <f t="shared" si="76"/>
        <v/>
      </c>
      <c r="BR103" s="428" t="str">
        <f t="shared" si="77"/>
        <v/>
      </c>
      <c r="BS103" s="407" t="str">
        <f t="shared" si="55"/>
        <v/>
      </c>
      <c r="BT103" s="597">
        <v>1</v>
      </c>
      <c r="BU103" s="115">
        <f t="shared" si="56"/>
        <v>0.5</v>
      </c>
      <c r="BV103" s="597">
        <v>1</v>
      </c>
      <c r="BW103" s="115">
        <f t="shared" si="57"/>
        <v>0.33333333333333331</v>
      </c>
      <c r="BX103" s="119">
        <f t="shared" si="58"/>
        <v>1</v>
      </c>
    </row>
    <row r="104" spans="1:76" s="167" customFormat="1" x14ac:dyDescent="0.2">
      <c r="A104" s="379" t="s">
        <v>567</v>
      </c>
      <c r="B104" s="379" t="s">
        <v>569</v>
      </c>
      <c r="C104" s="379" t="s">
        <v>571</v>
      </c>
      <c r="D104" s="379" t="s">
        <v>507</v>
      </c>
      <c r="E104" s="379" t="s">
        <v>504</v>
      </c>
      <c r="F104" s="379" t="s">
        <v>505</v>
      </c>
      <c r="G104" s="591" t="s">
        <v>314</v>
      </c>
      <c r="H104" s="592" t="s">
        <v>1110</v>
      </c>
      <c r="I104" s="591" t="s">
        <v>935</v>
      </c>
      <c r="J104" s="591" t="s">
        <v>936</v>
      </c>
      <c r="K104" s="380"/>
      <c r="L104" s="380"/>
      <c r="M104" s="381"/>
      <c r="N104" s="380"/>
      <c r="O104" s="380"/>
      <c r="P104" s="380"/>
      <c r="Q104" s="382"/>
      <c r="R104" s="382"/>
      <c r="S104" s="382"/>
      <c r="T104" s="147" t="s">
        <v>386</v>
      </c>
      <c r="U104" s="383">
        <v>2</v>
      </c>
      <c r="V104" s="600">
        <v>0</v>
      </c>
      <c r="W104" s="600">
        <v>3</v>
      </c>
      <c r="X104" s="123">
        <f t="shared" si="37"/>
        <v>1.5</v>
      </c>
      <c r="Y104" s="601">
        <f t="shared" si="38"/>
        <v>395.5</v>
      </c>
      <c r="Z104" s="601">
        <f t="shared" si="39"/>
        <v>231</v>
      </c>
      <c r="AA104" s="384"/>
      <c r="AB104" s="385"/>
      <c r="AC104" s="384"/>
      <c r="AD104" s="385"/>
      <c r="AE104" s="384"/>
      <c r="AF104" s="385"/>
      <c r="AG104" s="384"/>
      <c r="AH104" s="385"/>
      <c r="AI104" s="600">
        <v>2</v>
      </c>
      <c r="AJ104" s="598">
        <f t="shared" si="78"/>
        <v>0.66666666666666663</v>
      </c>
      <c r="AK104" s="600">
        <v>2</v>
      </c>
      <c r="AL104" s="598">
        <f t="shared" si="79"/>
        <v>1</v>
      </c>
      <c r="AM104" s="386">
        <v>760</v>
      </c>
      <c r="AN104" s="601">
        <v>31</v>
      </c>
      <c r="AO104" s="602">
        <f t="shared" si="68"/>
        <v>3.9190897597977246E-2</v>
      </c>
      <c r="AP104" s="601">
        <f t="shared" si="40"/>
        <v>791</v>
      </c>
      <c r="AQ104" s="167">
        <v>1090</v>
      </c>
      <c r="AR104" s="665">
        <v>0.72568807339449537</v>
      </c>
      <c r="AS104" s="386">
        <f t="shared" si="41"/>
        <v>760</v>
      </c>
      <c r="AT104" s="386">
        <f t="shared" si="69"/>
        <v>31</v>
      </c>
      <c r="AU104" s="601">
        <f t="shared" si="42"/>
        <v>791</v>
      </c>
      <c r="AV104" s="601">
        <v>439</v>
      </c>
      <c r="AW104" s="598">
        <f t="shared" si="43"/>
        <v>0.57763157894736838</v>
      </c>
      <c r="AX104" s="601">
        <v>23</v>
      </c>
      <c r="AY104" s="598">
        <f t="shared" si="70"/>
        <v>0.74193548387096775</v>
      </c>
      <c r="AZ104" s="601">
        <f t="shared" si="44"/>
        <v>462</v>
      </c>
      <c r="BA104" s="598">
        <f t="shared" si="45"/>
        <v>0.58407079646017701</v>
      </c>
      <c r="BB104" s="601">
        <v>2</v>
      </c>
      <c r="BC104" s="598">
        <f t="shared" si="46"/>
        <v>4.5558086560364463E-3</v>
      </c>
      <c r="BD104" s="600">
        <v>0</v>
      </c>
      <c r="BE104" s="598">
        <f t="shared" si="71"/>
        <v>0</v>
      </c>
      <c r="BF104" s="600">
        <f t="shared" si="47"/>
        <v>2</v>
      </c>
      <c r="BG104" s="598">
        <f t="shared" si="48"/>
        <v>4.329004329004329E-3</v>
      </c>
      <c r="BH104" s="601">
        <v>2</v>
      </c>
      <c r="BI104" s="598">
        <f t="shared" si="49"/>
        <v>1</v>
      </c>
      <c r="BJ104" s="600">
        <v>0</v>
      </c>
      <c r="BK104" s="385" t="str">
        <f t="shared" si="65"/>
        <v/>
      </c>
      <c r="BL104" s="600">
        <f t="shared" si="50"/>
        <v>2</v>
      </c>
      <c r="BM104" s="598">
        <f t="shared" si="51"/>
        <v>1</v>
      </c>
      <c r="BN104" s="601">
        <v>0</v>
      </c>
      <c r="BO104" s="598">
        <f t="shared" si="52"/>
        <v>0</v>
      </c>
      <c r="BP104" s="601">
        <v>17</v>
      </c>
      <c r="BQ104" s="598">
        <f t="shared" si="76"/>
        <v>3.67965367965368E-2</v>
      </c>
      <c r="BR104" s="601">
        <f t="shared" si="77"/>
        <v>17</v>
      </c>
      <c r="BS104" s="598">
        <f t="shared" si="55"/>
        <v>3.67965367965368E-2</v>
      </c>
      <c r="BT104" s="600">
        <v>0</v>
      </c>
      <c r="BU104" s="598">
        <f t="shared" si="56"/>
        <v>0</v>
      </c>
      <c r="BV104" s="600">
        <v>0</v>
      </c>
      <c r="BW104" s="598">
        <f t="shared" si="57"/>
        <v>0</v>
      </c>
      <c r="BX104" s="387" t="str">
        <f t="shared" si="58"/>
        <v/>
      </c>
    </row>
    <row r="105" spans="1:76" s="167" customFormat="1" x14ac:dyDescent="0.2">
      <c r="A105" s="379" t="s">
        <v>567</v>
      </c>
      <c r="B105" s="379" t="s">
        <v>572</v>
      </c>
      <c r="C105" s="379" t="s">
        <v>502</v>
      </c>
      <c r="D105" s="379" t="s">
        <v>507</v>
      </c>
      <c r="E105" s="379" t="s">
        <v>504</v>
      </c>
      <c r="F105" s="379" t="s">
        <v>505</v>
      </c>
      <c r="G105" s="591" t="s">
        <v>314</v>
      </c>
      <c r="H105" s="592" t="s">
        <v>1110</v>
      </c>
      <c r="I105" s="591" t="s">
        <v>935</v>
      </c>
      <c r="J105" s="591" t="s">
        <v>936</v>
      </c>
      <c r="K105" s="380"/>
      <c r="L105" s="380"/>
      <c r="M105" s="381"/>
      <c r="N105" s="380"/>
      <c r="O105" s="380"/>
      <c r="P105" s="380"/>
      <c r="Q105" s="382"/>
      <c r="R105" s="382"/>
      <c r="S105" s="382"/>
      <c r="T105" s="147" t="s">
        <v>386</v>
      </c>
      <c r="U105" s="383">
        <v>5</v>
      </c>
      <c r="V105" s="600">
        <v>0</v>
      </c>
      <c r="W105" s="600">
        <v>15</v>
      </c>
      <c r="X105" s="123">
        <f t="shared" si="37"/>
        <v>3</v>
      </c>
      <c r="Y105" s="601">
        <f t="shared" si="38"/>
        <v>8517.2000000000007</v>
      </c>
      <c r="Z105" s="601">
        <f t="shared" si="39"/>
        <v>4324.6000000000004</v>
      </c>
      <c r="AA105" s="384"/>
      <c r="AB105" s="385"/>
      <c r="AC105" s="384"/>
      <c r="AD105" s="385"/>
      <c r="AE105" s="384"/>
      <c r="AF105" s="385"/>
      <c r="AG105" s="384"/>
      <c r="AH105" s="385"/>
      <c r="AI105" s="600">
        <v>3</v>
      </c>
      <c r="AJ105" s="598">
        <f t="shared" si="78"/>
        <v>0.2</v>
      </c>
      <c r="AK105" s="600">
        <v>3</v>
      </c>
      <c r="AL105" s="598">
        <f t="shared" si="79"/>
        <v>0.6</v>
      </c>
      <c r="AM105" s="386">
        <v>42560</v>
      </c>
      <c r="AN105" s="601">
        <v>26</v>
      </c>
      <c r="AO105" s="602">
        <f t="shared" si="68"/>
        <v>6.1052928192363684E-4</v>
      </c>
      <c r="AP105" s="601">
        <f t="shared" si="40"/>
        <v>42586</v>
      </c>
      <c r="AQ105" s="167">
        <v>61700</v>
      </c>
      <c r="AR105" s="665">
        <v>0.69021069692058346</v>
      </c>
      <c r="AS105" s="386">
        <f t="shared" si="41"/>
        <v>42560</v>
      </c>
      <c r="AT105" s="386">
        <f t="shared" si="69"/>
        <v>26</v>
      </c>
      <c r="AU105" s="601">
        <f t="shared" si="42"/>
        <v>42586</v>
      </c>
      <c r="AV105" s="601">
        <v>21609</v>
      </c>
      <c r="AW105" s="598">
        <f t="shared" si="43"/>
        <v>0.50773026315789471</v>
      </c>
      <c r="AX105" s="601">
        <v>14</v>
      </c>
      <c r="AY105" s="598">
        <f t="shared" si="70"/>
        <v>0.53846153846153844</v>
      </c>
      <c r="AZ105" s="601">
        <f t="shared" si="44"/>
        <v>21623</v>
      </c>
      <c r="BA105" s="598">
        <f t="shared" si="45"/>
        <v>0.50774902550133849</v>
      </c>
      <c r="BB105" s="601">
        <v>193</v>
      </c>
      <c r="BC105" s="598">
        <f t="shared" si="46"/>
        <v>8.9314637419593695E-3</v>
      </c>
      <c r="BD105" s="600">
        <v>2</v>
      </c>
      <c r="BE105" s="598">
        <f t="shared" si="71"/>
        <v>0.14285714285714285</v>
      </c>
      <c r="BF105" s="600">
        <f t="shared" si="47"/>
        <v>195</v>
      </c>
      <c r="BG105" s="598">
        <f t="shared" si="48"/>
        <v>9.0181750913379266E-3</v>
      </c>
      <c r="BH105" s="601">
        <v>193</v>
      </c>
      <c r="BI105" s="598">
        <f t="shared" si="49"/>
        <v>1</v>
      </c>
      <c r="BJ105" s="600">
        <v>2</v>
      </c>
      <c r="BK105" s="598">
        <f t="shared" si="65"/>
        <v>1</v>
      </c>
      <c r="BL105" s="600">
        <f t="shared" si="50"/>
        <v>195</v>
      </c>
      <c r="BM105" s="598">
        <f t="shared" si="51"/>
        <v>1</v>
      </c>
      <c r="BN105" s="601">
        <v>92</v>
      </c>
      <c r="BO105" s="598">
        <f t="shared" si="52"/>
        <v>4.2547287610414835E-3</v>
      </c>
      <c r="BP105" s="601">
        <v>2312</v>
      </c>
      <c r="BQ105" s="598">
        <f t="shared" si="76"/>
        <v>0.10692318364704251</v>
      </c>
      <c r="BR105" s="601">
        <f t="shared" si="77"/>
        <v>2404</v>
      </c>
      <c r="BS105" s="598">
        <f t="shared" si="55"/>
        <v>0.11117791240808399</v>
      </c>
      <c r="BT105" s="600">
        <v>4</v>
      </c>
      <c r="BU105" s="598">
        <f t="shared" si="56"/>
        <v>0.26666666666666666</v>
      </c>
      <c r="BV105" s="600">
        <v>2</v>
      </c>
      <c r="BW105" s="598">
        <f t="shared" si="57"/>
        <v>0.4</v>
      </c>
      <c r="BX105" s="387" t="str">
        <f t="shared" si="58"/>
        <v/>
      </c>
    </row>
    <row r="106" spans="1:76" s="167" customFormat="1" x14ac:dyDescent="0.2">
      <c r="A106" s="379" t="s">
        <v>567</v>
      </c>
      <c r="B106" s="379" t="s">
        <v>573</v>
      </c>
      <c r="C106" s="379" t="s">
        <v>502</v>
      </c>
      <c r="D106" s="379" t="s">
        <v>507</v>
      </c>
      <c r="E106" s="379" t="s">
        <v>504</v>
      </c>
      <c r="F106" s="379" t="s">
        <v>505</v>
      </c>
      <c r="G106" s="591" t="s">
        <v>314</v>
      </c>
      <c r="H106" s="592" t="s">
        <v>1110</v>
      </c>
      <c r="I106" s="591" t="s">
        <v>935</v>
      </c>
      <c r="J106" s="591" t="s">
        <v>936</v>
      </c>
      <c r="K106" s="380"/>
      <c r="L106" s="380"/>
      <c r="M106" s="381"/>
      <c r="N106" s="380"/>
      <c r="O106" s="380"/>
      <c r="P106" s="380"/>
      <c r="Q106" s="382"/>
      <c r="R106" s="382"/>
      <c r="S106" s="382"/>
      <c r="T106" s="147" t="s">
        <v>386</v>
      </c>
      <c r="U106" s="383">
        <v>5</v>
      </c>
      <c r="V106" s="600">
        <v>0</v>
      </c>
      <c r="W106" s="600">
        <v>10</v>
      </c>
      <c r="X106" s="123">
        <f t="shared" si="37"/>
        <v>2</v>
      </c>
      <c r="Y106" s="601">
        <f t="shared" si="38"/>
        <v>8507.6</v>
      </c>
      <c r="Z106" s="601">
        <f t="shared" si="39"/>
        <v>4662.6000000000004</v>
      </c>
      <c r="AA106" s="384"/>
      <c r="AB106" s="385"/>
      <c r="AC106" s="384"/>
      <c r="AD106" s="385"/>
      <c r="AE106" s="384"/>
      <c r="AF106" s="385"/>
      <c r="AG106" s="384"/>
      <c r="AH106" s="385"/>
      <c r="AI106" s="600">
        <v>4</v>
      </c>
      <c r="AJ106" s="598">
        <f t="shared" si="78"/>
        <v>0.4</v>
      </c>
      <c r="AK106" s="600">
        <v>3</v>
      </c>
      <c r="AL106" s="598">
        <f t="shared" si="79"/>
        <v>0.6</v>
      </c>
      <c r="AM106" s="386">
        <v>42469</v>
      </c>
      <c r="AN106" s="601">
        <v>69</v>
      </c>
      <c r="AO106" s="602">
        <f t="shared" si="68"/>
        <v>1.622079082232357E-3</v>
      </c>
      <c r="AP106" s="601">
        <f t="shared" si="40"/>
        <v>42538</v>
      </c>
      <c r="AQ106" s="167">
        <v>59500</v>
      </c>
      <c r="AR106" s="665">
        <v>0.71492436974789919</v>
      </c>
      <c r="AS106" s="386">
        <f t="shared" si="41"/>
        <v>42469</v>
      </c>
      <c r="AT106" s="386">
        <f t="shared" si="69"/>
        <v>69</v>
      </c>
      <c r="AU106" s="601">
        <f t="shared" si="42"/>
        <v>42538</v>
      </c>
      <c r="AV106" s="601">
        <v>23269</v>
      </c>
      <c r="AW106" s="598">
        <f t="shared" si="43"/>
        <v>0.54790553109326801</v>
      </c>
      <c r="AX106" s="601">
        <v>44</v>
      </c>
      <c r="AY106" s="598">
        <f t="shared" si="70"/>
        <v>0.6376811594202898</v>
      </c>
      <c r="AZ106" s="601">
        <f t="shared" si="44"/>
        <v>23313</v>
      </c>
      <c r="BA106" s="598">
        <f t="shared" si="45"/>
        <v>0.54805115426207152</v>
      </c>
      <c r="BB106" s="601">
        <v>207</v>
      </c>
      <c r="BC106" s="598">
        <f t="shared" si="46"/>
        <v>8.8959559929519955E-3</v>
      </c>
      <c r="BD106" s="600">
        <v>8</v>
      </c>
      <c r="BE106" s="598">
        <f t="shared" si="71"/>
        <v>0.18181818181818182</v>
      </c>
      <c r="BF106" s="600">
        <f t="shared" si="47"/>
        <v>215</v>
      </c>
      <c r="BG106" s="598">
        <f t="shared" si="48"/>
        <v>9.2223223094410837E-3</v>
      </c>
      <c r="BH106" s="601">
        <v>206</v>
      </c>
      <c r="BI106" s="598">
        <f t="shared" si="49"/>
        <v>0.99516908212560384</v>
      </c>
      <c r="BJ106" s="600">
        <v>8</v>
      </c>
      <c r="BK106" s="598">
        <f t="shared" si="65"/>
        <v>1</v>
      </c>
      <c r="BL106" s="600">
        <f t="shared" si="50"/>
        <v>214</v>
      </c>
      <c r="BM106" s="598">
        <f t="shared" si="51"/>
        <v>0.99534883720930234</v>
      </c>
      <c r="BN106" s="601">
        <v>28</v>
      </c>
      <c r="BO106" s="598">
        <f t="shared" si="52"/>
        <v>1.2010466263458156E-3</v>
      </c>
      <c r="BP106" s="601">
        <v>2775</v>
      </c>
      <c r="BQ106" s="598">
        <f t="shared" si="76"/>
        <v>0.11903229957534422</v>
      </c>
      <c r="BR106" s="601">
        <f t="shared" si="77"/>
        <v>2803</v>
      </c>
      <c r="BS106" s="598">
        <f t="shared" si="55"/>
        <v>0.12023334620169004</v>
      </c>
      <c r="BT106" s="600">
        <v>5</v>
      </c>
      <c r="BU106" s="598">
        <f t="shared" si="56"/>
        <v>0.5</v>
      </c>
      <c r="BV106" s="600">
        <v>3</v>
      </c>
      <c r="BW106" s="598">
        <f t="shared" si="57"/>
        <v>0.6</v>
      </c>
      <c r="BX106" s="387" t="str">
        <f t="shared" si="58"/>
        <v/>
      </c>
    </row>
    <row r="107" spans="1:76" s="167" customFormat="1" x14ac:dyDescent="0.2">
      <c r="A107" s="379" t="s">
        <v>567</v>
      </c>
      <c r="B107" s="379" t="s">
        <v>574</v>
      </c>
      <c r="C107" s="379" t="s">
        <v>502</v>
      </c>
      <c r="D107" s="379" t="s">
        <v>507</v>
      </c>
      <c r="E107" s="379" t="s">
        <v>504</v>
      </c>
      <c r="F107" s="379" t="s">
        <v>505</v>
      </c>
      <c r="G107" s="591" t="s">
        <v>314</v>
      </c>
      <c r="H107" s="592" t="s">
        <v>1110</v>
      </c>
      <c r="I107" s="591" t="s">
        <v>935</v>
      </c>
      <c r="J107" s="591" t="s">
        <v>936</v>
      </c>
      <c r="K107" s="380"/>
      <c r="L107" s="380"/>
      <c r="M107" s="381"/>
      <c r="N107" s="380"/>
      <c r="O107" s="380"/>
      <c r="P107" s="380"/>
      <c r="Q107" s="382"/>
      <c r="R107" s="382"/>
      <c r="S107" s="382"/>
      <c r="T107" s="147" t="s">
        <v>386</v>
      </c>
      <c r="U107" s="383">
        <v>5</v>
      </c>
      <c r="V107" s="600">
        <v>0</v>
      </c>
      <c r="W107" s="600">
        <v>12</v>
      </c>
      <c r="X107" s="123">
        <f t="shared" si="37"/>
        <v>2.4</v>
      </c>
      <c r="Y107" s="601">
        <f t="shared" si="38"/>
        <v>7820.8</v>
      </c>
      <c r="Z107" s="601">
        <f t="shared" si="39"/>
        <v>3845.4</v>
      </c>
      <c r="AA107" s="384"/>
      <c r="AB107" s="385"/>
      <c r="AC107" s="384"/>
      <c r="AD107" s="385"/>
      <c r="AE107" s="384"/>
      <c r="AF107" s="385"/>
      <c r="AG107" s="384"/>
      <c r="AH107" s="385"/>
      <c r="AI107" s="600">
        <v>4</v>
      </c>
      <c r="AJ107" s="598">
        <f t="shared" si="78"/>
        <v>0.33333333333333331</v>
      </c>
      <c r="AK107" s="600">
        <v>3</v>
      </c>
      <c r="AL107" s="598">
        <f t="shared" si="79"/>
        <v>0.6</v>
      </c>
      <c r="AM107" s="386">
        <v>39027</v>
      </c>
      <c r="AN107" s="601">
        <v>77</v>
      </c>
      <c r="AO107" s="602">
        <f t="shared" si="68"/>
        <v>1.9691080196399344E-3</v>
      </c>
      <c r="AP107" s="601">
        <f t="shared" si="40"/>
        <v>39104</v>
      </c>
      <c r="AQ107" s="167">
        <v>59800</v>
      </c>
      <c r="AR107" s="665">
        <v>0.65391304347826085</v>
      </c>
      <c r="AS107" s="386">
        <f t="shared" si="41"/>
        <v>39027</v>
      </c>
      <c r="AT107" s="386">
        <f t="shared" si="69"/>
        <v>77</v>
      </c>
      <c r="AU107" s="601">
        <f t="shared" si="42"/>
        <v>39104</v>
      </c>
      <c r="AV107" s="601">
        <v>19182</v>
      </c>
      <c r="AW107" s="598">
        <f t="shared" si="43"/>
        <v>0.4915058805442386</v>
      </c>
      <c r="AX107" s="601">
        <v>45</v>
      </c>
      <c r="AY107" s="598">
        <f t="shared" si="70"/>
        <v>0.58441558441558439</v>
      </c>
      <c r="AZ107" s="601">
        <f t="shared" si="44"/>
        <v>19227</v>
      </c>
      <c r="BA107" s="598">
        <f t="shared" si="45"/>
        <v>0.49168882978723405</v>
      </c>
      <c r="BB107" s="601">
        <v>230</v>
      </c>
      <c r="BC107" s="598">
        <f t="shared" si="46"/>
        <v>1.1990407673860911E-2</v>
      </c>
      <c r="BD107" s="600">
        <v>11</v>
      </c>
      <c r="BE107" s="598">
        <f t="shared" si="71"/>
        <v>0.24444444444444444</v>
      </c>
      <c r="BF107" s="600">
        <f t="shared" si="47"/>
        <v>241</v>
      </c>
      <c r="BG107" s="598">
        <f t="shared" si="48"/>
        <v>1.2534456753523691E-2</v>
      </c>
      <c r="BH107" s="601">
        <v>214</v>
      </c>
      <c r="BI107" s="598">
        <f t="shared" si="49"/>
        <v>0.93043478260869561</v>
      </c>
      <c r="BJ107" s="600">
        <v>9</v>
      </c>
      <c r="BK107" s="598">
        <f t="shared" si="65"/>
        <v>0.81818181818181823</v>
      </c>
      <c r="BL107" s="600">
        <f t="shared" si="50"/>
        <v>223</v>
      </c>
      <c r="BM107" s="598">
        <f t="shared" si="51"/>
        <v>0.92531120331950212</v>
      </c>
      <c r="BN107" s="601">
        <v>44</v>
      </c>
      <c r="BO107" s="598">
        <f t="shared" si="52"/>
        <v>2.288448535913039E-3</v>
      </c>
      <c r="BP107" s="601">
        <v>2063</v>
      </c>
      <c r="BQ107" s="598">
        <f t="shared" si="76"/>
        <v>0.10729703021792271</v>
      </c>
      <c r="BR107" s="601">
        <f t="shared" si="77"/>
        <v>2107</v>
      </c>
      <c r="BS107" s="598">
        <f t="shared" si="55"/>
        <v>0.10958547875383576</v>
      </c>
      <c r="BT107" s="600">
        <v>2</v>
      </c>
      <c r="BU107" s="598">
        <f t="shared" si="56"/>
        <v>0.16666666666666666</v>
      </c>
      <c r="BV107" s="600">
        <v>2</v>
      </c>
      <c r="BW107" s="598">
        <f t="shared" si="57"/>
        <v>0.4</v>
      </c>
      <c r="BX107" s="387" t="str">
        <f t="shared" si="58"/>
        <v/>
      </c>
    </row>
    <row r="108" spans="1:76" s="167" customFormat="1" x14ac:dyDescent="0.2">
      <c r="A108" s="379" t="s">
        <v>567</v>
      </c>
      <c r="B108" s="379" t="s">
        <v>575</v>
      </c>
      <c r="C108" s="379" t="s">
        <v>502</v>
      </c>
      <c r="D108" s="379" t="s">
        <v>507</v>
      </c>
      <c r="E108" s="379" t="s">
        <v>504</v>
      </c>
      <c r="F108" s="379" t="s">
        <v>505</v>
      </c>
      <c r="G108" s="591" t="s">
        <v>314</v>
      </c>
      <c r="H108" s="592" t="s">
        <v>1110</v>
      </c>
      <c r="I108" s="591" t="s">
        <v>935</v>
      </c>
      <c r="J108" s="591" t="s">
        <v>936</v>
      </c>
      <c r="K108" s="380"/>
      <c r="L108" s="380"/>
      <c r="M108" s="381"/>
      <c r="N108" s="380"/>
      <c r="O108" s="380"/>
      <c r="P108" s="380"/>
      <c r="Q108" s="382"/>
      <c r="R108" s="382"/>
      <c r="S108" s="382"/>
      <c r="T108" s="147" t="s">
        <v>386</v>
      </c>
      <c r="U108" s="383">
        <v>5</v>
      </c>
      <c r="V108" s="600">
        <v>0</v>
      </c>
      <c r="W108" s="600">
        <v>7</v>
      </c>
      <c r="X108" s="123">
        <f t="shared" si="37"/>
        <v>1.4</v>
      </c>
      <c r="Y108" s="601">
        <f t="shared" si="38"/>
        <v>892.4</v>
      </c>
      <c r="Z108" s="601">
        <f t="shared" si="39"/>
        <v>545.4</v>
      </c>
      <c r="AA108" s="384"/>
      <c r="AB108" s="385"/>
      <c r="AC108" s="384"/>
      <c r="AD108" s="385"/>
      <c r="AE108" s="384"/>
      <c r="AF108" s="385"/>
      <c r="AG108" s="384"/>
      <c r="AH108" s="385"/>
      <c r="AI108" s="600">
        <v>5</v>
      </c>
      <c r="AJ108" s="598">
        <f t="shared" si="78"/>
        <v>0.7142857142857143</v>
      </c>
      <c r="AK108" s="600">
        <v>3</v>
      </c>
      <c r="AL108" s="598">
        <f t="shared" si="79"/>
        <v>0.6</v>
      </c>
      <c r="AM108" s="386">
        <v>4298</v>
      </c>
      <c r="AN108" s="601">
        <v>164</v>
      </c>
      <c r="AO108" s="602">
        <f t="shared" si="68"/>
        <v>3.6754818467055132E-2</v>
      </c>
      <c r="AP108" s="601">
        <f t="shared" si="40"/>
        <v>4462</v>
      </c>
      <c r="AQ108" s="167">
        <v>5710</v>
      </c>
      <c r="AR108" s="665">
        <v>0.78143607705779339</v>
      </c>
      <c r="AS108" s="386">
        <f t="shared" si="41"/>
        <v>4298</v>
      </c>
      <c r="AT108" s="386">
        <f t="shared" si="69"/>
        <v>164</v>
      </c>
      <c r="AU108" s="601">
        <f t="shared" si="42"/>
        <v>4462</v>
      </c>
      <c r="AV108" s="601">
        <v>2617</v>
      </c>
      <c r="AW108" s="598">
        <f t="shared" si="43"/>
        <v>0.60888785481619356</v>
      </c>
      <c r="AX108" s="601">
        <v>110</v>
      </c>
      <c r="AY108" s="598">
        <f t="shared" si="70"/>
        <v>0.67073170731707321</v>
      </c>
      <c r="AZ108" s="601">
        <f t="shared" si="44"/>
        <v>2727</v>
      </c>
      <c r="BA108" s="598">
        <f t="shared" si="45"/>
        <v>0.61116091438816678</v>
      </c>
      <c r="BB108" s="601">
        <v>23</v>
      </c>
      <c r="BC108" s="598">
        <f t="shared" si="46"/>
        <v>8.7886893389377153E-3</v>
      </c>
      <c r="BD108" s="600">
        <v>2</v>
      </c>
      <c r="BE108" s="598">
        <f t="shared" si="71"/>
        <v>1.8181818181818181E-2</v>
      </c>
      <c r="BF108" s="600">
        <f t="shared" si="47"/>
        <v>25</v>
      </c>
      <c r="BG108" s="598">
        <f t="shared" si="48"/>
        <v>9.1675834250091667E-3</v>
      </c>
      <c r="BH108" s="601">
        <v>23</v>
      </c>
      <c r="BI108" s="598">
        <f t="shared" si="49"/>
        <v>1</v>
      </c>
      <c r="BJ108" s="600">
        <v>2</v>
      </c>
      <c r="BK108" s="598">
        <f t="shared" si="65"/>
        <v>1</v>
      </c>
      <c r="BL108" s="600">
        <f t="shared" si="50"/>
        <v>25</v>
      </c>
      <c r="BM108" s="598">
        <f t="shared" si="51"/>
        <v>1</v>
      </c>
      <c r="BN108" s="601">
        <v>3</v>
      </c>
      <c r="BO108" s="598">
        <f t="shared" si="52"/>
        <v>1.1001100110011001E-3</v>
      </c>
      <c r="BP108" s="601">
        <v>155</v>
      </c>
      <c r="BQ108" s="598">
        <f t="shared" si="76"/>
        <v>5.6839017235056841E-2</v>
      </c>
      <c r="BR108" s="601">
        <f t="shared" si="77"/>
        <v>158</v>
      </c>
      <c r="BS108" s="598">
        <f t="shared" si="55"/>
        <v>5.7939127246057938E-2</v>
      </c>
      <c r="BT108" s="600">
        <v>3</v>
      </c>
      <c r="BU108" s="598">
        <f t="shared" si="56"/>
        <v>0.42857142857142855</v>
      </c>
      <c r="BV108" s="600">
        <v>2</v>
      </c>
      <c r="BW108" s="598">
        <f t="shared" si="57"/>
        <v>0.4</v>
      </c>
      <c r="BX108" s="387" t="str">
        <f t="shared" si="58"/>
        <v/>
      </c>
    </row>
    <row r="109" spans="1:76" s="167" customFormat="1" x14ac:dyDescent="0.2">
      <c r="A109" s="379" t="s">
        <v>567</v>
      </c>
      <c r="B109" s="379" t="s">
        <v>576</v>
      </c>
      <c r="C109" s="379" t="s">
        <v>502</v>
      </c>
      <c r="D109" s="379" t="s">
        <v>507</v>
      </c>
      <c r="E109" s="379" t="s">
        <v>504</v>
      </c>
      <c r="F109" s="379" t="s">
        <v>505</v>
      </c>
      <c r="G109" s="591" t="s">
        <v>314</v>
      </c>
      <c r="H109" s="592" t="s">
        <v>1110</v>
      </c>
      <c r="I109" s="591" t="s">
        <v>935</v>
      </c>
      <c r="J109" s="591" t="s">
        <v>936</v>
      </c>
      <c r="K109" s="380"/>
      <c r="L109" s="380"/>
      <c r="M109" s="381"/>
      <c r="N109" s="380"/>
      <c r="O109" s="380"/>
      <c r="P109" s="380"/>
      <c r="Q109" s="382"/>
      <c r="R109" s="382"/>
      <c r="S109" s="382"/>
      <c r="T109" s="147" t="s">
        <v>386</v>
      </c>
      <c r="U109" s="383">
        <v>5</v>
      </c>
      <c r="V109" s="600">
        <v>0</v>
      </c>
      <c r="W109" s="600">
        <v>14</v>
      </c>
      <c r="X109" s="123">
        <f t="shared" si="37"/>
        <v>2.8</v>
      </c>
      <c r="Y109" s="601">
        <f t="shared" si="38"/>
        <v>8428.6</v>
      </c>
      <c r="Z109" s="601">
        <f t="shared" si="39"/>
        <v>4343.3999999999996</v>
      </c>
      <c r="AA109" s="384"/>
      <c r="AB109" s="385"/>
      <c r="AC109" s="384"/>
      <c r="AD109" s="385"/>
      <c r="AE109" s="384"/>
      <c r="AF109" s="385"/>
      <c r="AG109" s="384"/>
      <c r="AH109" s="385"/>
      <c r="AI109" s="600">
        <v>5</v>
      </c>
      <c r="AJ109" s="598">
        <f t="shared" si="78"/>
        <v>0.35714285714285715</v>
      </c>
      <c r="AK109" s="600">
        <v>3</v>
      </c>
      <c r="AL109" s="598">
        <f t="shared" si="79"/>
        <v>0.6</v>
      </c>
      <c r="AM109" s="386">
        <v>42068</v>
      </c>
      <c r="AN109" s="601">
        <v>75</v>
      </c>
      <c r="AO109" s="602">
        <f t="shared" si="68"/>
        <v>1.7796549842203926E-3</v>
      </c>
      <c r="AP109" s="601">
        <f t="shared" si="40"/>
        <v>42143</v>
      </c>
      <c r="AQ109" s="167">
        <v>63700</v>
      </c>
      <c r="AR109" s="665">
        <v>0.66158555729984303</v>
      </c>
      <c r="AS109" s="386">
        <f t="shared" si="41"/>
        <v>42068</v>
      </c>
      <c r="AT109" s="386">
        <f t="shared" si="69"/>
        <v>75</v>
      </c>
      <c r="AU109" s="601">
        <f t="shared" si="42"/>
        <v>42143</v>
      </c>
      <c r="AV109" s="601">
        <v>21670</v>
      </c>
      <c r="AW109" s="598">
        <f t="shared" si="43"/>
        <v>0.51511837976609298</v>
      </c>
      <c r="AX109" s="601">
        <v>47</v>
      </c>
      <c r="AY109" s="598">
        <f t="shared" si="70"/>
        <v>0.62666666666666671</v>
      </c>
      <c r="AZ109" s="601">
        <f t="shared" si="44"/>
        <v>21717</v>
      </c>
      <c r="BA109" s="598">
        <f t="shared" si="45"/>
        <v>0.51531689723085683</v>
      </c>
      <c r="BB109" s="601">
        <v>172</v>
      </c>
      <c r="BC109" s="598">
        <f t="shared" si="46"/>
        <v>7.9372404245500686E-3</v>
      </c>
      <c r="BD109" s="600">
        <v>4</v>
      </c>
      <c r="BE109" s="598">
        <f t="shared" si="71"/>
        <v>8.5106382978723402E-2</v>
      </c>
      <c r="BF109" s="600">
        <f t="shared" si="47"/>
        <v>176</v>
      </c>
      <c r="BG109" s="598">
        <f t="shared" si="48"/>
        <v>8.1042501266289091E-3</v>
      </c>
      <c r="BH109" s="601">
        <v>168</v>
      </c>
      <c r="BI109" s="598">
        <f t="shared" si="49"/>
        <v>0.97674418604651159</v>
      </c>
      <c r="BJ109" s="600">
        <v>4</v>
      </c>
      <c r="BK109" s="598">
        <f t="shared" si="65"/>
        <v>1</v>
      </c>
      <c r="BL109" s="600">
        <f t="shared" si="50"/>
        <v>172</v>
      </c>
      <c r="BM109" s="598">
        <f t="shared" si="51"/>
        <v>0.97727272727272729</v>
      </c>
      <c r="BN109" s="601">
        <v>66</v>
      </c>
      <c r="BO109" s="598">
        <f t="shared" si="52"/>
        <v>3.0390937974858405E-3</v>
      </c>
      <c r="BP109" s="601">
        <v>1599</v>
      </c>
      <c r="BQ109" s="598">
        <f t="shared" si="76"/>
        <v>7.3628954275452407E-2</v>
      </c>
      <c r="BR109" s="601">
        <f t="shared" si="77"/>
        <v>1665</v>
      </c>
      <c r="BS109" s="598">
        <f t="shared" si="55"/>
        <v>7.6668048072938255E-2</v>
      </c>
      <c r="BT109" s="600">
        <v>5</v>
      </c>
      <c r="BU109" s="598">
        <f t="shared" si="56"/>
        <v>0.35714285714285715</v>
      </c>
      <c r="BV109" s="600">
        <v>1</v>
      </c>
      <c r="BW109" s="598">
        <f t="shared" si="57"/>
        <v>0.2</v>
      </c>
      <c r="BX109" s="387" t="str">
        <f t="shared" si="58"/>
        <v/>
      </c>
    </row>
    <row r="110" spans="1:76" s="167" customFormat="1" x14ac:dyDescent="0.2">
      <c r="A110" s="379" t="s">
        <v>567</v>
      </c>
      <c r="B110" s="379" t="s">
        <v>577</v>
      </c>
      <c r="C110" s="379" t="s">
        <v>502</v>
      </c>
      <c r="D110" s="379" t="s">
        <v>507</v>
      </c>
      <c r="E110" s="379" t="s">
        <v>504</v>
      </c>
      <c r="F110" s="379" t="s">
        <v>505</v>
      </c>
      <c r="G110" s="591" t="s">
        <v>314</v>
      </c>
      <c r="H110" s="592" t="s">
        <v>1110</v>
      </c>
      <c r="I110" s="591" t="s">
        <v>935</v>
      </c>
      <c r="J110" s="591" t="s">
        <v>936</v>
      </c>
      <c r="K110" s="380"/>
      <c r="L110" s="380"/>
      <c r="M110" s="381"/>
      <c r="N110" s="380"/>
      <c r="O110" s="380"/>
      <c r="P110" s="380"/>
      <c r="Q110" s="382"/>
      <c r="R110" s="382"/>
      <c r="S110" s="382"/>
      <c r="T110" s="147" t="s">
        <v>386</v>
      </c>
      <c r="U110" s="383">
        <v>5</v>
      </c>
      <c r="V110" s="600">
        <v>0</v>
      </c>
      <c r="W110" s="600">
        <v>12</v>
      </c>
      <c r="X110" s="123">
        <f t="shared" si="37"/>
        <v>2.4</v>
      </c>
      <c r="Y110" s="601">
        <f t="shared" si="38"/>
        <v>8429.2000000000007</v>
      </c>
      <c r="Z110" s="601">
        <f t="shared" si="39"/>
        <v>4294.3999999999996</v>
      </c>
      <c r="AA110" s="384"/>
      <c r="AB110" s="385"/>
      <c r="AC110" s="384"/>
      <c r="AD110" s="385"/>
      <c r="AE110" s="384"/>
      <c r="AF110" s="385"/>
      <c r="AG110" s="384"/>
      <c r="AH110" s="385"/>
      <c r="AI110" s="600">
        <v>4</v>
      </c>
      <c r="AJ110" s="598">
        <f t="shared" si="78"/>
        <v>0.33333333333333331</v>
      </c>
      <c r="AK110" s="600">
        <v>3</v>
      </c>
      <c r="AL110" s="598">
        <f t="shared" si="79"/>
        <v>0.6</v>
      </c>
      <c r="AM110" s="386">
        <v>42092</v>
      </c>
      <c r="AN110" s="601">
        <v>54</v>
      </c>
      <c r="AO110" s="602">
        <f t="shared" si="68"/>
        <v>1.2812603805817872E-3</v>
      </c>
      <c r="AP110" s="601">
        <f t="shared" si="40"/>
        <v>42146</v>
      </c>
      <c r="AQ110" s="167">
        <v>61900</v>
      </c>
      <c r="AR110" s="665">
        <v>0.6808723747980614</v>
      </c>
      <c r="AS110" s="386">
        <f t="shared" si="41"/>
        <v>42092</v>
      </c>
      <c r="AT110" s="386">
        <f t="shared" si="69"/>
        <v>54</v>
      </c>
      <c r="AU110" s="601">
        <f t="shared" si="42"/>
        <v>42146</v>
      </c>
      <c r="AV110" s="601">
        <v>21434</v>
      </c>
      <c r="AW110" s="598">
        <f t="shared" si="43"/>
        <v>0.50921790363964647</v>
      </c>
      <c r="AX110" s="601">
        <v>38</v>
      </c>
      <c r="AY110" s="598">
        <f t="shared" si="70"/>
        <v>0.70370370370370372</v>
      </c>
      <c r="AZ110" s="601">
        <f t="shared" si="44"/>
        <v>21472</v>
      </c>
      <c r="BA110" s="598">
        <f t="shared" si="45"/>
        <v>0.50946709058985429</v>
      </c>
      <c r="BB110" s="601">
        <v>178</v>
      </c>
      <c r="BC110" s="598">
        <f t="shared" si="46"/>
        <v>8.3045628440795004E-3</v>
      </c>
      <c r="BD110" s="600">
        <v>8</v>
      </c>
      <c r="BE110" s="598">
        <f t="shared" si="71"/>
        <v>0.21052631578947367</v>
      </c>
      <c r="BF110" s="600">
        <f t="shared" si="47"/>
        <v>186</v>
      </c>
      <c r="BG110" s="598">
        <f t="shared" si="48"/>
        <v>8.6624441132637856E-3</v>
      </c>
      <c r="BH110" s="601">
        <v>168</v>
      </c>
      <c r="BI110" s="598">
        <f t="shared" si="49"/>
        <v>0.9438202247191011</v>
      </c>
      <c r="BJ110" s="600">
        <v>8</v>
      </c>
      <c r="BK110" s="598">
        <f t="shared" si="65"/>
        <v>1</v>
      </c>
      <c r="BL110" s="600">
        <f t="shared" si="50"/>
        <v>176</v>
      </c>
      <c r="BM110" s="598">
        <f t="shared" si="51"/>
        <v>0.94623655913978499</v>
      </c>
      <c r="BN110" s="601">
        <v>29</v>
      </c>
      <c r="BO110" s="598">
        <f t="shared" si="52"/>
        <v>1.3505961251862892E-3</v>
      </c>
      <c r="BP110" s="601">
        <v>1920</v>
      </c>
      <c r="BQ110" s="598">
        <f t="shared" si="76"/>
        <v>8.9418777943368111E-2</v>
      </c>
      <c r="BR110" s="601">
        <f t="shared" si="77"/>
        <v>1949</v>
      </c>
      <c r="BS110" s="598">
        <f t="shared" si="55"/>
        <v>9.0769374068554398E-2</v>
      </c>
      <c r="BT110" s="600">
        <v>4</v>
      </c>
      <c r="BU110" s="598">
        <f t="shared" si="56"/>
        <v>0.33333333333333331</v>
      </c>
      <c r="BV110" s="600">
        <v>3</v>
      </c>
      <c r="BW110" s="598">
        <f t="shared" si="57"/>
        <v>0.6</v>
      </c>
      <c r="BX110" s="387" t="str">
        <f t="shared" si="58"/>
        <v/>
      </c>
    </row>
    <row r="111" spans="1:76" s="167" customFormat="1" x14ac:dyDescent="0.2">
      <c r="A111" s="379" t="s">
        <v>567</v>
      </c>
      <c r="B111" s="379" t="s">
        <v>578</v>
      </c>
      <c r="C111" s="379" t="s">
        <v>502</v>
      </c>
      <c r="D111" s="379" t="s">
        <v>507</v>
      </c>
      <c r="E111" s="379" t="s">
        <v>504</v>
      </c>
      <c r="F111" s="379" t="s">
        <v>505</v>
      </c>
      <c r="G111" s="591" t="s">
        <v>314</v>
      </c>
      <c r="H111" s="592" t="s">
        <v>1110</v>
      </c>
      <c r="I111" s="591" t="s">
        <v>935</v>
      </c>
      <c r="J111" s="591" t="s">
        <v>936</v>
      </c>
      <c r="K111" s="380"/>
      <c r="L111" s="380"/>
      <c r="M111" s="381"/>
      <c r="N111" s="380"/>
      <c r="O111" s="380"/>
      <c r="P111" s="380"/>
      <c r="Q111" s="382"/>
      <c r="R111" s="382"/>
      <c r="S111" s="382"/>
      <c r="T111" s="147" t="s">
        <v>386</v>
      </c>
      <c r="U111" s="383">
        <v>5</v>
      </c>
      <c r="V111" s="600">
        <v>0</v>
      </c>
      <c r="W111" s="600">
        <v>14</v>
      </c>
      <c r="X111" s="123">
        <f t="shared" si="37"/>
        <v>2.8</v>
      </c>
      <c r="Y111" s="601">
        <f t="shared" si="38"/>
        <v>8015.8</v>
      </c>
      <c r="Z111" s="601">
        <f t="shared" si="39"/>
        <v>4329.8</v>
      </c>
      <c r="AA111" s="384"/>
      <c r="AB111" s="385"/>
      <c r="AC111" s="384"/>
      <c r="AD111" s="385"/>
      <c r="AE111" s="384"/>
      <c r="AF111" s="385"/>
      <c r="AG111" s="384"/>
      <c r="AH111" s="385"/>
      <c r="AI111" s="600">
        <v>3</v>
      </c>
      <c r="AJ111" s="598">
        <f t="shared" si="78"/>
        <v>0.21428571428571427</v>
      </c>
      <c r="AK111" s="600">
        <v>3</v>
      </c>
      <c r="AL111" s="598">
        <f t="shared" si="79"/>
        <v>0.6</v>
      </c>
      <c r="AM111" s="386">
        <v>40027</v>
      </c>
      <c r="AN111" s="601">
        <v>52</v>
      </c>
      <c r="AO111" s="602">
        <f t="shared" si="68"/>
        <v>1.2974375608173856E-3</v>
      </c>
      <c r="AP111" s="601">
        <f t="shared" si="40"/>
        <v>40079</v>
      </c>
      <c r="AQ111" s="167">
        <v>57300</v>
      </c>
      <c r="AR111" s="665">
        <v>0.69945898778359517</v>
      </c>
      <c r="AS111" s="386">
        <f t="shared" si="41"/>
        <v>40027</v>
      </c>
      <c r="AT111" s="386">
        <f t="shared" si="69"/>
        <v>52</v>
      </c>
      <c r="AU111" s="601">
        <f t="shared" si="42"/>
        <v>40079</v>
      </c>
      <c r="AV111" s="601">
        <v>21616</v>
      </c>
      <c r="AW111" s="598">
        <f t="shared" si="43"/>
        <v>0.54003547605366375</v>
      </c>
      <c r="AX111" s="601">
        <v>33</v>
      </c>
      <c r="AY111" s="598">
        <f t="shared" si="70"/>
        <v>0.63461538461538458</v>
      </c>
      <c r="AZ111" s="601">
        <f t="shared" si="44"/>
        <v>21649</v>
      </c>
      <c r="BA111" s="598">
        <f t="shared" si="45"/>
        <v>0.54015818757953038</v>
      </c>
      <c r="BB111" s="601">
        <v>191</v>
      </c>
      <c r="BC111" s="598">
        <f t="shared" si="46"/>
        <v>8.836047372316802E-3</v>
      </c>
      <c r="BD111" s="600">
        <v>5</v>
      </c>
      <c r="BE111" s="598">
        <f t="shared" si="71"/>
        <v>0.15151515151515152</v>
      </c>
      <c r="BF111" s="600">
        <f t="shared" si="47"/>
        <v>196</v>
      </c>
      <c r="BG111" s="598">
        <f t="shared" si="48"/>
        <v>9.0535359600905346E-3</v>
      </c>
      <c r="BH111" s="601">
        <v>186</v>
      </c>
      <c r="BI111" s="598">
        <f t="shared" si="49"/>
        <v>0.97382198952879584</v>
      </c>
      <c r="BJ111" s="600">
        <v>5</v>
      </c>
      <c r="BK111" s="598">
        <f t="shared" si="65"/>
        <v>1</v>
      </c>
      <c r="BL111" s="600">
        <f t="shared" si="50"/>
        <v>191</v>
      </c>
      <c r="BM111" s="598">
        <f t="shared" si="51"/>
        <v>0.97448979591836737</v>
      </c>
      <c r="BN111" s="601">
        <v>63</v>
      </c>
      <c r="BO111" s="598">
        <f t="shared" si="52"/>
        <v>2.9100651300291006E-3</v>
      </c>
      <c r="BP111" s="601">
        <v>2749</v>
      </c>
      <c r="BQ111" s="598">
        <f t="shared" si="76"/>
        <v>0.12698046099126981</v>
      </c>
      <c r="BR111" s="601">
        <f t="shared" si="77"/>
        <v>2812</v>
      </c>
      <c r="BS111" s="598">
        <f t="shared" si="55"/>
        <v>0.12989052612129889</v>
      </c>
      <c r="BT111" s="600">
        <v>1</v>
      </c>
      <c r="BU111" s="598">
        <f t="shared" si="56"/>
        <v>7.1428571428571425E-2</v>
      </c>
      <c r="BV111" s="600">
        <v>1</v>
      </c>
      <c r="BW111" s="598">
        <f t="shared" si="57"/>
        <v>0.2</v>
      </c>
      <c r="BX111" s="387" t="str">
        <f t="shared" si="58"/>
        <v/>
      </c>
    </row>
    <row r="112" spans="1:76" s="167" customFormat="1" x14ac:dyDescent="0.2">
      <c r="A112" s="379" t="s">
        <v>567</v>
      </c>
      <c r="B112" s="379" t="s">
        <v>579</v>
      </c>
      <c r="C112" s="379" t="s">
        <v>580</v>
      </c>
      <c r="D112" s="379" t="s">
        <v>527</v>
      </c>
      <c r="E112" s="379" t="s">
        <v>504</v>
      </c>
      <c r="F112" s="379" t="s">
        <v>505</v>
      </c>
      <c r="G112" s="591" t="s">
        <v>314</v>
      </c>
      <c r="H112" s="592" t="s">
        <v>1110</v>
      </c>
      <c r="I112" s="591" t="s">
        <v>935</v>
      </c>
      <c r="J112" s="591" t="s">
        <v>936</v>
      </c>
      <c r="K112" s="380"/>
      <c r="L112" s="380"/>
      <c r="M112" s="381"/>
      <c r="N112" s="380"/>
      <c r="O112" s="380"/>
      <c r="P112" s="380"/>
      <c r="Q112" s="382"/>
      <c r="R112" s="382"/>
      <c r="S112" s="382"/>
      <c r="T112" s="147" t="s">
        <v>386</v>
      </c>
      <c r="U112" s="383">
        <v>1</v>
      </c>
      <c r="V112" s="600">
        <v>0</v>
      </c>
      <c r="W112" s="600">
        <v>4</v>
      </c>
      <c r="X112" s="123">
        <f t="shared" si="37"/>
        <v>4</v>
      </c>
      <c r="Y112" s="601">
        <f t="shared" si="38"/>
        <v>7003</v>
      </c>
      <c r="Z112" s="601">
        <f t="shared" si="39"/>
        <v>4380</v>
      </c>
      <c r="AA112" s="600">
        <v>1</v>
      </c>
      <c r="AB112" s="598">
        <f t="shared" ref="AB112:AB119" si="80">AA112/W112</f>
        <v>0.25</v>
      </c>
      <c r="AC112" s="384"/>
      <c r="AD112" s="385"/>
      <c r="AE112" s="600">
        <v>1</v>
      </c>
      <c r="AF112" s="598">
        <f t="shared" ref="AF112:AF119" si="81">AE112/U112</f>
        <v>1</v>
      </c>
      <c r="AG112" s="600">
        <f t="shared" ref="AG112:AG118" si="82">AE112</f>
        <v>1</v>
      </c>
      <c r="AH112" s="385"/>
      <c r="AI112" s="600">
        <v>1</v>
      </c>
      <c r="AJ112" s="598">
        <f t="shared" si="78"/>
        <v>0.25</v>
      </c>
      <c r="AK112" s="600">
        <v>0</v>
      </c>
      <c r="AL112" s="598">
        <f t="shared" si="79"/>
        <v>0</v>
      </c>
      <c r="AM112" s="386">
        <v>6407</v>
      </c>
      <c r="AN112" s="601">
        <v>596</v>
      </c>
      <c r="AO112" s="602">
        <f t="shared" si="68"/>
        <v>8.5106382978723402E-2</v>
      </c>
      <c r="AP112" s="601">
        <f t="shared" si="40"/>
        <v>7003</v>
      </c>
      <c r="AQ112" s="167">
        <v>8600</v>
      </c>
      <c r="AR112" s="665">
        <v>0.81430232558139537</v>
      </c>
      <c r="AS112" s="386">
        <f t="shared" si="41"/>
        <v>6407</v>
      </c>
      <c r="AT112" s="386">
        <f t="shared" si="69"/>
        <v>596</v>
      </c>
      <c r="AU112" s="601">
        <f t="shared" si="42"/>
        <v>7003</v>
      </c>
      <c r="AV112" s="601">
        <v>3972</v>
      </c>
      <c r="AW112" s="598">
        <f t="shared" si="43"/>
        <v>0.61994693304198534</v>
      </c>
      <c r="AX112" s="601">
        <v>408</v>
      </c>
      <c r="AY112" s="598">
        <f t="shared" si="70"/>
        <v>0.68456375838926176</v>
      </c>
      <c r="AZ112" s="601">
        <f t="shared" si="44"/>
        <v>4380</v>
      </c>
      <c r="BA112" s="598">
        <f t="shared" si="45"/>
        <v>0.62544623732685989</v>
      </c>
      <c r="BB112" s="601">
        <v>26</v>
      </c>
      <c r="BC112" s="598">
        <f t="shared" si="46"/>
        <v>6.545820745216516E-3</v>
      </c>
      <c r="BD112" s="600">
        <v>12</v>
      </c>
      <c r="BE112" s="598">
        <f t="shared" si="71"/>
        <v>2.9411764705882353E-2</v>
      </c>
      <c r="BF112" s="600">
        <f t="shared" si="47"/>
        <v>38</v>
      </c>
      <c r="BG112" s="598">
        <f t="shared" si="48"/>
        <v>8.6757990867579911E-3</v>
      </c>
      <c r="BH112" s="601">
        <v>26</v>
      </c>
      <c r="BI112" s="598">
        <f t="shared" si="49"/>
        <v>1</v>
      </c>
      <c r="BJ112" s="600">
        <v>12</v>
      </c>
      <c r="BK112" s="598">
        <f t="shared" si="65"/>
        <v>1</v>
      </c>
      <c r="BL112" s="600">
        <f t="shared" si="50"/>
        <v>38</v>
      </c>
      <c r="BM112" s="598">
        <f t="shared" si="51"/>
        <v>1</v>
      </c>
      <c r="BN112" s="601">
        <v>8</v>
      </c>
      <c r="BO112" s="598">
        <f t="shared" si="52"/>
        <v>1.8264840182648401E-3</v>
      </c>
      <c r="BP112" s="601">
        <v>356</v>
      </c>
      <c r="BQ112" s="598">
        <f t="shared" si="76"/>
        <v>8.1278538812785392E-2</v>
      </c>
      <c r="BR112" s="601">
        <f t="shared" si="77"/>
        <v>364</v>
      </c>
      <c r="BS112" s="598">
        <f t="shared" si="55"/>
        <v>8.3105022831050229E-2</v>
      </c>
      <c r="BT112" s="600">
        <v>1</v>
      </c>
      <c r="BU112" s="598">
        <f t="shared" si="56"/>
        <v>0.25</v>
      </c>
      <c r="BV112" s="600">
        <v>1</v>
      </c>
      <c r="BW112" s="598">
        <f t="shared" si="57"/>
        <v>1</v>
      </c>
      <c r="BX112" s="387" t="str">
        <f t="shared" si="58"/>
        <v/>
      </c>
    </row>
    <row r="113" spans="1:76" s="167" customFormat="1" x14ac:dyDescent="0.2">
      <c r="A113" s="379" t="s">
        <v>567</v>
      </c>
      <c r="B113" s="379" t="s">
        <v>579</v>
      </c>
      <c r="C113" s="379" t="s">
        <v>581</v>
      </c>
      <c r="D113" s="379" t="s">
        <v>527</v>
      </c>
      <c r="E113" s="379" t="s">
        <v>504</v>
      </c>
      <c r="F113" s="379" t="s">
        <v>505</v>
      </c>
      <c r="G113" s="591" t="s">
        <v>314</v>
      </c>
      <c r="H113" s="592" t="s">
        <v>1110</v>
      </c>
      <c r="I113" s="591" t="s">
        <v>935</v>
      </c>
      <c r="J113" s="591" t="s">
        <v>936</v>
      </c>
      <c r="K113" s="380"/>
      <c r="L113" s="380"/>
      <c r="M113" s="381"/>
      <c r="N113" s="380"/>
      <c r="O113" s="380"/>
      <c r="P113" s="380"/>
      <c r="Q113" s="382"/>
      <c r="R113" s="382"/>
      <c r="S113" s="382"/>
      <c r="T113" s="147" t="s">
        <v>386</v>
      </c>
      <c r="U113" s="383">
        <v>2</v>
      </c>
      <c r="V113" s="600">
        <v>0</v>
      </c>
      <c r="W113" s="600">
        <v>11</v>
      </c>
      <c r="X113" s="123">
        <f t="shared" si="37"/>
        <v>5.5</v>
      </c>
      <c r="Y113" s="601">
        <f t="shared" si="38"/>
        <v>21293</v>
      </c>
      <c r="Z113" s="601">
        <f t="shared" si="39"/>
        <v>10811.5</v>
      </c>
      <c r="AA113" s="600">
        <v>1</v>
      </c>
      <c r="AB113" s="598">
        <f t="shared" si="80"/>
        <v>9.0909090909090912E-2</v>
      </c>
      <c r="AC113" s="384"/>
      <c r="AD113" s="385"/>
      <c r="AE113" s="600">
        <v>1</v>
      </c>
      <c r="AF113" s="598">
        <f t="shared" si="81"/>
        <v>0.5</v>
      </c>
      <c r="AG113" s="600">
        <f t="shared" si="82"/>
        <v>1</v>
      </c>
      <c r="AH113" s="385"/>
      <c r="AI113" s="600">
        <v>1</v>
      </c>
      <c r="AJ113" s="598">
        <f t="shared" si="78"/>
        <v>9.0909090909090912E-2</v>
      </c>
      <c r="AK113" s="600">
        <v>0</v>
      </c>
      <c r="AL113" s="598">
        <f t="shared" si="79"/>
        <v>0</v>
      </c>
      <c r="AM113" s="386">
        <v>42560</v>
      </c>
      <c r="AN113" s="601">
        <v>26</v>
      </c>
      <c r="AO113" s="602">
        <f t="shared" si="68"/>
        <v>6.1052928192363684E-4</v>
      </c>
      <c r="AP113" s="601">
        <f t="shared" si="40"/>
        <v>42586</v>
      </c>
      <c r="AQ113" s="167">
        <v>61700</v>
      </c>
      <c r="AR113" s="665">
        <v>0.69021069692058346</v>
      </c>
      <c r="AS113" s="386">
        <f t="shared" si="41"/>
        <v>42560</v>
      </c>
      <c r="AT113" s="386">
        <f t="shared" si="69"/>
        <v>26</v>
      </c>
      <c r="AU113" s="601">
        <f t="shared" si="42"/>
        <v>42586</v>
      </c>
      <c r="AV113" s="601">
        <v>21609</v>
      </c>
      <c r="AW113" s="598">
        <f t="shared" si="43"/>
        <v>0.50773026315789471</v>
      </c>
      <c r="AX113" s="601">
        <v>14</v>
      </c>
      <c r="AY113" s="598">
        <f t="shared" si="70"/>
        <v>0.53846153846153844</v>
      </c>
      <c r="AZ113" s="601">
        <f t="shared" si="44"/>
        <v>21623</v>
      </c>
      <c r="BA113" s="598">
        <f t="shared" si="45"/>
        <v>0.50774902550133849</v>
      </c>
      <c r="BB113" s="601">
        <v>193</v>
      </c>
      <c r="BC113" s="598">
        <f t="shared" si="46"/>
        <v>8.9314637419593695E-3</v>
      </c>
      <c r="BD113" s="600">
        <v>2</v>
      </c>
      <c r="BE113" s="598">
        <f t="shared" si="71"/>
        <v>0.14285714285714285</v>
      </c>
      <c r="BF113" s="600">
        <f t="shared" si="47"/>
        <v>195</v>
      </c>
      <c r="BG113" s="598">
        <f t="shared" si="48"/>
        <v>9.0181750913379266E-3</v>
      </c>
      <c r="BH113" s="601">
        <v>193</v>
      </c>
      <c r="BI113" s="598">
        <f t="shared" si="49"/>
        <v>1</v>
      </c>
      <c r="BJ113" s="600">
        <v>2</v>
      </c>
      <c r="BK113" s="598">
        <f t="shared" si="65"/>
        <v>1</v>
      </c>
      <c r="BL113" s="600">
        <f t="shared" si="50"/>
        <v>195</v>
      </c>
      <c r="BM113" s="598">
        <f t="shared" si="51"/>
        <v>1</v>
      </c>
      <c r="BN113" s="601">
        <v>53</v>
      </c>
      <c r="BO113" s="598">
        <f t="shared" si="52"/>
        <v>2.4510937427738981E-3</v>
      </c>
      <c r="BP113" s="601">
        <v>2044</v>
      </c>
      <c r="BQ113" s="598">
        <f t="shared" si="76"/>
        <v>9.452897377792166E-2</v>
      </c>
      <c r="BR113" s="601">
        <f t="shared" si="77"/>
        <v>2097</v>
      </c>
      <c r="BS113" s="598">
        <f t="shared" si="55"/>
        <v>9.6980067520695559E-2</v>
      </c>
      <c r="BT113" s="600">
        <v>5</v>
      </c>
      <c r="BU113" s="598">
        <f t="shared" si="56"/>
        <v>0.45454545454545453</v>
      </c>
      <c r="BV113" s="600">
        <v>2</v>
      </c>
      <c r="BW113" s="598">
        <f t="shared" si="57"/>
        <v>1</v>
      </c>
      <c r="BX113" s="387" t="str">
        <f t="shared" si="58"/>
        <v/>
      </c>
    </row>
    <row r="114" spans="1:76" s="167" customFormat="1" x14ac:dyDescent="0.2">
      <c r="A114" s="379" t="s">
        <v>567</v>
      </c>
      <c r="B114" s="379" t="s">
        <v>579</v>
      </c>
      <c r="C114" s="379" t="s">
        <v>582</v>
      </c>
      <c r="D114" s="379" t="s">
        <v>527</v>
      </c>
      <c r="E114" s="379" t="s">
        <v>504</v>
      </c>
      <c r="F114" s="379" t="s">
        <v>505</v>
      </c>
      <c r="G114" s="591" t="s">
        <v>314</v>
      </c>
      <c r="H114" s="592" t="s">
        <v>1110</v>
      </c>
      <c r="I114" s="591" t="s">
        <v>935</v>
      </c>
      <c r="J114" s="591" t="s">
        <v>936</v>
      </c>
      <c r="K114" s="380"/>
      <c r="L114" s="380"/>
      <c r="M114" s="381"/>
      <c r="N114" s="380"/>
      <c r="O114" s="380"/>
      <c r="P114" s="380"/>
      <c r="Q114" s="382"/>
      <c r="R114" s="382"/>
      <c r="S114" s="382"/>
      <c r="T114" s="147" t="s">
        <v>386</v>
      </c>
      <c r="U114" s="383">
        <v>2</v>
      </c>
      <c r="V114" s="600">
        <v>0</v>
      </c>
      <c r="W114" s="600">
        <v>14</v>
      </c>
      <c r="X114" s="123">
        <f t="shared" si="37"/>
        <v>7</v>
      </c>
      <c r="Y114" s="601">
        <f t="shared" si="38"/>
        <v>21269</v>
      </c>
      <c r="Z114" s="601">
        <f t="shared" si="39"/>
        <v>11656.5</v>
      </c>
      <c r="AA114" s="600">
        <v>3</v>
      </c>
      <c r="AB114" s="598">
        <f t="shared" si="80"/>
        <v>0.21428571428571427</v>
      </c>
      <c r="AC114" s="384"/>
      <c r="AD114" s="385"/>
      <c r="AE114" s="600">
        <v>1</v>
      </c>
      <c r="AF114" s="598">
        <f t="shared" si="81"/>
        <v>0.5</v>
      </c>
      <c r="AG114" s="600">
        <f t="shared" si="82"/>
        <v>1</v>
      </c>
      <c r="AH114" s="385"/>
      <c r="AI114" s="600">
        <v>1</v>
      </c>
      <c r="AJ114" s="598">
        <f t="shared" si="78"/>
        <v>7.1428571428571425E-2</v>
      </c>
      <c r="AK114" s="600">
        <v>1</v>
      </c>
      <c r="AL114" s="598">
        <f t="shared" si="79"/>
        <v>0.5</v>
      </c>
      <c r="AM114" s="386">
        <v>42469</v>
      </c>
      <c r="AN114" s="601">
        <v>69</v>
      </c>
      <c r="AO114" s="602">
        <f t="shared" si="68"/>
        <v>1.622079082232357E-3</v>
      </c>
      <c r="AP114" s="601">
        <f t="shared" si="40"/>
        <v>42538</v>
      </c>
      <c r="AQ114" s="167">
        <v>59500</v>
      </c>
      <c r="AR114" s="665">
        <v>0.71492436974789919</v>
      </c>
      <c r="AS114" s="386">
        <f t="shared" si="41"/>
        <v>42469</v>
      </c>
      <c r="AT114" s="386">
        <f t="shared" si="69"/>
        <v>69</v>
      </c>
      <c r="AU114" s="601">
        <f t="shared" si="42"/>
        <v>42538</v>
      </c>
      <c r="AV114" s="601">
        <v>23269</v>
      </c>
      <c r="AW114" s="598">
        <f t="shared" si="43"/>
        <v>0.54790553109326801</v>
      </c>
      <c r="AX114" s="601">
        <v>44</v>
      </c>
      <c r="AY114" s="598">
        <f t="shared" si="70"/>
        <v>0.6376811594202898</v>
      </c>
      <c r="AZ114" s="601">
        <f t="shared" si="44"/>
        <v>23313</v>
      </c>
      <c r="BA114" s="598">
        <f t="shared" si="45"/>
        <v>0.54805115426207152</v>
      </c>
      <c r="BB114" s="601">
        <v>207</v>
      </c>
      <c r="BC114" s="598">
        <f t="shared" si="46"/>
        <v>8.8959559929519955E-3</v>
      </c>
      <c r="BD114" s="600">
        <v>8</v>
      </c>
      <c r="BE114" s="598">
        <f t="shared" si="71"/>
        <v>0.18181818181818182</v>
      </c>
      <c r="BF114" s="600">
        <f t="shared" si="47"/>
        <v>215</v>
      </c>
      <c r="BG114" s="598">
        <f t="shared" si="48"/>
        <v>9.2223223094410837E-3</v>
      </c>
      <c r="BH114" s="601">
        <v>206</v>
      </c>
      <c r="BI114" s="598">
        <f t="shared" si="49"/>
        <v>0.99516908212560384</v>
      </c>
      <c r="BJ114" s="600">
        <v>8</v>
      </c>
      <c r="BK114" s="598">
        <f t="shared" si="65"/>
        <v>1</v>
      </c>
      <c r="BL114" s="600">
        <f t="shared" si="50"/>
        <v>214</v>
      </c>
      <c r="BM114" s="598">
        <f t="shared" si="51"/>
        <v>0.99534883720930234</v>
      </c>
      <c r="BN114" s="601">
        <v>98</v>
      </c>
      <c r="BO114" s="598">
        <f t="shared" si="52"/>
        <v>4.2036631922103551E-3</v>
      </c>
      <c r="BP114" s="601">
        <v>1641</v>
      </c>
      <c r="BQ114" s="598">
        <f t="shared" si="76"/>
        <v>7.0389911208338693E-2</v>
      </c>
      <c r="BR114" s="601">
        <f t="shared" si="77"/>
        <v>1739</v>
      </c>
      <c r="BS114" s="598">
        <f t="shared" si="55"/>
        <v>7.4593574400549048E-2</v>
      </c>
      <c r="BT114" s="600">
        <v>5</v>
      </c>
      <c r="BU114" s="598">
        <f t="shared" si="56"/>
        <v>0.35714285714285715</v>
      </c>
      <c r="BV114" s="600">
        <v>1</v>
      </c>
      <c r="BW114" s="598">
        <f t="shared" si="57"/>
        <v>0.5</v>
      </c>
      <c r="BX114" s="387" t="str">
        <f t="shared" si="58"/>
        <v/>
      </c>
    </row>
    <row r="115" spans="1:76" s="167" customFormat="1" x14ac:dyDescent="0.2">
      <c r="A115" s="379" t="s">
        <v>567</v>
      </c>
      <c r="B115" s="379" t="s">
        <v>579</v>
      </c>
      <c r="C115" s="379" t="s">
        <v>583</v>
      </c>
      <c r="D115" s="379" t="s">
        <v>527</v>
      </c>
      <c r="E115" s="379" t="s">
        <v>504</v>
      </c>
      <c r="F115" s="379" t="s">
        <v>505</v>
      </c>
      <c r="G115" s="591" t="s">
        <v>314</v>
      </c>
      <c r="H115" s="592" t="s">
        <v>1110</v>
      </c>
      <c r="I115" s="591" t="s">
        <v>935</v>
      </c>
      <c r="J115" s="591" t="s">
        <v>936</v>
      </c>
      <c r="K115" s="380"/>
      <c r="L115" s="380"/>
      <c r="M115" s="381"/>
      <c r="N115" s="380"/>
      <c r="O115" s="380"/>
      <c r="P115" s="380"/>
      <c r="Q115" s="382"/>
      <c r="R115" s="382"/>
      <c r="S115" s="382"/>
      <c r="T115" s="147" t="s">
        <v>386</v>
      </c>
      <c r="U115" s="383">
        <v>2</v>
      </c>
      <c r="V115" s="600">
        <v>0</v>
      </c>
      <c r="W115" s="600">
        <v>7</v>
      </c>
      <c r="X115" s="123">
        <f t="shared" si="37"/>
        <v>3.5</v>
      </c>
      <c r="Y115" s="601">
        <f t="shared" si="38"/>
        <v>19552</v>
      </c>
      <c r="Z115" s="601">
        <f t="shared" si="39"/>
        <v>9613.5</v>
      </c>
      <c r="AA115" s="600">
        <v>2</v>
      </c>
      <c r="AB115" s="598">
        <f t="shared" si="80"/>
        <v>0.2857142857142857</v>
      </c>
      <c r="AC115" s="384"/>
      <c r="AD115" s="385"/>
      <c r="AE115" s="600">
        <v>1</v>
      </c>
      <c r="AF115" s="598">
        <f t="shared" si="81"/>
        <v>0.5</v>
      </c>
      <c r="AG115" s="600">
        <f t="shared" si="82"/>
        <v>1</v>
      </c>
      <c r="AH115" s="385"/>
      <c r="AI115" s="600">
        <v>2</v>
      </c>
      <c r="AJ115" s="598">
        <f t="shared" si="78"/>
        <v>0.2857142857142857</v>
      </c>
      <c r="AK115" s="600">
        <v>1</v>
      </c>
      <c r="AL115" s="598">
        <f t="shared" si="79"/>
        <v>0.5</v>
      </c>
      <c r="AM115" s="386">
        <v>39027</v>
      </c>
      <c r="AN115" s="601">
        <v>77</v>
      </c>
      <c r="AO115" s="602">
        <f t="shared" si="68"/>
        <v>1.9691080196399344E-3</v>
      </c>
      <c r="AP115" s="601">
        <f t="shared" si="40"/>
        <v>39104</v>
      </c>
      <c r="AQ115" s="167">
        <v>59800</v>
      </c>
      <c r="AR115" s="665">
        <v>0.65391304347826085</v>
      </c>
      <c r="AS115" s="386">
        <f t="shared" si="41"/>
        <v>39027</v>
      </c>
      <c r="AT115" s="386">
        <f t="shared" si="69"/>
        <v>77</v>
      </c>
      <c r="AU115" s="601">
        <f t="shared" si="42"/>
        <v>39104</v>
      </c>
      <c r="AV115" s="601">
        <v>19182</v>
      </c>
      <c r="AW115" s="598">
        <f t="shared" si="43"/>
        <v>0.4915058805442386</v>
      </c>
      <c r="AX115" s="601">
        <v>45</v>
      </c>
      <c r="AY115" s="598">
        <f t="shared" si="70"/>
        <v>0.58441558441558439</v>
      </c>
      <c r="AZ115" s="601">
        <f t="shared" si="44"/>
        <v>19227</v>
      </c>
      <c r="BA115" s="598">
        <f t="shared" si="45"/>
        <v>0.49168882978723405</v>
      </c>
      <c r="BB115" s="601">
        <v>230</v>
      </c>
      <c r="BC115" s="598">
        <f t="shared" si="46"/>
        <v>1.1990407673860911E-2</v>
      </c>
      <c r="BD115" s="600">
        <v>11</v>
      </c>
      <c r="BE115" s="598">
        <f t="shared" si="71"/>
        <v>0.24444444444444444</v>
      </c>
      <c r="BF115" s="600">
        <f t="shared" si="47"/>
        <v>241</v>
      </c>
      <c r="BG115" s="598">
        <f t="shared" si="48"/>
        <v>1.2534456753523691E-2</v>
      </c>
      <c r="BH115" s="601">
        <v>214</v>
      </c>
      <c r="BI115" s="598">
        <f t="shared" si="49"/>
        <v>0.93043478260869561</v>
      </c>
      <c r="BJ115" s="600">
        <v>9</v>
      </c>
      <c r="BK115" s="598">
        <f t="shared" si="65"/>
        <v>0.81818181818181823</v>
      </c>
      <c r="BL115" s="600">
        <f t="shared" si="50"/>
        <v>223</v>
      </c>
      <c r="BM115" s="598">
        <f t="shared" si="51"/>
        <v>0.92531120331950212</v>
      </c>
      <c r="BN115" s="601">
        <v>32</v>
      </c>
      <c r="BO115" s="598">
        <f t="shared" si="52"/>
        <v>1.6643262079367555E-3</v>
      </c>
      <c r="BP115" s="601">
        <v>1329</v>
      </c>
      <c r="BQ115" s="598">
        <f t="shared" si="76"/>
        <v>6.9121547823373375E-2</v>
      </c>
      <c r="BR115" s="601">
        <f t="shared" si="77"/>
        <v>1361</v>
      </c>
      <c r="BS115" s="598">
        <f t="shared" si="55"/>
        <v>7.0785874031310134E-2</v>
      </c>
      <c r="BT115" s="600">
        <v>0</v>
      </c>
      <c r="BU115" s="598">
        <f t="shared" si="56"/>
        <v>0</v>
      </c>
      <c r="BV115" s="600">
        <v>0</v>
      </c>
      <c r="BW115" s="598">
        <f t="shared" si="57"/>
        <v>0</v>
      </c>
      <c r="BX115" s="387" t="str">
        <f t="shared" si="58"/>
        <v/>
      </c>
    </row>
    <row r="116" spans="1:76" s="167" customFormat="1" x14ac:dyDescent="0.2">
      <c r="A116" s="379" t="s">
        <v>567</v>
      </c>
      <c r="B116" s="379" t="s">
        <v>579</v>
      </c>
      <c r="C116" s="379" t="s">
        <v>584</v>
      </c>
      <c r="D116" s="379" t="s">
        <v>527</v>
      </c>
      <c r="E116" s="379" t="s">
        <v>504</v>
      </c>
      <c r="F116" s="379" t="s">
        <v>505</v>
      </c>
      <c r="G116" s="591" t="s">
        <v>314</v>
      </c>
      <c r="H116" s="592" t="s">
        <v>1110</v>
      </c>
      <c r="I116" s="591" t="s">
        <v>935</v>
      </c>
      <c r="J116" s="591" t="s">
        <v>936</v>
      </c>
      <c r="K116" s="380"/>
      <c r="L116" s="380"/>
      <c r="M116" s="381"/>
      <c r="N116" s="380"/>
      <c r="O116" s="380"/>
      <c r="P116" s="380"/>
      <c r="Q116" s="382"/>
      <c r="R116" s="382"/>
      <c r="S116" s="382"/>
      <c r="T116" s="147" t="s">
        <v>386</v>
      </c>
      <c r="U116" s="383">
        <v>2</v>
      </c>
      <c r="V116" s="600">
        <v>0</v>
      </c>
      <c r="W116" s="600">
        <v>7</v>
      </c>
      <c r="X116" s="123">
        <f t="shared" si="37"/>
        <v>3.5</v>
      </c>
      <c r="Y116" s="601">
        <f t="shared" si="38"/>
        <v>21071.5</v>
      </c>
      <c r="Z116" s="601">
        <f t="shared" si="39"/>
        <v>10858.5</v>
      </c>
      <c r="AA116" s="600">
        <v>2</v>
      </c>
      <c r="AB116" s="598">
        <f t="shared" si="80"/>
        <v>0.2857142857142857</v>
      </c>
      <c r="AC116" s="384"/>
      <c r="AD116" s="385"/>
      <c r="AE116" s="600">
        <v>1</v>
      </c>
      <c r="AF116" s="598">
        <f t="shared" si="81"/>
        <v>0.5</v>
      </c>
      <c r="AG116" s="600">
        <f t="shared" si="82"/>
        <v>1</v>
      </c>
      <c r="AH116" s="385"/>
      <c r="AI116" s="600">
        <v>2</v>
      </c>
      <c r="AJ116" s="598">
        <f t="shared" si="78"/>
        <v>0.2857142857142857</v>
      </c>
      <c r="AK116" s="600">
        <v>1</v>
      </c>
      <c r="AL116" s="598">
        <f t="shared" si="79"/>
        <v>0.5</v>
      </c>
      <c r="AM116" s="386">
        <v>42068</v>
      </c>
      <c r="AN116" s="601">
        <v>75</v>
      </c>
      <c r="AO116" s="602">
        <f t="shared" si="68"/>
        <v>1.7796549842203926E-3</v>
      </c>
      <c r="AP116" s="601">
        <f t="shared" si="40"/>
        <v>42143</v>
      </c>
      <c r="AQ116" s="167">
        <v>63700</v>
      </c>
      <c r="AR116" s="665">
        <v>0.66158555729984303</v>
      </c>
      <c r="AS116" s="386">
        <f t="shared" si="41"/>
        <v>42068</v>
      </c>
      <c r="AT116" s="386">
        <f t="shared" si="69"/>
        <v>75</v>
      </c>
      <c r="AU116" s="601">
        <f t="shared" si="42"/>
        <v>42143</v>
      </c>
      <c r="AV116" s="601">
        <v>21670</v>
      </c>
      <c r="AW116" s="598">
        <f t="shared" si="43"/>
        <v>0.51511837976609298</v>
      </c>
      <c r="AX116" s="601">
        <v>47</v>
      </c>
      <c r="AY116" s="598">
        <f t="shared" ref="AY116:AY147" si="83">IF(AT116="","",IF(AT116=0,"",AX116/AT116))</f>
        <v>0.62666666666666671</v>
      </c>
      <c r="AZ116" s="601">
        <f t="shared" si="44"/>
        <v>21717</v>
      </c>
      <c r="BA116" s="598">
        <f t="shared" si="45"/>
        <v>0.51531689723085683</v>
      </c>
      <c r="BB116" s="601">
        <v>172</v>
      </c>
      <c r="BC116" s="598">
        <f t="shared" si="46"/>
        <v>7.9372404245500686E-3</v>
      </c>
      <c r="BD116" s="600">
        <v>4</v>
      </c>
      <c r="BE116" s="598">
        <f t="shared" ref="BE116:BE147" si="84">IF(BD116="","",BD116/AX116)</f>
        <v>8.5106382978723402E-2</v>
      </c>
      <c r="BF116" s="600">
        <f t="shared" si="47"/>
        <v>176</v>
      </c>
      <c r="BG116" s="598">
        <f t="shared" si="48"/>
        <v>8.1042501266289091E-3</v>
      </c>
      <c r="BH116" s="601">
        <v>166</v>
      </c>
      <c r="BI116" s="598">
        <f t="shared" si="49"/>
        <v>0.96511627906976749</v>
      </c>
      <c r="BJ116" s="600">
        <v>4</v>
      </c>
      <c r="BK116" s="598">
        <f t="shared" si="65"/>
        <v>1</v>
      </c>
      <c r="BL116" s="600">
        <f t="shared" si="50"/>
        <v>170</v>
      </c>
      <c r="BM116" s="598">
        <f t="shared" si="51"/>
        <v>0.96590909090909094</v>
      </c>
      <c r="BN116" s="601">
        <v>32</v>
      </c>
      <c r="BO116" s="598">
        <f t="shared" si="52"/>
        <v>1.473500023023438E-3</v>
      </c>
      <c r="BP116" s="601">
        <v>1645</v>
      </c>
      <c r="BQ116" s="598">
        <f t="shared" si="76"/>
        <v>7.5747110558548603E-2</v>
      </c>
      <c r="BR116" s="601">
        <f t="shared" si="77"/>
        <v>1677</v>
      </c>
      <c r="BS116" s="598">
        <f t="shared" si="55"/>
        <v>7.7220610581572036E-2</v>
      </c>
      <c r="BT116" s="600">
        <v>4</v>
      </c>
      <c r="BU116" s="598">
        <f t="shared" si="56"/>
        <v>0.5714285714285714</v>
      </c>
      <c r="BV116" s="600">
        <v>1</v>
      </c>
      <c r="BW116" s="598">
        <f t="shared" si="57"/>
        <v>0.5</v>
      </c>
      <c r="BX116" s="387" t="str">
        <f t="shared" si="58"/>
        <v/>
      </c>
    </row>
    <row r="117" spans="1:76" s="167" customFormat="1" x14ac:dyDescent="0.2">
      <c r="A117" s="379" t="s">
        <v>567</v>
      </c>
      <c r="B117" s="379" t="s">
        <v>579</v>
      </c>
      <c r="C117" s="379" t="s">
        <v>585</v>
      </c>
      <c r="D117" s="379" t="s">
        <v>527</v>
      </c>
      <c r="E117" s="379" t="s">
        <v>504</v>
      </c>
      <c r="F117" s="379" t="s">
        <v>505</v>
      </c>
      <c r="G117" s="591" t="s">
        <v>314</v>
      </c>
      <c r="H117" s="592" t="s">
        <v>1110</v>
      </c>
      <c r="I117" s="591" t="s">
        <v>935</v>
      </c>
      <c r="J117" s="591" t="s">
        <v>936</v>
      </c>
      <c r="K117" s="380"/>
      <c r="L117" s="380"/>
      <c r="M117" s="381"/>
      <c r="N117" s="380"/>
      <c r="O117" s="380"/>
      <c r="P117" s="380"/>
      <c r="Q117" s="382"/>
      <c r="R117" s="382"/>
      <c r="S117" s="382"/>
      <c r="T117" s="147" t="s">
        <v>386</v>
      </c>
      <c r="U117" s="383">
        <v>2</v>
      </c>
      <c r="V117" s="600">
        <v>0</v>
      </c>
      <c r="W117" s="600">
        <v>9</v>
      </c>
      <c r="X117" s="123">
        <f t="shared" si="37"/>
        <v>4.5</v>
      </c>
      <c r="Y117" s="601">
        <f t="shared" si="38"/>
        <v>21073</v>
      </c>
      <c r="Z117" s="601">
        <f t="shared" si="39"/>
        <v>10736</v>
      </c>
      <c r="AA117" s="600">
        <v>1</v>
      </c>
      <c r="AB117" s="598">
        <f t="shared" si="80"/>
        <v>0.1111111111111111</v>
      </c>
      <c r="AC117" s="384"/>
      <c r="AD117" s="385"/>
      <c r="AE117" s="600">
        <v>1</v>
      </c>
      <c r="AF117" s="598">
        <f t="shared" si="81"/>
        <v>0.5</v>
      </c>
      <c r="AG117" s="600">
        <f t="shared" si="82"/>
        <v>1</v>
      </c>
      <c r="AH117" s="385"/>
      <c r="AI117" s="600">
        <v>2</v>
      </c>
      <c r="AJ117" s="598">
        <f t="shared" si="78"/>
        <v>0.22222222222222221</v>
      </c>
      <c r="AK117" s="600">
        <v>1</v>
      </c>
      <c r="AL117" s="598">
        <f t="shared" si="79"/>
        <v>0.5</v>
      </c>
      <c r="AM117" s="386">
        <v>42092</v>
      </c>
      <c r="AN117" s="601">
        <v>54</v>
      </c>
      <c r="AO117" s="602">
        <f t="shared" si="68"/>
        <v>1.2812603805817872E-3</v>
      </c>
      <c r="AP117" s="601">
        <f t="shared" si="40"/>
        <v>42146</v>
      </c>
      <c r="AQ117" s="167">
        <v>61900</v>
      </c>
      <c r="AR117" s="665">
        <v>0.6808723747980614</v>
      </c>
      <c r="AS117" s="386">
        <f t="shared" si="41"/>
        <v>42092</v>
      </c>
      <c r="AT117" s="386">
        <f t="shared" si="69"/>
        <v>54</v>
      </c>
      <c r="AU117" s="601">
        <f t="shared" si="42"/>
        <v>42146</v>
      </c>
      <c r="AV117" s="601">
        <v>21434</v>
      </c>
      <c r="AW117" s="598">
        <f t="shared" si="43"/>
        <v>0.50921790363964647</v>
      </c>
      <c r="AX117" s="601">
        <v>38</v>
      </c>
      <c r="AY117" s="598">
        <f t="shared" si="83"/>
        <v>0.70370370370370372</v>
      </c>
      <c r="AZ117" s="601">
        <f t="shared" si="44"/>
        <v>21472</v>
      </c>
      <c r="BA117" s="598">
        <f t="shared" si="45"/>
        <v>0.50946709058985429</v>
      </c>
      <c r="BB117" s="601">
        <v>178</v>
      </c>
      <c r="BC117" s="598">
        <f t="shared" si="46"/>
        <v>8.3045628440795004E-3</v>
      </c>
      <c r="BD117" s="600">
        <v>8</v>
      </c>
      <c r="BE117" s="598">
        <f t="shared" si="84"/>
        <v>0.21052631578947367</v>
      </c>
      <c r="BF117" s="600">
        <f t="shared" si="47"/>
        <v>186</v>
      </c>
      <c r="BG117" s="598">
        <f t="shared" si="48"/>
        <v>8.6624441132637856E-3</v>
      </c>
      <c r="BH117" s="601">
        <v>168</v>
      </c>
      <c r="BI117" s="598">
        <f t="shared" si="49"/>
        <v>0.9438202247191011</v>
      </c>
      <c r="BJ117" s="600">
        <v>8</v>
      </c>
      <c r="BK117" s="598">
        <f t="shared" si="65"/>
        <v>1</v>
      </c>
      <c r="BL117" s="600">
        <f t="shared" si="50"/>
        <v>176</v>
      </c>
      <c r="BM117" s="598">
        <f t="shared" si="51"/>
        <v>0.94623655913978499</v>
      </c>
      <c r="BN117" s="601">
        <v>47</v>
      </c>
      <c r="BO117" s="598">
        <f t="shared" si="52"/>
        <v>2.1888971684053652E-3</v>
      </c>
      <c r="BP117" s="601">
        <v>1720</v>
      </c>
      <c r="BQ117" s="598">
        <f t="shared" si="76"/>
        <v>8.0104321907600598E-2</v>
      </c>
      <c r="BR117" s="601">
        <f t="shared" si="77"/>
        <v>1767</v>
      </c>
      <c r="BS117" s="598">
        <f t="shared" si="55"/>
        <v>8.2293219076005966E-2</v>
      </c>
      <c r="BT117" s="600">
        <v>3</v>
      </c>
      <c r="BU117" s="598">
        <f t="shared" si="56"/>
        <v>0.33333333333333331</v>
      </c>
      <c r="BV117" s="600">
        <v>1</v>
      </c>
      <c r="BW117" s="598">
        <f t="shared" si="57"/>
        <v>0.5</v>
      </c>
      <c r="BX117" s="387" t="str">
        <f t="shared" si="58"/>
        <v/>
      </c>
    </row>
    <row r="118" spans="1:76" s="167" customFormat="1" x14ac:dyDescent="0.2">
      <c r="A118" s="379" t="s">
        <v>567</v>
      </c>
      <c r="B118" s="379" t="s">
        <v>579</v>
      </c>
      <c r="C118" s="379" t="s">
        <v>586</v>
      </c>
      <c r="D118" s="379" t="s">
        <v>527</v>
      </c>
      <c r="E118" s="379" t="s">
        <v>504</v>
      </c>
      <c r="F118" s="379" t="s">
        <v>505</v>
      </c>
      <c r="G118" s="591" t="s">
        <v>314</v>
      </c>
      <c r="H118" s="592" t="s">
        <v>1110</v>
      </c>
      <c r="I118" s="591" t="s">
        <v>935</v>
      </c>
      <c r="J118" s="591" t="s">
        <v>936</v>
      </c>
      <c r="K118" s="391" t="s">
        <v>449</v>
      </c>
      <c r="L118" s="391" t="s">
        <v>463</v>
      </c>
      <c r="M118" s="473" t="s">
        <v>960</v>
      </c>
      <c r="N118" s="391" t="s">
        <v>451</v>
      </c>
      <c r="O118" s="391" t="s">
        <v>438</v>
      </c>
      <c r="P118" s="391" t="s">
        <v>438</v>
      </c>
      <c r="Q118" s="386">
        <v>255599</v>
      </c>
      <c r="R118" s="386">
        <v>3157</v>
      </c>
      <c r="S118" s="386">
        <v>406</v>
      </c>
      <c r="T118" s="147" t="s">
        <v>386</v>
      </c>
      <c r="U118" s="383">
        <v>2</v>
      </c>
      <c r="V118" s="600">
        <v>0</v>
      </c>
      <c r="W118" s="600">
        <v>5</v>
      </c>
      <c r="X118" s="123">
        <f t="shared" si="37"/>
        <v>2.5</v>
      </c>
      <c r="Y118" s="601">
        <f t="shared" si="38"/>
        <v>20039.5</v>
      </c>
      <c r="Z118" s="601">
        <f t="shared" si="39"/>
        <v>10824.5</v>
      </c>
      <c r="AA118" s="600">
        <v>2</v>
      </c>
      <c r="AB118" s="598">
        <f t="shared" si="80"/>
        <v>0.4</v>
      </c>
      <c r="AC118" s="384"/>
      <c r="AD118" s="385"/>
      <c r="AE118" s="600">
        <v>2</v>
      </c>
      <c r="AF118" s="598">
        <f t="shared" si="81"/>
        <v>1</v>
      </c>
      <c r="AG118" s="600">
        <f t="shared" si="82"/>
        <v>2</v>
      </c>
      <c r="AH118" s="385"/>
      <c r="AI118" s="600">
        <v>1</v>
      </c>
      <c r="AJ118" s="598">
        <f t="shared" si="78"/>
        <v>0.2</v>
      </c>
      <c r="AK118" s="600">
        <v>0</v>
      </c>
      <c r="AL118" s="598">
        <f t="shared" si="79"/>
        <v>0</v>
      </c>
      <c r="AM118" s="386">
        <v>40027</v>
      </c>
      <c r="AN118" s="601">
        <v>52</v>
      </c>
      <c r="AO118" s="602">
        <f t="shared" si="68"/>
        <v>1.2974375608173856E-3</v>
      </c>
      <c r="AP118" s="601">
        <f t="shared" si="40"/>
        <v>40079</v>
      </c>
      <c r="AQ118" s="167">
        <v>57300</v>
      </c>
      <c r="AR118" s="665">
        <v>0.69945898778359517</v>
      </c>
      <c r="AS118" s="386">
        <f t="shared" si="41"/>
        <v>40027</v>
      </c>
      <c r="AT118" s="386">
        <f t="shared" si="69"/>
        <v>52</v>
      </c>
      <c r="AU118" s="601">
        <f t="shared" si="42"/>
        <v>40079</v>
      </c>
      <c r="AV118" s="601">
        <v>21616</v>
      </c>
      <c r="AW118" s="598">
        <f t="shared" si="43"/>
        <v>0.54003547605366375</v>
      </c>
      <c r="AX118" s="601">
        <v>33</v>
      </c>
      <c r="AY118" s="598">
        <f t="shared" si="83"/>
        <v>0.63461538461538458</v>
      </c>
      <c r="AZ118" s="601">
        <f t="shared" si="44"/>
        <v>21649</v>
      </c>
      <c r="BA118" s="598">
        <f t="shared" si="45"/>
        <v>0.54015818757953038</v>
      </c>
      <c r="BB118" s="601">
        <v>191</v>
      </c>
      <c r="BC118" s="598">
        <f t="shared" si="46"/>
        <v>8.836047372316802E-3</v>
      </c>
      <c r="BD118" s="600">
        <v>5</v>
      </c>
      <c r="BE118" s="598">
        <f t="shared" si="84"/>
        <v>0.15151515151515152</v>
      </c>
      <c r="BF118" s="600">
        <f t="shared" si="47"/>
        <v>196</v>
      </c>
      <c r="BG118" s="598">
        <f t="shared" si="48"/>
        <v>9.0535359600905346E-3</v>
      </c>
      <c r="BH118" s="601">
        <v>186</v>
      </c>
      <c r="BI118" s="598">
        <f t="shared" si="49"/>
        <v>0.97382198952879584</v>
      </c>
      <c r="BJ118" s="600">
        <v>5</v>
      </c>
      <c r="BK118" s="598">
        <f t="shared" si="65"/>
        <v>1</v>
      </c>
      <c r="BL118" s="600">
        <f t="shared" si="50"/>
        <v>191</v>
      </c>
      <c r="BM118" s="598">
        <f t="shared" si="51"/>
        <v>0.97448979591836737</v>
      </c>
      <c r="BN118" s="601">
        <v>14</v>
      </c>
      <c r="BO118" s="598">
        <f t="shared" si="52"/>
        <v>6.4668114000646679E-4</v>
      </c>
      <c r="BP118" s="601">
        <v>1627</v>
      </c>
      <c r="BQ118" s="598">
        <f t="shared" si="76"/>
        <v>7.515358677075154E-2</v>
      </c>
      <c r="BR118" s="601">
        <f t="shared" si="77"/>
        <v>1641</v>
      </c>
      <c r="BS118" s="598">
        <f t="shared" si="55"/>
        <v>7.5800267910758001E-2</v>
      </c>
      <c r="BT118" s="600">
        <v>1</v>
      </c>
      <c r="BU118" s="598">
        <f t="shared" si="56"/>
        <v>0.2</v>
      </c>
      <c r="BV118" s="600">
        <v>1</v>
      </c>
      <c r="BW118" s="598">
        <f t="shared" si="57"/>
        <v>0.5</v>
      </c>
      <c r="BX118" s="387" t="str">
        <f t="shared" si="58"/>
        <v/>
      </c>
    </row>
    <row r="119" spans="1:76" s="487" customFormat="1" ht="13.5" thickBot="1" x14ac:dyDescent="0.25">
      <c r="A119" s="392" t="s">
        <v>567</v>
      </c>
      <c r="B119" s="392" t="s">
        <v>579</v>
      </c>
      <c r="C119" s="392" t="s">
        <v>502</v>
      </c>
      <c r="D119" s="392" t="s">
        <v>509</v>
      </c>
      <c r="E119" s="392" t="s">
        <v>504</v>
      </c>
      <c r="F119" s="392" t="s">
        <v>505</v>
      </c>
      <c r="G119" s="593" t="s">
        <v>314</v>
      </c>
      <c r="H119" s="593" t="s">
        <v>1110</v>
      </c>
      <c r="I119" s="593" t="s">
        <v>935</v>
      </c>
      <c r="J119" s="593" t="s">
        <v>936</v>
      </c>
      <c r="K119" s="467"/>
      <c r="L119" s="518"/>
      <c r="M119" s="518"/>
      <c r="N119" s="467"/>
      <c r="O119" s="467"/>
      <c r="P119" s="467"/>
      <c r="Q119" s="569"/>
      <c r="R119" s="569"/>
      <c r="S119" s="569"/>
      <c r="T119" s="127" t="s">
        <v>386</v>
      </c>
      <c r="U119" s="397">
        <v>1</v>
      </c>
      <c r="V119" s="605">
        <v>0</v>
      </c>
      <c r="W119" s="605">
        <v>14</v>
      </c>
      <c r="X119" s="606">
        <f t="shared" si="37"/>
        <v>14</v>
      </c>
      <c r="Y119" s="607">
        <f t="shared" si="38"/>
        <v>255599</v>
      </c>
      <c r="Z119" s="607">
        <f t="shared" si="39"/>
        <v>133381</v>
      </c>
      <c r="AA119" s="605">
        <v>1</v>
      </c>
      <c r="AB119" s="608">
        <f t="shared" si="80"/>
        <v>7.1428571428571425E-2</v>
      </c>
      <c r="AC119" s="605">
        <v>5</v>
      </c>
      <c r="AD119" s="608" t="s">
        <v>434</v>
      </c>
      <c r="AE119" s="605">
        <v>1</v>
      </c>
      <c r="AF119" s="608">
        <f t="shared" si="81"/>
        <v>1</v>
      </c>
      <c r="AG119" s="605">
        <v>1</v>
      </c>
      <c r="AH119" s="399"/>
      <c r="AI119" s="398"/>
      <c r="AJ119" s="399"/>
      <c r="AK119" s="398"/>
      <c r="AL119" s="399"/>
      <c r="AM119" s="396">
        <v>254650</v>
      </c>
      <c r="AN119" s="607">
        <v>949</v>
      </c>
      <c r="AO119" s="609">
        <f t="shared" si="68"/>
        <v>3.712847076866498E-3</v>
      </c>
      <c r="AP119" s="607">
        <f t="shared" si="40"/>
        <v>255599</v>
      </c>
      <c r="AQ119" s="167">
        <v>372500</v>
      </c>
      <c r="AR119" s="665">
        <v>0.6861718120805369</v>
      </c>
      <c r="AS119" s="396">
        <f t="shared" si="41"/>
        <v>254650</v>
      </c>
      <c r="AT119" s="396">
        <f t="shared" si="69"/>
        <v>949</v>
      </c>
      <c r="AU119" s="607">
        <f t="shared" si="42"/>
        <v>255599</v>
      </c>
      <c r="AV119" s="607">
        <v>132752</v>
      </c>
      <c r="AW119" s="608">
        <f t="shared" si="43"/>
        <v>0.52131160416257605</v>
      </c>
      <c r="AX119" s="607">
        <v>629</v>
      </c>
      <c r="AY119" s="608">
        <f t="shared" si="83"/>
        <v>0.66280295047418336</v>
      </c>
      <c r="AZ119" s="607">
        <f t="shared" si="44"/>
        <v>133381</v>
      </c>
      <c r="BA119" s="608">
        <f t="shared" si="45"/>
        <v>0.52183693989413105</v>
      </c>
      <c r="BB119" s="607">
        <v>1197</v>
      </c>
      <c r="BC119" s="608">
        <f t="shared" si="46"/>
        <v>9.0168133060142212E-3</v>
      </c>
      <c r="BD119" s="605">
        <v>50</v>
      </c>
      <c r="BE119" s="608">
        <f t="shared" si="84"/>
        <v>7.9491255961844198E-2</v>
      </c>
      <c r="BF119" s="605">
        <f t="shared" si="47"/>
        <v>1247</v>
      </c>
      <c r="BG119" s="608">
        <f t="shared" si="48"/>
        <v>9.3491576761307836E-3</v>
      </c>
      <c r="BH119" s="607">
        <v>1159</v>
      </c>
      <c r="BI119" s="608">
        <f t="shared" si="49"/>
        <v>0.96825396825396826</v>
      </c>
      <c r="BJ119" s="605">
        <v>48</v>
      </c>
      <c r="BK119" s="608">
        <f t="shared" si="65"/>
        <v>0.96</v>
      </c>
      <c r="BL119" s="605">
        <f t="shared" si="50"/>
        <v>1207</v>
      </c>
      <c r="BM119" s="608">
        <f t="shared" si="51"/>
        <v>0.96792301523656776</v>
      </c>
      <c r="BN119" s="607">
        <v>184</v>
      </c>
      <c r="BO119" s="608">
        <f t="shared" si="52"/>
        <v>1.3795068263095943E-3</v>
      </c>
      <c r="BP119" s="607">
        <v>1479</v>
      </c>
      <c r="BQ119" s="608">
        <f t="shared" si="76"/>
        <v>1.1088535848434184E-2</v>
      </c>
      <c r="BR119" s="607">
        <f t="shared" si="77"/>
        <v>1663</v>
      </c>
      <c r="BS119" s="608">
        <f t="shared" si="55"/>
        <v>1.2468042674743779E-2</v>
      </c>
      <c r="BT119" s="605">
        <v>0</v>
      </c>
      <c r="BU119" s="608">
        <f t="shared" si="56"/>
        <v>0</v>
      </c>
      <c r="BV119" s="605">
        <v>0</v>
      </c>
      <c r="BW119" s="608">
        <f t="shared" si="57"/>
        <v>0</v>
      </c>
      <c r="BX119" s="411" t="str">
        <f t="shared" si="58"/>
        <v/>
      </c>
    </row>
    <row r="120" spans="1:76" s="486" customFormat="1" x14ac:dyDescent="0.2">
      <c r="A120" s="400" t="s">
        <v>587</v>
      </c>
      <c r="B120" s="400" t="s">
        <v>595</v>
      </c>
      <c r="C120" s="400" t="s">
        <v>502</v>
      </c>
      <c r="D120" s="400" t="s">
        <v>507</v>
      </c>
      <c r="E120" s="400" t="s">
        <v>504</v>
      </c>
      <c r="F120" s="400" t="s">
        <v>505</v>
      </c>
      <c r="G120" s="12" t="s">
        <v>317</v>
      </c>
      <c r="H120" s="12" t="s">
        <v>1112</v>
      </c>
      <c r="I120" s="12" t="s">
        <v>934</v>
      </c>
      <c r="J120" s="12"/>
      <c r="K120" s="401"/>
      <c r="L120" s="401"/>
      <c r="M120" s="402"/>
      <c r="N120" s="401"/>
      <c r="O120" s="401"/>
      <c r="P120" s="401"/>
      <c r="Q120" s="403"/>
      <c r="R120" s="403"/>
      <c r="S120" s="403"/>
      <c r="T120" s="147" t="s">
        <v>386</v>
      </c>
      <c r="U120" s="405">
        <v>6</v>
      </c>
      <c r="V120" s="597">
        <v>0</v>
      </c>
      <c r="W120" s="597">
        <v>7</v>
      </c>
      <c r="X120" s="113">
        <f t="shared" si="37"/>
        <v>1.1666666666666667</v>
      </c>
      <c r="Y120" s="114">
        <f t="shared" si="38"/>
        <v>146.83333333333334</v>
      </c>
      <c r="Z120" s="114">
        <f t="shared" si="39"/>
        <v>89.5</v>
      </c>
      <c r="AA120" s="406"/>
      <c r="AB120" s="407"/>
      <c r="AC120" s="406"/>
      <c r="AD120" s="407"/>
      <c r="AE120" s="406"/>
      <c r="AF120" s="407"/>
      <c r="AG120" s="406"/>
      <c r="AH120" s="407"/>
      <c r="AI120" s="597">
        <v>5</v>
      </c>
      <c r="AJ120" s="115">
        <f t="shared" ref="AJ120:AJ135" si="85">AI120/W120</f>
        <v>0.7142857142857143</v>
      </c>
      <c r="AK120" s="597">
        <v>5</v>
      </c>
      <c r="AL120" s="115">
        <f t="shared" ref="AL120:AL135" si="86">AK120/U120</f>
        <v>0.83333333333333337</v>
      </c>
      <c r="AM120" s="408">
        <v>877</v>
      </c>
      <c r="AN120" s="114">
        <v>4</v>
      </c>
      <c r="AO120" s="118">
        <f t="shared" si="68"/>
        <v>4.5402951191827468E-3</v>
      </c>
      <c r="AP120" s="114">
        <f t="shared" si="40"/>
        <v>881</v>
      </c>
      <c r="AQ120" s="167">
        <v>1230</v>
      </c>
      <c r="AR120" s="665">
        <v>0.71626016260162606</v>
      </c>
      <c r="AS120" s="408">
        <f t="shared" si="41"/>
        <v>877</v>
      </c>
      <c r="AT120" s="408">
        <f t="shared" si="69"/>
        <v>4</v>
      </c>
      <c r="AU120" s="114">
        <f t="shared" si="42"/>
        <v>881</v>
      </c>
      <c r="AV120" s="114">
        <v>533</v>
      </c>
      <c r="AW120" s="115">
        <f t="shared" si="43"/>
        <v>0.60775370581527932</v>
      </c>
      <c r="AX120" s="114">
        <v>4</v>
      </c>
      <c r="AY120" s="115">
        <f t="shared" si="83"/>
        <v>1</v>
      </c>
      <c r="AZ120" s="114">
        <f t="shared" si="44"/>
        <v>537</v>
      </c>
      <c r="BA120" s="115">
        <f t="shared" si="45"/>
        <v>0.60953461975028378</v>
      </c>
      <c r="BB120" s="114">
        <v>3</v>
      </c>
      <c r="BC120" s="115">
        <f t="shared" si="46"/>
        <v>5.6285178236397749E-3</v>
      </c>
      <c r="BD120" s="597">
        <v>0</v>
      </c>
      <c r="BE120" s="115">
        <f t="shared" si="84"/>
        <v>0</v>
      </c>
      <c r="BF120" s="597">
        <f t="shared" si="47"/>
        <v>3</v>
      </c>
      <c r="BG120" s="115">
        <f t="shared" si="48"/>
        <v>5.5865921787709499E-3</v>
      </c>
      <c r="BH120" s="114">
        <v>3</v>
      </c>
      <c r="BI120" s="115">
        <f t="shared" si="49"/>
        <v>1</v>
      </c>
      <c r="BJ120" s="597">
        <v>0</v>
      </c>
      <c r="BK120" s="407" t="str">
        <f t="shared" si="65"/>
        <v/>
      </c>
      <c r="BL120" s="597">
        <f t="shared" si="50"/>
        <v>3</v>
      </c>
      <c r="BM120" s="115">
        <f t="shared" si="51"/>
        <v>1</v>
      </c>
      <c r="BN120" s="114">
        <v>0</v>
      </c>
      <c r="BO120" s="115">
        <f t="shared" si="52"/>
        <v>0</v>
      </c>
      <c r="BP120" s="114">
        <v>6</v>
      </c>
      <c r="BQ120" s="115">
        <f t="shared" si="76"/>
        <v>1.11731843575419E-2</v>
      </c>
      <c r="BR120" s="114">
        <f t="shared" si="77"/>
        <v>6</v>
      </c>
      <c r="BS120" s="115">
        <f t="shared" si="55"/>
        <v>1.11731843575419E-2</v>
      </c>
      <c r="BT120" s="597">
        <v>4</v>
      </c>
      <c r="BU120" s="115">
        <f t="shared" si="56"/>
        <v>0.5714285714285714</v>
      </c>
      <c r="BV120" s="597">
        <v>3</v>
      </c>
      <c r="BW120" s="115">
        <f t="shared" si="57"/>
        <v>0.5</v>
      </c>
      <c r="BX120" s="409" t="str">
        <f t="shared" si="58"/>
        <v/>
      </c>
    </row>
    <row r="121" spans="1:76" s="167" customFormat="1" x14ac:dyDescent="0.2">
      <c r="A121" s="379" t="s">
        <v>587</v>
      </c>
      <c r="B121" s="379" t="s">
        <v>596</v>
      </c>
      <c r="C121" s="379" t="s">
        <v>502</v>
      </c>
      <c r="D121" s="379" t="s">
        <v>507</v>
      </c>
      <c r="E121" s="379" t="s">
        <v>504</v>
      </c>
      <c r="F121" s="379" t="s">
        <v>505</v>
      </c>
      <c r="G121" s="10" t="s">
        <v>317</v>
      </c>
      <c r="H121" s="12" t="s">
        <v>1112</v>
      </c>
      <c r="I121" s="10" t="s">
        <v>934</v>
      </c>
      <c r="J121" s="10"/>
      <c r="K121" s="380"/>
      <c r="L121" s="380"/>
      <c r="M121" s="381"/>
      <c r="N121" s="380"/>
      <c r="O121" s="380"/>
      <c r="P121" s="380"/>
      <c r="Q121" s="382"/>
      <c r="R121" s="382"/>
      <c r="S121" s="382"/>
      <c r="T121" s="147" t="s">
        <v>386</v>
      </c>
      <c r="U121" s="383">
        <v>6</v>
      </c>
      <c r="V121" s="600">
        <v>0</v>
      </c>
      <c r="W121" s="600">
        <v>7</v>
      </c>
      <c r="X121" s="123">
        <f t="shared" si="37"/>
        <v>1.1666666666666667</v>
      </c>
      <c r="Y121" s="601">
        <f t="shared" si="38"/>
        <v>244.5</v>
      </c>
      <c r="Z121" s="601">
        <f t="shared" si="39"/>
        <v>107.83333333333333</v>
      </c>
      <c r="AA121" s="384"/>
      <c r="AB121" s="385"/>
      <c r="AC121" s="384"/>
      <c r="AD121" s="385"/>
      <c r="AE121" s="384"/>
      <c r="AF121" s="385"/>
      <c r="AG121" s="384"/>
      <c r="AH121" s="385"/>
      <c r="AI121" s="600">
        <v>4</v>
      </c>
      <c r="AJ121" s="598">
        <f t="shared" si="85"/>
        <v>0.5714285714285714</v>
      </c>
      <c r="AK121" s="600">
        <v>3</v>
      </c>
      <c r="AL121" s="598">
        <f t="shared" si="86"/>
        <v>0.5</v>
      </c>
      <c r="AM121" s="386">
        <v>1464</v>
      </c>
      <c r="AN121" s="601">
        <v>3</v>
      </c>
      <c r="AO121" s="602">
        <f t="shared" si="68"/>
        <v>2.0449897750511249E-3</v>
      </c>
      <c r="AP121" s="601">
        <f t="shared" si="40"/>
        <v>1467</v>
      </c>
      <c r="AQ121" s="167">
        <v>2090</v>
      </c>
      <c r="AR121" s="665">
        <v>0.70191387559808616</v>
      </c>
      <c r="AS121" s="386">
        <f t="shared" si="41"/>
        <v>1464</v>
      </c>
      <c r="AT121" s="386">
        <f t="shared" si="69"/>
        <v>3</v>
      </c>
      <c r="AU121" s="601">
        <f t="shared" si="42"/>
        <v>1467</v>
      </c>
      <c r="AV121" s="601">
        <v>645</v>
      </c>
      <c r="AW121" s="598">
        <f t="shared" si="43"/>
        <v>0.4405737704918033</v>
      </c>
      <c r="AX121" s="601">
        <v>2</v>
      </c>
      <c r="AY121" s="598">
        <f t="shared" si="83"/>
        <v>0.66666666666666663</v>
      </c>
      <c r="AZ121" s="601">
        <f t="shared" si="44"/>
        <v>647</v>
      </c>
      <c r="BA121" s="598">
        <f t="shared" si="45"/>
        <v>0.44103612815269255</v>
      </c>
      <c r="BB121" s="601">
        <v>2</v>
      </c>
      <c r="BC121" s="598">
        <f t="shared" si="46"/>
        <v>3.1007751937984496E-3</v>
      </c>
      <c r="BD121" s="600">
        <v>0</v>
      </c>
      <c r="BE121" s="598">
        <f t="shared" si="84"/>
        <v>0</v>
      </c>
      <c r="BF121" s="600">
        <f t="shared" si="47"/>
        <v>2</v>
      </c>
      <c r="BG121" s="598">
        <f t="shared" si="48"/>
        <v>3.0911901081916537E-3</v>
      </c>
      <c r="BH121" s="601">
        <v>2</v>
      </c>
      <c r="BI121" s="598">
        <f t="shared" si="49"/>
        <v>1</v>
      </c>
      <c r="BJ121" s="600">
        <v>0</v>
      </c>
      <c r="BK121" s="385" t="str">
        <f t="shared" si="65"/>
        <v/>
      </c>
      <c r="BL121" s="600">
        <f t="shared" si="50"/>
        <v>2</v>
      </c>
      <c r="BM121" s="598">
        <f t="shared" si="51"/>
        <v>1</v>
      </c>
      <c r="BN121" s="601">
        <v>0</v>
      </c>
      <c r="BO121" s="598">
        <f t="shared" si="52"/>
        <v>0</v>
      </c>
      <c r="BP121" s="601">
        <v>2</v>
      </c>
      <c r="BQ121" s="598">
        <f t="shared" si="76"/>
        <v>3.0911901081916537E-3</v>
      </c>
      <c r="BR121" s="601">
        <f t="shared" si="77"/>
        <v>2</v>
      </c>
      <c r="BS121" s="598">
        <f t="shared" si="55"/>
        <v>3.0911901081916537E-3</v>
      </c>
      <c r="BT121" s="600">
        <v>4</v>
      </c>
      <c r="BU121" s="598">
        <f t="shared" si="56"/>
        <v>0.5714285714285714</v>
      </c>
      <c r="BV121" s="600">
        <v>3</v>
      </c>
      <c r="BW121" s="598">
        <f t="shared" si="57"/>
        <v>0.5</v>
      </c>
      <c r="BX121" s="387" t="str">
        <f t="shared" si="58"/>
        <v/>
      </c>
    </row>
    <row r="122" spans="1:76" s="167" customFormat="1" x14ac:dyDescent="0.2">
      <c r="A122" s="379" t="s">
        <v>587</v>
      </c>
      <c r="B122" s="379" t="s">
        <v>597</v>
      </c>
      <c r="C122" s="379" t="s">
        <v>598</v>
      </c>
      <c r="D122" s="379" t="s">
        <v>515</v>
      </c>
      <c r="E122" s="379" t="s">
        <v>504</v>
      </c>
      <c r="F122" s="379" t="s">
        <v>505</v>
      </c>
      <c r="G122" s="10" t="s">
        <v>317</v>
      </c>
      <c r="H122" s="12" t="s">
        <v>1112</v>
      </c>
      <c r="I122" s="10" t="s">
        <v>934</v>
      </c>
      <c r="J122" s="10"/>
      <c r="K122" s="380"/>
      <c r="L122" s="380"/>
      <c r="M122" s="381"/>
      <c r="N122" s="380"/>
      <c r="O122" s="380"/>
      <c r="P122" s="380"/>
      <c r="Q122" s="382"/>
      <c r="R122" s="382"/>
      <c r="S122" s="382"/>
      <c r="T122" s="147" t="s">
        <v>386</v>
      </c>
      <c r="U122" s="383">
        <v>4</v>
      </c>
      <c r="V122" s="600">
        <v>0</v>
      </c>
      <c r="W122" s="600">
        <v>9</v>
      </c>
      <c r="X122" s="123">
        <f t="shared" si="37"/>
        <v>2.25</v>
      </c>
      <c r="Y122" s="601">
        <f t="shared" si="38"/>
        <v>948</v>
      </c>
      <c r="Z122" s="601">
        <f t="shared" si="39"/>
        <v>643.75</v>
      </c>
      <c r="AA122" s="600">
        <v>3</v>
      </c>
      <c r="AB122" s="598">
        <f t="shared" ref="AB122:AB129" si="87">AA122/W122</f>
        <v>0.33333333333333331</v>
      </c>
      <c r="AC122" s="384"/>
      <c r="AD122" s="385"/>
      <c r="AE122" s="600">
        <v>3</v>
      </c>
      <c r="AF122" s="598">
        <f t="shared" ref="AF122:AF129" si="88">AE122/U122</f>
        <v>0.75</v>
      </c>
      <c r="AG122" s="600">
        <f t="shared" ref="AG122:AG129" si="89">AE122</f>
        <v>3</v>
      </c>
      <c r="AH122" s="385"/>
      <c r="AI122" s="600">
        <v>0</v>
      </c>
      <c r="AJ122" s="598">
        <f t="shared" si="85"/>
        <v>0</v>
      </c>
      <c r="AK122" s="600">
        <v>0</v>
      </c>
      <c r="AL122" s="598">
        <f t="shared" si="86"/>
        <v>0</v>
      </c>
      <c r="AM122" s="386">
        <v>3786</v>
      </c>
      <c r="AN122" s="601">
        <v>6</v>
      </c>
      <c r="AO122" s="602">
        <f t="shared" si="68"/>
        <v>1.5822784810126582E-3</v>
      </c>
      <c r="AP122" s="601">
        <f t="shared" si="40"/>
        <v>3792</v>
      </c>
      <c r="AQ122" s="167">
        <v>5260</v>
      </c>
      <c r="AR122" s="665">
        <v>0.72091254752851708</v>
      </c>
      <c r="AS122" s="386">
        <f t="shared" si="41"/>
        <v>3786</v>
      </c>
      <c r="AT122" s="386">
        <f t="shared" si="69"/>
        <v>6</v>
      </c>
      <c r="AU122" s="601">
        <f t="shared" si="42"/>
        <v>3792</v>
      </c>
      <c r="AV122" s="601">
        <v>2569</v>
      </c>
      <c r="AW122" s="598">
        <f t="shared" si="43"/>
        <v>0.67855256207078707</v>
      </c>
      <c r="AX122" s="601">
        <v>6</v>
      </c>
      <c r="AY122" s="598">
        <f t="shared" si="83"/>
        <v>1</v>
      </c>
      <c r="AZ122" s="601">
        <f t="shared" si="44"/>
        <v>2575</v>
      </c>
      <c r="BA122" s="598">
        <f t="shared" si="45"/>
        <v>0.67906118143459915</v>
      </c>
      <c r="BB122" s="601">
        <v>13</v>
      </c>
      <c r="BC122" s="598">
        <f t="shared" si="46"/>
        <v>5.0603347606072401E-3</v>
      </c>
      <c r="BD122" s="600">
        <v>2</v>
      </c>
      <c r="BE122" s="598">
        <f t="shared" si="84"/>
        <v>0.33333333333333331</v>
      </c>
      <c r="BF122" s="600">
        <f t="shared" si="47"/>
        <v>15</v>
      </c>
      <c r="BG122" s="598">
        <f t="shared" si="48"/>
        <v>5.8252427184466021E-3</v>
      </c>
      <c r="BH122" s="601">
        <v>12</v>
      </c>
      <c r="BI122" s="598">
        <f t="shared" si="49"/>
        <v>0.92307692307692313</v>
      </c>
      <c r="BJ122" s="600">
        <v>2</v>
      </c>
      <c r="BK122" s="598">
        <f t="shared" si="65"/>
        <v>1</v>
      </c>
      <c r="BL122" s="600">
        <f t="shared" si="50"/>
        <v>14</v>
      </c>
      <c r="BM122" s="598">
        <f t="shared" si="51"/>
        <v>0.93333333333333335</v>
      </c>
      <c r="BN122" s="601">
        <v>12</v>
      </c>
      <c r="BO122" s="598">
        <f t="shared" si="52"/>
        <v>4.6601941747572819E-3</v>
      </c>
      <c r="BP122" s="601">
        <v>27</v>
      </c>
      <c r="BQ122" s="598">
        <f t="shared" si="76"/>
        <v>1.0485436893203883E-2</v>
      </c>
      <c r="BR122" s="601">
        <f t="shared" si="77"/>
        <v>39</v>
      </c>
      <c r="BS122" s="598">
        <f t="shared" si="55"/>
        <v>1.5145631067961166E-2</v>
      </c>
      <c r="BT122" s="600">
        <v>3</v>
      </c>
      <c r="BU122" s="598">
        <f t="shared" si="56"/>
        <v>0.33333333333333331</v>
      </c>
      <c r="BV122" s="600">
        <v>1</v>
      </c>
      <c r="BW122" s="598">
        <f t="shared" si="57"/>
        <v>0.25</v>
      </c>
      <c r="BX122" s="387" t="str">
        <f t="shared" si="58"/>
        <v/>
      </c>
    </row>
    <row r="123" spans="1:76" s="167" customFormat="1" x14ac:dyDescent="0.2">
      <c r="A123" s="379" t="s">
        <v>587</v>
      </c>
      <c r="B123" s="379" t="s">
        <v>597</v>
      </c>
      <c r="C123" s="379" t="s">
        <v>599</v>
      </c>
      <c r="D123" s="379" t="s">
        <v>515</v>
      </c>
      <c r="E123" s="379" t="s">
        <v>504</v>
      </c>
      <c r="F123" s="379" t="s">
        <v>505</v>
      </c>
      <c r="G123" s="10" t="s">
        <v>317</v>
      </c>
      <c r="H123" s="12" t="s">
        <v>1112</v>
      </c>
      <c r="I123" s="10" t="s">
        <v>934</v>
      </c>
      <c r="J123" s="10"/>
      <c r="K123" s="380"/>
      <c r="L123" s="380"/>
      <c r="M123" s="381"/>
      <c r="N123" s="380"/>
      <c r="O123" s="380"/>
      <c r="P123" s="380"/>
      <c r="Q123" s="382"/>
      <c r="R123" s="382"/>
      <c r="S123" s="382"/>
      <c r="T123" s="147" t="s">
        <v>386</v>
      </c>
      <c r="U123" s="383">
        <v>3</v>
      </c>
      <c r="V123" s="600">
        <v>0</v>
      </c>
      <c r="W123" s="600">
        <v>4</v>
      </c>
      <c r="X123" s="123">
        <f t="shared" si="37"/>
        <v>1.3333333333333333</v>
      </c>
      <c r="Y123" s="601">
        <f t="shared" si="38"/>
        <v>905.33333333333337</v>
      </c>
      <c r="Z123" s="601">
        <f t="shared" si="39"/>
        <v>488.66666666666669</v>
      </c>
      <c r="AA123" s="600">
        <v>3</v>
      </c>
      <c r="AB123" s="598">
        <f t="shared" si="87"/>
        <v>0.75</v>
      </c>
      <c r="AC123" s="384"/>
      <c r="AD123" s="385"/>
      <c r="AE123" s="600">
        <v>3</v>
      </c>
      <c r="AF123" s="598">
        <f t="shared" si="88"/>
        <v>1</v>
      </c>
      <c r="AG123" s="600">
        <f t="shared" si="89"/>
        <v>3</v>
      </c>
      <c r="AH123" s="385"/>
      <c r="AI123" s="600">
        <v>0</v>
      </c>
      <c r="AJ123" s="598">
        <f t="shared" si="85"/>
        <v>0</v>
      </c>
      <c r="AK123" s="600">
        <v>0</v>
      </c>
      <c r="AL123" s="598">
        <f t="shared" si="86"/>
        <v>0</v>
      </c>
      <c r="AM123" s="386">
        <v>2704</v>
      </c>
      <c r="AN123" s="601">
        <v>12</v>
      </c>
      <c r="AO123" s="602">
        <f t="shared" si="68"/>
        <v>4.418262150220913E-3</v>
      </c>
      <c r="AP123" s="601">
        <f t="shared" si="40"/>
        <v>2716</v>
      </c>
      <c r="AQ123" s="167">
        <v>4020</v>
      </c>
      <c r="AR123" s="665">
        <v>0.67562189054726374</v>
      </c>
      <c r="AS123" s="386">
        <f t="shared" si="41"/>
        <v>2704</v>
      </c>
      <c r="AT123" s="386">
        <f t="shared" si="69"/>
        <v>12</v>
      </c>
      <c r="AU123" s="601">
        <f t="shared" si="42"/>
        <v>2716</v>
      </c>
      <c r="AV123" s="601">
        <v>1454</v>
      </c>
      <c r="AW123" s="598">
        <f t="shared" si="43"/>
        <v>0.53772189349112431</v>
      </c>
      <c r="AX123" s="601">
        <v>12</v>
      </c>
      <c r="AY123" s="598">
        <f t="shared" si="83"/>
        <v>1</v>
      </c>
      <c r="AZ123" s="601">
        <f t="shared" si="44"/>
        <v>1466</v>
      </c>
      <c r="BA123" s="598">
        <f t="shared" si="45"/>
        <v>0.53976435935198819</v>
      </c>
      <c r="BB123" s="601">
        <v>3</v>
      </c>
      <c r="BC123" s="598">
        <f t="shared" si="46"/>
        <v>2.0632737276478678E-3</v>
      </c>
      <c r="BD123" s="600">
        <v>0</v>
      </c>
      <c r="BE123" s="598">
        <f t="shared" si="84"/>
        <v>0</v>
      </c>
      <c r="BF123" s="600">
        <f t="shared" si="47"/>
        <v>3</v>
      </c>
      <c r="BG123" s="598">
        <f t="shared" si="48"/>
        <v>2.0463847203274215E-3</v>
      </c>
      <c r="BH123" s="601">
        <v>3</v>
      </c>
      <c r="BI123" s="598">
        <f t="shared" si="49"/>
        <v>1</v>
      </c>
      <c r="BJ123" s="600">
        <v>0</v>
      </c>
      <c r="BK123" s="385" t="str">
        <f t="shared" si="65"/>
        <v/>
      </c>
      <c r="BL123" s="600">
        <f t="shared" si="50"/>
        <v>3</v>
      </c>
      <c r="BM123" s="598">
        <f t="shared" si="51"/>
        <v>1</v>
      </c>
      <c r="BN123" s="601">
        <v>0</v>
      </c>
      <c r="BO123" s="598">
        <f t="shared" si="52"/>
        <v>0</v>
      </c>
      <c r="BP123" s="601">
        <v>18</v>
      </c>
      <c r="BQ123" s="598">
        <f t="shared" si="76"/>
        <v>1.227830832196453E-2</v>
      </c>
      <c r="BR123" s="601">
        <f t="shared" si="77"/>
        <v>18</v>
      </c>
      <c r="BS123" s="598">
        <f t="shared" si="55"/>
        <v>1.227830832196453E-2</v>
      </c>
      <c r="BT123" s="600">
        <v>1</v>
      </c>
      <c r="BU123" s="598">
        <f t="shared" si="56"/>
        <v>0.25</v>
      </c>
      <c r="BV123" s="600">
        <v>1</v>
      </c>
      <c r="BW123" s="598">
        <f t="shared" si="57"/>
        <v>0.33333333333333331</v>
      </c>
      <c r="BX123" s="387" t="str">
        <f t="shared" si="58"/>
        <v/>
      </c>
    </row>
    <row r="124" spans="1:76" s="167" customFormat="1" x14ac:dyDescent="0.2">
      <c r="A124" s="379" t="s">
        <v>587</v>
      </c>
      <c r="B124" s="379" t="s">
        <v>597</v>
      </c>
      <c r="C124" s="379" t="s">
        <v>600</v>
      </c>
      <c r="D124" s="379" t="s">
        <v>515</v>
      </c>
      <c r="E124" s="379" t="s">
        <v>504</v>
      </c>
      <c r="F124" s="379" t="s">
        <v>505</v>
      </c>
      <c r="G124" s="10" t="s">
        <v>317</v>
      </c>
      <c r="H124" s="12" t="s">
        <v>1112</v>
      </c>
      <c r="I124" s="10" t="s">
        <v>934</v>
      </c>
      <c r="J124" s="10"/>
      <c r="K124" s="380"/>
      <c r="L124" s="380"/>
      <c r="M124" s="381"/>
      <c r="N124" s="380"/>
      <c r="O124" s="380"/>
      <c r="P124" s="380"/>
      <c r="Q124" s="382"/>
      <c r="R124" s="382"/>
      <c r="S124" s="382"/>
      <c r="T124" s="147" t="s">
        <v>386</v>
      </c>
      <c r="U124" s="383">
        <v>1</v>
      </c>
      <c r="V124" s="600">
        <v>0</v>
      </c>
      <c r="W124" s="600">
        <v>2</v>
      </c>
      <c r="X124" s="123">
        <f t="shared" si="37"/>
        <v>2</v>
      </c>
      <c r="Y124" s="601">
        <f t="shared" si="38"/>
        <v>800</v>
      </c>
      <c r="Z124" s="601">
        <f t="shared" si="39"/>
        <v>548</v>
      </c>
      <c r="AA124" s="600">
        <v>1</v>
      </c>
      <c r="AB124" s="598">
        <f t="shared" si="87"/>
        <v>0.5</v>
      </c>
      <c r="AC124" s="384"/>
      <c r="AD124" s="385"/>
      <c r="AE124" s="600">
        <v>0</v>
      </c>
      <c r="AF124" s="598">
        <f t="shared" si="88"/>
        <v>0</v>
      </c>
      <c r="AG124" s="600">
        <f t="shared" si="89"/>
        <v>0</v>
      </c>
      <c r="AH124" s="385"/>
      <c r="AI124" s="600">
        <v>0</v>
      </c>
      <c r="AJ124" s="598">
        <f t="shared" si="85"/>
        <v>0</v>
      </c>
      <c r="AK124" s="600">
        <v>0</v>
      </c>
      <c r="AL124" s="598">
        <f t="shared" si="86"/>
        <v>0</v>
      </c>
      <c r="AM124" s="386">
        <v>787</v>
      </c>
      <c r="AN124" s="601">
        <v>13</v>
      </c>
      <c r="AO124" s="602">
        <f t="shared" si="68"/>
        <v>1.6250000000000001E-2</v>
      </c>
      <c r="AP124" s="601">
        <f t="shared" si="40"/>
        <v>800</v>
      </c>
      <c r="AQ124" s="167">
        <v>1120</v>
      </c>
      <c r="AR124" s="665">
        <v>0.7142857142857143</v>
      </c>
      <c r="AS124" s="386">
        <f t="shared" si="41"/>
        <v>787</v>
      </c>
      <c r="AT124" s="386">
        <f t="shared" si="69"/>
        <v>13</v>
      </c>
      <c r="AU124" s="601">
        <f t="shared" si="42"/>
        <v>800</v>
      </c>
      <c r="AV124" s="601">
        <v>536</v>
      </c>
      <c r="AW124" s="598">
        <f t="shared" si="43"/>
        <v>0.68106734434561622</v>
      </c>
      <c r="AX124" s="601">
        <v>12</v>
      </c>
      <c r="AY124" s="598">
        <f t="shared" si="83"/>
        <v>0.92307692307692313</v>
      </c>
      <c r="AZ124" s="601">
        <f t="shared" si="44"/>
        <v>548</v>
      </c>
      <c r="BA124" s="598">
        <f t="shared" si="45"/>
        <v>0.68500000000000005</v>
      </c>
      <c r="BB124" s="601">
        <v>0</v>
      </c>
      <c r="BC124" s="598">
        <f t="shared" si="46"/>
        <v>0</v>
      </c>
      <c r="BD124" s="600">
        <v>0</v>
      </c>
      <c r="BE124" s="598">
        <f t="shared" si="84"/>
        <v>0</v>
      </c>
      <c r="BF124" s="600">
        <f t="shared" si="47"/>
        <v>0</v>
      </c>
      <c r="BG124" s="598">
        <f t="shared" si="48"/>
        <v>0</v>
      </c>
      <c r="BH124" s="601">
        <v>0</v>
      </c>
      <c r="BI124" s="385" t="str">
        <f t="shared" si="49"/>
        <v/>
      </c>
      <c r="BJ124" s="600">
        <v>0</v>
      </c>
      <c r="BK124" s="385" t="str">
        <f t="shared" si="65"/>
        <v/>
      </c>
      <c r="BL124" s="600">
        <f t="shared" si="50"/>
        <v>0</v>
      </c>
      <c r="BM124" s="385" t="str">
        <f t="shared" si="51"/>
        <v/>
      </c>
      <c r="BN124" s="601">
        <v>0</v>
      </c>
      <c r="BO124" s="598">
        <f t="shared" si="52"/>
        <v>0</v>
      </c>
      <c r="BP124" s="601">
        <v>7</v>
      </c>
      <c r="BQ124" s="598">
        <f t="shared" si="76"/>
        <v>1.2773722627737226E-2</v>
      </c>
      <c r="BR124" s="601">
        <f t="shared" si="77"/>
        <v>7</v>
      </c>
      <c r="BS124" s="598">
        <f t="shared" si="55"/>
        <v>1.2773722627737226E-2</v>
      </c>
      <c r="BT124" s="600">
        <v>1</v>
      </c>
      <c r="BU124" s="598">
        <f t="shared" si="56"/>
        <v>0.5</v>
      </c>
      <c r="BV124" s="600">
        <v>1</v>
      </c>
      <c r="BW124" s="598">
        <f t="shared" si="57"/>
        <v>1</v>
      </c>
      <c r="BX124" s="387" t="str">
        <f t="shared" si="58"/>
        <v/>
      </c>
    </row>
    <row r="125" spans="1:76" s="167" customFormat="1" x14ac:dyDescent="0.2">
      <c r="A125" s="379" t="s">
        <v>587</v>
      </c>
      <c r="B125" s="379" t="s">
        <v>597</v>
      </c>
      <c r="C125" s="379" t="s">
        <v>601</v>
      </c>
      <c r="D125" s="379" t="s">
        <v>515</v>
      </c>
      <c r="E125" s="379" t="s">
        <v>504</v>
      </c>
      <c r="F125" s="379" t="s">
        <v>505</v>
      </c>
      <c r="G125" s="10" t="s">
        <v>317</v>
      </c>
      <c r="H125" s="12" t="s">
        <v>1112</v>
      </c>
      <c r="I125" s="10" t="s">
        <v>934</v>
      </c>
      <c r="J125" s="10"/>
      <c r="K125" s="380"/>
      <c r="L125" s="380"/>
      <c r="M125" s="381"/>
      <c r="N125" s="380"/>
      <c r="O125" s="380"/>
      <c r="P125" s="380"/>
      <c r="Q125" s="382"/>
      <c r="R125" s="382"/>
      <c r="S125" s="382"/>
      <c r="T125" s="391" t="s">
        <v>510</v>
      </c>
      <c r="U125" s="383">
        <v>1</v>
      </c>
      <c r="V125" s="600">
        <v>1</v>
      </c>
      <c r="W125" s="383">
        <v>1</v>
      </c>
      <c r="X125" s="123">
        <f t="shared" si="37"/>
        <v>1</v>
      </c>
      <c r="Y125" s="601">
        <f t="shared" si="38"/>
        <v>753</v>
      </c>
      <c r="Z125" s="388" t="str">
        <f t="shared" si="39"/>
        <v/>
      </c>
      <c r="AA125" s="600">
        <v>1</v>
      </c>
      <c r="AB125" s="598">
        <f t="shared" si="87"/>
        <v>1</v>
      </c>
      <c r="AC125" s="384"/>
      <c r="AD125" s="385"/>
      <c r="AE125" s="600">
        <v>1</v>
      </c>
      <c r="AF125" s="598">
        <f t="shared" si="88"/>
        <v>1</v>
      </c>
      <c r="AG125" s="600">
        <f t="shared" si="89"/>
        <v>1</v>
      </c>
      <c r="AH125" s="385"/>
      <c r="AI125" s="600">
        <v>0</v>
      </c>
      <c r="AJ125" s="598">
        <f t="shared" si="85"/>
        <v>0</v>
      </c>
      <c r="AK125" s="600">
        <v>0</v>
      </c>
      <c r="AL125" s="598">
        <f t="shared" si="86"/>
        <v>0</v>
      </c>
      <c r="AM125" s="386">
        <v>753</v>
      </c>
      <c r="AN125" s="601">
        <v>0</v>
      </c>
      <c r="AO125" s="602">
        <f t="shared" si="68"/>
        <v>0</v>
      </c>
      <c r="AP125" s="601">
        <f t="shared" si="40"/>
        <v>753</v>
      </c>
      <c r="AQ125" s="167">
        <v>1140</v>
      </c>
      <c r="AR125" s="665">
        <v>0.66052631578947374</v>
      </c>
      <c r="AS125" s="382" t="str">
        <f t="shared" si="41"/>
        <v/>
      </c>
      <c r="AT125" s="382" t="str">
        <f t="shared" si="69"/>
        <v/>
      </c>
      <c r="AU125" s="388" t="str">
        <f t="shared" si="42"/>
        <v/>
      </c>
      <c r="AV125" s="388"/>
      <c r="AW125" s="385" t="str">
        <f t="shared" si="43"/>
        <v/>
      </c>
      <c r="AX125" s="388"/>
      <c r="AY125" s="385" t="str">
        <f t="shared" si="83"/>
        <v/>
      </c>
      <c r="AZ125" s="388" t="str">
        <f t="shared" si="44"/>
        <v/>
      </c>
      <c r="BA125" s="385" t="str">
        <f t="shared" si="45"/>
        <v/>
      </c>
      <c r="BB125" s="388" t="s">
        <v>323</v>
      </c>
      <c r="BC125" s="385" t="str">
        <f t="shared" si="46"/>
        <v/>
      </c>
      <c r="BD125" s="384" t="s">
        <v>323</v>
      </c>
      <c r="BE125" s="385" t="str">
        <f t="shared" si="84"/>
        <v/>
      </c>
      <c r="BF125" s="384" t="str">
        <f t="shared" si="47"/>
        <v/>
      </c>
      <c r="BG125" s="385" t="str">
        <f t="shared" si="48"/>
        <v/>
      </c>
      <c r="BH125" s="388"/>
      <c r="BI125" s="385" t="str">
        <f t="shared" si="49"/>
        <v/>
      </c>
      <c r="BJ125" s="384"/>
      <c r="BK125" s="385" t="str">
        <f t="shared" si="65"/>
        <v/>
      </c>
      <c r="BL125" s="384" t="str">
        <f t="shared" si="50"/>
        <v/>
      </c>
      <c r="BM125" s="385" t="str">
        <f t="shared" si="51"/>
        <v/>
      </c>
      <c r="BN125" s="388"/>
      <c r="BO125" s="385" t="str">
        <f t="shared" si="52"/>
        <v/>
      </c>
      <c r="BP125" s="388"/>
      <c r="BQ125" s="385" t="str">
        <f t="shared" si="76"/>
        <v/>
      </c>
      <c r="BR125" s="388" t="str">
        <f t="shared" si="77"/>
        <v/>
      </c>
      <c r="BS125" s="385" t="str">
        <f t="shared" si="55"/>
        <v/>
      </c>
      <c r="BT125" s="600">
        <v>0</v>
      </c>
      <c r="BU125" s="598">
        <f t="shared" si="56"/>
        <v>0</v>
      </c>
      <c r="BV125" s="600">
        <v>0</v>
      </c>
      <c r="BW125" s="598">
        <f t="shared" si="57"/>
        <v>0</v>
      </c>
      <c r="BX125" s="387" t="str">
        <f t="shared" si="58"/>
        <v/>
      </c>
    </row>
    <row r="126" spans="1:76" s="167" customFormat="1" x14ac:dyDescent="0.2">
      <c r="A126" s="379" t="s">
        <v>587</v>
      </c>
      <c r="B126" s="379" t="s">
        <v>597</v>
      </c>
      <c r="C126" s="379" t="s">
        <v>602</v>
      </c>
      <c r="D126" s="379" t="s">
        <v>515</v>
      </c>
      <c r="E126" s="379" t="s">
        <v>504</v>
      </c>
      <c r="F126" s="379" t="s">
        <v>505</v>
      </c>
      <c r="G126" s="10" t="s">
        <v>317</v>
      </c>
      <c r="H126" s="12" t="s">
        <v>1112</v>
      </c>
      <c r="I126" s="10" t="s">
        <v>934</v>
      </c>
      <c r="J126" s="10"/>
      <c r="K126" s="380"/>
      <c r="L126" s="380"/>
      <c r="M126" s="381"/>
      <c r="N126" s="380"/>
      <c r="O126" s="380"/>
      <c r="P126" s="380"/>
      <c r="Q126" s="382"/>
      <c r="R126" s="382"/>
      <c r="S126" s="382"/>
      <c r="T126" s="391" t="s">
        <v>510</v>
      </c>
      <c r="U126" s="383">
        <v>1</v>
      </c>
      <c r="V126" s="600">
        <v>1</v>
      </c>
      <c r="W126" s="383">
        <v>1</v>
      </c>
      <c r="X126" s="123">
        <f t="shared" si="37"/>
        <v>1</v>
      </c>
      <c r="Y126" s="601">
        <f t="shared" si="38"/>
        <v>813</v>
      </c>
      <c r="Z126" s="388" t="str">
        <f t="shared" si="39"/>
        <v/>
      </c>
      <c r="AA126" s="600">
        <v>0</v>
      </c>
      <c r="AB126" s="598">
        <f t="shared" si="87"/>
        <v>0</v>
      </c>
      <c r="AC126" s="384"/>
      <c r="AD126" s="385"/>
      <c r="AE126" s="600">
        <v>0</v>
      </c>
      <c r="AF126" s="598">
        <f t="shared" si="88"/>
        <v>0</v>
      </c>
      <c r="AG126" s="600">
        <f t="shared" si="89"/>
        <v>0</v>
      </c>
      <c r="AH126" s="385"/>
      <c r="AI126" s="600">
        <v>0</v>
      </c>
      <c r="AJ126" s="598">
        <f t="shared" si="85"/>
        <v>0</v>
      </c>
      <c r="AK126" s="600">
        <v>0</v>
      </c>
      <c r="AL126" s="598">
        <f t="shared" si="86"/>
        <v>0</v>
      </c>
      <c r="AM126" s="386">
        <v>812</v>
      </c>
      <c r="AN126" s="601">
        <v>1</v>
      </c>
      <c r="AO126" s="602">
        <f t="shared" si="68"/>
        <v>1.2300123001230013E-3</v>
      </c>
      <c r="AP126" s="601">
        <f t="shared" si="40"/>
        <v>813</v>
      </c>
      <c r="AQ126" s="167">
        <v>1250</v>
      </c>
      <c r="AR126" s="665">
        <v>0.65039999999999998</v>
      </c>
      <c r="AS126" s="382" t="str">
        <f t="shared" si="41"/>
        <v/>
      </c>
      <c r="AT126" s="382" t="str">
        <f t="shared" si="69"/>
        <v/>
      </c>
      <c r="AU126" s="388" t="str">
        <f t="shared" si="42"/>
        <v/>
      </c>
      <c r="AV126" s="388"/>
      <c r="AW126" s="385" t="str">
        <f t="shared" si="43"/>
        <v/>
      </c>
      <c r="AX126" s="388"/>
      <c r="AY126" s="385" t="str">
        <f t="shared" si="83"/>
        <v/>
      </c>
      <c r="AZ126" s="388" t="str">
        <f t="shared" si="44"/>
        <v/>
      </c>
      <c r="BA126" s="385" t="str">
        <f t="shared" si="45"/>
        <v/>
      </c>
      <c r="BB126" s="388"/>
      <c r="BC126" s="385" t="str">
        <f t="shared" si="46"/>
        <v/>
      </c>
      <c r="BD126" s="384"/>
      <c r="BE126" s="385" t="str">
        <f t="shared" si="84"/>
        <v/>
      </c>
      <c r="BF126" s="384" t="str">
        <f t="shared" si="47"/>
        <v/>
      </c>
      <c r="BG126" s="385" t="str">
        <f t="shared" si="48"/>
        <v/>
      </c>
      <c r="BH126" s="388"/>
      <c r="BI126" s="385" t="str">
        <f t="shared" si="49"/>
        <v/>
      </c>
      <c r="BJ126" s="384"/>
      <c r="BK126" s="385" t="str">
        <f t="shared" si="65"/>
        <v/>
      </c>
      <c r="BL126" s="384" t="str">
        <f t="shared" si="50"/>
        <v/>
      </c>
      <c r="BM126" s="385" t="str">
        <f t="shared" si="51"/>
        <v/>
      </c>
      <c r="BN126" s="388"/>
      <c r="BO126" s="385" t="str">
        <f t="shared" si="52"/>
        <v/>
      </c>
      <c r="BP126" s="388"/>
      <c r="BQ126" s="385"/>
      <c r="BR126" s="388"/>
      <c r="BS126" s="385" t="str">
        <f t="shared" si="55"/>
        <v/>
      </c>
      <c r="BT126" s="600">
        <v>0</v>
      </c>
      <c r="BU126" s="598">
        <f t="shared" si="56"/>
        <v>0</v>
      </c>
      <c r="BV126" s="600">
        <v>0</v>
      </c>
      <c r="BW126" s="598">
        <f t="shared" si="57"/>
        <v>0</v>
      </c>
      <c r="BX126" s="387" t="str">
        <f t="shared" si="58"/>
        <v/>
      </c>
    </row>
    <row r="127" spans="1:76" s="167" customFormat="1" x14ac:dyDescent="0.2">
      <c r="A127" s="379" t="s">
        <v>587</v>
      </c>
      <c r="B127" s="379" t="s">
        <v>597</v>
      </c>
      <c r="C127" s="379" t="s">
        <v>603</v>
      </c>
      <c r="D127" s="379" t="s">
        <v>515</v>
      </c>
      <c r="E127" s="379" t="s">
        <v>504</v>
      </c>
      <c r="F127" s="379" t="s">
        <v>505</v>
      </c>
      <c r="G127" s="10" t="s">
        <v>317</v>
      </c>
      <c r="H127" s="12" t="s">
        <v>1112</v>
      </c>
      <c r="I127" s="10" t="s">
        <v>934</v>
      </c>
      <c r="J127" s="10"/>
      <c r="K127" s="380"/>
      <c r="L127" s="380"/>
      <c r="M127" s="381"/>
      <c r="N127" s="380"/>
      <c r="O127" s="380"/>
      <c r="P127" s="380"/>
      <c r="Q127" s="382"/>
      <c r="R127" s="382"/>
      <c r="S127" s="382"/>
      <c r="T127" s="391" t="s">
        <v>510</v>
      </c>
      <c r="U127" s="383">
        <v>1</v>
      </c>
      <c r="V127" s="600">
        <v>1</v>
      </c>
      <c r="W127" s="383">
        <v>1</v>
      </c>
      <c r="X127" s="123">
        <f t="shared" si="37"/>
        <v>1</v>
      </c>
      <c r="Y127" s="601">
        <f t="shared" si="38"/>
        <v>798</v>
      </c>
      <c r="Z127" s="388" t="str">
        <f t="shared" si="39"/>
        <v/>
      </c>
      <c r="AA127" s="600">
        <v>0</v>
      </c>
      <c r="AB127" s="598">
        <f t="shared" si="87"/>
        <v>0</v>
      </c>
      <c r="AC127" s="384"/>
      <c r="AD127" s="385"/>
      <c r="AE127" s="600">
        <v>0</v>
      </c>
      <c r="AF127" s="598">
        <f t="shared" si="88"/>
        <v>0</v>
      </c>
      <c r="AG127" s="600">
        <f t="shared" si="89"/>
        <v>0</v>
      </c>
      <c r="AH127" s="385"/>
      <c r="AI127" s="600">
        <v>0</v>
      </c>
      <c r="AJ127" s="598">
        <f t="shared" si="85"/>
        <v>0</v>
      </c>
      <c r="AK127" s="600">
        <v>0</v>
      </c>
      <c r="AL127" s="598">
        <f t="shared" si="86"/>
        <v>0</v>
      </c>
      <c r="AM127" s="386">
        <v>798</v>
      </c>
      <c r="AN127" s="601">
        <v>0</v>
      </c>
      <c r="AO127" s="602">
        <f t="shared" si="68"/>
        <v>0</v>
      </c>
      <c r="AP127" s="601">
        <f t="shared" si="40"/>
        <v>798</v>
      </c>
      <c r="AQ127" s="167">
        <v>1320</v>
      </c>
      <c r="AR127" s="665">
        <v>0.6045454545454545</v>
      </c>
      <c r="AS127" s="382" t="str">
        <f t="shared" si="41"/>
        <v/>
      </c>
      <c r="AT127" s="382" t="str">
        <f t="shared" si="69"/>
        <v/>
      </c>
      <c r="AU127" s="388" t="str">
        <f t="shared" si="42"/>
        <v/>
      </c>
      <c r="AV127" s="388"/>
      <c r="AW127" s="385" t="str">
        <f t="shared" si="43"/>
        <v/>
      </c>
      <c r="AX127" s="388"/>
      <c r="AY127" s="385" t="str">
        <f t="shared" si="83"/>
        <v/>
      </c>
      <c r="AZ127" s="388" t="str">
        <f t="shared" si="44"/>
        <v/>
      </c>
      <c r="BA127" s="385" t="str">
        <f t="shared" si="45"/>
        <v/>
      </c>
      <c r="BB127" s="388" t="s">
        <v>323</v>
      </c>
      <c r="BC127" s="385" t="str">
        <f t="shared" si="46"/>
        <v/>
      </c>
      <c r="BD127" s="384" t="s">
        <v>323</v>
      </c>
      <c r="BE127" s="385" t="str">
        <f t="shared" si="84"/>
        <v/>
      </c>
      <c r="BF127" s="384" t="str">
        <f t="shared" si="47"/>
        <v/>
      </c>
      <c r="BG127" s="385" t="str">
        <f t="shared" si="48"/>
        <v/>
      </c>
      <c r="BH127" s="388"/>
      <c r="BI127" s="385" t="str">
        <f t="shared" si="49"/>
        <v/>
      </c>
      <c r="BJ127" s="384"/>
      <c r="BK127" s="385" t="str">
        <f t="shared" si="65"/>
        <v/>
      </c>
      <c r="BL127" s="384" t="str">
        <f t="shared" si="50"/>
        <v/>
      </c>
      <c r="BM127" s="385" t="str">
        <f t="shared" si="51"/>
        <v/>
      </c>
      <c r="BN127" s="388"/>
      <c r="BO127" s="385" t="str">
        <f t="shared" si="52"/>
        <v/>
      </c>
      <c r="BP127" s="388"/>
      <c r="BQ127" s="385" t="str">
        <f t="shared" ref="BQ127:BQ190" si="90">IF(AZ127="","",BP127/AZ127)</f>
        <v/>
      </c>
      <c r="BR127" s="388" t="str">
        <f t="shared" ref="BR127:BR190" si="91">IF(BN127="",IF(BP127="","",BP127),IF(BP127="",BN127,BN127+BP127))</f>
        <v/>
      </c>
      <c r="BS127" s="385" t="str">
        <f t="shared" si="55"/>
        <v/>
      </c>
      <c r="BT127" s="600">
        <v>0</v>
      </c>
      <c r="BU127" s="598">
        <f t="shared" si="56"/>
        <v>0</v>
      </c>
      <c r="BV127" s="600">
        <v>0</v>
      </c>
      <c r="BW127" s="598">
        <f t="shared" si="57"/>
        <v>0</v>
      </c>
      <c r="BX127" s="387" t="str">
        <f t="shared" si="58"/>
        <v/>
      </c>
    </row>
    <row r="128" spans="1:76" s="167" customFormat="1" x14ac:dyDescent="0.2">
      <c r="A128" s="379" t="s">
        <v>587</v>
      </c>
      <c r="B128" s="379" t="s">
        <v>597</v>
      </c>
      <c r="C128" s="379" t="s">
        <v>604</v>
      </c>
      <c r="D128" s="379" t="s">
        <v>515</v>
      </c>
      <c r="E128" s="379" t="s">
        <v>504</v>
      </c>
      <c r="F128" s="379" t="s">
        <v>505</v>
      </c>
      <c r="G128" s="10" t="s">
        <v>317</v>
      </c>
      <c r="H128" s="12" t="s">
        <v>1112</v>
      </c>
      <c r="I128" s="10" t="s">
        <v>934</v>
      </c>
      <c r="J128" s="10"/>
      <c r="K128" s="380"/>
      <c r="L128" s="380"/>
      <c r="M128" s="381"/>
      <c r="N128" s="380"/>
      <c r="O128" s="380"/>
      <c r="P128" s="380"/>
      <c r="Q128" s="382"/>
      <c r="R128" s="382"/>
      <c r="S128" s="382"/>
      <c r="T128" s="391" t="s">
        <v>510</v>
      </c>
      <c r="U128" s="383">
        <v>1</v>
      </c>
      <c r="V128" s="600">
        <v>1</v>
      </c>
      <c r="W128" s="383">
        <v>1</v>
      </c>
      <c r="X128" s="123">
        <f t="shared" si="37"/>
        <v>1</v>
      </c>
      <c r="Y128" s="601">
        <f t="shared" si="38"/>
        <v>881</v>
      </c>
      <c r="Z128" s="388" t="str">
        <f t="shared" si="39"/>
        <v/>
      </c>
      <c r="AA128" s="600">
        <v>1</v>
      </c>
      <c r="AB128" s="598">
        <f t="shared" si="87"/>
        <v>1</v>
      </c>
      <c r="AC128" s="384"/>
      <c r="AD128" s="385"/>
      <c r="AE128" s="600">
        <v>1</v>
      </c>
      <c r="AF128" s="598">
        <f t="shared" si="88"/>
        <v>1</v>
      </c>
      <c r="AG128" s="600">
        <f t="shared" si="89"/>
        <v>1</v>
      </c>
      <c r="AH128" s="385"/>
      <c r="AI128" s="600">
        <v>0</v>
      </c>
      <c r="AJ128" s="598">
        <f t="shared" si="85"/>
        <v>0</v>
      </c>
      <c r="AK128" s="600">
        <v>0</v>
      </c>
      <c r="AL128" s="598">
        <f t="shared" si="86"/>
        <v>0</v>
      </c>
      <c r="AM128" s="386">
        <v>877</v>
      </c>
      <c r="AN128" s="601">
        <v>4</v>
      </c>
      <c r="AO128" s="602">
        <f t="shared" si="68"/>
        <v>4.5402951191827468E-3</v>
      </c>
      <c r="AP128" s="601">
        <f t="shared" si="40"/>
        <v>881</v>
      </c>
      <c r="AQ128" s="167">
        <v>1230</v>
      </c>
      <c r="AR128" s="665">
        <v>0.71626016260162606</v>
      </c>
      <c r="AS128" s="382" t="str">
        <f t="shared" si="41"/>
        <v/>
      </c>
      <c r="AT128" s="382" t="str">
        <f t="shared" si="69"/>
        <v/>
      </c>
      <c r="AU128" s="388" t="str">
        <f t="shared" si="42"/>
        <v/>
      </c>
      <c r="AV128" s="388"/>
      <c r="AW128" s="385" t="str">
        <f t="shared" si="43"/>
        <v/>
      </c>
      <c r="AX128" s="388"/>
      <c r="AY128" s="385" t="str">
        <f t="shared" si="83"/>
        <v/>
      </c>
      <c r="AZ128" s="388" t="str">
        <f t="shared" si="44"/>
        <v/>
      </c>
      <c r="BA128" s="385" t="str">
        <f t="shared" si="45"/>
        <v/>
      </c>
      <c r="BB128" s="388" t="s">
        <v>323</v>
      </c>
      <c r="BC128" s="385" t="str">
        <f t="shared" si="46"/>
        <v/>
      </c>
      <c r="BD128" s="384" t="s">
        <v>323</v>
      </c>
      <c r="BE128" s="385" t="str">
        <f t="shared" si="84"/>
        <v/>
      </c>
      <c r="BF128" s="384" t="str">
        <f t="shared" si="47"/>
        <v/>
      </c>
      <c r="BG128" s="385" t="str">
        <f t="shared" si="48"/>
        <v/>
      </c>
      <c r="BH128" s="388"/>
      <c r="BI128" s="385" t="str">
        <f t="shared" si="49"/>
        <v/>
      </c>
      <c r="BJ128" s="384"/>
      <c r="BK128" s="385" t="str">
        <f t="shared" si="65"/>
        <v/>
      </c>
      <c r="BL128" s="384" t="str">
        <f t="shared" si="50"/>
        <v/>
      </c>
      <c r="BM128" s="385" t="str">
        <f t="shared" si="51"/>
        <v/>
      </c>
      <c r="BN128" s="388"/>
      <c r="BO128" s="385" t="str">
        <f t="shared" si="52"/>
        <v/>
      </c>
      <c r="BP128" s="388"/>
      <c r="BQ128" s="385" t="str">
        <f t="shared" si="90"/>
        <v/>
      </c>
      <c r="BR128" s="388" t="str">
        <f t="shared" si="91"/>
        <v/>
      </c>
      <c r="BS128" s="385" t="str">
        <f t="shared" si="55"/>
        <v/>
      </c>
      <c r="BT128" s="600">
        <v>0</v>
      </c>
      <c r="BU128" s="598">
        <f t="shared" si="56"/>
        <v>0</v>
      </c>
      <c r="BV128" s="600">
        <v>0</v>
      </c>
      <c r="BW128" s="598">
        <f t="shared" si="57"/>
        <v>0</v>
      </c>
      <c r="BX128" s="387" t="str">
        <f t="shared" si="58"/>
        <v/>
      </c>
    </row>
    <row r="129" spans="1:76" s="167" customFormat="1" x14ac:dyDescent="0.2">
      <c r="A129" s="379" t="s">
        <v>587</v>
      </c>
      <c r="B129" s="379" t="s">
        <v>597</v>
      </c>
      <c r="C129" s="379" t="s">
        <v>605</v>
      </c>
      <c r="D129" s="379" t="s">
        <v>515</v>
      </c>
      <c r="E129" s="379" t="s">
        <v>504</v>
      </c>
      <c r="F129" s="379" t="s">
        <v>505</v>
      </c>
      <c r="G129" s="10" t="s">
        <v>317</v>
      </c>
      <c r="H129" s="12" t="s">
        <v>1112</v>
      </c>
      <c r="I129" s="10" t="s">
        <v>934</v>
      </c>
      <c r="J129" s="10"/>
      <c r="K129" s="391" t="s">
        <v>436</v>
      </c>
      <c r="L129" s="391" t="s">
        <v>438</v>
      </c>
      <c r="M129" s="473" t="s">
        <v>961</v>
      </c>
      <c r="N129" s="391" t="s">
        <v>437</v>
      </c>
      <c r="O129" s="391" t="s">
        <v>438</v>
      </c>
      <c r="P129" s="391" t="s">
        <v>438</v>
      </c>
      <c r="Q129" s="386">
        <v>12020</v>
      </c>
      <c r="R129" s="386">
        <v>72</v>
      </c>
      <c r="S129" s="386">
        <v>22</v>
      </c>
      <c r="T129" s="391" t="s">
        <v>510</v>
      </c>
      <c r="U129" s="383">
        <v>2</v>
      </c>
      <c r="V129" s="600">
        <v>2</v>
      </c>
      <c r="W129" s="383">
        <v>2</v>
      </c>
      <c r="X129" s="123">
        <f t="shared" si="37"/>
        <v>1</v>
      </c>
      <c r="Y129" s="601">
        <f t="shared" si="38"/>
        <v>733.5</v>
      </c>
      <c r="Z129" s="388" t="str">
        <f t="shared" si="39"/>
        <v/>
      </c>
      <c r="AA129" s="600">
        <v>1</v>
      </c>
      <c r="AB129" s="598">
        <f t="shared" si="87"/>
        <v>0.5</v>
      </c>
      <c r="AC129" s="384"/>
      <c r="AD129" s="385"/>
      <c r="AE129" s="600">
        <v>1</v>
      </c>
      <c r="AF129" s="598">
        <f t="shared" si="88"/>
        <v>0.5</v>
      </c>
      <c r="AG129" s="600">
        <f t="shared" si="89"/>
        <v>1</v>
      </c>
      <c r="AH129" s="385"/>
      <c r="AI129" s="600">
        <v>1</v>
      </c>
      <c r="AJ129" s="598">
        <f t="shared" si="85"/>
        <v>0.5</v>
      </c>
      <c r="AK129" s="600">
        <v>1</v>
      </c>
      <c r="AL129" s="598">
        <f t="shared" si="86"/>
        <v>0.5</v>
      </c>
      <c r="AM129" s="386">
        <v>1464</v>
      </c>
      <c r="AN129" s="601">
        <v>3</v>
      </c>
      <c r="AO129" s="602">
        <f t="shared" si="68"/>
        <v>2.0449897750511249E-3</v>
      </c>
      <c r="AP129" s="601">
        <f t="shared" si="40"/>
        <v>1467</v>
      </c>
      <c r="AQ129" s="167">
        <v>2090</v>
      </c>
      <c r="AR129" s="665">
        <v>0.70191387559808616</v>
      </c>
      <c r="AS129" s="382" t="str">
        <f t="shared" si="41"/>
        <v/>
      </c>
      <c r="AT129" s="382" t="str">
        <f t="shared" si="69"/>
        <v/>
      </c>
      <c r="AU129" s="388" t="str">
        <f t="shared" si="42"/>
        <v/>
      </c>
      <c r="AV129" s="388"/>
      <c r="AW129" s="385" t="str">
        <f t="shared" si="43"/>
        <v/>
      </c>
      <c r="AX129" s="388"/>
      <c r="AY129" s="385" t="str">
        <f t="shared" si="83"/>
        <v/>
      </c>
      <c r="AZ129" s="388" t="str">
        <f t="shared" si="44"/>
        <v/>
      </c>
      <c r="BA129" s="385" t="str">
        <f t="shared" si="45"/>
        <v/>
      </c>
      <c r="BB129" s="388" t="s">
        <v>323</v>
      </c>
      <c r="BC129" s="385" t="str">
        <f t="shared" si="46"/>
        <v/>
      </c>
      <c r="BD129" s="384" t="s">
        <v>323</v>
      </c>
      <c r="BE129" s="385" t="str">
        <f t="shared" si="84"/>
        <v/>
      </c>
      <c r="BF129" s="384" t="str">
        <f t="shared" si="47"/>
        <v/>
      </c>
      <c r="BG129" s="385" t="str">
        <f t="shared" si="48"/>
        <v/>
      </c>
      <c r="BH129" s="388"/>
      <c r="BI129" s="385" t="str">
        <f t="shared" si="49"/>
        <v/>
      </c>
      <c r="BJ129" s="384"/>
      <c r="BK129" s="385" t="str">
        <f t="shared" si="65"/>
        <v/>
      </c>
      <c r="BL129" s="384" t="str">
        <f t="shared" si="50"/>
        <v/>
      </c>
      <c r="BM129" s="385" t="str">
        <f t="shared" si="51"/>
        <v/>
      </c>
      <c r="BN129" s="388"/>
      <c r="BO129" s="385" t="str">
        <f t="shared" si="52"/>
        <v/>
      </c>
      <c r="BP129" s="388"/>
      <c r="BQ129" s="385" t="str">
        <f t="shared" si="90"/>
        <v/>
      </c>
      <c r="BR129" s="388" t="str">
        <f t="shared" si="91"/>
        <v/>
      </c>
      <c r="BS129" s="385" t="str">
        <f t="shared" si="55"/>
        <v/>
      </c>
      <c r="BT129" s="600">
        <v>1</v>
      </c>
      <c r="BU129" s="598">
        <f t="shared" si="56"/>
        <v>0.5</v>
      </c>
      <c r="BV129" s="600">
        <v>1</v>
      </c>
      <c r="BW129" s="598">
        <f t="shared" si="57"/>
        <v>0.5</v>
      </c>
      <c r="BX129" s="387" t="str">
        <f t="shared" si="58"/>
        <v/>
      </c>
    </row>
    <row r="130" spans="1:76" s="167" customFormat="1" x14ac:dyDescent="0.2">
      <c r="A130" s="379" t="s">
        <v>587</v>
      </c>
      <c r="B130" s="379" t="s">
        <v>588</v>
      </c>
      <c r="C130" s="379" t="s">
        <v>589</v>
      </c>
      <c r="D130" s="379" t="s">
        <v>503</v>
      </c>
      <c r="E130" s="379" t="s">
        <v>504</v>
      </c>
      <c r="F130" s="379" t="s">
        <v>505</v>
      </c>
      <c r="G130" s="10" t="s">
        <v>317</v>
      </c>
      <c r="H130" s="12" t="s">
        <v>1112</v>
      </c>
      <c r="I130" s="10" t="s">
        <v>934</v>
      </c>
      <c r="J130" s="10"/>
      <c r="K130" s="380"/>
      <c r="L130" s="380"/>
      <c r="M130" s="381"/>
      <c r="N130" s="380"/>
      <c r="O130" s="380"/>
      <c r="P130" s="380"/>
      <c r="Q130" s="382"/>
      <c r="R130" s="382"/>
      <c r="S130" s="382"/>
      <c r="T130" s="147" t="s">
        <v>386</v>
      </c>
      <c r="U130" s="383">
        <v>3</v>
      </c>
      <c r="V130" s="600">
        <v>0</v>
      </c>
      <c r="W130" s="600">
        <v>4</v>
      </c>
      <c r="X130" s="123">
        <f t="shared" ref="X130:X193" si="92">W130/U130</f>
        <v>1.3333333333333333</v>
      </c>
      <c r="Y130" s="601">
        <f t="shared" ref="Y130:Y193" si="93">AP130/U130</f>
        <v>1591.3333333333333</v>
      </c>
      <c r="Z130" s="601">
        <f t="shared" ref="Z130:Z193" si="94">IF(U130=V130,"",IF(AZ130="","",AZ130/(U130-V130)))</f>
        <v>1085.6666666666667</v>
      </c>
      <c r="AA130" s="384"/>
      <c r="AB130" s="385"/>
      <c r="AC130" s="384"/>
      <c r="AD130" s="385"/>
      <c r="AE130" s="384"/>
      <c r="AF130" s="385"/>
      <c r="AG130" s="384"/>
      <c r="AH130" s="385"/>
      <c r="AI130" s="600">
        <v>2</v>
      </c>
      <c r="AJ130" s="598">
        <f t="shared" si="85"/>
        <v>0.5</v>
      </c>
      <c r="AK130" s="600">
        <v>2</v>
      </c>
      <c r="AL130" s="598">
        <f t="shared" si="86"/>
        <v>0.66666666666666663</v>
      </c>
      <c r="AM130" s="478">
        <v>4774</v>
      </c>
      <c r="AN130" s="388"/>
      <c r="AO130" s="389"/>
      <c r="AP130" s="601">
        <f t="shared" ref="AP130:AP193" si="95">AM130+AN130</f>
        <v>4774</v>
      </c>
      <c r="AR130" s="665"/>
      <c r="AS130" s="386">
        <f t="shared" ref="AS130:AS193" si="96">IF(V130=0,AM130,"")</f>
        <v>4774</v>
      </c>
      <c r="AT130" s="382"/>
      <c r="AU130" s="601">
        <f t="shared" ref="AU130:AU193" si="97">IF(AS130="","",IF(AS130=0,"",AS130+AT130))</f>
        <v>4774</v>
      </c>
      <c r="AV130" s="601">
        <v>3257</v>
      </c>
      <c r="AW130" s="598">
        <f t="shared" ref="AW130:AW193" si="98">IF(AS130="","",AV130/AS130)</f>
        <v>0.68223711772098872</v>
      </c>
      <c r="AX130" s="388"/>
      <c r="AY130" s="385" t="str">
        <f t="shared" si="83"/>
        <v/>
      </c>
      <c r="AZ130" s="601">
        <f t="shared" ref="AZ130:AZ193" si="99">IF(AV130&gt;0,AV130+AX130,"")</f>
        <v>3257</v>
      </c>
      <c r="BA130" s="598">
        <f t="shared" ref="BA130:BA193" si="100">IF(AZ130="","",AZ130/AU130)</f>
        <v>0.68223711772098872</v>
      </c>
      <c r="BB130" s="601">
        <v>18</v>
      </c>
      <c r="BC130" s="598">
        <f t="shared" ref="BC130:BC193" si="101">IF(BB130="","",BB130/AV130)</f>
        <v>5.5265581823764204E-3</v>
      </c>
      <c r="BD130" s="384"/>
      <c r="BE130" s="385" t="str">
        <f t="shared" si="84"/>
        <v/>
      </c>
      <c r="BF130" s="600">
        <f t="shared" ref="BF130:BF193" si="102">IF(BB130="","",BB130+BD130)</f>
        <v>18</v>
      </c>
      <c r="BG130" s="598">
        <f t="shared" ref="BG130:BG193" si="103">IF(AZ130="","",BF130/AZ130)</f>
        <v>5.5265581823764204E-3</v>
      </c>
      <c r="BH130" s="601">
        <v>15</v>
      </c>
      <c r="BI130" s="598">
        <f t="shared" ref="BI130:BI193" si="104">IF(BB130="","",IF(BB130=0,"",BH130/BB130))</f>
        <v>0.83333333333333337</v>
      </c>
      <c r="BJ130" s="384"/>
      <c r="BK130" s="385" t="str">
        <f t="shared" si="65"/>
        <v/>
      </c>
      <c r="BL130" s="600">
        <f t="shared" ref="BL130:BL193" si="105">IF(BH130="","",BH130+BJ130)</f>
        <v>15</v>
      </c>
      <c r="BM130" s="598">
        <f t="shared" ref="BM130:BM193" si="106">IF(BF130="","",IF(BF130=0,"",BL130/BF130))</f>
        <v>0.83333333333333337</v>
      </c>
      <c r="BN130" s="601">
        <v>0</v>
      </c>
      <c r="BO130" s="598">
        <f t="shared" ref="BO130:BO193" si="107">IF(AZ130="","",BN130/AZ130)</f>
        <v>0</v>
      </c>
      <c r="BP130" s="601">
        <v>130</v>
      </c>
      <c r="BQ130" s="598">
        <f t="shared" si="90"/>
        <v>3.9914031317163035E-2</v>
      </c>
      <c r="BR130" s="601">
        <f t="shared" si="91"/>
        <v>130</v>
      </c>
      <c r="BS130" s="598">
        <f t="shared" ref="BS130:BS193" si="108">IF(AZ130="","",BR130/AZ130)</f>
        <v>3.9914031317163035E-2</v>
      </c>
      <c r="BT130" s="600">
        <v>2</v>
      </c>
      <c r="BU130" s="598">
        <f t="shared" ref="BU130:BU193" si="109">BT130/W130</f>
        <v>0.5</v>
      </c>
      <c r="BV130" s="600">
        <v>2</v>
      </c>
      <c r="BW130" s="598">
        <f t="shared" ref="BW130:BW193" si="110">BV130/U130</f>
        <v>0.66666666666666663</v>
      </c>
      <c r="BX130" s="387" t="str">
        <f t="shared" ref="BX130:BX193" si="111">IF(V130&gt;0,IF(V130&lt;U130,U130-V130,""),"")</f>
        <v/>
      </c>
    </row>
    <row r="131" spans="1:76" s="167" customFormat="1" x14ac:dyDescent="0.2">
      <c r="A131" s="379" t="s">
        <v>587</v>
      </c>
      <c r="B131" s="379" t="s">
        <v>588</v>
      </c>
      <c r="C131" s="379" t="s">
        <v>590</v>
      </c>
      <c r="D131" s="379" t="s">
        <v>503</v>
      </c>
      <c r="E131" s="379" t="s">
        <v>504</v>
      </c>
      <c r="F131" s="379" t="s">
        <v>505</v>
      </c>
      <c r="G131" s="10" t="s">
        <v>317</v>
      </c>
      <c r="H131" s="12" t="s">
        <v>1112</v>
      </c>
      <c r="I131" s="10" t="s">
        <v>934</v>
      </c>
      <c r="J131" s="10"/>
      <c r="K131" s="380"/>
      <c r="L131" s="380"/>
      <c r="M131" s="381"/>
      <c r="N131" s="380"/>
      <c r="O131" s="380"/>
      <c r="P131" s="380"/>
      <c r="Q131" s="382"/>
      <c r="R131" s="382"/>
      <c r="S131" s="382"/>
      <c r="T131" s="391" t="s">
        <v>510</v>
      </c>
      <c r="U131" s="383">
        <v>2</v>
      </c>
      <c r="V131" s="600">
        <v>1</v>
      </c>
      <c r="W131" s="383">
        <v>1</v>
      </c>
      <c r="X131" s="123">
        <f t="shared" si="92"/>
        <v>0.5</v>
      </c>
      <c r="Y131" s="601">
        <f t="shared" si="93"/>
        <v>1310.5</v>
      </c>
      <c r="Z131" s="388" t="str">
        <f t="shared" si="94"/>
        <v/>
      </c>
      <c r="AA131" s="384"/>
      <c r="AB131" s="385"/>
      <c r="AC131" s="384"/>
      <c r="AD131" s="385"/>
      <c r="AE131" s="384"/>
      <c r="AF131" s="385"/>
      <c r="AG131" s="384"/>
      <c r="AH131" s="385"/>
      <c r="AI131" s="600">
        <v>1</v>
      </c>
      <c r="AJ131" s="598">
        <f t="shared" si="85"/>
        <v>1</v>
      </c>
      <c r="AK131" s="600">
        <v>1</v>
      </c>
      <c r="AL131" s="598">
        <f t="shared" si="86"/>
        <v>0.5</v>
      </c>
      <c r="AM131" s="386">
        <v>2621</v>
      </c>
      <c r="AN131" s="388"/>
      <c r="AO131" s="389"/>
      <c r="AP131" s="601">
        <f t="shared" si="95"/>
        <v>2621</v>
      </c>
      <c r="AR131" s="665"/>
      <c r="AS131" s="382" t="str">
        <f t="shared" si="96"/>
        <v/>
      </c>
      <c r="AT131" s="382"/>
      <c r="AU131" s="388" t="str">
        <f t="shared" si="97"/>
        <v/>
      </c>
      <c r="AV131" s="388"/>
      <c r="AW131" s="385" t="str">
        <f t="shared" si="98"/>
        <v/>
      </c>
      <c r="AX131" s="388"/>
      <c r="AY131" s="385" t="str">
        <f t="shared" si="83"/>
        <v/>
      </c>
      <c r="AZ131" s="388" t="str">
        <f t="shared" si="99"/>
        <v/>
      </c>
      <c r="BA131" s="385" t="str">
        <f t="shared" si="100"/>
        <v/>
      </c>
      <c r="BB131" s="388"/>
      <c r="BC131" s="385" t="str">
        <f t="shared" si="101"/>
        <v/>
      </c>
      <c r="BD131" s="384"/>
      <c r="BE131" s="385" t="str">
        <f t="shared" si="84"/>
        <v/>
      </c>
      <c r="BF131" s="384" t="str">
        <f t="shared" si="102"/>
        <v/>
      </c>
      <c r="BG131" s="385" t="str">
        <f t="shared" si="103"/>
        <v/>
      </c>
      <c r="BH131" s="388"/>
      <c r="BI131" s="385" t="str">
        <f t="shared" si="104"/>
        <v/>
      </c>
      <c r="BJ131" s="384"/>
      <c r="BK131" s="385" t="str">
        <f t="shared" si="65"/>
        <v/>
      </c>
      <c r="BL131" s="384" t="str">
        <f t="shared" si="105"/>
        <v/>
      </c>
      <c r="BM131" s="385" t="str">
        <f t="shared" si="106"/>
        <v/>
      </c>
      <c r="BN131" s="388"/>
      <c r="BO131" s="385" t="str">
        <f t="shared" si="107"/>
        <v/>
      </c>
      <c r="BP131" s="388"/>
      <c r="BQ131" s="385" t="str">
        <f t="shared" si="90"/>
        <v/>
      </c>
      <c r="BR131" s="388" t="str">
        <f t="shared" si="91"/>
        <v/>
      </c>
      <c r="BS131" s="385" t="str">
        <f t="shared" si="108"/>
        <v/>
      </c>
      <c r="BT131" s="600">
        <v>0</v>
      </c>
      <c r="BU131" s="598">
        <f t="shared" si="109"/>
        <v>0</v>
      </c>
      <c r="BV131" s="600">
        <v>0</v>
      </c>
      <c r="BW131" s="598">
        <f t="shared" si="110"/>
        <v>0</v>
      </c>
      <c r="BX131" s="603">
        <f t="shared" si="111"/>
        <v>1</v>
      </c>
    </row>
    <row r="132" spans="1:76" s="167" customFormat="1" x14ac:dyDescent="0.2">
      <c r="A132" s="379" t="s">
        <v>587</v>
      </c>
      <c r="B132" s="379" t="s">
        <v>588</v>
      </c>
      <c r="C132" s="379" t="s">
        <v>591</v>
      </c>
      <c r="D132" s="379" t="s">
        <v>503</v>
      </c>
      <c r="E132" s="379" t="s">
        <v>504</v>
      </c>
      <c r="F132" s="379" t="s">
        <v>505</v>
      </c>
      <c r="G132" s="10" t="s">
        <v>317</v>
      </c>
      <c r="H132" s="12" t="s">
        <v>1112</v>
      </c>
      <c r="I132" s="10" t="s">
        <v>934</v>
      </c>
      <c r="J132" s="10"/>
      <c r="K132" s="380"/>
      <c r="L132" s="380"/>
      <c r="M132" s="381"/>
      <c r="N132" s="380"/>
      <c r="O132" s="380"/>
      <c r="P132" s="380"/>
      <c r="Q132" s="382"/>
      <c r="R132" s="382"/>
      <c r="S132" s="382"/>
      <c r="T132" s="391" t="s">
        <v>510</v>
      </c>
      <c r="U132" s="383">
        <v>1</v>
      </c>
      <c r="V132" s="600">
        <v>1</v>
      </c>
      <c r="W132" s="383">
        <v>1</v>
      </c>
      <c r="X132" s="123">
        <f t="shared" si="92"/>
        <v>1</v>
      </c>
      <c r="Y132" s="601">
        <f t="shared" si="93"/>
        <v>700</v>
      </c>
      <c r="Z132" s="388" t="str">
        <f t="shared" si="94"/>
        <v/>
      </c>
      <c r="AA132" s="384"/>
      <c r="AB132" s="385"/>
      <c r="AC132" s="384"/>
      <c r="AD132" s="385"/>
      <c r="AE132" s="384"/>
      <c r="AF132" s="385"/>
      <c r="AG132" s="384"/>
      <c r="AH132" s="385"/>
      <c r="AI132" s="600">
        <v>1</v>
      </c>
      <c r="AJ132" s="598">
        <f t="shared" si="85"/>
        <v>1</v>
      </c>
      <c r="AK132" s="600">
        <v>1</v>
      </c>
      <c r="AL132" s="598">
        <f t="shared" si="86"/>
        <v>1</v>
      </c>
      <c r="AM132" s="386">
        <v>700</v>
      </c>
      <c r="AN132" s="388"/>
      <c r="AO132" s="389"/>
      <c r="AP132" s="601">
        <f t="shared" si="95"/>
        <v>700</v>
      </c>
      <c r="AR132" s="665"/>
      <c r="AS132" s="382" t="str">
        <f t="shared" si="96"/>
        <v/>
      </c>
      <c r="AT132" s="382"/>
      <c r="AU132" s="388" t="str">
        <f t="shared" si="97"/>
        <v/>
      </c>
      <c r="AV132" s="388"/>
      <c r="AW132" s="385" t="str">
        <f t="shared" si="98"/>
        <v/>
      </c>
      <c r="AX132" s="388"/>
      <c r="AY132" s="385" t="str">
        <f t="shared" si="83"/>
        <v/>
      </c>
      <c r="AZ132" s="388" t="str">
        <f t="shared" si="99"/>
        <v/>
      </c>
      <c r="BA132" s="385" t="str">
        <f t="shared" si="100"/>
        <v/>
      </c>
      <c r="BB132" s="388"/>
      <c r="BC132" s="385" t="str">
        <f t="shared" si="101"/>
        <v/>
      </c>
      <c r="BD132" s="384"/>
      <c r="BE132" s="385" t="str">
        <f t="shared" si="84"/>
        <v/>
      </c>
      <c r="BF132" s="384" t="str">
        <f t="shared" si="102"/>
        <v/>
      </c>
      <c r="BG132" s="385" t="str">
        <f t="shared" si="103"/>
        <v/>
      </c>
      <c r="BH132" s="388"/>
      <c r="BI132" s="385" t="str">
        <f t="shared" si="104"/>
        <v/>
      </c>
      <c r="BJ132" s="384"/>
      <c r="BK132" s="385" t="str">
        <f t="shared" si="65"/>
        <v/>
      </c>
      <c r="BL132" s="384" t="str">
        <f t="shared" si="105"/>
        <v/>
      </c>
      <c r="BM132" s="385" t="str">
        <f t="shared" si="106"/>
        <v/>
      </c>
      <c r="BN132" s="388"/>
      <c r="BO132" s="385" t="str">
        <f t="shared" si="107"/>
        <v/>
      </c>
      <c r="BP132" s="388"/>
      <c r="BQ132" s="385" t="str">
        <f t="shared" si="90"/>
        <v/>
      </c>
      <c r="BR132" s="388" t="str">
        <f t="shared" si="91"/>
        <v/>
      </c>
      <c r="BS132" s="385" t="str">
        <f t="shared" si="108"/>
        <v/>
      </c>
      <c r="BT132" s="600">
        <v>1</v>
      </c>
      <c r="BU132" s="598">
        <f t="shared" si="109"/>
        <v>1</v>
      </c>
      <c r="BV132" s="600">
        <v>1</v>
      </c>
      <c r="BW132" s="598">
        <f t="shared" si="110"/>
        <v>1</v>
      </c>
      <c r="BX132" s="387" t="str">
        <f t="shared" si="111"/>
        <v/>
      </c>
    </row>
    <row r="133" spans="1:76" s="167" customFormat="1" x14ac:dyDescent="0.2">
      <c r="A133" s="379" t="s">
        <v>587</v>
      </c>
      <c r="B133" s="379" t="s">
        <v>588</v>
      </c>
      <c r="C133" s="379" t="s">
        <v>592</v>
      </c>
      <c r="D133" s="379" t="s">
        <v>503</v>
      </c>
      <c r="E133" s="379" t="s">
        <v>504</v>
      </c>
      <c r="F133" s="379" t="s">
        <v>505</v>
      </c>
      <c r="G133" s="10" t="s">
        <v>317</v>
      </c>
      <c r="H133" s="12" t="s">
        <v>1112</v>
      </c>
      <c r="I133" s="10" t="s">
        <v>934</v>
      </c>
      <c r="J133" s="10"/>
      <c r="K133" s="380"/>
      <c r="L133" s="380"/>
      <c r="M133" s="381"/>
      <c r="N133" s="380"/>
      <c r="O133" s="380"/>
      <c r="P133" s="380"/>
      <c r="Q133" s="382"/>
      <c r="R133" s="382"/>
      <c r="S133" s="382"/>
      <c r="T133" s="391" t="s">
        <v>510</v>
      </c>
      <c r="U133" s="383">
        <v>1</v>
      </c>
      <c r="V133" s="600">
        <v>1</v>
      </c>
      <c r="W133" s="383">
        <v>1</v>
      </c>
      <c r="X133" s="123">
        <f t="shared" si="92"/>
        <v>1</v>
      </c>
      <c r="Y133" s="601">
        <f t="shared" si="93"/>
        <v>810</v>
      </c>
      <c r="Z133" s="388" t="str">
        <f t="shared" si="94"/>
        <v/>
      </c>
      <c r="AA133" s="384"/>
      <c r="AB133" s="385"/>
      <c r="AC133" s="384"/>
      <c r="AD133" s="385"/>
      <c r="AE133" s="384"/>
      <c r="AF133" s="385"/>
      <c r="AG133" s="384"/>
      <c r="AH133" s="385"/>
      <c r="AI133" s="600">
        <v>1</v>
      </c>
      <c r="AJ133" s="598">
        <f t="shared" si="85"/>
        <v>1</v>
      </c>
      <c r="AK133" s="600">
        <v>1</v>
      </c>
      <c r="AL133" s="598">
        <f t="shared" si="86"/>
        <v>1</v>
      </c>
      <c r="AM133" s="386">
        <v>810</v>
      </c>
      <c r="AN133" s="388"/>
      <c r="AO133" s="389"/>
      <c r="AP133" s="601">
        <f t="shared" si="95"/>
        <v>810</v>
      </c>
      <c r="AR133" s="665"/>
      <c r="AS133" s="382" t="str">
        <f t="shared" si="96"/>
        <v/>
      </c>
      <c r="AT133" s="382"/>
      <c r="AU133" s="388" t="str">
        <f t="shared" si="97"/>
        <v/>
      </c>
      <c r="AV133" s="388"/>
      <c r="AW133" s="385" t="str">
        <f t="shared" si="98"/>
        <v/>
      </c>
      <c r="AX133" s="388"/>
      <c r="AY133" s="385" t="str">
        <f t="shared" si="83"/>
        <v/>
      </c>
      <c r="AZ133" s="388" t="str">
        <f t="shared" si="99"/>
        <v/>
      </c>
      <c r="BA133" s="385" t="str">
        <f t="shared" si="100"/>
        <v/>
      </c>
      <c r="BB133" s="388"/>
      <c r="BC133" s="385" t="str">
        <f t="shared" si="101"/>
        <v/>
      </c>
      <c r="BD133" s="384"/>
      <c r="BE133" s="385" t="str">
        <f t="shared" si="84"/>
        <v/>
      </c>
      <c r="BF133" s="384" t="str">
        <f t="shared" si="102"/>
        <v/>
      </c>
      <c r="BG133" s="385" t="str">
        <f t="shared" si="103"/>
        <v/>
      </c>
      <c r="BH133" s="388"/>
      <c r="BI133" s="385" t="str">
        <f t="shared" si="104"/>
        <v/>
      </c>
      <c r="BJ133" s="384"/>
      <c r="BK133" s="385" t="str">
        <f t="shared" si="65"/>
        <v/>
      </c>
      <c r="BL133" s="384" t="str">
        <f t="shared" si="105"/>
        <v/>
      </c>
      <c r="BM133" s="385" t="str">
        <f t="shared" si="106"/>
        <v/>
      </c>
      <c r="BN133" s="388"/>
      <c r="BO133" s="385" t="str">
        <f t="shared" si="107"/>
        <v/>
      </c>
      <c r="BP133" s="388"/>
      <c r="BQ133" s="385" t="str">
        <f t="shared" si="90"/>
        <v/>
      </c>
      <c r="BR133" s="388" t="str">
        <f t="shared" si="91"/>
        <v/>
      </c>
      <c r="BS133" s="385" t="str">
        <f t="shared" si="108"/>
        <v/>
      </c>
      <c r="BT133" s="600">
        <v>0</v>
      </c>
      <c r="BU133" s="598">
        <f t="shared" si="109"/>
        <v>0</v>
      </c>
      <c r="BV133" s="600">
        <v>0</v>
      </c>
      <c r="BW133" s="598">
        <f t="shared" si="110"/>
        <v>0</v>
      </c>
      <c r="BX133" s="387" t="str">
        <f t="shared" si="111"/>
        <v/>
      </c>
    </row>
    <row r="134" spans="1:76" s="167" customFormat="1" x14ac:dyDescent="0.2">
      <c r="A134" s="379" t="s">
        <v>587</v>
      </c>
      <c r="B134" s="379" t="s">
        <v>588</v>
      </c>
      <c r="C134" s="379" t="s">
        <v>593</v>
      </c>
      <c r="D134" s="379" t="s">
        <v>503</v>
      </c>
      <c r="E134" s="379" t="s">
        <v>504</v>
      </c>
      <c r="F134" s="379" t="s">
        <v>505</v>
      </c>
      <c r="G134" s="10" t="s">
        <v>317</v>
      </c>
      <c r="H134" s="12" t="s">
        <v>1112</v>
      </c>
      <c r="I134" s="10" t="s">
        <v>934</v>
      </c>
      <c r="J134" s="10"/>
      <c r="K134" s="380"/>
      <c r="L134" s="380"/>
      <c r="M134" s="381"/>
      <c r="N134" s="380"/>
      <c r="O134" s="380"/>
      <c r="P134" s="380"/>
      <c r="Q134" s="382"/>
      <c r="R134" s="382"/>
      <c r="S134" s="382"/>
      <c r="T134" s="391" t="s">
        <v>510</v>
      </c>
      <c r="U134" s="383">
        <v>1</v>
      </c>
      <c r="V134" s="600">
        <v>1</v>
      </c>
      <c r="W134" s="383">
        <v>1</v>
      </c>
      <c r="X134" s="123">
        <f t="shared" si="92"/>
        <v>1</v>
      </c>
      <c r="Y134" s="601">
        <f t="shared" si="93"/>
        <v>612</v>
      </c>
      <c r="Z134" s="388" t="str">
        <f t="shared" si="94"/>
        <v/>
      </c>
      <c r="AA134" s="384"/>
      <c r="AB134" s="385"/>
      <c r="AC134" s="384"/>
      <c r="AD134" s="385"/>
      <c r="AE134" s="384"/>
      <c r="AF134" s="385"/>
      <c r="AG134" s="384"/>
      <c r="AH134" s="385"/>
      <c r="AI134" s="600">
        <v>1</v>
      </c>
      <c r="AJ134" s="598">
        <f t="shared" si="85"/>
        <v>1</v>
      </c>
      <c r="AK134" s="600">
        <v>1</v>
      </c>
      <c r="AL134" s="598">
        <f t="shared" si="86"/>
        <v>1</v>
      </c>
      <c r="AM134" s="386">
        <v>612</v>
      </c>
      <c r="AN134" s="388"/>
      <c r="AO134" s="389"/>
      <c r="AP134" s="601">
        <f t="shared" si="95"/>
        <v>612</v>
      </c>
      <c r="AR134" s="665"/>
      <c r="AS134" s="382" t="str">
        <f t="shared" si="96"/>
        <v/>
      </c>
      <c r="AT134" s="382"/>
      <c r="AU134" s="388" t="str">
        <f t="shared" si="97"/>
        <v/>
      </c>
      <c r="AV134" s="388"/>
      <c r="AW134" s="385" t="str">
        <f t="shared" si="98"/>
        <v/>
      </c>
      <c r="AX134" s="388"/>
      <c r="AY134" s="385" t="str">
        <f t="shared" si="83"/>
        <v/>
      </c>
      <c r="AZ134" s="388" t="str">
        <f t="shared" si="99"/>
        <v/>
      </c>
      <c r="BA134" s="385" t="str">
        <f t="shared" si="100"/>
        <v/>
      </c>
      <c r="BB134" s="388"/>
      <c r="BC134" s="385" t="str">
        <f t="shared" si="101"/>
        <v/>
      </c>
      <c r="BD134" s="384"/>
      <c r="BE134" s="385" t="str">
        <f t="shared" si="84"/>
        <v/>
      </c>
      <c r="BF134" s="384" t="str">
        <f t="shared" si="102"/>
        <v/>
      </c>
      <c r="BG134" s="385" t="str">
        <f t="shared" si="103"/>
        <v/>
      </c>
      <c r="BH134" s="388"/>
      <c r="BI134" s="385" t="str">
        <f t="shared" si="104"/>
        <v/>
      </c>
      <c r="BJ134" s="384"/>
      <c r="BK134" s="385" t="str">
        <f t="shared" si="65"/>
        <v/>
      </c>
      <c r="BL134" s="384" t="str">
        <f t="shared" si="105"/>
        <v/>
      </c>
      <c r="BM134" s="385" t="str">
        <f t="shared" si="106"/>
        <v/>
      </c>
      <c r="BN134" s="388"/>
      <c r="BO134" s="385" t="str">
        <f t="shared" si="107"/>
        <v/>
      </c>
      <c r="BP134" s="388"/>
      <c r="BQ134" s="385" t="str">
        <f t="shared" si="90"/>
        <v/>
      </c>
      <c r="BR134" s="388" t="str">
        <f t="shared" si="91"/>
        <v/>
      </c>
      <c r="BS134" s="385" t="str">
        <f t="shared" si="108"/>
        <v/>
      </c>
      <c r="BT134" s="600">
        <v>0</v>
      </c>
      <c r="BU134" s="598">
        <f t="shared" si="109"/>
        <v>0</v>
      </c>
      <c r="BV134" s="600">
        <v>0</v>
      </c>
      <c r="BW134" s="598">
        <f t="shared" si="110"/>
        <v>0</v>
      </c>
      <c r="BX134" s="387" t="str">
        <f t="shared" si="111"/>
        <v/>
      </c>
    </row>
    <row r="135" spans="1:76" s="167" customFormat="1" x14ac:dyDescent="0.2">
      <c r="A135" s="379" t="s">
        <v>587</v>
      </c>
      <c r="B135" s="379" t="s">
        <v>588</v>
      </c>
      <c r="C135" s="379" t="s">
        <v>594</v>
      </c>
      <c r="D135" s="379" t="s">
        <v>503</v>
      </c>
      <c r="E135" s="379" t="s">
        <v>504</v>
      </c>
      <c r="F135" s="379" t="s">
        <v>505</v>
      </c>
      <c r="G135" s="10" t="s">
        <v>317</v>
      </c>
      <c r="H135" s="12" t="s">
        <v>1112</v>
      </c>
      <c r="I135" s="10" t="s">
        <v>934</v>
      </c>
      <c r="J135" s="10"/>
      <c r="K135" s="380"/>
      <c r="L135" s="380"/>
      <c r="M135" s="381"/>
      <c r="N135" s="380"/>
      <c r="O135" s="380"/>
      <c r="P135" s="380"/>
      <c r="Q135" s="382"/>
      <c r="R135" s="382"/>
      <c r="S135" s="382"/>
      <c r="T135" s="391" t="s">
        <v>510</v>
      </c>
      <c r="U135" s="383">
        <v>1</v>
      </c>
      <c r="V135" s="600">
        <v>1</v>
      </c>
      <c r="W135" s="383">
        <v>1</v>
      </c>
      <c r="X135" s="123">
        <f t="shared" si="92"/>
        <v>1</v>
      </c>
      <c r="Y135" s="601">
        <f t="shared" si="93"/>
        <v>766</v>
      </c>
      <c r="Z135" s="388" t="str">
        <f t="shared" si="94"/>
        <v/>
      </c>
      <c r="AA135" s="384"/>
      <c r="AB135" s="385"/>
      <c r="AC135" s="384"/>
      <c r="AD135" s="385"/>
      <c r="AE135" s="384"/>
      <c r="AF135" s="385"/>
      <c r="AG135" s="384"/>
      <c r="AH135" s="385"/>
      <c r="AI135" s="600">
        <v>1</v>
      </c>
      <c r="AJ135" s="598">
        <f t="shared" si="85"/>
        <v>1</v>
      </c>
      <c r="AK135" s="600">
        <v>1</v>
      </c>
      <c r="AL135" s="598">
        <f t="shared" si="86"/>
        <v>1</v>
      </c>
      <c r="AM135" s="386">
        <v>766</v>
      </c>
      <c r="AN135" s="388"/>
      <c r="AO135" s="389"/>
      <c r="AP135" s="601">
        <f t="shared" si="95"/>
        <v>766</v>
      </c>
      <c r="AR135" s="665"/>
      <c r="AS135" s="382" t="str">
        <f t="shared" si="96"/>
        <v/>
      </c>
      <c r="AT135" s="382"/>
      <c r="AU135" s="388" t="str">
        <f t="shared" si="97"/>
        <v/>
      </c>
      <c r="AV135" s="388"/>
      <c r="AW135" s="385" t="str">
        <f t="shared" si="98"/>
        <v/>
      </c>
      <c r="AX135" s="388"/>
      <c r="AY135" s="385" t="str">
        <f t="shared" si="83"/>
        <v/>
      </c>
      <c r="AZ135" s="388" t="str">
        <f t="shared" si="99"/>
        <v/>
      </c>
      <c r="BA135" s="385" t="str">
        <f t="shared" si="100"/>
        <v/>
      </c>
      <c r="BB135" s="388"/>
      <c r="BC135" s="385" t="str">
        <f t="shared" si="101"/>
        <v/>
      </c>
      <c r="BD135" s="384"/>
      <c r="BE135" s="385" t="str">
        <f t="shared" si="84"/>
        <v/>
      </c>
      <c r="BF135" s="384" t="str">
        <f t="shared" si="102"/>
        <v/>
      </c>
      <c r="BG135" s="385" t="str">
        <f t="shared" si="103"/>
        <v/>
      </c>
      <c r="BH135" s="388"/>
      <c r="BI135" s="385" t="str">
        <f t="shared" si="104"/>
        <v/>
      </c>
      <c r="BJ135" s="384"/>
      <c r="BK135" s="385" t="str">
        <f t="shared" si="65"/>
        <v/>
      </c>
      <c r="BL135" s="384" t="str">
        <f t="shared" si="105"/>
        <v/>
      </c>
      <c r="BM135" s="385" t="str">
        <f t="shared" si="106"/>
        <v/>
      </c>
      <c r="BN135" s="388"/>
      <c r="BO135" s="385" t="str">
        <f t="shared" si="107"/>
        <v/>
      </c>
      <c r="BP135" s="388"/>
      <c r="BQ135" s="385" t="str">
        <f t="shared" si="90"/>
        <v/>
      </c>
      <c r="BR135" s="388" t="str">
        <f t="shared" si="91"/>
        <v/>
      </c>
      <c r="BS135" s="385" t="str">
        <f t="shared" si="108"/>
        <v/>
      </c>
      <c r="BT135" s="600">
        <v>0</v>
      </c>
      <c r="BU135" s="598">
        <f t="shared" si="109"/>
        <v>0</v>
      </c>
      <c r="BV135" s="600">
        <v>0</v>
      </c>
      <c r="BW135" s="598">
        <f t="shared" si="110"/>
        <v>0</v>
      </c>
      <c r="BX135" s="387" t="str">
        <f t="shared" si="111"/>
        <v/>
      </c>
    </row>
    <row r="136" spans="1:76" s="487" customFormat="1" ht="13.5" thickBot="1" x14ac:dyDescent="0.25">
      <c r="A136" s="392" t="s">
        <v>587</v>
      </c>
      <c r="B136" s="392" t="s">
        <v>597</v>
      </c>
      <c r="C136" s="392" t="s">
        <v>502</v>
      </c>
      <c r="D136" s="392" t="s">
        <v>509</v>
      </c>
      <c r="E136" s="392" t="s">
        <v>504</v>
      </c>
      <c r="F136" s="392" t="s">
        <v>505</v>
      </c>
      <c r="G136" s="9" t="s">
        <v>317</v>
      </c>
      <c r="H136" s="12" t="s">
        <v>1112</v>
      </c>
      <c r="I136" s="10" t="s">
        <v>934</v>
      </c>
      <c r="J136" s="9"/>
      <c r="K136" s="467"/>
      <c r="L136" s="467"/>
      <c r="M136" s="468"/>
      <c r="N136" s="467"/>
      <c r="O136" s="522"/>
      <c r="P136" s="522"/>
      <c r="Q136" s="466"/>
      <c r="R136" s="466"/>
      <c r="S136" s="466"/>
      <c r="T136" s="127" t="s">
        <v>386</v>
      </c>
      <c r="U136" s="397">
        <v>1</v>
      </c>
      <c r="V136" s="605">
        <v>0</v>
      </c>
      <c r="W136" s="605">
        <v>4</v>
      </c>
      <c r="X136" s="606">
        <f t="shared" si="92"/>
        <v>4</v>
      </c>
      <c r="Y136" s="607">
        <f t="shared" si="93"/>
        <v>12020</v>
      </c>
      <c r="Z136" s="607">
        <f t="shared" si="94"/>
        <v>7159</v>
      </c>
      <c r="AA136" s="605">
        <v>2</v>
      </c>
      <c r="AB136" s="608">
        <f>AA136/W136</f>
        <v>0.5</v>
      </c>
      <c r="AC136" s="605">
        <v>1</v>
      </c>
      <c r="AD136" s="608" t="s">
        <v>435</v>
      </c>
      <c r="AE136" s="605">
        <v>0</v>
      </c>
      <c r="AF136" s="608">
        <f>AE136/U136</f>
        <v>0</v>
      </c>
      <c r="AG136" s="605">
        <v>0</v>
      </c>
      <c r="AH136" s="399"/>
      <c r="AI136" s="398"/>
      <c r="AJ136" s="399"/>
      <c r="AK136" s="398"/>
      <c r="AL136" s="399"/>
      <c r="AM136" s="396">
        <v>11981</v>
      </c>
      <c r="AN136" s="607">
        <v>39</v>
      </c>
      <c r="AO136" s="609">
        <f>AN136/AP136</f>
        <v>3.2445923460898501E-3</v>
      </c>
      <c r="AP136" s="607">
        <f t="shared" si="95"/>
        <v>12020</v>
      </c>
      <c r="AQ136" s="167">
        <v>17430</v>
      </c>
      <c r="AR136" s="665">
        <v>0.68961560527825583</v>
      </c>
      <c r="AS136" s="396">
        <f t="shared" si="96"/>
        <v>11981</v>
      </c>
      <c r="AT136" s="396">
        <f>IF(V136=0,AN136,"")</f>
        <v>39</v>
      </c>
      <c r="AU136" s="607">
        <f t="shared" si="97"/>
        <v>12020</v>
      </c>
      <c r="AV136" s="607">
        <v>7122</v>
      </c>
      <c r="AW136" s="608">
        <f t="shared" si="98"/>
        <v>0.59444119856439359</v>
      </c>
      <c r="AX136" s="607">
        <v>37</v>
      </c>
      <c r="AY136" s="608">
        <f t="shared" si="83"/>
        <v>0.94871794871794868</v>
      </c>
      <c r="AZ136" s="607">
        <f t="shared" si="99"/>
        <v>7159</v>
      </c>
      <c r="BA136" s="608">
        <f t="shared" si="100"/>
        <v>0.59559068219633948</v>
      </c>
      <c r="BB136" s="607">
        <v>22</v>
      </c>
      <c r="BC136" s="608">
        <f t="shared" si="101"/>
        <v>3.0890199382196011E-3</v>
      </c>
      <c r="BD136" s="605">
        <v>3</v>
      </c>
      <c r="BE136" s="608">
        <f t="shared" si="84"/>
        <v>8.1081081081081086E-2</v>
      </c>
      <c r="BF136" s="605">
        <f t="shared" si="102"/>
        <v>25</v>
      </c>
      <c r="BG136" s="608">
        <f t="shared" si="103"/>
        <v>3.4921078362899847E-3</v>
      </c>
      <c r="BH136" s="607">
        <v>21</v>
      </c>
      <c r="BI136" s="608">
        <f t="shared" si="104"/>
        <v>0.95454545454545459</v>
      </c>
      <c r="BJ136" s="605">
        <v>2</v>
      </c>
      <c r="BK136" s="608">
        <f t="shared" si="65"/>
        <v>0.66666666666666663</v>
      </c>
      <c r="BL136" s="605">
        <f t="shared" si="105"/>
        <v>23</v>
      </c>
      <c r="BM136" s="608">
        <f t="shared" si="106"/>
        <v>0.92</v>
      </c>
      <c r="BN136" s="607">
        <v>4</v>
      </c>
      <c r="BO136" s="608">
        <f t="shared" si="107"/>
        <v>5.5873725380639757E-4</v>
      </c>
      <c r="BP136" s="607">
        <v>79</v>
      </c>
      <c r="BQ136" s="608">
        <f t="shared" si="90"/>
        <v>1.1035060762676352E-2</v>
      </c>
      <c r="BR136" s="607">
        <f t="shared" si="91"/>
        <v>83</v>
      </c>
      <c r="BS136" s="608">
        <f t="shared" si="108"/>
        <v>1.159379801648275E-2</v>
      </c>
      <c r="BT136" s="605">
        <v>0</v>
      </c>
      <c r="BU136" s="608">
        <f t="shared" si="109"/>
        <v>0</v>
      </c>
      <c r="BV136" s="605">
        <v>0</v>
      </c>
      <c r="BW136" s="608">
        <f t="shared" si="110"/>
        <v>0</v>
      </c>
      <c r="BX136" s="411" t="str">
        <f t="shared" si="111"/>
        <v/>
      </c>
    </row>
    <row r="137" spans="1:76" s="488" customFormat="1" ht="13.5" thickBot="1" x14ac:dyDescent="0.25">
      <c r="A137" s="412" t="s">
        <v>392</v>
      </c>
      <c r="B137" s="412" t="s">
        <v>745</v>
      </c>
      <c r="C137" s="412" t="s">
        <v>502</v>
      </c>
      <c r="D137" s="412" t="s">
        <v>517</v>
      </c>
      <c r="E137" s="412" t="s">
        <v>518</v>
      </c>
      <c r="F137" s="412" t="s">
        <v>519</v>
      </c>
      <c r="G137" s="55" t="s">
        <v>315</v>
      </c>
      <c r="H137" s="55" t="s">
        <v>517</v>
      </c>
      <c r="I137" s="55" t="s">
        <v>517</v>
      </c>
      <c r="J137" s="55"/>
      <c r="K137" s="413" t="s">
        <v>436</v>
      </c>
      <c r="L137" s="413" t="s">
        <v>438</v>
      </c>
      <c r="M137" s="427" t="s">
        <v>962</v>
      </c>
      <c r="N137" s="413" t="s">
        <v>451</v>
      </c>
      <c r="O137" s="414"/>
      <c r="P137" s="414"/>
      <c r="Q137" s="415"/>
      <c r="R137" s="415"/>
      <c r="S137" s="415"/>
      <c r="T137" s="147" t="s">
        <v>386</v>
      </c>
      <c r="U137" s="416">
        <v>7</v>
      </c>
      <c r="V137" s="130">
        <v>0</v>
      </c>
      <c r="W137" s="130">
        <v>24</v>
      </c>
      <c r="X137" s="131">
        <f t="shared" si="92"/>
        <v>3.4285714285714284</v>
      </c>
      <c r="Y137" s="132">
        <f t="shared" si="93"/>
        <v>44131.428571428572</v>
      </c>
      <c r="Z137" s="132">
        <f t="shared" si="94"/>
        <v>22070.428571428572</v>
      </c>
      <c r="AA137" s="417"/>
      <c r="AB137" s="418"/>
      <c r="AC137" s="417"/>
      <c r="AD137" s="418"/>
      <c r="AE137" s="417"/>
      <c r="AF137" s="418"/>
      <c r="AG137" s="417"/>
      <c r="AH137" s="418"/>
      <c r="AI137" s="130">
        <v>5</v>
      </c>
      <c r="AJ137" s="133">
        <f t="shared" ref="AJ137:AJ146" si="112">AI137/W137</f>
        <v>0.20833333333333334</v>
      </c>
      <c r="AK137" s="130">
        <v>5</v>
      </c>
      <c r="AL137" s="133">
        <f t="shared" ref="AL137:AL146" si="113">AK137/U137</f>
        <v>0.7142857142857143</v>
      </c>
      <c r="AM137" s="419">
        <v>308920</v>
      </c>
      <c r="AN137" s="422"/>
      <c r="AO137" s="426"/>
      <c r="AP137" s="132">
        <f t="shared" si="95"/>
        <v>308920</v>
      </c>
      <c r="AQ137" s="167">
        <v>481700</v>
      </c>
      <c r="AR137" s="665">
        <v>0.64131201992941667</v>
      </c>
      <c r="AS137" s="419">
        <f t="shared" si="96"/>
        <v>308920</v>
      </c>
      <c r="AT137" s="415"/>
      <c r="AU137" s="132">
        <f t="shared" si="97"/>
        <v>308920</v>
      </c>
      <c r="AV137" s="132">
        <v>154493</v>
      </c>
      <c r="AW137" s="133">
        <f t="shared" si="98"/>
        <v>0.50010682377314519</v>
      </c>
      <c r="AX137" s="422"/>
      <c r="AY137" s="418" t="str">
        <f t="shared" si="83"/>
        <v/>
      </c>
      <c r="AZ137" s="132">
        <f t="shared" si="99"/>
        <v>154493</v>
      </c>
      <c r="BA137" s="133">
        <f t="shared" si="100"/>
        <v>0.50010682377314519</v>
      </c>
      <c r="BB137" s="132">
        <v>1599</v>
      </c>
      <c r="BC137" s="133">
        <f t="shared" si="101"/>
        <v>1.0349983494397804E-2</v>
      </c>
      <c r="BD137" s="417"/>
      <c r="BE137" s="418" t="str">
        <f t="shared" si="84"/>
        <v/>
      </c>
      <c r="BF137" s="130">
        <f t="shared" si="102"/>
        <v>1599</v>
      </c>
      <c r="BG137" s="133">
        <f t="shared" si="103"/>
        <v>1.0349983494397804E-2</v>
      </c>
      <c r="BH137" s="132">
        <v>724</v>
      </c>
      <c r="BI137" s="133">
        <f t="shared" si="104"/>
        <v>0.4527829893683552</v>
      </c>
      <c r="BJ137" s="417"/>
      <c r="BK137" s="418" t="str">
        <f t="shared" ref="BK137:BK200" si="114">IF(BD137="","",IF(BD137=0,"",BJ137/BD137))</f>
        <v/>
      </c>
      <c r="BL137" s="130">
        <f t="shared" si="105"/>
        <v>724</v>
      </c>
      <c r="BM137" s="133">
        <f t="shared" si="106"/>
        <v>0.4527829893683552</v>
      </c>
      <c r="BN137" s="132">
        <v>9674</v>
      </c>
      <c r="BO137" s="133">
        <f t="shared" si="107"/>
        <v>6.2617723780365453E-2</v>
      </c>
      <c r="BP137" s="132">
        <v>19714</v>
      </c>
      <c r="BQ137" s="133">
        <f t="shared" si="90"/>
        <v>0.12760448693468313</v>
      </c>
      <c r="BR137" s="132">
        <f t="shared" si="91"/>
        <v>29388</v>
      </c>
      <c r="BS137" s="133">
        <f t="shared" si="108"/>
        <v>0.19022221071504858</v>
      </c>
      <c r="BT137" s="130">
        <v>11</v>
      </c>
      <c r="BU137" s="133">
        <f t="shared" si="109"/>
        <v>0.45833333333333331</v>
      </c>
      <c r="BV137" s="130">
        <v>2</v>
      </c>
      <c r="BW137" s="133">
        <f t="shared" si="110"/>
        <v>0.2857142857142857</v>
      </c>
      <c r="BX137" s="423" t="str">
        <f t="shared" si="111"/>
        <v/>
      </c>
    </row>
    <row r="138" spans="1:76" s="486" customFormat="1" x14ac:dyDescent="0.2">
      <c r="A138" s="400" t="s">
        <v>606</v>
      </c>
      <c r="B138" s="400" t="s">
        <v>607</v>
      </c>
      <c r="C138" s="400" t="s">
        <v>502</v>
      </c>
      <c r="D138" s="400" t="s">
        <v>507</v>
      </c>
      <c r="E138" s="400" t="s">
        <v>518</v>
      </c>
      <c r="F138" s="400" t="s">
        <v>505</v>
      </c>
      <c r="G138" s="12" t="s">
        <v>317</v>
      </c>
      <c r="H138" s="12" t="s">
        <v>1110</v>
      </c>
      <c r="I138" s="12" t="s">
        <v>935</v>
      </c>
      <c r="J138" s="12" t="s">
        <v>936</v>
      </c>
      <c r="K138" s="401"/>
      <c r="L138" s="401"/>
      <c r="M138" s="402"/>
      <c r="N138" s="401"/>
      <c r="O138" s="401"/>
      <c r="P138" s="401"/>
      <c r="Q138" s="403"/>
      <c r="R138" s="403"/>
      <c r="S138" s="403"/>
      <c r="T138" s="147" t="s">
        <v>386</v>
      </c>
      <c r="U138" s="405">
        <v>6</v>
      </c>
      <c r="V138" s="597">
        <v>0</v>
      </c>
      <c r="W138" s="597">
        <v>7</v>
      </c>
      <c r="X138" s="113">
        <f t="shared" si="92"/>
        <v>1.1666666666666667</v>
      </c>
      <c r="Y138" s="114">
        <f t="shared" si="93"/>
        <v>672.5</v>
      </c>
      <c r="Z138" s="114">
        <f t="shared" si="94"/>
        <v>398.66666666666669</v>
      </c>
      <c r="AA138" s="406"/>
      <c r="AB138" s="407"/>
      <c r="AC138" s="406"/>
      <c r="AD138" s="407"/>
      <c r="AE138" s="406"/>
      <c r="AF138" s="407"/>
      <c r="AG138" s="406"/>
      <c r="AH138" s="407"/>
      <c r="AI138" s="597">
        <v>4</v>
      </c>
      <c r="AJ138" s="115">
        <f t="shared" si="112"/>
        <v>0.5714285714285714</v>
      </c>
      <c r="AK138" s="597">
        <v>4</v>
      </c>
      <c r="AL138" s="115">
        <f t="shared" si="113"/>
        <v>0.66666666666666663</v>
      </c>
      <c r="AM138" s="408">
        <v>4021</v>
      </c>
      <c r="AN138" s="114">
        <v>14</v>
      </c>
      <c r="AO138" s="118">
        <f t="shared" ref="AO138:AO177" si="115">AN138/AP138</f>
        <v>3.4696406443618338E-3</v>
      </c>
      <c r="AP138" s="114">
        <f t="shared" si="95"/>
        <v>4035</v>
      </c>
      <c r="AQ138" s="167">
        <v>5450</v>
      </c>
      <c r="AR138" s="665">
        <v>0.74036697247706418</v>
      </c>
      <c r="AS138" s="408">
        <f t="shared" si="96"/>
        <v>4021</v>
      </c>
      <c r="AT138" s="408">
        <f t="shared" ref="AT138:AT178" si="116">IF(V138=0,AN138,"")</f>
        <v>14</v>
      </c>
      <c r="AU138" s="114">
        <f t="shared" si="97"/>
        <v>4035</v>
      </c>
      <c r="AV138" s="114">
        <v>2379</v>
      </c>
      <c r="AW138" s="115">
        <f t="shared" si="98"/>
        <v>0.59164386968415816</v>
      </c>
      <c r="AX138" s="114">
        <v>13</v>
      </c>
      <c r="AY138" s="115">
        <f t="shared" si="83"/>
        <v>0.9285714285714286</v>
      </c>
      <c r="AZ138" s="114">
        <f t="shared" si="99"/>
        <v>2392</v>
      </c>
      <c r="BA138" s="115">
        <f t="shared" si="100"/>
        <v>0.59281288723667902</v>
      </c>
      <c r="BB138" s="114">
        <v>37</v>
      </c>
      <c r="BC138" s="115">
        <f t="shared" si="101"/>
        <v>1.5552753257671291E-2</v>
      </c>
      <c r="BD138" s="597">
        <v>0</v>
      </c>
      <c r="BE138" s="115">
        <f t="shared" si="84"/>
        <v>0</v>
      </c>
      <c r="BF138" s="597">
        <f t="shared" si="102"/>
        <v>37</v>
      </c>
      <c r="BG138" s="115">
        <f t="shared" si="103"/>
        <v>1.5468227424749164E-2</v>
      </c>
      <c r="BH138" s="114">
        <v>36</v>
      </c>
      <c r="BI138" s="115">
        <f t="shared" si="104"/>
        <v>0.97297297297297303</v>
      </c>
      <c r="BJ138" s="597">
        <v>0</v>
      </c>
      <c r="BK138" s="407" t="str">
        <f t="shared" si="114"/>
        <v/>
      </c>
      <c r="BL138" s="597">
        <f t="shared" si="105"/>
        <v>36</v>
      </c>
      <c r="BM138" s="115">
        <f t="shared" si="106"/>
        <v>0.97297297297297303</v>
      </c>
      <c r="BN138" s="114">
        <v>13</v>
      </c>
      <c r="BO138" s="115">
        <f t="shared" si="107"/>
        <v>5.434782608695652E-3</v>
      </c>
      <c r="BP138" s="114">
        <v>84</v>
      </c>
      <c r="BQ138" s="115">
        <f t="shared" si="90"/>
        <v>3.5117056856187288E-2</v>
      </c>
      <c r="BR138" s="114">
        <f t="shared" si="91"/>
        <v>97</v>
      </c>
      <c r="BS138" s="115">
        <f t="shared" si="108"/>
        <v>4.0551839464882944E-2</v>
      </c>
      <c r="BT138" s="597">
        <v>3</v>
      </c>
      <c r="BU138" s="115">
        <f t="shared" si="109"/>
        <v>0.42857142857142855</v>
      </c>
      <c r="BV138" s="597">
        <v>3</v>
      </c>
      <c r="BW138" s="115">
        <f t="shared" si="110"/>
        <v>0.5</v>
      </c>
      <c r="BX138" s="409" t="str">
        <f t="shared" si="111"/>
        <v/>
      </c>
    </row>
    <row r="139" spans="1:76" s="167" customFormat="1" x14ac:dyDescent="0.2">
      <c r="A139" s="379" t="s">
        <v>606</v>
      </c>
      <c r="B139" s="379" t="s">
        <v>608</v>
      </c>
      <c r="C139" s="379" t="s">
        <v>502</v>
      </c>
      <c r="D139" s="379" t="s">
        <v>507</v>
      </c>
      <c r="E139" s="379" t="s">
        <v>518</v>
      </c>
      <c r="F139" s="379" t="s">
        <v>505</v>
      </c>
      <c r="G139" s="10" t="s">
        <v>317</v>
      </c>
      <c r="H139" s="12" t="s">
        <v>1110</v>
      </c>
      <c r="I139" s="12" t="s">
        <v>935</v>
      </c>
      <c r="J139" s="10" t="s">
        <v>936</v>
      </c>
      <c r="K139" s="380"/>
      <c r="L139" s="380"/>
      <c r="M139" s="381"/>
      <c r="N139" s="380"/>
      <c r="O139" s="380"/>
      <c r="P139" s="380"/>
      <c r="Q139" s="382"/>
      <c r="R139" s="382"/>
      <c r="S139" s="382"/>
      <c r="T139" s="147" t="s">
        <v>386</v>
      </c>
      <c r="U139" s="383">
        <v>6</v>
      </c>
      <c r="V139" s="383">
        <v>0</v>
      </c>
      <c r="W139" s="383">
        <v>7</v>
      </c>
      <c r="X139" s="123">
        <f t="shared" si="92"/>
        <v>1.1666666666666667</v>
      </c>
      <c r="Y139" s="601">
        <f t="shared" si="93"/>
        <v>2012.6666666666667</v>
      </c>
      <c r="Z139" s="601">
        <f t="shared" si="94"/>
        <v>1197.5</v>
      </c>
      <c r="AA139" s="384"/>
      <c r="AB139" s="385"/>
      <c r="AC139" s="384"/>
      <c r="AD139" s="385"/>
      <c r="AE139" s="384"/>
      <c r="AF139" s="385"/>
      <c r="AG139" s="384"/>
      <c r="AH139" s="385"/>
      <c r="AI139" s="383">
        <v>5</v>
      </c>
      <c r="AJ139" s="598">
        <f t="shared" si="112"/>
        <v>0.7142857142857143</v>
      </c>
      <c r="AK139" s="383">
        <v>4</v>
      </c>
      <c r="AL139" s="598">
        <f t="shared" si="113"/>
        <v>0.66666666666666663</v>
      </c>
      <c r="AM139" s="386">
        <v>12061</v>
      </c>
      <c r="AN139" s="601">
        <v>15</v>
      </c>
      <c r="AO139" s="602">
        <f t="shared" si="115"/>
        <v>1.2421331566743955E-3</v>
      </c>
      <c r="AP139" s="601">
        <f t="shared" si="95"/>
        <v>12076</v>
      </c>
      <c r="AQ139" s="167">
        <v>15850</v>
      </c>
      <c r="AR139" s="665">
        <v>0.76189274447949529</v>
      </c>
      <c r="AS139" s="386">
        <f t="shared" si="96"/>
        <v>12061</v>
      </c>
      <c r="AT139" s="386">
        <f t="shared" si="116"/>
        <v>15</v>
      </c>
      <c r="AU139" s="601">
        <f t="shared" si="97"/>
        <v>12076</v>
      </c>
      <c r="AV139" s="601">
        <v>7172</v>
      </c>
      <c r="AW139" s="598">
        <f t="shared" si="98"/>
        <v>0.59464389354116576</v>
      </c>
      <c r="AX139" s="601">
        <v>13</v>
      </c>
      <c r="AY139" s="598">
        <f t="shared" si="83"/>
        <v>0.8666666666666667</v>
      </c>
      <c r="AZ139" s="601">
        <f t="shared" si="99"/>
        <v>7185</v>
      </c>
      <c r="BA139" s="598">
        <f t="shared" si="100"/>
        <v>0.59498178204703545</v>
      </c>
      <c r="BB139" s="601">
        <v>54</v>
      </c>
      <c r="BC139" s="598">
        <f t="shared" si="101"/>
        <v>7.5292805354155046E-3</v>
      </c>
      <c r="BD139" s="600">
        <v>2</v>
      </c>
      <c r="BE139" s="598">
        <f t="shared" si="84"/>
        <v>0.15384615384615385</v>
      </c>
      <c r="BF139" s="600">
        <f t="shared" si="102"/>
        <v>56</v>
      </c>
      <c r="BG139" s="598">
        <f t="shared" si="103"/>
        <v>7.7940153096729293E-3</v>
      </c>
      <c r="BH139" s="601">
        <v>53</v>
      </c>
      <c r="BI139" s="598">
        <f t="shared" si="104"/>
        <v>0.98148148148148151</v>
      </c>
      <c r="BJ139" s="600">
        <v>2</v>
      </c>
      <c r="BK139" s="598">
        <f t="shared" si="114"/>
        <v>1</v>
      </c>
      <c r="BL139" s="600">
        <f t="shared" si="105"/>
        <v>55</v>
      </c>
      <c r="BM139" s="598">
        <f t="shared" si="106"/>
        <v>0.9821428571428571</v>
      </c>
      <c r="BN139" s="601">
        <v>47</v>
      </c>
      <c r="BO139" s="598">
        <f t="shared" si="107"/>
        <v>6.5414057063326375E-3</v>
      </c>
      <c r="BP139" s="601">
        <v>341</v>
      </c>
      <c r="BQ139" s="598">
        <f t="shared" si="90"/>
        <v>4.7459986082115518E-2</v>
      </c>
      <c r="BR139" s="601">
        <f t="shared" si="91"/>
        <v>388</v>
      </c>
      <c r="BS139" s="598">
        <f t="shared" si="108"/>
        <v>5.4001391788448157E-2</v>
      </c>
      <c r="BT139" s="600">
        <v>3</v>
      </c>
      <c r="BU139" s="598">
        <f t="shared" si="109"/>
        <v>0.42857142857142855</v>
      </c>
      <c r="BV139" s="600">
        <v>2</v>
      </c>
      <c r="BW139" s="598">
        <f t="shared" si="110"/>
        <v>0.33333333333333331</v>
      </c>
      <c r="BX139" s="387" t="str">
        <f t="shared" si="111"/>
        <v/>
      </c>
    </row>
    <row r="140" spans="1:76" s="167" customFormat="1" x14ac:dyDescent="0.2">
      <c r="A140" s="379" t="s">
        <v>606</v>
      </c>
      <c r="B140" s="379" t="s">
        <v>609</v>
      </c>
      <c r="C140" s="379" t="s">
        <v>502</v>
      </c>
      <c r="D140" s="379" t="s">
        <v>507</v>
      </c>
      <c r="E140" s="379" t="s">
        <v>518</v>
      </c>
      <c r="F140" s="379" t="s">
        <v>505</v>
      </c>
      <c r="G140" s="10" t="s">
        <v>317</v>
      </c>
      <c r="H140" s="12" t="s">
        <v>1110</v>
      </c>
      <c r="I140" s="12" t="s">
        <v>935</v>
      </c>
      <c r="J140" s="10" t="s">
        <v>936</v>
      </c>
      <c r="K140" s="380"/>
      <c r="L140" s="380"/>
      <c r="M140" s="381"/>
      <c r="N140" s="380"/>
      <c r="O140" s="380"/>
      <c r="P140" s="380"/>
      <c r="Q140" s="382"/>
      <c r="R140" s="382"/>
      <c r="S140" s="382"/>
      <c r="T140" s="391" t="s">
        <v>510</v>
      </c>
      <c r="U140" s="383">
        <v>6</v>
      </c>
      <c r="V140" s="600">
        <v>6</v>
      </c>
      <c r="W140" s="600">
        <v>6</v>
      </c>
      <c r="X140" s="123">
        <f t="shared" si="92"/>
        <v>1</v>
      </c>
      <c r="Y140" s="601">
        <f t="shared" si="93"/>
        <v>550.5</v>
      </c>
      <c r="Z140" s="388" t="str">
        <f t="shared" si="94"/>
        <v/>
      </c>
      <c r="AA140" s="384"/>
      <c r="AB140" s="385"/>
      <c r="AC140" s="384"/>
      <c r="AD140" s="385"/>
      <c r="AE140" s="384"/>
      <c r="AF140" s="385"/>
      <c r="AG140" s="384"/>
      <c r="AH140" s="385"/>
      <c r="AI140" s="600">
        <v>5</v>
      </c>
      <c r="AJ140" s="598">
        <f t="shared" si="112"/>
        <v>0.83333333333333337</v>
      </c>
      <c r="AK140" s="600">
        <v>5</v>
      </c>
      <c r="AL140" s="598">
        <f t="shared" si="113"/>
        <v>0.83333333333333337</v>
      </c>
      <c r="AM140" s="386">
        <v>3295</v>
      </c>
      <c r="AN140" s="601">
        <v>8</v>
      </c>
      <c r="AO140" s="602">
        <f t="shared" si="115"/>
        <v>2.4220405691795337E-3</v>
      </c>
      <c r="AP140" s="601">
        <f t="shared" si="95"/>
        <v>3303</v>
      </c>
      <c r="AQ140" s="167">
        <v>4380</v>
      </c>
      <c r="AR140" s="665">
        <v>0.75410958904109593</v>
      </c>
      <c r="AS140" s="382" t="str">
        <f t="shared" si="96"/>
        <v/>
      </c>
      <c r="AT140" s="382" t="str">
        <f t="shared" si="116"/>
        <v/>
      </c>
      <c r="AU140" s="388" t="str">
        <f t="shared" si="97"/>
        <v/>
      </c>
      <c r="AV140" s="388"/>
      <c r="AW140" s="385" t="str">
        <f t="shared" si="98"/>
        <v/>
      </c>
      <c r="AX140" s="388"/>
      <c r="AY140" s="385" t="str">
        <f t="shared" si="83"/>
        <v/>
      </c>
      <c r="AZ140" s="388" t="str">
        <f t="shared" si="99"/>
        <v/>
      </c>
      <c r="BA140" s="385" t="str">
        <f t="shared" si="100"/>
        <v/>
      </c>
      <c r="BB140" s="388"/>
      <c r="BC140" s="385" t="str">
        <f t="shared" si="101"/>
        <v/>
      </c>
      <c r="BD140" s="384"/>
      <c r="BE140" s="385" t="str">
        <f t="shared" si="84"/>
        <v/>
      </c>
      <c r="BF140" s="384" t="str">
        <f t="shared" si="102"/>
        <v/>
      </c>
      <c r="BG140" s="385" t="str">
        <f t="shared" si="103"/>
        <v/>
      </c>
      <c r="BH140" s="388"/>
      <c r="BI140" s="385" t="str">
        <f t="shared" si="104"/>
        <v/>
      </c>
      <c r="BJ140" s="384"/>
      <c r="BK140" s="385" t="str">
        <f t="shared" si="114"/>
        <v/>
      </c>
      <c r="BL140" s="384" t="str">
        <f t="shared" si="105"/>
        <v/>
      </c>
      <c r="BM140" s="385" t="str">
        <f t="shared" si="106"/>
        <v/>
      </c>
      <c r="BN140" s="388"/>
      <c r="BO140" s="385" t="str">
        <f t="shared" si="107"/>
        <v/>
      </c>
      <c r="BP140" s="388"/>
      <c r="BQ140" s="385" t="str">
        <f t="shared" si="90"/>
        <v/>
      </c>
      <c r="BR140" s="388" t="str">
        <f t="shared" si="91"/>
        <v/>
      </c>
      <c r="BS140" s="385" t="str">
        <f t="shared" si="108"/>
        <v/>
      </c>
      <c r="BT140" s="600">
        <v>2</v>
      </c>
      <c r="BU140" s="598">
        <f t="shared" si="109"/>
        <v>0.33333333333333331</v>
      </c>
      <c r="BV140" s="600">
        <v>2</v>
      </c>
      <c r="BW140" s="598">
        <f t="shared" si="110"/>
        <v>0.33333333333333331</v>
      </c>
      <c r="BX140" s="387" t="str">
        <f t="shared" si="111"/>
        <v/>
      </c>
    </row>
    <row r="141" spans="1:76" s="167" customFormat="1" x14ac:dyDescent="0.2">
      <c r="A141" s="379" t="s">
        <v>606</v>
      </c>
      <c r="B141" s="379" t="s">
        <v>610</v>
      </c>
      <c r="C141" s="379" t="s">
        <v>502</v>
      </c>
      <c r="D141" s="379" t="s">
        <v>507</v>
      </c>
      <c r="E141" s="379" t="s">
        <v>518</v>
      </c>
      <c r="F141" s="379" t="s">
        <v>505</v>
      </c>
      <c r="G141" s="10" t="s">
        <v>317</v>
      </c>
      <c r="H141" s="12" t="s">
        <v>1110</v>
      </c>
      <c r="I141" s="12" t="s">
        <v>935</v>
      </c>
      <c r="J141" s="10" t="s">
        <v>936</v>
      </c>
      <c r="K141" s="380"/>
      <c r="L141" s="380"/>
      <c r="M141" s="381"/>
      <c r="N141" s="380"/>
      <c r="O141" s="380"/>
      <c r="P141" s="380"/>
      <c r="Q141" s="382"/>
      <c r="R141" s="382"/>
      <c r="S141" s="382"/>
      <c r="T141" s="391" t="s">
        <v>510</v>
      </c>
      <c r="U141" s="383">
        <v>6</v>
      </c>
      <c r="V141" s="600">
        <v>6</v>
      </c>
      <c r="W141" s="600">
        <v>6</v>
      </c>
      <c r="X141" s="123">
        <f t="shared" si="92"/>
        <v>1</v>
      </c>
      <c r="Y141" s="601">
        <f t="shared" si="93"/>
        <v>746.33333333333337</v>
      </c>
      <c r="Z141" s="388" t="str">
        <f t="shared" si="94"/>
        <v/>
      </c>
      <c r="AA141" s="384"/>
      <c r="AB141" s="385"/>
      <c r="AC141" s="384"/>
      <c r="AD141" s="385"/>
      <c r="AE141" s="384"/>
      <c r="AF141" s="385"/>
      <c r="AG141" s="384"/>
      <c r="AH141" s="385"/>
      <c r="AI141" s="600">
        <v>6</v>
      </c>
      <c r="AJ141" s="598">
        <f t="shared" si="112"/>
        <v>1</v>
      </c>
      <c r="AK141" s="600">
        <v>6</v>
      </c>
      <c r="AL141" s="598">
        <f t="shared" si="113"/>
        <v>1</v>
      </c>
      <c r="AM141" s="386">
        <v>4471</v>
      </c>
      <c r="AN141" s="601">
        <v>7</v>
      </c>
      <c r="AO141" s="602">
        <f t="shared" si="115"/>
        <v>1.5631978561857973E-3</v>
      </c>
      <c r="AP141" s="601">
        <f t="shared" si="95"/>
        <v>4478</v>
      </c>
      <c r="AQ141" s="167">
        <v>5920</v>
      </c>
      <c r="AR141" s="665">
        <v>0.75641891891891888</v>
      </c>
      <c r="AS141" s="382" t="str">
        <f t="shared" si="96"/>
        <v/>
      </c>
      <c r="AT141" s="382" t="str">
        <f t="shared" si="116"/>
        <v/>
      </c>
      <c r="AU141" s="388" t="str">
        <f t="shared" si="97"/>
        <v/>
      </c>
      <c r="AV141" s="388"/>
      <c r="AW141" s="385" t="str">
        <f t="shared" si="98"/>
        <v/>
      </c>
      <c r="AX141" s="388"/>
      <c r="AY141" s="385" t="str">
        <f t="shared" si="83"/>
        <v/>
      </c>
      <c r="AZ141" s="388" t="str">
        <f t="shared" si="99"/>
        <v/>
      </c>
      <c r="BA141" s="385" t="str">
        <f t="shared" si="100"/>
        <v/>
      </c>
      <c r="BB141" s="388"/>
      <c r="BC141" s="385" t="str">
        <f t="shared" si="101"/>
        <v/>
      </c>
      <c r="BD141" s="384"/>
      <c r="BE141" s="385" t="str">
        <f t="shared" si="84"/>
        <v/>
      </c>
      <c r="BF141" s="384" t="str">
        <f t="shared" si="102"/>
        <v/>
      </c>
      <c r="BG141" s="385" t="str">
        <f t="shared" si="103"/>
        <v/>
      </c>
      <c r="BH141" s="388"/>
      <c r="BI141" s="385" t="str">
        <f t="shared" si="104"/>
        <v/>
      </c>
      <c r="BJ141" s="384"/>
      <c r="BK141" s="385" t="str">
        <f t="shared" si="114"/>
        <v/>
      </c>
      <c r="BL141" s="384" t="str">
        <f t="shared" si="105"/>
        <v/>
      </c>
      <c r="BM141" s="385" t="str">
        <f t="shared" si="106"/>
        <v/>
      </c>
      <c r="BN141" s="388"/>
      <c r="BO141" s="385" t="str">
        <f t="shared" si="107"/>
        <v/>
      </c>
      <c r="BP141" s="388"/>
      <c r="BQ141" s="385" t="str">
        <f t="shared" si="90"/>
        <v/>
      </c>
      <c r="BR141" s="388" t="str">
        <f t="shared" si="91"/>
        <v/>
      </c>
      <c r="BS141" s="385" t="str">
        <f t="shared" si="108"/>
        <v/>
      </c>
      <c r="BT141" s="600">
        <v>1</v>
      </c>
      <c r="BU141" s="598">
        <f t="shared" si="109"/>
        <v>0.16666666666666666</v>
      </c>
      <c r="BV141" s="600">
        <v>1</v>
      </c>
      <c r="BW141" s="598">
        <f t="shared" si="110"/>
        <v>0.16666666666666666</v>
      </c>
      <c r="BX141" s="387" t="str">
        <f t="shared" si="111"/>
        <v/>
      </c>
    </row>
    <row r="142" spans="1:76" s="167" customFormat="1" x14ac:dyDescent="0.2">
      <c r="A142" s="379" t="s">
        <v>606</v>
      </c>
      <c r="B142" s="379" t="s">
        <v>611</v>
      </c>
      <c r="C142" s="379" t="s">
        <v>502</v>
      </c>
      <c r="D142" s="379" t="s">
        <v>507</v>
      </c>
      <c r="E142" s="379" t="s">
        <v>518</v>
      </c>
      <c r="F142" s="379" t="s">
        <v>505</v>
      </c>
      <c r="G142" s="10" t="s">
        <v>317</v>
      </c>
      <c r="H142" s="12" t="s">
        <v>1110</v>
      </c>
      <c r="I142" s="12" t="s">
        <v>935</v>
      </c>
      <c r="J142" s="10" t="s">
        <v>936</v>
      </c>
      <c r="K142" s="380"/>
      <c r="L142" s="380"/>
      <c r="M142" s="381"/>
      <c r="N142" s="380"/>
      <c r="O142" s="380"/>
      <c r="P142" s="380"/>
      <c r="Q142" s="382"/>
      <c r="R142" s="382"/>
      <c r="S142" s="382"/>
      <c r="T142" s="391" t="s">
        <v>510</v>
      </c>
      <c r="U142" s="383">
        <v>6</v>
      </c>
      <c r="V142" s="383">
        <v>6</v>
      </c>
      <c r="W142" s="383">
        <v>6</v>
      </c>
      <c r="X142" s="123">
        <f t="shared" si="92"/>
        <v>1</v>
      </c>
      <c r="Y142" s="601">
        <f t="shared" si="93"/>
        <v>72.666666666666671</v>
      </c>
      <c r="Z142" s="388" t="str">
        <f t="shared" si="94"/>
        <v/>
      </c>
      <c r="AA142" s="384"/>
      <c r="AB142" s="385"/>
      <c r="AC142" s="384"/>
      <c r="AD142" s="385"/>
      <c r="AE142" s="384"/>
      <c r="AF142" s="385"/>
      <c r="AG142" s="384"/>
      <c r="AH142" s="385"/>
      <c r="AI142" s="383">
        <v>4</v>
      </c>
      <c r="AJ142" s="598">
        <f t="shared" si="112"/>
        <v>0.66666666666666663</v>
      </c>
      <c r="AK142" s="383">
        <v>4</v>
      </c>
      <c r="AL142" s="598">
        <f t="shared" si="113"/>
        <v>0.66666666666666663</v>
      </c>
      <c r="AM142" s="386">
        <v>429</v>
      </c>
      <c r="AN142" s="601">
        <v>7</v>
      </c>
      <c r="AO142" s="602">
        <f t="shared" si="115"/>
        <v>1.6055045871559634E-2</v>
      </c>
      <c r="AP142" s="601">
        <f t="shared" si="95"/>
        <v>436</v>
      </c>
      <c r="AQ142" s="167">
        <v>680</v>
      </c>
      <c r="AR142" s="665">
        <v>0.64117647058823535</v>
      </c>
      <c r="AS142" s="382" t="str">
        <f t="shared" si="96"/>
        <v/>
      </c>
      <c r="AT142" s="382" t="str">
        <f t="shared" si="116"/>
        <v/>
      </c>
      <c r="AU142" s="388" t="str">
        <f t="shared" si="97"/>
        <v/>
      </c>
      <c r="AV142" s="388"/>
      <c r="AW142" s="385" t="str">
        <f t="shared" si="98"/>
        <v/>
      </c>
      <c r="AX142" s="388"/>
      <c r="AY142" s="385" t="str">
        <f t="shared" si="83"/>
        <v/>
      </c>
      <c r="AZ142" s="388" t="str">
        <f t="shared" si="99"/>
        <v/>
      </c>
      <c r="BA142" s="385" t="str">
        <f t="shared" si="100"/>
        <v/>
      </c>
      <c r="BB142" s="388"/>
      <c r="BC142" s="385" t="str">
        <f t="shared" si="101"/>
        <v/>
      </c>
      <c r="BD142" s="384"/>
      <c r="BE142" s="385" t="str">
        <f t="shared" si="84"/>
        <v/>
      </c>
      <c r="BF142" s="384" t="str">
        <f t="shared" si="102"/>
        <v/>
      </c>
      <c r="BG142" s="385" t="str">
        <f t="shared" si="103"/>
        <v/>
      </c>
      <c r="BH142" s="388"/>
      <c r="BI142" s="385" t="str">
        <f t="shared" si="104"/>
        <v/>
      </c>
      <c r="BJ142" s="384"/>
      <c r="BK142" s="385" t="str">
        <f t="shared" si="114"/>
        <v/>
      </c>
      <c r="BL142" s="384" t="str">
        <f t="shared" si="105"/>
        <v/>
      </c>
      <c r="BM142" s="385" t="str">
        <f t="shared" si="106"/>
        <v/>
      </c>
      <c r="BN142" s="388"/>
      <c r="BO142" s="385" t="str">
        <f t="shared" si="107"/>
        <v/>
      </c>
      <c r="BP142" s="388"/>
      <c r="BQ142" s="385" t="str">
        <f t="shared" si="90"/>
        <v/>
      </c>
      <c r="BR142" s="388" t="str">
        <f t="shared" si="91"/>
        <v/>
      </c>
      <c r="BS142" s="385" t="str">
        <f t="shared" si="108"/>
        <v/>
      </c>
      <c r="BT142" s="600">
        <v>1</v>
      </c>
      <c r="BU142" s="598">
        <f t="shared" si="109"/>
        <v>0.16666666666666666</v>
      </c>
      <c r="BV142" s="600">
        <v>1</v>
      </c>
      <c r="BW142" s="598">
        <f t="shared" si="110"/>
        <v>0.16666666666666666</v>
      </c>
      <c r="BX142" s="387" t="str">
        <f t="shared" si="111"/>
        <v/>
      </c>
    </row>
    <row r="143" spans="1:76" s="167" customFormat="1" x14ac:dyDescent="0.2">
      <c r="A143" s="379" t="s">
        <v>606</v>
      </c>
      <c r="B143" s="379" t="s">
        <v>612</v>
      </c>
      <c r="C143" s="379" t="s">
        <v>502</v>
      </c>
      <c r="D143" s="379" t="s">
        <v>507</v>
      </c>
      <c r="E143" s="379" t="s">
        <v>518</v>
      </c>
      <c r="F143" s="379" t="s">
        <v>505</v>
      </c>
      <c r="G143" s="10" t="s">
        <v>317</v>
      </c>
      <c r="H143" s="12" t="s">
        <v>1110</v>
      </c>
      <c r="I143" s="12" t="s">
        <v>935</v>
      </c>
      <c r="J143" s="10" t="s">
        <v>936</v>
      </c>
      <c r="K143" s="380"/>
      <c r="L143" s="380"/>
      <c r="M143" s="381"/>
      <c r="N143" s="380"/>
      <c r="O143" s="380"/>
      <c r="P143" s="380"/>
      <c r="Q143" s="382"/>
      <c r="R143" s="382"/>
      <c r="S143" s="382"/>
      <c r="T143" s="147" t="s">
        <v>386</v>
      </c>
      <c r="U143" s="383">
        <v>6</v>
      </c>
      <c r="V143" s="600">
        <v>0</v>
      </c>
      <c r="W143" s="600">
        <v>9</v>
      </c>
      <c r="X143" s="123">
        <f t="shared" si="92"/>
        <v>1.5</v>
      </c>
      <c r="Y143" s="601">
        <f t="shared" si="93"/>
        <v>433.33333333333331</v>
      </c>
      <c r="Z143" s="601">
        <f t="shared" si="94"/>
        <v>260.66666666666669</v>
      </c>
      <c r="AA143" s="384"/>
      <c r="AB143" s="385"/>
      <c r="AC143" s="384"/>
      <c r="AD143" s="385"/>
      <c r="AE143" s="384"/>
      <c r="AF143" s="385"/>
      <c r="AG143" s="384"/>
      <c r="AH143" s="385"/>
      <c r="AI143" s="600">
        <v>5</v>
      </c>
      <c r="AJ143" s="598">
        <f t="shared" si="112"/>
        <v>0.55555555555555558</v>
      </c>
      <c r="AK143" s="600">
        <v>4</v>
      </c>
      <c r="AL143" s="598">
        <f t="shared" si="113"/>
        <v>0.66666666666666663</v>
      </c>
      <c r="AM143" s="386">
        <v>2573</v>
      </c>
      <c r="AN143" s="601">
        <v>27</v>
      </c>
      <c r="AO143" s="602">
        <f t="shared" si="115"/>
        <v>1.0384615384615384E-2</v>
      </c>
      <c r="AP143" s="601">
        <f t="shared" si="95"/>
        <v>2600</v>
      </c>
      <c r="AQ143" s="167">
        <v>3330</v>
      </c>
      <c r="AR143" s="665">
        <v>0.78078078078078073</v>
      </c>
      <c r="AS143" s="386">
        <f t="shared" si="96"/>
        <v>2573</v>
      </c>
      <c r="AT143" s="386">
        <f t="shared" si="116"/>
        <v>27</v>
      </c>
      <c r="AU143" s="601">
        <f t="shared" si="97"/>
        <v>2600</v>
      </c>
      <c r="AV143" s="601">
        <v>1537</v>
      </c>
      <c r="AW143" s="598">
        <f t="shared" si="98"/>
        <v>0.59735717061795568</v>
      </c>
      <c r="AX143" s="601">
        <v>27</v>
      </c>
      <c r="AY143" s="598">
        <f t="shared" si="83"/>
        <v>1</v>
      </c>
      <c r="AZ143" s="601">
        <f t="shared" si="99"/>
        <v>1564</v>
      </c>
      <c r="BA143" s="598">
        <f t="shared" si="100"/>
        <v>0.60153846153846158</v>
      </c>
      <c r="BB143" s="601">
        <v>25</v>
      </c>
      <c r="BC143" s="598">
        <f t="shared" si="101"/>
        <v>1.6265452179570591E-2</v>
      </c>
      <c r="BD143" s="600">
        <v>6</v>
      </c>
      <c r="BE143" s="598">
        <f t="shared" si="84"/>
        <v>0.22222222222222221</v>
      </c>
      <c r="BF143" s="600">
        <f t="shared" si="102"/>
        <v>31</v>
      </c>
      <c r="BG143" s="598">
        <f t="shared" si="103"/>
        <v>1.9820971867007674E-2</v>
      </c>
      <c r="BH143" s="601">
        <v>22</v>
      </c>
      <c r="BI143" s="598">
        <f t="shared" si="104"/>
        <v>0.88</v>
      </c>
      <c r="BJ143" s="600">
        <v>5</v>
      </c>
      <c r="BK143" s="598">
        <f t="shared" si="114"/>
        <v>0.83333333333333337</v>
      </c>
      <c r="BL143" s="600">
        <f t="shared" si="105"/>
        <v>27</v>
      </c>
      <c r="BM143" s="598">
        <f t="shared" si="106"/>
        <v>0.87096774193548387</v>
      </c>
      <c r="BN143" s="601">
        <v>10</v>
      </c>
      <c r="BO143" s="598">
        <f t="shared" si="107"/>
        <v>6.3938618925831201E-3</v>
      </c>
      <c r="BP143" s="601">
        <v>38</v>
      </c>
      <c r="BQ143" s="598">
        <f t="shared" si="90"/>
        <v>2.4296675191815855E-2</v>
      </c>
      <c r="BR143" s="601">
        <f t="shared" si="91"/>
        <v>48</v>
      </c>
      <c r="BS143" s="598">
        <f t="shared" si="108"/>
        <v>3.0690537084398978E-2</v>
      </c>
      <c r="BT143" s="600">
        <v>2</v>
      </c>
      <c r="BU143" s="598">
        <f t="shared" si="109"/>
        <v>0.22222222222222221</v>
      </c>
      <c r="BV143" s="600">
        <v>1</v>
      </c>
      <c r="BW143" s="598">
        <f t="shared" si="110"/>
        <v>0.16666666666666666</v>
      </c>
      <c r="BX143" s="387" t="str">
        <f t="shared" si="111"/>
        <v/>
      </c>
    </row>
    <row r="144" spans="1:76" s="167" customFormat="1" x14ac:dyDescent="0.2">
      <c r="A144" s="379" t="s">
        <v>606</v>
      </c>
      <c r="B144" s="379" t="s">
        <v>613</v>
      </c>
      <c r="C144" s="379" t="s">
        <v>649</v>
      </c>
      <c r="D144" s="379" t="s">
        <v>527</v>
      </c>
      <c r="E144" s="379" t="s">
        <v>518</v>
      </c>
      <c r="F144" s="379" t="s">
        <v>505</v>
      </c>
      <c r="G144" s="10" t="s">
        <v>317</v>
      </c>
      <c r="H144" s="12" t="s">
        <v>1110</v>
      </c>
      <c r="I144" s="12" t="s">
        <v>935</v>
      </c>
      <c r="J144" s="10" t="s">
        <v>936</v>
      </c>
      <c r="K144" s="380"/>
      <c r="L144" s="380"/>
      <c r="M144" s="381"/>
      <c r="N144" s="380"/>
      <c r="O144" s="380"/>
      <c r="P144" s="380"/>
      <c r="Q144" s="382"/>
      <c r="R144" s="382"/>
      <c r="S144" s="382"/>
      <c r="T144" s="147" t="s">
        <v>386</v>
      </c>
      <c r="U144" s="383">
        <v>11</v>
      </c>
      <c r="V144" s="600">
        <v>0</v>
      </c>
      <c r="W144" s="600">
        <v>39</v>
      </c>
      <c r="X144" s="123">
        <f t="shared" si="92"/>
        <v>3.5454545454545454</v>
      </c>
      <c r="Y144" s="601">
        <f t="shared" si="93"/>
        <v>6094.363636363636</v>
      </c>
      <c r="Z144" s="601">
        <f t="shared" si="94"/>
        <v>3111.6363636363635</v>
      </c>
      <c r="AA144" s="600">
        <v>11</v>
      </c>
      <c r="AB144" s="598">
        <f>AA144/W144</f>
        <v>0.28205128205128205</v>
      </c>
      <c r="AC144" s="384"/>
      <c r="AD144" s="385"/>
      <c r="AE144" s="600">
        <v>8</v>
      </c>
      <c r="AF144" s="598">
        <f>AE144/U144</f>
        <v>0.72727272727272729</v>
      </c>
      <c r="AG144" s="600">
        <f>AE144</f>
        <v>8</v>
      </c>
      <c r="AH144" s="385"/>
      <c r="AI144" s="600">
        <v>1</v>
      </c>
      <c r="AJ144" s="598">
        <f t="shared" si="112"/>
        <v>2.564102564102564E-2</v>
      </c>
      <c r="AK144" s="600">
        <v>0</v>
      </c>
      <c r="AL144" s="598">
        <f t="shared" si="113"/>
        <v>0</v>
      </c>
      <c r="AM144" s="386">
        <v>66955</v>
      </c>
      <c r="AN144" s="601">
        <v>83</v>
      </c>
      <c r="AO144" s="602">
        <f t="shared" si="115"/>
        <v>1.238103762045407E-3</v>
      </c>
      <c r="AP144" s="601">
        <f t="shared" si="95"/>
        <v>67038</v>
      </c>
      <c r="AQ144" s="167">
        <v>98400</v>
      </c>
      <c r="AR144" s="665">
        <v>0.68128048780487804</v>
      </c>
      <c r="AS144" s="386">
        <f t="shared" si="96"/>
        <v>66955</v>
      </c>
      <c r="AT144" s="386">
        <f t="shared" si="116"/>
        <v>83</v>
      </c>
      <c r="AU144" s="601">
        <f t="shared" si="97"/>
        <v>67038</v>
      </c>
      <c r="AV144" s="601">
        <v>34152</v>
      </c>
      <c r="AW144" s="598">
        <f t="shared" si="98"/>
        <v>0.51007393025166159</v>
      </c>
      <c r="AX144" s="601">
        <v>76</v>
      </c>
      <c r="AY144" s="598">
        <f t="shared" si="83"/>
        <v>0.91566265060240959</v>
      </c>
      <c r="AZ144" s="601">
        <f t="shared" si="99"/>
        <v>34228</v>
      </c>
      <c r="BA144" s="598">
        <f t="shared" si="100"/>
        <v>0.51057609117217095</v>
      </c>
      <c r="BB144" s="601">
        <v>518</v>
      </c>
      <c r="BC144" s="598">
        <f t="shared" si="101"/>
        <v>1.5167486530803466E-2</v>
      </c>
      <c r="BD144" s="600">
        <v>14</v>
      </c>
      <c r="BE144" s="598">
        <f t="shared" si="84"/>
        <v>0.18421052631578946</v>
      </c>
      <c r="BF144" s="600">
        <f t="shared" si="102"/>
        <v>532</v>
      </c>
      <c r="BG144" s="598">
        <f t="shared" si="103"/>
        <v>1.5542830431225898E-2</v>
      </c>
      <c r="BH144" s="601">
        <v>446</v>
      </c>
      <c r="BI144" s="598">
        <f t="shared" si="104"/>
        <v>0.86100386100386095</v>
      </c>
      <c r="BJ144" s="600">
        <v>14</v>
      </c>
      <c r="BK144" s="598">
        <f t="shared" si="114"/>
        <v>1</v>
      </c>
      <c r="BL144" s="600">
        <f t="shared" si="105"/>
        <v>460</v>
      </c>
      <c r="BM144" s="598">
        <f t="shared" si="106"/>
        <v>0.86466165413533835</v>
      </c>
      <c r="BN144" s="601">
        <v>665</v>
      </c>
      <c r="BO144" s="598">
        <f t="shared" si="107"/>
        <v>1.942853803903237E-2</v>
      </c>
      <c r="BP144" s="601">
        <v>566</v>
      </c>
      <c r="BQ144" s="598">
        <f t="shared" si="90"/>
        <v>1.6536169218183943E-2</v>
      </c>
      <c r="BR144" s="601">
        <f t="shared" si="91"/>
        <v>1231</v>
      </c>
      <c r="BS144" s="598">
        <f t="shared" si="108"/>
        <v>3.5964707257216316E-2</v>
      </c>
      <c r="BT144" s="600">
        <v>7</v>
      </c>
      <c r="BU144" s="598">
        <f t="shared" si="109"/>
        <v>0.17948717948717949</v>
      </c>
      <c r="BV144" s="600">
        <v>3</v>
      </c>
      <c r="BW144" s="598">
        <f t="shared" si="110"/>
        <v>0.27272727272727271</v>
      </c>
      <c r="BX144" s="387" t="str">
        <f t="shared" si="111"/>
        <v/>
      </c>
    </row>
    <row r="145" spans="1:76" s="167" customFormat="1" x14ac:dyDescent="0.2">
      <c r="A145" s="379" t="s">
        <v>606</v>
      </c>
      <c r="B145" s="379" t="s">
        <v>613</v>
      </c>
      <c r="C145" s="379" t="s">
        <v>614</v>
      </c>
      <c r="D145" s="379" t="s">
        <v>527</v>
      </c>
      <c r="E145" s="379" t="s">
        <v>518</v>
      </c>
      <c r="F145" s="379" t="s">
        <v>505</v>
      </c>
      <c r="G145" s="10" t="s">
        <v>317</v>
      </c>
      <c r="H145" s="12" t="s">
        <v>1110</v>
      </c>
      <c r="I145" s="12" t="s">
        <v>935</v>
      </c>
      <c r="J145" s="10" t="s">
        <v>936</v>
      </c>
      <c r="K145" s="380"/>
      <c r="L145" s="380"/>
      <c r="M145" s="381"/>
      <c r="N145" s="380"/>
      <c r="O145" s="380"/>
      <c r="P145" s="380"/>
      <c r="Q145" s="382"/>
      <c r="R145" s="382"/>
      <c r="S145" s="382"/>
      <c r="T145" s="147" t="s">
        <v>386</v>
      </c>
      <c r="U145" s="383">
        <v>2</v>
      </c>
      <c r="V145" s="600">
        <v>0</v>
      </c>
      <c r="W145" s="600">
        <v>6</v>
      </c>
      <c r="X145" s="123">
        <f t="shared" si="92"/>
        <v>3</v>
      </c>
      <c r="Y145" s="601">
        <f t="shared" si="93"/>
        <v>6256</v>
      </c>
      <c r="Z145" s="601">
        <f t="shared" si="94"/>
        <v>3732</v>
      </c>
      <c r="AA145" s="600">
        <v>2</v>
      </c>
      <c r="AB145" s="598">
        <f>AA145/W145</f>
        <v>0.33333333333333331</v>
      </c>
      <c r="AC145" s="384"/>
      <c r="AD145" s="385"/>
      <c r="AE145" s="600">
        <v>2</v>
      </c>
      <c r="AF145" s="598">
        <f>AE145/U145</f>
        <v>1</v>
      </c>
      <c r="AG145" s="600">
        <f>AE145</f>
        <v>2</v>
      </c>
      <c r="AH145" s="385"/>
      <c r="AI145" s="600">
        <v>0</v>
      </c>
      <c r="AJ145" s="598">
        <f t="shared" si="112"/>
        <v>0</v>
      </c>
      <c r="AK145" s="600">
        <v>0</v>
      </c>
      <c r="AL145" s="598">
        <f t="shared" si="113"/>
        <v>0</v>
      </c>
      <c r="AM145" s="386">
        <v>12490</v>
      </c>
      <c r="AN145" s="601">
        <v>22</v>
      </c>
      <c r="AO145" s="602">
        <f t="shared" si="115"/>
        <v>1.758312020460358E-3</v>
      </c>
      <c r="AP145" s="601">
        <f t="shared" si="95"/>
        <v>12512</v>
      </c>
      <c r="AQ145" s="167">
        <v>16500</v>
      </c>
      <c r="AR145" s="665">
        <v>0.75830303030303026</v>
      </c>
      <c r="AS145" s="386">
        <f t="shared" si="96"/>
        <v>12490</v>
      </c>
      <c r="AT145" s="386">
        <f t="shared" si="116"/>
        <v>22</v>
      </c>
      <c r="AU145" s="601">
        <f t="shared" si="97"/>
        <v>12512</v>
      </c>
      <c r="AV145" s="601">
        <v>7448</v>
      </c>
      <c r="AW145" s="598">
        <f t="shared" si="98"/>
        <v>0.59631705364291432</v>
      </c>
      <c r="AX145" s="601">
        <v>16</v>
      </c>
      <c r="AY145" s="598">
        <f t="shared" si="83"/>
        <v>0.72727272727272729</v>
      </c>
      <c r="AZ145" s="601">
        <f t="shared" si="99"/>
        <v>7464</v>
      </c>
      <c r="BA145" s="598">
        <f t="shared" si="100"/>
        <v>0.59654731457800514</v>
      </c>
      <c r="BB145" s="601">
        <v>54</v>
      </c>
      <c r="BC145" s="598">
        <f t="shared" si="101"/>
        <v>7.2502685284640172E-3</v>
      </c>
      <c r="BD145" s="600">
        <v>2</v>
      </c>
      <c r="BE145" s="598">
        <f t="shared" si="84"/>
        <v>0.125</v>
      </c>
      <c r="BF145" s="600">
        <f t="shared" si="102"/>
        <v>56</v>
      </c>
      <c r="BG145" s="598">
        <f t="shared" si="103"/>
        <v>7.502679528403001E-3</v>
      </c>
      <c r="BH145" s="601">
        <v>53</v>
      </c>
      <c r="BI145" s="598">
        <f t="shared" si="104"/>
        <v>0.98148148148148151</v>
      </c>
      <c r="BJ145" s="600">
        <v>2</v>
      </c>
      <c r="BK145" s="598">
        <f t="shared" si="114"/>
        <v>1</v>
      </c>
      <c r="BL145" s="600">
        <f t="shared" si="105"/>
        <v>55</v>
      </c>
      <c r="BM145" s="598">
        <f t="shared" si="106"/>
        <v>0.9821428571428571</v>
      </c>
      <c r="BN145" s="601">
        <v>55</v>
      </c>
      <c r="BO145" s="598">
        <f t="shared" si="107"/>
        <v>7.3687031082529473E-3</v>
      </c>
      <c r="BP145" s="601">
        <v>165</v>
      </c>
      <c r="BQ145" s="598">
        <f t="shared" si="90"/>
        <v>2.2106109324758844E-2</v>
      </c>
      <c r="BR145" s="601">
        <f t="shared" si="91"/>
        <v>220</v>
      </c>
      <c r="BS145" s="598">
        <f t="shared" si="108"/>
        <v>2.9474812433011789E-2</v>
      </c>
      <c r="BT145" s="600">
        <v>1</v>
      </c>
      <c r="BU145" s="598">
        <f t="shared" si="109"/>
        <v>0.16666666666666666</v>
      </c>
      <c r="BV145" s="600">
        <v>1</v>
      </c>
      <c r="BW145" s="598">
        <f t="shared" si="110"/>
        <v>0.5</v>
      </c>
      <c r="BX145" s="387" t="str">
        <f t="shared" si="111"/>
        <v/>
      </c>
    </row>
    <row r="146" spans="1:76" s="167" customFormat="1" x14ac:dyDescent="0.2">
      <c r="A146" s="379" t="s">
        <v>606</v>
      </c>
      <c r="B146" s="379" t="s">
        <v>613</v>
      </c>
      <c r="C146" s="379" t="s">
        <v>615</v>
      </c>
      <c r="D146" s="379" t="s">
        <v>527</v>
      </c>
      <c r="E146" s="379" t="s">
        <v>518</v>
      </c>
      <c r="F146" s="379" t="s">
        <v>505</v>
      </c>
      <c r="G146" s="10" t="s">
        <v>317</v>
      </c>
      <c r="H146" s="12" t="s">
        <v>1110</v>
      </c>
      <c r="I146" s="12" t="s">
        <v>935</v>
      </c>
      <c r="J146" s="10" t="s">
        <v>936</v>
      </c>
      <c r="K146" s="391" t="s">
        <v>436</v>
      </c>
      <c r="L146" s="391" t="s">
        <v>438</v>
      </c>
      <c r="M146" s="473" t="s">
        <v>963</v>
      </c>
      <c r="N146" s="391" t="s">
        <v>437</v>
      </c>
      <c r="O146" s="391" t="s">
        <v>438</v>
      </c>
      <c r="P146" s="391" t="s">
        <v>438</v>
      </c>
      <c r="Q146" s="386">
        <v>86192</v>
      </c>
      <c r="R146" s="386">
        <v>957</v>
      </c>
      <c r="S146" s="386">
        <v>111</v>
      </c>
      <c r="T146" s="147" t="s">
        <v>386</v>
      </c>
      <c r="U146" s="383">
        <v>1</v>
      </c>
      <c r="V146" s="600">
        <v>0</v>
      </c>
      <c r="W146" s="600">
        <v>2</v>
      </c>
      <c r="X146" s="123">
        <f t="shared" si="92"/>
        <v>2</v>
      </c>
      <c r="Y146" s="601">
        <f t="shared" si="93"/>
        <v>6613</v>
      </c>
      <c r="Z146" s="601">
        <f t="shared" si="94"/>
        <v>3935</v>
      </c>
      <c r="AA146" s="600">
        <v>1</v>
      </c>
      <c r="AB146" s="598">
        <f>AA146/W146</f>
        <v>0.5</v>
      </c>
      <c r="AC146" s="384"/>
      <c r="AD146" s="385"/>
      <c r="AE146" s="600">
        <v>1</v>
      </c>
      <c r="AF146" s="598">
        <f>AE146/U146</f>
        <v>1</v>
      </c>
      <c r="AG146" s="600">
        <f>AE146</f>
        <v>1</v>
      </c>
      <c r="AH146" s="385"/>
      <c r="AI146" s="600">
        <v>1</v>
      </c>
      <c r="AJ146" s="598">
        <f t="shared" si="112"/>
        <v>0.5</v>
      </c>
      <c r="AK146" s="600">
        <v>0</v>
      </c>
      <c r="AL146" s="598">
        <f t="shared" si="113"/>
        <v>0</v>
      </c>
      <c r="AM146" s="386">
        <v>6594</v>
      </c>
      <c r="AN146" s="601">
        <v>19</v>
      </c>
      <c r="AO146" s="602">
        <f t="shared" si="115"/>
        <v>2.8731286859216693E-3</v>
      </c>
      <c r="AP146" s="601">
        <f t="shared" si="95"/>
        <v>6613</v>
      </c>
      <c r="AQ146" s="167">
        <v>8780</v>
      </c>
      <c r="AR146" s="665">
        <v>0.75318906605922553</v>
      </c>
      <c r="AS146" s="386">
        <f t="shared" si="96"/>
        <v>6594</v>
      </c>
      <c r="AT146" s="386">
        <f t="shared" si="116"/>
        <v>19</v>
      </c>
      <c r="AU146" s="601">
        <f t="shared" si="97"/>
        <v>6613</v>
      </c>
      <c r="AV146" s="601">
        <v>3916</v>
      </c>
      <c r="AW146" s="598">
        <f t="shared" si="98"/>
        <v>0.59387321807703974</v>
      </c>
      <c r="AX146" s="601">
        <v>19</v>
      </c>
      <c r="AY146" s="598">
        <f t="shared" si="83"/>
        <v>1</v>
      </c>
      <c r="AZ146" s="601">
        <f t="shared" si="99"/>
        <v>3935</v>
      </c>
      <c r="BA146" s="598">
        <f t="shared" si="100"/>
        <v>0.59504007258430369</v>
      </c>
      <c r="BB146" s="601">
        <v>63</v>
      </c>
      <c r="BC146" s="598">
        <f t="shared" si="101"/>
        <v>1.6087844739530132E-2</v>
      </c>
      <c r="BD146" s="600">
        <v>5</v>
      </c>
      <c r="BE146" s="598">
        <f t="shared" si="84"/>
        <v>0.26315789473684209</v>
      </c>
      <c r="BF146" s="600">
        <f t="shared" si="102"/>
        <v>68</v>
      </c>
      <c r="BG146" s="598">
        <f t="shared" si="103"/>
        <v>1.7280813214739517E-2</v>
      </c>
      <c r="BH146" s="601">
        <v>58</v>
      </c>
      <c r="BI146" s="598">
        <f t="shared" si="104"/>
        <v>0.92063492063492058</v>
      </c>
      <c r="BJ146" s="600">
        <v>4</v>
      </c>
      <c r="BK146" s="598">
        <f t="shared" si="114"/>
        <v>0.8</v>
      </c>
      <c r="BL146" s="600">
        <f t="shared" si="105"/>
        <v>62</v>
      </c>
      <c r="BM146" s="598">
        <f t="shared" si="106"/>
        <v>0.91176470588235292</v>
      </c>
      <c r="BN146" s="601">
        <v>2</v>
      </c>
      <c r="BO146" s="598">
        <f t="shared" si="107"/>
        <v>5.0825921219822107E-4</v>
      </c>
      <c r="BP146" s="601">
        <v>172</v>
      </c>
      <c r="BQ146" s="598">
        <f t="shared" si="90"/>
        <v>4.3710292249047017E-2</v>
      </c>
      <c r="BR146" s="601">
        <f t="shared" si="91"/>
        <v>174</v>
      </c>
      <c r="BS146" s="598">
        <f t="shared" si="108"/>
        <v>4.4218551461245238E-2</v>
      </c>
      <c r="BT146" s="600">
        <v>1</v>
      </c>
      <c r="BU146" s="598">
        <f t="shared" si="109"/>
        <v>0.5</v>
      </c>
      <c r="BV146" s="600">
        <v>0</v>
      </c>
      <c r="BW146" s="598">
        <f t="shared" si="110"/>
        <v>0</v>
      </c>
      <c r="BX146" s="387" t="str">
        <f t="shared" si="111"/>
        <v/>
      </c>
    </row>
    <row r="147" spans="1:76" s="487" customFormat="1" ht="13.5" thickBot="1" x14ac:dyDescent="0.25">
      <c r="A147" s="392" t="s">
        <v>606</v>
      </c>
      <c r="B147" s="392" t="s">
        <v>613</v>
      </c>
      <c r="C147" s="392" t="s">
        <v>502</v>
      </c>
      <c r="D147" s="392" t="s">
        <v>509</v>
      </c>
      <c r="E147" s="392" t="s">
        <v>518</v>
      </c>
      <c r="F147" s="392" t="s">
        <v>505</v>
      </c>
      <c r="G147" s="9" t="s">
        <v>317</v>
      </c>
      <c r="H147" s="9" t="s">
        <v>1110</v>
      </c>
      <c r="I147" s="83" t="s">
        <v>935</v>
      </c>
      <c r="J147" s="593" t="s">
        <v>936</v>
      </c>
      <c r="K147" s="467"/>
      <c r="L147" s="467"/>
      <c r="M147" s="468"/>
      <c r="N147" s="467"/>
      <c r="O147" s="467"/>
      <c r="P147" s="467"/>
      <c r="Q147" s="466"/>
      <c r="R147" s="466"/>
      <c r="S147" s="466"/>
      <c r="T147" s="127" t="s">
        <v>386</v>
      </c>
      <c r="U147" s="397">
        <v>1</v>
      </c>
      <c r="V147" s="605">
        <v>0</v>
      </c>
      <c r="W147" s="605">
        <v>7</v>
      </c>
      <c r="X147" s="606">
        <f t="shared" si="92"/>
        <v>7</v>
      </c>
      <c r="Y147" s="607">
        <f t="shared" si="93"/>
        <v>86163</v>
      </c>
      <c r="Z147" s="607">
        <f t="shared" si="94"/>
        <v>45627</v>
      </c>
      <c r="AA147" s="605">
        <v>2</v>
      </c>
      <c r="AB147" s="608">
        <f>AA147/W147</f>
        <v>0.2857142857142857</v>
      </c>
      <c r="AC147" s="605">
        <v>4</v>
      </c>
      <c r="AD147" s="608" t="s">
        <v>435</v>
      </c>
      <c r="AE147" s="605">
        <v>0</v>
      </c>
      <c r="AF147" s="608">
        <f>AE147/U147</f>
        <v>0</v>
      </c>
      <c r="AG147" s="605">
        <v>1</v>
      </c>
      <c r="AH147" s="399"/>
      <c r="AI147" s="398"/>
      <c r="AJ147" s="399"/>
      <c r="AK147" s="398"/>
      <c r="AL147" s="399"/>
      <c r="AM147" s="396">
        <v>86039</v>
      </c>
      <c r="AN147" s="607">
        <v>124</v>
      </c>
      <c r="AO147" s="609">
        <f t="shared" si="115"/>
        <v>1.4391328064250317E-3</v>
      </c>
      <c r="AP147" s="607">
        <f t="shared" si="95"/>
        <v>86163</v>
      </c>
      <c r="AQ147" s="167">
        <v>123680</v>
      </c>
      <c r="AR147" s="665">
        <v>0.69666073738680467</v>
      </c>
      <c r="AS147" s="396">
        <f t="shared" si="96"/>
        <v>86039</v>
      </c>
      <c r="AT147" s="396">
        <f t="shared" si="116"/>
        <v>124</v>
      </c>
      <c r="AU147" s="607">
        <f t="shared" si="97"/>
        <v>86163</v>
      </c>
      <c r="AV147" s="607">
        <v>45516</v>
      </c>
      <c r="AW147" s="608">
        <f t="shared" si="98"/>
        <v>0.52901591138902126</v>
      </c>
      <c r="AX147" s="607">
        <v>111</v>
      </c>
      <c r="AY147" s="608">
        <f t="shared" si="83"/>
        <v>0.89516129032258063</v>
      </c>
      <c r="AZ147" s="607">
        <f t="shared" si="99"/>
        <v>45627</v>
      </c>
      <c r="BA147" s="608">
        <f t="shared" si="100"/>
        <v>0.5295428432157655</v>
      </c>
      <c r="BB147" s="607">
        <v>635</v>
      </c>
      <c r="BC147" s="608">
        <f t="shared" si="101"/>
        <v>1.3951138061341068E-2</v>
      </c>
      <c r="BD147" s="605">
        <v>21</v>
      </c>
      <c r="BE147" s="608">
        <f t="shared" si="84"/>
        <v>0.1891891891891892</v>
      </c>
      <c r="BF147" s="605">
        <f t="shared" si="102"/>
        <v>656</v>
      </c>
      <c r="BG147" s="608">
        <f t="shared" si="103"/>
        <v>1.4377451947311898E-2</v>
      </c>
      <c r="BH147" s="607">
        <v>557</v>
      </c>
      <c r="BI147" s="608">
        <f t="shared" si="104"/>
        <v>0.87716535433070864</v>
      </c>
      <c r="BJ147" s="605">
        <v>20</v>
      </c>
      <c r="BK147" s="608">
        <f t="shared" si="114"/>
        <v>0.95238095238095233</v>
      </c>
      <c r="BL147" s="605">
        <f t="shared" si="105"/>
        <v>577</v>
      </c>
      <c r="BM147" s="608">
        <f t="shared" si="106"/>
        <v>0.87957317073170727</v>
      </c>
      <c r="BN147" s="607">
        <v>57</v>
      </c>
      <c r="BO147" s="608">
        <f t="shared" si="107"/>
        <v>1.2492603063975279E-3</v>
      </c>
      <c r="BP147" s="607">
        <v>393</v>
      </c>
      <c r="BQ147" s="608">
        <f t="shared" si="90"/>
        <v>8.6133210598987441E-3</v>
      </c>
      <c r="BR147" s="607">
        <f t="shared" si="91"/>
        <v>450</v>
      </c>
      <c r="BS147" s="608">
        <f t="shared" si="108"/>
        <v>9.8625813662962716E-3</v>
      </c>
      <c r="BT147" s="605">
        <v>0</v>
      </c>
      <c r="BU147" s="608">
        <f t="shared" si="109"/>
        <v>0</v>
      </c>
      <c r="BV147" s="605">
        <v>0</v>
      </c>
      <c r="BW147" s="608">
        <f t="shared" si="110"/>
        <v>0</v>
      </c>
      <c r="BX147" s="411" t="str">
        <f t="shared" si="111"/>
        <v/>
      </c>
    </row>
    <row r="148" spans="1:76" s="486" customFormat="1" x14ac:dyDescent="0.2">
      <c r="A148" s="400" t="s">
        <v>616</v>
      </c>
      <c r="B148" s="400" t="s">
        <v>394</v>
      </c>
      <c r="C148" s="400" t="s">
        <v>397</v>
      </c>
      <c r="D148" s="400" t="s">
        <v>507</v>
      </c>
      <c r="E148" s="400" t="s">
        <v>504</v>
      </c>
      <c r="F148" s="400" t="s">
        <v>519</v>
      </c>
      <c r="G148" s="12" t="s">
        <v>922</v>
      </c>
      <c r="H148" s="12" t="s">
        <v>1109</v>
      </c>
      <c r="I148" s="12" t="s">
        <v>934</v>
      </c>
      <c r="J148" s="12"/>
      <c r="K148" s="401"/>
      <c r="L148" s="401"/>
      <c r="M148" s="402"/>
      <c r="N148" s="401"/>
      <c r="O148" s="401"/>
      <c r="P148" s="401"/>
      <c r="Q148" s="403"/>
      <c r="R148" s="403"/>
      <c r="S148" s="403"/>
      <c r="T148" s="430" t="s">
        <v>510</v>
      </c>
      <c r="U148" s="405">
        <v>1</v>
      </c>
      <c r="V148" s="597">
        <v>1</v>
      </c>
      <c r="W148" s="405">
        <v>1</v>
      </c>
      <c r="X148" s="113">
        <f t="shared" si="92"/>
        <v>1</v>
      </c>
      <c r="Y148" s="114">
        <f t="shared" si="93"/>
        <v>2130</v>
      </c>
      <c r="Z148" s="428" t="str">
        <f t="shared" si="94"/>
        <v/>
      </c>
      <c r="AA148" s="406"/>
      <c r="AB148" s="407"/>
      <c r="AC148" s="406"/>
      <c r="AD148" s="407"/>
      <c r="AE148" s="406"/>
      <c r="AF148" s="407"/>
      <c r="AG148" s="406"/>
      <c r="AH148" s="407"/>
      <c r="AI148" s="597">
        <v>0</v>
      </c>
      <c r="AJ148" s="115">
        <f t="shared" ref="AJ148:AJ162" si="117">AI148/W148</f>
        <v>0</v>
      </c>
      <c r="AK148" s="597">
        <v>0</v>
      </c>
      <c r="AL148" s="115">
        <f t="shared" ref="AL148:AL162" si="118">AK148/U148</f>
        <v>0</v>
      </c>
      <c r="AM148" s="408">
        <v>2127</v>
      </c>
      <c r="AN148" s="114">
        <v>3</v>
      </c>
      <c r="AO148" s="118">
        <f t="shared" si="115"/>
        <v>1.4084507042253522E-3</v>
      </c>
      <c r="AP148" s="114">
        <f t="shared" si="95"/>
        <v>2130</v>
      </c>
      <c r="AQ148" s="167">
        <v>3790</v>
      </c>
      <c r="AR148" s="665">
        <v>0.56200527704485492</v>
      </c>
      <c r="AS148" s="403" t="str">
        <f t="shared" si="96"/>
        <v/>
      </c>
      <c r="AT148" s="403" t="str">
        <f t="shared" si="116"/>
        <v/>
      </c>
      <c r="AU148" s="428" t="str">
        <f t="shared" si="97"/>
        <v/>
      </c>
      <c r="AV148" s="428"/>
      <c r="AW148" s="407" t="str">
        <f t="shared" si="98"/>
        <v/>
      </c>
      <c r="AX148" s="428"/>
      <c r="AY148" s="407" t="str">
        <f t="shared" ref="AY148:AY177" si="119">IF(AT148="","",IF(AT148=0,"",AX148/AT148))</f>
        <v/>
      </c>
      <c r="AZ148" s="428" t="str">
        <f t="shared" si="99"/>
        <v/>
      </c>
      <c r="BA148" s="407" t="str">
        <f t="shared" si="100"/>
        <v/>
      </c>
      <c r="BB148" s="428"/>
      <c r="BC148" s="407" t="str">
        <f t="shared" si="101"/>
        <v/>
      </c>
      <c r="BD148" s="406"/>
      <c r="BE148" s="407" t="str">
        <f t="shared" ref="BE148:BE169" si="120">IF(BD148="","",BD148/AX148)</f>
        <v/>
      </c>
      <c r="BF148" s="406" t="str">
        <f t="shared" si="102"/>
        <v/>
      </c>
      <c r="BG148" s="407" t="str">
        <f t="shared" si="103"/>
        <v/>
      </c>
      <c r="BH148" s="428"/>
      <c r="BI148" s="407" t="str">
        <f t="shared" si="104"/>
        <v/>
      </c>
      <c r="BJ148" s="406"/>
      <c r="BK148" s="407" t="str">
        <f t="shared" si="114"/>
        <v/>
      </c>
      <c r="BL148" s="406" t="str">
        <f t="shared" si="105"/>
        <v/>
      </c>
      <c r="BM148" s="407" t="str">
        <f t="shared" si="106"/>
        <v/>
      </c>
      <c r="BN148" s="428"/>
      <c r="BO148" s="407" t="str">
        <f t="shared" si="107"/>
        <v/>
      </c>
      <c r="BP148" s="428"/>
      <c r="BQ148" s="407" t="str">
        <f t="shared" si="90"/>
        <v/>
      </c>
      <c r="BR148" s="428" t="str">
        <f t="shared" si="91"/>
        <v/>
      </c>
      <c r="BS148" s="407" t="str">
        <f t="shared" si="108"/>
        <v/>
      </c>
      <c r="BT148" s="597">
        <v>0</v>
      </c>
      <c r="BU148" s="115">
        <f t="shared" si="109"/>
        <v>0</v>
      </c>
      <c r="BV148" s="597">
        <v>0</v>
      </c>
      <c r="BW148" s="115">
        <f t="shared" si="110"/>
        <v>0</v>
      </c>
      <c r="BX148" s="409" t="str">
        <f t="shared" si="111"/>
        <v/>
      </c>
    </row>
    <row r="149" spans="1:76" s="167" customFormat="1" x14ac:dyDescent="0.2">
      <c r="A149" s="379" t="s">
        <v>616</v>
      </c>
      <c r="B149" s="379" t="s">
        <v>394</v>
      </c>
      <c r="C149" s="379" t="s">
        <v>398</v>
      </c>
      <c r="D149" s="379" t="s">
        <v>507</v>
      </c>
      <c r="E149" s="379" t="s">
        <v>504</v>
      </c>
      <c r="F149" s="379" t="s">
        <v>519</v>
      </c>
      <c r="G149" s="10" t="s">
        <v>922</v>
      </c>
      <c r="H149" s="12" t="s">
        <v>1109</v>
      </c>
      <c r="I149" s="12" t="s">
        <v>934</v>
      </c>
      <c r="J149" s="10"/>
      <c r="K149" s="380"/>
      <c r="L149" s="380"/>
      <c r="M149" s="381"/>
      <c r="N149" s="380"/>
      <c r="O149" s="380"/>
      <c r="P149" s="380"/>
      <c r="Q149" s="382"/>
      <c r="R149" s="382"/>
      <c r="S149" s="382"/>
      <c r="T149" s="147" t="s">
        <v>386</v>
      </c>
      <c r="U149" s="383">
        <v>3</v>
      </c>
      <c r="V149" s="600">
        <v>0</v>
      </c>
      <c r="W149" s="383">
        <v>5</v>
      </c>
      <c r="X149" s="123">
        <f t="shared" si="92"/>
        <v>1.6666666666666667</v>
      </c>
      <c r="Y149" s="601">
        <f t="shared" si="93"/>
        <v>2500.3333333333335</v>
      </c>
      <c r="Z149" s="601">
        <f t="shared" si="94"/>
        <v>1305.3333333333333</v>
      </c>
      <c r="AA149" s="384"/>
      <c r="AB149" s="385"/>
      <c r="AC149" s="384"/>
      <c r="AD149" s="385"/>
      <c r="AE149" s="384"/>
      <c r="AF149" s="385"/>
      <c r="AG149" s="384"/>
      <c r="AH149" s="385"/>
      <c r="AI149" s="600">
        <v>2</v>
      </c>
      <c r="AJ149" s="598">
        <f t="shared" si="117"/>
        <v>0.4</v>
      </c>
      <c r="AK149" s="600">
        <v>1</v>
      </c>
      <c r="AL149" s="598">
        <f t="shared" si="118"/>
        <v>0.33333333333333331</v>
      </c>
      <c r="AM149" s="386">
        <v>7487</v>
      </c>
      <c r="AN149" s="601">
        <v>14</v>
      </c>
      <c r="AO149" s="602">
        <f t="shared" si="115"/>
        <v>1.8664178109585388E-3</v>
      </c>
      <c r="AP149" s="601">
        <f t="shared" si="95"/>
        <v>7501</v>
      </c>
      <c r="AQ149" s="167">
        <v>11100</v>
      </c>
      <c r="AR149" s="665">
        <v>0.67576576576576575</v>
      </c>
      <c r="AS149" s="386">
        <f t="shared" si="96"/>
        <v>7487</v>
      </c>
      <c r="AT149" s="386">
        <f t="shared" si="116"/>
        <v>14</v>
      </c>
      <c r="AU149" s="601">
        <f t="shared" si="97"/>
        <v>7501</v>
      </c>
      <c r="AV149" s="601">
        <v>3903</v>
      </c>
      <c r="AW149" s="598">
        <f t="shared" si="98"/>
        <v>0.52130359289435024</v>
      </c>
      <c r="AX149" s="601">
        <v>13</v>
      </c>
      <c r="AY149" s="598">
        <f t="shared" si="119"/>
        <v>0.9285714285714286</v>
      </c>
      <c r="AZ149" s="601">
        <f t="shared" si="99"/>
        <v>3916</v>
      </c>
      <c r="BA149" s="598">
        <f t="shared" si="100"/>
        <v>0.52206372483668839</v>
      </c>
      <c r="BB149" s="601">
        <v>25</v>
      </c>
      <c r="BC149" s="598">
        <f t="shared" si="101"/>
        <v>6.4053292339226239E-3</v>
      </c>
      <c r="BD149" s="600">
        <v>10</v>
      </c>
      <c r="BE149" s="598">
        <f t="shared" si="120"/>
        <v>0.76923076923076927</v>
      </c>
      <c r="BF149" s="600">
        <f t="shared" si="102"/>
        <v>35</v>
      </c>
      <c r="BG149" s="598">
        <f t="shared" si="103"/>
        <v>8.9376915219611854E-3</v>
      </c>
      <c r="BH149" s="601">
        <v>16</v>
      </c>
      <c r="BI149" s="598">
        <f t="shared" si="104"/>
        <v>0.64</v>
      </c>
      <c r="BJ149" s="600">
        <v>7</v>
      </c>
      <c r="BK149" s="598">
        <f t="shared" si="114"/>
        <v>0.7</v>
      </c>
      <c r="BL149" s="600">
        <f t="shared" si="105"/>
        <v>23</v>
      </c>
      <c r="BM149" s="598">
        <f t="shared" si="106"/>
        <v>0.65714285714285714</v>
      </c>
      <c r="BN149" s="601">
        <v>11</v>
      </c>
      <c r="BO149" s="598">
        <f t="shared" si="107"/>
        <v>2.8089887640449437E-3</v>
      </c>
      <c r="BP149" s="601">
        <v>352</v>
      </c>
      <c r="BQ149" s="598">
        <f t="shared" si="90"/>
        <v>8.98876404494382E-2</v>
      </c>
      <c r="BR149" s="601">
        <f t="shared" si="91"/>
        <v>363</v>
      </c>
      <c r="BS149" s="598">
        <f t="shared" si="108"/>
        <v>9.269662921348315E-2</v>
      </c>
      <c r="BT149" s="600">
        <v>1</v>
      </c>
      <c r="BU149" s="598">
        <f t="shared" si="109"/>
        <v>0.2</v>
      </c>
      <c r="BV149" s="600">
        <v>1</v>
      </c>
      <c r="BW149" s="598">
        <f t="shared" si="110"/>
        <v>0.33333333333333331</v>
      </c>
      <c r="BX149" s="387" t="str">
        <f t="shared" si="111"/>
        <v/>
      </c>
    </row>
    <row r="150" spans="1:76" s="167" customFormat="1" x14ac:dyDescent="0.2">
      <c r="A150" s="379" t="s">
        <v>616</v>
      </c>
      <c r="B150" s="379" t="s">
        <v>394</v>
      </c>
      <c r="C150" s="379" t="s">
        <v>399</v>
      </c>
      <c r="D150" s="379" t="s">
        <v>507</v>
      </c>
      <c r="E150" s="379" t="s">
        <v>504</v>
      </c>
      <c r="F150" s="379" t="s">
        <v>519</v>
      </c>
      <c r="G150" s="10" t="s">
        <v>922</v>
      </c>
      <c r="H150" s="12" t="s">
        <v>1109</v>
      </c>
      <c r="I150" s="12" t="s">
        <v>934</v>
      </c>
      <c r="J150" s="10"/>
      <c r="K150" s="380"/>
      <c r="L150" s="380"/>
      <c r="M150" s="381"/>
      <c r="N150" s="380"/>
      <c r="O150" s="380"/>
      <c r="P150" s="380"/>
      <c r="Q150" s="382"/>
      <c r="R150" s="382"/>
      <c r="S150" s="382"/>
      <c r="T150" s="391" t="s">
        <v>510</v>
      </c>
      <c r="U150" s="383">
        <v>1</v>
      </c>
      <c r="V150" s="600">
        <v>1</v>
      </c>
      <c r="W150" s="600">
        <v>1</v>
      </c>
      <c r="X150" s="123">
        <f t="shared" si="92"/>
        <v>1</v>
      </c>
      <c r="Y150" s="601">
        <f t="shared" si="93"/>
        <v>2530</v>
      </c>
      <c r="Z150" s="388" t="str">
        <f t="shared" si="94"/>
        <v/>
      </c>
      <c r="AA150" s="384"/>
      <c r="AB150" s="385"/>
      <c r="AC150" s="384"/>
      <c r="AD150" s="385"/>
      <c r="AE150" s="384"/>
      <c r="AF150" s="385"/>
      <c r="AG150" s="384"/>
      <c r="AH150" s="385"/>
      <c r="AI150" s="600">
        <v>0</v>
      </c>
      <c r="AJ150" s="598">
        <f t="shared" si="117"/>
        <v>0</v>
      </c>
      <c r="AK150" s="600">
        <v>0</v>
      </c>
      <c r="AL150" s="598">
        <f t="shared" si="118"/>
        <v>0</v>
      </c>
      <c r="AM150" s="386">
        <v>2517</v>
      </c>
      <c r="AN150" s="601">
        <v>13</v>
      </c>
      <c r="AO150" s="602">
        <f t="shared" si="115"/>
        <v>5.1383399209486164E-3</v>
      </c>
      <c r="AP150" s="601">
        <f t="shared" si="95"/>
        <v>2530</v>
      </c>
      <c r="AQ150" s="167">
        <v>3790</v>
      </c>
      <c r="AR150" s="665">
        <v>0.66754617414248019</v>
      </c>
      <c r="AS150" s="382" t="str">
        <f t="shared" si="96"/>
        <v/>
      </c>
      <c r="AT150" s="382" t="str">
        <f t="shared" si="116"/>
        <v/>
      </c>
      <c r="AU150" s="388" t="str">
        <f t="shared" si="97"/>
        <v/>
      </c>
      <c r="AV150" s="388"/>
      <c r="AW150" s="385" t="str">
        <f t="shared" si="98"/>
        <v/>
      </c>
      <c r="AX150" s="388"/>
      <c r="AY150" s="385" t="str">
        <f t="shared" si="119"/>
        <v/>
      </c>
      <c r="AZ150" s="388" t="str">
        <f t="shared" si="99"/>
        <v/>
      </c>
      <c r="BA150" s="385" t="str">
        <f t="shared" si="100"/>
        <v/>
      </c>
      <c r="BB150" s="388"/>
      <c r="BC150" s="385" t="str">
        <f t="shared" si="101"/>
        <v/>
      </c>
      <c r="BD150" s="384"/>
      <c r="BE150" s="385" t="str">
        <f t="shared" si="120"/>
        <v/>
      </c>
      <c r="BF150" s="384" t="str">
        <f t="shared" si="102"/>
        <v/>
      </c>
      <c r="BG150" s="385" t="str">
        <f t="shared" si="103"/>
        <v/>
      </c>
      <c r="BH150" s="388"/>
      <c r="BI150" s="385" t="str">
        <f t="shared" si="104"/>
        <v/>
      </c>
      <c r="BJ150" s="384"/>
      <c r="BK150" s="385" t="str">
        <f t="shared" si="114"/>
        <v/>
      </c>
      <c r="BL150" s="384" t="str">
        <f t="shared" si="105"/>
        <v/>
      </c>
      <c r="BM150" s="385" t="str">
        <f t="shared" si="106"/>
        <v/>
      </c>
      <c r="BN150" s="388"/>
      <c r="BO150" s="385" t="str">
        <f t="shared" si="107"/>
        <v/>
      </c>
      <c r="BP150" s="388"/>
      <c r="BQ150" s="385" t="str">
        <f t="shared" si="90"/>
        <v/>
      </c>
      <c r="BR150" s="388" t="str">
        <f t="shared" si="91"/>
        <v/>
      </c>
      <c r="BS150" s="385" t="str">
        <f t="shared" si="108"/>
        <v/>
      </c>
      <c r="BT150" s="600">
        <v>1</v>
      </c>
      <c r="BU150" s="598">
        <f t="shared" si="109"/>
        <v>1</v>
      </c>
      <c r="BV150" s="600">
        <v>1</v>
      </c>
      <c r="BW150" s="598">
        <f t="shared" si="110"/>
        <v>1</v>
      </c>
      <c r="BX150" s="387" t="str">
        <f t="shared" si="111"/>
        <v/>
      </c>
    </row>
    <row r="151" spans="1:76" s="167" customFormat="1" x14ac:dyDescent="0.2">
      <c r="A151" s="379" t="s">
        <v>616</v>
      </c>
      <c r="B151" s="379" t="s">
        <v>394</v>
      </c>
      <c r="C151" s="379" t="s">
        <v>400</v>
      </c>
      <c r="D151" s="379" t="s">
        <v>507</v>
      </c>
      <c r="E151" s="379" t="s">
        <v>504</v>
      </c>
      <c r="F151" s="379" t="s">
        <v>519</v>
      </c>
      <c r="G151" s="10" t="s">
        <v>922</v>
      </c>
      <c r="H151" s="12" t="s">
        <v>1109</v>
      </c>
      <c r="I151" s="12" t="s">
        <v>934</v>
      </c>
      <c r="J151" s="10"/>
      <c r="K151" s="380"/>
      <c r="L151" s="380"/>
      <c r="M151" s="381"/>
      <c r="N151" s="380"/>
      <c r="O151" s="380"/>
      <c r="P151" s="380"/>
      <c r="Q151" s="382"/>
      <c r="R151" s="382"/>
      <c r="S151" s="382"/>
      <c r="T151" s="147" t="s">
        <v>386</v>
      </c>
      <c r="U151" s="383">
        <v>1</v>
      </c>
      <c r="V151" s="600">
        <v>0</v>
      </c>
      <c r="W151" s="383">
        <v>3</v>
      </c>
      <c r="X151" s="123">
        <f t="shared" si="92"/>
        <v>3</v>
      </c>
      <c r="Y151" s="601">
        <f t="shared" si="93"/>
        <v>2455</v>
      </c>
      <c r="Z151" s="601">
        <f t="shared" si="94"/>
        <v>1266</v>
      </c>
      <c r="AA151" s="384"/>
      <c r="AB151" s="385"/>
      <c r="AC151" s="384"/>
      <c r="AD151" s="385"/>
      <c r="AE151" s="384"/>
      <c r="AF151" s="385"/>
      <c r="AG151" s="384"/>
      <c r="AH151" s="385"/>
      <c r="AI151" s="600">
        <v>0</v>
      </c>
      <c r="AJ151" s="598">
        <f t="shared" si="117"/>
        <v>0</v>
      </c>
      <c r="AK151" s="600">
        <v>0</v>
      </c>
      <c r="AL151" s="598">
        <f t="shared" si="118"/>
        <v>0</v>
      </c>
      <c r="AM151" s="386">
        <v>2399</v>
      </c>
      <c r="AN151" s="601">
        <v>56</v>
      </c>
      <c r="AO151" s="602">
        <f t="shared" si="115"/>
        <v>2.2810590631364563E-2</v>
      </c>
      <c r="AP151" s="601">
        <f t="shared" si="95"/>
        <v>2455</v>
      </c>
      <c r="AQ151" s="167">
        <v>3530</v>
      </c>
      <c r="AR151" s="665">
        <v>0.69546742209631729</v>
      </c>
      <c r="AS151" s="386">
        <f t="shared" si="96"/>
        <v>2399</v>
      </c>
      <c r="AT151" s="386">
        <f t="shared" si="116"/>
        <v>56</v>
      </c>
      <c r="AU151" s="601">
        <f t="shared" si="97"/>
        <v>2455</v>
      </c>
      <c r="AV151" s="601">
        <v>1210</v>
      </c>
      <c r="AW151" s="598">
        <f t="shared" si="98"/>
        <v>0.50437682367653192</v>
      </c>
      <c r="AX151" s="601">
        <v>56</v>
      </c>
      <c r="AY151" s="598">
        <f t="shared" si="119"/>
        <v>1</v>
      </c>
      <c r="AZ151" s="601">
        <f t="shared" si="99"/>
        <v>1266</v>
      </c>
      <c r="BA151" s="598">
        <f t="shared" si="100"/>
        <v>0.51568228105906311</v>
      </c>
      <c r="BB151" s="601">
        <v>13</v>
      </c>
      <c r="BC151" s="598">
        <f t="shared" si="101"/>
        <v>1.0743801652892562E-2</v>
      </c>
      <c r="BD151" s="600">
        <v>5</v>
      </c>
      <c r="BE151" s="598">
        <f t="shared" si="120"/>
        <v>8.9285714285714288E-2</v>
      </c>
      <c r="BF151" s="600">
        <f t="shared" si="102"/>
        <v>18</v>
      </c>
      <c r="BG151" s="598">
        <f t="shared" si="103"/>
        <v>1.4218009478672985E-2</v>
      </c>
      <c r="BH151" s="601">
        <v>8</v>
      </c>
      <c r="BI151" s="598">
        <f t="shared" si="104"/>
        <v>0.61538461538461542</v>
      </c>
      <c r="BJ151" s="600">
        <v>3</v>
      </c>
      <c r="BK151" s="598">
        <f t="shared" si="114"/>
        <v>0.6</v>
      </c>
      <c r="BL151" s="600">
        <f t="shared" si="105"/>
        <v>11</v>
      </c>
      <c r="BM151" s="598">
        <f t="shared" si="106"/>
        <v>0.61111111111111116</v>
      </c>
      <c r="BN151" s="601">
        <v>0</v>
      </c>
      <c r="BO151" s="598">
        <f t="shared" si="107"/>
        <v>0</v>
      </c>
      <c r="BP151" s="601">
        <v>109</v>
      </c>
      <c r="BQ151" s="598">
        <f t="shared" si="90"/>
        <v>8.6097946287519753E-2</v>
      </c>
      <c r="BR151" s="601">
        <f t="shared" si="91"/>
        <v>109</v>
      </c>
      <c r="BS151" s="598">
        <f t="shared" si="108"/>
        <v>8.6097946287519753E-2</v>
      </c>
      <c r="BT151" s="600">
        <v>0</v>
      </c>
      <c r="BU151" s="598">
        <f t="shared" si="109"/>
        <v>0</v>
      </c>
      <c r="BV151" s="600">
        <v>0</v>
      </c>
      <c r="BW151" s="598">
        <f t="shared" si="110"/>
        <v>0</v>
      </c>
      <c r="BX151" s="387" t="str">
        <f t="shared" si="111"/>
        <v/>
      </c>
    </row>
    <row r="152" spans="1:76" s="167" customFormat="1" x14ac:dyDescent="0.2">
      <c r="A152" s="379" t="s">
        <v>616</v>
      </c>
      <c r="B152" s="379" t="s">
        <v>394</v>
      </c>
      <c r="C152" s="379" t="s">
        <v>401</v>
      </c>
      <c r="D152" s="379" t="s">
        <v>507</v>
      </c>
      <c r="E152" s="379" t="s">
        <v>504</v>
      </c>
      <c r="F152" s="379" t="s">
        <v>519</v>
      </c>
      <c r="G152" s="10" t="s">
        <v>922</v>
      </c>
      <c r="H152" s="12" t="s">
        <v>1109</v>
      </c>
      <c r="I152" s="12" t="s">
        <v>934</v>
      </c>
      <c r="J152" s="10"/>
      <c r="K152" s="380"/>
      <c r="L152" s="380"/>
      <c r="M152" s="381"/>
      <c r="N152" s="380"/>
      <c r="O152" s="380"/>
      <c r="P152" s="380"/>
      <c r="Q152" s="382"/>
      <c r="R152" s="382"/>
      <c r="S152" s="382"/>
      <c r="T152" s="391" t="s">
        <v>510</v>
      </c>
      <c r="U152" s="383">
        <v>1</v>
      </c>
      <c r="V152" s="600">
        <v>1</v>
      </c>
      <c r="W152" s="600">
        <v>1</v>
      </c>
      <c r="X152" s="123">
        <f t="shared" si="92"/>
        <v>1</v>
      </c>
      <c r="Y152" s="601">
        <f t="shared" si="93"/>
        <v>2492</v>
      </c>
      <c r="Z152" s="388" t="str">
        <f t="shared" si="94"/>
        <v/>
      </c>
      <c r="AA152" s="384"/>
      <c r="AB152" s="385"/>
      <c r="AC152" s="384"/>
      <c r="AD152" s="385"/>
      <c r="AE152" s="384"/>
      <c r="AF152" s="385"/>
      <c r="AG152" s="384"/>
      <c r="AH152" s="385"/>
      <c r="AI152" s="600">
        <v>0</v>
      </c>
      <c r="AJ152" s="598">
        <f t="shared" si="117"/>
        <v>0</v>
      </c>
      <c r="AK152" s="600">
        <v>0</v>
      </c>
      <c r="AL152" s="598">
        <f t="shared" si="118"/>
        <v>0</v>
      </c>
      <c r="AM152" s="386">
        <v>2469</v>
      </c>
      <c r="AN152" s="601">
        <v>23</v>
      </c>
      <c r="AO152" s="602">
        <f t="shared" si="115"/>
        <v>9.2295345104333876E-3</v>
      </c>
      <c r="AP152" s="601">
        <f t="shared" si="95"/>
        <v>2492</v>
      </c>
      <c r="AQ152" s="167">
        <v>3850</v>
      </c>
      <c r="AR152" s="665">
        <v>0.64727272727272722</v>
      </c>
      <c r="AS152" s="382" t="str">
        <f t="shared" si="96"/>
        <v/>
      </c>
      <c r="AT152" s="382" t="str">
        <f t="shared" si="116"/>
        <v/>
      </c>
      <c r="AU152" s="388" t="str">
        <f t="shared" si="97"/>
        <v/>
      </c>
      <c r="AV152" s="388"/>
      <c r="AW152" s="385" t="str">
        <f t="shared" si="98"/>
        <v/>
      </c>
      <c r="AX152" s="388"/>
      <c r="AY152" s="385" t="str">
        <f t="shared" si="119"/>
        <v/>
      </c>
      <c r="AZ152" s="388" t="str">
        <f t="shared" si="99"/>
        <v/>
      </c>
      <c r="BA152" s="385" t="str">
        <f t="shared" si="100"/>
        <v/>
      </c>
      <c r="BB152" s="388"/>
      <c r="BC152" s="385" t="str">
        <f t="shared" si="101"/>
        <v/>
      </c>
      <c r="BD152" s="384"/>
      <c r="BE152" s="385" t="str">
        <f t="shared" si="120"/>
        <v/>
      </c>
      <c r="BF152" s="384" t="str">
        <f t="shared" si="102"/>
        <v/>
      </c>
      <c r="BG152" s="385" t="str">
        <f t="shared" si="103"/>
        <v/>
      </c>
      <c r="BH152" s="388"/>
      <c r="BI152" s="385" t="str">
        <f t="shared" si="104"/>
        <v/>
      </c>
      <c r="BJ152" s="384"/>
      <c r="BK152" s="385" t="str">
        <f t="shared" si="114"/>
        <v/>
      </c>
      <c r="BL152" s="384" t="str">
        <f t="shared" si="105"/>
        <v/>
      </c>
      <c r="BM152" s="385" t="str">
        <f t="shared" si="106"/>
        <v/>
      </c>
      <c r="BN152" s="388"/>
      <c r="BO152" s="385" t="str">
        <f t="shared" si="107"/>
        <v/>
      </c>
      <c r="BP152" s="388"/>
      <c r="BQ152" s="385" t="str">
        <f t="shared" si="90"/>
        <v/>
      </c>
      <c r="BR152" s="388" t="str">
        <f t="shared" si="91"/>
        <v/>
      </c>
      <c r="BS152" s="385" t="str">
        <f t="shared" si="108"/>
        <v/>
      </c>
      <c r="BT152" s="600">
        <v>0</v>
      </c>
      <c r="BU152" s="598">
        <f t="shared" si="109"/>
        <v>0</v>
      </c>
      <c r="BV152" s="600">
        <v>0</v>
      </c>
      <c r="BW152" s="598">
        <f t="shared" si="110"/>
        <v>0</v>
      </c>
      <c r="BX152" s="387" t="str">
        <f t="shared" si="111"/>
        <v/>
      </c>
    </row>
    <row r="153" spans="1:76" s="167" customFormat="1" x14ac:dyDescent="0.2">
      <c r="A153" s="379" t="s">
        <v>616</v>
      </c>
      <c r="B153" s="379" t="s">
        <v>395</v>
      </c>
      <c r="C153" s="379" t="s">
        <v>621</v>
      </c>
      <c r="D153" s="379" t="s">
        <v>507</v>
      </c>
      <c r="E153" s="379" t="s">
        <v>504</v>
      </c>
      <c r="F153" s="379" t="s">
        <v>519</v>
      </c>
      <c r="G153" s="10" t="s">
        <v>922</v>
      </c>
      <c r="H153" s="12" t="s">
        <v>1109</v>
      </c>
      <c r="I153" s="12" t="s">
        <v>934</v>
      </c>
      <c r="J153" s="10"/>
      <c r="K153" s="380"/>
      <c r="L153" s="380"/>
      <c r="M153" s="381"/>
      <c r="N153" s="380"/>
      <c r="O153" s="380"/>
      <c r="P153" s="380"/>
      <c r="Q153" s="382"/>
      <c r="R153" s="382"/>
      <c r="S153" s="382"/>
      <c r="T153" s="147" t="s">
        <v>386</v>
      </c>
      <c r="U153" s="383">
        <v>3</v>
      </c>
      <c r="V153" s="600">
        <v>0</v>
      </c>
      <c r="W153" s="383">
        <v>4</v>
      </c>
      <c r="X153" s="123">
        <f t="shared" si="92"/>
        <v>1.3333333333333333</v>
      </c>
      <c r="Y153" s="601">
        <f t="shared" si="93"/>
        <v>1386.6666666666667</v>
      </c>
      <c r="Z153" s="601">
        <f t="shared" si="94"/>
        <v>646.33333333333337</v>
      </c>
      <c r="AA153" s="384"/>
      <c r="AB153" s="385"/>
      <c r="AC153" s="384"/>
      <c r="AD153" s="385"/>
      <c r="AE153" s="384"/>
      <c r="AF153" s="385"/>
      <c r="AG153" s="384"/>
      <c r="AH153" s="385"/>
      <c r="AI153" s="600">
        <v>2</v>
      </c>
      <c r="AJ153" s="598">
        <f t="shared" si="117"/>
        <v>0.5</v>
      </c>
      <c r="AK153" s="600">
        <v>2</v>
      </c>
      <c r="AL153" s="598">
        <f t="shared" si="118"/>
        <v>0.66666666666666663</v>
      </c>
      <c r="AM153" s="386">
        <v>4155</v>
      </c>
      <c r="AN153" s="601">
        <v>5</v>
      </c>
      <c r="AO153" s="602">
        <f t="shared" si="115"/>
        <v>1.201923076923077E-3</v>
      </c>
      <c r="AP153" s="601">
        <f t="shared" si="95"/>
        <v>4160</v>
      </c>
      <c r="AQ153" s="167">
        <v>7550</v>
      </c>
      <c r="AR153" s="665">
        <v>0.55099337748344368</v>
      </c>
      <c r="AS153" s="386">
        <f t="shared" si="96"/>
        <v>4155</v>
      </c>
      <c r="AT153" s="386">
        <f t="shared" si="116"/>
        <v>5</v>
      </c>
      <c r="AU153" s="601">
        <f t="shared" si="97"/>
        <v>4160</v>
      </c>
      <c r="AV153" s="601">
        <v>1936</v>
      </c>
      <c r="AW153" s="598">
        <f t="shared" si="98"/>
        <v>0.46594464500601684</v>
      </c>
      <c r="AX153" s="601">
        <v>3</v>
      </c>
      <c r="AY153" s="598">
        <f t="shared" si="119"/>
        <v>0.6</v>
      </c>
      <c r="AZ153" s="601">
        <f t="shared" si="99"/>
        <v>1939</v>
      </c>
      <c r="BA153" s="598">
        <f t="shared" si="100"/>
        <v>0.46610576923076924</v>
      </c>
      <c r="BB153" s="601">
        <v>43</v>
      </c>
      <c r="BC153" s="598">
        <f t="shared" si="101"/>
        <v>2.2210743801652891E-2</v>
      </c>
      <c r="BD153" s="600">
        <v>7</v>
      </c>
      <c r="BE153" s="598">
        <f t="shared" si="120"/>
        <v>2.3333333333333335</v>
      </c>
      <c r="BF153" s="600">
        <f t="shared" si="102"/>
        <v>50</v>
      </c>
      <c r="BG153" s="598">
        <f t="shared" si="103"/>
        <v>2.5786487880350695E-2</v>
      </c>
      <c r="BH153" s="601">
        <v>29</v>
      </c>
      <c r="BI153" s="598">
        <f t="shared" si="104"/>
        <v>0.67441860465116277</v>
      </c>
      <c r="BJ153" s="600">
        <v>7</v>
      </c>
      <c r="BK153" s="598">
        <f t="shared" si="114"/>
        <v>1</v>
      </c>
      <c r="BL153" s="600">
        <f t="shared" si="105"/>
        <v>36</v>
      </c>
      <c r="BM153" s="598">
        <f t="shared" si="106"/>
        <v>0.72</v>
      </c>
      <c r="BN153" s="601">
        <v>1</v>
      </c>
      <c r="BO153" s="598">
        <f t="shared" si="107"/>
        <v>5.1572975760701394E-4</v>
      </c>
      <c r="BP153" s="601">
        <v>90</v>
      </c>
      <c r="BQ153" s="598">
        <f t="shared" si="90"/>
        <v>4.6415678184631257E-2</v>
      </c>
      <c r="BR153" s="601">
        <f t="shared" si="91"/>
        <v>91</v>
      </c>
      <c r="BS153" s="598">
        <f t="shared" si="108"/>
        <v>4.6931407942238268E-2</v>
      </c>
      <c r="BT153" s="600">
        <v>0</v>
      </c>
      <c r="BU153" s="598">
        <f t="shared" si="109"/>
        <v>0</v>
      </c>
      <c r="BV153" s="600">
        <v>0</v>
      </c>
      <c r="BW153" s="598">
        <f t="shared" si="110"/>
        <v>0</v>
      </c>
      <c r="BX153" s="387" t="str">
        <f t="shared" si="111"/>
        <v/>
      </c>
    </row>
    <row r="154" spans="1:76" s="167" customFormat="1" x14ac:dyDescent="0.2">
      <c r="A154" s="379" t="s">
        <v>616</v>
      </c>
      <c r="B154" s="379" t="s">
        <v>395</v>
      </c>
      <c r="C154" s="379" t="s">
        <v>402</v>
      </c>
      <c r="D154" s="379" t="s">
        <v>507</v>
      </c>
      <c r="E154" s="379" t="s">
        <v>504</v>
      </c>
      <c r="F154" s="379" t="s">
        <v>519</v>
      </c>
      <c r="G154" s="10" t="s">
        <v>922</v>
      </c>
      <c r="H154" s="12" t="s">
        <v>1109</v>
      </c>
      <c r="I154" s="12" t="s">
        <v>934</v>
      </c>
      <c r="J154" s="10"/>
      <c r="K154" s="380"/>
      <c r="L154" s="380"/>
      <c r="M154" s="381"/>
      <c r="N154" s="380"/>
      <c r="O154" s="380"/>
      <c r="P154" s="380"/>
      <c r="Q154" s="382"/>
      <c r="R154" s="382"/>
      <c r="S154" s="382"/>
      <c r="T154" s="147" t="s">
        <v>386</v>
      </c>
      <c r="U154" s="383">
        <v>1</v>
      </c>
      <c r="V154" s="600">
        <v>0</v>
      </c>
      <c r="W154" s="600">
        <v>2</v>
      </c>
      <c r="X154" s="123">
        <f t="shared" si="92"/>
        <v>2</v>
      </c>
      <c r="Y154" s="601">
        <f t="shared" si="93"/>
        <v>1267</v>
      </c>
      <c r="Z154" s="601">
        <f t="shared" si="94"/>
        <v>569</v>
      </c>
      <c r="AA154" s="384"/>
      <c r="AB154" s="385"/>
      <c r="AC154" s="384"/>
      <c r="AD154" s="385"/>
      <c r="AE154" s="384"/>
      <c r="AF154" s="385"/>
      <c r="AG154" s="384"/>
      <c r="AH154" s="385"/>
      <c r="AI154" s="600">
        <v>1</v>
      </c>
      <c r="AJ154" s="598">
        <f t="shared" si="117"/>
        <v>0.5</v>
      </c>
      <c r="AK154" s="600">
        <v>0</v>
      </c>
      <c r="AL154" s="598">
        <f t="shared" si="118"/>
        <v>0</v>
      </c>
      <c r="AM154" s="386">
        <v>1260</v>
      </c>
      <c r="AN154" s="601">
        <v>7</v>
      </c>
      <c r="AO154" s="602">
        <f t="shared" si="115"/>
        <v>5.5248618784530384E-3</v>
      </c>
      <c r="AP154" s="601">
        <f t="shared" si="95"/>
        <v>1267</v>
      </c>
      <c r="AQ154" s="167">
        <v>2240</v>
      </c>
      <c r="AR154" s="665">
        <v>0.56562500000000004</v>
      </c>
      <c r="AS154" s="386">
        <f t="shared" si="96"/>
        <v>1260</v>
      </c>
      <c r="AT154" s="386">
        <f t="shared" si="116"/>
        <v>7</v>
      </c>
      <c r="AU154" s="601">
        <f t="shared" si="97"/>
        <v>1267</v>
      </c>
      <c r="AV154" s="601">
        <v>562</v>
      </c>
      <c r="AW154" s="598">
        <f t="shared" si="98"/>
        <v>0.44603174603174606</v>
      </c>
      <c r="AX154" s="601">
        <v>7</v>
      </c>
      <c r="AY154" s="598">
        <f t="shared" si="119"/>
        <v>1</v>
      </c>
      <c r="AZ154" s="601">
        <f t="shared" si="99"/>
        <v>569</v>
      </c>
      <c r="BA154" s="598">
        <f t="shared" si="100"/>
        <v>0.44909234411996846</v>
      </c>
      <c r="BB154" s="601">
        <v>2</v>
      </c>
      <c r="BC154" s="598">
        <f t="shared" si="101"/>
        <v>3.5587188612099642E-3</v>
      </c>
      <c r="BD154" s="600">
        <v>6</v>
      </c>
      <c r="BE154" s="598">
        <f t="shared" si="120"/>
        <v>0.8571428571428571</v>
      </c>
      <c r="BF154" s="600">
        <f t="shared" si="102"/>
        <v>8</v>
      </c>
      <c r="BG154" s="598">
        <f t="shared" si="103"/>
        <v>1.4059753954305799E-2</v>
      </c>
      <c r="BH154" s="601">
        <v>0</v>
      </c>
      <c r="BI154" s="598">
        <f t="shared" si="104"/>
        <v>0</v>
      </c>
      <c r="BJ154" s="600">
        <v>3</v>
      </c>
      <c r="BK154" s="598">
        <f t="shared" si="114"/>
        <v>0.5</v>
      </c>
      <c r="BL154" s="600">
        <f t="shared" si="105"/>
        <v>3</v>
      </c>
      <c r="BM154" s="598">
        <f t="shared" si="106"/>
        <v>0.375</v>
      </c>
      <c r="BN154" s="601">
        <v>0</v>
      </c>
      <c r="BO154" s="598">
        <f t="shared" si="107"/>
        <v>0</v>
      </c>
      <c r="BP154" s="601">
        <v>46</v>
      </c>
      <c r="BQ154" s="598">
        <f t="shared" si="90"/>
        <v>8.0843585237258347E-2</v>
      </c>
      <c r="BR154" s="601">
        <f t="shared" si="91"/>
        <v>46</v>
      </c>
      <c r="BS154" s="598">
        <f t="shared" si="108"/>
        <v>8.0843585237258347E-2</v>
      </c>
      <c r="BT154" s="600">
        <v>1</v>
      </c>
      <c r="BU154" s="598">
        <f t="shared" si="109"/>
        <v>0.5</v>
      </c>
      <c r="BV154" s="600">
        <v>0</v>
      </c>
      <c r="BW154" s="598">
        <f t="shared" si="110"/>
        <v>0</v>
      </c>
      <c r="BX154" s="387" t="str">
        <f t="shared" si="111"/>
        <v/>
      </c>
    </row>
    <row r="155" spans="1:76" s="167" customFormat="1" x14ac:dyDescent="0.2">
      <c r="A155" s="379" t="s">
        <v>616</v>
      </c>
      <c r="B155" s="379" t="s">
        <v>395</v>
      </c>
      <c r="C155" s="379" t="s">
        <v>403</v>
      </c>
      <c r="D155" s="379" t="s">
        <v>507</v>
      </c>
      <c r="E155" s="379" t="s">
        <v>504</v>
      </c>
      <c r="F155" s="379" t="s">
        <v>519</v>
      </c>
      <c r="G155" s="10" t="s">
        <v>922</v>
      </c>
      <c r="H155" s="12" t="s">
        <v>1109</v>
      </c>
      <c r="I155" s="12" t="s">
        <v>934</v>
      </c>
      <c r="J155" s="10"/>
      <c r="K155" s="380"/>
      <c r="L155" s="380"/>
      <c r="M155" s="381"/>
      <c r="N155" s="380"/>
      <c r="O155" s="380"/>
      <c r="P155" s="380"/>
      <c r="Q155" s="382"/>
      <c r="R155" s="382"/>
      <c r="S155" s="382"/>
      <c r="T155" s="391" t="s">
        <v>510</v>
      </c>
      <c r="U155" s="383">
        <v>2</v>
      </c>
      <c r="V155" s="600">
        <v>2</v>
      </c>
      <c r="W155" s="383">
        <v>2</v>
      </c>
      <c r="X155" s="123">
        <f t="shared" si="92"/>
        <v>1</v>
      </c>
      <c r="Y155" s="601">
        <f t="shared" si="93"/>
        <v>1280</v>
      </c>
      <c r="Z155" s="388" t="str">
        <f t="shared" si="94"/>
        <v/>
      </c>
      <c r="AA155" s="384"/>
      <c r="AB155" s="385"/>
      <c r="AC155" s="384"/>
      <c r="AD155" s="385"/>
      <c r="AE155" s="384"/>
      <c r="AF155" s="385"/>
      <c r="AG155" s="384"/>
      <c r="AH155" s="385"/>
      <c r="AI155" s="600">
        <v>1</v>
      </c>
      <c r="AJ155" s="598">
        <f t="shared" si="117"/>
        <v>0.5</v>
      </c>
      <c r="AK155" s="600">
        <v>1</v>
      </c>
      <c r="AL155" s="598">
        <f t="shared" si="118"/>
        <v>0.5</v>
      </c>
      <c r="AM155" s="386">
        <v>2541</v>
      </c>
      <c r="AN155" s="601">
        <v>19</v>
      </c>
      <c r="AO155" s="602">
        <f t="shared" si="115"/>
        <v>7.4218749999999997E-3</v>
      </c>
      <c r="AP155" s="601">
        <f t="shared" si="95"/>
        <v>2560</v>
      </c>
      <c r="AQ155" s="167">
        <v>4250</v>
      </c>
      <c r="AR155" s="665">
        <v>0.60235294117647054</v>
      </c>
      <c r="AS155" s="382" t="str">
        <f t="shared" si="96"/>
        <v/>
      </c>
      <c r="AT155" s="382" t="str">
        <f t="shared" si="116"/>
        <v/>
      </c>
      <c r="AU155" s="388" t="str">
        <f t="shared" si="97"/>
        <v/>
      </c>
      <c r="AV155" s="388"/>
      <c r="AW155" s="385" t="str">
        <f t="shared" si="98"/>
        <v/>
      </c>
      <c r="AX155" s="388"/>
      <c r="AY155" s="385" t="str">
        <f t="shared" si="119"/>
        <v/>
      </c>
      <c r="AZ155" s="388" t="str">
        <f t="shared" si="99"/>
        <v/>
      </c>
      <c r="BA155" s="385" t="str">
        <f t="shared" si="100"/>
        <v/>
      </c>
      <c r="BB155" s="388"/>
      <c r="BC155" s="385" t="str">
        <f t="shared" si="101"/>
        <v/>
      </c>
      <c r="BD155" s="384" t="s">
        <v>323</v>
      </c>
      <c r="BE155" s="385" t="str">
        <f t="shared" si="120"/>
        <v/>
      </c>
      <c r="BF155" s="384" t="str">
        <f t="shared" si="102"/>
        <v/>
      </c>
      <c r="BG155" s="385" t="str">
        <f t="shared" si="103"/>
        <v/>
      </c>
      <c r="BH155" s="388"/>
      <c r="BI155" s="385" t="str">
        <f t="shared" si="104"/>
        <v/>
      </c>
      <c r="BJ155" s="384"/>
      <c r="BK155" s="385" t="str">
        <f t="shared" si="114"/>
        <v/>
      </c>
      <c r="BL155" s="384" t="str">
        <f t="shared" si="105"/>
        <v/>
      </c>
      <c r="BM155" s="385" t="str">
        <f t="shared" si="106"/>
        <v/>
      </c>
      <c r="BN155" s="388"/>
      <c r="BO155" s="385" t="str">
        <f t="shared" si="107"/>
        <v/>
      </c>
      <c r="BP155" s="388"/>
      <c r="BQ155" s="385" t="str">
        <f t="shared" si="90"/>
        <v/>
      </c>
      <c r="BR155" s="388" t="str">
        <f t="shared" si="91"/>
        <v/>
      </c>
      <c r="BS155" s="385" t="str">
        <f t="shared" si="108"/>
        <v/>
      </c>
      <c r="BT155" s="600">
        <v>0</v>
      </c>
      <c r="BU155" s="598">
        <f t="shared" si="109"/>
        <v>0</v>
      </c>
      <c r="BV155" s="600">
        <v>0</v>
      </c>
      <c r="BW155" s="598">
        <f t="shared" si="110"/>
        <v>0</v>
      </c>
      <c r="BX155" s="387" t="str">
        <f t="shared" si="111"/>
        <v/>
      </c>
    </row>
    <row r="156" spans="1:76" s="167" customFormat="1" x14ac:dyDescent="0.2">
      <c r="A156" s="379" t="s">
        <v>616</v>
      </c>
      <c r="B156" s="379" t="s">
        <v>396</v>
      </c>
      <c r="C156" s="379" t="s">
        <v>618</v>
      </c>
      <c r="D156" s="379" t="s">
        <v>507</v>
      </c>
      <c r="E156" s="379" t="s">
        <v>504</v>
      </c>
      <c r="F156" s="379" t="s">
        <v>519</v>
      </c>
      <c r="G156" s="10" t="s">
        <v>922</v>
      </c>
      <c r="H156" s="12" t="s">
        <v>1109</v>
      </c>
      <c r="I156" s="12" t="s">
        <v>934</v>
      </c>
      <c r="J156" s="10"/>
      <c r="K156" s="380"/>
      <c r="L156" s="380"/>
      <c r="M156" s="381"/>
      <c r="N156" s="380"/>
      <c r="O156" s="380"/>
      <c r="P156" s="380"/>
      <c r="Q156" s="382"/>
      <c r="R156" s="382"/>
      <c r="S156" s="382"/>
      <c r="T156" s="391" t="s">
        <v>510</v>
      </c>
      <c r="U156" s="383">
        <v>1</v>
      </c>
      <c r="V156" s="600">
        <v>1</v>
      </c>
      <c r="W156" s="600">
        <v>1</v>
      </c>
      <c r="X156" s="123">
        <f t="shared" si="92"/>
        <v>1</v>
      </c>
      <c r="Y156" s="601">
        <f t="shared" si="93"/>
        <v>2067</v>
      </c>
      <c r="Z156" s="388" t="str">
        <f t="shared" si="94"/>
        <v/>
      </c>
      <c r="AA156" s="384"/>
      <c r="AB156" s="385"/>
      <c r="AC156" s="384"/>
      <c r="AD156" s="385"/>
      <c r="AE156" s="384"/>
      <c r="AF156" s="385"/>
      <c r="AG156" s="384"/>
      <c r="AH156" s="385"/>
      <c r="AI156" s="600">
        <v>0</v>
      </c>
      <c r="AJ156" s="598">
        <f t="shared" si="117"/>
        <v>0</v>
      </c>
      <c r="AK156" s="600">
        <v>0</v>
      </c>
      <c r="AL156" s="598">
        <f t="shared" si="118"/>
        <v>0</v>
      </c>
      <c r="AM156" s="386">
        <v>2039</v>
      </c>
      <c r="AN156" s="601">
        <v>28</v>
      </c>
      <c r="AO156" s="602">
        <f t="shared" si="115"/>
        <v>1.3546202225447508E-2</v>
      </c>
      <c r="AP156" s="601">
        <f t="shared" si="95"/>
        <v>2067</v>
      </c>
      <c r="AQ156" s="167">
        <v>2790</v>
      </c>
      <c r="AR156" s="665">
        <v>0.74086021505376343</v>
      </c>
      <c r="AS156" s="382" t="str">
        <f t="shared" si="96"/>
        <v/>
      </c>
      <c r="AT156" s="382" t="str">
        <f t="shared" si="116"/>
        <v/>
      </c>
      <c r="AU156" s="388" t="str">
        <f t="shared" si="97"/>
        <v/>
      </c>
      <c r="AV156" s="388"/>
      <c r="AW156" s="385" t="str">
        <f t="shared" si="98"/>
        <v/>
      </c>
      <c r="AX156" s="388"/>
      <c r="AY156" s="385" t="str">
        <f t="shared" si="119"/>
        <v/>
      </c>
      <c r="AZ156" s="388" t="str">
        <f t="shared" si="99"/>
        <v/>
      </c>
      <c r="BA156" s="385" t="str">
        <f t="shared" si="100"/>
        <v/>
      </c>
      <c r="BB156" s="388"/>
      <c r="BC156" s="385" t="str">
        <f t="shared" si="101"/>
        <v/>
      </c>
      <c r="BD156" s="384"/>
      <c r="BE156" s="385" t="str">
        <f t="shared" si="120"/>
        <v/>
      </c>
      <c r="BF156" s="384" t="str">
        <f t="shared" si="102"/>
        <v/>
      </c>
      <c r="BG156" s="385" t="str">
        <f t="shared" si="103"/>
        <v/>
      </c>
      <c r="BH156" s="388"/>
      <c r="BI156" s="385" t="str">
        <f t="shared" si="104"/>
        <v/>
      </c>
      <c r="BJ156" s="384"/>
      <c r="BK156" s="385" t="str">
        <f t="shared" si="114"/>
        <v/>
      </c>
      <c r="BL156" s="384" t="str">
        <f t="shared" si="105"/>
        <v/>
      </c>
      <c r="BM156" s="385" t="str">
        <f t="shared" si="106"/>
        <v/>
      </c>
      <c r="BN156" s="388"/>
      <c r="BO156" s="385" t="str">
        <f t="shared" si="107"/>
        <v/>
      </c>
      <c r="BP156" s="388"/>
      <c r="BQ156" s="385" t="str">
        <f t="shared" si="90"/>
        <v/>
      </c>
      <c r="BR156" s="388" t="str">
        <f t="shared" si="91"/>
        <v/>
      </c>
      <c r="BS156" s="385" t="str">
        <f t="shared" si="108"/>
        <v/>
      </c>
      <c r="BT156" s="600">
        <v>1</v>
      </c>
      <c r="BU156" s="598">
        <f t="shared" si="109"/>
        <v>1</v>
      </c>
      <c r="BV156" s="600">
        <v>1</v>
      </c>
      <c r="BW156" s="598">
        <f t="shared" si="110"/>
        <v>1</v>
      </c>
      <c r="BX156" s="387" t="str">
        <f t="shared" si="111"/>
        <v/>
      </c>
    </row>
    <row r="157" spans="1:76" s="167" customFormat="1" x14ac:dyDescent="0.2">
      <c r="A157" s="379" t="s">
        <v>616</v>
      </c>
      <c r="B157" s="379" t="s">
        <v>396</v>
      </c>
      <c r="C157" s="379" t="s">
        <v>619</v>
      </c>
      <c r="D157" s="379" t="s">
        <v>507</v>
      </c>
      <c r="E157" s="379" t="s">
        <v>504</v>
      </c>
      <c r="F157" s="379" t="s">
        <v>519</v>
      </c>
      <c r="G157" s="10" t="s">
        <v>922</v>
      </c>
      <c r="H157" s="12" t="s">
        <v>1109</v>
      </c>
      <c r="I157" s="12" t="s">
        <v>934</v>
      </c>
      <c r="J157" s="10"/>
      <c r="K157" s="380"/>
      <c r="L157" s="380"/>
      <c r="M157" s="381"/>
      <c r="N157" s="380"/>
      <c r="O157" s="380"/>
      <c r="P157" s="380"/>
      <c r="Q157" s="382"/>
      <c r="R157" s="382"/>
      <c r="S157" s="382"/>
      <c r="T157" s="147" t="s">
        <v>386</v>
      </c>
      <c r="U157" s="383">
        <v>3</v>
      </c>
      <c r="V157" s="600">
        <v>0</v>
      </c>
      <c r="W157" s="383">
        <v>5</v>
      </c>
      <c r="X157" s="123">
        <f t="shared" si="92"/>
        <v>1.6666666666666667</v>
      </c>
      <c r="Y157" s="601">
        <f t="shared" si="93"/>
        <v>2009.6666666666667</v>
      </c>
      <c r="Z157" s="601">
        <f t="shared" si="94"/>
        <v>852.33333333333337</v>
      </c>
      <c r="AA157" s="384"/>
      <c r="AB157" s="385"/>
      <c r="AC157" s="384"/>
      <c r="AD157" s="385"/>
      <c r="AE157" s="384"/>
      <c r="AF157" s="385"/>
      <c r="AG157" s="384"/>
      <c r="AH157" s="385"/>
      <c r="AI157" s="600">
        <v>2</v>
      </c>
      <c r="AJ157" s="598">
        <f t="shared" si="117"/>
        <v>0.4</v>
      </c>
      <c r="AK157" s="600">
        <v>2</v>
      </c>
      <c r="AL157" s="598">
        <f t="shared" si="118"/>
        <v>0.66666666666666663</v>
      </c>
      <c r="AM157" s="386">
        <v>6018</v>
      </c>
      <c r="AN157" s="601">
        <v>11</v>
      </c>
      <c r="AO157" s="602">
        <f t="shared" si="115"/>
        <v>1.8245148449162383E-3</v>
      </c>
      <c r="AP157" s="601">
        <f t="shared" si="95"/>
        <v>6029</v>
      </c>
      <c r="AQ157" s="167">
        <v>9730</v>
      </c>
      <c r="AR157" s="665">
        <v>0.61963001027749232</v>
      </c>
      <c r="AS157" s="386">
        <f t="shared" si="96"/>
        <v>6018</v>
      </c>
      <c r="AT157" s="386">
        <f t="shared" si="116"/>
        <v>11</v>
      </c>
      <c r="AU157" s="601">
        <f t="shared" si="97"/>
        <v>6029</v>
      </c>
      <c r="AV157" s="601">
        <v>2549</v>
      </c>
      <c r="AW157" s="598">
        <f t="shared" si="98"/>
        <v>0.42356264539714189</v>
      </c>
      <c r="AX157" s="601">
        <v>8</v>
      </c>
      <c r="AY157" s="598">
        <f t="shared" si="119"/>
        <v>0.72727272727272729</v>
      </c>
      <c r="AZ157" s="601">
        <f t="shared" si="99"/>
        <v>2557</v>
      </c>
      <c r="BA157" s="598">
        <f t="shared" si="100"/>
        <v>0.42411676895007466</v>
      </c>
      <c r="BB157" s="601">
        <v>21</v>
      </c>
      <c r="BC157" s="598">
        <f t="shared" si="101"/>
        <v>8.2385249117300895E-3</v>
      </c>
      <c r="BD157" s="600">
        <v>3</v>
      </c>
      <c r="BE157" s="598">
        <f t="shared" si="120"/>
        <v>0.375</v>
      </c>
      <c r="BF157" s="600">
        <f t="shared" si="102"/>
        <v>24</v>
      </c>
      <c r="BG157" s="598">
        <f t="shared" si="103"/>
        <v>9.3859992178333979E-3</v>
      </c>
      <c r="BH157" s="601">
        <v>16</v>
      </c>
      <c r="BI157" s="598">
        <f t="shared" si="104"/>
        <v>0.76190476190476186</v>
      </c>
      <c r="BJ157" s="600">
        <v>2</v>
      </c>
      <c r="BK157" s="598">
        <f t="shared" si="114"/>
        <v>0.66666666666666663</v>
      </c>
      <c r="BL157" s="600">
        <f t="shared" si="105"/>
        <v>18</v>
      </c>
      <c r="BM157" s="598">
        <f t="shared" si="106"/>
        <v>0.75</v>
      </c>
      <c r="BN157" s="601">
        <v>2</v>
      </c>
      <c r="BO157" s="598">
        <f t="shared" si="107"/>
        <v>7.8216660148611649E-4</v>
      </c>
      <c r="BP157" s="601">
        <v>138</v>
      </c>
      <c r="BQ157" s="598">
        <f t="shared" si="90"/>
        <v>5.3969495502542042E-2</v>
      </c>
      <c r="BR157" s="601">
        <f t="shared" si="91"/>
        <v>140</v>
      </c>
      <c r="BS157" s="598">
        <f t="shared" si="108"/>
        <v>5.4751662104028161E-2</v>
      </c>
      <c r="BT157" s="600">
        <v>1</v>
      </c>
      <c r="BU157" s="598">
        <f t="shared" si="109"/>
        <v>0.2</v>
      </c>
      <c r="BV157" s="600">
        <v>1</v>
      </c>
      <c r="BW157" s="598">
        <f t="shared" si="110"/>
        <v>0.33333333333333331</v>
      </c>
      <c r="BX157" s="387" t="str">
        <f t="shared" si="111"/>
        <v/>
      </c>
    </row>
    <row r="158" spans="1:76" s="167" customFormat="1" x14ac:dyDescent="0.2">
      <c r="A158" s="379" t="s">
        <v>616</v>
      </c>
      <c r="B158" s="379" t="s">
        <v>396</v>
      </c>
      <c r="C158" s="379" t="s">
        <v>620</v>
      </c>
      <c r="D158" s="379" t="s">
        <v>507</v>
      </c>
      <c r="E158" s="379" t="s">
        <v>504</v>
      </c>
      <c r="F158" s="379" t="s">
        <v>519</v>
      </c>
      <c r="G158" s="10" t="s">
        <v>922</v>
      </c>
      <c r="H158" s="12" t="s">
        <v>1109</v>
      </c>
      <c r="I158" s="12" t="s">
        <v>934</v>
      </c>
      <c r="J158" s="10"/>
      <c r="K158" s="380"/>
      <c r="L158" s="380"/>
      <c r="M158" s="381"/>
      <c r="N158" s="380"/>
      <c r="O158" s="380"/>
      <c r="P158" s="380"/>
      <c r="Q158" s="382"/>
      <c r="R158" s="382"/>
      <c r="S158" s="382"/>
      <c r="T158" s="147" t="s">
        <v>386</v>
      </c>
      <c r="U158" s="383">
        <v>1</v>
      </c>
      <c r="V158" s="600">
        <v>0</v>
      </c>
      <c r="W158" s="600">
        <v>2</v>
      </c>
      <c r="X158" s="123">
        <f t="shared" si="92"/>
        <v>2</v>
      </c>
      <c r="Y158" s="601">
        <f t="shared" si="93"/>
        <v>1817</v>
      </c>
      <c r="Z158" s="601">
        <f t="shared" si="94"/>
        <v>890</v>
      </c>
      <c r="AA158" s="384"/>
      <c r="AB158" s="385"/>
      <c r="AC158" s="384"/>
      <c r="AD158" s="385"/>
      <c r="AE158" s="384"/>
      <c r="AF158" s="385"/>
      <c r="AG158" s="384"/>
      <c r="AH158" s="385"/>
      <c r="AI158" s="600">
        <v>1</v>
      </c>
      <c r="AJ158" s="598">
        <f t="shared" si="117"/>
        <v>0.5</v>
      </c>
      <c r="AK158" s="600">
        <v>1</v>
      </c>
      <c r="AL158" s="598">
        <f t="shared" si="118"/>
        <v>1</v>
      </c>
      <c r="AM158" s="386">
        <v>1810</v>
      </c>
      <c r="AN158" s="601">
        <v>7</v>
      </c>
      <c r="AO158" s="602">
        <f t="shared" si="115"/>
        <v>3.852504127682994E-3</v>
      </c>
      <c r="AP158" s="601">
        <f t="shared" si="95"/>
        <v>1817</v>
      </c>
      <c r="AQ158" s="167">
        <v>2730</v>
      </c>
      <c r="AR158" s="665">
        <v>0.66556776556776553</v>
      </c>
      <c r="AS158" s="386">
        <f t="shared" si="96"/>
        <v>1810</v>
      </c>
      <c r="AT158" s="386">
        <f t="shared" si="116"/>
        <v>7</v>
      </c>
      <c r="AU158" s="601">
        <f t="shared" si="97"/>
        <v>1817</v>
      </c>
      <c r="AV158" s="601">
        <v>882</v>
      </c>
      <c r="AW158" s="598">
        <f t="shared" si="98"/>
        <v>0.48729281767955801</v>
      </c>
      <c r="AX158" s="601">
        <v>8</v>
      </c>
      <c r="AY158" s="598">
        <f t="shared" si="119"/>
        <v>1.1428571428571428</v>
      </c>
      <c r="AZ158" s="601">
        <f t="shared" si="99"/>
        <v>890</v>
      </c>
      <c r="BA158" s="598">
        <f t="shared" si="100"/>
        <v>0.48981838194826638</v>
      </c>
      <c r="BB158" s="601">
        <v>5</v>
      </c>
      <c r="BC158" s="598">
        <f t="shared" si="101"/>
        <v>5.6689342403628117E-3</v>
      </c>
      <c r="BD158" s="600">
        <v>2</v>
      </c>
      <c r="BE158" s="598">
        <f t="shared" si="120"/>
        <v>0.25</v>
      </c>
      <c r="BF158" s="600">
        <f t="shared" si="102"/>
        <v>7</v>
      </c>
      <c r="BG158" s="598">
        <f t="shared" si="103"/>
        <v>7.8651685393258432E-3</v>
      </c>
      <c r="BH158" s="601">
        <v>1</v>
      </c>
      <c r="BI158" s="598">
        <f t="shared" si="104"/>
        <v>0.2</v>
      </c>
      <c r="BJ158" s="600">
        <v>1</v>
      </c>
      <c r="BK158" s="598">
        <f t="shared" si="114"/>
        <v>0.5</v>
      </c>
      <c r="BL158" s="600">
        <f t="shared" si="105"/>
        <v>2</v>
      </c>
      <c r="BM158" s="598">
        <f t="shared" si="106"/>
        <v>0.2857142857142857</v>
      </c>
      <c r="BN158" s="601">
        <v>0</v>
      </c>
      <c r="BO158" s="598">
        <f t="shared" si="107"/>
        <v>0</v>
      </c>
      <c r="BP158" s="601">
        <v>82</v>
      </c>
      <c r="BQ158" s="598">
        <f t="shared" si="90"/>
        <v>9.2134831460674152E-2</v>
      </c>
      <c r="BR158" s="601">
        <f t="shared" si="91"/>
        <v>82</v>
      </c>
      <c r="BS158" s="598">
        <f t="shared" si="108"/>
        <v>9.2134831460674152E-2</v>
      </c>
      <c r="BT158" s="600">
        <v>0</v>
      </c>
      <c r="BU158" s="598">
        <f t="shared" si="109"/>
        <v>0</v>
      </c>
      <c r="BV158" s="600">
        <v>0</v>
      </c>
      <c r="BW158" s="598">
        <f t="shared" si="110"/>
        <v>0</v>
      </c>
      <c r="BX158" s="387" t="str">
        <f t="shared" si="111"/>
        <v/>
      </c>
    </row>
    <row r="159" spans="1:76" s="167" customFormat="1" x14ac:dyDescent="0.2">
      <c r="A159" s="379" t="s">
        <v>616</v>
      </c>
      <c r="B159" s="379" t="s">
        <v>396</v>
      </c>
      <c r="C159" s="379" t="s">
        <v>404</v>
      </c>
      <c r="D159" s="379" t="s">
        <v>507</v>
      </c>
      <c r="E159" s="379" t="s">
        <v>504</v>
      </c>
      <c r="F159" s="379" t="s">
        <v>519</v>
      </c>
      <c r="G159" s="10" t="s">
        <v>922</v>
      </c>
      <c r="H159" s="12" t="s">
        <v>1109</v>
      </c>
      <c r="I159" s="12" t="s">
        <v>934</v>
      </c>
      <c r="J159" s="10"/>
      <c r="K159" s="380"/>
      <c r="L159" s="380"/>
      <c r="M159" s="381"/>
      <c r="N159" s="380"/>
      <c r="O159" s="380"/>
      <c r="P159" s="380"/>
      <c r="Q159" s="382"/>
      <c r="R159" s="382"/>
      <c r="S159" s="382"/>
      <c r="T159" s="391" t="s">
        <v>510</v>
      </c>
      <c r="U159" s="383">
        <v>1</v>
      </c>
      <c r="V159" s="600">
        <v>1</v>
      </c>
      <c r="W159" s="600">
        <v>1</v>
      </c>
      <c r="X159" s="123">
        <f t="shared" si="92"/>
        <v>1</v>
      </c>
      <c r="Y159" s="601">
        <f t="shared" si="93"/>
        <v>1838</v>
      </c>
      <c r="Z159" s="388" t="str">
        <f t="shared" si="94"/>
        <v/>
      </c>
      <c r="AA159" s="384"/>
      <c r="AB159" s="385"/>
      <c r="AC159" s="384"/>
      <c r="AD159" s="385"/>
      <c r="AE159" s="384"/>
      <c r="AF159" s="385"/>
      <c r="AG159" s="384"/>
      <c r="AH159" s="385"/>
      <c r="AI159" s="600">
        <v>1</v>
      </c>
      <c r="AJ159" s="598">
        <f t="shared" si="117"/>
        <v>1</v>
      </c>
      <c r="AK159" s="600">
        <v>1</v>
      </c>
      <c r="AL159" s="598">
        <f t="shared" si="118"/>
        <v>1</v>
      </c>
      <c r="AM159" s="386">
        <v>1819</v>
      </c>
      <c r="AN159" s="601">
        <v>19</v>
      </c>
      <c r="AO159" s="602">
        <f t="shared" si="115"/>
        <v>1.0337323177366704E-2</v>
      </c>
      <c r="AP159" s="601">
        <f t="shared" si="95"/>
        <v>1838</v>
      </c>
      <c r="AQ159" s="167">
        <v>2710</v>
      </c>
      <c r="AR159" s="665">
        <v>0.67822878228782291</v>
      </c>
      <c r="AS159" s="382" t="str">
        <f t="shared" si="96"/>
        <v/>
      </c>
      <c r="AT159" s="382" t="str">
        <f t="shared" si="116"/>
        <v/>
      </c>
      <c r="AU159" s="388" t="str">
        <f t="shared" si="97"/>
        <v/>
      </c>
      <c r="AV159" s="388"/>
      <c r="AW159" s="385" t="str">
        <f t="shared" si="98"/>
        <v/>
      </c>
      <c r="AX159" s="388"/>
      <c r="AY159" s="385" t="str">
        <f t="shared" si="119"/>
        <v/>
      </c>
      <c r="AZ159" s="388" t="str">
        <f t="shared" si="99"/>
        <v/>
      </c>
      <c r="BA159" s="385" t="str">
        <f t="shared" si="100"/>
        <v/>
      </c>
      <c r="BB159" s="388"/>
      <c r="BC159" s="385" t="str">
        <f t="shared" si="101"/>
        <v/>
      </c>
      <c r="BD159" s="384"/>
      <c r="BE159" s="385" t="str">
        <f t="shared" si="120"/>
        <v/>
      </c>
      <c r="BF159" s="384" t="str">
        <f t="shared" si="102"/>
        <v/>
      </c>
      <c r="BG159" s="385" t="str">
        <f t="shared" si="103"/>
        <v/>
      </c>
      <c r="BH159" s="388"/>
      <c r="BI159" s="385" t="str">
        <f t="shared" si="104"/>
        <v/>
      </c>
      <c r="BJ159" s="384"/>
      <c r="BK159" s="385" t="str">
        <f t="shared" si="114"/>
        <v/>
      </c>
      <c r="BL159" s="384" t="str">
        <f t="shared" si="105"/>
        <v/>
      </c>
      <c r="BM159" s="385" t="str">
        <f t="shared" si="106"/>
        <v/>
      </c>
      <c r="BN159" s="388"/>
      <c r="BO159" s="385" t="str">
        <f t="shared" si="107"/>
        <v/>
      </c>
      <c r="BP159" s="388"/>
      <c r="BQ159" s="385" t="str">
        <f t="shared" si="90"/>
        <v/>
      </c>
      <c r="BR159" s="388" t="str">
        <f t="shared" si="91"/>
        <v/>
      </c>
      <c r="BS159" s="385" t="str">
        <f t="shared" si="108"/>
        <v/>
      </c>
      <c r="BT159" s="600">
        <v>0</v>
      </c>
      <c r="BU159" s="598">
        <f t="shared" si="109"/>
        <v>0</v>
      </c>
      <c r="BV159" s="600">
        <v>0</v>
      </c>
      <c r="BW159" s="598">
        <f t="shared" si="110"/>
        <v>0</v>
      </c>
      <c r="BX159" s="387" t="str">
        <f t="shared" si="111"/>
        <v/>
      </c>
    </row>
    <row r="160" spans="1:76" s="167" customFormat="1" x14ac:dyDescent="0.2">
      <c r="A160" s="379" t="s">
        <v>616</v>
      </c>
      <c r="B160" s="379" t="s">
        <v>622</v>
      </c>
      <c r="C160" s="379" t="s">
        <v>405</v>
      </c>
      <c r="D160" s="379" t="s">
        <v>515</v>
      </c>
      <c r="E160" s="379" t="s">
        <v>504</v>
      </c>
      <c r="F160" s="379" t="s">
        <v>519</v>
      </c>
      <c r="G160" s="10" t="s">
        <v>922</v>
      </c>
      <c r="H160" s="12" t="s">
        <v>1109</v>
      </c>
      <c r="I160" s="12" t="s">
        <v>934</v>
      </c>
      <c r="J160" s="10"/>
      <c r="K160" s="380"/>
      <c r="L160" s="380"/>
      <c r="M160" s="381"/>
      <c r="N160" s="380"/>
      <c r="O160" s="380"/>
      <c r="P160" s="380"/>
      <c r="Q160" s="382"/>
      <c r="R160" s="382"/>
      <c r="S160" s="382"/>
      <c r="T160" s="147" t="s">
        <v>386</v>
      </c>
      <c r="U160" s="383">
        <v>4</v>
      </c>
      <c r="V160" s="600">
        <v>0</v>
      </c>
      <c r="W160" s="600">
        <v>13</v>
      </c>
      <c r="X160" s="123">
        <f t="shared" si="92"/>
        <v>3.25</v>
      </c>
      <c r="Y160" s="601">
        <f t="shared" si="93"/>
        <v>4277</v>
      </c>
      <c r="Z160" s="601">
        <f t="shared" si="94"/>
        <v>2039.75</v>
      </c>
      <c r="AA160" s="600">
        <v>4</v>
      </c>
      <c r="AB160" s="598">
        <f t="shared" ref="AB160:AB171" si="121">AA160/W160</f>
        <v>0.30769230769230771</v>
      </c>
      <c r="AC160" s="384"/>
      <c r="AD160" s="385"/>
      <c r="AE160" s="600">
        <v>4</v>
      </c>
      <c r="AF160" s="598">
        <f t="shared" ref="AF160:AF171" si="122">AE160/U160</f>
        <v>1</v>
      </c>
      <c r="AG160" s="600">
        <f>AE160</f>
        <v>4</v>
      </c>
      <c r="AH160" s="385"/>
      <c r="AI160" s="600">
        <v>3</v>
      </c>
      <c r="AJ160" s="598">
        <f t="shared" si="117"/>
        <v>0.23076923076923078</v>
      </c>
      <c r="AK160" s="600">
        <v>0</v>
      </c>
      <c r="AL160" s="598">
        <f t="shared" si="118"/>
        <v>0</v>
      </c>
      <c r="AM160" s="386">
        <v>16999</v>
      </c>
      <c r="AN160" s="601">
        <v>109</v>
      </c>
      <c r="AO160" s="602">
        <f t="shared" si="115"/>
        <v>6.371288286181903E-3</v>
      </c>
      <c r="AP160" s="601">
        <f t="shared" si="95"/>
        <v>17108</v>
      </c>
      <c r="AQ160" s="167">
        <v>26000</v>
      </c>
      <c r="AR160" s="665">
        <v>0.65800000000000003</v>
      </c>
      <c r="AS160" s="386">
        <f t="shared" si="96"/>
        <v>16999</v>
      </c>
      <c r="AT160" s="386">
        <f t="shared" si="116"/>
        <v>109</v>
      </c>
      <c r="AU160" s="601">
        <f t="shared" si="97"/>
        <v>17108</v>
      </c>
      <c r="AV160" s="601">
        <v>8055</v>
      </c>
      <c r="AW160" s="598">
        <f t="shared" si="98"/>
        <v>0.47385140302370726</v>
      </c>
      <c r="AX160" s="601">
        <v>104</v>
      </c>
      <c r="AY160" s="598">
        <f t="shared" si="119"/>
        <v>0.95412844036697253</v>
      </c>
      <c r="AZ160" s="601">
        <f t="shared" si="99"/>
        <v>8159</v>
      </c>
      <c r="BA160" s="598">
        <f t="shared" si="100"/>
        <v>0.47691138648585457</v>
      </c>
      <c r="BB160" s="601">
        <v>59</v>
      </c>
      <c r="BC160" s="598">
        <f t="shared" si="101"/>
        <v>7.324643078833023E-3</v>
      </c>
      <c r="BD160" s="600">
        <v>25</v>
      </c>
      <c r="BE160" s="598">
        <f t="shared" si="120"/>
        <v>0.24038461538461539</v>
      </c>
      <c r="BF160" s="600">
        <f t="shared" si="102"/>
        <v>84</v>
      </c>
      <c r="BG160" s="598">
        <f t="shared" si="103"/>
        <v>1.0295379335702905E-2</v>
      </c>
      <c r="BH160" s="601">
        <v>33</v>
      </c>
      <c r="BI160" s="598">
        <f t="shared" si="104"/>
        <v>0.55932203389830504</v>
      </c>
      <c r="BJ160" s="600">
        <v>18</v>
      </c>
      <c r="BK160" s="598">
        <f t="shared" si="114"/>
        <v>0.72</v>
      </c>
      <c r="BL160" s="600">
        <f t="shared" si="105"/>
        <v>51</v>
      </c>
      <c r="BM160" s="598">
        <f t="shared" si="106"/>
        <v>0.6071428571428571</v>
      </c>
      <c r="BN160" s="601">
        <v>20</v>
      </c>
      <c r="BO160" s="598">
        <f t="shared" si="107"/>
        <v>2.4512807942149773E-3</v>
      </c>
      <c r="BP160" s="601">
        <v>294</v>
      </c>
      <c r="BQ160" s="598">
        <f t="shared" si="90"/>
        <v>3.6033827674960169E-2</v>
      </c>
      <c r="BR160" s="601">
        <f t="shared" si="91"/>
        <v>314</v>
      </c>
      <c r="BS160" s="598">
        <f t="shared" si="108"/>
        <v>3.8485108469175147E-2</v>
      </c>
      <c r="BT160" s="600">
        <v>4</v>
      </c>
      <c r="BU160" s="598">
        <f t="shared" si="109"/>
        <v>0.30769230769230771</v>
      </c>
      <c r="BV160" s="600">
        <v>2</v>
      </c>
      <c r="BW160" s="598">
        <f t="shared" si="110"/>
        <v>0.5</v>
      </c>
      <c r="BX160" s="387" t="str">
        <f t="shared" si="111"/>
        <v/>
      </c>
    </row>
    <row r="161" spans="1:76" s="167" customFormat="1" x14ac:dyDescent="0.2">
      <c r="A161" s="379" t="s">
        <v>616</v>
      </c>
      <c r="B161" s="379" t="s">
        <v>622</v>
      </c>
      <c r="C161" s="379" t="s">
        <v>406</v>
      </c>
      <c r="D161" s="379" t="s">
        <v>515</v>
      </c>
      <c r="E161" s="379" t="s">
        <v>504</v>
      </c>
      <c r="F161" s="379" t="s">
        <v>519</v>
      </c>
      <c r="G161" s="10" t="s">
        <v>922</v>
      </c>
      <c r="H161" s="12" t="s">
        <v>1109</v>
      </c>
      <c r="I161" s="12" t="s">
        <v>934</v>
      </c>
      <c r="J161" s="10"/>
      <c r="K161" s="380"/>
      <c r="L161" s="380"/>
      <c r="M161" s="381"/>
      <c r="N161" s="380"/>
      <c r="O161" s="380"/>
      <c r="P161" s="380"/>
      <c r="Q161" s="382"/>
      <c r="R161" s="382"/>
      <c r="S161" s="382"/>
      <c r="T161" s="147" t="s">
        <v>386</v>
      </c>
      <c r="U161" s="383">
        <v>2</v>
      </c>
      <c r="V161" s="600">
        <v>0</v>
      </c>
      <c r="W161" s="600">
        <v>6</v>
      </c>
      <c r="X161" s="123">
        <f t="shared" si="92"/>
        <v>3</v>
      </c>
      <c r="Y161" s="601">
        <f t="shared" si="93"/>
        <v>3993.5</v>
      </c>
      <c r="Z161" s="601">
        <f t="shared" si="94"/>
        <v>1890.5</v>
      </c>
      <c r="AA161" s="600">
        <v>1</v>
      </c>
      <c r="AB161" s="598">
        <f t="shared" si="121"/>
        <v>0.16666666666666666</v>
      </c>
      <c r="AC161" s="384"/>
      <c r="AD161" s="385"/>
      <c r="AE161" s="600">
        <v>1</v>
      </c>
      <c r="AF161" s="598">
        <f t="shared" si="122"/>
        <v>0.5</v>
      </c>
      <c r="AG161" s="600">
        <f>AE161</f>
        <v>1</v>
      </c>
      <c r="AH161" s="385"/>
      <c r="AI161" s="600">
        <v>3</v>
      </c>
      <c r="AJ161" s="598">
        <f t="shared" si="117"/>
        <v>0.5</v>
      </c>
      <c r="AK161" s="600">
        <v>1</v>
      </c>
      <c r="AL161" s="598">
        <f t="shared" si="118"/>
        <v>0.5</v>
      </c>
      <c r="AM161" s="386">
        <v>7956</v>
      </c>
      <c r="AN161" s="601">
        <v>31</v>
      </c>
      <c r="AO161" s="602">
        <f t="shared" si="115"/>
        <v>3.8813071240766245E-3</v>
      </c>
      <c r="AP161" s="601">
        <f t="shared" si="95"/>
        <v>7987</v>
      </c>
      <c r="AQ161" s="167">
        <v>14050</v>
      </c>
      <c r="AR161" s="665">
        <v>0.56846975088967977</v>
      </c>
      <c r="AS161" s="386">
        <f t="shared" si="96"/>
        <v>7956</v>
      </c>
      <c r="AT161" s="386">
        <f t="shared" si="116"/>
        <v>31</v>
      </c>
      <c r="AU161" s="601">
        <f t="shared" si="97"/>
        <v>7987</v>
      </c>
      <c r="AV161" s="601">
        <v>3752</v>
      </c>
      <c r="AW161" s="598">
        <f t="shared" si="98"/>
        <v>0.47159376571141276</v>
      </c>
      <c r="AX161" s="601">
        <v>29</v>
      </c>
      <c r="AY161" s="598">
        <f t="shared" si="119"/>
        <v>0.93548387096774188</v>
      </c>
      <c r="AZ161" s="601">
        <f t="shared" si="99"/>
        <v>3781</v>
      </c>
      <c r="BA161" s="598">
        <f t="shared" si="100"/>
        <v>0.47339426568173282</v>
      </c>
      <c r="BB161" s="601">
        <v>57</v>
      </c>
      <c r="BC161" s="598">
        <f t="shared" si="101"/>
        <v>1.5191897654584221E-2</v>
      </c>
      <c r="BD161" s="600">
        <v>17</v>
      </c>
      <c r="BE161" s="598">
        <f t="shared" si="120"/>
        <v>0.58620689655172409</v>
      </c>
      <c r="BF161" s="600">
        <f t="shared" si="102"/>
        <v>74</v>
      </c>
      <c r="BG161" s="598">
        <f t="shared" si="103"/>
        <v>1.9571541920126952E-2</v>
      </c>
      <c r="BH161" s="601">
        <v>31</v>
      </c>
      <c r="BI161" s="598">
        <f t="shared" si="104"/>
        <v>0.54385964912280704</v>
      </c>
      <c r="BJ161" s="600">
        <v>13</v>
      </c>
      <c r="BK161" s="598">
        <f t="shared" si="114"/>
        <v>0.76470588235294112</v>
      </c>
      <c r="BL161" s="600">
        <f t="shared" si="105"/>
        <v>44</v>
      </c>
      <c r="BM161" s="598">
        <f t="shared" si="106"/>
        <v>0.59459459459459463</v>
      </c>
      <c r="BN161" s="601">
        <v>26</v>
      </c>
      <c r="BO161" s="598">
        <f t="shared" si="107"/>
        <v>6.8764877016662257E-3</v>
      </c>
      <c r="BP161" s="601">
        <v>107</v>
      </c>
      <c r="BQ161" s="598">
        <f t="shared" si="90"/>
        <v>2.8299391695318699E-2</v>
      </c>
      <c r="BR161" s="601">
        <f t="shared" si="91"/>
        <v>133</v>
      </c>
      <c r="BS161" s="598">
        <f t="shared" si="108"/>
        <v>3.5175879396984924E-2</v>
      </c>
      <c r="BT161" s="600">
        <v>2</v>
      </c>
      <c r="BU161" s="598">
        <f t="shared" si="109"/>
        <v>0.33333333333333331</v>
      </c>
      <c r="BV161" s="600">
        <v>2</v>
      </c>
      <c r="BW161" s="598">
        <f t="shared" si="110"/>
        <v>1</v>
      </c>
      <c r="BX161" s="387" t="str">
        <f t="shared" si="111"/>
        <v/>
      </c>
    </row>
    <row r="162" spans="1:76" s="167" customFormat="1" x14ac:dyDescent="0.2">
      <c r="A162" s="379" t="s">
        <v>616</v>
      </c>
      <c r="B162" s="379" t="s">
        <v>622</v>
      </c>
      <c r="C162" s="379" t="s">
        <v>407</v>
      </c>
      <c r="D162" s="379" t="s">
        <v>515</v>
      </c>
      <c r="E162" s="379" t="s">
        <v>504</v>
      </c>
      <c r="F162" s="379" t="s">
        <v>519</v>
      </c>
      <c r="G162" s="10" t="s">
        <v>922</v>
      </c>
      <c r="H162" s="12" t="s">
        <v>1109</v>
      </c>
      <c r="I162" s="12" t="s">
        <v>934</v>
      </c>
      <c r="J162" s="10"/>
      <c r="K162" s="391" t="s">
        <v>449</v>
      </c>
      <c r="L162" s="391" t="s">
        <v>964</v>
      </c>
      <c r="M162" s="473" t="s">
        <v>965</v>
      </c>
      <c r="N162" s="391" t="s">
        <v>437</v>
      </c>
      <c r="O162" s="391" t="s">
        <v>438</v>
      </c>
      <c r="P162" s="391" t="s">
        <v>438</v>
      </c>
      <c r="Q162" s="386">
        <v>36852</v>
      </c>
      <c r="R162" s="386">
        <v>400</v>
      </c>
      <c r="S162" s="386">
        <v>80</v>
      </c>
      <c r="T162" s="147" t="s">
        <v>386</v>
      </c>
      <c r="U162" s="383">
        <v>3</v>
      </c>
      <c r="V162" s="600">
        <v>0</v>
      </c>
      <c r="W162" s="600">
        <v>8</v>
      </c>
      <c r="X162" s="123">
        <f t="shared" si="92"/>
        <v>2.6666666666666665</v>
      </c>
      <c r="Y162" s="601">
        <f t="shared" si="93"/>
        <v>3917</v>
      </c>
      <c r="Z162" s="601">
        <f t="shared" si="94"/>
        <v>1780.6666666666667</v>
      </c>
      <c r="AA162" s="600">
        <v>3</v>
      </c>
      <c r="AB162" s="598">
        <f t="shared" si="121"/>
        <v>0.375</v>
      </c>
      <c r="AC162" s="384"/>
      <c r="AD162" s="385"/>
      <c r="AE162" s="600">
        <v>1</v>
      </c>
      <c r="AF162" s="598">
        <f t="shared" si="122"/>
        <v>0.33333333333333331</v>
      </c>
      <c r="AG162" s="600">
        <f>AE162</f>
        <v>1</v>
      </c>
      <c r="AH162" s="385"/>
      <c r="AI162" s="600">
        <v>0</v>
      </c>
      <c r="AJ162" s="598">
        <f t="shared" si="117"/>
        <v>0</v>
      </c>
      <c r="AK162" s="600">
        <v>0</v>
      </c>
      <c r="AL162" s="598">
        <f t="shared" si="118"/>
        <v>0</v>
      </c>
      <c r="AM162" s="386">
        <v>11686</v>
      </c>
      <c r="AN162" s="601">
        <v>65</v>
      </c>
      <c r="AO162" s="602">
        <f t="shared" si="115"/>
        <v>5.5314441324142627E-3</v>
      </c>
      <c r="AP162" s="601">
        <f t="shared" si="95"/>
        <v>11751</v>
      </c>
      <c r="AQ162" s="167">
        <v>17950</v>
      </c>
      <c r="AR162" s="665">
        <v>0.65465181058495825</v>
      </c>
      <c r="AS162" s="386">
        <f t="shared" si="96"/>
        <v>11686</v>
      </c>
      <c r="AT162" s="386">
        <f t="shared" si="116"/>
        <v>65</v>
      </c>
      <c r="AU162" s="601">
        <f t="shared" si="97"/>
        <v>11751</v>
      </c>
      <c r="AV162" s="601">
        <v>5287</v>
      </c>
      <c r="AW162" s="598">
        <f t="shared" si="98"/>
        <v>0.45242170118090025</v>
      </c>
      <c r="AX162" s="601">
        <v>55</v>
      </c>
      <c r="AY162" s="598">
        <f t="shared" si="119"/>
        <v>0.84615384615384615</v>
      </c>
      <c r="AZ162" s="601">
        <f t="shared" si="99"/>
        <v>5342</v>
      </c>
      <c r="BA162" s="598">
        <f t="shared" si="100"/>
        <v>0.4545996085439537</v>
      </c>
      <c r="BB162" s="601">
        <v>43</v>
      </c>
      <c r="BC162" s="598">
        <f t="shared" si="101"/>
        <v>8.1331567996973716E-3</v>
      </c>
      <c r="BD162" s="600">
        <v>13</v>
      </c>
      <c r="BE162" s="598">
        <f t="shared" si="120"/>
        <v>0.23636363636363636</v>
      </c>
      <c r="BF162" s="600">
        <f t="shared" si="102"/>
        <v>56</v>
      </c>
      <c r="BG162" s="598">
        <f t="shared" si="103"/>
        <v>1.0482965181579932E-2</v>
      </c>
      <c r="BH162" s="601">
        <v>28</v>
      </c>
      <c r="BI162" s="598">
        <f t="shared" si="104"/>
        <v>0.65116279069767447</v>
      </c>
      <c r="BJ162" s="600">
        <v>9</v>
      </c>
      <c r="BK162" s="598">
        <f t="shared" si="114"/>
        <v>0.69230769230769229</v>
      </c>
      <c r="BL162" s="600">
        <f t="shared" si="105"/>
        <v>37</v>
      </c>
      <c r="BM162" s="598">
        <f t="shared" si="106"/>
        <v>0.6607142857142857</v>
      </c>
      <c r="BN162" s="601">
        <v>11</v>
      </c>
      <c r="BO162" s="598">
        <f t="shared" si="107"/>
        <v>2.0591538749532012E-3</v>
      </c>
      <c r="BP162" s="601">
        <v>86</v>
      </c>
      <c r="BQ162" s="598">
        <f t="shared" si="90"/>
        <v>1.6098839385997755E-2</v>
      </c>
      <c r="BR162" s="601">
        <f t="shared" si="91"/>
        <v>97</v>
      </c>
      <c r="BS162" s="598">
        <f t="shared" si="108"/>
        <v>1.8157993260950956E-2</v>
      </c>
      <c r="BT162" s="600">
        <v>1</v>
      </c>
      <c r="BU162" s="598">
        <f t="shared" si="109"/>
        <v>0.125</v>
      </c>
      <c r="BV162" s="600">
        <v>0</v>
      </c>
      <c r="BW162" s="598">
        <f t="shared" si="110"/>
        <v>0</v>
      </c>
      <c r="BX162" s="387" t="str">
        <f t="shared" si="111"/>
        <v/>
      </c>
    </row>
    <row r="163" spans="1:76" s="487" customFormat="1" ht="13.5" thickBot="1" x14ac:dyDescent="0.25">
      <c r="A163" s="392" t="s">
        <v>616</v>
      </c>
      <c r="B163" s="392" t="s">
        <v>622</v>
      </c>
      <c r="C163" s="392" t="s">
        <v>502</v>
      </c>
      <c r="D163" s="392" t="s">
        <v>509</v>
      </c>
      <c r="E163" s="392" t="s">
        <v>504</v>
      </c>
      <c r="F163" s="392" t="s">
        <v>519</v>
      </c>
      <c r="G163" s="9" t="s">
        <v>922</v>
      </c>
      <c r="H163" s="9" t="s">
        <v>1109</v>
      </c>
      <c r="I163" s="83" t="s">
        <v>934</v>
      </c>
      <c r="J163" s="9"/>
      <c r="K163" s="467"/>
      <c r="L163" s="519"/>
      <c r="M163" s="468"/>
      <c r="N163" s="467"/>
      <c r="O163" s="467"/>
      <c r="P163" s="467"/>
      <c r="Q163" s="466"/>
      <c r="R163" s="466"/>
      <c r="S163" s="466"/>
      <c r="T163" s="127" t="s">
        <v>386</v>
      </c>
      <c r="U163" s="397">
        <v>1</v>
      </c>
      <c r="V163" s="605">
        <v>0</v>
      </c>
      <c r="W163" s="605">
        <v>4</v>
      </c>
      <c r="X163" s="606">
        <f t="shared" si="92"/>
        <v>4</v>
      </c>
      <c r="Y163" s="607">
        <f t="shared" si="93"/>
        <v>36846</v>
      </c>
      <c r="Z163" s="607">
        <f t="shared" si="94"/>
        <v>17282</v>
      </c>
      <c r="AA163" s="605">
        <v>2</v>
      </c>
      <c r="AB163" s="608">
        <f t="shared" si="121"/>
        <v>0.5</v>
      </c>
      <c r="AC163" s="605">
        <v>0</v>
      </c>
      <c r="AD163" s="608" t="s">
        <v>434</v>
      </c>
      <c r="AE163" s="605">
        <v>1</v>
      </c>
      <c r="AF163" s="608">
        <f t="shared" si="122"/>
        <v>1</v>
      </c>
      <c r="AG163" s="605">
        <v>1</v>
      </c>
      <c r="AH163" s="399"/>
      <c r="AI163" s="398"/>
      <c r="AJ163" s="399"/>
      <c r="AK163" s="398"/>
      <c r="AL163" s="399"/>
      <c r="AM163" s="396">
        <v>36641</v>
      </c>
      <c r="AN163" s="607">
        <v>205</v>
      </c>
      <c r="AO163" s="609">
        <f t="shared" si="115"/>
        <v>5.5636975519730769E-3</v>
      </c>
      <c r="AP163" s="607">
        <f t="shared" si="95"/>
        <v>36846</v>
      </c>
      <c r="AQ163" s="167">
        <v>58000</v>
      </c>
      <c r="AR163" s="665">
        <v>0.63527586206896547</v>
      </c>
      <c r="AS163" s="396">
        <f t="shared" si="96"/>
        <v>36641</v>
      </c>
      <c r="AT163" s="396">
        <f t="shared" si="116"/>
        <v>205</v>
      </c>
      <c r="AU163" s="607">
        <f t="shared" si="97"/>
        <v>36846</v>
      </c>
      <c r="AV163" s="607">
        <v>17094</v>
      </c>
      <c r="AW163" s="608">
        <f t="shared" si="98"/>
        <v>0.46652656859801861</v>
      </c>
      <c r="AX163" s="607">
        <v>188</v>
      </c>
      <c r="AY163" s="608">
        <f t="shared" si="119"/>
        <v>0.91707317073170735</v>
      </c>
      <c r="AZ163" s="607">
        <f t="shared" si="99"/>
        <v>17282</v>
      </c>
      <c r="BA163" s="608">
        <f t="shared" si="100"/>
        <v>0.46903327362535963</v>
      </c>
      <c r="BB163" s="607">
        <v>159</v>
      </c>
      <c r="BC163" s="608">
        <f t="shared" si="101"/>
        <v>9.3015093015093014E-3</v>
      </c>
      <c r="BD163" s="605">
        <v>55</v>
      </c>
      <c r="BE163" s="608">
        <f t="shared" si="120"/>
        <v>0.29255319148936171</v>
      </c>
      <c r="BF163" s="605">
        <f t="shared" si="102"/>
        <v>214</v>
      </c>
      <c r="BG163" s="608">
        <f t="shared" si="103"/>
        <v>1.2382826061798403E-2</v>
      </c>
      <c r="BH163" s="607">
        <v>92</v>
      </c>
      <c r="BI163" s="608">
        <f t="shared" si="104"/>
        <v>0.57861635220125784</v>
      </c>
      <c r="BJ163" s="605">
        <v>40</v>
      </c>
      <c r="BK163" s="608">
        <f t="shared" si="114"/>
        <v>0.72727272727272729</v>
      </c>
      <c r="BL163" s="605">
        <f t="shared" si="105"/>
        <v>132</v>
      </c>
      <c r="BM163" s="608">
        <f t="shared" si="106"/>
        <v>0.61682242990654201</v>
      </c>
      <c r="BN163" s="607">
        <v>20</v>
      </c>
      <c r="BO163" s="608">
        <f t="shared" si="107"/>
        <v>1.157273463719477E-3</v>
      </c>
      <c r="BP163" s="607">
        <v>391</v>
      </c>
      <c r="BQ163" s="608">
        <f t="shared" si="90"/>
        <v>2.2624696215715775E-2</v>
      </c>
      <c r="BR163" s="607">
        <f t="shared" si="91"/>
        <v>411</v>
      </c>
      <c r="BS163" s="608">
        <f t="shared" si="108"/>
        <v>2.3781969679435251E-2</v>
      </c>
      <c r="BT163" s="605">
        <v>0</v>
      </c>
      <c r="BU163" s="608">
        <f t="shared" si="109"/>
        <v>0</v>
      </c>
      <c r="BV163" s="605">
        <v>0</v>
      </c>
      <c r="BW163" s="608">
        <f t="shared" si="110"/>
        <v>0</v>
      </c>
      <c r="BX163" s="411" t="str">
        <f t="shared" si="111"/>
        <v/>
      </c>
    </row>
    <row r="164" spans="1:76" s="486" customFormat="1" x14ac:dyDescent="0.2">
      <c r="A164" s="400" t="s">
        <v>626</v>
      </c>
      <c r="B164" s="400" t="s">
        <v>628</v>
      </c>
      <c r="C164" s="400" t="s">
        <v>966</v>
      </c>
      <c r="D164" s="400" t="s">
        <v>515</v>
      </c>
      <c r="E164" s="400" t="s">
        <v>504</v>
      </c>
      <c r="F164" s="400" t="s">
        <v>519</v>
      </c>
      <c r="G164" s="12" t="s">
        <v>923</v>
      </c>
      <c r="H164" s="12" t="s">
        <v>1109</v>
      </c>
      <c r="I164" s="12" t="s">
        <v>934</v>
      </c>
      <c r="J164" s="12"/>
      <c r="K164" s="401"/>
      <c r="L164" s="401"/>
      <c r="M164" s="402"/>
      <c r="N164" s="401"/>
      <c r="O164" s="401"/>
      <c r="P164" s="401"/>
      <c r="Q164" s="403"/>
      <c r="R164" s="403"/>
      <c r="S164" s="403"/>
      <c r="T164" s="430" t="s">
        <v>510</v>
      </c>
      <c r="U164" s="405">
        <v>1</v>
      </c>
      <c r="V164" s="597">
        <v>1</v>
      </c>
      <c r="W164" s="597">
        <v>1</v>
      </c>
      <c r="X164" s="113">
        <f t="shared" si="92"/>
        <v>1</v>
      </c>
      <c r="Y164" s="114">
        <f t="shared" si="93"/>
        <v>1139</v>
      </c>
      <c r="Z164" s="428" t="str">
        <f t="shared" si="94"/>
        <v/>
      </c>
      <c r="AA164" s="597">
        <v>1</v>
      </c>
      <c r="AB164" s="115">
        <f t="shared" si="121"/>
        <v>1</v>
      </c>
      <c r="AC164" s="406"/>
      <c r="AD164" s="407"/>
      <c r="AE164" s="597">
        <v>1</v>
      </c>
      <c r="AF164" s="115">
        <f t="shared" si="122"/>
        <v>1</v>
      </c>
      <c r="AG164" s="597">
        <f t="shared" ref="AG164:AG170" si="123">AE164</f>
        <v>1</v>
      </c>
      <c r="AH164" s="407"/>
      <c r="AI164" s="406"/>
      <c r="AJ164" s="407"/>
      <c r="AK164" s="406"/>
      <c r="AL164" s="407"/>
      <c r="AM164" s="408">
        <v>1135</v>
      </c>
      <c r="AN164" s="114">
        <v>4</v>
      </c>
      <c r="AO164" s="118">
        <f t="shared" si="115"/>
        <v>3.5118525021949078E-3</v>
      </c>
      <c r="AP164" s="114">
        <f t="shared" si="95"/>
        <v>1139</v>
      </c>
      <c r="AQ164" s="167">
        <v>1750</v>
      </c>
      <c r="AR164" s="665">
        <v>0.65085714285714291</v>
      </c>
      <c r="AS164" s="403" t="str">
        <f t="shared" si="96"/>
        <v/>
      </c>
      <c r="AT164" s="403" t="str">
        <f t="shared" si="116"/>
        <v/>
      </c>
      <c r="AU164" s="428" t="str">
        <f t="shared" si="97"/>
        <v/>
      </c>
      <c r="AV164" s="428"/>
      <c r="AW164" s="407" t="str">
        <f t="shared" si="98"/>
        <v/>
      </c>
      <c r="AX164" s="428"/>
      <c r="AY164" s="407" t="str">
        <f t="shared" si="119"/>
        <v/>
      </c>
      <c r="AZ164" s="428" t="str">
        <f t="shared" si="99"/>
        <v/>
      </c>
      <c r="BA164" s="407" t="str">
        <f t="shared" si="100"/>
        <v/>
      </c>
      <c r="BB164" s="428"/>
      <c r="BC164" s="407" t="str">
        <f t="shared" si="101"/>
        <v/>
      </c>
      <c r="BD164" s="406"/>
      <c r="BE164" s="407" t="str">
        <f t="shared" si="120"/>
        <v/>
      </c>
      <c r="BF164" s="406" t="str">
        <f t="shared" si="102"/>
        <v/>
      </c>
      <c r="BG164" s="407" t="str">
        <f t="shared" si="103"/>
        <v/>
      </c>
      <c r="BH164" s="428"/>
      <c r="BI164" s="407" t="str">
        <f t="shared" si="104"/>
        <v/>
      </c>
      <c r="BJ164" s="406"/>
      <c r="BK164" s="407" t="str">
        <f t="shared" si="114"/>
        <v/>
      </c>
      <c r="BL164" s="406" t="str">
        <f t="shared" si="105"/>
        <v/>
      </c>
      <c r="BM164" s="407" t="str">
        <f t="shared" si="106"/>
        <v/>
      </c>
      <c r="BN164" s="428"/>
      <c r="BO164" s="407" t="str">
        <f t="shared" si="107"/>
        <v/>
      </c>
      <c r="BP164" s="428"/>
      <c r="BQ164" s="407" t="str">
        <f t="shared" si="90"/>
        <v/>
      </c>
      <c r="BR164" s="428" t="str">
        <f t="shared" si="91"/>
        <v/>
      </c>
      <c r="BS164" s="407" t="str">
        <f t="shared" si="108"/>
        <v/>
      </c>
      <c r="BT164" s="597">
        <v>0</v>
      </c>
      <c r="BU164" s="115">
        <f t="shared" si="109"/>
        <v>0</v>
      </c>
      <c r="BV164" s="597">
        <v>0</v>
      </c>
      <c r="BW164" s="115">
        <f t="shared" si="110"/>
        <v>0</v>
      </c>
      <c r="BX164" s="409" t="str">
        <f t="shared" si="111"/>
        <v/>
      </c>
    </row>
    <row r="165" spans="1:76" s="167" customFormat="1" x14ac:dyDescent="0.2">
      <c r="A165" s="379" t="s">
        <v>626</v>
      </c>
      <c r="B165" s="379" t="s">
        <v>628</v>
      </c>
      <c r="C165" s="379" t="s">
        <v>629</v>
      </c>
      <c r="D165" s="379" t="s">
        <v>515</v>
      </c>
      <c r="E165" s="379" t="s">
        <v>504</v>
      </c>
      <c r="F165" s="379" t="s">
        <v>519</v>
      </c>
      <c r="G165" s="10" t="s">
        <v>923</v>
      </c>
      <c r="H165" s="12" t="s">
        <v>1109</v>
      </c>
      <c r="I165" s="12" t="s">
        <v>934</v>
      </c>
      <c r="J165" s="10"/>
      <c r="K165" s="380"/>
      <c r="L165" s="380"/>
      <c r="M165" s="381"/>
      <c r="N165" s="380"/>
      <c r="O165" s="380"/>
      <c r="P165" s="380"/>
      <c r="Q165" s="382"/>
      <c r="R165" s="382"/>
      <c r="S165" s="382"/>
      <c r="T165" s="147" t="s">
        <v>386</v>
      </c>
      <c r="U165" s="383">
        <v>8</v>
      </c>
      <c r="V165" s="600">
        <v>0</v>
      </c>
      <c r="W165" s="600">
        <v>16</v>
      </c>
      <c r="X165" s="123">
        <f t="shared" si="92"/>
        <v>2</v>
      </c>
      <c r="Y165" s="601">
        <f t="shared" si="93"/>
        <v>2750.125</v>
      </c>
      <c r="Z165" s="601">
        <f t="shared" si="94"/>
        <v>1478</v>
      </c>
      <c r="AA165" s="600">
        <v>7</v>
      </c>
      <c r="AB165" s="598">
        <f t="shared" si="121"/>
        <v>0.4375</v>
      </c>
      <c r="AC165" s="384"/>
      <c r="AD165" s="385"/>
      <c r="AE165" s="600">
        <v>6</v>
      </c>
      <c r="AF165" s="598">
        <f t="shared" si="122"/>
        <v>0.75</v>
      </c>
      <c r="AG165" s="600">
        <f t="shared" si="123"/>
        <v>6</v>
      </c>
      <c r="AH165" s="385"/>
      <c r="AI165" s="384"/>
      <c r="AJ165" s="385"/>
      <c r="AK165" s="384"/>
      <c r="AL165" s="385"/>
      <c r="AM165" s="386">
        <v>21992</v>
      </c>
      <c r="AN165" s="601">
        <v>9</v>
      </c>
      <c r="AO165" s="602">
        <f t="shared" si="115"/>
        <v>4.0907231489477753E-4</v>
      </c>
      <c r="AP165" s="601">
        <f t="shared" si="95"/>
        <v>22001</v>
      </c>
      <c r="AQ165" s="167">
        <v>32700</v>
      </c>
      <c r="AR165" s="665">
        <v>0.6728134556574924</v>
      </c>
      <c r="AS165" s="386">
        <f t="shared" si="96"/>
        <v>21992</v>
      </c>
      <c r="AT165" s="386">
        <f t="shared" si="116"/>
        <v>9</v>
      </c>
      <c r="AU165" s="601">
        <f t="shared" si="97"/>
        <v>22001</v>
      </c>
      <c r="AV165" s="601">
        <v>11815</v>
      </c>
      <c r="AW165" s="598">
        <f t="shared" si="98"/>
        <v>0.53724081484176067</v>
      </c>
      <c r="AX165" s="601">
        <v>9</v>
      </c>
      <c r="AY165" s="598">
        <f t="shared" si="119"/>
        <v>1</v>
      </c>
      <c r="AZ165" s="601">
        <f t="shared" si="99"/>
        <v>11824</v>
      </c>
      <c r="BA165" s="598">
        <f t="shared" si="100"/>
        <v>0.53743011681287212</v>
      </c>
      <c r="BB165" s="601">
        <v>243</v>
      </c>
      <c r="BC165" s="598">
        <f t="shared" si="101"/>
        <v>2.0567075751163774E-2</v>
      </c>
      <c r="BD165" s="600">
        <v>4</v>
      </c>
      <c r="BE165" s="598">
        <f t="shared" si="120"/>
        <v>0.44444444444444442</v>
      </c>
      <c r="BF165" s="600">
        <f t="shared" si="102"/>
        <v>247</v>
      </c>
      <c r="BG165" s="598">
        <f t="shared" si="103"/>
        <v>2.0889715832205683E-2</v>
      </c>
      <c r="BH165" s="601">
        <v>200</v>
      </c>
      <c r="BI165" s="598">
        <f t="shared" si="104"/>
        <v>0.82304526748971196</v>
      </c>
      <c r="BJ165" s="600">
        <v>4</v>
      </c>
      <c r="BK165" s="598">
        <f t="shared" si="114"/>
        <v>1</v>
      </c>
      <c r="BL165" s="600">
        <f t="shared" si="105"/>
        <v>204</v>
      </c>
      <c r="BM165" s="598">
        <f t="shared" si="106"/>
        <v>0.82591093117408909</v>
      </c>
      <c r="BN165" s="601">
        <v>36</v>
      </c>
      <c r="BO165" s="598">
        <f t="shared" si="107"/>
        <v>3.0446549391069011E-3</v>
      </c>
      <c r="BP165" s="601">
        <v>161</v>
      </c>
      <c r="BQ165" s="598">
        <f t="shared" si="90"/>
        <v>1.3616373477672531E-2</v>
      </c>
      <c r="BR165" s="601">
        <f t="shared" si="91"/>
        <v>197</v>
      </c>
      <c r="BS165" s="598">
        <f t="shared" si="108"/>
        <v>1.6661028416779432E-2</v>
      </c>
      <c r="BT165" s="600">
        <v>6</v>
      </c>
      <c r="BU165" s="598">
        <f t="shared" si="109"/>
        <v>0.375</v>
      </c>
      <c r="BV165" s="600">
        <v>2</v>
      </c>
      <c r="BW165" s="598">
        <f t="shared" si="110"/>
        <v>0.25</v>
      </c>
      <c r="BX165" s="387" t="str">
        <f t="shared" si="111"/>
        <v/>
      </c>
    </row>
    <row r="166" spans="1:76" s="167" customFormat="1" x14ac:dyDescent="0.2">
      <c r="A166" s="379" t="s">
        <v>626</v>
      </c>
      <c r="B166" s="379" t="s">
        <v>628</v>
      </c>
      <c r="C166" s="379" t="s">
        <v>967</v>
      </c>
      <c r="D166" s="379" t="s">
        <v>515</v>
      </c>
      <c r="E166" s="379" t="s">
        <v>504</v>
      </c>
      <c r="F166" s="379" t="s">
        <v>519</v>
      </c>
      <c r="G166" s="10" t="s">
        <v>923</v>
      </c>
      <c r="H166" s="12" t="s">
        <v>1109</v>
      </c>
      <c r="I166" s="12" t="s">
        <v>934</v>
      </c>
      <c r="J166" s="10"/>
      <c r="K166" s="380"/>
      <c r="L166" s="380"/>
      <c r="M166" s="381"/>
      <c r="N166" s="380"/>
      <c r="O166" s="380"/>
      <c r="P166" s="380"/>
      <c r="Q166" s="382"/>
      <c r="R166" s="382"/>
      <c r="S166" s="382"/>
      <c r="T166" s="147" t="s">
        <v>386</v>
      </c>
      <c r="U166" s="383">
        <v>1</v>
      </c>
      <c r="V166" s="600">
        <v>0</v>
      </c>
      <c r="W166" s="600">
        <v>3</v>
      </c>
      <c r="X166" s="123">
        <f t="shared" si="92"/>
        <v>3</v>
      </c>
      <c r="Y166" s="601">
        <f t="shared" si="93"/>
        <v>934</v>
      </c>
      <c r="Z166" s="601">
        <f t="shared" si="94"/>
        <v>524</v>
      </c>
      <c r="AA166" s="600">
        <v>0</v>
      </c>
      <c r="AB166" s="598">
        <f t="shared" si="121"/>
        <v>0</v>
      </c>
      <c r="AC166" s="384"/>
      <c r="AD166" s="385"/>
      <c r="AE166" s="600">
        <v>0</v>
      </c>
      <c r="AF166" s="598">
        <f t="shared" si="122"/>
        <v>0</v>
      </c>
      <c r="AG166" s="600">
        <f t="shared" si="123"/>
        <v>0</v>
      </c>
      <c r="AH166" s="385"/>
      <c r="AI166" s="384"/>
      <c r="AJ166" s="385"/>
      <c r="AK166" s="384"/>
      <c r="AL166" s="385"/>
      <c r="AM166" s="386">
        <v>931</v>
      </c>
      <c r="AN166" s="601">
        <v>3</v>
      </c>
      <c r="AO166" s="602">
        <f t="shared" si="115"/>
        <v>3.2119914346895075E-3</v>
      </c>
      <c r="AP166" s="601">
        <f t="shared" si="95"/>
        <v>934</v>
      </c>
      <c r="AQ166" s="167">
        <v>1820</v>
      </c>
      <c r="AR166" s="665">
        <v>0.51318681318681314</v>
      </c>
      <c r="AS166" s="386">
        <f t="shared" si="96"/>
        <v>931</v>
      </c>
      <c r="AT166" s="386">
        <f t="shared" si="116"/>
        <v>3</v>
      </c>
      <c r="AU166" s="601">
        <f t="shared" si="97"/>
        <v>934</v>
      </c>
      <c r="AV166" s="601">
        <v>521</v>
      </c>
      <c r="AW166" s="598">
        <f t="shared" si="98"/>
        <v>0.55961331901181521</v>
      </c>
      <c r="AX166" s="601">
        <v>3</v>
      </c>
      <c r="AY166" s="598">
        <f t="shared" si="119"/>
        <v>1</v>
      </c>
      <c r="AZ166" s="601">
        <f t="shared" si="99"/>
        <v>524</v>
      </c>
      <c r="BA166" s="598">
        <f t="shared" si="100"/>
        <v>0.56102783725910066</v>
      </c>
      <c r="BB166" s="601">
        <v>14</v>
      </c>
      <c r="BC166" s="598">
        <f t="shared" si="101"/>
        <v>2.6871401151631478E-2</v>
      </c>
      <c r="BD166" s="600">
        <v>0</v>
      </c>
      <c r="BE166" s="598">
        <f t="shared" si="120"/>
        <v>0</v>
      </c>
      <c r="BF166" s="600">
        <f t="shared" si="102"/>
        <v>14</v>
      </c>
      <c r="BG166" s="598">
        <f t="shared" si="103"/>
        <v>2.6717557251908396E-2</v>
      </c>
      <c r="BH166" s="601">
        <v>9</v>
      </c>
      <c r="BI166" s="598">
        <f t="shared" si="104"/>
        <v>0.6428571428571429</v>
      </c>
      <c r="BJ166" s="600">
        <v>0</v>
      </c>
      <c r="BK166" s="385" t="str">
        <f t="shared" si="114"/>
        <v/>
      </c>
      <c r="BL166" s="600">
        <f t="shared" si="105"/>
        <v>9</v>
      </c>
      <c r="BM166" s="598">
        <f t="shared" si="106"/>
        <v>0.6428571428571429</v>
      </c>
      <c r="BN166" s="601">
        <v>0</v>
      </c>
      <c r="BO166" s="598">
        <f t="shared" si="107"/>
        <v>0</v>
      </c>
      <c r="BP166" s="601">
        <v>3</v>
      </c>
      <c r="BQ166" s="598">
        <f t="shared" si="90"/>
        <v>5.7251908396946565E-3</v>
      </c>
      <c r="BR166" s="601">
        <f t="shared" si="91"/>
        <v>3</v>
      </c>
      <c r="BS166" s="598">
        <f t="shared" si="108"/>
        <v>5.7251908396946565E-3</v>
      </c>
      <c r="BT166" s="600">
        <v>1</v>
      </c>
      <c r="BU166" s="598">
        <f t="shared" si="109"/>
        <v>0.33333333333333331</v>
      </c>
      <c r="BV166" s="600">
        <v>0</v>
      </c>
      <c r="BW166" s="598">
        <f t="shared" si="110"/>
        <v>0</v>
      </c>
      <c r="BX166" s="387" t="str">
        <f t="shared" si="111"/>
        <v/>
      </c>
    </row>
    <row r="167" spans="1:76" s="167" customFormat="1" x14ac:dyDescent="0.2">
      <c r="A167" s="379" t="s">
        <v>626</v>
      </c>
      <c r="B167" s="379" t="s">
        <v>628</v>
      </c>
      <c r="C167" s="379" t="s">
        <v>630</v>
      </c>
      <c r="D167" s="379" t="s">
        <v>515</v>
      </c>
      <c r="E167" s="379" t="s">
        <v>504</v>
      </c>
      <c r="F167" s="379" t="s">
        <v>519</v>
      </c>
      <c r="G167" s="10" t="s">
        <v>923</v>
      </c>
      <c r="H167" s="12" t="s">
        <v>1109</v>
      </c>
      <c r="I167" s="12" t="s">
        <v>934</v>
      </c>
      <c r="J167" s="10"/>
      <c r="K167" s="380"/>
      <c r="L167" s="380"/>
      <c r="M167" s="381"/>
      <c r="N167" s="380"/>
      <c r="O167" s="380"/>
      <c r="P167" s="380"/>
      <c r="Q167" s="382"/>
      <c r="R167" s="382"/>
      <c r="S167" s="382"/>
      <c r="T167" s="147" t="s">
        <v>386</v>
      </c>
      <c r="U167" s="383">
        <v>1</v>
      </c>
      <c r="V167" s="600">
        <v>0</v>
      </c>
      <c r="W167" s="600">
        <v>2</v>
      </c>
      <c r="X167" s="123">
        <f t="shared" si="92"/>
        <v>2</v>
      </c>
      <c r="Y167" s="601">
        <f t="shared" si="93"/>
        <v>2650</v>
      </c>
      <c r="Z167" s="601">
        <f t="shared" si="94"/>
        <v>1617</v>
      </c>
      <c r="AA167" s="600">
        <v>1</v>
      </c>
      <c r="AB167" s="598">
        <f t="shared" si="121"/>
        <v>0.5</v>
      </c>
      <c r="AC167" s="384"/>
      <c r="AD167" s="385"/>
      <c r="AE167" s="600">
        <v>1</v>
      </c>
      <c r="AF167" s="598">
        <f t="shared" si="122"/>
        <v>1</v>
      </c>
      <c r="AG167" s="600">
        <f t="shared" si="123"/>
        <v>1</v>
      </c>
      <c r="AH167" s="385"/>
      <c r="AI167" s="384"/>
      <c r="AJ167" s="385"/>
      <c r="AK167" s="384"/>
      <c r="AL167" s="385"/>
      <c r="AM167" s="386">
        <v>2649</v>
      </c>
      <c r="AN167" s="601">
        <v>1</v>
      </c>
      <c r="AO167" s="602">
        <f t="shared" si="115"/>
        <v>3.7735849056603772E-4</v>
      </c>
      <c r="AP167" s="601">
        <f t="shared" si="95"/>
        <v>2650</v>
      </c>
      <c r="AQ167" s="167">
        <v>3770</v>
      </c>
      <c r="AR167" s="665">
        <v>0.70291777188328908</v>
      </c>
      <c r="AS167" s="386">
        <f t="shared" si="96"/>
        <v>2649</v>
      </c>
      <c r="AT167" s="386">
        <f t="shared" si="116"/>
        <v>1</v>
      </c>
      <c r="AU167" s="601">
        <f t="shared" si="97"/>
        <v>2650</v>
      </c>
      <c r="AV167" s="601">
        <v>1616</v>
      </c>
      <c r="AW167" s="598">
        <f t="shared" si="98"/>
        <v>0.61004152510381271</v>
      </c>
      <c r="AX167" s="601">
        <v>1</v>
      </c>
      <c r="AY167" s="598">
        <f t="shared" si="119"/>
        <v>1</v>
      </c>
      <c r="AZ167" s="601">
        <f t="shared" si="99"/>
        <v>1617</v>
      </c>
      <c r="BA167" s="598">
        <f t="shared" si="100"/>
        <v>0.61018867924528297</v>
      </c>
      <c r="BB167" s="601">
        <v>15</v>
      </c>
      <c r="BC167" s="598">
        <f t="shared" si="101"/>
        <v>9.2821782178217817E-3</v>
      </c>
      <c r="BD167" s="600">
        <v>0</v>
      </c>
      <c r="BE167" s="598">
        <f t="shared" si="120"/>
        <v>0</v>
      </c>
      <c r="BF167" s="600">
        <f t="shared" si="102"/>
        <v>15</v>
      </c>
      <c r="BG167" s="598">
        <f t="shared" si="103"/>
        <v>9.2764378478664197E-3</v>
      </c>
      <c r="BH167" s="601">
        <v>12</v>
      </c>
      <c r="BI167" s="598">
        <f t="shared" si="104"/>
        <v>0.8</v>
      </c>
      <c r="BJ167" s="600">
        <v>0</v>
      </c>
      <c r="BK167" s="385" t="str">
        <f t="shared" si="114"/>
        <v/>
      </c>
      <c r="BL167" s="600">
        <f t="shared" si="105"/>
        <v>12</v>
      </c>
      <c r="BM167" s="598">
        <f t="shared" si="106"/>
        <v>0.8</v>
      </c>
      <c r="BN167" s="601">
        <v>5</v>
      </c>
      <c r="BO167" s="598">
        <f t="shared" si="107"/>
        <v>3.0921459492888066E-3</v>
      </c>
      <c r="BP167" s="601">
        <v>47</v>
      </c>
      <c r="BQ167" s="598">
        <f t="shared" si="90"/>
        <v>2.9066171923314781E-2</v>
      </c>
      <c r="BR167" s="601">
        <f t="shared" si="91"/>
        <v>52</v>
      </c>
      <c r="BS167" s="598">
        <f t="shared" si="108"/>
        <v>3.2158317872603585E-2</v>
      </c>
      <c r="BT167" s="600">
        <v>0</v>
      </c>
      <c r="BU167" s="598">
        <f t="shared" si="109"/>
        <v>0</v>
      </c>
      <c r="BV167" s="600">
        <v>0</v>
      </c>
      <c r="BW167" s="598">
        <f t="shared" si="110"/>
        <v>0</v>
      </c>
      <c r="BX167" s="387" t="str">
        <f t="shared" si="111"/>
        <v/>
      </c>
    </row>
    <row r="168" spans="1:76" s="167" customFormat="1" x14ac:dyDescent="0.2">
      <c r="A168" s="379" t="s">
        <v>626</v>
      </c>
      <c r="B168" s="379" t="s">
        <v>628</v>
      </c>
      <c r="C168" s="379" t="s">
        <v>968</v>
      </c>
      <c r="D168" s="379" t="s">
        <v>515</v>
      </c>
      <c r="E168" s="379" t="s">
        <v>504</v>
      </c>
      <c r="F168" s="379" t="s">
        <v>519</v>
      </c>
      <c r="G168" s="10" t="s">
        <v>923</v>
      </c>
      <c r="H168" s="12" t="s">
        <v>1109</v>
      </c>
      <c r="I168" s="12" t="s">
        <v>934</v>
      </c>
      <c r="J168" s="10"/>
      <c r="K168" s="380"/>
      <c r="L168" s="380"/>
      <c r="M168" s="381"/>
      <c r="N168" s="380"/>
      <c r="O168" s="380"/>
      <c r="P168" s="380"/>
      <c r="Q168" s="382"/>
      <c r="R168" s="382"/>
      <c r="S168" s="382"/>
      <c r="T168" s="391" t="s">
        <v>510</v>
      </c>
      <c r="U168" s="383">
        <v>1</v>
      </c>
      <c r="V168" s="600">
        <v>1</v>
      </c>
      <c r="W168" s="600">
        <v>1</v>
      </c>
      <c r="X168" s="123">
        <f t="shared" si="92"/>
        <v>1</v>
      </c>
      <c r="Y168" s="601">
        <f t="shared" si="93"/>
        <v>1158</v>
      </c>
      <c r="Z168" s="388" t="str">
        <f t="shared" si="94"/>
        <v/>
      </c>
      <c r="AA168" s="600">
        <v>1</v>
      </c>
      <c r="AB168" s="598">
        <f t="shared" si="121"/>
        <v>1</v>
      </c>
      <c r="AC168" s="384"/>
      <c r="AD168" s="385"/>
      <c r="AE168" s="600">
        <v>1</v>
      </c>
      <c r="AF168" s="598">
        <f t="shared" si="122"/>
        <v>1</v>
      </c>
      <c r="AG168" s="600">
        <f t="shared" si="123"/>
        <v>1</v>
      </c>
      <c r="AH168" s="385"/>
      <c r="AI168" s="384"/>
      <c r="AJ168" s="385"/>
      <c r="AK168" s="384"/>
      <c r="AL168" s="385"/>
      <c r="AM168" s="386">
        <v>1155</v>
      </c>
      <c r="AN168" s="601">
        <v>3</v>
      </c>
      <c r="AO168" s="602">
        <f t="shared" si="115"/>
        <v>2.5906735751295338E-3</v>
      </c>
      <c r="AP168" s="601">
        <f t="shared" si="95"/>
        <v>1158</v>
      </c>
      <c r="AQ168" s="167">
        <v>1950</v>
      </c>
      <c r="AR168" s="665">
        <v>0.5938461538461538</v>
      </c>
      <c r="AS168" s="382" t="str">
        <f t="shared" si="96"/>
        <v/>
      </c>
      <c r="AT168" s="382" t="str">
        <f t="shared" si="116"/>
        <v/>
      </c>
      <c r="AU168" s="388" t="str">
        <f t="shared" si="97"/>
        <v/>
      </c>
      <c r="AV168" s="388"/>
      <c r="AW168" s="385" t="str">
        <f t="shared" si="98"/>
        <v/>
      </c>
      <c r="AX168" s="388"/>
      <c r="AY168" s="385" t="str">
        <f t="shared" si="119"/>
        <v/>
      </c>
      <c r="AZ168" s="388" t="str">
        <f t="shared" si="99"/>
        <v/>
      </c>
      <c r="BA168" s="385" t="str">
        <f t="shared" si="100"/>
        <v/>
      </c>
      <c r="BB168" s="388"/>
      <c r="BC168" s="385" t="str">
        <f t="shared" si="101"/>
        <v/>
      </c>
      <c r="BD168" s="384"/>
      <c r="BE168" s="385" t="str">
        <f t="shared" si="120"/>
        <v/>
      </c>
      <c r="BF168" s="384" t="str">
        <f t="shared" si="102"/>
        <v/>
      </c>
      <c r="BG168" s="385" t="str">
        <f t="shared" si="103"/>
        <v/>
      </c>
      <c r="BH168" s="388"/>
      <c r="BI168" s="385" t="str">
        <f t="shared" si="104"/>
        <v/>
      </c>
      <c r="BJ168" s="384"/>
      <c r="BK168" s="385" t="str">
        <f t="shared" si="114"/>
        <v/>
      </c>
      <c r="BL168" s="384" t="str">
        <f t="shared" si="105"/>
        <v/>
      </c>
      <c r="BM168" s="385" t="str">
        <f t="shared" si="106"/>
        <v/>
      </c>
      <c r="BN168" s="388"/>
      <c r="BO168" s="385" t="str">
        <f t="shared" si="107"/>
        <v/>
      </c>
      <c r="BP168" s="388"/>
      <c r="BQ168" s="385" t="str">
        <f t="shared" si="90"/>
        <v/>
      </c>
      <c r="BR168" s="388" t="str">
        <f t="shared" si="91"/>
        <v/>
      </c>
      <c r="BS168" s="385" t="str">
        <f t="shared" si="108"/>
        <v/>
      </c>
      <c r="BT168" s="600">
        <v>1</v>
      </c>
      <c r="BU168" s="598">
        <f t="shared" si="109"/>
        <v>1</v>
      </c>
      <c r="BV168" s="600">
        <v>1</v>
      </c>
      <c r="BW168" s="598">
        <f t="shared" si="110"/>
        <v>1</v>
      </c>
      <c r="BX168" s="387" t="str">
        <f t="shared" si="111"/>
        <v/>
      </c>
    </row>
    <row r="169" spans="1:76" s="167" customFormat="1" ht="13.5" thickBot="1" x14ac:dyDescent="0.25">
      <c r="A169" s="379" t="s">
        <v>626</v>
      </c>
      <c r="B169" s="379" t="s">
        <v>628</v>
      </c>
      <c r="C169" s="379" t="s">
        <v>969</v>
      </c>
      <c r="D169" s="379" t="s">
        <v>515</v>
      </c>
      <c r="E169" s="379" t="s">
        <v>504</v>
      </c>
      <c r="F169" s="379" t="s">
        <v>519</v>
      </c>
      <c r="G169" s="10" t="s">
        <v>923</v>
      </c>
      <c r="H169" s="9" t="s">
        <v>1109</v>
      </c>
      <c r="I169" s="83" t="s">
        <v>934</v>
      </c>
      <c r="J169" s="10"/>
      <c r="K169" s="380"/>
      <c r="L169" s="380"/>
      <c r="M169" s="381"/>
      <c r="N169" s="380"/>
      <c r="O169" s="380"/>
      <c r="P169" s="380"/>
      <c r="Q169" s="382"/>
      <c r="R169" s="382"/>
      <c r="S169" s="382"/>
      <c r="T169" s="147" t="s">
        <v>386</v>
      </c>
      <c r="U169" s="383">
        <v>1</v>
      </c>
      <c r="V169" s="600">
        <v>0</v>
      </c>
      <c r="W169" s="600">
        <v>3</v>
      </c>
      <c r="X169" s="123">
        <f t="shared" si="92"/>
        <v>3</v>
      </c>
      <c r="Y169" s="601">
        <f t="shared" si="93"/>
        <v>1254</v>
      </c>
      <c r="Z169" s="601">
        <f t="shared" si="94"/>
        <v>718</v>
      </c>
      <c r="AA169" s="600">
        <v>1</v>
      </c>
      <c r="AB169" s="598">
        <f t="shared" si="121"/>
        <v>0.33333333333333331</v>
      </c>
      <c r="AC169" s="384"/>
      <c r="AD169" s="385"/>
      <c r="AE169" s="600">
        <v>1</v>
      </c>
      <c r="AF169" s="598">
        <f t="shared" si="122"/>
        <v>1</v>
      </c>
      <c r="AG169" s="600">
        <f t="shared" si="123"/>
        <v>1</v>
      </c>
      <c r="AH169" s="385"/>
      <c r="AI169" s="384"/>
      <c r="AJ169" s="385"/>
      <c r="AK169" s="384"/>
      <c r="AL169" s="385"/>
      <c r="AM169" s="386">
        <v>1252</v>
      </c>
      <c r="AN169" s="601">
        <v>2</v>
      </c>
      <c r="AO169" s="602">
        <f t="shared" si="115"/>
        <v>1.594896331738437E-3</v>
      </c>
      <c r="AP169" s="601">
        <f t="shared" si="95"/>
        <v>1254</v>
      </c>
      <c r="AQ169" s="167">
        <v>2170</v>
      </c>
      <c r="AR169" s="665">
        <v>0.57788018433179722</v>
      </c>
      <c r="AS169" s="386">
        <f t="shared" si="96"/>
        <v>1252</v>
      </c>
      <c r="AT169" s="386">
        <f t="shared" si="116"/>
        <v>2</v>
      </c>
      <c r="AU169" s="601">
        <f t="shared" si="97"/>
        <v>1254</v>
      </c>
      <c r="AV169" s="601">
        <v>716</v>
      </c>
      <c r="AW169" s="598">
        <f t="shared" si="98"/>
        <v>0.5718849840255591</v>
      </c>
      <c r="AX169" s="601">
        <v>2</v>
      </c>
      <c r="AY169" s="598">
        <f t="shared" si="119"/>
        <v>1</v>
      </c>
      <c r="AZ169" s="601">
        <f t="shared" si="99"/>
        <v>718</v>
      </c>
      <c r="BA169" s="598">
        <f t="shared" si="100"/>
        <v>0.57256778309409884</v>
      </c>
      <c r="BB169" s="601">
        <v>24</v>
      </c>
      <c r="BC169" s="598">
        <f t="shared" si="101"/>
        <v>3.3519553072625698E-2</v>
      </c>
      <c r="BD169" s="600">
        <v>2</v>
      </c>
      <c r="BE169" s="598">
        <f t="shared" si="120"/>
        <v>1</v>
      </c>
      <c r="BF169" s="600">
        <f t="shared" si="102"/>
        <v>26</v>
      </c>
      <c r="BG169" s="598">
        <f t="shared" si="103"/>
        <v>3.6211699164345405E-2</v>
      </c>
      <c r="BH169" s="601">
        <v>18</v>
      </c>
      <c r="BI169" s="598">
        <f t="shared" si="104"/>
        <v>0.75</v>
      </c>
      <c r="BJ169" s="600">
        <v>1</v>
      </c>
      <c r="BK169" s="598">
        <f t="shared" si="114"/>
        <v>0.5</v>
      </c>
      <c r="BL169" s="600">
        <f t="shared" si="105"/>
        <v>19</v>
      </c>
      <c r="BM169" s="598">
        <f t="shared" si="106"/>
        <v>0.73076923076923073</v>
      </c>
      <c r="BN169" s="601">
        <v>6</v>
      </c>
      <c r="BO169" s="598">
        <f t="shared" si="107"/>
        <v>8.356545961002786E-3</v>
      </c>
      <c r="BP169" s="601">
        <v>9</v>
      </c>
      <c r="BQ169" s="598">
        <f t="shared" si="90"/>
        <v>1.2534818941504178E-2</v>
      </c>
      <c r="BR169" s="601">
        <f t="shared" si="91"/>
        <v>15</v>
      </c>
      <c r="BS169" s="598">
        <f t="shared" si="108"/>
        <v>2.0891364902506964E-2</v>
      </c>
      <c r="BT169" s="600">
        <v>2</v>
      </c>
      <c r="BU169" s="598">
        <f t="shared" si="109"/>
        <v>0.66666666666666663</v>
      </c>
      <c r="BV169" s="600">
        <v>0</v>
      </c>
      <c r="BW169" s="598">
        <f t="shared" si="110"/>
        <v>0</v>
      </c>
      <c r="BX169" s="387" t="str">
        <f t="shared" si="111"/>
        <v/>
      </c>
    </row>
    <row r="170" spans="1:76" s="167" customFormat="1" ht="13.5" thickBot="1" x14ac:dyDescent="0.25">
      <c r="A170" s="379" t="s">
        <v>626</v>
      </c>
      <c r="B170" s="379" t="s">
        <v>628</v>
      </c>
      <c r="C170" s="379" t="s">
        <v>970</v>
      </c>
      <c r="D170" s="379" t="s">
        <v>515</v>
      </c>
      <c r="E170" s="379" t="s">
        <v>504</v>
      </c>
      <c r="F170" s="379" t="s">
        <v>519</v>
      </c>
      <c r="G170" s="10" t="s">
        <v>923</v>
      </c>
      <c r="H170" s="9" t="s">
        <v>1109</v>
      </c>
      <c r="I170" s="83" t="s">
        <v>934</v>
      </c>
      <c r="J170" s="10"/>
      <c r="K170" s="479" t="s">
        <v>436</v>
      </c>
      <c r="L170" s="479" t="s">
        <v>438</v>
      </c>
      <c r="M170" s="479" t="s">
        <v>450</v>
      </c>
      <c r="N170" s="391" t="s">
        <v>437</v>
      </c>
      <c r="O170" s="391" t="s">
        <v>438</v>
      </c>
      <c r="P170" s="391" t="s">
        <v>438</v>
      </c>
      <c r="Q170" s="480">
        <v>30339</v>
      </c>
      <c r="R170" s="480">
        <v>550</v>
      </c>
      <c r="S170" s="480">
        <v>58</v>
      </c>
      <c r="T170" s="147" t="s">
        <v>386</v>
      </c>
      <c r="U170" s="383">
        <v>1</v>
      </c>
      <c r="V170" s="600">
        <v>0</v>
      </c>
      <c r="W170" s="600">
        <v>3</v>
      </c>
      <c r="X170" s="123">
        <f t="shared" si="92"/>
        <v>3</v>
      </c>
      <c r="Y170" s="601">
        <f t="shared" si="93"/>
        <v>1203</v>
      </c>
      <c r="Z170" s="601">
        <f t="shared" si="94"/>
        <v>695</v>
      </c>
      <c r="AA170" s="600">
        <v>0</v>
      </c>
      <c r="AB170" s="598">
        <f t="shared" si="121"/>
        <v>0</v>
      </c>
      <c r="AC170" s="384"/>
      <c r="AD170" s="385"/>
      <c r="AE170" s="600">
        <v>0</v>
      </c>
      <c r="AF170" s="598">
        <f t="shared" si="122"/>
        <v>0</v>
      </c>
      <c r="AG170" s="600">
        <f t="shared" si="123"/>
        <v>0</v>
      </c>
      <c r="AH170" s="385"/>
      <c r="AI170" s="384"/>
      <c r="AJ170" s="385"/>
      <c r="AK170" s="384"/>
      <c r="AL170" s="385"/>
      <c r="AM170" s="386">
        <v>1203</v>
      </c>
      <c r="AN170" s="601">
        <v>0</v>
      </c>
      <c r="AO170" s="602">
        <f t="shared" si="115"/>
        <v>0</v>
      </c>
      <c r="AP170" s="601">
        <f t="shared" si="95"/>
        <v>1203</v>
      </c>
      <c r="AQ170" s="167">
        <v>2050</v>
      </c>
      <c r="AR170" s="665">
        <v>0.58682926829268289</v>
      </c>
      <c r="AS170" s="386">
        <f t="shared" si="96"/>
        <v>1203</v>
      </c>
      <c r="AT170" s="386">
        <f t="shared" si="116"/>
        <v>0</v>
      </c>
      <c r="AU170" s="601">
        <f t="shared" si="97"/>
        <v>1203</v>
      </c>
      <c r="AV170" s="601">
        <v>695</v>
      </c>
      <c r="AW170" s="598">
        <f t="shared" si="98"/>
        <v>0.57772236076475481</v>
      </c>
      <c r="AX170" s="601">
        <v>0</v>
      </c>
      <c r="AY170" s="385" t="str">
        <f t="shared" si="119"/>
        <v/>
      </c>
      <c r="AZ170" s="601">
        <f t="shared" si="99"/>
        <v>695</v>
      </c>
      <c r="BA170" s="598">
        <f t="shared" si="100"/>
        <v>0.57772236076475481</v>
      </c>
      <c r="BB170" s="601">
        <v>7</v>
      </c>
      <c r="BC170" s="598">
        <f t="shared" si="101"/>
        <v>1.0071942446043165E-2</v>
      </c>
      <c r="BD170" s="600">
        <v>0</v>
      </c>
      <c r="BE170" s="385" t="str">
        <f>IF(BD170="","",IF(BD170=0,"",BD170/AX170))</f>
        <v/>
      </c>
      <c r="BF170" s="600">
        <f t="shared" si="102"/>
        <v>7</v>
      </c>
      <c r="BG170" s="598">
        <f t="shared" si="103"/>
        <v>1.0071942446043165E-2</v>
      </c>
      <c r="BH170" s="601">
        <v>6</v>
      </c>
      <c r="BI170" s="598">
        <f t="shared" si="104"/>
        <v>0.8571428571428571</v>
      </c>
      <c r="BJ170" s="600">
        <v>0</v>
      </c>
      <c r="BK170" s="385" t="str">
        <f t="shared" si="114"/>
        <v/>
      </c>
      <c r="BL170" s="600">
        <f t="shared" si="105"/>
        <v>6</v>
      </c>
      <c r="BM170" s="598">
        <f t="shared" si="106"/>
        <v>0.8571428571428571</v>
      </c>
      <c r="BN170" s="601">
        <v>1</v>
      </c>
      <c r="BO170" s="598">
        <f t="shared" si="107"/>
        <v>1.4388489208633094E-3</v>
      </c>
      <c r="BP170" s="601">
        <v>9</v>
      </c>
      <c r="BQ170" s="598">
        <f t="shared" si="90"/>
        <v>1.2949640287769784E-2</v>
      </c>
      <c r="BR170" s="601">
        <f t="shared" si="91"/>
        <v>10</v>
      </c>
      <c r="BS170" s="598">
        <f t="shared" si="108"/>
        <v>1.4388489208633094E-2</v>
      </c>
      <c r="BT170" s="600">
        <v>1</v>
      </c>
      <c r="BU170" s="598">
        <f t="shared" si="109"/>
        <v>0.33333333333333331</v>
      </c>
      <c r="BV170" s="600">
        <v>1</v>
      </c>
      <c r="BW170" s="598">
        <f t="shared" si="110"/>
        <v>1</v>
      </c>
      <c r="BX170" s="387" t="str">
        <f t="shared" si="111"/>
        <v/>
      </c>
    </row>
    <row r="171" spans="1:76" s="487" customFormat="1" ht="13.5" thickBot="1" x14ac:dyDescent="0.25">
      <c r="A171" s="392" t="s">
        <v>626</v>
      </c>
      <c r="B171" s="392" t="s">
        <v>628</v>
      </c>
      <c r="C171" s="392" t="s">
        <v>502</v>
      </c>
      <c r="D171" s="392" t="s">
        <v>509</v>
      </c>
      <c r="E171" s="392" t="s">
        <v>504</v>
      </c>
      <c r="F171" s="392" t="s">
        <v>519</v>
      </c>
      <c r="G171" s="9" t="s">
        <v>923</v>
      </c>
      <c r="H171" s="9" t="s">
        <v>1109</v>
      </c>
      <c r="I171" s="83" t="s">
        <v>934</v>
      </c>
      <c r="J171" s="9"/>
      <c r="K171" s="467"/>
      <c r="L171" s="467"/>
      <c r="M171" s="468"/>
      <c r="N171" s="467"/>
      <c r="O171" s="467"/>
      <c r="P171" s="467"/>
      <c r="Q171" s="466"/>
      <c r="R171" s="466"/>
      <c r="S171" s="466"/>
      <c r="T171" s="127" t="s">
        <v>386</v>
      </c>
      <c r="U171" s="397">
        <v>1</v>
      </c>
      <c r="V171" s="605">
        <v>0</v>
      </c>
      <c r="W171" s="605">
        <v>2</v>
      </c>
      <c r="X171" s="606">
        <f t="shared" si="92"/>
        <v>2</v>
      </c>
      <c r="Y171" s="607">
        <f t="shared" si="93"/>
        <v>30339</v>
      </c>
      <c r="Z171" s="607">
        <f t="shared" si="94"/>
        <v>16598</v>
      </c>
      <c r="AA171" s="605">
        <v>2</v>
      </c>
      <c r="AB171" s="608">
        <f t="shared" si="121"/>
        <v>1</v>
      </c>
      <c r="AC171" s="605">
        <v>0</v>
      </c>
      <c r="AD171" s="608" t="s">
        <v>434</v>
      </c>
      <c r="AE171" s="605">
        <v>1</v>
      </c>
      <c r="AF171" s="608">
        <f t="shared" si="122"/>
        <v>1</v>
      </c>
      <c r="AG171" s="605">
        <v>1</v>
      </c>
      <c r="AH171" s="399"/>
      <c r="AI171" s="398"/>
      <c r="AJ171" s="399"/>
      <c r="AK171" s="398"/>
      <c r="AL171" s="399"/>
      <c r="AM171" s="396">
        <v>30317</v>
      </c>
      <c r="AN171" s="607">
        <v>22</v>
      </c>
      <c r="AO171" s="609">
        <f t="shared" si="115"/>
        <v>7.2513925969873764E-4</v>
      </c>
      <c r="AP171" s="607">
        <f t="shared" si="95"/>
        <v>30339</v>
      </c>
      <c r="AQ171" s="167">
        <v>46210</v>
      </c>
      <c r="AR171" s="665">
        <v>0.6565462021207531</v>
      </c>
      <c r="AS171" s="396">
        <f t="shared" si="96"/>
        <v>30317</v>
      </c>
      <c r="AT171" s="396">
        <f t="shared" si="116"/>
        <v>22</v>
      </c>
      <c r="AU171" s="607">
        <f t="shared" si="97"/>
        <v>30339</v>
      </c>
      <c r="AV171" s="607">
        <v>16570</v>
      </c>
      <c r="AW171" s="608">
        <f t="shared" si="98"/>
        <v>0.54655803674506054</v>
      </c>
      <c r="AX171" s="607">
        <v>28</v>
      </c>
      <c r="AY171" s="608">
        <f t="shared" si="119"/>
        <v>1.2727272727272727</v>
      </c>
      <c r="AZ171" s="607">
        <f t="shared" si="99"/>
        <v>16598</v>
      </c>
      <c r="BA171" s="608">
        <f t="shared" si="100"/>
        <v>0.54708461056725666</v>
      </c>
      <c r="BB171" s="607">
        <v>313</v>
      </c>
      <c r="BC171" s="608">
        <f t="shared" si="101"/>
        <v>1.8889559444779724E-2</v>
      </c>
      <c r="BD171" s="605">
        <v>8</v>
      </c>
      <c r="BE171" s="608">
        <f>IF(BD171="","",BD171/AX171)</f>
        <v>0.2857142857142857</v>
      </c>
      <c r="BF171" s="605">
        <f t="shared" si="102"/>
        <v>321</v>
      </c>
      <c r="BG171" s="608">
        <f t="shared" si="103"/>
        <v>1.9339679479455356E-2</v>
      </c>
      <c r="BH171" s="607">
        <v>253</v>
      </c>
      <c r="BI171" s="608">
        <f t="shared" si="104"/>
        <v>0.80830670926517567</v>
      </c>
      <c r="BJ171" s="605">
        <v>7</v>
      </c>
      <c r="BK171" s="608">
        <f t="shared" si="114"/>
        <v>0.875</v>
      </c>
      <c r="BL171" s="605">
        <f t="shared" si="105"/>
        <v>260</v>
      </c>
      <c r="BM171" s="608">
        <f t="shared" si="106"/>
        <v>0.8099688473520249</v>
      </c>
      <c r="BN171" s="607">
        <v>15</v>
      </c>
      <c r="BO171" s="608">
        <f t="shared" si="107"/>
        <v>9.0372334016146523E-4</v>
      </c>
      <c r="BP171" s="607">
        <v>234</v>
      </c>
      <c r="BQ171" s="608">
        <f t="shared" si="90"/>
        <v>1.4098084106518858E-2</v>
      </c>
      <c r="BR171" s="607">
        <f t="shared" si="91"/>
        <v>249</v>
      </c>
      <c r="BS171" s="608">
        <f t="shared" si="108"/>
        <v>1.5001807446680324E-2</v>
      </c>
      <c r="BT171" s="605">
        <v>0</v>
      </c>
      <c r="BU171" s="608">
        <f t="shared" si="109"/>
        <v>0</v>
      </c>
      <c r="BV171" s="605">
        <v>0</v>
      </c>
      <c r="BW171" s="608">
        <f t="shared" si="110"/>
        <v>0</v>
      </c>
      <c r="BX171" s="411" t="str">
        <f t="shared" si="111"/>
        <v/>
      </c>
    </row>
    <row r="172" spans="1:76" s="486" customFormat="1" x14ac:dyDescent="0.2">
      <c r="A172" s="400" t="s">
        <v>631</v>
      </c>
      <c r="B172" s="400" t="s">
        <v>640</v>
      </c>
      <c r="C172" s="400" t="s">
        <v>502</v>
      </c>
      <c r="D172" s="400" t="s">
        <v>507</v>
      </c>
      <c r="E172" s="400" t="s">
        <v>504</v>
      </c>
      <c r="F172" s="400" t="s">
        <v>505</v>
      </c>
      <c r="G172" s="12" t="s">
        <v>318</v>
      </c>
      <c r="H172" s="12" t="s">
        <v>1112</v>
      </c>
      <c r="I172" s="12" t="s">
        <v>934</v>
      </c>
      <c r="J172" s="12"/>
      <c r="K172" s="401"/>
      <c r="L172" s="401"/>
      <c r="M172" s="402"/>
      <c r="N172" s="401"/>
      <c r="O172" s="401"/>
      <c r="P172" s="401"/>
      <c r="Q172" s="403"/>
      <c r="R172" s="403"/>
      <c r="S172" s="403"/>
      <c r="T172" s="147" t="s">
        <v>386</v>
      </c>
      <c r="U172" s="405">
        <v>5</v>
      </c>
      <c r="V172" s="405">
        <v>0</v>
      </c>
      <c r="W172" s="405">
        <v>9</v>
      </c>
      <c r="X172" s="113">
        <f t="shared" si="92"/>
        <v>1.8</v>
      </c>
      <c r="Y172" s="114">
        <f t="shared" si="93"/>
        <v>215.6</v>
      </c>
      <c r="Z172" s="114">
        <f t="shared" si="94"/>
        <v>107</v>
      </c>
      <c r="AA172" s="406"/>
      <c r="AB172" s="407"/>
      <c r="AC172" s="406"/>
      <c r="AD172" s="407"/>
      <c r="AE172" s="406"/>
      <c r="AF172" s="407"/>
      <c r="AG172" s="406"/>
      <c r="AH172" s="407"/>
      <c r="AI172" s="597">
        <v>2</v>
      </c>
      <c r="AJ172" s="115">
        <f t="shared" ref="AJ172:AJ184" si="124">AI172/W172</f>
        <v>0.22222222222222221</v>
      </c>
      <c r="AK172" s="597">
        <v>1</v>
      </c>
      <c r="AL172" s="115">
        <f t="shared" ref="AL172:AL184" si="125">AK172/U172</f>
        <v>0.2</v>
      </c>
      <c r="AM172" s="408">
        <v>1077</v>
      </c>
      <c r="AN172" s="114">
        <v>1</v>
      </c>
      <c r="AO172" s="118">
        <f t="shared" si="115"/>
        <v>9.2764378478664194E-4</v>
      </c>
      <c r="AP172" s="114">
        <f t="shared" si="95"/>
        <v>1078</v>
      </c>
      <c r="AQ172" s="167">
        <v>1530</v>
      </c>
      <c r="AR172" s="665">
        <v>0.70457516339869286</v>
      </c>
      <c r="AS172" s="408">
        <f t="shared" si="96"/>
        <v>1077</v>
      </c>
      <c r="AT172" s="408">
        <f t="shared" si="116"/>
        <v>1</v>
      </c>
      <c r="AU172" s="114">
        <f t="shared" si="97"/>
        <v>1078</v>
      </c>
      <c r="AV172" s="114">
        <v>535</v>
      </c>
      <c r="AW172" s="115">
        <f t="shared" si="98"/>
        <v>0.49675023212627667</v>
      </c>
      <c r="AX172" s="114">
        <v>0</v>
      </c>
      <c r="AY172" s="115">
        <f t="shared" si="119"/>
        <v>0</v>
      </c>
      <c r="AZ172" s="114">
        <f t="shared" si="99"/>
        <v>535</v>
      </c>
      <c r="BA172" s="115">
        <f t="shared" si="100"/>
        <v>0.49628942486085342</v>
      </c>
      <c r="BB172" s="114">
        <v>0</v>
      </c>
      <c r="BC172" s="115">
        <f t="shared" si="101"/>
        <v>0</v>
      </c>
      <c r="BD172" s="597">
        <v>0</v>
      </c>
      <c r="BE172" s="407" t="str">
        <f>IF(BD172="","",IF(AX172=0,"",BD172/AX172))</f>
        <v/>
      </c>
      <c r="BF172" s="597">
        <f t="shared" si="102"/>
        <v>0</v>
      </c>
      <c r="BG172" s="115">
        <f t="shared" si="103"/>
        <v>0</v>
      </c>
      <c r="BH172" s="114">
        <v>0</v>
      </c>
      <c r="BI172" s="407" t="str">
        <f t="shared" si="104"/>
        <v/>
      </c>
      <c r="BJ172" s="597">
        <v>0</v>
      </c>
      <c r="BK172" s="407" t="str">
        <f t="shared" si="114"/>
        <v/>
      </c>
      <c r="BL172" s="597">
        <f t="shared" si="105"/>
        <v>0</v>
      </c>
      <c r="BM172" s="407" t="str">
        <f t="shared" si="106"/>
        <v/>
      </c>
      <c r="BN172" s="114">
        <v>0</v>
      </c>
      <c r="BO172" s="115">
        <f t="shared" si="107"/>
        <v>0</v>
      </c>
      <c r="BP172" s="114">
        <v>1</v>
      </c>
      <c r="BQ172" s="115">
        <f t="shared" si="90"/>
        <v>1.869158878504673E-3</v>
      </c>
      <c r="BR172" s="114">
        <f t="shared" si="91"/>
        <v>1</v>
      </c>
      <c r="BS172" s="115">
        <f t="shared" si="108"/>
        <v>1.869158878504673E-3</v>
      </c>
      <c r="BT172" s="597">
        <v>3</v>
      </c>
      <c r="BU172" s="115">
        <f t="shared" si="109"/>
        <v>0.33333333333333331</v>
      </c>
      <c r="BV172" s="597">
        <v>1</v>
      </c>
      <c r="BW172" s="115">
        <f t="shared" si="110"/>
        <v>0.2</v>
      </c>
      <c r="BX172" s="409" t="str">
        <f t="shared" si="111"/>
        <v/>
      </c>
    </row>
    <row r="173" spans="1:76" s="167" customFormat="1" x14ac:dyDescent="0.2">
      <c r="A173" s="379" t="s">
        <v>631</v>
      </c>
      <c r="B173" s="379" t="s">
        <v>641</v>
      </c>
      <c r="C173" s="379" t="s">
        <v>643</v>
      </c>
      <c r="D173" s="379" t="s">
        <v>515</v>
      </c>
      <c r="E173" s="379" t="s">
        <v>504</v>
      </c>
      <c r="F173" s="379" t="s">
        <v>505</v>
      </c>
      <c r="G173" s="199" t="s">
        <v>318</v>
      </c>
      <c r="H173" s="12" t="s">
        <v>1112</v>
      </c>
      <c r="I173" s="10" t="s">
        <v>934</v>
      </c>
      <c r="J173" s="10"/>
      <c r="K173" s="380"/>
      <c r="L173" s="380"/>
      <c r="M173" s="381"/>
      <c r="N173" s="380"/>
      <c r="O173" s="380"/>
      <c r="P173" s="380"/>
      <c r="Q173" s="382"/>
      <c r="R173" s="382"/>
      <c r="S173" s="382"/>
      <c r="T173" s="147" t="s">
        <v>386</v>
      </c>
      <c r="U173" s="383">
        <v>3</v>
      </c>
      <c r="V173" s="600">
        <v>0</v>
      </c>
      <c r="W173" s="600">
        <v>4</v>
      </c>
      <c r="X173" s="123">
        <f t="shared" si="92"/>
        <v>1.3333333333333333</v>
      </c>
      <c r="Y173" s="601">
        <f t="shared" si="93"/>
        <v>2996</v>
      </c>
      <c r="Z173" s="601">
        <f t="shared" si="94"/>
        <v>1516</v>
      </c>
      <c r="AA173" s="600">
        <v>3</v>
      </c>
      <c r="AB173" s="598">
        <f>AA173/W173</f>
        <v>0.75</v>
      </c>
      <c r="AC173" s="384"/>
      <c r="AD173" s="385"/>
      <c r="AE173" s="600">
        <v>3</v>
      </c>
      <c r="AF173" s="598">
        <f>AE173/U173</f>
        <v>1</v>
      </c>
      <c r="AG173" s="600">
        <f>AE173</f>
        <v>3</v>
      </c>
      <c r="AH173" s="385"/>
      <c r="AI173" s="600">
        <v>0</v>
      </c>
      <c r="AJ173" s="598">
        <f t="shared" si="124"/>
        <v>0</v>
      </c>
      <c r="AK173" s="600">
        <v>0</v>
      </c>
      <c r="AL173" s="598">
        <f t="shared" si="125"/>
        <v>0</v>
      </c>
      <c r="AM173" s="386">
        <v>8973</v>
      </c>
      <c r="AN173" s="601">
        <v>15</v>
      </c>
      <c r="AO173" s="602">
        <f t="shared" si="115"/>
        <v>1.6688918558077437E-3</v>
      </c>
      <c r="AP173" s="601">
        <f t="shared" si="95"/>
        <v>8988</v>
      </c>
      <c r="AQ173" s="167">
        <v>12250</v>
      </c>
      <c r="AR173" s="665">
        <v>0.73371428571428576</v>
      </c>
      <c r="AS173" s="386">
        <f t="shared" si="96"/>
        <v>8973</v>
      </c>
      <c r="AT173" s="386">
        <f t="shared" si="116"/>
        <v>15</v>
      </c>
      <c r="AU173" s="601">
        <f t="shared" si="97"/>
        <v>8988</v>
      </c>
      <c r="AV173" s="601">
        <v>4535</v>
      </c>
      <c r="AW173" s="598">
        <f t="shared" si="98"/>
        <v>0.50540510420149332</v>
      </c>
      <c r="AX173" s="601">
        <v>13</v>
      </c>
      <c r="AY173" s="598">
        <f t="shared" si="119"/>
        <v>0.8666666666666667</v>
      </c>
      <c r="AZ173" s="601">
        <f t="shared" si="99"/>
        <v>4548</v>
      </c>
      <c r="BA173" s="598">
        <f t="shared" si="100"/>
        <v>0.50600801068090784</v>
      </c>
      <c r="BB173" s="601">
        <v>20</v>
      </c>
      <c r="BC173" s="598">
        <f t="shared" si="101"/>
        <v>4.410143329658214E-3</v>
      </c>
      <c r="BD173" s="600">
        <v>4</v>
      </c>
      <c r="BE173" s="598">
        <f>IF(BD173="","",BD173/AX173)</f>
        <v>0.30769230769230771</v>
      </c>
      <c r="BF173" s="600">
        <f t="shared" si="102"/>
        <v>24</v>
      </c>
      <c r="BG173" s="598">
        <f t="shared" si="103"/>
        <v>5.2770448548812663E-3</v>
      </c>
      <c r="BH173" s="601">
        <v>16</v>
      </c>
      <c r="BI173" s="598">
        <f t="shared" si="104"/>
        <v>0.8</v>
      </c>
      <c r="BJ173" s="600">
        <v>4</v>
      </c>
      <c r="BK173" s="598">
        <f t="shared" si="114"/>
        <v>1</v>
      </c>
      <c r="BL173" s="600">
        <f t="shared" si="105"/>
        <v>20</v>
      </c>
      <c r="BM173" s="598">
        <f t="shared" si="106"/>
        <v>0.83333333333333337</v>
      </c>
      <c r="BN173" s="601">
        <v>1</v>
      </c>
      <c r="BO173" s="598">
        <f t="shared" si="107"/>
        <v>2.1987686895338611E-4</v>
      </c>
      <c r="BP173" s="601">
        <v>149</v>
      </c>
      <c r="BQ173" s="598">
        <f t="shared" si="90"/>
        <v>3.2761653474054526E-2</v>
      </c>
      <c r="BR173" s="601">
        <f t="shared" si="91"/>
        <v>150</v>
      </c>
      <c r="BS173" s="598">
        <f t="shared" si="108"/>
        <v>3.2981530343007916E-2</v>
      </c>
      <c r="BT173" s="600">
        <v>1</v>
      </c>
      <c r="BU173" s="598">
        <f t="shared" si="109"/>
        <v>0.25</v>
      </c>
      <c r="BV173" s="600">
        <v>1</v>
      </c>
      <c r="BW173" s="598">
        <f t="shared" si="110"/>
        <v>0.33333333333333331</v>
      </c>
      <c r="BX173" s="387" t="str">
        <f t="shared" si="111"/>
        <v/>
      </c>
    </row>
    <row r="174" spans="1:76" s="167" customFormat="1" x14ac:dyDescent="0.2">
      <c r="A174" s="379" t="s">
        <v>631</v>
      </c>
      <c r="B174" s="379" t="s">
        <v>641</v>
      </c>
      <c r="C174" s="379" t="s">
        <v>642</v>
      </c>
      <c r="D174" s="379" t="s">
        <v>515</v>
      </c>
      <c r="E174" s="379" t="s">
        <v>504</v>
      </c>
      <c r="F174" s="379" t="s">
        <v>505</v>
      </c>
      <c r="G174" s="10" t="s">
        <v>318</v>
      </c>
      <c r="H174" s="12" t="s">
        <v>1112</v>
      </c>
      <c r="I174" s="10" t="s">
        <v>934</v>
      </c>
      <c r="J174" s="10"/>
      <c r="K174" s="380"/>
      <c r="L174" s="380"/>
      <c r="M174" s="381"/>
      <c r="N174" s="380"/>
      <c r="O174" s="380"/>
      <c r="P174" s="380"/>
      <c r="Q174" s="382"/>
      <c r="R174" s="382"/>
      <c r="S174" s="382"/>
      <c r="T174" s="147" t="s">
        <v>386</v>
      </c>
      <c r="U174" s="383">
        <v>5</v>
      </c>
      <c r="V174" s="600">
        <v>0</v>
      </c>
      <c r="W174" s="600">
        <v>8</v>
      </c>
      <c r="X174" s="123">
        <f t="shared" si="92"/>
        <v>1.6</v>
      </c>
      <c r="Y174" s="601">
        <f t="shared" si="93"/>
        <v>1138.2</v>
      </c>
      <c r="Z174" s="601">
        <f t="shared" si="94"/>
        <v>579.79999999999995</v>
      </c>
      <c r="AA174" s="600">
        <v>3</v>
      </c>
      <c r="AB174" s="598">
        <f>AA174/W174</f>
        <v>0.375</v>
      </c>
      <c r="AC174" s="384"/>
      <c r="AD174" s="385"/>
      <c r="AE174" s="600">
        <v>2</v>
      </c>
      <c r="AF174" s="598">
        <f>AE174/U174</f>
        <v>0.4</v>
      </c>
      <c r="AG174" s="600">
        <f>AE174</f>
        <v>2</v>
      </c>
      <c r="AH174" s="385"/>
      <c r="AI174" s="600">
        <v>0</v>
      </c>
      <c r="AJ174" s="598">
        <f t="shared" si="124"/>
        <v>0</v>
      </c>
      <c r="AK174" s="600">
        <v>0</v>
      </c>
      <c r="AL174" s="598">
        <f t="shared" si="125"/>
        <v>0</v>
      </c>
      <c r="AM174" s="386">
        <v>5677</v>
      </c>
      <c r="AN174" s="601">
        <v>14</v>
      </c>
      <c r="AO174" s="602">
        <f t="shared" si="115"/>
        <v>2.4600246002460025E-3</v>
      </c>
      <c r="AP174" s="601">
        <f t="shared" si="95"/>
        <v>5691</v>
      </c>
      <c r="AQ174" s="167">
        <v>7590</v>
      </c>
      <c r="AR174" s="665">
        <v>0.74980237154150198</v>
      </c>
      <c r="AS174" s="386">
        <f t="shared" si="96"/>
        <v>5677</v>
      </c>
      <c r="AT174" s="386">
        <f t="shared" si="116"/>
        <v>14</v>
      </c>
      <c r="AU174" s="601">
        <f t="shared" si="97"/>
        <v>5691</v>
      </c>
      <c r="AV174" s="601">
        <v>2889</v>
      </c>
      <c r="AW174" s="598">
        <f t="shared" si="98"/>
        <v>0.50889554342082088</v>
      </c>
      <c r="AX174" s="601">
        <v>10</v>
      </c>
      <c r="AY174" s="598">
        <f t="shared" si="119"/>
        <v>0.7142857142857143</v>
      </c>
      <c r="AZ174" s="601">
        <f t="shared" si="99"/>
        <v>2899</v>
      </c>
      <c r="BA174" s="598">
        <f t="shared" si="100"/>
        <v>0.50940080829379719</v>
      </c>
      <c r="BB174" s="601">
        <v>10</v>
      </c>
      <c r="BC174" s="598">
        <f t="shared" si="101"/>
        <v>3.4614053305642091E-3</v>
      </c>
      <c r="BD174" s="600">
        <v>1</v>
      </c>
      <c r="BE174" s="598">
        <f>IF(BD174="","",BD174/AX174)</f>
        <v>0.1</v>
      </c>
      <c r="BF174" s="600">
        <f t="shared" si="102"/>
        <v>11</v>
      </c>
      <c r="BG174" s="598">
        <f t="shared" si="103"/>
        <v>3.7944118661607453E-3</v>
      </c>
      <c r="BH174" s="601">
        <v>10</v>
      </c>
      <c r="BI174" s="598">
        <f t="shared" si="104"/>
        <v>1</v>
      </c>
      <c r="BJ174" s="600">
        <v>1</v>
      </c>
      <c r="BK174" s="598">
        <f t="shared" si="114"/>
        <v>1</v>
      </c>
      <c r="BL174" s="600">
        <f t="shared" si="105"/>
        <v>11</v>
      </c>
      <c r="BM174" s="598">
        <f t="shared" si="106"/>
        <v>1</v>
      </c>
      <c r="BN174" s="601">
        <v>5</v>
      </c>
      <c r="BO174" s="598">
        <f t="shared" si="107"/>
        <v>1.7247326664367024E-3</v>
      </c>
      <c r="BP174" s="601">
        <v>12</v>
      </c>
      <c r="BQ174" s="598">
        <f t="shared" si="90"/>
        <v>4.1393583994480858E-3</v>
      </c>
      <c r="BR174" s="601">
        <f t="shared" si="91"/>
        <v>17</v>
      </c>
      <c r="BS174" s="598">
        <f t="shared" si="108"/>
        <v>5.8640910658847882E-3</v>
      </c>
      <c r="BT174" s="600">
        <v>2</v>
      </c>
      <c r="BU174" s="598">
        <f t="shared" si="109"/>
        <v>0.25</v>
      </c>
      <c r="BV174" s="600">
        <v>1</v>
      </c>
      <c r="BW174" s="598">
        <f t="shared" si="110"/>
        <v>0.2</v>
      </c>
      <c r="BX174" s="387" t="str">
        <f t="shared" si="111"/>
        <v/>
      </c>
    </row>
    <row r="175" spans="1:76" s="167" customFormat="1" x14ac:dyDescent="0.2">
      <c r="A175" s="379" t="s">
        <v>631</v>
      </c>
      <c r="B175" s="379" t="s">
        <v>641</v>
      </c>
      <c r="C175" s="379" t="s">
        <v>644</v>
      </c>
      <c r="D175" s="379" t="s">
        <v>515</v>
      </c>
      <c r="E175" s="379" t="s">
        <v>504</v>
      </c>
      <c r="F175" s="379" t="s">
        <v>505</v>
      </c>
      <c r="G175" s="10" t="s">
        <v>318</v>
      </c>
      <c r="H175" s="12" t="s">
        <v>1112</v>
      </c>
      <c r="I175" s="10" t="s">
        <v>934</v>
      </c>
      <c r="J175" s="10"/>
      <c r="K175" s="380"/>
      <c r="L175" s="380"/>
      <c r="M175" s="381"/>
      <c r="N175" s="380"/>
      <c r="O175" s="380"/>
      <c r="P175" s="380"/>
      <c r="Q175" s="382"/>
      <c r="R175" s="382"/>
      <c r="S175" s="382"/>
      <c r="T175" s="391" t="s">
        <v>510</v>
      </c>
      <c r="U175" s="383">
        <v>1</v>
      </c>
      <c r="V175" s="600">
        <v>1</v>
      </c>
      <c r="W175" s="600">
        <v>1</v>
      </c>
      <c r="X175" s="123">
        <f t="shared" si="92"/>
        <v>1</v>
      </c>
      <c r="Y175" s="601">
        <f t="shared" si="93"/>
        <v>1243</v>
      </c>
      <c r="Z175" s="388" t="str">
        <f t="shared" si="94"/>
        <v/>
      </c>
      <c r="AA175" s="600">
        <v>1</v>
      </c>
      <c r="AB175" s="598">
        <f>AA175/W175</f>
        <v>1</v>
      </c>
      <c r="AC175" s="384"/>
      <c r="AD175" s="385"/>
      <c r="AE175" s="600">
        <v>1</v>
      </c>
      <c r="AF175" s="598">
        <f>AE175/U175</f>
        <v>1</v>
      </c>
      <c r="AG175" s="600">
        <f>AE175</f>
        <v>1</v>
      </c>
      <c r="AH175" s="385"/>
      <c r="AI175" s="600">
        <v>0</v>
      </c>
      <c r="AJ175" s="598">
        <f t="shared" si="124"/>
        <v>0</v>
      </c>
      <c r="AK175" s="600">
        <v>0</v>
      </c>
      <c r="AL175" s="598">
        <f t="shared" si="125"/>
        <v>0</v>
      </c>
      <c r="AM175" s="386">
        <v>1243</v>
      </c>
      <c r="AN175" s="601">
        <v>0</v>
      </c>
      <c r="AO175" s="602">
        <f t="shared" si="115"/>
        <v>0</v>
      </c>
      <c r="AP175" s="601">
        <f t="shared" si="95"/>
        <v>1243</v>
      </c>
      <c r="AQ175" s="167">
        <v>1720</v>
      </c>
      <c r="AR175" s="665">
        <v>0.7226744186046512</v>
      </c>
      <c r="AS175" s="382" t="str">
        <f t="shared" si="96"/>
        <v/>
      </c>
      <c r="AT175" s="382" t="str">
        <f t="shared" si="116"/>
        <v/>
      </c>
      <c r="AU175" s="388" t="str">
        <f t="shared" si="97"/>
        <v/>
      </c>
      <c r="AV175" s="388"/>
      <c r="AW175" s="385" t="str">
        <f t="shared" si="98"/>
        <v/>
      </c>
      <c r="AX175" s="388"/>
      <c r="AY175" s="385" t="str">
        <f t="shared" si="119"/>
        <v/>
      </c>
      <c r="AZ175" s="388" t="str">
        <f t="shared" si="99"/>
        <v/>
      </c>
      <c r="BA175" s="385" t="str">
        <f t="shared" si="100"/>
        <v/>
      </c>
      <c r="BB175" s="388"/>
      <c r="BC175" s="385" t="str">
        <f t="shared" si="101"/>
        <v/>
      </c>
      <c r="BD175" s="384"/>
      <c r="BE175" s="385" t="str">
        <f>IF(BD175="","",BD175/AX175)</f>
        <v/>
      </c>
      <c r="BF175" s="384" t="str">
        <f t="shared" si="102"/>
        <v/>
      </c>
      <c r="BG175" s="385" t="str">
        <f t="shared" si="103"/>
        <v/>
      </c>
      <c r="BH175" s="388"/>
      <c r="BI175" s="385" t="str">
        <f t="shared" si="104"/>
        <v/>
      </c>
      <c r="BJ175" s="384"/>
      <c r="BK175" s="385" t="str">
        <f t="shared" si="114"/>
        <v/>
      </c>
      <c r="BL175" s="384" t="str">
        <f t="shared" si="105"/>
        <v/>
      </c>
      <c r="BM175" s="385" t="str">
        <f t="shared" si="106"/>
        <v/>
      </c>
      <c r="BN175" s="388"/>
      <c r="BO175" s="385" t="str">
        <f t="shared" si="107"/>
        <v/>
      </c>
      <c r="BP175" s="388"/>
      <c r="BQ175" s="385" t="str">
        <f t="shared" si="90"/>
        <v/>
      </c>
      <c r="BR175" s="388" t="str">
        <f t="shared" si="91"/>
        <v/>
      </c>
      <c r="BS175" s="385" t="str">
        <f t="shared" si="108"/>
        <v/>
      </c>
      <c r="BT175" s="600">
        <v>0</v>
      </c>
      <c r="BU175" s="598">
        <f t="shared" si="109"/>
        <v>0</v>
      </c>
      <c r="BV175" s="600">
        <v>0</v>
      </c>
      <c r="BW175" s="598">
        <f t="shared" si="110"/>
        <v>0</v>
      </c>
      <c r="BX175" s="387" t="str">
        <f t="shared" si="111"/>
        <v/>
      </c>
    </row>
    <row r="176" spans="1:76" s="167" customFormat="1" x14ac:dyDescent="0.2">
      <c r="A176" s="379" t="s">
        <v>631</v>
      </c>
      <c r="B176" s="379" t="s">
        <v>641</v>
      </c>
      <c r="C176" s="379" t="s">
        <v>645</v>
      </c>
      <c r="D176" s="379" t="s">
        <v>515</v>
      </c>
      <c r="E176" s="379" t="s">
        <v>504</v>
      </c>
      <c r="F176" s="379" t="s">
        <v>505</v>
      </c>
      <c r="G176" s="10" t="s">
        <v>318</v>
      </c>
      <c r="H176" s="12" t="s">
        <v>1112</v>
      </c>
      <c r="I176" s="10" t="s">
        <v>934</v>
      </c>
      <c r="J176" s="10"/>
      <c r="K176" s="380"/>
      <c r="L176" s="380"/>
      <c r="M176" s="381"/>
      <c r="N176" s="380"/>
      <c r="O176" s="380"/>
      <c r="P176" s="380"/>
      <c r="Q176" s="382"/>
      <c r="R176" s="382"/>
      <c r="S176" s="382"/>
      <c r="T176" s="147" t="s">
        <v>386</v>
      </c>
      <c r="U176" s="383">
        <v>1</v>
      </c>
      <c r="V176" s="600">
        <v>0</v>
      </c>
      <c r="W176" s="600">
        <v>2</v>
      </c>
      <c r="X176" s="123">
        <f t="shared" si="92"/>
        <v>2</v>
      </c>
      <c r="Y176" s="601">
        <f t="shared" si="93"/>
        <v>1078</v>
      </c>
      <c r="Z176" s="601">
        <f t="shared" si="94"/>
        <v>535</v>
      </c>
      <c r="AA176" s="600">
        <v>1</v>
      </c>
      <c r="AB176" s="598">
        <f>AA176/W176</f>
        <v>0.5</v>
      </c>
      <c r="AC176" s="384"/>
      <c r="AD176" s="385"/>
      <c r="AE176" s="600">
        <v>1</v>
      </c>
      <c r="AF176" s="598">
        <f>AE176/U176</f>
        <v>1</v>
      </c>
      <c r="AG176" s="600">
        <f>AE176</f>
        <v>1</v>
      </c>
      <c r="AH176" s="385"/>
      <c r="AI176" s="600">
        <v>1</v>
      </c>
      <c r="AJ176" s="598">
        <f t="shared" si="124"/>
        <v>0.5</v>
      </c>
      <c r="AK176" s="600">
        <v>0</v>
      </c>
      <c r="AL176" s="598">
        <f t="shared" si="125"/>
        <v>0</v>
      </c>
      <c r="AM176" s="386">
        <v>1077</v>
      </c>
      <c r="AN176" s="601">
        <v>1</v>
      </c>
      <c r="AO176" s="602">
        <f t="shared" si="115"/>
        <v>9.2764378478664194E-4</v>
      </c>
      <c r="AP176" s="601">
        <f t="shared" si="95"/>
        <v>1078</v>
      </c>
      <c r="AQ176" s="167">
        <v>1530</v>
      </c>
      <c r="AR176" s="665">
        <v>0.70457516339869286</v>
      </c>
      <c r="AS176" s="386">
        <f t="shared" si="96"/>
        <v>1077</v>
      </c>
      <c r="AT176" s="386">
        <f t="shared" si="116"/>
        <v>1</v>
      </c>
      <c r="AU176" s="601">
        <f t="shared" si="97"/>
        <v>1078</v>
      </c>
      <c r="AV176" s="601">
        <v>535</v>
      </c>
      <c r="AW176" s="598">
        <f t="shared" si="98"/>
        <v>0.49675023212627667</v>
      </c>
      <c r="AX176" s="601">
        <v>0</v>
      </c>
      <c r="AY176" s="598">
        <f t="shared" si="119"/>
        <v>0</v>
      </c>
      <c r="AZ176" s="601">
        <f t="shared" si="99"/>
        <v>535</v>
      </c>
      <c r="BA176" s="598">
        <f t="shared" si="100"/>
        <v>0.49628942486085342</v>
      </c>
      <c r="BB176" s="601">
        <v>0</v>
      </c>
      <c r="BC176" s="598">
        <f t="shared" si="101"/>
        <v>0</v>
      </c>
      <c r="BD176" s="600">
        <v>0</v>
      </c>
      <c r="BE176" s="385" t="str">
        <f>IF(BD176="","",IF(AX176=0,"",BD176/AX176))</f>
        <v/>
      </c>
      <c r="BF176" s="600">
        <f t="shared" si="102"/>
        <v>0</v>
      </c>
      <c r="BG176" s="598">
        <f t="shared" si="103"/>
        <v>0</v>
      </c>
      <c r="BH176" s="601">
        <v>0</v>
      </c>
      <c r="BI176" s="385" t="str">
        <f t="shared" si="104"/>
        <v/>
      </c>
      <c r="BJ176" s="600">
        <v>0</v>
      </c>
      <c r="BK176" s="385" t="str">
        <f t="shared" si="114"/>
        <v/>
      </c>
      <c r="BL176" s="600">
        <f t="shared" si="105"/>
        <v>0</v>
      </c>
      <c r="BM176" s="385" t="str">
        <f t="shared" si="106"/>
        <v/>
      </c>
      <c r="BN176" s="601">
        <v>0</v>
      </c>
      <c r="BO176" s="598">
        <f t="shared" si="107"/>
        <v>0</v>
      </c>
      <c r="BP176" s="601">
        <v>14</v>
      </c>
      <c r="BQ176" s="598">
        <f t="shared" si="90"/>
        <v>2.6168224299065422E-2</v>
      </c>
      <c r="BR176" s="601">
        <f t="shared" si="91"/>
        <v>14</v>
      </c>
      <c r="BS176" s="598">
        <f t="shared" si="108"/>
        <v>2.6168224299065422E-2</v>
      </c>
      <c r="BT176" s="600">
        <v>1</v>
      </c>
      <c r="BU176" s="598">
        <f t="shared" si="109"/>
        <v>0.5</v>
      </c>
      <c r="BV176" s="600">
        <v>0</v>
      </c>
      <c r="BW176" s="598">
        <f t="shared" si="110"/>
        <v>0</v>
      </c>
      <c r="BX176" s="387" t="str">
        <f t="shared" si="111"/>
        <v/>
      </c>
    </row>
    <row r="177" spans="1:76" s="167" customFormat="1" x14ac:dyDescent="0.2">
      <c r="A177" s="379" t="s">
        <v>631</v>
      </c>
      <c r="B177" s="379" t="s">
        <v>641</v>
      </c>
      <c r="C177" s="379" t="s">
        <v>646</v>
      </c>
      <c r="D177" s="379" t="s">
        <v>515</v>
      </c>
      <c r="E177" s="379" t="s">
        <v>504</v>
      </c>
      <c r="F177" s="379" t="s">
        <v>505</v>
      </c>
      <c r="G177" s="10" t="s">
        <v>318</v>
      </c>
      <c r="H177" s="12" t="s">
        <v>1112</v>
      </c>
      <c r="I177" s="10" t="s">
        <v>934</v>
      </c>
      <c r="J177" s="10"/>
      <c r="K177" s="391" t="s">
        <v>436</v>
      </c>
      <c r="L177" s="391" t="s">
        <v>438</v>
      </c>
      <c r="M177" s="473" t="s">
        <v>463</v>
      </c>
      <c r="N177" s="391" t="s">
        <v>437</v>
      </c>
      <c r="O177" s="391" t="s">
        <v>438</v>
      </c>
      <c r="P177" s="391" t="s">
        <v>438</v>
      </c>
      <c r="Q177" s="386">
        <v>8988</v>
      </c>
      <c r="R177" s="386">
        <v>80</v>
      </c>
      <c r="S177" s="386">
        <v>6</v>
      </c>
      <c r="T177" s="391" t="s">
        <v>510</v>
      </c>
      <c r="U177" s="383">
        <v>1</v>
      </c>
      <c r="V177" s="383">
        <v>1</v>
      </c>
      <c r="W177" s="383">
        <v>1</v>
      </c>
      <c r="X177" s="123">
        <f t="shared" si="92"/>
        <v>1</v>
      </c>
      <c r="Y177" s="601">
        <f t="shared" si="93"/>
        <v>976</v>
      </c>
      <c r="Z177" s="388" t="str">
        <f t="shared" si="94"/>
        <v/>
      </c>
      <c r="AA177" s="600">
        <v>0</v>
      </c>
      <c r="AB177" s="598">
        <f>AA177/W177</f>
        <v>0</v>
      </c>
      <c r="AC177" s="384"/>
      <c r="AD177" s="385"/>
      <c r="AE177" s="600">
        <v>0</v>
      </c>
      <c r="AF177" s="598">
        <f>AE177/U177</f>
        <v>0</v>
      </c>
      <c r="AG177" s="600">
        <f>AE177</f>
        <v>0</v>
      </c>
      <c r="AH177" s="385"/>
      <c r="AI177" s="600">
        <v>0</v>
      </c>
      <c r="AJ177" s="598">
        <f t="shared" si="124"/>
        <v>0</v>
      </c>
      <c r="AK177" s="600">
        <v>0</v>
      </c>
      <c r="AL177" s="598">
        <f t="shared" si="125"/>
        <v>0</v>
      </c>
      <c r="AM177" s="386">
        <v>976</v>
      </c>
      <c r="AN177" s="601">
        <v>0</v>
      </c>
      <c r="AO177" s="602">
        <f t="shared" si="115"/>
        <v>0</v>
      </c>
      <c r="AP177" s="601">
        <f t="shared" si="95"/>
        <v>976</v>
      </c>
      <c r="AQ177" s="167">
        <v>1410</v>
      </c>
      <c r="AR177" s="665">
        <v>0.69219858156028369</v>
      </c>
      <c r="AS177" s="382" t="str">
        <f t="shared" si="96"/>
        <v/>
      </c>
      <c r="AT177" s="382" t="str">
        <f t="shared" si="116"/>
        <v/>
      </c>
      <c r="AU177" s="388" t="str">
        <f t="shared" si="97"/>
        <v/>
      </c>
      <c r="AV177" s="388"/>
      <c r="AW177" s="385" t="str">
        <f t="shared" si="98"/>
        <v/>
      </c>
      <c r="AX177" s="388"/>
      <c r="AY177" s="385" t="str">
        <f t="shared" si="119"/>
        <v/>
      </c>
      <c r="AZ177" s="388" t="str">
        <f t="shared" si="99"/>
        <v/>
      </c>
      <c r="BA177" s="385" t="str">
        <f t="shared" si="100"/>
        <v/>
      </c>
      <c r="BB177" s="388" t="s">
        <v>323</v>
      </c>
      <c r="BC177" s="385" t="str">
        <f t="shared" si="101"/>
        <v/>
      </c>
      <c r="BD177" s="384" t="s">
        <v>323</v>
      </c>
      <c r="BE177" s="385" t="str">
        <f>IF(BD177="","",BD177/AX177)</f>
        <v/>
      </c>
      <c r="BF177" s="384" t="str">
        <f t="shared" si="102"/>
        <v/>
      </c>
      <c r="BG177" s="385" t="str">
        <f t="shared" si="103"/>
        <v/>
      </c>
      <c r="BH177" s="388"/>
      <c r="BI177" s="385" t="str">
        <f t="shared" si="104"/>
        <v/>
      </c>
      <c r="BJ177" s="384"/>
      <c r="BK177" s="385" t="str">
        <f t="shared" si="114"/>
        <v/>
      </c>
      <c r="BL177" s="384" t="str">
        <f t="shared" si="105"/>
        <v/>
      </c>
      <c r="BM177" s="385" t="str">
        <f t="shared" si="106"/>
        <v/>
      </c>
      <c r="BN177" s="388"/>
      <c r="BO177" s="385" t="str">
        <f t="shared" si="107"/>
        <v/>
      </c>
      <c r="BP177" s="388"/>
      <c r="BQ177" s="385" t="str">
        <f t="shared" si="90"/>
        <v/>
      </c>
      <c r="BR177" s="388" t="str">
        <f t="shared" si="91"/>
        <v/>
      </c>
      <c r="BS177" s="385" t="str">
        <f t="shared" si="108"/>
        <v/>
      </c>
      <c r="BT177" s="600">
        <v>0</v>
      </c>
      <c r="BU177" s="598">
        <f t="shared" si="109"/>
        <v>0</v>
      </c>
      <c r="BV177" s="600">
        <v>0</v>
      </c>
      <c r="BW177" s="598">
        <f t="shared" si="110"/>
        <v>0</v>
      </c>
      <c r="BX177" s="387" t="str">
        <f t="shared" si="111"/>
        <v/>
      </c>
    </row>
    <row r="178" spans="1:76" s="167" customFormat="1" x14ac:dyDescent="0.2">
      <c r="A178" s="379" t="s">
        <v>631</v>
      </c>
      <c r="B178" s="379" t="s">
        <v>632</v>
      </c>
      <c r="C178" s="379" t="s">
        <v>633</v>
      </c>
      <c r="D178" s="379" t="s">
        <v>503</v>
      </c>
      <c r="E178" s="379" t="s">
        <v>504</v>
      </c>
      <c r="F178" s="379" t="s">
        <v>505</v>
      </c>
      <c r="G178" s="10" t="s">
        <v>318</v>
      </c>
      <c r="H178" s="12" t="s">
        <v>1112</v>
      </c>
      <c r="I178" s="10" t="s">
        <v>934</v>
      </c>
      <c r="J178" s="10"/>
      <c r="K178" s="380"/>
      <c r="L178" s="380"/>
      <c r="M178" s="381"/>
      <c r="N178" s="380"/>
      <c r="O178" s="380"/>
      <c r="P178" s="380"/>
      <c r="Q178" s="382"/>
      <c r="R178" s="382"/>
      <c r="S178" s="382"/>
      <c r="T178" s="391" t="s">
        <v>510</v>
      </c>
      <c r="U178" s="383">
        <v>1</v>
      </c>
      <c r="V178" s="383">
        <v>1</v>
      </c>
      <c r="W178" s="383">
        <v>1</v>
      </c>
      <c r="X178" s="123">
        <f t="shared" si="92"/>
        <v>1</v>
      </c>
      <c r="Y178" s="601">
        <f t="shared" si="93"/>
        <v>1286</v>
      </c>
      <c r="Z178" s="388" t="str">
        <f t="shared" si="94"/>
        <v/>
      </c>
      <c r="AA178" s="384"/>
      <c r="AB178" s="385"/>
      <c r="AC178" s="384"/>
      <c r="AD178" s="385"/>
      <c r="AE178" s="384"/>
      <c r="AF178" s="385"/>
      <c r="AG178" s="384"/>
      <c r="AH178" s="385"/>
      <c r="AI178" s="600">
        <v>1</v>
      </c>
      <c r="AJ178" s="598">
        <f t="shared" si="124"/>
        <v>1</v>
      </c>
      <c r="AK178" s="600">
        <v>1</v>
      </c>
      <c r="AL178" s="598">
        <f t="shared" si="125"/>
        <v>1</v>
      </c>
      <c r="AM178" s="386">
        <v>1286</v>
      </c>
      <c r="AN178" s="388"/>
      <c r="AO178" s="389"/>
      <c r="AP178" s="601">
        <f t="shared" si="95"/>
        <v>1286</v>
      </c>
      <c r="AR178" s="665"/>
      <c r="AS178" s="382" t="str">
        <f t="shared" si="96"/>
        <v/>
      </c>
      <c r="AT178" s="382" t="str">
        <f t="shared" si="116"/>
        <v/>
      </c>
      <c r="AU178" s="388" t="str">
        <f t="shared" si="97"/>
        <v/>
      </c>
      <c r="AV178" s="388"/>
      <c r="AW178" s="385" t="str">
        <f t="shared" si="98"/>
        <v/>
      </c>
      <c r="AX178" s="388"/>
      <c r="AY178" s="385"/>
      <c r="AZ178" s="388" t="str">
        <f t="shared" si="99"/>
        <v/>
      </c>
      <c r="BA178" s="385" t="str">
        <f t="shared" si="100"/>
        <v/>
      </c>
      <c r="BB178" s="388" t="s">
        <v>323</v>
      </c>
      <c r="BC178" s="385" t="str">
        <f t="shared" si="101"/>
        <v/>
      </c>
      <c r="BD178" s="384" t="s">
        <v>323</v>
      </c>
      <c r="BE178" s="385" t="str">
        <f>IF(BD178="","",BD178/AX178)</f>
        <v/>
      </c>
      <c r="BF178" s="384" t="str">
        <f t="shared" si="102"/>
        <v/>
      </c>
      <c r="BG178" s="385" t="str">
        <f t="shared" si="103"/>
        <v/>
      </c>
      <c r="BH178" s="388"/>
      <c r="BI178" s="385" t="str">
        <f t="shared" si="104"/>
        <v/>
      </c>
      <c r="BJ178" s="384"/>
      <c r="BK178" s="385" t="str">
        <f t="shared" si="114"/>
        <v/>
      </c>
      <c r="BL178" s="384" t="str">
        <f t="shared" si="105"/>
        <v/>
      </c>
      <c r="BM178" s="385" t="str">
        <f t="shared" si="106"/>
        <v/>
      </c>
      <c r="BN178" s="388"/>
      <c r="BO178" s="385" t="str">
        <f t="shared" si="107"/>
        <v/>
      </c>
      <c r="BP178" s="388"/>
      <c r="BQ178" s="385" t="str">
        <f t="shared" si="90"/>
        <v/>
      </c>
      <c r="BR178" s="388" t="str">
        <f t="shared" si="91"/>
        <v/>
      </c>
      <c r="BS178" s="385" t="str">
        <f t="shared" si="108"/>
        <v/>
      </c>
      <c r="BT178" s="600">
        <v>0</v>
      </c>
      <c r="BU178" s="598">
        <f t="shared" si="109"/>
        <v>0</v>
      </c>
      <c r="BV178" s="600">
        <v>0</v>
      </c>
      <c r="BW178" s="598">
        <f t="shared" si="110"/>
        <v>0</v>
      </c>
      <c r="BX178" s="387" t="str">
        <f t="shared" si="111"/>
        <v/>
      </c>
    </row>
    <row r="179" spans="1:76" s="167" customFormat="1" x14ac:dyDescent="0.2">
      <c r="A179" s="379" t="s">
        <v>631</v>
      </c>
      <c r="B179" s="379" t="s">
        <v>632</v>
      </c>
      <c r="C179" s="379" t="s">
        <v>634</v>
      </c>
      <c r="D179" s="379" t="s">
        <v>503</v>
      </c>
      <c r="E179" s="379" t="s">
        <v>504</v>
      </c>
      <c r="F179" s="379" t="s">
        <v>505</v>
      </c>
      <c r="G179" s="10" t="s">
        <v>318</v>
      </c>
      <c r="H179" s="12" t="s">
        <v>1112</v>
      </c>
      <c r="I179" s="10" t="s">
        <v>934</v>
      </c>
      <c r="J179" s="10"/>
      <c r="K179" s="380"/>
      <c r="L179" s="380"/>
      <c r="M179" s="381"/>
      <c r="N179" s="380"/>
      <c r="O179" s="380"/>
      <c r="P179" s="380"/>
      <c r="Q179" s="382"/>
      <c r="R179" s="382"/>
      <c r="S179" s="382"/>
      <c r="T179" s="147" t="s">
        <v>386</v>
      </c>
      <c r="U179" s="383">
        <v>3</v>
      </c>
      <c r="V179" s="600">
        <v>0</v>
      </c>
      <c r="W179" s="600">
        <v>4</v>
      </c>
      <c r="X179" s="123">
        <f t="shared" si="92"/>
        <v>1.3333333333333333</v>
      </c>
      <c r="Y179" s="601">
        <f t="shared" si="93"/>
        <v>1892.3333333333333</v>
      </c>
      <c r="Z179" s="601">
        <f t="shared" si="94"/>
        <v>963</v>
      </c>
      <c r="AA179" s="384"/>
      <c r="AB179" s="385"/>
      <c r="AC179" s="384"/>
      <c r="AD179" s="385"/>
      <c r="AE179" s="384"/>
      <c r="AF179" s="385"/>
      <c r="AG179" s="384"/>
      <c r="AH179" s="385"/>
      <c r="AI179" s="600">
        <v>3</v>
      </c>
      <c r="AJ179" s="598">
        <f t="shared" si="124"/>
        <v>0.75</v>
      </c>
      <c r="AK179" s="600">
        <v>3</v>
      </c>
      <c r="AL179" s="598">
        <f t="shared" si="125"/>
        <v>1</v>
      </c>
      <c r="AM179" s="386">
        <v>5677</v>
      </c>
      <c r="AN179" s="388"/>
      <c r="AO179" s="389"/>
      <c r="AP179" s="601">
        <f t="shared" si="95"/>
        <v>5677</v>
      </c>
      <c r="AR179" s="665"/>
      <c r="AS179" s="386">
        <f t="shared" si="96"/>
        <v>5677</v>
      </c>
      <c r="AT179" s="382"/>
      <c r="AU179" s="601">
        <f t="shared" si="97"/>
        <v>5677</v>
      </c>
      <c r="AV179" s="601">
        <v>2889</v>
      </c>
      <c r="AW179" s="598">
        <f t="shared" si="98"/>
        <v>0.50889554342082088</v>
      </c>
      <c r="AX179" s="388"/>
      <c r="AY179" s="385"/>
      <c r="AZ179" s="601">
        <f t="shared" si="99"/>
        <v>2889</v>
      </c>
      <c r="BA179" s="598">
        <f t="shared" si="100"/>
        <v>0.50889554342082088</v>
      </c>
      <c r="BB179" s="601">
        <v>10</v>
      </c>
      <c r="BC179" s="598">
        <f t="shared" si="101"/>
        <v>3.4614053305642091E-3</v>
      </c>
      <c r="BD179" s="384"/>
      <c r="BE179" s="385"/>
      <c r="BF179" s="600">
        <f t="shared" si="102"/>
        <v>10</v>
      </c>
      <c r="BG179" s="598">
        <f t="shared" si="103"/>
        <v>3.4614053305642091E-3</v>
      </c>
      <c r="BH179" s="601">
        <v>0</v>
      </c>
      <c r="BI179" s="598">
        <f t="shared" si="104"/>
        <v>0</v>
      </c>
      <c r="BJ179" s="384"/>
      <c r="BK179" s="385" t="str">
        <f t="shared" si="114"/>
        <v/>
      </c>
      <c r="BL179" s="600">
        <f t="shared" si="105"/>
        <v>0</v>
      </c>
      <c r="BM179" s="598">
        <f t="shared" si="106"/>
        <v>0</v>
      </c>
      <c r="BN179" s="601">
        <v>0</v>
      </c>
      <c r="BO179" s="598">
        <f t="shared" si="107"/>
        <v>0</v>
      </c>
      <c r="BP179" s="601">
        <v>150</v>
      </c>
      <c r="BQ179" s="598">
        <f t="shared" si="90"/>
        <v>5.1921079958463137E-2</v>
      </c>
      <c r="BR179" s="601">
        <f t="shared" si="91"/>
        <v>150</v>
      </c>
      <c r="BS179" s="598">
        <f t="shared" si="108"/>
        <v>5.1921079958463137E-2</v>
      </c>
      <c r="BT179" s="600">
        <v>1</v>
      </c>
      <c r="BU179" s="598">
        <f t="shared" si="109"/>
        <v>0.25</v>
      </c>
      <c r="BV179" s="600">
        <v>1</v>
      </c>
      <c r="BW179" s="598">
        <f t="shared" si="110"/>
        <v>0.33333333333333331</v>
      </c>
      <c r="BX179" s="387" t="str">
        <f t="shared" si="111"/>
        <v/>
      </c>
    </row>
    <row r="180" spans="1:76" s="167" customFormat="1" x14ac:dyDescent="0.2">
      <c r="A180" s="379" t="s">
        <v>631</v>
      </c>
      <c r="B180" s="379" t="s">
        <v>632</v>
      </c>
      <c r="C180" s="379" t="s">
        <v>635</v>
      </c>
      <c r="D180" s="379" t="s">
        <v>503</v>
      </c>
      <c r="E180" s="379" t="s">
        <v>504</v>
      </c>
      <c r="F180" s="379" t="s">
        <v>505</v>
      </c>
      <c r="G180" s="10" t="s">
        <v>318</v>
      </c>
      <c r="H180" s="12" t="s">
        <v>1112</v>
      </c>
      <c r="I180" s="10" t="s">
        <v>934</v>
      </c>
      <c r="J180" s="10"/>
      <c r="K180" s="380"/>
      <c r="L180" s="380"/>
      <c r="M180" s="381"/>
      <c r="N180" s="380"/>
      <c r="O180" s="380"/>
      <c r="P180" s="380"/>
      <c r="Q180" s="382"/>
      <c r="R180" s="382"/>
      <c r="S180" s="382"/>
      <c r="T180" s="147" t="s">
        <v>386</v>
      </c>
      <c r="U180" s="383">
        <v>1</v>
      </c>
      <c r="V180" s="600">
        <v>0</v>
      </c>
      <c r="W180" s="600">
        <v>2</v>
      </c>
      <c r="X180" s="123">
        <f t="shared" si="92"/>
        <v>2</v>
      </c>
      <c r="Y180" s="601">
        <f t="shared" si="93"/>
        <v>1077</v>
      </c>
      <c r="Z180" s="601">
        <f t="shared" si="94"/>
        <v>535</v>
      </c>
      <c r="AA180" s="384"/>
      <c r="AB180" s="385"/>
      <c r="AC180" s="384"/>
      <c r="AD180" s="385"/>
      <c r="AE180" s="384"/>
      <c r="AF180" s="385"/>
      <c r="AG180" s="384"/>
      <c r="AH180" s="385"/>
      <c r="AI180" s="600">
        <v>1</v>
      </c>
      <c r="AJ180" s="598">
        <f t="shared" si="124"/>
        <v>0.5</v>
      </c>
      <c r="AK180" s="600">
        <v>0</v>
      </c>
      <c r="AL180" s="598">
        <f t="shared" si="125"/>
        <v>0</v>
      </c>
      <c r="AM180" s="386">
        <v>1077</v>
      </c>
      <c r="AN180" s="388"/>
      <c r="AO180" s="389"/>
      <c r="AP180" s="601">
        <f t="shared" si="95"/>
        <v>1077</v>
      </c>
      <c r="AR180" s="665"/>
      <c r="AS180" s="386">
        <f t="shared" si="96"/>
        <v>1077</v>
      </c>
      <c r="AT180" s="382"/>
      <c r="AU180" s="601">
        <f t="shared" si="97"/>
        <v>1077</v>
      </c>
      <c r="AV180" s="601">
        <v>535</v>
      </c>
      <c r="AW180" s="598">
        <f t="shared" si="98"/>
        <v>0.49675023212627667</v>
      </c>
      <c r="AX180" s="388"/>
      <c r="AY180" s="385"/>
      <c r="AZ180" s="601">
        <f t="shared" si="99"/>
        <v>535</v>
      </c>
      <c r="BA180" s="598">
        <f t="shared" si="100"/>
        <v>0.49675023212627667</v>
      </c>
      <c r="BB180" s="601">
        <v>0</v>
      </c>
      <c r="BC180" s="598">
        <f t="shared" si="101"/>
        <v>0</v>
      </c>
      <c r="BD180" s="384"/>
      <c r="BE180" s="385"/>
      <c r="BF180" s="600">
        <f t="shared" si="102"/>
        <v>0</v>
      </c>
      <c r="BG180" s="598">
        <f t="shared" si="103"/>
        <v>0</v>
      </c>
      <c r="BH180" s="601">
        <v>0</v>
      </c>
      <c r="BI180" s="385" t="str">
        <f t="shared" si="104"/>
        <v/>
      </c>
      <c r="BJ180" s="384"/>
      <c r="BK180" s="385" t="str">
        <f t="shared" si="114"/>
        <v/>
      </c>
      <c r="BL180" s="600">
        <f t="shared" si="105"/>
        <v>0</v>
      </c>
      <c r="BM180" s="385" t="str">
        <f t="shared" si="106"/>
        <v/>
      </c>
      <c r="BN180" s="601">
        <v>0</v>
      </c>
      <c r="BO180" s="598">
        <f t="shared" si="107"/>
        <v>0</v>
      </c>
      <c r="BP180" s="601">
        <v>20</v>
      </c>
      <c r="BQ180" s="598">
        <f t="shared" si="90"/>
        <v>3.7383177570093455E-2</v>
      </c>
      <c r="BR180" s="601">
        <f t="shared" si="91"/>
        <v>20</v>
      </c>
      <c r="BS180" s="598">
        <f t="shared" si="108"/>
        <v>3.7383177570093455E-2</v>
      </c>
      <c r="BT180" s="600">
        <v>0</v>
      </c>
      <c r="BU180" s="598">
        <f t="shared" si="109"/>
        <v>0</v>
      </c>
      <c r="BV180" s="600">
        <v>0</v>
      </c>
      <c r="BW180" s="598">
        <f t="shared" si="110"/>
        <v>0</v>
      </c>
      <c r="BX180" s="387" t="str">
        <f t="shared" si="111"/>
        <v/>
      </c>
    </row>
    <row r="181" spans="1:76" s="167" customFormat="1" x14ac:dyDescent="0.2">
      <c r="A181" s="379" t="s">
        <v>631</v>
      </c>
      <c r="B181" s="379" t="s">
        <v>632</v>
      </c>
      <c r="C181" s="379" t="s">
        <v>636</v>
      </c>
      <c r="D181" s="379" t="s">
        <v>503</v>
      </c>
      <c r="E181" s="379" t="s">
        <v>504</v>
      </c>
      <c r="F181" s="379" t="s">
        <v>505</v>
      </c>
      <c r="G181" s="10" t="s">
        <v>318</v>
      </c>
      <c r="H181" s="12" t="s">
        <v>1112</v>
      </c>
      <c r="I181" s="10" t="s">
        <v>934</v>
      </c>
      <c r="J181" s="10"/>
      <c r="K181" s="380"/>
      <c r="L181" s="380"/>
      <c r="M181" s="381"/>
      <c r="N181" s="380"/>
      <c r="O181" s="380"/>
      <c r="P181" s="380"/>
      <c r="Q181" s="382"/>
      <c r="R181" s="382"/>
      <c r="S181" s="382"/>
      <c r="T181" s="391" t="s">
        <v>510</v>
      </c>
      <c r="U181" s="383">
        <v>1</v>
      </c>
      <c r="V181" s="383">
        <v>1</v>
      </c>
      <c r="W181" s="383">
        <v>1</v>
      </c>
      <c r="X181" s="123">
        <f t="shared" si="92"/>
        <v>1</v>
      </c>
      <c r="Y181" s="601">
        <f t="shared" si="93"/>
        <v>1712</v>
      </c>
      <c r="Z181" s="388" t="str">
        <f t="shared" si="94"/>
        <v/>
      </c>
      <c r="AA181" s="384"/>
      <c r="AB181" s="385"/>
      <c r="AC181" s="384"/>
      <c r="AD181" s="385"/>
      <c r="AE181" s="384"/>
      <c r="AF181" s="385"/>
      <c r="AG181" s="384"/>
      <c r="AH181" s="385"/>
      <c r="AI181" s="600">
        <v>1</v>
      </c>
      <c r="AJ181" s="598">
        <f t="shared" si="124"/>
        <v>1</v>
      </c>
      <c r="AK181" s="600">
        <v>1</v>
      </c>
      <c r="AL181" s="598">
        <f t="shared" si="125"/>
        <v>1</v>
      </c>
      <c r="AM181" s="386">
        <v>1712</v>
      </c>
      <c r="AN181" s="388"/>
      <c r="AO181" s="389"/>
      <c r="AP181" s="601">
        <f t="shared" si="95"/>
        <v>1712</v>
      </c>
      <c r="AR181" s="665"/>
      <c r="AS181" s="382" t="str">
        <f t="shared" si="96"/>
        <v/>
      </c>
      <c r="AT181" s="382"/>
      <c r="AU181" s="388" t="str">
        <f t="shared" si="97"/>
        <v/>
      </c>
      <c r="AV181" s="388"/>
      <c r="AW181" s="385" t="str">
        <f t="shared" si="98"/>
        <v/>
      </c>
      <c r="AX181" s="388"/>
      <c r="AY181" s="385"/>
      <c r="AZ181" s="388" t="str">
        <f t="shared" si="99"/>
        <v/>
      </c>
      <c r="BA181" s="385" t="str">
        <f t="shared" si="100"/>
        <v/>
      </c>
      <c r="BB181" s="388" t="s">
        <v>323</v>
      </c>
      <c r="BC181" s="385" t="str">
        <f t="shared" si="101"/>
        <v/>
      </c>
      <c r="BD181" s="384"/>
      <c r="BE181" s="385"/>
      <c r="BF181" s="384" t="str">
        <f t="shared" si="102"/>
        <v/>
      </c>
      <c r="BG181" s="385" t="str">
        <f t="shared" si="103"/>
        <v/>
      </c>
      <c r="BH181" s="388"/>
      <c r="BI181" s="385" t="str">
        <f t="shared" si="104"/>
        <v/>
      </c>
      <c r="BJ181" s="384"/>
      <c r="BK181" s="385" t="str">
        <f t="shared" si="114"/>
        <v/>
      </c>
      <c r="BL181" s="384" t="str">
        <f t="shared" si="105"/>
        <v/>
      </c>
      <c r="BM181" s="385" t="str">
        <f t="shared" si="106"/>
        <v/>
      </c>
      <c r="BN181" s="388"/>
      <c r="BO181" s="385" t="str">
        <f t="shared" si="107"/>
        <v/>
      </c>
      <c r="BP181" s="388"/>
      <c r="BQ181" s="385" t="str">
        <f t="shared" si="90"/>
        <v/>
      </c>
      <c r="BR181" s="388" t="str">
        <f t="shared" si="91"/>
        <v/>
      </c>
      <c r="BS181" s="385" t="str">
        <f t="shared" si="108"/>
        <v/>
      </c>
      <c r="BT181" s="600">
        <v>1</v>
      </c>
      <c r="BU181" s="598">
        <f t="shared" si="109"/>
        <v>1</v>
      </c>
      <c r="BV181" s="600">
        <v>1</v>
      </c>
      <c r="BW181" s="598">
        <f t="shared" si="110"/>
        <v>1</v>
      </c>
      <c r="BX181" s="387" t="str">
        <f t="shared" si="111"/>
        <v/>
      </c>
    </row>
    <row r="182" spans="1:76" s="167" customFormat="1" x14ac:dyDescent="0.2">
      <c r="A182" s="379" t="s">
        <v>631</v>
      </c>
      <c r="B182" s="379" t="s">
        <v>632</v>
      </c>
      <c r="C182" s="379" t="s">
        <v>637</v>
      </c>
      <c r="D182" s="379" t="s">
        <v>503</v>
      </c>
      <c r="E182" s="379" t="s">
        <v>504</v>
      </c>
      <c r="F182" s="379" t="s">
        <v>505</v>
      </c>
      <c r="G182" s="10" t="s">
        <v>318</v>
      </c>
      <c r="H182" s="12" t="s">
        <v>1112</v>
      </c>
      <c r="I182" s="10" t="s">
        <v>934</v>
      </c>
      <c r="J182" s="10"/>
      <c r="K182" s="380"/>
      <c r="L182" s="380"/>
      <c r="M182" s="381"/>
      <c r="N182" s="380"/>
      <c r="O182" s="380"/>
      <c r="P182" s="380"/>
      <c r="Q182" s="382"/>
      <c r="R182" s="382"/>
      <c r="S182" s="382"/>
      <c r="T182" s="147" t="s">
        <v>386</v>
      </c>
      <c r="U182" s="383">
        <v>1</v>
      </c>
      <c r="V182" s="383">
        <v>0</v>
      </c>
      <c r="W182" s="383">
        <v>2</v>
      </c>
      <c r="X182" s="123">
        <f t="shared" si="92"/>
        <v>2</v>
      </c>
      <c r="Y182" s="601">
        <f t="shared" si="93"/>
        <v>1361</v>
      </c>
      <c r="Z182" s="601">
        <f t="shared" si="94"/>
        <v>517</v>
      </c>
      <c r="AA182" s="384"/>
      <c r="AB182" s="385"/>
      <c r="AC182" s="384"/>
      <c r="AD182" s="385"/>
      <c r="AE182" s="384"/>
      <c r="AF182" s="385"/>
      <c r="AG182" s="384"/>
      <c r="AH182" s="385"/>
      <c r="AI182" s="600">
        <v>1</v>
      </c>
      <c r="AJ182" s="598">
        <f t="shared" si="124"/>
        <v>0.5</v>
      </c>
      <c r="AK182" s="600">
        <v>0</v>
      </c>
      <c r="AL182" s="598">
        <f t="shared" si="125"/>
        <v>0</v>
      </c>
      <c r="AM182" s="386">
        <v>1361</v>
      </c>
      <c r="AN182" s="388"/>
      <c r="AO182" s="389"/>
      <c r="AP182" s="601">
        <f t="shared" si="95"/>
        <v>1361</v>
      </c>
      <c r="AR182" s="665"/>
      <c r="AS182" s="386">
        <f t="shared" si="96"/>
        <v>1361</v>
      </c>
      <c r="AT182" s="382"/>
      <c r="AU182" s="601">
        <f t="shared" si="97"/>
        <v>1361</v>
      </c>
      <c r="AV182" s="601">
        <v>517</v>
      </c>
      <c r="AW182" s="598">
        <f t="shared" si="98"/>
        <v>0.37986774430565762</v>
      </c>
      <c r="AX182" s="388"/>
      <c r="AY182" s="385"/>
      <c r="AZ182" s="601">
        <f t="shared" si="99"/>
        <v>517</v>
      </c>
      <c r="BA182" s="598">
        <f t="shared" si="100"/>
        <v>0.37986774430565762</v>
      </c>
      <c r="BB182" s="601">
        <v>0</v>
      </c>
      <c r="BC182" s="598">
        <f t="shared" si="101"/>
        <v>0</v>
      </c>
      <c r="BD182" s="384"/>
      <c r="BE182" s="385"/>
      <c r="BF182" s="600">
        <f t="shared" si="102"/>
        <v>0</v>
      </c>
      <c r="BG182" s="598">
        <f t="shared" si="103"/>
        <v>0</v>
      </c>
      <c r="BH182" s="601">
        <v>0</v>
      </c>
      <c r="BI182" s="385" t="str">
        <f t="shared" si="104"/>
        <v/>
      </c>
      <c r="BJ182" s="384"/>
      <c r="BK182" s="385" t="str">
        <f t="shared" si="114"/>
        <v/>
      </c>
      <c r="BL182" s="600">
        <f t="shared" si="105"/>
        <v>0</v>
      </c>
      <c r="BM182" s="385" t="str">
        <f t="shared" si="106"/>
        <v/>
      </c>
      <c r="BN182" s="601">
        <v>0</v>
      </c>
      <c r="BO182" s="598">
        <f t="shared" si="107"/>
        <v>0</v>
      </c>
      <c r="BP182" s="601">
        <v>21</v>
      </c>
      <c r="BQ182" s="598">
        <f t="shared" si="90"/>
        <v>4.0618955512572531E-2</v>
      </c>
      <c r="BR182" s="601">
        <f t="shared" si="91"/>
        <v>21</v>
      </c>
      <c r="BS182" s="598">
        <f t="shared" si="108"/>
        <v>4.0618955512572531E-2</v>
      </c>
      <c r="BT182" s="600">
        <v>1</v>
      </c>
      <c r="BU182" s="598">
        <f t="shared" si="109"/>
        <v>0.5</v>
      </c>
      <c r="BV182" s="600">
        <v>1</v>
      </c>
      <c r="BW182" s="598">
        <f t="shared" si="110"/>
        <v>1</v>
      </c>
      <c r="BX182" s="387" t="str">
        <f t="shared" si="111"/>
        <v/>
      </c>
    </row>
    <row r="183" spans="1:76" s="167" customFormat="1" x14ac:dyDescent="0.2">
      <c r="A183" s="379" t="s">
        <v>631</v>
      </c>
      <c r="B183" s="379" t="s">
        <v>632</v>
      </c>
      <c r="C183" s="379" t="s">
        <v>638</v>
      </c>
      <c r="D183" s="379" t="s">
        <v>503</v>
      </c>
      <c r="E183" s="379" t="s">
        <v>504</v>
      </c>
      <c r="F183" s="379" t="s">
        <v>505</v>
      </c>
      <c r="G183" s="10" t="s">
        <v>318</v>
      </c>
      <c r="H183" s="12" t="s">
        <v>1112</v>
      </c>
      <c r="I183" s="10" t="s">
        <v>934</v>
      </c>
      <c r="J183" s="10"/>
      <c r="K183" s="380"/>
      <c r="L183" s="380"/>
      <c r="M183" s="381"/>
      <c r="N183" s="380"/>
      <c r="O183" s="380"/>
      <c r="P183" s="380"/>
      <c r="Q183" s="382"/>
      <c r="R183" s="382"/>
      <c r="S183" s="382"/>
      <c r="T183" s="391" t="s">
        <v>510</v>
      </c>
      <c r="U183" s="383">
        <v>1</v>
      </c>
      <c r="V183" s="383">
        <v>1</v>
      </c>
      <c r="W183" s="383">
        <v>1</v>
      </c>
      <c r="X183" s="123">
        <f t="shared" si="92"/>
        <v>1</v>
      </c>
      <c r="Y183" s="601">
        <f t="shared" si="93"/>
        <v>692</v>
      </c>
      <c r="Z183" s="388" t="str">
        <f t="shared" si="94"/>
        <v/>
      </c>
      <c r="AA183" s="384"/>
      <c r="AB183" s="385"/>
      <c r="AC183" s="384"/>
      <c r="AD183" s="385"/>
      <c r="AE183" s="384"/>
      <c r="AF183" s="385"/>
      <c r="AG183" s="384"/>
      <c r="AH183" s="385"/>
      <c r="AI183" s="600">
        <v>1</v>
      </c>
      <c r="AJ183" s="598">
        <f t="shared" si="124"/>
        <v>1</v>
      </c>
      <c r="AK183" s="600">
        <v>1</v>
      </c>
      <c r="AL183" s="598">
        <f t="shared" si="125"/>
        <v>1</v>
      </c>
      <c r="AM183" s="386">
        <v>692</v>
      </c>
      <c r="AN183" s="388"/>
      <c r="AO183" s="389"/>
      <c r="AP183" s="601">
        <f t="shared" si="95"/>
        <v>692</v>
      </c>
      <c r="AR183" s="665"/>
      <c r="AS183" s="382" t="str">
        <f t="shared" si="96"/>
        <v/>
      </c>
      <c r="AT183" s="382"/>
      <c r="AU183" s="388" t="str">
        <f t="shared" si="97"/>
        <v/>
      </c>
      <c r="AV183" s="388"/>
      <c r="AW183" s="385" t="str">
        <f t="shared" si="98"/>
        <v/>
      </c>
      <c r="AX183" s="388"/>
      <c r="AY183" s="385"/>
      <c r="AZ183" s="388" t="str">
        <f t="shared" si="99"/>
        <v/>
      </c>
      <c r="BA183" s="385" t="str">
        <f t="shared" si="100"/>
        <v/>
      </c>
      <c r="BB183" s="388" t="s">
        <v>323</v>
      </c>
      <c r="BC183" s="385" t="str">
        <f t="shared" si="101"/>
        <v/>
      </c>
      <c r="BD183" s="384"/>
      <c r="BE183" s="385"/>
      <c r="BF183" s="384" t="str">
        <f t="shared" si="102"/>
        <v/>
      </c>
      <c r="BG183" s="385" t="str">
        <f t="shared" si="103"/>
        <v/>
      </c>
      <c r="BH183" s="388"/>
      <c r="BI183" s="385" t="str">
        <f t="shared" si="104"/>
        <v/>
      </c>
      <c r="BJ183" s="384"/>
      <c r="BK183" s="385" t="str">
        <f t="shared" si="114"/>
        <v/>
      </c>
      <c r="BL183" s="384" t="str">
        <f t="shared" si="105"/>
        <v/>
      </c>
      <c r="BM183" s="385" t="str">
        <f t="shared" si="106"/>
        <v/>
      </c>
      <c r="BN183" s="388"/>
      <c r="BO183" s="385" t="str">
        <f t="shared" si="107"/>
        <v/>
      </c>
      <c r="BP183" s="388"/>
      <c r="BQ183" s="385" t="str">
        <f t="shared" si="90"/>
        <v/>
      </c>
      <c r="BR183" s="388" t="str">
        <f t="shared" si="91"/>
        <v/>
      </c>
      <c r="BS183" s="385" t="str">
        <f t="shared" si="108"/>
        <v/>
      </c>
      <c r="BT183" s="600">
        <v>0</v>
      </c>
      <c r="BU183" s="598">
        <f t="shared" si="109"/>
        <v>0</v>
      </c>
      <c r="BV183" s="600">
        <v>0</v>
      </c>
      <c r="BW183" s="598">
        <f t="shared" si="110"/>
        <v>0</v>
      </c>
      <c r="BX183" s="387" t="str">
        <f t="shared" si="111"/>
        <v/>
      </c>
    </row>
    <row r="184" spans="1:76" s="167" customFormat="1" x14ac:dyDescent="0.2">
      <c r="A184" s="379" t="s">
        <v>631</v>
      </c>
      <c r="B184" s="379" t="s">
        <v>632</v>
      </c>
      <c r="C184" s="379" t="s">
        <v>639</v>
      </c>
      <c r="D184" s="379" t="s">
        <v>503</v>
      </c>
      <c r="E184" s="379" t="s">
        <v>504</v>
      </c>
      <c r="F184" s="379" t="s">
        <v>505</v>
      </c>
      <c r="G184" s="10" t="s">
        <v>318</v>
      </c>
      <c r="H184" s="12" t="s">
        <v>1112</v>
      </c>
      <c r="I184" s="10" t="s">
        <v>934</v>
      </c>
      <c r="J184" s="199"/>
      <c r="K184" s="380"/>
      <c r="L184" s="380"/>
      <c r="M184" s="381"/>
      <c r="N184" s="380"/>
      <c r="O184" s="380"/>
      <c r="P184" s="380"/>
      <c r="Q184" s="382"/>
      <c r="R184" s="382"/>
      <c r="S184" s="382"/>
      <c r="T184" s="391" t="s">
        <v>510</v>
      </c>
      <c r="U184" s="383">
        <v>1</v>
      </c>
      <c r="V184" s="383">
        <v>1</v>
      </c>
      <c r="W184" s="383">
        <v>1</v>
      </c>
      <c r="X184" s="123">
        <f t="shared" si="92"/>
        <v>1</v>
      </c>
      <c r="Y184" s="601">
        <f t="shared" si="93"/>
        <v>583</v>
      </c>
      <c r="Z184" s="388" t="str">
        <f t="shared" si="94"/>
        <v/>
      </c>
      <c r="AA184" s="384"/>
      <c r="AB184" s="385"/>
      <c r="AC184" s="384"/>
      <c r="AD184" s="385"/>
      <c r="AE184" s="384"/>
      <c r="AF184" s="385"/>
      <c r="AG184" s="384"/>
      <c r="AH184" s="385"/>
      <c r="AI184" s="600">
        <v>0</v>
      </c>
      <c r="AJ184" s="598">
        <f t="shared" si="124"/>
        <v>0</v>
      </c>
      <c r="AK184" s="600">
        <v>0</v>
      </c>
      <c r="AL184" s="598">
        <f t="shared" si="125"/>
        <v>0</v>
      </c>
      <c r="AM184" s="386">
        <v>583</v>
      </c>
      <c r="AN184" s="388"/>
      <c r="AO184" s="389"/>
      <c r="AP184" s="601">
        <f t="shared" si="95"/>
        <v>583</v>
      </c>
      <c r="AR184" s="665"/>
      <c r="AS184" s="382" t="str">
        <f t="shared" si="96"/>
        <v/>
      </c>
      <c r="AT184" s="382"/>
      <c r="AU184" s="388" t="str">
        <f t="shared" si="97"/>
        <v/>
      </c>
      <c r="AV184" s="388"/>
      <c r="AW184" s="385" t="str">
        <f t="shared" si="98"/>
        <v/>
      </c>
      <c r="AX184" s="388"/>
      <c r="AY184" s="385"/>
      <c r="AZ184" s="388" t="str">
        <f t="shared" si="99"/>
        <v/>
      </c>
      <c r="BA184" s="385" t="str">
        <f t="shared" si="100"/>
        <v/>
      </c>
      <c r="BB184" s="388" t="s">
        <v>323</v>
      </c>
      <c r="BC184" s="385" t="str">
        <f t="shared" si="101"/>
        <v/>
      </c>
      <c r="BD184" s="384"/>
      <c r="BE184" s="385"/>
      <c r="BF184" s="384" t="str">
        <f t="shared" si="102"/>
        <v/>
      </c>
      <c r="BG184" s="385" t="str">
        <f t="shared" si="103"/>
        <v/>
      </c>
      <c r="BH184" s="388"/>
      <c r="BI184" s="385" t="str">
        <f t="shared" si="104"/>
        <v/>
      </c>
      <c r="BJ184" s="384"/>
      <c r="BK184" s="385" t="str">
        <f t="shared" si="114"/>
        <v/>
      </c>
      <c r="BL184" s="384" t="str">
        <f t="shared" si="105"/>
        <v/>
      </c>
      <c r="BM184" s="385" t="str">
        <f t="shared" si="106"/>
        <v/>
      </c>
      <c r="BN184" s="388"/>
      <c r="BO184" s="385" t="str">
        <f t="shared" si="107"/>
        <v/>
      </c>
      <c r="BP184" s="388"/>
      <c r="BQ184" s="385" t="str">
        <f t="shared" si="90"/>
        <v/>
      </c>
      <c r="BR184" s="388" t="str">
        <f t="shared" si="91"/>
        <v/>
      </c>
      <c r="BS184" s="385" t="str">
        <f t="shared" si="108"/>
        <v/>
      </c>
      <c r="BT184" s="600">
        <v>0</v>
      </c>
      <c r="BU184" s="598">
        <f t="shared" si="109"/>
        <v>0</v>
      </c>
      <c r="BV184" s="600">
        <v>0</v>
      </c>
      <c r="BW184" s="598">
        <f t="shared" si="110"/>
        <v>0</v>
      </c>
      <c r="BX184" s="387" t="str">
        <f t="shared" si="111"/>
        <v/>
      </c>
    </row>
    <row r="185" spans="1:76" s="487" customFormat="1" ht="13.5" thickBot="1" x14ac:dyDescent="0.25">
      <c r="A185" s="392" t="s">
        <v>631</v>
      </c>
      <c r="B185" s="392" t="s">
        <v>641</v>
      </c>
      <c r="C185" s="392" t="s">
        <v>502</v>
      </c>
      <c r="D185" s="392" t="s">
        <v>509</v>
      </c>
      <c r="E185" s="392" t="s">
        <v>504</v>
      </c>
      <c r="F185" s="392" t="s">
        <v>505</v>
      </c>
      <c r="G185" s="9" t="s">
        <v>318</v>
      </c>
      <c r="H185" s="9" t="s">
        <v>1112</v>
      </c>
      <c r="I185" s="9" t="s">
        <v>934</v>
      </c>
      <c r="J185" s="9"/>
      <c r="K185" s="467"/>
      <c r="L185" s="467"/>
      <c r="M185" s="468"/>
      <c r="N185" s="467"/>
      <c r="O185" s="522"/>
      <c r="P185" s="467"/>
      <c r="Q185" s="466"/>
      <c r="R185" s="466"/>
      <c r="S185" s="466"/>
      <c r="T185" s="394" t="s">
        <v>510</v>
      </c>
      <c r="U185" s="397">
        <v>1</v>
      </c>
      <c r="V185" s="605">
        <v>1</v>
      </c>
      <c r="W185" s="605">
        <v>1</v>
      </c>
      <c r="X185" s="606">
        <f t="shared" si="92"/>
        <v>1</v>
      </c>
      <c r="Y185" s="607">
        <f t="shared" si="93"/>
        <v>8988</v>
      </c>
      <c r="Z185" s="429" t="str">
        <f t="shared" si="94"/>
        <v/>
      </c>
      <c r="AA185" s="605">
        <v>1</v>
      </c>
      <c r="AB185" s="608">
        <f t="shared" ref="AB185:AB190" si="126">AA185/W185</f>
        <v>1</v>
      </c>
      <c r="AC185" s="605">
        <v>0</v>
      </c>
      <c r="AD185" s="608" t="s">
        <v>510</v>
      </c>
      <c r="AE185" s="605">
        <v>1</v>
      </c>
      <c r="AF185" s="608">
        <f t="shared" ref="AF185:AF190" si="127">AE185/U185</f>
        <v>1</v>
      </c>
      <c r="AG185" s="605">
        <v>1</v>
      </c>
      <c r="AH185" s="399"/>
      <c r="AI185" s="398"/>
      <c r="AJ185" s="399"/>
      <c r="AK185" s="398"/>
      <c r="AL185" s="399"/>
      <c r="AM185" s="396">
        <v>8973</v>
      </c>
      <c r="AN185" s="607">
        <v>15</v>
      </c>
      <c r="AO185" s="609">
        <f t="shared" ref="AO185:AO204" si="128">AN185/AP185</f>
        <v>1.6688918558077437E-3</v>
      </c>
      <c r="AP185" s="607">
        <f t="shared" si="95"/>
        <v>8988</v>
      </c>
      <c r="AQ185" s="167">
        <v>12250</v>
      </c>
      <c r="AR185" s="665">
        <v>0.73371428571428576</v>
      </c>
      <c r="AS185" s="424" t="str">
        <f t="shared" si="96"/>
        <v/>
      </c>
      <c r="AT185" s="424" t="str">
        <f t="shared" ref="AT185:AT210" si="129">IF(V185=0,AN185,"")</f>
        <v/>
      </c>
      <c r="AU185" s="429" t="str">
        <f t="shared" si="97"/>
        <v/>
      </c>
      <c r="AV185" s="429"/>
      <c r="AW185" s="399" t="str">
        <f t="shared" si="98"/>
        <v/>
      </c>
      <c r="AX185" s="429"/>
      <c r="AY185" s="399" t="str">
        <f t="shared" ref="AY185:AY227" si="130">IF(AT185="","",IF(AT185=0,"",AX185/AT185))</f>
        <v/>
      </c>
      <c r="AZ185" s="429" t="str">
        <f t="shared" si="99"/>
        <v/>
      </c>
      <c r="BA185" s="399" t="str">
        <f t="shared" si="100"/>
        <v/>
      </c>
      <c r="BB185" s="429"/>
      <c r="BC185" s="399" t="str">
        <f t="shared" si="101"/>
        <v/>
      </c>
      <c r="BD185" s="398"/>
      <c r="BE185" s="399" t="str">
        <f t="shared" ref="BE185:BE210" si="131">IF(BD185="","",BD185/AX185)</f>
        <v/>
      </c>
      <c r="BF185" s="398" t="str">
        <f t="shared" si="102"/>
        <v/>
      </c>
      <c r="BG185" s="399" t="str">
        <f t="shared" si="103"/>
        <v/>
      </c>
      <c r="BH185" s="429"/>
      <c r="BI185" s="399" t="str">
        <f t="shared" si="104"/>
        <v/>
      </c>
      <c r="BJ185" s="398"/>
      <c r="BK185" s="399" t="str">
        <f t="shared" si="114"/>
        <v/>
      </c>
      <c r="BL185" s="398" t="str">
        <f t="shared" si="105"/>
        <v/>
      </c>
      <c r="BM185" s="399" t="str">
        <f t="shared" si="106"/>
        <v/>
      </c>
      <c r="BN185" s="429"/>
      <c r="BO185" s="399" t="str">
        <f t="shared" si="107"/>
        <v/>
      </c>
      <c r="BP185" s="429"/>
      <c r="BQ185" s="399" t="str">
        <f t="shared" si="90"/>
        <v/>
      </c>
      <c r="BR185" s="429" t="str">
        <f t="shared" si="91"/>
        <v/>
      </c>
      <c r="BS185" s="399" t="str">
        <f t="shared" si="108"/>
        <v/>
      </c>
      <c r="BT185" s="605">
        <v>0</v>
      </c>
      <c r="BU185" s="608">
        <f t="shared" si="109"/>
        <v>0</v>
      </c>
      <c r="BV185" s="605">
        <v>0</v>
      </c>
      <c r="BW185" s="608">
        <f t="shared" si="110"/>
        <v>0</v>
      </c>
      <c r="BX185" s="411" t="str">
        <f t="shared" si="111"/>
        <v/>
      </c>
    </row>
    <row r="186" spans="1:76" s="486" customFormat="1" x14ac:dyDescent="0.2">
      <c r="A186" s="400" t="s">
        <v>647</v>
      </c>
      <c r="B186" s="400" t="s">
        <v>648</v>
      </c>
      <c r="C186" s="400" t="s">
        <v>649</v>
      </c>
      <c r="D186" s="400" t="s">
        <v>515</v>
      </c>
      <c r="E186" s="400" t="s">
        <v>504</v>
      </c>
      <c r="F186" s="400" t="s">
        <v>505</v>
      </c>
      <c r="G186" s="12" t="s">
        <v>316</v>
      </c>
      <c r="H186" s="12" t="s">
        <v>1112</v>
      </c>
      <c r="I186" s="12" t="s">
        <v>934</v>
      </c>
      <c r="J186" s="12"/>
      <c r="K186" s="401"/>
      <c r="L186" s="401"/>
      <c r="M186" s="402"/>
      <c r="N186" s="401"/>
      <c r="O186" s="401"/>
      <c r="P186" s="401"/>
      <c r="Q186" s="403"/>
      <c r="R186" s="403"/>
      <c r="S186" s="403"/>
      <c r="T186" s="404" t="s">
        <v>386</v>
      </c>
      <c r="U186" s="405">
        <v>4</v>
      </c>
      <c r="V186" s="597">
        <v>0</v>
      </c>
      <c r="W186" s="597">
        <v>6</v>
      </c>
      <c r="X186" s="113">
        <f t="shared" si="92"/>
        <v>1.5</v>
      </c>
      <c r="Y186" s="114">
        <f t="shared" si="93"/>
        <v>1203.75</v>
      </c>
      <c r="Z186" s="114">
        <f t="shared" si="94"/>
        <v>575.5</v>
      </c>
      <c r="AA186" s="597">
        <v>3</v>
      </c>
      <c r="AB186" s="115">
        <f t="shared" si="126"/>
        <v>0.5</v>
      </c>
      <c r="AC186" s="406"/>
      <c r="AD186" s="407"/>
      <c r="AE186" s="597">
        <v>3</v>
      </c>
      <c r="AF186" s="115">
        <f t="shared" si="127"/>
        <v>0.75</v>
      </c>
      <c r="AG186" s="597">
        <f>AE186</f>
        <v>3</v>
      </c>
      <c r="AH186" s="407"/>
      <c r="AI186" s="406"/>
      <c r="AJ186" s="407"/>
      <c r="AK186" s="406"/>
      <c r="AL186" s="407"/>
      <c r="AM186" s="408">
        <v>4812</v>
      </c>
      <c r="AN186" s="114">
        <v>3</v>
      </c>
      <c r="AO186" s="118">
        <f t="shared" si="128"/>
        <v>6.2305295950155766E-4</v>
      </c>
      <c r="AP186" s="114">
        <f t="shared" si="95"/>
        <v>4815</v>
      </c>
      <c r="AQ186" s="167">
        <v>6820</v>
      </c>
      <c r="AR186" s="665">
        <v>0.70601173020527863</v>
      </c>
      <c r="AS186" s="408">
        <f t="shared" si="96"/>
        <v>4812</v>
      </c>
      <c r="AT186" s="408">
        <f t="shared" si="129"/>
        <v>3</v>
      </c>
      <c r="AU186" s="114">
        <f t="shared" si="97"/>
        <v>4815</v>
      </c>
      <c r="AV186" s="114">
        <v>2299</v>
      </c>
      <c r="AW186" s="115">
        <f t="shared" si="98"/>
        <v>0.47776392352452202</v>
      </c>
      <c r="AX186" s="114">
        <v>3</v>
      </c>
      <c r="AY186" s="115">
        <f t="shared" si="130"/>
        <v>1</v>
      </c>
      <c r="AZ186" s="114">
        <f t="shared" si="99"/>
        <v>2302</v>
      </c>
      <c r="BA186" s="115">
        <f t="shared" si="100"/>
        <v>0.47808930425752855</v>
      </c>
      <c r="BB186" s="114">
        <v>8</v>
      </c>
      <c r="BC186" s="115">
        <f t="shared" si="101"/>
        <v>3.4797738147020443E-3</v>
      </c>
      <c r="BD186" s="597">
        <v>1</v>
      </c>
      <c r="BE186" s="115">
        <f t="shared" si="131"/>
        <v>0.33333333333333331</v>
      </c>
      <c r="BF186" s="597">
        <f t="shared" si="102"/>
        <v>9</v>
      </c>
      <c r="BG186" s="115">
        <f t="shared" si="103"/>
        <v>3.909643788010426E-3</v>
      </c>
      <c r="BH186" s="114">
        <v>8</v>
      </c>
      <c r="BI186" s="115">
        <f t="shared" si="104"/>
        <v>1</v>
      </c>
      <c r="BJ186" s="597">
        <v>0</v>
      </c>
      <c r="BK186" s="115">
        <f t="shared" si="114"/>
        <v>0</v>
      </c>
      <c r="BL186" s="597">
        <f t="shared" si="105"/>
        <v>8</v>
      </c>
      <c r="BM186" s="115">
        <f t="shared" si="106"/>
        <v>0.88888888888888884</v>
      </c>
      <c r="BN186" s="114">
        <v>2</v>
      </c>
      <c r="BO186" s="115">
        <f t="shared" si="107"/>
        <v>8.6880973066898344E-4</v>
      </c>
      <c r="BP186" s="114">
        <v>25</v>
      </c>
      <c r="BQ186" s="115">
        <f t="shared" si="90"/>
        <v>1.0860121633362294E-2</v>
      </c>
      <c r="BR186" s="114">
        <f t="shared" si="91"/>
        <v>27</v>
      </c>
      <c r="BS186" s="115">
        <f t="shared" si="108"/>
        <v>1.1728931364031277E-2</v>
      </c>
      <c r="BT186" s="597">
        <v>2</v>
      </c>
      <c r="BU186" s="115">
        <f t="shared" si="109"/>
        <v>0.33333333333333331</v>
      </c>
      <c r="BV186" s="597">
        <v>1</v>
      </c>
      <c r="BW186" s="115">
        <f t="shared" si="110"/>
        <v>0.25</v>
      </c>
      <c r="BX186" s="409" t="str">
        <f t="shared" si="111"/>
        <v/>
      </c>
    </row>
    <row r="187" spans="1:76" s="167" customFormat="1" x14ac:dyDescent="0.2">
      <c r="A187" s="379" t="s">
        <v>647</v>
      </c>
      <c r="B187" s="379" t="s">
        <v>648</v>
      </c>
      <c r="C187" s="379" t="s">
        <v>514</v>
      </c>
      <c r="D187" s="379" t="s">
        <v>515</v>
      </c>
      <c r="E187" s="379" t="s">
        <v>504</v>
      </c>
      <c r="F187" s="379" t="s">
        <v>505</v>
      </c>
      <c r="G187" s="10" t="s">
        <v>316</v>
      </c>
      <c r="H187" s="12" t="s">
        <v>1112</v>
      </c>
      <c r="I187" s="12" t="s">
        <v>934</v>
      </c>
      <c r="J187" s="10"/>
      <c r="K187" s="380"/>
      <c r="L187" s="380"/>
      <c r="M187" s="381"/>
      <c r="N187" s="380"/>
      <c r="O187" s="380"/>
      <c r="P187" s="380"/>
      <c r="Q187" s="382"/>
      <c r="R187" s="382"/>
      <c r="S187" s="382"/>
      <c r="T187" s="391" t="s">
        <v>510</v>
      </c>
      <c r="U187" s="383">
        <v>2</v>
      </c>
      <c r="V187" s="600">
        <v>2</v>
      </c>
      <c r="W187" s="600">
        <v>2</v>
      </c>
      <c r="X187" s="123">
        <f t="shared" si="92"/>
        <v>1</v>
      </c>
      <c r="Y187" s="601">
        <f t="shared" si="93"/>
        <v>1110</v>
      </c>
      <c r="Z187" s="388" t="str">
        <f t="shared" si="94"/>
        <v/>
      </c>
      <c r="AA187" s="600">
        <v>2</v>
      </c>
      <c r="AB187" s="598">
        <f t="shared" si="126"/>
        <v>1</v>
      </c>
      <c r="AC187" s="384"/>
      <c r="AD187" s="385"/>
      <c r="AE187" s="600">
        <v>2</v>
      </c>
      <c r="AF187" s="598">
        <f t="shared" si="127"/>
        <v>1</v>
      </c>
      <c r="AG187" s="600">
        <f>AE187</f>
        <v>2</v>
      </c>
      <c r="AH187" s="385"/>
      <c r="AI187" s="384"/>
      <c r="AJ187" s="385"/>
      <c r="AK187" s="384"/>
      <c r="AL187" s="385"/>
      <c r="AM187" s="386">
        <v>2200</v>
      </c>
      <c r="AN187" s="601">
        <v>20</v>
      </c>
      <c r="AO187" s="602">
        <f t="shared" si="128"/>
        <v>9.0090090090090089E-3</v>
      </c>
      <c r="AP187" s="601">
        <f t="shared" si="95"/>
        <v>2220</v>
      </c>
      <c r="AQ187" s="167">
        <v>3210</v>
      </c>
      <c r="AR187" s="665">
        <v>0.69158878504672894</v>
      </c>
      <c r="AS187" s="382" t="str">
        <f t="shared" si="96"/>
        <v/>
      </c>
      <c r="AT187" s="382" t="str">
        <f t="shared" si="129"/>
        <v/>
      </c>
      <c r="AU187" s="388" t="str">
        <f t="shared" si="97"/>
        <v/>
      </c>
      <c r="AV187" s="388"/>
      <c r="AW187" s="385" t="str">
        <f t="shared" si="98"/>
        <v/>
      </c>
      <c r="AX187" s="388"/>
      <c r="AY187" s="385" t="str">
        <f t="shared" si="130"/>
        <v/>
      </c>
      <c r="AZ187" s="388" t="str">
        <f t="shared" si="99"/>
        <v/>
      </c>
      <c r="BA187" s="385" t="str">
        <f t="shared" si="100"/>
        <v/>
      </c>
      <c r="BB187" s="388"/>
      <c r="BC187" s="385" t="str">
        <f t="shared" si="101"/>
        <v/>
      </c>
      <c r="BD187" s="384"/>
      <c r="BE187" s="385" t="str">
        <f t="shared" si="131"/>
        <v/>
      </c>
      <c r="BF187" s="384" t="str">
        <f t="shared" si="102"/>
        <v/>
      </c>
      <c r="BG187" s="385" t="str">
        <f t="shared" si="103"/>
        <v/>
      </c>
      <c r="BH187" s="388"/>
      <c r="BI187" s="385" t="str">
        <f t="shared" si="104"/>
        <v/>
      </c>
      <c r="BJ187" s="384"/>
      <c r="BK187" s="385" t="str">
        <f t="shared" si="114"/>
        <v/>
      </c>
      <c r="BL187" s="384" t="str">
        <f t="shared" si="105"/>
        <v/>
      </c>
      <c r="BM187" s="385" t="str">
        <f t="shared" si="106"/>
        <v/>
      </c>
      <c r="BN187" s="388"/>
      <c r="BO187" s="385" t="str">
        <f t="shared" si="107"/>
        <v/>
      </c>
      <c r="BP187" s="388"/>
      <c r="BQ187" s="385" t="str">
        <f t="shared" si="90"/>
        <v/>
      </c>
      <c r="BR187" s="388" t="str">
        <f t="shared" si="91"/>
        <v/>
      </c>
      <c r="BS187" s="385" t="str">
        <f t="shared" si="108"/>
        <v/>
      </c>
      <c r="BT187" s="600">
        <v>0</v>
      </c>
      <c r="BU187" s="598">
        <f t="shared" si="109"/>
        <v>0</v>
      </c>
      <c r="BV187" s="600">
        <v>0</v>
      </c>
      <c r="BW187" s="598">
        <f t="shared" si="110"/>
        <v>0</v>
      </c>
      <c r="BX187" s="387" t="str">
        <f t="shared" si="111"/>
        <v/>
      </c>
    </row>
    <row r="188" spans="1:76" s="167" customFormat="1" x14ac:dyDescent="0.2">
      <c r="A188" s="379" t="s">
        <v>647</v>
      </c>
      <c r="B188" s="379" t="s">
        <v>648</v>
      </c>
      <c r="C188" s="379" t="s">
        <v>623</v>
      </c>
      <c r="D188" s="379" t="s">
        <v>515</v>
      </c>
      <c r="E188" s="379" t="s">
        <v>504</v>
      </c>
      <c r="F188" s="379" t="s">
        <v>505</v>
      </c>
      <c r="G188" s="10" t="s">
        <v>316</v>
      </c>
      <c r="H188" s="12" t="s">
        <v>1112</v>
      </c>
      <c r="I188" s="12" t="s">
        <v>934</v>
      </c>
      <c r="J188" s="10"/>
      <c r="K188" s="380"/>
      <c r="L188" s="380"/>
      <c r="M188" s="381"/>
      <c r="N188" s="380"/>
      <c r="O188" s="380"/>
      <c r="P188" s="380"/>
      <c r="Q188" s="382"/>
      <c r="R188" s="382"/>
      <c r="S188" s="382"/>
      <c r="T188" s="391" t="s">
        <v>510</v>
      </c>
      <c r="U188" s="383">
        <v>1</v>
      </c>
      <c r="V188" s="600">
        <v>1</v>
      </c>
      <c r="W188" s="600">
        <v>1</v>
      </c>
      <c r="X188" s="123">
        <f t="shared" si="92"/>
        <v>1</v>
      </c>
      <c r="Y188" s="601">
        <f t="shared" si="93"/>
        <v>1201</v>
      </c>
      <c r="Z188" s="388" t="str">
        <f t="shared" si="94"/>
        <v/>
      </c>
      <c r="AA188" s="600">
        <v>1</v>
      </c>
      <c r="AB188" s="598">
        <f t="shared" si="126"/>
        <v>1</v>
      </c>
      <c r="AC188" s="384"/>
      <c r="AD188" s="385"/>
      <c r="AE188" s="600">
        <v>1</v>
      </c>
      <c r="AF188" s="598">
        <f t="shared" si="127"/>
        <v>1</v>
      </c>
      <c r="AG188" s="600">
        <f>AE188</f>
        <v>1</v>
      </c>
      <c r="AH188" s="385"/>
      <c r="AI188" s="384"/>
      <c r="AJ188" s="385"/>
      <c r="AK188" s="384"/>
      <c r="AL188" s="385"/>
      <c r="AM188" s="386">
        <v>1199</v>
      </c>
      <c r="AN188" s="601">
        <v>2</v>
      </c>
      <c r="AO188" s="602">
        <f t="shared" si="128"/>
        <v>1.6652789342214821E-3</v>
      </c>
      <c r="AP188" s="601">
        <f t="shared" si="95"/>
        <v>1201</v>
      </c>
      <c r="AQ188" s="167">
        <v>1580</v>
      </c>
      <c r="AR188" s="665">
        <v>0.76012658227848107</v>
      </c>
      <c r="AS188" s="382" t="str">
        <f t="shared" si="96"/>
        <v/>
      </c>
      <c r="AT188" s="382" t="str">
        <f t="shared" si="129"/>
        <v/>
      </c>
      <c r="AU188" s="388" t="str">
        <f t="shared" si="97"/>
        <v/>
      </c>
      <c r="AV188" s="388"/>
      <c r="AW188" s="385" t="str">
        <f t="shared" si="98"/>
        <v/>
      </c>
      <c r="AX188" s="388"/>
      <c r="AY188" s="385" t="str">
        <f t="shared" si="130"/>
        <v/>
      </c>
      <c r="AZ188" s="388" t="str">
        <f t="shared" si="99"/>
        <v/>
      </c>
      <c r="BA188" s="385" t="str">
        <f t="shared" si="100"/>
        <v/>
      </c>
      <c r="BB188" s="388"/>
      <c r="BC188" s="385" t="str">
        <f t="shared" si="101"/>
        <v/>
      </c>
      <c r="BD188" s="384"/>
      <c r="BE188" s="385" t="str">
        <f t="shared" si="131"/>
        <v/>
      </c>
      <c r="BF188" s="384" t="str">
        <f t="shared" si="102"/>
        <v/>
      </c>
      <c r="BG188" s="385" t="str">
        <f t="shared" si="103"/>
        <v/>
      </c>
      <c r="BH188" s="388"/>
      <c r="BI188" s="385" t="str">
        <f t="shared" si="104"/>
        <v/>
      </c>
      <c r="BJ188" s="384"/>
      <c r="BK188" s="385" t="str">
        <f t="shared" si="114"/>
        <v/>
      </c>
      <c r="BL188" s="384" t="str">
        <f t="shared" si="105"/>
        <v/>
      </c>
      <c r="BM188" s="385" t="str">
        <f t="shared" si="106"/>
        <v/>
      </c>
      <c r="BN188" s="388"/>
      <c r="BO188" s="385" t="str">
        <f t="shared" si="107"/>
        <v/>
      </c>
      <c r="BP188" s="388"/>
      <c r="BQ188" s="385" t="str">
        <f t="shared" si="90"/>
        <v/>
      </c>
      <c r="BR188" s="388" t="str">
        <f t="shared" si="91"/>
        <v/>
      </c>
      <c r="BS188" s="385" t="str">
        <f t="shared" si="108"/>
        <v/>
      </c>
      <c r="BT188" s="600">
        <v>0</v>
      </c>
      <c r="BU188" s="598">
        <f t="shared" si="109"/>
        <v>0</v>
      </c>
      <c r="BV188" s="600">
        <v>0</v>
      </c>
      <c r="BW188" s="598">
        <f t="shared" si="110"/>
        <v>0</v>
      </c>
      <c r="BX188" s="387" t="str">
        <f t="shared" si="111"/>
        <v/>
      </c>
    </row>
    <row r="189" spans="1:76" s="167" customFormat="1" x14ac:dyDescent="0.2">
      <c r="A189" s="379" t="s">
        <v>647</v>
      </c>
      <c r="B189" s="379" t="s">
        <v>648</v>
      </c>
      <c r="C189" s="379" t="s">
        <v>625</v>
      </c>
      <c r="D189" s="379" t="s">
        <v>515</v>
      </c>
      <c r="E189" s="379" t="s">
        <v>504</v>
      </c>
      <c r="F189" s="379" t="s">
        <v>505</v>
      </c>
      <c r="G189" s="10" t="s">
        <v>316</v>
      </c>
      <c r="H189" s="12" t="s">
        <v>1112</v>
      </c>
      <c r="I189" s="12" t="s">
        <v>934</v>
      </c>
      <c r="J189" s="10"/>
      <c r="K189" s="391" t="s">
        <v>436</v>
      </c>
      <c r="L189" s="391" t="s">
        <v>438</v>
      </c>
      <c r="M189" s="473" t="s">
        <v>971</v>
      </c>
      <c r="N189" s="391" t="s">
        <v>439</v>
      </c>
      <c r="O189" s="391" t="s">
        <v>438</v>
      </c>
      <c r="P189" s="391" t="s">
        <v>438</v>
      </c>
      <c r="Q189" s="386">
        <v>9862</v>
      </c>
      <c r="R189" s="386">
        <v>117</v>
      </c>
      <c r="S189" s="386">
        <v>15</v>
      </c>
      <c r="T189" s="391" t="s">
        <v>510</v>
      </c>
      <c r="U189" s="383">
        <v>1</v>
      </c>
      <c r="V189" s="600">
        <v>1</v>
      </c>
      <c r="W189" s="600">
        <v>1</v>
      </c>
      <c r="X189" s="123">
        <f t="shared" si="92"/>
        <v>1</v>
      </c>
      <c r="Y189" s="601">
        <f t="shared" si="93"/>
        <v>1626</v>
      </c>
      <c r="Z189" s="388" t="str">
        <f t="shared" si="94"/>
        <v/>
      </c>
      <c r="AA189" s="600">
        <v>1</v>
      </c>
      <c r="AB189" s="598">
        <f t="shared" si="126"/>
        <v>1</v>
      </c>
      <c r="AC189" s="384"/>
      <c r="AD189" s="385"/>
      <c r="AE189" s="600">
        <v>1</v>
      </c>
      <c r="AF189" s="598">
        <f t="shared" si="127"/>
        <v>1</v>
      </c>
      <c r="AG189" s="600">
        <f>AE189</f>
        <v>1</v>
      </c>
      <c r="AH189" s="385"/>
      <c r="AI189" s="384"/>
      <c r="AJ189" s="385"/>
      <c r="AK189" s="384"/>
      <c r="AL189" s="385"/>
      <c r="AM189" s="386">
        <v>1624</v>
      </c>
      <c r="AN189" s="601">
        <v>2</v>
      </c>
      <c r="AO189" s="602">
        <f t="shared" si="128"/>
        <v>1.2300123001230013E-3</v>
      </c>
      <c r="AP189" s="601">
        <f t="shared" si="95"/>
        <v>1626</v>
      </c>
      <c r="AQ189" s="167">
        <v>2140</v>
      </c>
      <c r="AR189" s="665">
        <v>0.75981308411214954</v>
      </c>
      <c r="AS189" s="382" t="str">
        <f t="shared" si="96"/>
        <v/>
      </c>
      <c r="AT189" s="382" t="str">
        <f t="shared" si="129"/>
        <v/>
      </c>
      <c r="AU189" s="388" t="str">
        <f t="shared" si="97"/>
        <v/>
      </c>
      <c r="AV189" s="388"/>
      <c r="AW189" s="385" t="str">
        <f t="shared" si="98"/>
        <v/>
      </c>
      <c r="AX189" s="388"/>
      <c r="AY189" s="385" t="str">
        <f t="shared" si="130"/>
        <v/>
      </c>
      <c r="AZ189" s="388" t="str">
        <f t="shared" si="99"/>
        <v/>
      </c>
      <c r="BA189" s="385" t="str">
        <f t="shared" si="100"/>
        <v/>
      </c>
      <c r="BB189" s="388"/>
      <c r="BC189" s="385" t="str">
        <f t="shared" si="101"/>
        <v/>
      </c>
      <c r="BD189" s="384"/>
      <c r="BE189" s="385" t="str">
        <f t="shared" si="131"/>
        <v/>
      </c>
      <c r="BF189" s="384" t="str">
        <f t="shared" si="102"/>
        <v/>
      </c>
      <c r="BG189" s="385" t="str">
        <f t="shared" si="103"/>
        <v/>
      </c>
      <c r="BH189" s="388"/>
      <c r="BI189" s="385" t="str">
        <f t="shared" si="104"/>
        <v/>
      </c>
      <c r="BJ189" s="384"/>
      <c r="BK189" s="385" t="str">
        <f t="shared" si="114"/>
        <v/>
      </c>
      <c r="BL189" s="384" t="str">
        <f t="shared" si="105"/>
        <v/>
      </c>
      <c r="BM189" s="385" t="str">
        <f t="shared" si="106"/>
        <v/>
      </c>
      <c r="BN189" s="388"/>
      <c r="BO189" s="385" t="str">
        <f t="shared" si="107"/>
        <v/>
      </c>
      <c r="BP189" s="388"/>
      <c r="BQ189" s="385" t="str">
        <f t="shared" si="90"/>
        <v/>
      </c>
      <c r="BR189" s="388" t="str">
        <f t="shared" si="91"/>
        <v/>
      </c>
      <c r="BS189" s="385" t="str">
        <f t="shared" si="108"/>
        <v/>
      </c>
      <c r="BT189" s="600">
        <v>0</v>
      </c>
      <c r="BU189" s="598">
        <f t="shared" si="109"/>
        <v>0</v>
      </c>
      <c r="BV189" s="600">
        <v>0</v>
      </c>
      <c r="BW189" s="598">
        <f t="shared" si="110"/>
        <v>0</v>
      </c>
      <c r="BX189" s="387" t="str">
        <f t="shared" si="111"/>
        <v/>
      </c>
    </row>
    <row r="190" spans="1:76" s="167" customFormat="1" x14ac:dyDescent="0.2">
      <c r="A190" s="379" t="s">
        <v>647</v>
      </c>
      <c r="B190" s="379" t="s">
        <v>648</v>
      </c>
      <c r="C190" s="379" t="s">
        <v>502</v>
      </c>
      <c r="D190" s="379" t="s">
        <v>509</v>
      </c>
      <c r="E190" s="379" t="s">
        <v>504</v>
      </c>
      <c r="F190" s="379" t="s">
        <v>505</v>
      </c>
      <c r="G190" s="10" t="s">
        <v>316</v>
      </c>
      <c r="H190" s="12" t="s">
        <v>1112</v>
      </c>
      <c r="I190" s="12" t="s">
        <v>934</v>
      </c>
      <c r="J190" s="10"/>
      <c r="K190" s="380"/>
      <c r="L190" s="481"/>
      <c r="M190" s="476"/>
      <c r="N190" s="380"/>
      <c r="O190" s="474"/>
      <c r="P190" s="380"/>
      <c r="Q190" s="390"/>
      <c r="R190" s="390"/>
      <c r="S190" s="390"/>
      <c r="T190" s="391" t="s">
        <v>510</v>
      </c>
      <c r="U190" s="383">
        <v>1</v>
      </c>
      <c r="V190" s="600">
        <v>1</v>
      </c>
      <c r="W190" s="600">
        <v>1</v>
      </c>
      <c r="X190" s="123">
        <f t="shared" si="92"/>
        <v>1</v>
      </c>
      <c r="Y190" s="601">
        <f t="shared" si="93"/>
        <v>9862</v>
      </c>
      <c r="Z190" s="388" t="str">
        <f t="shared" si="94"/>
        <v/>
      </c>
      <c r="AA190" s="600">
        <v>1</v>
      </c>
      <c r="AB190" s="598">
        <f t="shared" si="126"/>
        <v>1</v>
      </c>
      <c r="AC190" s="600">
        <v>0</v>
      </c>
      <c r="AD190" s="598" t="s">
        <v>510</v>
      </c>
      <c r="AE190" s="600">
        <v>1</v>
      </c>
      <c r="AF190" s="598">
        <f t="shared" si="127"/>
        <v>1</v>
      </c>
      <c r="AG190" s="600">
        <v>1</v>
      </c>
      <c r="AH190" s="385"/>
      <c r="AI190" s="384"/>
      <c r="AJ190" s="385"/>
      <c r="AK190" s="384"/>
      <c r="AL190" s="385"/>
      <c r="AM190" s="386">
        <v>9835</v>
      </c>
      <c r="AN190" s="601">
        <v>27</v>
      </c>
      <c r="AO190" s="602">
        <f t="shared" si="128"/>
        <v>2.7377813830865949E-3</v>
      </c>
      <c r="AP190" s="601">
        <f t="shared" si="95"/>
        <v>9862</v>
      </c>
      <c r="AQ190" s="167">
        <v>13750</v>
      </c>
      <c r="AR190" s="665">
        <v>0.71723636363636367</v>
      </c>
      <c r="AS190" s="382" t="str">
        <f t="shared" si="96"/>
        <v/>
      </c>
      <c r="AT190" s="382" t="str">
        <f t="shared" si="129"/>
        <v/>
      </c>
      <c r="AU190" s="388" t="str">
        <f t="shared" si="97"/>
        <v/>
      </c>
      <c r="AV190" s="388"/>
      <c r="AW190" s="385" t="str">
        <f t="shared" si="98"/>
        <v/>
      </c>
      <c r="AX190" s="388"/>
      <c r="AY190" s="385" t="str">
        <f t="shared" si="130"/>
        <v/>
      </c>
      <c r="AZ190" s="388" t="str">
        <f t="shared" si="99"/>
        <v/>
      </c>
      <c r="BA190" s="385" t="str">
        <f t="shared" si="100"/>
        <v/>
      </c>
      <c r="BB190" s="388" t="s">
        <v>323</v>
      </c>
      <c r="BC190" s="385" t="str">
        <f t="shared" si="101"/>
        <v/>
      </c>
      <c r="BD190" s="384" t="s">
        <v>323</v>
      </c>
      <c r="BE190" s="385" t="str">
        <f t="shared" si="131"/>
        <v/>
      </c>
      <c r="BF190" s="384" t="str">
        <f t="shared" si="102"/>
        <v/>
      </c>
      <c r="BG190" s="385" t="str">
        <f t="shared" si="103"/>
        <v/>
      </c>
      <c r="BH190" s="388"/>
      <c r="BI190" s="385" t="str">
        <f t="shared" si="104"/>
        <v/>
      </c>
      <c r="BJ190" s="384"/>
      <c r="BK190" s="385" t="str">
        <f t="shared" si="114"/>
        <v/>
      </c>
      <c r="BL190" s="384" t="str">
        <f t="shared" si="105"/>
        <v/>
      </c>
      <c r="BM190" s="385" t="str">
        <f t="shared" si="106"/>
        <v/>
      </c>
      <c r="BN190" s="388"/>
      <c r="BO190" s="385" t="str">
        <f t="shared" si="107"/>
        <v/>
      </c>
      <c r="BP190" s="388"/>
      <c r="BQ190" s="385" t="str">
        <f t="shared" si="90"/>
        <v/>
      </c>
      <c r="BR190" s="388" t="str">
        <f t="shared" si="91"/>
        <v/>
      </c>
      <c r="BS190" s="385" t="str">
        <f t="shared" si="108"/>
        <v/>
      </c>
      <c r="BT190" s="600">
        <v>0</v>
      </c>
      <c r="BU190" s="598">
        <f t="shared" si="109"/>
        <v>0</v>
      </c>
      <c r="BV190" s="600">
        <v>0</v>
      </c>
      <c r="BW190" s="598">
        <f t="shared" si="110"/>
        <v>0</v>
      </c>
      <c r="BX190" s="387" t="str">
        <f t="shared" si="111"/>
        <v/>
      </c>
    </row>
    <row r="191" spans="1:76" s="487" customFormat="1" ht="13.5" thickBot="1" x14ac:dyDescent="0.25">
      <c r="A191" s="392" t="s">
        <v>647</v>
      </c>
      <c r="B191" s="392" t="s">
        <v>540</v>
      </c>
      <c r="C191" s="392" t="s">
        <v>543</v>
      </c>
      <c r="D191" s="392" t="s">
        <v>542</v>
      </c>
      <c r="E191" s="392" t="s">
        <v>504</v>
      </c>
      <c r="F191" s="392" t="s">
        <v>505</v>
      </c>
      <c r="G191" s="9" t="s">
        <v>316</v>
      </c>
      <c r="H191" s="9" t="s">
        <v>1112</v>
      </c>
      <c r="I191" s="83" t="s">
        <v>934</v>
      </c>
      <c r="J191" s="9"/>
      <c r="K191" s="467"/>
      <c r="L191" s="467"/>
      <c r="M191" s="468"/>
      <c r="N191" s="467"/>
      <c r="O191" s="467"/>
      <c r="P191" s="467"/>
      <c r="Q191" s="424"/>
      <c r="R191" s="424"/>
      <c r="S191" s="424"/>
      <c r="T191" s="127" t="s">
        <v>386</v>
      </c>
      <c r="U191" s="397">
        <v>1</v>
      </c>
      <c r="V191" s="605">
        <v>0</v>
      </c>
      <c r="W191" s="605">
        <v>2</v>
      </c>
      <c r="X191" s="606">
        <f t="shared" si="92"/>
        <v>2</v>
      </c>
      <c r="Y191" s="607">
        <f t="shared" si="93"/>
        <v>9862</v>
      </c>
      <c r="Z191" s="607">
        <f t="shared" si="94"/>
        <v>4601</v>
      </c>
      <c r="AA191" s="398"/>
      <c r="AB191" s="399"/>
      <c r="AC191" s="398"/>
      <c r="AD191" s="399"/>
      <c r="AE191" s="398"/>
      <c r="AF191" s="399"/>
      <c r="AG191" s="398"/>
      <c r="AH191" s="399"/>
      <c r="AI191" s="605">
        <v>1</v>
      </c>
      <c r="AJ191" s="608">
        <f>AI191/W191</f>
        <v>0.5</v>
      </c>
      <c r="AK191" s="605">
        <v>0</v>
      </c>
      <c r="AL191" s="608">
        <f>AK191/U191</f>
        <v>0</v>
      </c>
      <c r="AM191" s="396">
        <v>9835</v>
      </c>
      <c r="AN191" s="607">
        <v>27</v>
      </c>
      <c r="AO191" s="609">
        <f t="shared" si="128"/>
        <v>2.7377813830865949E-3</v>
      </c>
      <c r="AP191" s="607">
        <f t="shared" si="95"/>
        <v>9862</v>
      </c>
      <c r="AQ191" s="167">
        <v>13750</v>
      </c>
      <c r="AR191" s="665">
        <v>0.71723636363636367</v>
      </c>
      <c r="AS191" s="396">
        <f t="shared" si="96"/>
        <v>9835</v>
      </c>
      <c r="AT191" s="396">
        <f t="shared" si="129"/>
        <v>27</v>
      </c>
      <c r="AU191" s="607">
        <f t="shared" si="97"/>
        <v>9862</v>
      </c>
      <c r="AV191" s="607">
        <v>4584</v>
      </c>
      <c r="AW191" s="608">
        <f t="shared" si="98"/>
        <v>0.46609049313675649</v>
      </c>
      <c r="AX191" s="607">
        <v>17</v>
      </c>
      <c r="AY191" s="608">
        <f t="shared" si="130"/>
        <v>0.62962962962962965</v>
      </c>
      <c r="AZ191" s="607">
        <f t="shared" si="99"/>
        <v>4601</v>
      </c>
      <c r="BA191" s="608">
        <f t="shared" si="100"/>
        <v>0.46653822754005275</v>
      </c>
      <c r="BB191" s="607">
        <v>20</v>
      </c>
      <c r="BC191" s="608">
        <f t="shared" si="101"/>
        <v>4.3630017452006981E-3</v>
      </c>
      <c r="BD191" s="605">
        <v>2</v>
      </c>
      <c r="BE191" s="608">
        <f t="shared" si="131"/>
        <v>0.11764705882352941</v>
      </c>
      <c r="BF191" s="605">
        <f t="shared" si="102"/>
        <v>22</v>
      </c>
      <c r="BG191" s="608">
        <f t="shared" si="103"/>
        <v>4.7815692240817213E-3</v>
      </c>
      <c r="BH191" s="607">
        <v>20</v>
      </c>
      <c r="BI191" s="608">
        <f t="shared" si="104"/>
        <v>1</v>
      </c>
      <c r="BJ191" s="605">
        <v>1</v>
      </c>
      <c r="BK191" s="608">
        <f t="shared" si="114"/>
        <v>0.5</v>
      </c>
      <c r="BL191" s="605">
        <f t="shared" si="105"/>
        <v>21</v>
      </c>
      <c r="BM191" s="608">
        <f t="shared" si="106"/>
        <v>0.95454545454545459</v>
      </c>
      <c r="BN191" s="607">
        <v>4</v>
      </c>
      <c r="BO191" s="608">
        <f t="shared" si="107"/>
        <v>8.69376222560313E-4</v>
      </c>
      <c r="BP191" s="607">
        <v>246</v>
      </c>
      <c r="BQ191" s="608">
        <f t="shared" ref="BQ191:BQ254" si="132">IF(AZ191="","",BP191/AZ191)</f>
        <v>5.3466637687459247E-2</v>
      </c>
      <c r="BR191" s="607">
        <f t="shared" ref="BR191:BR254" si="133">IF(BN191="",IF(BP191="","",BP191),IF(BP191="",BN191,BN191+BP191))</f>
        <v>250</v>
      </c>
      <c r="BS191" s="608">
        <f t="shared" si="108"/>
        <v>5.4336013910019562E-2</v>
      </c>
      <c r="BT191" s="605">
        <v>0</v>
      </c>
      <c r="BU191" s="608">
        <f t="shared" si="109"/>
        <v>0</v>
      </c>
      <c r="BV191" s="605">
        <v>0</v>
      </c>
      <c r="BW191" s="608">
        <f t="shared" si="110"/>
        <v>0</v>
      </c>
      <c r="BX191" s="411" t="str">
        <f t="shared" si="111"/>
        <v/>
      </c>
    </row>
    <row r="192" spans="1:76" s="486" customFormat="1" x14ac:dyDescent="0.2">
      <c r="A192" s="400" t="s">
        <v>652</v>
      </c>
      <c r="B192" s="400" t="s">
        <v>653</v>
      </c>
      <c r="C192" s="400" t="s">
        <v>654</v>
      </c>
      <c r="D192" s="400" t="s">
        <v>527</v>
      </c>
      <c r="E192" s="400" t="s">
        <v>504</v>
      </c>
      <c r="F192" s="400" t="s">
        <v>519</v>
      </c>
      <c r="G192" s="12" t="s">
        <v>321</v>
      </c>
      <c r="H192" s="12" t="s">
        <v>1110</v>
      </c>
      <c r="I192" s="12" t="s">
        <v>935</v>
      </c>
      <c r="J192" s="12" t="s">
        <v>936</v>
      </c>
      <c r="K192" s="401"/>
      <c r="L192" s="401"/>
      <c r="M192" s="402"/>
      <c r="N192" s="401"/>
      <c r="O192" s="401"/>
      <c r="P192" s="401"/>
      <c r="Q192" s="403"/>
      <c r="R192" s="403"/>
      <c r="S192" s="403"/>
      <c r="T192" s="147" t="s">
        <v>386</v>
      </c>
      <c r="U192" s="405">
        <v>6</v>
      </c>
      <c r="V192" s="597">
        <v>0</v>
      </c>
      <c r="W192" s="597">
        <v>18</v>
      </c>
      <c r="X192" s="113">
        <f t="shared" si="92"/>
        <v>3</v>
      </c>
      <c r="Y192" s="114">
        <f t="shared" si="93"/>
        <v>7784.5</v>
      </c>
      <c r="Z192" s="114">
        <f t="shared" si="94"/>
        <v>3004</v>
      </c>
      <c r="AA192" s="597">
        <v>6</v>
      </c>
      <c r="AB192" s="115">
        <f>AA192/W192</f>
        <v>0.33333333333333331</v>
      </c>
      <c r="AC192" s="406"/>
      <c r="AD192" s="407"/>
      <c r="AE192" s="597">
        <v>5</v>
      </c>
      <c r="AF192" s="115">
        <f>AE192/U192</f>
        <v>0.83333333333333337</v>
      </c>
      <c r="AG192" s="597">
        <f>AE192</f>
        <v>5</v>
      </c>
      <c r="AH192" s="407"/>
      <c r="AI192" s="406"/>
      <c r="AJ192" s="407"/>
      <c r="AK192" s="406"/>
      <c r="AL192" s="407"/>
      <c r="AM192" s="408">
        <v>46672</v>
      </c>
      <c r="AN192" s="114">
        <v>35</v>
      </c>
      <c r="AO192" s="118">
        <f t="shared" si="128"/>
        <v>7.4935234547284131E-4</v>
      </c>
      <c r="AP192" s="114">
        <f t="shared" si="95"/>
        <v>46707</v>
      </c>
      <c r="AQ192" s="167">
        <v>71100</v>
      </c>
      <c r="AR192" s="665">
        <v>0.65691983122362874</v>
      </c>
      <c r="AS192" s="408">
        <f t="shared" si="96"/>
        <v>46672</v>
      </c>
      <c r="AT192" s="408">
        <f t="shared" si="129"/>
        <v>35</v>
      </c>
      <c r="AU192" s="114">
        <f t="shared" si="97"/>
        <v>46707</v>
      </c>
      <c r="AV192" s="114">
        <v>17983</v>
      </c>
      <c r="AW192" s="115">
        <f t="shared" si="98"/>
        <v>0.3853059650325677</v>
      </c>
      <c r="AX192" s="114">
        <v>41</v>
      </c>
      <c r="AY192" s="115">
        <f t="shared" si="130"/>
        <v>1.1714285714285715</v>
      </c>
      <c r="AZ192" s="114">
        <f t="shared" si="99"/>
        <v>18024</v>
      </c>
      <c r="BA192" s="115">
        <f t="shared" si="100"/>
        <v>0.38589504785149975</v>
      </c>
      <c r="BB192" s="114">
        <v>198</v>
      </c>
      <c r="BC192" s="115">
        <f t="shared" si="101"/>
        <v>1.1010398709892677E-2</v>
      </c>
      <c r="BD192" s="597">
        <v>25</v>
      </c>
      <c r="BE192" s="115">
        <f t="shared" si="131"/>
        <v>0.6097560975609756</v>
      </c>
      <c r="BF192" s="597">
        <f t="shared" si="102"/>
        <v>223</v>
      </c>
      <c r="BG192" s="115">
        <f t="shared" si="103"/>
        <v>1.2372392365734576E-2</v>
      </c>
      <c r="BH192" s="114">
        <v>143</v>
      </c>
      <c r="BI192" s="115">
        <f t="shared" si="104"/>
        <v>0.72222222222222221</v>
      </c>
      <c r="BJ192" s="597">
        <v>11</v>
      </c>
      <c r="BK192" s="115">
        <f t="shared" si="114"/>
        <v>0.44</v>
      </c>
      <c r="BL192" s="597">
        <f t="shared" si="105"/>
        <v>154</v>
      </c>
      <c r="BM192" s="115">
        <f t="shared" si="106"/>
        <v>0.6905829596412556</v>
      </c>
      <c r="BN192" s="114">
        <v>81</v>
      </c>
      <c r="BO192" s="115">
        <f t="shared" si="107"/>
        <v>4.4940079893475366E-3</v>
      </c>
      <c r="BP192" s="114">
        <v>380</v>
      </c>
      <c r="BQ192" s="115">
        <f t="shared" si="132"/>
        <v>2.108300044385264E-2</v>
      </c>
      <c r="BR192" s="114">
        <f t="shared" si="133"/>
        <v>461</v>
      </c>
      <c r="BS192" s="115">
        <f t="shared" si="108"/>
        <v>2.5577008433200179E-2</v>
      </c>
      <c r="BT192" s="597">
        <v>8</v>
      </c>
      <c r="BU192" s="115">
        <f t="shared" si="109"/>
        <v>0.44444444444444442</v>
      </c>
      <c r="BV192" s="597">
        <v>3</v>
      </c>
      <c r="BW192" s="115">
        <f t="shared" si="110"/>
        <v>0.5</v>
      </c>
      <c r="BX192" s="409" t="str">
        <f t="shared" si="111"/>
        <v/>
      </c>
    </row>
    <row r="193" spans="1:76" s="167" customFormat="1" x14ac:dyDescent="0.2">
      <c r="A193" s="379" t="s">
        <v>652</v>
      </c>
      <c r="B193" s="379" t="s">
        <v>653</v>
      </c>
      <c r="C193" s="379" t="s">
        <v>655</v>
      </c>
      <c r="D193" s="379" t="s">
        <v>527</v>
      </c>
      <c r="E193" s="379" t="s">
        <v>504</v>
      </c>
      <c r="F193" s="379" t="s">
        <v>519</v>
      </c>
      <c r="G193" s="10" t="s">
        <v>321</v>
      </c>
      <c r="H193" s="10" t="s">
        <v>1110</v>
      </c>
      <c r="I193" s="10" t="s">
        <v>935</v>
      </c>
      <c r="J193" s="10" t="s">
        <v>936</v>
      </c>
      <c r="K193" s="391" t="s">
        <v>449</v>
      </c>
      <c r="L193" s="391" t="s">
        <v>972</v>
      </c>
      <c r="M193" s="473" t="s">
        <v>973</v>
      </c>
      <c r="N193" s="391" t="s">
        <v>439</v>
      </c>
      <c r="O193" s="391" t="s">
        <v>438</v>
      </c>
      <c r="P193" s="391" t="s">
        <v>438</v>
      </c>
      <c r="Q193" s="386">
        <v>92599</v>
      </c>
      <c r="R193" s="386">
        <v>1281</v>
      </c>
      <c r="S193" s="386">
        <v>20</v>
      </c>
      <c r="T193" s="147" t="s">
        <v>386</v>
      </c>
      <c r="U193" s="383">
        <v>6</v>
      </c>
      <c r="V193" s="600">
        <v>0</v>
      </c>
      <c r="W193" s="600">
        <v>21</v>
      </c>
      <c r="X193" s="123">
        <f t="shared" si="92"/>
        <v>3.5</v>
      </c>
      <c r="Y193" s="601">
        <f t="shared" si="93"/>
        <v>7648.666666666667</v>
      </c>
      <c r="Z193" s="601">
        <f t="shared" si="94"/>
        <v>2829.8333333333335</v>
      </c>
      <c r="AA193" s="600">
        <v>4</v>
      </c>
      <c r="AB193" s="598">
        <f>AA193/W193</f>
        <v>0.19047619047619047</v>
      </c>
      <c r="AC193" s="384"/>
      <c r="AD193" s="385"/>
      <c r="AE193" s="600">
        <v>4</v>
      </c>
      <c r="AF193" s="598">
        <f>AE193/U193</f>
        <v>0.66666666666666663</v>
      </c>
      <c r="AG193" s="600">
        <f>AE193</f>
        <v>4</v>
      </c>
      <c r="AH193" s="385"/>
      <c r="AI193" s="384"/>
      <c r="AJ193" s="385"/>
      <c r="AK193" s="384"/>
      <c r="AL193" s="385"/>
      <c r="AM193" s="386">
        <v>45844</v>
      </c>
      <c r="AN193" s="601">
        <v>48</v>
      </c>
      <c r="AO193" s="602">
        <f t="shared" si="128"/>
        <v>1.0459339318399721E-3</v>
      </c>
      <c r="AP193" s="601">
        <f t="shared" si="95"/>
        <v>45892</v>
      </c>
      <c r="AQ193" s="167">
        <v>69600</v>
      </c>
      <c r="AR193" s="665">
        <v>0.65936781609195405</v>
      </c>
      <c r="AS193" s="386">
        <f t="shared" si="96"/>
        <v>45844</v>
      </c>
      <c r="AT193" s="386">
        <f t="shared" si="129"/>
        <v>48</v>
      </c>
      <c r="AU193" s="601">
        <f t="shared" si="97"/>
        <v>45892</v>
      </c>
      <c r="AV193" s="601">
        <v>16925</v>
      </c>
      <c r="AW193" s="598">
        <f t="shared" si="98"/>
        <v>0.36918680743390631</v>
      </c>
      <c r="AX193" s="601">
        <v>54</v>
      </c>
      <c r="AY193" s="598">
        <f t="shared" si="130"/>
        <v>1.125</v>
      </c>
      <c r="AZ193" s="601">
        <f t="shared" si="99"/>
        <v>16979</v>
      </c>
      <c r="BA193" s="598">
        <f t="shared" si="100"/>
        <v>0.36997733809814348</v>
      </c>
      <c r="BB193" s="601">
        <v>122</v>
      </c>
      <c r="BC193" s="598">
        <f t="shared" si="101"/>
        <v>7.2082717872968983E-3</v>
      </c>
      <c r="BD193" s="600">
        <v>19</v>
      </c>
      <c r="BE193" s="598">
        <f t="shared" si="131"/>
        <v>0.35185185185185186</v>
      </c>
      <c r="BF193" s="600">
        <f t="shared" si="102"/>
        <v>141</v>
      </c>
      <c r="BG193" s="598">
        <f t="shared" si="103"/>
        <v>8.3043759938747873E-3</v>
      </c>
      <c r="BH193" s="601">
        <v>90</v>
      </c>
      <c r="BI193" s="598">
        <f t="shared" si="104"/>
        <v>0.73770491803278693</v>
      </c>
      <c r="BJ193" s="600">
        <v>8</v>
      </c>
      <c r="BK193" s="598">
        <f t="shared" si="114"/>
        <v>0.42105263157894735</v>
      </c>
      <c r="BL193" s="600">
        <f t="shared" si="105"/>
        <v>98</v>
      </c>
      <c r="BM193" s="598">
        <f t="shared" si="106"/>
        <v>0.69503546099290781</v>
      </c>
      <c r="BN193" s="601">
        <v>128</v>
      </c>
      <c r="BO193" s="598">
        <f t="shared" si="107"/>
        <v>7.5387243064962599E-3</v>
      </c>
      <c r="BP193" s="601">
        <v>221</v>
      </c>
      <c r="BQ193" s="598">
        <f t="shared" si="132"/>
        <v>1.3016078685434949E-2</v>
      </c>
      <c r="BR193" s="601">
        <f t="shared" si="133"/>
        <v>349</v>
      </c>
      <c r="BS193" s="598">
        <f t="shared" si="108"/>
        <v>2.0554802991931208E-2</v>
      </c>
      <c r="BT193" s="600">
        <v>6</v>
      </c>
      <c r="BU193" s="598">
        <f t="shared" si="109"/>
        <v>0.2857142857142857</v>
      </c>
      <c r="BV193" s="600">
        <v>2</v>
      </c>
      <c r="BW193" s="598">
        <f t="shared" si="110"/>
        <v>0.33333333333333331</v>
      </c>
      <c r="BX193" s="387" t="str">
        <f t="shared" si="111"/>
        <v/>
      </c>
    </row>
    <row r="194" spans="1:76" s="487" customFormat="1" ht="13.5" thickBot="1" x14ac:dyDescent="0.25">
      <c r="A194" s="392" t="s">
        <v>652</v>
      </c>
      <c r="B194" s="392" t="s">
        <v>653</v>
      </c>
      <c r="C194" s="392" t="s">
        <v>502</v>
      </c>
      <c r="D194" s="392" t="s">
        <v>509</v>
      </c>
      <c r="E194" s="392" t="s">
        <v>504</v>
      </c>
      <c r="F194" s="392" t="s">
        <v>519</v>
      </c>
      <c r="G194" s="9" t="s">
        <v>321</v>
      </c>
      <c r="H194" s="9" t="s">
        <v>1110</v>
      </c>
      <c r="I194" s="9" t="s">
        <v>935</v>
      </c>
      <c r="J194" s="9" t="s">
        <v>936</v>
      </c>
      <c r="K194" s="467"/>
      <c r="L194" s="518"/>
      <c r="M194" s="566"/>
      <c r="N194" s="467"/>
      <c r="O194" s="467"/>
      <c r="P194" s="467"/>
      <c r="Q194" s="466"/>
      <c r="R194" s="466"/>
      <c r="S194" s="466"/>
      <c r="T194" s="127" t="s">
        <v>386</v>
      </c>
      <c r="U194" s="397">
        <v>1</v>
      </c>
      <c r="V194" s="605">
        <v>0</v>
      </c>
      <c r="W194" s="605">
        <v>6</v>
      </c>
      <c r="X194" s="606">
        <f t="shared" ref="X194:X257" si="134">W194/U194</f>
        <v>6</v>
      </c>
      <c r="Y194" s="607">
        <f t="shared" ref="Y194:Y257" si="135">AP194/U194</f>
        <v>92599</v>
      </c>
      <c r="Z194" s="607">
        <f t="shared" ref="Z194:Z257" si="136">IF(U194=V194,"",IF(AZ194="","",AZ194/(U194-V194)))</f>
        <v>35003</v>
      </c>
      <c r="AA194" s="605">
        <v>2</v>
      </c>
      <c r="AB194" s="608">
        <f>AA194/W194</f>
        <v>0.33333333333333331</v>
      </c>
      <c r="AC194" s="605">
        <v>2</v>
      </c>
      <c r="AD194" s="608" t="s">
        <v>435</v>
      </c>
      <c r="AE194" s="605">
        <v>0</v>
      </c>
      <c r="AF194" s="608">
        <f>AE194/U194</f>
        <v>0</v>
      </c>
      <c r="AG194" s="605">
        <v>0</v>
      </c>
      <c r="AH194" s="399"/>
      <c r="AI194" s="398"/>
      <c r="AJ194" s="399"/>
      <c r="AK194" s="398"/>
      <c r="AL194" s="399"/>
      <c r="AM194" s="396">
        <v>92516</v>
      </c>
      <c r="AN194" s="607">
        <v>83</v>
      </c>
      <c r="AO194" s="609">
        <f t="shared" si="128"/>
        <v>8.963379734122399E-4</v>
      </c>
      <c r="AP194" s="607">
        <f t="shared" ref="AP194:AP204" si="137">AM194+AN194</f>
        <v>92599</v>
      </c>
      <c r="AQ194" s="167">
        <v>140700</v>
      </c>
      <c r="AR194" s="665">
        <v>0.6581307746979389</v>
      </c>
      <c r="AS194" s="396">
        <f t="shared" ref="AS194:AS257" si="138">IF(V194=0,AM194,"")</f>
        <v>92516</v>
      </c>
      <c r="AT194" s="396">
        <f t="shared" si="129"/>
        <v>83</v>
      </c>
      <c r="AU194" s="607">
        <f t="shared" ref="AU194:AU257" si="139">IF(AS194="","",IF(AS194=0,"",AS194+AT194))</f>
        <v>92599</v>
      </c>
      <c r="AV194" s="607">
        <v>34908</v>
      </c>
      <c r="AW194" s="608">
        <f t="shared" ref="AW194:AW230" si="140">IF(AS194="","",AV194/AS194)</f>
        <v>0.37731851787798865</v>
      </c>
      <c r="AX194" s="607">
        <v>95</v>
      </c>
      <c r="AY194" s="608">
        <f t="shared" si="130"/>
        <v>1.1445783132530121</v>
      </c>
      <c r="AZ194" s="607">
        <f t="shared" ref="AZ194:AZ257" si="141">IF(AV194&gt;0,AV194+AX194,"")</f>
        <v>35003</v>
      </c>
      <c r="BA194" s="608">
        <f t="shared" ref="BA194:BA257" si="142">IF(AZ194="","",AZ194/AU194)</f>
        <v>0.37800624196805582</v>
      </c>
      <c r="BB194" s="607">
        <v>320</v>
      </c>
      <c r="BC194" s="608">
        <f t="shared" ref="BC194:BC257" si="143">IF(BB194="","",BB194/AV194)</f>
        <v>9.1669531339521031E-3</v>
      </c>
      <c r="BD194" s="605">
        <v>44</v>
      </c>
      <c r="BE194" s="608">
        <f t="shared" si="131"/>
        <v>0.4631578947368421</v>
      </c>
      <c r="BF194" s="605">
        <f t="shared" ref="BF194:BF257" si="144">IF(BB194="","",BB194+BD194)</f>
        <v>364</v>
      </c>
      <c r="BG194" s="608">
        <f t="shared" ref="BG194:BG257" si="145">IF(AZ194="","",BF194/AZ194)</f>
        <v>1.0399108647830186E-2</v>
      </c>
      <c r="BH194" s="607">
        <v>233</v>
      </c>
      <c r="BI194" s="608">
        <f t="shared" ref="BI194:BI257" si="146">IF(BB194="","",IF(BB194=0,"",BH194/BB194))</f>
        <v>0.72812500000000002</v>
      </c>
      <c r="BJ194" s="605">
        <v>19</v>
      </c>
      <c r="BK194" s="608">
        <f t="shared" si="114"/>
        <v>0.43181818181818182</v>
      </c>
      <c r="BL194" s="605">
        <f t="shared" ref="BL194:BL257" si="147">IF(BH194="","",BH194+BJ194)</f>
        <v>252</v>
      </c>
      <c r="BM194" s="608">
        <f t="shared" ref="BM194:BM257" si="148">IF(BF194="","",IF(BF194=0,"",BL194/BF194))</f>
        <v>0.69230769230769229</v>
      </c>
      <c r="BN194" s="607">
        <v>100</v>
      </c>
      <c r="BO194" s="608">
        <f t="shared" ref="BO194:BO257" si="149">IF(AZ194="","",BN194/AZ194)</f>
        <v>2.8568979801731282E-3</v>
      </c>
      <c r="BP194" s="607">
        <v>535</v>
      </c>
      <c r="BQ194" s="608">
        <f t="shared" si="132"/>
        <v>1.5284404193926234E-2</v>
      </c>
      <c r="BR194" s="607">
        <f t="shared" si="133"/>
        <v>635</v>
      </c>
      <c r="BS194" s="608">
        <f t="shared" ref="BS194:BS257" si="150">IF(AZ194="","",BR194/AZ194)</f>
        <v>1.8141302174099361E-2</v>
      </c>
      <c r="BT194" s="605">
        <v>2</v>
      </c>
      <c r="BU194" s="608">
        <f t="shared" ref="BU194:BU257" si="151">BT194/W194</f>
        <v>0.33333333333333331</v>
      </c>
      <c r="BV194" s="605">
        <v>1</v>
      </c>
      <c r="BW194" s="608">
        <f t="shared" ref="BW194:BW257" si="152">BV194/U194</f>
        <v>1</v>
      </c>
      <c r="BX194" s="411" t="str">
        <f t="shared" ref="BX194:BX257" si="153">IF(V194&gt;0,IF(V194&lt;U194,U194-V194,""),"")</f>
        <v/>
      </c>
    </row>
    <row r="195" spans="1:76" s="486" customFormat="1" x14ac:dyDescent="0.2">
      <c r="A195" s="400" t="s">
        <v>656</v>
      </c>
      <c r="B195" s="400" t="s">
        <v>658</v>
      </c>
      <c r="C195" s="400" t="s">
        <v>659</v>
      </c>
      <c r="D195" s="400" t="s">
        <v>507</v>
      </c>
      <c r="E195" s="400" t="s">
        <v>504</v>
      </c>
      <c r="F195" s="400" t="s">
        <v>519</v>
      </c>
      <c r="G195" s="148" t="s">
        <v>319</v>
      </c>
      <c r="H195" s="12" t="s">
        <v>1109</v>
      </c>
      <c r="I195" s="102" t="s">
        <v>934</v>
      </c>
      <c r="J195" s="148"/>
      <c r="K195" s="401"/>
      <c r="L195" s="401"/>
      <c r="M195" s="402"/>
      <c r="N195" s="401"/>
      <c r="O195" s="401"/>
      <c r="P195" s="401"/>
      <c r="Q195" s="403"/>
      <c r="R195" s="403"/>
      <c r="S195" s="403"/>
      <c r="T195" s="430" t="s">
        <v>510</v>
      </c>
      <c r="U195" s="405">
        <v>1</v>
      </c>
      <c r="V195" s="405">
        <v>1</v>
      </c>
      <c r="W195" s="405">
        <v>1</v>
      </c>
      <c r="X195" s="113">
        <f t="shared" si="134"/>
        <v>1</v>
      </c>
      <c r="Y195" s="114">
        <f t="shared" si="135"/>
        <v>1902</v>
      </c>
      <c r="Z195" s="428" t="str">
        <f t="shared" si="136"/>
        <v/>
      </c>
      <c r="AA195" s="406"/>
      <c r="AB195" s="407"/>
      <c r="AC195" s="406"/>
      <c r="AD195" s="407"/>
      <c r="AE195" s="406"/>
      <c r="AF195" s="407"/>
      <c r="AG195" s="406"/>
      <c r="AH195" s="407"/>
      <c r="AI195" s="597">
        <v>1</v>
      </c>
      <c r="AJ195" s="115">
        <f t="shared" ref="AJ195:AJ205" si="154">AI195/W195</f>
        <v>1</v>
      </c>
      <c r="AK195" s="597">
        <v>1</v>
      </c>
      <c r="AL195" s="115">
        <f t="shared" ref="AL195:AL205" si="155">AK195/U195</f>
        <v>1</v>
      </c>
      <c r="AM195" s="408">
        <v>1898</v>
      </c>
      <c r="AN195" s="114">
        <v>4</v>
      </c>
      <c r="AO195" s="118">
        <f t="shared" si="128"/>
        <v>2.103049421661409E-3</v>
      </c>
      <c r="AP195" s="114">
        <f t="shared" si="137"/>
        <v>1902</v>
      </c>
      <c r="AQ195" s="167">
        <v>2620</v>
      </c>
      <c r="AR195" s="665">
        <v>0.72595419847328246</v>
      </c>
      <c r="AS195" s="403" t="str">
        <f t="shared" si="138"/>
        <v/>
      </c>
      <c r="AT195" s="403" t="str">
        <f t="shared" si="129"/>
        <v/>
      </c>
      <c r="AU195" s="428" t="str">
        <f t="shared" si="139"/>
        <v/>
      </c>
      <c r="AV195" s="428"/>
      <c r="AW195" s="407" t="str">
        <f t="shared" si="140"/>
        <v/>
      </c>
      <c r="AX195" s="428"/>
      <c r="AY195" s="407" t="str">
        <f t="shared" si="130"/>
        <v/>
      </c>
      <c r="AZ195" s="428" t="str">
        <f t="shared" si="141"/>
        <v/>
      </c>
      <c r="BA195" s="407" t="str">
        <f t="shared" si="142"/>
        <v/>
      </c>
      <c r="BB195" s="428" t="s">
        <v>323</v>
      </c>
      <c r="BC195" s="407" t="str">
        <f t="shared" si="143"/>
        <v/>
      </c>
      <c r="BD195" s="406" t="s">
        <v>323</v>
      </c>
      <c r="BE195" s="407" t="str">
        <f t="shared" si="131"/>
        <v/>
      </c>
      <c r="BF195" s="406" t="str">
        <f t="shared" si="144"/>
        <v/>
      </c>
      <c r="BG195" s="407" t="str">
        <f t="shared" si="145"/>
        <v/>
      </c>
      <c r="BH195" s="428"/>
      <c r="BI195" s="407" t="str">
        <f t="shared" si="146"/>
        <v/>
      </c>
      <c r="BJ195" s="406"/>
      <c r="BK195" s="407" t="str">
        <f t="shared" si="114"/>
        <v/>
      </c>
      <c r="BL195" s="406" t="str">
        <f t="shared" si="147"/>
        <v/>
      </c>
      <c r="BM195" s="407" t="str">
        <f t="shared" si="148"/>
        <v/>
      </c>
      <c r="BN195" s="428"/>
      <c r="BO195" s="407" t="str">
        <f t="shared" si="149"/>
        <v/>
      </c>
      <c r="BP195" s="428"/>
      <c r="BQ195" s="407" t="str">
        <f t="shared" si="132"/>
        <v/>
      </c>
      <c r="BR195" s="428" t="str">
        <f t="shared" si="133"/>
        <v/>
      </c>
      <c r="BS195" s="407" t="str">
        <f t="shared" si="150"/>
        <v/>
      </c>
      <c r="BT195" s="597">
        <v>0</v>
      </c>
      <c r="BU195" s="115">
        <f t="shared" si="151"/>
        <v>0</v>
      </c>
      <c r="BV195" s="597">
        <v>0</v>
      </c>
      <c r="BW195" s="115">
        <f t="shared" si="152"/>
        <v>0</v>
      </c>
      <c r="BX195" s="409" t="str">
        <f t="shared" si="153"/>
        <v/>
      </c>
    </row>
    <row r="196" spans="1:76" s="167" customFormat="1" x14ac:dyDescent="0.2">
      <c r="A196" s="379" t="s">
        <v>656</v>
      </c>
      <c r="B196" s="379" t="s">
        <v>658</v>
      </c>
      <c r="C196" s="379" t="s">
        <v>660</v>
      </c>
      <c r="D196" s="379" t="s">
        <v>507</v>
      </c>
      <c r="E196" s="379" t="s">
        <v>504</v>
      </c>
      <c r="F196" s="379" t="s">
        <v>519</v>
      </c>
      <c r="G196" s="77" t="s">
        <v>319</v>
      </c>
      <c r="H196" s="12" t="s">
        <v>1109</v>
      </c>
      <c r="I196" s="595" t="s">
        <v>934</v>
      </c>
      <c r="J196" s="77"/>
      <c r="K196" s="380"/>
      <c r="L196" s="380"/>
      <c r="M196" s="381"/>
      <c r="N196" s="380"/>
      <c r="O196" s="380"/>
      <c r="P196" s="380"/>
      <c r="Q196" s="382"/>
      <c r="R196" s="382"/>
      <c r="S196" s="382"/>
      <c r="T196" s="391" t="s">
        <v>510</v>
      </c>
      <c r="U196" s="383">
        <v>1</v>
      </c>
      <c r="V196" s="383">
        <v>1</v>
      </c>
      <c r="W196" s="383">
        <v>1</v>
      </c>
      <c r="X196" s="123">
        <f t="shared" si="134"/>
        <v>1</v>
      </c>
      <c r="Y196" s="601">
        <f t="shared" si="135"/>
        <v>1632</v>
      </c>
      <c r="Z196" s="388" t="str">
        <f t="shared" si="136"/>
        <v/>
      </c>
      <c r="AA196" s="384"/>
      <c r="AB196" s="385"/>
      <c r="AC196" s="384"/>
      <c r="AD196" s="385"/>
      <c r="AE196" s="384"/>
      <c r="AF196" s="385"/>
      <c r="AG196" s="384"/>
      <c r="AH196" s="385"/>
      <c r="AI196" s="600">
        <v>1</v>
      </c>
      <c r="AJ196" s="598">
        <f t="shared" si="154"/>
        <v>1</v>
      </c>
      <c r="AK196" s="600">
        <v>1</v>
      </c>
      <c r="AL196" s="598">
        <f t="shared" si="155"/>
        <v>1</v>
      </c>
      <c r="AM196" s="386">
        <v>1632</v>
      </c>
      <c r="AN196" s="601">
        <v>0</v>
      </c>
      <c r="AO196" s="602">
        <f t="shared" si="128"/>
        <v>0</v>
      </c>
      <c r="AP196" s="601">
        <f t="shared" si="137"/>
        <v>1632</v>
      </c>
      <c r="AQ196" s="167">
        <v>2610</v>
      </c>
      <c r="AR196" s="665">
        <v>0.62528735632183907</v>
      </c>
      <c r="AS196" s="382" t="str">
        <f t="shared" si="138"/>
        <v/>
      </c>
      <c r="AT196" s="382" t="str">
        <f t="shared" si="129"/>
        <v/>
      </c>
      <c r="AU196" s="388" t="str">
        <f t="shared" si="139"/>
        <v/>
      </c>
      <c r="AV196" s="388"/>
      <c r="AW196" s="385" t="str">
        <f t="shared" si="140"/>
        <v/>
      </c>
      <c r="AX196" s="388"/>
      <c r="AY196" s="385" t="str">
        <f t="shared" si="130"/>
        <v/>
      </c>
      <c r="AZ196" s="388" t="str">
        <f t="shared" si="141"/>
        <v/>
      </c>
      <c r="BA196" s="385" t="str">
        <f t="shared" si="142"/>
        <v/>
      </c>
      <c r="BB196" s="388" t="s">
        <v>323</v>
      </c>
      <c r="BC196" s="385" t="str">
        <f t="shared" si="143"/>
        <v/>
      </c>
      <c r="BD196" s="384" t="s">
        <v>323</v>
      </c>
      <c r="BE196" s="385" t="str">
        <f t="shared" si="131"/>
        <v/>
      </c>
      <c r="BF196" s="384" t="str">
        <f t="shared" si="144"/>
        <v/>
      </c>
      <c r="BG196" s="385" t="str">
        <f t="shared" si="145"/>
        <v/>
      </c>
      <c r="BH196" s="388"/>
      <c r="BI196" s="385" t="str">
        <f t="shared" si="146"/>
        <v/>
      </c>
      <c r="BJ196" s="384"/>
      <c r="BK196" s="385" t="str">
        <f t="shared" si="114"/>
        <v/>
      </c>
      <c r="BL196" s="384" t="str">
        <f t="shared" si="147"/>
        <v/>
      </c>
      <c r="BM196" s="385" t="str">
        <f t="shared" si="148"/>
        <v/>
      </c>
      <c r="BN196" s="388"/>
      <c r="BO196" s="385" t="str">
        <f t="shared" si="149"/>
        <v/>
      </c>
      <c r="BP196" s="388"/>
      <c r="BQ196" s="385" t="str">
        <f t="shared" si="132"/>
        <v/>
      </c>
      <c r="BR196" s="388" t="str">
        <f t="shared" si="133"/>
        <v/>
      </c>
      <c r="BS196" s="385" t="str">
        <f t="shared" si="150"/>
        <v/>
      </c>
      <c r="BT196" s="600">
        <v>0</v>
      </c>
      <c r="BU196" s="598">
        <f t="shared" si="151"/>
        <v>0</v>
      </c>
      <c r="BV196" s="600">
        <v>0</v>
      </c>
      <c r="BW196" s="598">
        <f t="shared" si="152"/>
        <v>0</v>
      </c>
      <c r="BX196" s="387" t="str">
        <f t="shared" si="153"/>
        <v/>
      </c>
    </row>
    <row r="197" spans="1:76" s="167" customFormat="1" x14ac:dyDescent="0.2">
      <c r="A197" s="379" t="s">
        <v>656</v>
      </c>
      <c r="B197" s="379" t="s">
        <v>658</v>
      </c>
      <c r="C197" s="379" t="s">
        <v>661</v>
      </c>
      <c r="D197" s="379" t="s">
        <v>507</v>
      </c>
      <c r="E197" s="379" t="s">
        <v>504</v>
      </c>
      <c r="F197" s="379" t="s">
        <v>519</v>
      </c>
      <c r="G197" s="77" t="s">
        <v>319</v>
      </c>
      <c r="H197" s="12" t="s">
        <v>1109</v>
      </c>
      <c r="I197" s="595" t="s">
        <v>934</v>
      </c>
      <c r="J197" s="77"/>
      <c r="K197" s="380"/>
      <c r="L197" s="380"/>
      <c r="M197" s="381"/>
      <c r="N197" s="380"/>
      <c r="O197" s="380"/>
      <c r="P197" s="380"/>
      <c r="Q197" s="382"/>
      <c r="R197" s="382"/>
      <c r="S197" s="382"/>
      <c r="T197" s="391" t="s">
        <v>510</v>
      </c>
      <c r="U197" s="383">
        <v>1</v>
      </c>
      <c r="V197" s="383">
        <v>1</v>
      </c>
      <c r="W197" s="383">
        <v>1</v>
      </c>
      <c r="X197" s="123">
        <f t="shared" si="134"/>
        <v>1</v>
      </c>
      <c r="Y197" s="601">
        <f t="shared" si="135"/>
        <v>2202</v>
      </c>
      <c r="Z197" s="388" t="str">
        <f t="shared" si="136"/>
        <v/>
      </c>
      <c r="AA197" s="384"/>
      <c r="AB197" s="385"/>
      <c r="AC197" s="384"/>
      <c r="AD197" s="385"/>
      <c r="AE197" s="384"/>
      <c r="AF197" s="385"/>
      <c r="AG197" s="384"/>
      <c r="AH197" s="385"/>
      <c r="AI197" s="600">
        <v>1</v>
      </c>
      <c r="AJ197" s="598">
        <f t="shared" si="154"/>
        <v>1</v>
      </c>
      <c r="AK197" s="600">
        <v>1</v>
      </c>
      <c r="AL197" s="598">
        <f t="shared" si="155"/>
        <v>1</v>
      </c>
      <c r="AM197" s="386">
        <v>2189</v>
      </c>
      <c r="AN197" s="601">
        <v>13</v>
      </c>
      <c r="AO197" s="602">
        <f t="shared" si="128"/>
        <v>5.9037238873751131E-3</v>
      </c>
      <c r="AP197" s="601">
        <f t="shared" si="137"/>
        <v>2202</v>
      </c>
      <c r="AQ197" s="167">
        <v>3020</v>
      </c>
      <c r="AR197" s="665">
        <v>0.72913907284768209</v>
      </c>
      <c r="AS197" s="382" t="str">
        <f t="shared" si="138"/>
        <v/>
      </c>
      <c r="AT197" s="382" t="str">
        <f t="shared" si="129"/>
        <v/>
      </c>
      <c r="AU197" s="388" t="str">
        <f t="shared" si="139"/>
        <v/>
      </c>
      <c r="AV197" s="388"/>
      <c r="AW197" s="385" t="str">
        <f t="shared" si="140"/>
        <v/>
      </c>
      <c r="AX197" s="388"/>
      <c r="AY197" s="385" t="str">
        <f t="shared" si="130"/>
        <v/>
      </c>
      <c r="AZ197" s="388" t="str">
        <f t="shared" si="141"/>
        <v/>
      </c>
      <c r="BA197" s="385" t="str">
        <f t="shared" si="142"/>
        <v/>
      </c>
      <c r="BB197" s="388" t="s">
        <v>323</v>
      </c>
      <c r="BC197" s="385" t="str">
        <f t="shared" si="143"/>
        <v/>
      </c>
      <c r="BD197" s="384" t="s">
        <v>323</v>
      </c>
      <c r="BE197" s="385" t="str">
        <f t="shared" si="131"/>
        <v/>
      </c>
      <c r="BF197" s="384" t="str">
        <f t="shared" si="144"/>
        <v/>
      </c>
      <c r="BG197" s="385" t="str">
        <f t="shared" si="145"/>
        <v/>
      </c>
      <c r="BH197" s="388"/>
      <c r="BI197" s="385" t="str">
        <f t="shared" si="146"/>
        <v/>
      </c>
      <c r="BJ197" s="384"/>
      <c r="BK197" s="385" t="str">
        <f t="shared" si="114"/>
        <v/>
      </c>
      <c r="BL197" s="384" t="str">
        <f t="shared" si="147"/>
        <v/>
      </c>
      <c r="BM197" s="385" t="str">
        <f t="shared" si="148"/>
        <v/>
      </c>
      <c r="BN197" s="388"/>
      <c r="BO197" s="385" t="str">
        <f t="shared" si="149"/>
        <v/>
      </c>
      <c r="BP197" s="388"/>
      <c r="BQ197" s="385" t="str">
        <f t="shared" si="132"/>
        <v/>
      </c>
      <c r="BR197" s="388" t="str">
        <f t="shared" si="133"/>
        <v/>
      </c>
      <c r="BS197" s="385" t="str">
        <f t="shared" si="150"/>
        <v/>
      </c>
      <c r="BT197" s="600">
        <v>0</v>
      </c>
      <c r="BU197" s="598">
        <f t="shared" si="151"/>
        <v>0</v>
      </c>
      <c r="BV197" s="600">
        <v>0</v>
      </c>
      <c r="BW197" s="598">
        <f t="shared" si="152"/>
        <v>0</v>
      </c>
      <c r="BX197" s="387" t="str">
        <f t="shared" si="153"/>
        <v/>
      </c>
    </row>
    <row r="198" spans="1:76" s="167" customFormat="1" x14ac:dyDescent="0.2">
      <c r="A198" s="379" t="s">
        <v>656</v>
      </c>
      <c r="B198" s="379" t="s">
        <v>658</v>
      </c>
      <c r="C198" s="379" t="s">
        <v>662</v>
      </c>
      <c r="D198" s="379" t="s">
        <v>507</v>
      </c>
      <c r="E198" s="379" t="s">
        <v>504</v>
      </c>
      <c r="F198" s="379" t="s">
        <v>519</v>
      </c>
      <c r="G198" s="77" t="s">
        <v>319</v>
      </c>
      <c r="H198" s="12" t="s">
        <v>1109</v>
      </c>
      <c r="I198" s="595" t="s">
        <v>934</v>
      </c>
      <c r="J198" s="77"/>
      <c r="K198" s="380"/>
      <c r="L198" s="380"/>
      <c r="M198" s="381"/>
      <c r="N198" s="380"/>
      <c r="O198" s="380"/>
      <c r="P198" s="380"/>
      <c r="Q198" s="382"/>
      <c r="R198" s="382"/>
      <c r="S198" s="382"/>
      <c r="T198" s="147" t="s">
        <v>386</v>
      </c>
      <c r="U198" s="383">
        <v>1</v>
      </c>
      <c r="V198" s="383">
        <v>0</v>
      </c>
      <c r="W198" s="383">
        <v>2</v>
      </c>
      <c r="X198" s="123">
        <f t="shared" si="134"/>
        <v>2</v>
      </c>
      <c r="Y198" s="601">
        <f t="shared" si="135"/>
        <v>1854</v>
      </c>
      <c r="Z198" s="601">
        <f t="shared" si="136"/>
        <v>681</v>
      </c>
      <c r="AA198" s="384"/>
      <c r="AB198" s="385"/>
      <c r="AC198" s="384"/>
      <c r="AD198" s="385"/>
      <c r="AE198" s="384"/>
      <c r="AF198" s="385"/>
      <c r="AG198" s="384"/>
      <c r="AH198" s="385"/>
      <c r="AI198" s="600">
        <v>1</v>
      </c>
      <c r="AJ198" s="598">
        <f t="shared" si="154"/>
        <v>0.5</v>
      </c>
      <c r="AK198" s="600">
        <v>1</v>
      </c>
      <c r="AL198" s="598">
        <f t="shared" si="155"/>
        <v>1</v>
      </c>
      <c r="AM198" s="386">
        <v>1842</v>
      </c>
      <c r="AN198" s="601">
        <v>12</v>
      </c>
      <c r="AO198" s="602">
        <f t="shared" si="128"/>
        <v>6.4724919093851136E-3</v>
      </c>
      <c r="AP198" s="601">
        <f t="shared" si="137"/>
        <v>1854</v>
      </c>
      <c r="AQ198" s="167">
        <v>2550</v>
      </c>
      <c r="AR198" s="665">
        <v>0.72705882352941176</v>
      </c>
      <c r="AS198" s="386">
        <f t="shared" si="138"/>
        <v>1842</v>
      </c>
      <c r="AT198" s="386">
        <f t="shared" si="129"/>
        <v>12</v>
      </c>
      <c r="AU198" s="601">
        <f t="shared" si="139"/>
        <v>1854</v>
      </c>
      <c r="AV198" s="601">
        <v>673</v>
      </c>
      <c r="AW198" s="598">
        <f t="shared" si="140"/>
        <v>0.36536373507057546</v>
      </c>
      <c r="AX198" s="601">
        <v>8</v>
      </c>
      <c r="AY198" s="598">
        <f t="shared" si="130"/>
        <v>0.66666666666666663</v>
      </c>
      <c r="AZ198" s="601">
        <f t="shared" si="141"/>
        <v>681</v>
      </c>
      <c r="BA198" s="598">
        <f t="shared" si="142"/>
        <v>0.3673139158576052</v>
      </c>
      <c r="BB198" s="601">
        <v>2</v>
      </c>
      <c r="BC198" s="598">
        <f t="shared" si="143"/>
        <v>2.9717682020802376E-3</v>
      </c>
      <c r="BD198" s="600">
        <v>0</v>
      </c>
      <c r="BE198" s="598">
        <f t="shared" si="131"/>
        <v>0</v>
      </c>
      <c r="BF198" s="600">
        <f t="shared" si="144"/>
        <v>2</v>
      </c>
      <c r="BG198" s="598">
        <f t="shared" si="145"/>
        <v>2.936857562408223E-3</v>
      </c>
      <c r="BH198" s="601">
        <v>2</v>
      </c>
      <c r="BI198" s="598">
        <f t="shared" si="146"/>
        <v>1</v>
      </c>
      <c r="BJ198" s="600">
        <v>0</v>
      </c>
      <c r="BK198" s="385" t="str">
        <f t="shared" si="114"/>
        <v/>
      </c>
      <c r="BL198" s="600">
        <f t="shared" si="147"/>
        <v>2</v>
      </c>
      <c r="BM198" s="598">
        <f t="shared" si="148"/>
        <v>1</v>
      </c>
      <c r="BN198" s="601">
        <v>0</v>
      </c>
      <c r="BO198" s="598">
        <f t="shared" si="149"/>
        <v>0</v>
      </c>
      <c r="BP198" s="601">
        <v>52</v>
      </c>
      <c r="BQ198" s="598">
        <f t="shared" si="132"/>
        <v>7.63582966226138E-2</v>
      </c>
      <c r="BR198" s="601">
        <f t="shared" si="133"/>
        <v>52</v>
      </c>
      <c r="BS198" s="598">
        <f t="shared" si="150"/>
        <v>7.63582966226138E-2</v>
      </c>
      <c r="BT198" s="600">
        <v>1</v>
      </c>
      <c r="BU198" s="598">
        <f t="shared" si="151"/>
        <v>0.5</v>
      </c>
      <c r="BV198" s="600">
        <v>1</v>
      </c>
      <c r="BW198" s="598">
        <f t="shared" si="152"/>
        <v>1</v>
      </c>
      <c r="BX198" s="387" t="str">
        <f t="shared" si="153"/>
        <v/>
      </c>
    </row>
    <row r="199" spans="1:76" s="167" customFormat="1" x14ac:dyDescent="0.2">
      <c r="A199" s="379" t="s">
        <v>656</v>
      </c>
      <c r="B199" s="379" t="s">
        <v>663</v>
      </c>
      <c r="C199" s="379" t="s">
        <v>664</v>
      </c>
      <c r="D199" s="379" t="s">
        <v>515</v>
      </c>
      <c r="E199" s="379" t="s">
        <v>504</v>
      </c>
      <c r="F199" s="379" t="s">
        <v>519</v>
      </c>
      <c r="G199" s="77" t="s">
        <v>319</v>
      </c>
      <c r="H199" s="12" t="s">
        <v>1109</v>
      </c>
      <c r="I199" s="595" t="s">
        <v>934</v>
      </c>
      <c r="J199" s="77"/>
      <c r="K199" s="380"/>
      <c r="L199" s="380"/>
      <c r="M199" s="381"/>
      <c r="N199" s="380"/>
      <c r="O199" s="380"/>
      <c r="P199" s="380"/>
      <c r="Q199" s="382"/>
      <c r="R199" s="382"/>
      <c r="S199" s="382"/>
      <c r="T199" s="147" t="s">
        <v>386</v>
      </c>
      <c r="U199" s="383">
        <v>2</v>
      </c>
      <c r="V199" s="600">
        <v>0</v>
      </c>
      <c r="W199" s="600">
        <v>3</v>
      </c>
      <c r="X199" s="123">
        <f t="shared" si="134"/>
        <v>1.5</v>
      </c>
      <c r="Y199" s="601">
        <f t="shared" si="135"/>
        <v>2993</v>
      </c>
      <c r="Z199" s="601">
        <f t="shared" si="136"/>
        <v>913.5</v>
      </c>
      <c r="AA199" s="600">
        <v>1</v>
      </c>
      <c r="AB199" s="598">
        <f t="shared" ref="AB199:AB204" si="156">AA199/W199</f>
        <v>0.33333333333333331</v>
      </c>
      <c r="AC199" s="384"/>
      <c r="AD199" s="385"/>
      <c r="AE199" s="600">
        <v>1</v>
      </c>
      <c r="AF199" s="598">
        <f t="shared" ref="AF199:AF204" si="157">AE199/U199</f>
        <v>0.5</v>
      </c>
      <c r="AG199" s="600">
        <f t="shared" ref="AG199:AG204" si="158">AE199</f>
        <v>1</v>
      </c>
      <c r="AH199" s="385"/>
      <c r="AI199" s="600">
        <v>0</v>
      </c>
      <c r="AJ199" s="598">
        <f t="shared" si="154"/>
        <v>0</v>
      </c>
      <c r="AK199" s="600">
        <v>0</v>
      </c>
      <c r="AL199" s="598">
        <f t="shared" si="155"/>
        <v>0</v>
      </c>
      <c r="AM199" s="386">
        <v>5985</v>
      </c>
      <c r="AN199" s="601">
        <v>1</v>
      </c>
      <c r="AO199" s="602">
        <f t="shared" si="128"/>
        <v>1.670564650851988E-4</v>
      </c>
      <c r="AP199" s="601">
        <f t="shared" si="137"/>
        <v>5986</v>
      </c>
      <c r="AQ199" s="167">
        <v>10300</v>
      </c>
      <c r="AR199" s="665">
        <v>0.58116504854368933</v>
      </c>
      <c r="AS199" s="386">
        <f t="shared" si="138"/>
        <v>5985</v>
      </c>
      <c r="AT199" s="386">
        <f t="shared" si="129"/>
        <v>1</v>
      </c>
      <c r="AU199" s="601">
        <f t="shared" si="139"/>
        <v>5986</v>
      </c>
      <c r="AV199" s="601">
        <v>1826</v>
      </c>
      <c r="AW199" s="598">
        <f t="shared" si="140"/>
        <v>0.30509607351712614</v>
      </c>
      <c r="AX199" s="601">
        <v>1</v>
      </c>
      <c r="AY199" s="598">
        <f t="shared" si="130"/>
        <v>1</v>
      </c>
      <c r="AZ199" s="601">
        <f t="shared" si="141"/>
        <v>1827</v>
      </c>
      <c r="BA199" s="598">
        <f t="shared" si="142"/>
        <v>0.30521216171065818</v>
      </c>
      <c r="BB199" s="601">
        <v>17</v>
      </c>
      <c r="BC199" s="598">
        <f t="shared" si="143"/>
        <v>9.3099671412924419E-3</v>
      </c>
      <c r="BD199" s="600">
        <v>0</v>
      </c>
      <c r="BE199" s="598">
        <f t="shared" si="131"/>
        <v>0</v>
      </c>
      <c r="BF199" s="600">
        <f t="shared" si="144"/>
        <v>17</v>
      </c>
      <c r="BG199" s="598">
        <f t="shared" si="145"/>
        <v>9.3048713738368913E-3</v>
      </c>
      <c r="BH199" s="601">
        <v>12</v>
      </c>
      <c r="BI199" s="598">
        <f t="shared" si="146"/>
        <v>0.70588235294117652</v>
      </c>
      <c r="BJ199" s="600">
        <v>0</v>
      </c>
      <c r="BK199" s="385" t="str">
        <f t="shared" si="114"/>
        <v/>
      </c>
      <c r="BL199" s="600">
        <f t="shared" si="147"/>
        <v>12</v>
      </c>
      <c r="BM199" s="598">
        <f t="shared" si="148"/>
        <v>0.70588235294117652</v>
      </c>
      <c r="BN199" s="601">
        <v>0</v>
      </c>
      <c r="BO199" s="598">
        <f t="shared" si="149"/>
        <v>0</v>
      </c>
      <c r="BP199" s="601">
        <v>13</v>
      </c>
      <c r="BQ199" s="598">
        <f t="shared" si="132"/>
        <v>7.1154898741105635E-3</v>
      </c>
      <c r="BR199" s="601">
        <f t="shared" si="133"/>
        <v>13</v>
      </c>
      <c r="BS199" s="598">
        <f t="shared" si="150"/>
        <v>7.1154898741105635E-3</v>
      </c>
      <c r="BT199" s="600">
        <v>2</v>
      </c>
      <c r="BU199" s="598">
        <f t="shared" si="151"/>
        <v>0.66666666666666663</v>
      </c>
      <c r="BV199" s="600">
        <v>1</v>
      </c>
      <c r="BW199" s="598">
        <f t="shared" si="152"/>
        <v>0.5</v>
      </c>
      <c r="BX199" s="387" t="str">
        <f t="shared" si="153"/>
        <v/>
      </c>
    </row>
    <row r="200" spans="1:76" s="167" customFormat="1" x14ac:dyDescent="0.2">
      <c r="A200" s="379" t="s">
        <v>656</v>
      </c>
      <c r="B200" s="379" t="s">
        <v>663</v>
      </c>
      <c r="C200" s="379" t="s">
        <v>665</v>
      </c>
      <c r="D200" s="379" t="s">
        <v>515</v>
      </c>
      <c r="E200" s="379" t="s">
        <v>504</v>
      </c>
      <c r="F200" s="379" t="s">
        <v>519</v>
      </c>
      <c r="G200" s="77" t="s">
        <v>319</v>
      </c>
      <c r="H200" s="12" t="s">
        <v>1109</v>
      </c>
      <c r="I200" s="595" t="s">
        <v>934</v>
      </c>
      <c r="J200" s="77"/>
      <c r="K200" s="380"/>
      <c r="L200" s="380"/>
      <c r="M200" s="381"/>
      <c r="N200" s="380"/>
      <c r="O200" s="380"/>
      <c r="P200" s="380"/>
      <c r="Q200" s="382"/>
      <c r="R200" s="382"/>
      <c r="S200" s="382"/>
      <c r="T200" s="147" t="s">
        <v>386</v>
      </c>
      <c r="U200" s="383">
        <v>6</v>
      </c>
      <c r="V200" s="600">
        <v>0</v>
      </c>
      <c r="W200" s="600">
        <v>9</v>
      </c>
      <c r="X200" s="123">
        <f t="shared" si="134"/>
        <v>1.5</v>
      </c>
      <c r="Y200" s="601">
        <f t="shared" si="135"/>
        <v>3269.5</v>
      </c>
      <c r="Z200" s="601">
        <f t="shared" si="136"/>
        <v>1340.5</v>
      </c>
      <c r="AA200" s="600">
        <v>4</v>
      </c>
      <c r="AB200" s="598">
        <f t="shared" si="156"/>
        <v>0.44444444444444442</v>
      </c>
      <c r="AC200" s="384"/>
      <c r="AD200" s="385"/>
      <c r="AE200" s="600">
        <v>3</v>
      </c>
      <c r="AF200" s="598">
        <f t="shared" si="157"/>
        <v>0.5</v>
      </c>
      <c r="AG200" s="600">
        <f t="shared" si="158"/>
        <v>3</v>
      </c>
      <c r="AH200" s="385"/>
      <c r="AI200" s="600">
        <v>0</v>
      </c>
      <c r="AJ200" s="598">
        <f t="shared" si="154"/>
        <v>0</v>
      </c>
      <c r="AK200" s="600">
        <v>0</v>
      </c>
      <c r="AL200" s="598">
        <f t="shared" si="155"/>
        <v>0</v>
      </c>
      <c r="AM200" s="386">
        <v>19599</v>
      </c>
      <c r="AN200" s="601">
        <v>18</v>
      </c>
      <c r="AO200" s="602">
        <f t="shared" si="128"/>
        <v>9.1757149411224954E-4</v>
      </c>
      <c r="AP200" s="601">
        <f t="shared" si="137"/>
        <v>19617</v>
      </c>
      <c r="AQ200" s="167">
        <v>29800</v>
      </c>
      <c r="AR200" s="665">
        <v>0.65828859060402689</v>
      </c>
      <c r="AS200" s="386">
        <f t="shared" si="138"/>
        <v>19599</v>
      </c>
      <c r="AT200" s="386">
        <f t="shared" si="129"/>
        <v>18</v>
      </c>
      <c r="AU200" s="601">
        <f t="shared" si="139"/>
        <v>19617</v>
      </c>
      <c r="AV200" s="601">
        <v>8025</v>
      </c>
      <c r="AW200" s="598">
        <f t="shared" si="140"/>
        <v>0.40945966630950559</v>
      </c>
      <c r="AX200" s="601">
        <v>18</v>
      </c>
      <c r="AY200" s="598">
        <f t="shared" si="130"/>
        <v>1</v>
      </c>
      <c r="AZ200" s="601">
        <f t="shared" si="141"/>
        <v>8043</v>
      </c>
      <c r="BA200" s="598">
        <f t="shared" si="142"/>
        <v>0.41000152928582351</v>
      </c>
      <c r="BB200" s="601">
        <v>67</v>
      </c>
      <c r="BC200" s="598">
        <f t="shared" si="143"/>
        <v>8.3489096573208729E-3</v>
      </c>
      <c r="BD200" s="600">
        <v>2</v>
      </c>
      <c r="BE200" s="598">
        <f t="shared" si="131"/>
        <v>0.1111111111111111</v>
      </c>
      <c r="BF200" s="600">
        <f t="shared" si="144"/>
        <v>69</v>
      </c>
      <c r="BG200" s="598">
        <f t="shared" si="145"/>
        <v>8.5788884744498316E-3</v>
      </c>
      <c r="BH200" s="601">
        <v>53</v>
      </c>
      <c r="BI200" s="598">
        <f t="shared" si="146"/>
        <v>0.79104477611940294</v>
      </c>
      <c r="BJ200" s="600">
        <v>2</v>
      </c>
      <c r="BK200" s="598">
        <f t="shared" si="114"/>
        <v>1</v>
      </c>
      <c r="BL200" s="600">
        <f t="shared" si="147"/>
        <v>55</v>
      </c>
      <c r="BM200" s="598">
        <f t="shared" si="148"/>
        <v>0.79710144927536231</v>
      </c>
      <c r="BN200" s="601">
        <v>23</v>
      </c>
      <c r="BO200" s="598">
        <f t="shared" si="149"/>
        <v>2.8596294914832775E-3</v>
      </c>
      <c r="BP200" s="601">
        <v>139</v>
      </c>
      <c r="BQ200" s="598">
        <f t="shared" si="132"/>
        <v>1.7282108665920677E-2</v>
      </c>
      <c r="BR200" s="601">
        <f t="shared" si="133"/>
        <v>162</v>
      </c>
      <c r="BS200" s="598">
        <f t="shared" si="150"/>
        <v>2.0141738157403954E-2</v>
      </c>
      <c r="BT200" s="600">
        <v>4</v>
      </c>
      <c r="BU200" s="598">
        <f t="shared" si="151"/>
        <v>0.44444444444444442</v>
      </c>
      <c r="BV200" s="600">
        <v>3</v>
      </c>
      <c r="BW200" s="598">
        <f t="shared" si="152"/>
        <v>0.5</v>
      </c>
      <c r="BX200" s="387" t="str">
        <f t="shared" si="153"/>
        <v/>
      </c>
    </row>
    <row r="201" spans="1:76" s="167" customFormat="1" x14ac:dyDescent="0.2">
      <c r="A201" s="379" t="s">
        <v>656</v>
      </c>
      <c r="B201" s="379" t="s">
        <v>663</v>
      </c>
      <c r="C201" s="379" t="s">
        <v>974</v>
      </c>
      <c r="D201" s="379" t="s">
        <v>515</v>
      </c>
      <c r="E201" s="379" t="s">
        <v>504</v>
      </c>
      <c r="F201" s="379" t="s">
        <v>519</v>
      </c>
      <c r="G201" s="77" t="s">
        <v>319</v>
      </c>
      <c r="H201" s="12" t="s">
        <v>1109</v>
      </c>
      <c r="I201" s="595" t="s">
        <v>934</v>
      </c>
      <c r="J201" s="77"/>
      <c r="K201" s="380"/>
      <c r="L201" s="380"/>
      <c r="M201" s="381"/>
      <c r="N201" s="380"/>
      <c r="O201" s="380"/>
      <c r="P201" s="380"/>
      <c r="Q201" s="382"/>
      <c r="R201" s="382"/>
      <c r="S201" s="382"/>
      <c r="T201" s="147" t="s">
        <v>386</v>
      </c>
      <c r="U201" s="383">
        <v>2</v>
      </c>
      <c r="V201" s="600">
        <v>0</v>
      </c>
      <c r="W201" s="600">
        <v>4</v>
      </c>
      <c r="X201" s="123">
        <f t="shared" si="134"/>
        <v>2</v>
      </c>
      <c r="Y201" s="601">
        <f t="shared" si="135"/>
        <v>4566</v>
      </c>
      <c r="Z201" s="601">
        <f t="shared" si="136"/>
        <v>2499</v>
      </c>
      <c r="AA201" s="600">
        <v>2</v>
      </c>
      <c r="AB201" s="598">
        <f t="shared" si="156"/>
        <v>0.5</v>
      </c>
      <c r="AC201" s="384"/>
      <c r="AD201" s="385"/>
      <c r="AE201" s="600">
        <v>1</v>
      </c>
      <c r="AF201" s="598">
        <f t="shared" si="157"/>
        <v>0.5</v>
      </c>
      <c r="AG201" s="600">
        <f t="shared" si="158"/>
        <v>1</v>
      </c>
      <c r="AH201" s="385"/>
      <c r="AI201" s="600">
        <v>0</v>
      </c>
      <c r="AJ201" s="598">
        <f t="shared" si="154"/>
        <v>0</v>
      </c>
      <c r="AK201" s="600">
        <v>0</v>
      </c>
      <c r="AL201" s="598">
        <f t="shared" si="155"/>
        <v>0</v>
      </c>
      <c r="AM201" s="386">
        <v>9125</v>
      </c>
      <c r="AN201" s="601">
        <v>7</v>
      </c>
      <c r="AO201" s="602">
        <f t="shared" si="128"/>
        <v>7.6653526062198866E-4</v>
      </c>
      <c r="AP201" s="601">
        <f t="shared" si="137"/>
        <v>9132</v>
      </c>
      <c r="AQ201" s="167">
        <v>12350</v>
      </c>
      <c r="AR201" s="665">
        <v>0.73943319838056676</v>
      </c>
      <c r="AS201" s="386">
        <f t="shared" si="138"/>
        <v>9125</v>
      </c>
      <c r="AT201" s="386">
        <f t="shared" si="129"/>
        <v>7</v>
      </c>
      <c r="AU201" s="601">
        <f t="shared" si="139"/>
        <v>9132</v>
      </c>
      <c r="AV201" s="601">
        <v>4991</v>
      </c>
      <c r="AW201" s="598">
        <f t="shared" si="140"/>
        <v>0.54695890410958903</v>
      </c>
      <c r="AX201" s="601">
        <v>7</v>
      </c>
      <c r="AY201" s="598">
        <f t="shared" si="130"/>
        <v>1</v>
      </c>
      <c r="AZ201" s="601">
        <f t="shared" si="141"/>
        <v>4998</v>
      </c>
      <c r="BA201" s="598">
        <f t="shared" si="142"/>
        <v>0.54730617608409982</v>
      </c>
      <c r="BB201" s="601">
        <v>56</v>
      </c>
      <c r="BC201" s="598">
        <f t="shared" si="143"/>
        <v>1.1220196353436185E-2</v>
      </c>
      <c r="BD201" s="600">
        <v>1</v>
      </c>
      <c r="BE201" s="598">
        <f t="shared" si="131"/>
        <v>0.14285714285714285</v>
      </c>
      <c r="BF201" s="600">
        <f t="shared" si="144"/>
        <v>57</v>
      </c>
      <c r="BG201" s="598">
        <f t="shared" si="145"/>
        <v>1.1404561824729893E-2</v>
      </c>
      <c r="BH201" s="601">
        <v>51</v>
      </c>
      <c r="BI201" s="598">
        <f t="shared" si="146"/>
        <v>0.9107142857142857</v>
      </c>
      <c r="BJ201" s="600">
        <v>1</v>
      </c>
      <c r="BK201" s="598">
        <f t="shared" ref="BK201:BK264" si="159">IF(BD201="","",IF(BD201=0,"",BJ201/BD201))</f>
        <v>1</v>
      </c>
      <c r="BL201" s="600">
        <f t="shared" si="147"/>
        <v>52</v>
      </c>
      <c r="BM201" s="598">
        <f t="shared" si="148"/>
        <v>0.91228070175438591</v>
      </c>
      <c r="BN201" s="601">
        <v>3</v>
      </c>
      <c r="BO201" s="598">
        <f t="shared" si="149"/>
        <v>6.0024009603841532E-4</v>
      </c>
      <c r="BP201" s="601">
        <v>194</v>
      </c>
      <c r="BQ201" s="598">
        <f t="shared" si="132"/>
        <v>3.8815526210484196E-2</v>
      </c>
      <c r="BR201" s="601">
        <f t="shared" si="133"/>
        <v>197</v>
      </c>
      <c r="BS201" s="598">
        <f t="shared" si="150"/>
        <v>3.9415766306522611E-2</v>
      </c>
      <c r="BT201" s="600">
        <v>2</v>
      </c>
      <c r="BU201" s="598">
        <f t="shared" si="151"/>
        <v>0.5</v>
      </c>
      <c r="BV201" s="600">
        <v>0</v>
      </c>
      <c r="BW201" s="598">
        <f t="shared" si="152"/>
        <v>0</v>
      </c>
      <c r="BX201" s="387" t="str">
        <f t="shared" si="153"/>
        <v/>
      </c>
    </row>
    <row r="202" spans="1:76" s="167" customFormat="1" x14ac:dyDescent="0.2">
      <c r="A202" s="379" t="s">
        <v>656</v>
      </c>
      <c r="B202" s="379" t="s">
        <v>663</v>
      </c>
      <c r="C202" s="379" t="s">
        <v>666</v>
      </c>
      <c r="D202" s="379" t="s">
        <v>515</v>
      </c>
      <c r="E202" s="379" t="s">
        <v>504</v>
      </c>
      <c r="F202" s="379" t="s">
        <v>519</v>
      </c>
      <c r="G202" s="77" t="s">
        <v>319</v>
      </c>
      <c r="H202" s="12" t="s">
        <v>1109</v>
      </c>
      <c r="I202" s="595" t="s">
        <v>934</v>
      </c>
      <c r="J202" s="77"/>
      <c r="K202" s="380"/>
      <c r="L202" s="380"/>
      <c r="M202" s="381"/>
      <c r="N202" s="380"/>
      <c r="O202" s="380"/>
      <c r="P202" s="380"/>
      <c r="Q202" s="382"/>
      <c r="R202" s="382"/>
      <c r="S202" s="382"/>
      <c r="T202" s="147" t="s">
        <v>386</v>
      </c>
      <c r="U202" s="383">
        <v>2</v>
      </c>
      <c r="V202" s="600">
        <v>0</v>
      </c>
      <c r="W202" s="600">
        <v>4</v>
      </c>
      <c r="X202" s="123">
        <f t="shared" si="134"/>
        <v>2</v>
      </c>
      <c r="Y202" s="601">
        <f t="shared" si="135"/>
        <v>4087</v>
      </c>
      <c r="Z202" s="601">
        <f t="shared" si="136"/>
        <v>1974.5</v>
      </c>
      <c r="AA202" s="600">
        <v>1</v>
      </c>
      <c r="AB202" s="598">
        <f t="shared" si="156"/>
        <v>0.25</v>
      </c>
      <c r="AC202" s="384"/>
      <c r="AD202" s="385"/>
      <c r="AE202" s="600">
        <v>1</v>
      </c>
      <c r="AF202" s="598">
        <f t="shared" si="157"/>
        <v>0.5</v>
      </c>
      <c r="AG202" s="600">
        <f t="shared" si="158"/>
        <v>1</v>
      </c>
      <c r="AH202" s="385"/>
      <c r="AI202" s="600">
        <v>0</v>
      </c>
      <c r="AJ202" s="598">
        <f t="shared" si="154"/>
        <v>0</v>
      </c>
      <c r="AK202" s="600">
        <v>0</v>
      </c>
      <c r="AL202" s="598">
        <f t="shared" si="155"/>
        <v>0</v>
      </c>
      <c r="AM202" s="386">
        <v>8166</v>
      </c>
      <c r="AN202" s="601">
        <v>8</v>
      </c>
      <c r="AO202" s="602">
        <f t="shared" si="128"/>
        <v>9.7871299241497427E-4</v>
      </c>
      <c r="AP202" s="601">
        <f t="shared" si="137"/>
        <v>8174</v>
      </c>
      <c r="AQ202" s="167">
        <v>11100</v>
      </c>
      <c r="AR202" s="665">
        <v>0.73639639639639642</v>
      </c>
      <c r="AS202" s="386">
        <f t="shared" si="138"/>
        <v>8166</v>
      </c>
      <c r="AT202" s="386">
        <f t="shared" si="129"/>
        <v>8</v>
      </c>
      <c r="AU202" s="601">
        <f t="shared" si="139"/>
        <v>8174</v>
      </c>
      <c r="AV202" s="601">
        <v>3944</v>
      </c>
      <c r="AW202" s="598">
        <f t="shared" si="140"/>
        <v>0.48297820230222877</v>
      </c>
      <c r="AX202" s="601">
        <v>5</v>
      </c>
      <c r="AY202" s="598">
        <f t="shared" si="130"/>
        <v>0.625</v>
      </c>
      <c r="AZ202" s="601">
        <f t="shared" si="141"/>
        <v>3949</v>
      </c>
      <c r="BA202" s="598">
        <f t="shared" si="142"/>
        <v>0.4831172008808417</v>
      </c>
      <c r="BB202" s="601">
        <v>27</v>
      </c>
      <c r="BC202" s="598">
        <f t="shared" si="143"/>
        <v>6.8458417849898579E-3</v>
      </c>
      <c r="BD202" s="600">
        <v>0</v>
      </c>
      <c r="BE202" s="598">
        <f t="shared" si="131"/>
        <v>0</v>
      </c>
      <c r="BF202" s="600">
        <f t="shared" si="144"/>
        <v>27</v>
      </c>
      <c r="BG202" s="598">
        <f t="shared" si="145"/>
        <v>6.8371739680931883E-3</v>
      </c>
      <c r="BH202" s="601">
        <v>25</v>
      </c>
      <c r="BI202" s="598">
        <f t="shared" si="146"/>
        <v>0.92592592592592593</v>
      </c>
      <c r="BJ202" s="600">
        <v>0</v>
      </c>
      <c r="BK202" s="385" t="str">
        <f t="shared" si="159"/>
        <v/>
      </c>
      <c r="BL202" s="600">
        <f t="shared" si="147"/>
        <v>25</v>
      </c>
      <c r="BM202" s="598">
        <f t="shared" si="148"/>
        <v>0.92592592592592593</v>
      </c>
      <c r="BN202" s="601">
        <v>3</v>
      </c>
      <c r="BO202" s="598">
        <f t="shared" si="149"/>
        <v>7.5968599645479873E-4</v>
      </c>
      <c r="BP202" s="601">
        <v>116</v>
      </c>
      <c r="BQ202" s="598">
        <f t="shared" si="132"/>
        <v>2.9374525196252214E-2</v>
      </c>
      <c r="BR202" s="601">
        <f t="shared" si="133"/>
        <v>119</v>
      </c>
      <c r="BS202" s="598">
        <f t="shared" si="150"/>
        <v>3.0134211192707015E-2</v>
      </c>
      <c r="BT202" s="600">
        <v>0</v>
      </c>
      <c r="BU202" s="598">
        <f t="shared" si="151"/>
        <v>0</v>
      </c>
      <c r="BV202" s="600">
        <v>0</v>
      </c>
      <c r="BW202" s="598">
        <f t="shared" si="152"/>
        <v>0</v>
      </c>
      <c r="BX202" s="387" t="str">
        <f t="shared" si="153"/>
        <v/>
      </c>
    </row>
    <row r="203" spans="1:76" s="167" customFormat="1" x14ac:dyDescent="0.2">
      <c r="A203" s="379" t="s">
        <v>656</v>
      </c>
      <c r="B203" s="379" t="s">
        <v>663</v>
      </c>
      <c r="C203" s="379" t="s">
        <v>667</v>
      </c>
      <c r="D203" s="379" t="s">
        <v>515</v>
      </c>
      <c r="E203" s="379" t="s">
        <v>504</v>
      </c>
      <c r="F203" s="379" t="s">
        <v>519</v>
      </c>
      <c r="G203" s="77" t="s">
        <v>319</v>
      </c>
      <c r="H203" s="12" t="s">
        <v>1109</v>
      </c>
      <c r="I203" s="595" t="s">
        <v>934</v>
      </c>
      <c r="J203" s="77"/>
      <c r="K203" s="380"/>
      <c r="L203" s="380"/>
      <c r="M203" s="381"/>
      <c r="N203" s="380"/>
      <c r="O203" s="380"/>
      <c r="P203" s="380"/>
      <c r="Q203" s="382"/>
      <c r="R203" s="382"/>
      <c r="S203" s="382"/>
      <c r="T203" s="147" t="s">
        <v>386</v>
      </c>
      <c r="U203" s="383">
        <v>1</v>
      </c>
      <c r="V203" s="383">
        <v>0</v>
      </c>
      <c r="W203" s="383">
        <v>2</v>
      </c>
      <c r="X203" s="123">
        <f t="shared" si="134"/>
        <v>2</v>
      </c>
      <c r="Y203" s="601">
        <f t="shared" si="135"/>
        <v>3830</v>
      </c>
      <c r="Z203" s="601">
        <f t="shared" si="136"/>
        <v>1903</v>
      </c>
      <c r="AA203" s="600">
        <v>1</v>
      </c>
      <c r="AB203" s="598">
        <f t="shared" si="156"/>
        <v>0.5</v>
      </c>
      <c r="AC203" s="384"/>
      <c r="AD203" s="385"/>
      <c r="AE203" s="600">
        <v>1</v>
      </c>
      <c r="AF203" s="598">
        <f t="shared" si="157"/>
        <v>1</v>
      </c>
      <c r="AG203" s="600">
        <f t="shared" si="158"/>
        <v>1</v>
      </c>
      <c r="AH203" s="385"/>
      <c r="AI203" s="600">
        <v>0</v>
      </c>
      <c r="AJ203" s="598">
        <f t="shared" si="154"/>
        <v>0</v>
      </c>
      <c r="AK203" s="600">
        <v>0</v>
      </c>
      <c r="AL203" s="598">
        <f t="shared" si="155"/>
        <v>0</v>
      </c>
      <c r="AM203" s="386">
        <v>3821</v>
      </c>
      <c r="AN203" s="601">
        <v>9</v>
      </c>
      <c r="AO203" s="602">
        <f t="shared" si="128"/>
        <v>2.3498694516971281E-3</v>
      </c>
      <c r="AP203" s="601">
        <f t="shared" si="137"/>
        <v>3830</v>
      </c>
      <c r="AQ203" s="167">
        <v>5630</v>
      </c>
      <c r="AR203" s="665">
        <v>0.68028419182948485</v>
      </c>
      <c r="AS203" s="386">
        <f t="shared" si="138"/>
        <v>3821</v>
      </c>
      <c r="AT203" s="386">
        <f t="shared" si="129"/>
        <v>9</v>
      </c>
      <c r="AU203" s="601">
        <f t="shared" si="139"/>
        <v>3830</v>
      </c>
      <c r="AV203" s="601">
        <v>1896</v>
      </c>
      <c r="AW203" s="598">
        <f t="shared" si="140"/>
        <v>0.4962051818895577</v>
      </c>
      <c r="AX203" s="601">
        <v>7</v>
      </c>
      <c r="AY203" s="598">
        <f t="shared" si="130"/>
        <v>0.77777777777777779</v>
      </c>
      <c r="AZ203" s="601">
        <f t="shared" si="141"/>
        <v>1903</v>
      </c>
      <c r="BA203" s="598">
        <f t="shared" si="142"/>
        <v>0.49686684073107051</v>
      </c>
      <c r="BB203" s="601">
        <v>19</v>
      </c>
      <c r="BC203" s="598">
        <f t="shared" si="143"/>
        <v>1.0021097046413503E-2</v>
      </c>
      <c r="BD203" s="600">
        <v>0</v>
      </c>
      <c r="BE203" s="598">
        <f t="shared" si="131"/>
        <v>0</v>
      </c>
      <c r="BF203" s="600">
        <f t="shared" si="144"/>
        <v>19</v>
      </c>
      <c r="BG203" s="598">
        <f t="shared" si="145"/>
        <v>9.9842354177614289E-3</v>
      </c>
      <c r="BH203" s="601">
        <v>14</v>
      </c>
      <c r="BI203" s="598">
        <f t="shared" si="146"/>
        <v>0.73684210526315785</v>
      </c>
      <c r="BJ203" s="600">
        <v>0</v>
      </c>
      <c r="BK203" s="385" t="str">
        <f t="shared" si="159"/>
        <v/>
      </c>
      <c r="BL203" s="600">
        <f t="shared" si="147"/>
        <v>14</v>
      </c>
      <c r="BM203" s="598">
        <f t="shared" si="148"/>
        <v>0.73684210526315785</v>
      </c>
      <c r="BN203" s="601">
        <v>0</v>
      </c>
      <c r="BO203" s="598">
        <f t="shared" si="149"/>
        <v>0</v>
      </c>
      <c r="BP203" s="601">
        <v>129</v>
      </c>
      <c r="BQ203" s="598">
        <f t="shared" si="132"/>
        <v>6.7787703625853915E-2</v>
      </c>
      <c r="BR203" s="601">
        <f t="shared" si="133"/>
        <v>129</v>
      </c>
      <c r="BS203" s="598">
        <f t="shared" si="150"/>
        <v>6.7787703625853915E-2</v>
      </c>
      <c r="BT203" s="600">
        <v>0</v>
      </c>
      <c r="BU203" s="598">
        <f t="shared" si="151"/>
        <v>0</v>
      </c>
      <c r="BV203" s="600">
        <v>0</v>
      </c>
      <c r="BW203" s="598">
        <f t="shared" si="152"/>
        <v>0</v>
      </c>
      <c r="BX203" s="387" t="str">
        <f t="shared" si="153"/>
        <v/>
      </c>
    </row>
    <row r="204" spans="1:76" s="167" customFormat="1" x14ac:dyDescent="0.2">
      <c r="A204" s="379" t="s">
        <v>656</v>
      </c>
      <c r="B204" s="379" t="s">
        <v>663</v>
      </c>
      <c r="C204" s="379" t="s">
        <v>668</v>
      </c>
      <c r="D204" s="379" t="s">
        <v>515</v>
      </c>
      <c r="E204" s="379" t="s">
        <v>504</v>
      </c>
      <c r="F204" s="379" t="s">
        <v>519</v>
      </c>
      <c r="G204" s="77" t="s">
        <v>319</v>
      </c>
      <c r="H204" s="12" t="s">
        <v>1109</v>
      </c>
      <c r="I204" s="595" t="s">
        <v>934</v>
      </c>
      <c r="J204" s="591"/>
      <c r="K204" s="391" t="s">
        <v>449</v>
      </c>
      <c r="L204" s="391" t="s">
        <v>975</v>
      </c>
      <c r="M204" s="473" t="s">
        <v>976</v>
      </c>
      <c r="N204" s="391" t="s">
        <v>437</v>
      </c>
      <c r="O204" s="391" t="s">
        <v>438</v>
      </c>
      <c r="P204" s="391" t="s">
        <v>438</v>
      </c>
      <c r="Q204" s="386">
        <v>50501</v>
      </c>
      <c r="R204" s="391" t="s">
        <v>438</v>
      </c>
      <c r="S204" s="391" t="s">
        <v>438</v>
      </c>
      <c r="T204" s="391" t="s">
        <v>510</v>
      </c>
      <c r="U204" s="383">
        <v>1</v>
      </c>
      <c r="V204" s="600">
        <v>1</v>
      </c>
      <c r="W204" s="600">
        <v>1</v>
      </c>
      <c r="X204" s="123">
        <f t="shared" si="134"/>
        <v>1</v>
      </c>
      <c r="Y204" s="601">
        <f t="shared" si="135"/>
        <v>3756</v>
      </c>
      <c r="Z204" s="388" t="str">
        <f t="shared" si="136"/>
        <v/>
      </c>
      <c r="AA204" s="600">
        <v>1</v>
      </c>
      <c r="AB204" s="598">
        <f t="shared" si="156"/>
        <v>1</v>
      </c>
      <c r="AC204" s="384"/>
      <c r="AD204" s="385"/>
      <c r="AE204" s="600">
        <v>1</v>
      </c>
      <c r="AF204" s="598">
        <f t="shared" si="157"/>
        <v>1</v>
      </c>
      <c r="AG204" s="600">
        <f t="shared" si="158"/>
        <v>1</v>
      </c>
      <c r="AH204" s="385"/>
      <c r="AI204" s="600">
        <v>0</v>
      </c>
      <c r="AJ204" s="598">
        <f t="shared" si="154"/>
        <v>0</v>
      </c>
      <c r="AK204" s="600">
        <v>0</v>
      </c>
      <c r="AL204" s="598">
        <f t="shared" si="155"/>
        <v>0</v>
      </c>
      <c r="AM204" s="386">
        <v>3740</v>
      </c>
      <c r="AN204" s="601">
        <v>16</v>
      </c>
      <c r="AO204" s="602">
        <f t="shared" si="128"/>
        <v>4.2598509052183178E-3</v>
      </c>
      <c r="AP204" s="601">
        <f t="shared" si="137"/>
        <v>3756</v>
      </c>
      <c r="AQ204" s="167">
        <v>5170</v>
      </c>
      <c r="AR204" s="665">
        <v>0.72649903288201156</v>
      </c>
      <c r="AS204" s="382" t="str">
        <f t="shared" si="138"/>
        <v/>
      </c>
      <c r="AT204" s="382" t="str">
        <f t="shared" si="129"/>
        <v/>
      </c>
      <c r="AU204" s="388" t="str">
        <f t="shared" si="139"/>
        <v/>
      </c>
      <c r="AV204" s="388"/>
      <c r="AW204" s="385" t="str">
        <f t="shared" si="140"/>
        <v/>
      </c>
      <c r="AX204" s="388"/>
      <c r="AY204" s="385" t="str">
        <f t="shared" si="130"/>
        <v/>
      </c>
      <c r="AZ204" s="388" t="str">
        <f t="shared" si="141"/>
        <v/>
      </c>
      <c r="BA204" s="385" t="str">
        <f t="shared" si="142"/>
        <v/>
      </c>
      <c r="BB204" s="388"/>
      <c r="BC204" s="385" t="str">
        <f t="shared" si="143"/>
        <v/>
      </c>
      <c r="BD204" s="384"/>
      <c r="BE204" s="385" t="str">
        <f t="shared" si="131"/>
        <v/>
      </c>
      <c r="BF204" s="384" t="str">
        <f t="shared" si="144"/>
        <v/>
      </c>
      <c r="BG204" s="385" t="str">
        <f t="shared" si="145"/>
        <v/>
      </c>
      <c r="BH204" s="388"/>
      <c r="BI204" s="385" t="str">
        <f t="shared" si="146"/>
        <v/>
      </c>
      <c r="BJ204" s="384"/>
      <c r="BK204" s="385" t="str">
        <f t="shared" si="159"/>
        <v/>
      </c>
      <c r="BL204" s="384" t="str">
        <f t="shared" si="147"/>
        <v/>
      </c>
      <c r="BM204" s="385" t="str">
        <f t="shared" si="148"/>
        <v/>
      </c>
      <c r="BN204" s="388"/>
      <c r="BO204" s="385" t="str">
        <f t="shared" si="149"/>
        <v/>
      </c>
      <c r="BP204" s="388"/>
      <c r="BQ204" s="385" t="str">
        <f t="shared" si="132"/>
        <v/>
      </c>
      <c r="BR204" s="388" t="str">
        <f t="shared" si="133"/>
        <v/>
      </c>
      <c r="BS204" s="385" t="str">
        <f t="shared" si="150"/>
        <v/>
      </c>
      <c r="BT204" s="600">
        <v>1</v>
      </c>
      <c r="BU204" s="598">
        <f t="shared" si="151"/>
        <v>1</v>
      </c>
      <c r="BV204" s="600">
        <v>1</v>
      </c>
      <c r="BW204" s="598">
        <f t="shared" si="152"/>
        <v>1</v>
      </c>
      <c r="BX204" s="387" t="str">
        <f t="shared" si="153"/>
        <v/>
      </c>
    </row>
    <row r="205" spans="1:76" s="167" customFormat="1" ht="13.5" thickBot="1" x14ac:dyDescent="0.25">
      <c r="A205" s="379" t="s">
        <v>656</v>
      </c>
      <c r="B205" s="379" t="s">
        <v>657</v>
      </c>
      <c r="C205" s="379" t="s">
        <v>502</v>
      </c>
      <c r="D205" s="379" t="s">
        <v>503</v>
      </c>
      <c r="E205" s="379" t="s">
        <v>504</v>
      </c>
      <c r="F205" s="379" t="s">
        <v>519</v>
      </c>
      <c r="G205" s="77" t="s">
        <v>319</v>
      </c>
      <c r="H205" s="9" t="s">
        <v>1109</v>
      </c>
      <c r="I205" s="681" t="s">
        <v>934</v>
      </c>
      <c r="J205" s="77"/>
      <c r="K205" s="380"/>
      <c r="L205" s="380"/>
      <c r="M205" s="381"/>
      <c r="N205" s="380"/>
      <c r="O205" s="380"/>
      <c r="P205" s="380"/>
      <c r="Q205" s="382"/>
      <c r="R205" s="382"/>
      <c r="S205" s="382"/>
      <c r="T205" s="391" t="s">
        <v>510</v>
      </c>
      <c r="U205" s="383">
        <v>6</v>
      </c>
      <c r="V205" s="383">
        <v>6</v>
      </c>
      <c r="W205" s="383">
        <v>6</v>
      </c>
      <c r="X205" s="123">
        <f t="shared" si="134"/>
        <v>1</v>
      </c>
      <c r="Y205" s="601">
        <f t="shared" si="135"/>
        <v>1013.6666666666666</v>
      </c>
      <c r="Z205" s="388" t="str">
        <f t="shared" si="136"/>
        <v/>
      </c>
      <c r="AA205" s="384"/>
      <c r="AB205" s="385"/>
      <c r="AC205" s="384"/>
      <c r="AD205" s="385"/>
      <c r="AE205" s="384"/>
      <c r="AF205" s="385"/>
      <c r="AG205" s="384"/>
      <c r="AH205" s="385"/>
      <c r="AI205" s="600">
        <v>4</v>
      </c>
      <c r="AJ205" s="598">
        <f t="shared" si="154"/>
        <v>0.66666666666666663</v>
      </c>
      <c r="AK205" s="600">
        <v>4</v>
      </c>
      <c r="AL205" s="598">
        <f t="shared" si="155"/>
        <v>0.66666666666666663</v>
      </c>
      <c r="AM205" s="386">
        <v>5941</v>
      </c>
      <c r="AN205" s="388"/>
      <c r="AO205" s="389"/>
      <c r="AP205" s="386">
        <v>6082</v>
      </c>
      <c r="AQ205" s="167">
        <v>10300</v>
      </c>
      <c r="AR205" s="665">
        <v>0.59048543689320387</v>
      </c>
      <c r="AS205" s="382" t="str">
        <f t="shared" si="138"/>
        <v/>
      </c>
      <c r="AT205" s="382" t="str">
        <f t="shared" si="129"/>
        <v/>
      </c>
      <c r="AU205" s="388" t="str">
        <f t="shared" si="139"/>
        <v/>
      </c>
      <c r="AV205" s="388"/>
      <c r="AW205" s="385" t="str">
        <f t="shared" si="140"/>
        <v/>
      </c>
      <c r="AX205" s="388"/>
      <c r="AY205" s="385" t="str">
        <f t="shared" si="130"/>
        <v/>
      </c>
      <c r="AZ205" s="388" t="str">
        <f t="shared" si="141"/>
        <v/>
      </c>
      <c r="BA205" s="385" t="str">
        <f t="shared" si="142"/>
        <v/>
      </c>
      <c r="BB205" s="388"/>
      <c r="BC205" s="385" t="str">
        <f t="shared" si="143"/>
        <v/>
      </c>
      <c r="BD205" s="384"/>
      <c r="BE205" s="385" t="str">
        <f t="shared" si="131"/>
        <v/>
      </c>
      <c r="BF205" s="384" t="str">
        <f t="shared" si="144"/>
        <v/>
      </c>
      <c r="BG205" s="385" t="str">
        <f t="shared" si="145"/>
        <v/>
      </c>
      <c r="BH205" s="388"/>
      <c r="BI205" s="385" t="str">
        <f t="shared" si="146"/>
        <v/>
      </c>
      <c r="BJ205" s="384"/>
      <c r="BK205" s="385" t="str">
        <f t="shared" si="159"/>
        <v/>
      </c>
      <c r="BL205" s="384" t="str">
        <f t="shared" si="147"/>
        <v/>
      </c>
      <c r="BM205" s="385" t="str">
        <f t="shared" si="148"/>
        <v/>
      </c>
      <c r="BN205" s="388"/>
      <c r="BO205" s="385" t="str">
        <f t="shared" si="149"/>
        <v/>
      </c>
      <c r="BP205" s="388"/>
      <c r="BQ205" s="385" t="str">
        <f t="shared" si="132"/>
        <v/>
      </c>
      <c r="BR205" s="388" t="str">
        <f t="shared" si="133"/>
        <v/>
      </c>
      <c r="BS205" s="385" t="str">
        <f t="shared" si="150"/>
        <v/>
      </c>
      <c r="BT205" s="600">
        <v>2</v>
      </c>
      <c r="BU205" s="598">
        <f t="shared" si="151"/>
        <v>0.33333333333333331</v>
      </c>
      <c r="BV205" s="600">
        <v>2</v>
      </c>
      <c r="BW205" s="598">
        <f t="shared" si="152"/>
        <v>0.33333333333333331</v>
      </c>
      <c r="BX205" s="387" t="str">
        <f t="shared" si="153"/>
        <v/>
      </c>
    </row>
    <row r="206" spans="1:76" s="487" customFormat="1" ht="13.5" thickBot="1" x14ac:dyDescent="0.25">
      <c r="A206" s="392" t="s">
        <v>656</v>
      </c>
      <c r="B206" s="392" t="s">
        <v>663</v>
      </c>
      <c r="C206" s="392" t="s">
        <v>502</v>
      </c>
      <c r="D206" s="392" t="s">
        <v>509</v>
      </c>
      <c r="E206" s="392" t="s">
        <v>504</v>
      </c>
      <c r="F206" s="392" t="s">
        <v>519</v>
      </c>
      <c r="G206" s="350" t="s">
        <v>319</v>
      </c>
      <c r="H206" s="9" t="s">
        <v>1109</v>
      </c>
      <c r="I206" s="681" t="s">
        <v>934</v>
      </c>
      <c r="J206" s="350"/>
      <c r="K206" s="467"/>
      <c r="L206" s="518"/>
      <c r="M206" s="518"/>
      <c r="N206" s="467"/>
      <c r="O206" s="522"/>
      <c r="P206" s="467"/>
      <c r="Q206" s="466"/>
      <c r="R206" s="466"/>
      <c r="S206" s="466"/>
      <c r="T206" s="127" t="s">
        <v>386</v>
      </c>
      <c r="U206" s="397">
        <v>1</v>
      </c>
      <c r="V206" s="605">
        <v>0</v>
      </c>
      <c r="W206" s="605">
        <v>4</v>
      </c>
      <c r="X206" s="606">
        <f t="shared" si="134"/>
        <v>4</v>
      </c>
      <c r="Y206" s="607">
        <f t="shared" si="135"/>
        <v>50495</v>
      </c>
      <c r="Z206" s="607">
        <f t="shared" si="136"/>
        <v>22163</v>
      </c>
      <c r="AA206" s="605">
        <v>1</v>
      </c>
      <c r="AB206" s="608">
        <f>AA206/W206</f>
        <v>0.25</v>
      </c>
      <c r="AC206" s="605">
        <v>2</v>
      </c>
      <c r="AD206" s="608" t="s">
        <v>434</v>
      </c>
      <c r="AE206" s="605">
        <v>1</v>
      </c>
      <c r="AF206" s="608">
        <f>AE206/U206</f>
        <v>1</v>
      </c>
      <c r="AG206" s="605">
        <v>1</v>
      </c>
      <c r="AH206" s="399"/>
      <c r="AI206" s="398"/>
      <c r="AJ206" s="399"/>
      <c r="AK206" s="398"/>
      <c r="AL206" s="399"/>
      <c r="AM206" s="396">
        <v>50436</v>
      </c>
      <c r="AN206" s="607">
        <v>59</v>
      </c>
      <c r="AO206" s="609">
        <f>AN206/AP206</f>
        <v>1.1684325180710961E-3</v>
      </c>
      <c r="AP206" s="607">
        <f t="shared" ref="AP206:AP269" si="160">AM206+AN206</f>
        <v>50495</v>
      </c>
      <c r="AQ206" s="167">
        <v>74350</v>
      </c>
      <c r="AR206" s="665">
        <v>0.67915265635507738</v>
      </c>
      <c r="AS206" s="396">
        <f t="shared" si="138"/>
        <v>50436</v>
      </c>
      <c r="AT206" s="396">
        <f t="shared" si="129"/>
        <v>59</v>
      </c>
      <c r="AU206" s="607">
        <f t="shared" si="139"/>
        <v>50495</v>
      </c>
      <c r="AV206" s="607">
        <v>22115</v>
      </c>
      <c r="AW206" s="608">
        <f t="shared" si="140"/>
        <v>0.43847648505036085</v>
      </c>
      <c r="AX206" s="607">
        <v>48</v>
      </c>
      <c r="AY206" s="608">
        <f t="shared" si="130"/>
        <v>0.81355932203389836</v>
      </c>
      <c r="AZ206" s="607">
        <f t="shared" si="141"/>
        <v>22163</v>
      </c>
      <c r="BA206" s="608">
        <f t="shared" si="142"/>
        <v>0.43891474403406278</v>
      </c>
      <c r="BB206" s="607">
        <v>193</v>
      </c>
      <c r="BC206" s="608">
        <f t="shared" si="143"/>
        <v>8.7271082975356098E-3</v>
      </c>
      <c r="BD206" s="605">
        <v>3</v>
      </c>
      <c r="BE206" s="608">
        <f t="shared" si="131"/>
        <v>6.25E-2</v>
      </c>
      <c r="BF206" s="605">
        <f t="shared" si="144"/>
        <v>196</v>
      </c>
      <c r="BG206" s="608">
        <f t="shared" si="145"/>
        <v>8.8435681090105137E-3</v>
      </c>
      <c r="BH206" s="607">
        <v>162</v>
      </c>
      <c r="BI206" s="608">
        <f t="shared" si="146"/>
        <v>0.8393782383419689</v>
      </c>
      <c r="BJ206" s="605">
        <v>3</v>
      </c>
      <c r="BK206" s="608">
        <f t="shared" si="159"/>
        <v>1</v>
      </c>
      <c r="BL206" s="605">
        <f t="shared" si="147"/>
        <v>165</v>
      </c>
      <c r="BM206" s="608">
        <f t="shared" si="148"/>
        <v>0.84183673469387754</v>
      </c>
      <c r="BN206" s="607">
        <v>40</v>
      </c>
      <c r="BO206" s="608">
        <f t="shared" si="149"/>
        <v>1.8048098181654107E-3</v>
      </c>
      <c r="BP206" s="607">
        <v>407</v>
      </c>
      <c r="BQ206" s="608">
        <f t="shared" si="132"/>
        <v>1.8363939899833055E-2</v>
      </c>
      <c r="BR206" s="607">
        <f t="shared" si="133"/>
        <v>447</v>
      </c>
      <c r="BS206" s="608">
        <f t="shared" si="150"/>
        <v>2.0168749717998466E-2</v>
      </c>
      <c r="BT206" s="605">
        <v>0</v>
      </c>
      <c r="BU206" s="608">
        <f t="shared" si="151"/>
        <v>0</v>
      </c>
      <c r="BV206" s="605">
        <v>0</v>
      </c>
      <c r="BW206" s="608">
        <f t="shared" si="152"/>
        <v>0</v>
      </c>
      <c r="BX206" s="411" t="str">
        <f t="shared" si="153"/>
        <v/>
      </c>
    </row>
    <row r="207" spans="1:76" s="486" customFormat="1" x14ac:dyDescent="0.2">
      <c r="A207" s="400" t="s">
        <v>669</v>
      </c>
      <c r="B207" s="400" t="s">
        <v>670</v>
      </c>
      <c r="C207" s="400" t="s">
        <v>671</v>
      </c>
      <c r="D207" s="400" t="s">
        <v>515</v>
      </c>
      <c r="E207" s="400" t="s">
        <v>504</v>
      </c>
      <c r="F207" s="400" t="s">
        <v>519</v>
      </c>
      <c r="G207" s="592" t="s">
        <v>321</v>
      </c>
      <c r="H207" s="592" t="s">
        <v>1112</v>
      </c>
      <c r="I207" s="592" t="s">
        <v>934</v>
      </c>
      <c r="J207" s="592"/>
      <c r="K207" s="401"/>
      <c r="L207" s="401"/>
      <c r="M207" s="402"/>
      <c r="N207" s="401"/>
      <c r="O207" s="401"/>
      <c r="P207" s="401"/>
      <c r="Q207" s="403"/>
      <c r="R207" s="403"/>
      <c r="S207" s="403"/>
      <c r="T207" s="404" t="s">
        <v>386</v>
      </c>
      <c r="U207" s="405">
        <v>4</v>
      </c>
      <c r="V207" s="597">
        <v>0</v>
      </c>
      <c r="W207" s="597">
        <v>8</v>
      </c>
      <c r="X207" s="113">
        <f t="shared" si="134"/>
        <v>2</v>
      </c>
      <c r="Y207" s="114">
        <f t="shared" si="135"/>
        <v>1042.75</v>
      </c>
      <c r="Z207" s="114">
        <f t="shared" si="136"/>
        <v>478.5</v>
      </c>
      <c r="AA207" s="597">
        <v>3</v>
      </c>
      <c r="AB207" s="115">
        <f>AA207/W207</f>
        <v>0.375</v>
      </c>
      <c r="AC207" s="406"/>
      <c r="AD207" s="407"/>
      <c r="AE207" s="597">
        <v>3</v>
      </c>
      <c r="AF207" s="115">
        <f>AE207/U207</f>
        <v>0.75</v>
      </c>
      <c r="AG207" s="597">
        <f>AE207</f>
        <v>3</v>
      </c>
      <c r="AH207" s="407"/>
      <c r="AI207" s="406"/>
      <c r="AJ207" s="407"/>
      <c r="AK207" s="406"/>
      <c r="AL207" s="407"/>
      <c r="AM207" s="408">
        <v>4165</v>
      </c>
      <c r="AN207" s="114">
        <v>6</v>
      </c>
      <c r="AO207" s="118">
        <f>AN207/AP207</f>
        <v>1.4385039558858787E-3</v>
      </c>
      <c r="AP207" s="114">
        <f t="shared" si="160"/>
        <v>4171</v>
      </c>
      <c r="AQ207" s="167">
        <v>5870</v>
      </c>
      <c r="AR207" s="665">
        <v>0.71056218057921638</v>
      </c>
      <c r="AS207" s="408">
        <f t="shared" si="138"/>
        <v>4165</v>
      </c>
      <c r="AT207" s="408">
        <f t="shared" si="129"/>
        <v>6</v>
      </c>
      <c r="AU207" s="114">
        <f t="shared" si="139"/>
        <v>4171</v>
      </c>
      <c r="AV207" s="114">
        <v>1908</v>
      </c>
      <c r="AW207" s="115">
        <f t="shared" si="140"/>
        <v>0.45810324129651858</v>
      </c>
      <c r="AX207" s="114">
        <v>6</v>
      </c>
      <c r="AY207" s="115">
        <f t="shared" si="130"/>
        <v>1</v>
      </c>
      <c r="AZ207" s="114">
        <f t="shared" si="141"/>
        <v>1914</v>
      </c>
      <c r="BA207" s="115">
        <f t="shared" si="142"/>
        <v>0.45888276192759531</v>
      </c>
      <c r="BB207" s="114">
        <v>10</v>
      </c>
      <c r="BC207" s="115">
        <f t="shared" si="143"/>
        <v>5.2410901467505244E-3</v>
      </c>
      <c r="BD207" s="597">
        <v>3</v>
      </c>
      <c r="BE207" s="115">
        <f t="shared" si="131"/>
        <v>0.5</v>
      </c>
      <c r="BF207" s="597">
        <f t="shared" si="144"/>
        <v>13</v>
      </c>
      <c r="BG207" s="115">
        <f t="shared" si="145"/>
        <v>6.7920585161964468E-3</v>
      </c>
      <c r="BH207" s="114">
        <v>6</v>
      </c>
      <c r="BI207" s="115">
        <f t="shared" si="146"/>
        <v>0.6</v>
      </c>
      <c r="BJ207" s="597">
        <v>2</v>
      </c>
      <c r="BK207" s="115">
        <f t="shared" si="159"/>
        <v>0.66666666666666663</v>
      </c>
      <c r="BL207" s="597">
        <f t="shared" si="147"/>
        <v>8</v>
      </c>
      <c r="BM207" s="115">
        <f t="shared" si="148"/>
        <v>0.61538461538461542</v>
      </c>
      <c r="BN207" s="114">
        <v>4</v>
      </c>
      <c r="BO207" s="115">
        <f t="shared" si="149"/>
        <v>2.0898641588296763E-3</v>
      </c>
      <c r="BP207" s="114">
        <v>6</v>
      </c>
      <c r="BQ207" s="115">
        <f t="shared" si="132"/>
        <v>3.134796238244514E-3</v>
      </c>
      <c r="BR207" s="114">
        <f t="shared" si="133"/>
        <v>10</v>
      </c>
      <c r="BS207" s="115">
        <f t="shared" si="150"/>
        <v>5.2246603970741903E-3</v>
      </c>
      <c r="BT207" s="597">
        <v>1</v>
      </c>
      <c r="BU207" s="115">
        <f t="shared" si="151"/>
        <v>0.125</v>
      </c>
      <c r="BV207" s="597">
        <v>1</v>
      </c>
      <c r="BW207" s="115">
        <f t="shared" si="152"/>
        <v>0.25</v>
      </c>
      <c r="BX207" s="409" t="str">
        <f t="shared" si="153"/>
        <v/>
      </c>
    </row>
    <row r="208" spans="1:76" s="167" customFormat="1" x14ac:dyDescent="0.2">
      <c r="A208" s="379" t="s">
        <v>669</v>
      </c>
      <c r="B208" s="379" t="s">
        <v>670</v>
      </c>
      <c r="C208" s="379" t="s">
        <v>672</v>
      </c>
      <c r="D208" s="379" t="s">
        <v>515</v>
      </c>
      <c r="E208" s="379" t="s">
        <v>504</v>
      </c>
      <c r="F208" s="379" t="s">
        <v>519</v>
      </c>
      <c r="G208" s="591" t="s">
        <v>321</v>
      </c>
      <c r="H208" s="592" t="s">
        <v>1112</v>
      </c>
      <c r="I208" s="591" t="s">
        <v>934</v>
      </c>
      <c r="J208" s="591"/>
      <c r="K208" s="380"/>
      <c r="L208" s="380"/>
      <c r="M208" s="381"/>
      <c r="N208" s="380"/>
      <c r="O208" s="380"/>
      <c r="P208" s="380"/>
      <c r="Q208" s="382"/>
      <c r="R208" s="382"/>
      <c r="S208" s="382"/>
      <c r="T208" s="391" t="s">
        <v>510</v>
      </c>
      <c r="U208" s="383">
        <v>4</v>
      </c>
      <c r="V208" s="600">
        <v>4</v>
      </c>
      <c r="W208" s="600">
        <v>4</v>
      </c>
      <c r="X208" s="123">
        <f t="shared" si="134"/>
        <v>1</v>
      </c>
      <c r="Y208" s="601">
        <f t="shared" si="135"/>
        <v>1014</v>
      </c>
      <c r="Z208" s="388" t="str">
        <f t="shared" si="136"/>
        <v/>
      </c>
      <c r="AA208" s="600">
        <v>4</v>
      </c>
      <c r="AB208" s="598">
        <f>AA208/W208</f>
        <v>1</v>
      </c>
      <c r="AC208" s="384"/>
      <c r="AD208" s="385"/>
      <c r="AE208" s="600">
        <v>4</v>
      </c>
      <c r="AF208" s="598">
        <f>AE208/U208</f>
        <v>1</v>
      </c>
      <c r="AG208" s="600">
        <f>AE208</f>
        <v>4</v>
      </c>
      <c r="AH208" s="385"/>
      <c r="AI208" s="384"/>
      <c r="AJ208" s="385"/>
      <c r="AK208" s="384"/>
      <c r="AL208" s="385"/>
      <c r="AM208" s="386">
        <v>4040</v>
      </c>
      <c r="AN208" s="601">
        <v>16</v>
      </c>
      <c r="AO208" s="602">
        <f>AN208/AP208</f>
        <v>3.9447731755424065E-3</v>
      </c>
      <c r="AP208" s="601">
        <f t="shared" si="160"/>
        <v>4056</v>
      </c>
      <c r="AQ208" s="167">
        <v>6080</v>
      </c>
      <c r="AR208" s="665">
        <v>0.66710526315789476</v>
      </c>
      <c r="AS208" s="382" t="str">
        <f t="shared" si="138"/>
        <v/>
      </c>
      <c r="AT208" s="382" t="str">
        <f t="shared" si="129"/>
        <v/>
      </c>
      <c r="AU208" s="388" t="str">
        <f t="shared" si="139"/>
        <v/>
      </c>
      <c r="AV208" s="388"/>
      <c r="AW208" s="385" t="str">
        <f t="shared" si="140"/>
        <v/>
      </c>
      <c r="AX208" s="388"/>
      <c r="AY208" s="385" t="str">
        <f t="shared" si="130"/>
        <v/>
      </c>
      <c r="AZ208" s="388" t="str">
        <f t="shared" si="141"/>
        <v/>
      </c>
      <c r="BA208" s="385" t="str">
        <f t="shared" si="142"/>
        <v/>
      </c>
      <c r="BB208" s="388"/>
      <c r="BC208" s="385" t="str">
        <f t="shared" si="143"/>
        <v/>
      </c>
      <c r="BD208" s="384"/>
      <c r="BE208" s="385" t="str">
        <f t="shared" si="131"/>
        <v/>
      </c>
      <c r="BF208" s="384" t="str">
        <f t="shared" si="144"/>
        <v/>
      </c>
      <c r="BG208" s="385" t="str">
        <f t="shared" si="145"/>
        <v/>
      </c>
      <c r="BH208" s="388"/>
      <c r="BI208" s="385" t="str">
        <f t="shared" si="146"/>
        <v/>
      </c>
      <c r="BJ208" s="384"/>
      <c r="BK208" s="385" t="str">
        <f t="shared" si="159"/>
        <v/>
      </c>
      <c r="BL208" s="384" t="str">
        <f t="shared" si="147"/>
        <v/>
      </c>
      <c r="BM208" s="385" t="str">
        <f t="shared" si="148"/>
        <v/>
      </c>
      <c r="BN208" s="388"/>
      <c r="BO208" s="385" t="str">
        <f t="shared" si="149"/>
        <v/>
      </c>
      <c r="BP208" s="388"/>
      <c r="BQ208" s="385" t="str">
        <f t="shared" si="132"/>
        <v/>
      </c>
      <c r="BR208" s="388" t="str">
        <f t="shared" si="133"/>
        <v/>
      </c>
      <c r="BS208" s="385" t="str">
        <f t="shared" si="150"/>
        <v/>
      </c>
      <c r="BT208" s="600">
        <v>1</v>
      </c>
      <c r="BU208" s="598">
        <f t="shared" si="151"/>
        <v>0.25</v>
      </c>
      <c r="BV208" s="600">
        <v>1</v>
      </c>
      <c r="BW208" s="598">
        <f t="shared" si="152"/>
        <v>0.25</v>
      </c>
      <c r="BX208" s="387" t="str">
        <f t="shared" si="153"/>
        <v/>
      </c>
    </row>
    <row r="209" spans="1:76" s="167" customFormat="1" x14ac:dyDescent="0.2">
      <c r="A209" s="379" t="s">
        <v>669</v>
      </c>
      <c r="B209" s="379" t="s">
        <v>670</v>
      </c>
      <c r="C209" s="379" t="s">
        <v>673</v>
      </c>
      <c r="D209" s="379" t="s">
        <v>515</v>
      </c>
      <c r="E209" s="379" t="s">
        <v>504</v>
      </c>
      <c r="F209" s="379" t="s">
        <v>519</v>
      </c>
      <c r="G209" s="77" t="s">
        <v>319</v>
      </c>
      <c r="H209" s="592" t="s">
        <v>1112</v>
      </c>
      <c r="I209" s="591" t="s">
        <v>934</v>
      </c>
      <c r="J209" s="591"/>
      <c r="K209" s="391" t="s">
        <v>436</v>
      </c>
      <c r="L209" s="391" t="s">
        <v>438</v>
      </c>
      <c r="M209" s="473" t="s">
        <v>461</v>
      </c>
      <c r="N209" s="391" t="s">
        <v>437</v>
      </c>
      <c r="O209" s="391" t="s">
        <v>438</v>
      </c>
      <c r="P209" s="391" t="s">
        <v>438</v>
      </c>
      <c r="Q209" s="386">
        <v>13164</v>
      </c>
      <c r="R209" s="391">
        <v>120</v>
      </c>
      <c r="S209" s="391">
        <v>2</v>
      </c>
      <c r="T209" s="147" t="s">
        <v>386</v>
      </c>
      <c r="U209" s="383">
        <v>5</v>
      </c>
      <c r="V209" s="383">
        <v>0</v>
      </c>
      <c r="W209" s="383">
        <v>16</v>
      </c>
      <c r="X209" s="123">
        <f t="shared" si="134"/>
        <v>3.2</v>
      </c>
      <c r="Y209" s="601">
        <f t="shared" si="135"/>
        <v>987.4</v>
      </c>
      <c r="Z209" s="601">
        <f t="shared" si="136"/>
        <v>396.4</v>
      </c>
      <c r="AA209" s="600">
        <v>4</v>
      </c>
      <c r="AB209" s="598">
        <f>AA209/W209</f>
        <v>0.25</v>
      </c>
      <c r="AC209" s="384"/>
      <c r="AD209" s="385"/>
      <c r="AE209" s="600">
        <v>3</v>
      </c>
      <c r="AF209" s="598">
        <f>AE209/U209</f>
        <v>0.6</v>
      </c>
      <c r="AG209" s="600">
        <f>AE209</f>
        <v>3</v>
      </c>
      <c r="AH209" s="385"/>
      <c r="AI209" s="384"/>
      <c r="AJ209" s="385"/>
      <c r="AK209" s="384"/>
      <c r="AL209" s="385"/>
      <c r="AM209" s="386">
        <v>4926</v>
      </c>
      <c r="AN209" s="601">
        <v>11</v>
      </c>
      <c r="AO209" s="602">
        <f>AN209/AP209</f>
        <v>2.2280737289852139E-3</v>
      </c>
      <c r="AP209" s="601">
        <f t="shared" si="160"/>
        <v>4937</v>
      </c>
      <c r="AQ209" s="167">
        <v>6550</v>
      </c>
      <c r="AR209" s="665">
        <v>0.75374045801526712</v>
      </c>
      <c r="AS209" s="386">
        <f t="shared" si="138"/>
        <v>4926</v>
      </c>
      <c r="AT209" s="386">
        <f t="shared" si="129"/>
        <v>11</v>
      </c>
      <c r="AU209" s="601">
        <f t="shared" si="139"/>
        <v>4937</v>
      </c>
      <c r="AV209" s="601">
        <v>1973</v>
      </c>
      <c r="AW209" s="598">
        <f t="shared" si="140"/>
        <v>0.40052781161185547</v>
      </c>
      <c r="AX209" s="601">
        <v>9</v>
      </c>
      <c r="AY209" s="598">
        <f t="shared" si="130"/>
        <v>0.81818181818181823</v>
      </c>
      <c r="AZ209" s="601">
        <f t="shared" si="141"/>
        <v>1982</v>
      </c>
      <c r="BA209" s="598">
        <f t="shared" si="142"/>
        <v>0.40145837553169939</v>
      </c>
      <c r="BB209" s="601">
        <v>8</v>
      </c>
      <c r="BC209" s="598">
        <f t="shared" si="143"/>
        <v>4.0547389761784085E-3</v>
      </c>
      <c r="BD209" s="600">
        <v>5</v>
      </c>
      <c r="BE209" s="598">
        <f t="shared" si="131"/>
        <v>0.55555555555555558</v>
      </c>
      <c r="BF209" s="600">
        <f t="shared" si="144"/>
        <v>13</v>
      </c>
      <c r="BG209" s="598">
        <f t="shared" si="145"/>
        <v>6.559031281533804E-3</v>
      </c>
      <c r="BH209" s="601">
        <v>8</v>
      </c>
      <c r="BI209" s="598">
        <f t="shared" si="146"/>
        <v>1</v>
      </c>
      <c r="BJ209" s="600">
        <v>5</v>
      </c>
      <c r="BK209" s="598">
        <f t="shared" si="159"/>
        <v>1</v>
      </c>
      <c r="BL209" s="600">
        <f t="shared" si="147"/>
        <v>13</v>
      </c>
      <c r="BM209" s="598">
        <f t="shared" si="148"/>
        <v>1</v>
      </c>
      <c r="BN209" s="601">
        <v>15</v>
      </c>
      <c r="BO209" s="598">
        <f t="shared" si="149"/>
        <v>7.5681130171543895E-3</v>
      </c>
      <c r="BP209" s="601">
        <v>4</v>
      </c>
      <c r="BQ209" s="598">
        <f t="shared" si="132"/>
        <v>2.0181634712411706E-3</v>
      </c>
      <c r="BR209" s="601">
        <f t="shared" si="133"/>
        <v>19</v>
      </c>
      <c r="BS209" s="598">
        <f t="shared" si="150"/>
        <v>9.5862764883955596E-3</v>
      </c>
      <c r="BT209" s="600">
        <v>5</v>
      </c>
      <c r="BU209" s="598">
        <f t="shared" si="151"/>
        <v>0.3125</v>
      </c>
      <c r="BV209" s="600">
        <v>1</v>
      </c>
      <c r="BW209" s="598">
        <f t="shared" si="152"/>
        <v>0.2</v>
      </c>
      <c r="BX209" s="387" t="str">
        <f t="shared" si="153"/>
        <v/>
      </c>
    </row>
    <row r="210" spans="1:76" s="503" customFormat="1" ht="13.5" thickBot="1" x14ac:dyDescent="0.25">
      <c r="A210" s="491" t="s">
        <v>669</v>
      </c>
      <c r="B210" s="491" t="s">
        <v>670</v>
      </c>
      <c r="C210" s="491" t="s">
        <v>502</v>
      </c>
      <c r="D210" s="491" t="s">
        <v>509</v>
      </c>
      <c r="E210" s="491" t="s">
        <v>504</v>
      </c>
      <c r="F210" s="491" t="s">
        <v>519</v>
      </c>
      <c r="G210" s="329" t="s">
        <v>321</v>
      </c>
      <c r="H210" s="620" t="s">
        <v>1112</v>
      </c>
      <c r="I210" s="593" t="s">
        <v>934</v>
      </c>
      <c r="J210" s="329"/>
      <c r="K210" s="508"/>
      <c r="L210" s="508"/>
      <c r="M210" s="509"/>
      <c r="N210" s="508"/>
      <c r="O210" s="508"/>
      <c r="P210" s="508"/>
      <c r="Q210" s="524"/>
      <c r="R210" s="524"/>
      <c r="S210" s="524"/>
      <c r="T210" s="492" t="s">
        <v>510</v>
      </c>
      <c r="U210" s="494">
        <v>1</v>
      </c>
      <c r="V210" s="497">
        <v>1</v>
      </c>
      <c r="W210" s="497">
        <v>1</v>
      </c>
      <c r="X210" s="495">
        <f t="shared" si="134"/>
        <v>1</v>
      </c>
      <c r="Y210" s="496">
        <f t="shared" si="135"/>
        <v>13164</v>
      </c>
      <c r="Z210" s="496" t="str">
        <f t="shared" si="136"/>
        <v/>
      </c>
      <c r="AA210" s="497">
        <v>1</v>
      </c>
      <c r="AB210" s="498">
        <f>AA210/W210</f>
        <v>1</v>
      </c>
      <c r="AC210" s="497">
        <v>0</v>
      </c>
      <c r="AD210" s="498" t="s">
        <v>510</v>
      </c>
      <c r="AE210" s="497">
        <v>1</v>
      </c>
      <c r="AF210" s="498">
        <f>AE210/U210</f>
        <v>1</v>
      </c>
      <c r="AG210" s="497">
        <v>1</v>
      </c>
      <c r="AH210" s="500"/>
      <c r="AI210" s="499"/>
      <c r="AJ210" s="500"/>
      <c r="AK210" s="499"/>
      <c r="AL210" s="500"/>
      <c r="AM210" s="446">
        <v>13131</v>
      </c>
      <c r="AN210" s="496">
        <v>33</v>
      </c>
      <c r="AO210" s="501">
        <f>AN210/AP210</f>
        <v>2.5068368277119417E-3</v>
      </c>
      <c r="AP210" s="496">
        <f t="shared" si="160"/>
        <v>13164</v>
      </c>
      <c r="AQ210" s="167">
        <v>18500</v>
      </c>
      <c r="AR210" s="665">
        <v>0.71156756756756756</v>
      </c>
      <c r="AS210" s="510" t="str">
        <f t="shared" si="138"/>
        <v/>
      </c>
      <c r="AT210" s="510" t="str">
        <f t="shared" si="129"/>
        <v/>
      </c>
      <c r="AU210" s="511" t="str">
        <f t="shared" si="139"/>
        <v/>
      </c>
      <c r="AV210" s="511"/>
      <c r="AW210" s="500" t="str">
        <f t="shared" si="140"/>
        <v/>
      </c>
      <c r="AX210" s="511"/>
      <c r="AY210" s="500" t="str">
        <f t="shared" si="130"/>
        <v/>
      </c>
      <c r="AZ210" s="511" t="str">
        <f t="shared" si="141"/>
        <v/>
      </c>
      <c r="BA210" s="500" t="str">
        <f t="shared" si="142"/>
        <v/>
      </c>
      <c r="BB210" s="511"/>
      <c r="BC210" s="500" t="str">
        <f t="shared" si="143"/>
        <v/>
      </c>
      <c r="BD210" s="499"/>
      <c r="BE210" s="500" t="str">
        <f t="shared" si="131"/>
        <v/>
      </c>
      <c r="BF210" s="499" t="str">
        <f t="shared" si="144"/>
        <v/>
      </c>
      <c r="BG210" s="500" t="str">
        <f t="shared" si="145"/>
        <v/>
      </c>
      <c r="BH210" s="511"/>
      <c r="BI210" s="500" t="str">
        <f t="shared" si="146"/>
        <v/>
      </c>
      <c r="BJ210" s="499"/>
      <c r="BK210" s="500" t="str">
        <f t="shared" si="159"/>
        <v/>
      </c>
      <c r="BL210" s="499" t="str">
        <f t="shared" si="147"/>
        <v/>
      </c>
      <c r="BM210" s="500" t="str">
        <f t="shared" si="148"/>
        <v/>
      </c>
      <c r="BN210" s="511"/>
      <c r="BO210" s="500" t="str">
        <f t="shared" si="149"/>
        <v/>
      </c>
      <c r="BP210" s="511"/>
      <c r="BQ210" s="500" t="str">
        <f t="shared" si="132"/>
        <v/>
      </c>
      <c r="BR210" s="511" t="str">
        <f t="shared" si="133"/>
        <v/>
      </c>
      <c r="BS210" s="500" t="str">
        <f t="shared" si="150"/>
        <v/>
      </c>
      <c r="BT210" s="497">
        <v>0</v>
      </c>
      <c r="BU210" s="498">
        <f t="shared" si="151"/>
        <v>0</v>
      </c>
      <c r="BV210" s="497">
        <v>0</v>
      </c>
      <c r="BW210" s="498">
        <f t="shared" si="152"/>
        <v>0</v>
      </c>
      <c r="BX210" s="502" t="str">
        <f t="shared" si="153"/>
        <v/>
      </c>
    </row>
    <row r="211" spans="1:76" s="487" customFormat="1" ht="13.5" thickBot="1" x14ac:dyDescent="0.25">
      <c r="A211" s="392" t="s">
        <v>412</v>
      </c>
      <c r="B211" s="392" t="s">
        <v>411</v>
      </c>
      <c r="C211" s="392" t="s">
        <v>502</v>
      </c>
      <c r="D211" s="392" t="s">
        <v>517</v>
      </c>
      <c r="E211" s="392" t="s">
        <v>518</v>
      </c>
      <c r="F211" s="392" t="s">
        <v>519</v>
      </c>
      <c r="G211" s="350" t="s">
        <v>319</v>
      </c>
      <c r="H211" s="647" t="s">
        <v>517</v>
      </c>
      <c r="I211" s="83" t="s">
        <v>517</v>
      </c>
      <c r="J211" s="9"/>
      <c r="K211" s="394" t="s">
        <v>449</v>
      </c>
      <c r="L211" s="394" t="s">
        <v>977</v>
      </c>
      <c r="M211" s="395" t="s">
        <v>978</v>
      </c>
      <c r="N211" s="394" t="s">
        <v>437</v>
      </c>
      <c r="O211" s="467"/>
      <c r="P211" s="467"/>
      <c r="Q211" s="424"/>
      <c r="R211" s="424"/>
      <c r="S211" s="424"/>
      <c r="T211" s="147" t="s">
        <v>386</v>
      </c>
      <c r="U211" s="397">
        <v>7</v>
      </c>
      <c r="V211" s="605">
        <v>0</v>
      </c>
      <c r="W211" s="605">
        <v>14</v>
      </c>
      <c r="X211" s="606">
        <f t="shared" si="134"/>
        <v>2</v>
      </c>
      <c r="Y211" s="607">
        <f t="shared" si="135"/>
        <v>15239.428571428571</v>
      </c>
      <c r="Z211" s="607">
        <f t="shared" si="136"/>
        <v>7003.2857142857147</v>
      </c>
      <c r="AA211" s="398"/>
      <c r="AB211" s="399"/>
      <c r="AC211" s="398"/>
      <c r="AD211" s="399"/>
      <c r="AE211" s="398"/>
      <c r="AF211" s="399"/>
      <c r="AG211" s="398"/>
      <c r="AH211" s="399"/>
      <c r="AI211" s="605">
        <v>6</v>
      </c>
      <c r="AJ211" s="608">
        <f>AI211/W211</f>
        <v>0.42857142857142855</v>
      </c>
      <c r="AK211" s="605">
        <v>6</v>
      </c>
      <c r="AL211" s="608">
        <f>AK211/U211</f>
        <v>0.8571428571428571</v>
      </c>
      <c r="AM211" s="396">
        <v>106676</v>
      </c>
      <c r="AN211" s="429"/>
      <c r="AO211" s="490"/>
      <c r="AP211" s="607">
        <f t="shared" si="160"/>
        <v>106676</v>
      </c>
      <c r="AQ211" s="167">
        <v>153900</v>
      </c>
      <c r="AR211" s="665">
        <v>0.69315139701104611</v>
      </c>
      <c r="AS211" s="396">
        <f t="shared" si="138"/>
        <v>106676</v>
      </c>
      <c r="AT211" s="424"/>
      <c r="AU211" s="607">
        <f t="shared" si="139"/>
        <v>106676</v>
      </c>
      <c r="AV211" s="607">
        <v>49023</v>
      </c>
      <c r="AW211" s="608">
        <f t="shared" si="140"/>
        <v>0.45955041433874538</v>
      </c>
      <c r="AX211" s="429"/>
      <c r="AY211" s="399" t="str">
        <f t="shared" si="130"/>
        <v/>
      </c>
      <c r="AZ211" s="607">
        <f t="shared" si="141"/>
        <v>49023</v>
      </c>
      <c r="BA211" s="608">
        <f t="shared" si="142"/>
        <v>0.45955041433874538</v>
      </c>
      <c r="BB211" s="607">
        <v>433</v>
      </c>
      <c r="BC211" s="608">
        <f t="shared" si="143"/>
        <v>8.8325887848560887E-3</v>
      </c>
      <c r="BD211" s="398"/>
      <c r="BE211" s="399"/>
      <c r="BF211" s="605">
        <f t="shared" si="144"/>
        <v>433</v>
      </c>
      <c r="BG211" s="608">
        <f t="shared" si="145"/>
        <v>8.8325887848560887E-3</v>
      </c>
      <c r="BH211" s="607">
        <v>351</v>
      </c>
      <c r="BI211" s="608">
        <f t="shared" si="146"/>
        <v>0.81062355658198615</v>
      </c>
      <c r="BJ211" s="398"/>
      <c r="BK211" s="399" t="str">
        <f t="shared" si="159"/>
        <v/>
      </c>
      <c r="BL211" s="605">
        <f t="shared" si="147"/>
        <v>351</v>
      </c>
      <c r="BM211" s="608">
        <f t="shared" si="148"/>
        <v>0.81062355658198615</v>
      </c>
      <c r="BN211" s="607">
        <v>2513</v>
      </c>
      <c r="BO211" s="608">
        <f t="shared" si="149"/>
        <v>5.12616526936336E-2</v>
      </c>
      <c r="BP211" s="607">
        <v>2486</v>
      </c>
      <c r="BQ211" s="608">
        <f t="shared" si="132"/>
        <v>5.0710890806356199E-2</v>
      </c>
      <c r="BR211" s="607">
        <f t="shared" si="133"/>
        <v>4999</v>
      </c>
      <c r="BS211" s="608">
        <f t="shared" si="150"/>
        <v>0.1019725434999898</v>
      </c>
      <c r="BT211" s="605">
        <v>7</v>
      </c>
      <c r="BU211" s="608">
        <f t="shared" si="151"/>
        <v>0.5</v>
      </c>
      <c r="BV211" s="605">
        <v>3</v>
      </c>
      <c r="BW211" s="608">
        <f t="shared" si="152"/>
        <v>0.42857142857142855</v>
      </c>
      <c r="BX211" s="411" t="str">
        <f t="shared" si="153"/>
        <v/>
      </c>
    </row>
    <row r="212" spans="1:76" s="486" customFormat="1" x14ac:dyDescent="0.2">
      <c r="A212" s="400" t="s">
        <v>674</v>
      </c>
      <c r="B212" s="400" t="s">
        <v>675</v>
      </c>
      <c r="C212" s="400" t="s">
        <v>676</v>
      </c>
      <c r="D212" s="400" t="s">
        <v>528</v>
      </c>
      <c r="E212" s="400" t="s">
        <v>504</v>
      </c>
      <c r="F212" s="400" t="s">
        <v>519</v>
      </c>
      <c r="G212" s="148" t="s">
        <v>319</v>
      </c>
      <c r="H212" s="12" t="s">
        <v>937</v>
      </c>
      <c r="I212" s="12" t="s">
        <v>937</v>
      </c>
      <c r="J212" s="12"/>
      <c r="K212" s="401"/>
      <c r="L212" s="401"/>
      <c r="M212" s="402"/>
      <c r="N212" s="401"/>
      <c r="O212" s="401"/>
      <c r="P212" s="401"/>
      <c r="Q212" s="403"/>
      <c r="R212" s="403"/>
      <c r="S212" s="403"/>
      <c r="T212" s="404" t="s">
        <v>386</v>
      </c>
      <c r="U212" s="405">
        <v>1</v>
      </c>
      <c r="V212" s="597">
        <v>0</v>
      </c>
      <c r="W212" s="597">
        <v>2</v>
      </c>
      <c r="X212" s="113">
        <f t="shared" si="134"/>
        <v>2</v>
      </c>
      <c r="Y212" s="114">
        <f t="shared" si="135"/>
        <v>11280</v>
      </c>
      <c r="Z212" s="114">
        <f t="shared" si="136"/>
        <v>6238</v>
      </c>
      <c r="AA212" s="597">
        <v>1</v>
      </c>
      <c r="AB212" s="115">
        <f>AA212/W212</f>
        <v>0.5</v>
      </c>
      <c r="AC212" s="406"/>
      <c r="AD212" s="407"/>
      <c r="AE212" s="597">
        <v>1</v>
      </c>
      <c r="AF212" s="115">
        <f>AE212/U212</f>
        <v>1</v>
      </c>
      <c r="AG212" s="406"/>
      <c r="AH212" s="407"/>
      <c r="AI212" s="406"/>
      <c r="AJ212" s="407"/>
      <c r="AK212" s="406"/>
      <c r="AL212" s="407"/>
      <c r="AM212" s="408">
        <v>11271</v>
      </c>
      <c r="AN212" s="114">
        <v>9</v>
      </c>
      <c r="AO212" s="118">
        <f t="shared" ref="AO212:AO227" si="161">AN212/AP212</f>
        <v>7.9787234042553187E-4</v>
      </c>
      <c r="AP212" s="114">
        <f t="shared" si="160"/>
        <v>11280</v>
      </c>
      <c r="AQ212" s="167">
        <v>16500</v>
      </c>
      <c r="AR212" s="665">
        <v>0.6836363636363636</v>
      </c>
      <c r="AS212" s="408">
        <f t="shared" si="138"/>
        <v>11271</v>
      </c>
      <c r="AT212" s="408">
        <f t="shared" ref="AT212:AT240" si="162">IF(V212=0,AN212,"")</f>
        <v>9</v>
      </c>
      <c r="AU212" s="114">
        <f t="shared" si="139"/>
        <v>11280</v>
      </c>
      <c r="AV212" s="114">
        <v>6229</v>
      </c>
      <c r="AW212" s="115">
        <f t="shared" si="140"/>
        <v>0.55265726199982257</v>
      </c>
      <c r="AX212" s="114">
        <v>9</v>
      </c>
      <c r="AY212" s="115">
        <f t="shared" si="130"/>
        <v>1</v>
      </c>
      <c r="AZ212" s="114">
        <f t="shared" si="141"/>
        <v>6238</v>
      </c>
      <c r="BA212" s="115">
        <f t="shared" si="142"/>
        <v>0.5530141843971631</v>
      </c>
      <c r="BB212" s="444">
        <v>35</v>
      </c>
      <c r="BC212" s="115">
        <f t="shared" si="143"/>
        <v>5.618879434901268E-3</v>
      </c>
      <c r="BD212" s="445">
        <v>4</v>
      </c>
      <c r="BE212" s="115">
        <f t="shared" ref="BE212:BE218" si="163">IF(BD212="","",BD212/AX212)</f>
        <v>0.44444444444444442</v>
      </c>
      <c r="BF212" s="597">
        <f t="shared" si="144"/>
        <v>39</v>
      </c>
      <c r="BG212" s="115">
        <f t="shared" si="145"/>
        <v>6.2520038473869834E-3</v>
      </c>
      <c r="BH212" s="444">
        <v>30</v>
      </c>
      <c r="BI212" s="115">
        <f t="shared" si="146"/>
        <v>0.8571428571428571</v>
      </c>
      <c r="BJ212" s="445">
        <v>4</v>
      </c>
      <c r="BK212" s="115">
        <f t="shared" si="159"/>
        <v>1</v>
      </c>
      <c r="BL212" s="597">
        <f t="shared" si="147"/>
        <v>34</v>
      </c>
      <c r="BM212" s="115">
        <f t="shared" si="148"/>
        <v>0.87179487179487181</v>
      </c>
      <c r="BN212" s="114">
        <v>2</v>
      </c>
      <c r="BO212" s="115">
        <f t="shared" si="149"/>
        <v>3.2061558191728119E-4</v>
      </c>
      <c r="BP212" s="114">
        <v>304</v>
      </c>
      <c r="BQ212" s="115">
        <f t="shared" si="132"/>
        <v>4.8733568451426741E-2</v>
      </c>
      <c r="BR212" s="114">
        <f t="shared" si="133"/>
        <v>306</v>
      </c>
      <c r="BS212" s="115">
        <f t="shared" si="150"/>
        <v>4.9054184033344023E-2</v>
      </c>
      <c r="BT212" s="597">
        <v>0</v>
      </c>
      <c r="BU212" s="115">
        <f t="shared" si="151"/>
        <v>0</v>
      </c>
      <c r="BV212" s="597">
        <v>0</v>
      </c>
      <c r="BW212" s="115">
        <f t="shared" si="152"/>
        <v>0</v>
      </c>
      <c r="BX212" s="409" t="str">
        <f t="shared" si="153"/>
        <v/>
      </c>
    </row>
    <row r="213" spans="1:76" s="167" customFormat="1" x14ac:dyDescent="0.2">
      <c r="A213" s="379" t="s">
        <v>674</v>
      </c>
      <c r="B213" s="379" t="s">
        <v>675</v>
      </c>
      <c r="C213" s="379" t="s">
        <v>665</v>
      </c>
      <c r="D213" s="379" t="s">
        <v>528</v>
      </c>
      <c r="E213" s="379" t="s">
        <v>504</v>
      </c>
      <c r="F213" s="379" t="s">
        <v>519</v>
      </c>
      <c r="G213" s="77" t="s">
        <v>319</v>
      </c>
      <c r="H213" s="10" t="s">
        <v>937</v>
      </c>
      <c r="I213" s="10" t="s">
        <v>937</v>
      </c>
      <c r="J213" s="10"/>
      <c r="K213" s="380"/>
      <c r="L213" s="380"/>
      <c r="M213" s="381"/>
      <c r="N213" s="380"/>
      <c r="O213" s="380"/>
      <c r="P213" s="380"/>
      <c r="Q213" s="382"/>
      <c r="R213" s="382"/>
      <c r="S213" s="382"/>
      <c r="T213" s="147" t="s">
        <v>386</v>
      </c>
      <c r="U213" s="383">
        <v>4</v>
      </c>
      <c r="V213" s="600">
        <v>0</v>
      </c>
      <c r="W213" s="600">
        <v>7</v>
      </c>
      <c r="X213" s="123">
        <f t="shared" si="134"/>
        <v>1.75</v>
      </c>
      <c r="Y213" s="601">
        <f t="shared" si="135"/>
        <v>12137</v>
      </c>
      <c r="Z213" s="601">
        <f t="shared" si="136"/>
        <v>5311</v>
      </c>
      <c r="AA213" s="600">
        <v>4</v>
      </c>
      <c r="AB213" s="598">
        <f>AA213/W213</f>
        <v>0.5714285714285714</v>
      </c>
      <c r="AC213" s="384"/>
      <c r="AD213" s="385"/>
      <c r="AE213" s="600">
        <v>4</v>
      </c>
      <c r="AF213" s="598">
        <f>AE213/U213</f>
        <v>1</v>
      </c>
      <c r="AG213" s="384"/>
      <c r="AH213" s="385"/>
      <c r="AI213" s="384"/>
      <c r="AJ213" s="385"/>
      <c r="AK213" s="384"/>
      <c r="AL213" s="385"/>
      <c r="AM213" s="386">
        <v>48526</v>
      </c>
      <c r="AN213" s="601">
        <v>22</v>
      </c>
      <c r="AO213" s="602">
        <f t="shared" si="161"/>
        <v>4.5315975941336408E-4</v>
      </c>
      <c r="AP213" s="601">
        <f t="shared" si="160"/>
        <v>48548</v>
      </c>
      <c r="AQ213" s="167">
        <v>71300</v>
      </c>
      <c r="AR213" s="665">
        <v>0.68089761570827489</v>
      </c>
      <c r="AS213" s="386">
        <f t="shared" si="138"/>
        <v>48526</v>
      </c>
      <c r="AT213" s="386">
        <f t="shared" si="162"/>
        <v>22</v>
      </c>
      <c r="AU213" s="601">
        <f t="shared" si="139"/>
        <v>48548</v>
      </c>
      <c r="AV213" s="601">
        <v>21225</v>
      </c>
      <c r="AW213" s="598">
        <f t="shared" si="140"/>
        <v>0.43739438651444584</v>
      </c>
      <c r="AX213" s="601">
        <v>19</v>
      </c>
      <c r="AY213" s="598">
        <f t="shared" si="130"/>
        <v>0.86363636363636365</v>
      </c>
      <c r="AZ213" s="601">
        <f t="shared" si="141"/>
        <v>21244</v>
      </c>
      <c r="BA213" s="598">
        <f t="shared" si="142"/>
        <v>0.43758754222625029</v>
      </c>
      <c r="BB213" s="146">
        <v>184</v>
      </c>
      <c r="BC213" s="598">
        <f t="shared" si="143"/>
        <v>8.6690223792697287E-3</v>
      </c>
      <c r="BD213" s="619">
        <v>3</v>
      </c>
      <c r="BE213" s="598">
        <f t="shared" si="163"/>
        <v>0.15789473684210525</v>
      </c>
      <c r="BF213" s="600">
        <f t="shared" si="144"/>
        <v>187</v>
      </c>
      <c r="BG213" s="598">
        <f t="shared" si="145"/>
        <v>8.8024854076445107E-3</v>
      </c>
      <c r="BH213" s="146">
        <v>157</v>
      </c>
      <c r="BI213" s="598">
        <f t="shared" si="146"/>
        <v>0.85326086956521741</v>
      </c>
      <c r="BJ213" s="619">
        <v>3</v>
      </c>
      <c r="BK213" s="598">
        <f t="shared" si="159"/>
        <v>1</v>
      </c>
      <c r="BL213" s="600">
        <f t="shared" si="147"/>
        <v>160</v>
      </c>
      <c r="BM213" s="598">
        <f t="shared" si="148"/>
        <v>0.85561497326203206</v>
      </c>
      <c r="BN213" s="601">
        <v>43</v>
      </c>
      <c r="BO213" s="598">
        <f t="shared" si="149"/>
        <v>2.024100922613444E-3</v>
      </c>
      <c r="BP213" s="601">
        <v>871</v>
      </c>
      <c r="BQ213" s="598">
        <f t="shared" si="132"/>
        <v>4.0999811711542079E-2</v>
      </c>
      <c r="BR213" s="601">
        <f t="shared" si="133"/>
        <v>914</v>
      </c>
      <c r="BS213" s="598">
        <f t="shared" si="150"/>
        <v>4.3023912634155524E-2</v>
      </c>
      <c r="BT213" s="600">
        <v>2</v>
      </c>
      <c r="BU213" s="598">
        <f t="shared" si="151"/>
        <v>0.2857142857142857</v>
      </c>
      <c r="BV213" s="600">
        <v>2</v>
      </c>
      <c r="BW213" s="598">
        <f t="shared" si="152"/>
        <v>0.5</v>
      </c>
      <c r="BX213" s="387" t="str">
        <f t="shared" si="153"/>
        <v/>
      </c>
    </row>
    <row r="214" spans="1:76" s="167" customFormat="1" x14ac:dyDescent="0.2">
      <c r="A214" s="379" t="s">
        <v>674</v>
      </c>
      <c r="B214" s="379" t="s">
        <v>675</v>
      </c>
      <c r="C214" s="379" t="s">
        <v>677</v>
      </c>
      <c r="D214" s="379" t="s">
        <v>528</v>
      </c>
      <c r="E214" s="379" t="s">
        <v>504</v>
      </c>
      <c r="F214" s="379" t="s">
        <v>519</v>
      </c>
      <c r="G214" s="77" t="s">
        <v>319</v>
      </c>
      <c r="H214" s="10" t="s">
        <v>937</v>
      </c>
      <c r="I214" s="10" t="s">
        <v>937</v>
      </c>
      <c r="J214" s="591"/>
      <c r="K214" s="380"/>
      <c r="L214" s="380"/>
      <c r="M214" s="381"/>
      <c r="N214" s="380"/>
      <c r="O214" s="380"/>
      <c r="P214" s="380"/>
      <c r="Q214" s="382"/>
      <c r="R214" s="382"/>
      <c r="S214" s="382"/>
      <c r="T214" s="147" t="s">
        <v>386</v>
      </c>
      <c r="U214" s="383">
        <v>3</v>
      </c>
      <c r="V214" s="600">
        <v>0</v>
      </c>
      <c r="W214" s="600">
        <v>5</v>
      </c>
      <c r="X214" s="123">
        <f t="shared" si="134"/>
        <v>1.6666666666666667</v>
      </c>
      <c r="Y214" s="601">
        <f t="shared" si="135"/>
        <v>13799</v>
      </c>
      <c r="Z214" s="601">
        <f t="shared" si="136"/>
        <v>6193.666666666667</v>
      </c>
      <c r="AA214" s="600">
        <v>3</v>
      </c>
      <c r="AB214" s="598">
        <f>AA214/W214</f>
        <v>0.6</v>
      </c>
      <c r="AC214" s="384"/>
      <c r="AD214" s="385"/>
      <c r="AE214" s="600">
        <v>3</v>
      </c>
      <c r="AF214" s="598">
        <f>AE214/U214</f>
        <v>1</v>
      </c>
      <c r="AG214" s="384"/>
      <c r="AH214" s="385"/>
      <c r="AI214" s="384"/>
      <c r="AJ214" s="385"/>
      <c r="AK214" s="384"/>
      <c r="AL214" s="385"/>
      <c r="AM214" s="386">
        <v>41366</v>
      </c>
      <c r="AN214" s="601">
        <v>31</v>
      </c>
      <c r="AO214" s="602">
        <f t="shared" si="161"/>
        <v>7.4884653477305121E-4</v>
      </c>
      <c r="AP214" s="601">
        <f t="shared" si="160"/>
        <v>41397</v>
      </c>
      <c r="AQ214" s="167">
        <v>57200</v>
      </c>
      <c r="AR214" s="665">
        <v>0.72372377622377626</v>
      </c>
      <c r="AS214" s="386">
        <f t="shared" si="138"/>
        <v>41366</v>
      </c>
      <c r="AT214" s="386">
        <f t="shared" si="162"/>
        <v>31</v>
      </c>
      <c r="AU214" s="601">
        <f t="shared" si="139"/>
        <v>41397</v>
      </c>
      <c r="AV214" s="601">
        <v>18551</v>
      </c>
      <c r="AW214" s="598">
        <f t="shared" si="140"/>
        <v>0.44846008799497172</v>
      </c>
      <c r="AX214" s="601">
        <v>30</v>
      </c>
      <c r="AY214" s="598">
        <f t="shared" si="130"/>
        <v>0.967741935483871</v>
      </c>
      <c r="AZ214" s="601">
        <f t="shared" si="141"/>
        <v>18581</v>
      </c>
      <c r="BA214" s="598">
        <f t="shared" si="142"/>
        <v>0.44884895040703432</v>
      </c>
      <c r="BB214" s="146">
        <v>115</v>
      </c>
      <c r="BC214" s="598">
        <f t="shared" si="143"/>
        <v>6.1991267317125761E-3</v>
      </c>
      <c r="BD214" s="619">
        <v>9</v>
      </c>
      <c r="BE214" s="598">
        <f t="shared" si="163"/>
        <v>0.3</v>
      </c>
      <c r="BF214" s="600">
        <f t="shared" si="144"/>
        <v>124</v>
      </c>
      <c r="BG214" s="598">
        <f t="shared" si="145"/>
        <v>6.6734836661105426E-3</v>
      </c>
      <c r="BH214" s="146">
        <v>108</v>
      </c>
      <c r="BI214" s="598">
        <f t="shared" si="146"/>
        <v>0.93913043478260871</v>
      </c>
      <c r="BJ214" s="619">
        <v>9</v>
      </c>
      <c r="BK214" s="598">
        <f t="shared" si="159"/>
        <v>1</v>
      </c>
      <c r="BL214" s="600">
        <f t="shared" si="147"/>
        <v>117</v>
      </c>
      <c r="BM214" s="598">
        <f t="shared" si="148"/>
        <v>0.94354838709677424</v>
      </c>
      <c r="BN214" s="601">
        <v>18</v>
      </c>
      <c r="BO214" s="598">
        <f t="shared" si="149"/>
        <v>9.6873149991927234E-4</v>
      </c>
      <c r="BP214" s="601">
        <v>868</v>
      </c>
      <c r="BQ214" s="598">
        <f t="shared" si="132"/>
        <v>4.6714385662773798E-2</v>
      </c>
      <c r="BR214" s="601">
        <f t="shared" si="133"/>
        <v>886</v>
      </c>
      <c r="BS214" s="598">
        <f t="shared" si="150"/>
        <v>4.7683117162693071E-2</v>
      </c>
      <c r="BT214" s="600">
        <v>1</v>
      </c>
      <c r="BU214" s="598">
        <f t="shared" si="151"/>
        <v>0.2</v>
      </c>
      <c r="BV214" s="600">
        <v>1</v>
      </c>
      <c r="BW214" s="598">
        <f t="shared" si="152"/>
        <v>0.33333333333333331</v>
      </c>
      <c r="BX214" s="387" t="str">
        <f t="shared" si="153"/>
        <v/>
      </c>
    </row>
    <row r="215" spans="1:76" s="487" customFormat="1" ht="13.5" thickBot="1" x14ac:dyDescent="0.25">
      <c r="A215" s="392" t="s">
        <v>674</v>
      </c>
      <c r="B215" s="392" t="s">
        <v>675</v>
      </c>
      <c r="C215" s="392" t="s">
        <v>678</v>
      </c>
      <c r="D215" s="392" t="s">
        <v>528</v>
      </c>
      <c r="E215" s="392" t="s">
        <v>504</v>
      </c>
      <c r="F215" s="392" t="s">
        <v>519</v>
      </c>
      <c r="G215" s="350" t="s">
        <v>319</v>
      </c>
      <c r="H215" s="591" t="s">
        <v>937</v>
      </c>
      <c r="I215" s="591" t="s">
        <v>937</v>
      </c>
      <c r="J215" s="9"/>
      <c r="K215" s="394" t="s">
        <v>436</v>
      </c>
      <c r="L215" s="394" t="s">
        <v>438</v>
      </c>
      <c r="M215" s="395" t="s">
        <v>461</v>
      </c>
      <c r="N215" s="394" t="s">
        <v>437</v>
      </c>
      <c r="O215" s="394" t="s">
        <v>438</v>
      </c>
      <c r="P215" s="394" t="s">
        <v>438</v>
      </c>
      <c r="Q215" s="424"/>
      <c r="R215" s="424"/>
      <c r="S215" s="424"/>
      <c r="T215" s="127" t="s">
        <v>386</v>
      </c>
      <c r="U215" s="397">
        <v>1</v>
      </c>
      <c r="V215" s="605">
        <v>0</v>
      </c>
      <c r="W215" s="605">
        <v>4</v>
      </c>
      <c r="X215" s="606">
        <f t="shared" si="134"/>
        <v>4</v>
      </c>
      <c r="Y215" s="607">
        <f t="shared" si="135"/>
        <v>5280</v>
      </c>
      <c r="Z215" s="607">
        <f t="shared" si="136"/>
        <v>3032</v>
      </c>
      <c r="AA215" s="605">
        <v>1</v>
      </c>
      <c r="AB215" s="608">
        <f>AA215/W215</f>
        <v>0.25</v>
      </c>
      <c r="AC215" s="398"/>
      <c r="AD215" s="399"/>
      <c r="AE215" s="605">
        <v>1</v>
      </c>
      <c r="AF215" s="608">
        <f>AE215/U215</f>
        <v>1</v>
      </c>
      <c r="AG215" s="398"/>
      <c r="AH215" s="399"/>
      <c r="AI215" s="398"/>
      <c r="AJ215" s="399"/>
      <c r="AK215" s="398"/>
      <c r="AL215" s="399"/>
      <c r="AM215" s="396">
        <v>5217</v>
      </c>
      <c r="AN215" s="607">
        <v>63</v>
      </c>
      <c r="AO215" s="609">
        <f t="shared" si="161"/>
        <v>1.1931818181818182E-2</v>
      </c>
      <c r="AP215" s="607">
        <f t="shared" si="160"/>
        <v>5280</v>
      </c>
      <c r="AQ215" s="167">
        <v>8420</v>
      </c>
      <c r="AR215" s="665">
        <v>0.62707838479809974</v>
      </c>
      <c r="AS215" s="396">
        <f t="shared" si="138"/>
        <v>5217</v>
      </c>
      <c r="AT215" s="396">
        <f t="shared" si="162"/>
        <v>63</v>
      </c>
      <c r="AU215" s="607">
        <f t="shared" si="139"/>
        <v>5280</v>
      </c>
      <c r="AV215" s="607">
        <v>2975</v>
      </c>
      <c r="AW215" s="608">
        <f t="shared" si="140"/>
        <v>0.57025110216599584</v>
      </c>
      <c r="AX215" s="607">
        <v>57</v>
      </c>
      <c r="AY215" s="608">
        <f t="shared" si="130"/>
        <v>0.90476190476190477</v>
      </c>
      <c r="AZ215" s="607">
        <f t="shared" si="141"/>
        <v>3032</v>
      </c>
      <c r="BA215" s="608">
        <f t="shared" si="142"/>
        <v>0.57424242424242422</v>
      </c>
      <c r="BB215" s="504">
        <v>31</v>
      </c>
      <c r="BC215" s="608">
        <f t="shared" si="143"/>
        <v>1.0420168067226891E-2</v>
      </c>
      <c r="BD215" s="353">
        <v>7</v>
      </c>
      <c r="BE215" s="608">
        <f t="shared" si="163"/>
        <v>0.12280701754385964</v>
      </c>
      <c r="BF215" s="605">
        <f t="shared" si="144"/>
        <v>38</v>
      </c>
      <c r="BG215" s="608">
        <f t="shared" si="145"/>
        <v>1.2532981530343008E-2</v>
      </c>
      <c r="BH215" s="504">
        <v>26</v>
      </c>
      <c r="BI215" s="608">
        <f t="shared" si="146"/>
        <v>0.83870967741935487</v>
      </c>
      <c r="BJ215" s="353">
        <v>5</v>
      </c>
      <c r="BK215" s="608">
        <f t="shared" si="159"/>
        <v>0.7142857142857143</v>
      </c>
      <c r="BL215" s="605">
        <f t="shared" si="147"/>
        <v>31</v>
      </c>
      <c r="BM215" s="608">
        <f t="shared" si="148"/>
        <v>0.81578947368421051</v>
      </c>
      <c r="BN215" s="607">
        <v>16</v>
      </c>
      <c r="BO215" s="608">
        <f t="shared" si="149"/>
        <v>5.2770448548812663E-3</v>
      </c>
      <c r="BP215" s="607">
        <v>111</v>
      </c>
      <c r="BQ215" s="608">
        <f t="shared" si="132"/>
        <v>3.6609498680738789E-2</v>
      </c>
      <c r="BR215" s="607">
        <f t="shared" si="133"/>
        <v>127</v>
      </c>
      <c r="BS215" s="608">
        <f t="shared" si="150"/>
        <v>4.1886543535620054E-2</v>
      </c>
      <c r="BT215" s="605">
        <v>1</v>
      </c>
      <c r="BU215" s="608">
        <f t="shared" si="151"/>
        <v>0.25</v>
      </c>
      <c r="BV215" s="605">
        <v>0</v>
      </c>
      <c r="BW215" s="608">
        <f t="shared" si="152"/>
        <v>0</v>
      </c>
      <c r="BX215" s="411" t="str">
        <f t="shared" si="153"/>
        <v/>
      </c>
    </row>
    <row r="216" spans="1:76" s="486" customFormat="1" x14ac:dyDescent="0.2">
      <c r="A216" s="400" t="s">
        <v>679</v>
      </c>
      <c r="B216" s="400" t="s">
        <v>680</v>
      </c>
      <c r="C216" s="400" t="s">
        <v>502</v>
      </c>
      <c r="D216" s="400" t="s">
        <v>507</v>
      </c>
      <c r="E216" s="400" t="s">
        <v>504</v>
      </c>
      <c r="F216" s="400" t="s">
        <v>519</v>
      </c>
      <c r="G216" s="12" t="s">
        <v>924</v>
      </c>
      <c r="H216" s="103" t="s">
        <v>1109</v>
      </c>
      <c r="I216" s="12" t="s">
        <v>934</v>
      </c>
      <c r="J216" s="12"/>
      <c r="K216" s="401"/>
      <c r="L216" s="401"/>
      <c r="M216" s="402"/>
      <c r="N216" s="401"/>
      <c r="O216" s="401"/>
      <c r="P216" s="401"/>
      <c r="Q216" s="403"/>
      <c r="R216" s="403"/>
      <c r="S216" s="403"/>
      <c r="T216" s="147" t="s">
        <v>386</v>
      </c>
      <c r="U216" s="405">
        <v>5</v>
      </c>
      <c r="V216" s="597">
        <v>0</v>
      </c>
      <c r="W216" s="597">
        <v>7</v>
      </c>
      <c r="X216" s="113">
        <f t="shared" si="134"/>
        <v>1.4</v>
      </c>
      <c r="Y216" s="114">
        <f t="shared" si="135"/>
        <v>636.6</v>
      </c>
      <c r="Z216" s="114">
        <f t="shared" si="136"/>
        <v>351</v>
      </c>
      <c r="AA216" s="406"/>
      <c r="AB216" s="407"/>
      <c r="AC216" s="406"/>
      <c r="AD216" s="407"/>
      <c r="AE216" s="406"/>
      <c r="AF216" s="407"/>
      <c r="AG216" s="406"/>
      <c r="AH216" s="407"/>
      <c r="AI216" s="597">
        <v>4</v>
      </c>
      <c r="AJ216" s="115">
        <f>AI216/W216</f>
        <v>0.5714285714285714</v>
      </c>
      <c r="AK216" s="597">
        <v>4</v>
      </c>
      <c r="AL216" s="115">
        <f>AK216/U216</f>
        <v>0.8</v>
      </c>
      <c r="AM216" s="408">
        <v>3172</v>
      </c>
      <c r="AN216" s="114">
        <v>11</v>
      </c>
      <c r="AO216" s="118">
        <f t="shared" si="161"/>
        <v>3.4558592522777255E-3</v>
      </c>
      <c r="AP216" s="114">
        <f t="shared" si="160"/>
        <v>3183</v>
      </c>
      <c r="AQ216" s="167">
        <v>4470</v>
      </c>
      <c r="AR216" s="665">
        <v>0.71208053691275164</v>
      </c>
      <c r="AS216" s="408">
        <f t="shared" si="138"/>
        <v>3172</v>
      </c>
      <c r="AT216" s="408">
        <f t="shared" si="162"/>
        <v>11</v>
      </c>
      <c r="AU216" s="114">
        <f t="shared" si="139"/>
        <v>3183</v>
      </c>
      <c r="AV216" s="114">
        <v>1745</v>
      </c>
      <c r="AW216" s="115">
        <f t="shared" si="140"/>
        <v>0.55012610340479196</v>
      </c>
      <c r="AX216" s="114">
        <v>10</v>
      </c>
      <c r="AY216" s="115">
        <f t="shared" si="130"/>
        <v>0.90909090909090906</v>
      </c>
      <c r="AZ216" s="114">
        <f t="shared" si="141"/>
        <v>1755</v>
      </c>
      <c r="BA216" s="115">
        <f t="shared" si="142"/>
        <v>0.55136663524976437</v>
      </c>
      <c r="BB216" s="114">
        <v>12</v>
      </c>
      <c r="BC216" s="115">
        <f t="shared" si="143"/>
        <v>6.8767908309455587E-3</v>
      </c>
      <c r="BD216" s="597">
        <v>2</v>
      </c>
      <c r="BE216" s="115">
        <f t="shared" si="163"/>
        <v>0.2</v>
      </c>
      <c r="BF216" s="597">
        <f t="shared" si="144"/>
        <v>14</v>
      </c>
      <c r="BG216" s="115">
        <f t="shared" si="145"/>
        <v>7.9772079772079778E-3</v>
      </c>
      <c r="BH216" s="114">
        <v>12</v>
      </c>
      <c r="BI216" s="115">
        <f t="shared" si="146"/>
        <v>1</v>
      </c>
      <c r="BJ216" s="597">
        <v>2</v>
      </c>
      <c r="BK216" s="115">
        <f t="shared" si="159"/>
        <v>1</v>
      </c>
      <c r="BL216" s="597">
        <f t="shared" si="147"/>
        <v>14</v>
      </c>
      <c r="BM216" s="115">
        <f t="shared" si="148"/>
        <v>1</v>
      </c>
      <c r="BN216" s="114">
        <v>3</v>
      </c>
      <c r="BO216" s="115">
        <f t="shared" si="149"/>
        <v>1.7094017094017094E-3</v>
      </c>
      <c r="BP216" s="114">
        <v>43</v>
      </c>
      <c r="BQ216" s="115">
        <f t="shared" si="132"/>
        <v>2.45014245014245E-2</v>
      </c>
      <c r="BR216" s="114">
        <f t="shared" si="133"/>
        <v>46</v>
      </c>
      <c r="BS216" s="115">
        <f t="shared" si="150"/>
        <v>2.621082621082621E-2</v>
      </c>
      <c r="BT216" s="597">
        <v>3</v>
      </c>
      <c r="BU216" s="115">
        <f t="shared" si="151"/>
        <v>0.42857142857142855</v>
      </c>
      <c r="BV216" s="597">
        <v>2</v>
      </c>
      <c r="BW216" s="115">
        <f t="shared" si="152"/>
        <v>0.4</v>
      </c>
      <c r="BX216" s="409" t="str">
        <f t="shared" si="153"/>
        <v/>
      </c>
    </row>
    <row r="217" spans="1:76" s="167" customFormat="1" x14ac:dyDescent="0.2">
      <c r="A217" s="379" t="s">
        <v>679</v>
      </c>
      <c r="B217" s="379" t="s">
        <v>681</v>
      </c>
      <c r="C217" s="379" t="s">
        <v>682</v>
      </c>
      <c r="D217" s="379" t="s">
        <v>515</v>
      </c>
      <c r="E217" s="379" t="s">
        <v>504</v>
      </c>
      <c r="F217" s="379" t="s">
        <v>519</v>
      </c>
      <c r="G217" s="10" t="s">
        <v>924</v>
      </c>
      <c r="H217" s="10" t="s">
        <v>1109</v>
      </c>
      <c r="I217" s="10" t="s">
        <v>934</v>
      </c>
      <c r="J217" s="10"/>
      <c r="K217" s="380"/>
      <c r="L217" s="380"/>
      <c r="M217" s="381"/>
      <c r="N217" s="380"/>
      <c r="O217" s="380"/>
      <c r="P217" s="380"/>
      <c r="Q217" s="382"/>
      <c r="R217" s="382"/>
      <c r="S217" s="382"/>
      <c r="T217" s="147" t="s">
        <v>386</v>
      </c>
      <c r="U217" s="383">
        <v>2</v>
      </c>
      <c r="V217" s="600">
        <v>0</v>
      </c>
      <c r="W217" s="600">
        <v>5</v>
      </c>
      <c r="X217" s="123">
        <f t="shared" si="134"/>
        <v>2.5</v>
      </c>
      <c r="Y217" s="601">
        <f t="shared" si="135"/>
        <v>1907.5</v>
      </c>
      <c r="Z217" s="601">
        <f t="shared" si="136"/>
        <v>1035.5</v>
      </c>
      <c r="AA217" s="600">
        <v>2</v>
      </c>
      <c r="AB217" s="598">
        <f>AA217/W217</f>
        <v>0.4</v>
      </c>
      <c r="AC217" s="384"/>
      <c r="AD217" s="385"/>
      <c r="AE217" s="600">
        <v>2</v>
      </c>
      <c r="AF217" s="598">
        <f>AE217/U217</f>
        <v>1</v>
      </c>
      <c r="AG217" s="600">
        <f>AE217</f>
        <v>2</v>
      </c>
      <c r="AH217" s="385"/>
      <c r="AI217" s="600">
        <v>0</v>
      </c>
      <c r="AJ217" s="598">
        <f>AI217/W217</f>
        <v>0</v>
      </c>
      <c r="AK217" s="600">
        <v>0</v>
      </c>
      <c r="AL217" s="598">
        <f>AK217/U217</f>
        <v>0</v>
      </c>
      <c r="AM217" s="386">
        <v>3801</v>
      </c>
      <c r="AN217" s="601">
        <v>14</v>
      </c>
      <c r="AO217" s="602">
        <f t="shared" si="161"/>
        <v>3.669724770642202E-3</v>
      </c>
      <c r="AP217" s="601">
        <f t="shared" si="160"/>
        <v>3815</v>
      </c>
      <c r="AQ217" s="167">
        <v>5390</v>
      </c>
      <c r="AR217" s="665">
        <v>0.70779220779220775</v>
      </c>
      <c r="AS217" s="386">
        <f t="shared" si="138"/>
        <v>3801</v>
      </c>
      <c r="AT217" s="386">
        <f t="shared" si="162"/>
        <v>14</v>
      </c>
      <c r="AU217" s="601">
        <f t="shared" si="139"/>
        <v>3815</v>
      </c>
      <c r="AV217" s="601">
        <v>2058</v>
      </c>
      <c r="AW217" s="598">
        <f t="shared" si="140"/>
        <v>0.54143646408839774</v>
      </c>
      <c r="AX217" s="601">
        <v>13</v>
      </c>
      <c r="AY217" s="598">
        <f t="shared" si="130"/>
        <v>0.9285714285714286</v>
      </c>
      <c r="AZ217" s="601">
        <f t="shared" si="141"/>
        <v>2071</v>
      </c>
      <c r="BA217" s="598">
        <f t="shared" si="142"/>
        <v>0.54285714285714282</v>
      </c>
      <c r="BB217" s="601">
        <v>15</v>
      </c>
      <c r="BC217" s="598">
        <f t="shared" si="143"/>
        <v>7.2886297376093291E-3</v>
      </c>
      <c r="BD217" s="600">
        <v>2</v>
      </c>
      <c r="BE217" s="598">
        <f t="shared" si="163"/>
        <v>0.15384615384615385</v>
      </c>
      <c r="BF217" s="600">
        <f t="shared" si="144"/>
        <v>17</v>
      </c>
      <c r="BG217" s="598">
        <f t="shared" si="145"/>
        <v>8.2085948816996625E-3</v>
      </c>
      <c r="BH217" s="601">
        <v>15</v>
      </c>
      <c r="BI217" s="598">
        <f t="shared" si="146"/>
        <v>1</v>
      </c>
      <c r="BJ217" s="600">
        <v>2</v>
      </c>
      <c r="BK217" s="598">
        <f t="shared" si="159"/>
        <v>1</v>
      </c>
      <c r="BL217" s="600">
        <f t="shared" si="147"/>
        <v>17</v>
      </c>
      <c r="BM217" s="598">
        <f t="shared" si="148"/>
        <v>1</v>
      </c>
      <c r="BN217" s="601">
        <v>4</v>
      </c>
      <c r="BO217" s="598">
        <f t="shared" si="149"/>
        <v>1.9314340898116851E-3</v>
      </c>
      <c r="BP217" s="601">
        <v>39</v>
      </c>
      <c r="BQ217" s="598">
        <f t="shared" si="132"/>
        <v>1.8831482375663931E-2</v>
      </c>
      <c r="BR217" s="601">
        <f t="shared" si="133"/>
        <v>43</v>
      </c>
      <c r="BS217" s="598">
        <f t="shared" si="150"/>
        <v>2.0762916465475616E-2</v>
      </c>
      <c r="BT217" s="600">
        <v>2</v>
      </c>
      <c r="BU217" s="598">
        <f t="shared" si="151"/>
        <v>0.4</v>
      </c>
      <c r="BV217" s="600">
        <v>1</v>
      </c>
      <c r="BW217" s="598">
        <f t="shared" si="152"/>
        <v>0.5</v>
      </c>
      <c r="BX217" s="387" t="str">
        <f t="shared" si="153"/>
        <v/>
      </c>
    </row>
    <row r="218" spans="1:76" s="167" customFormat="1" x14ac:dyDescent="0.2">
      <c r="A218" s="379" t="s">
        <v>679</v>
      </c>
      <c r="B218" s="379" t="s">
        <v>681</v>
      </c>
      <c r="C218" s="379" t="s">
        <v>683</v>
      </c>
      <c r="D218" s="379" t="s">
        <v>515</v>
      </c>
      <c r="E218" s="379" t="s">
        <v>504</v>
      </c>
      <c r="F218" s="379" t="s">
        <v>519</v>
      </c>
      <c r="G218" s="10" t="s">
        <v>924</v>
      </c>
      <c r="H218" s="10" t="s">
        <v>1109</v>
      </c>
      <c r="I218" s="10" t="s">
        <v>934</v>
      </c>
      <c r="J218" s="10"/>
      <c r="K218" s="380"/>
      <c r="L218" s="380"/>
      <c r="M218" s="381"/>
      <c r="N218" s="380"/>
      <c r="O218" s="380"/>
      <c r="P218" s="380"/>
      <c r="Q218" s="382"/>
      <c r="R218" s="382"/>
      <c r="S218" s="382"/>
      <c r="T218" s="147" t="s">
        <v>386</v>
      </c>
      <c r="U218" s="383">
        <v>5</v>
      </c>
      <c r="V218" s="600">
        <v>0</v>
      </c>
      <c r="W218" s="600">
        <v>12</v>
      </c>
      <c r="X218" s="123">
        <f t="shared" si="134"/>
        <v>2.4</v>
      </c>
      <c r="Y218" s="601">
        <f t="shared" si="135"/>
        <v>2281.4</v>
      </c>
      <c r="Z218" s="601">
        <f t="shared" si="136"/>
        <v>1168.5999999999999</v>
      </c>
      <c r="AA218" s="600">
        <v>4</v>
      </c>
      <c r="AB218" s="598">
        <f>AA218/W218</f>
        <v>0.33333333333333331</v>
      </c>
      <c r="AC218" s="384"/>
      <c r="AD218" s="385"/>
      <c r="AE218" s="600">
        <v>4</v>
      </c>
      <c r="AF218" s="598">
        <f>AE218/U218</f>
        <v>0.8</v>
      </c>
      <c r="AG218" s="600">
        <f>AE218</f>
        <v>4</v>
      </c>
      <c r="AH218" s="385"/>
      <c r="AI218" s="600">
        <v>0</v>
      </c>
      <c r="AJ218" s="598">
        <f>AI218/W218</f>
        <v>0</v>
      </c>
      <c r="AK218" s="600">
        <v>0</v>
      </c>
      <c r="AL218" s="598">
        <f>AK218/U218</f>
        <v>0</v>
      </c>
      <c r="AM218" s="386">
        <v>11398</v>
      </c>
      <c r="AN218" s="601">
        <v>9</v>
      </c>
      <c r="AO218" s="602">
        <f t="shared" si="161"/>
        <v>7.8898921714736566E-4</v>
      </c>
      <c r="AP218" s="601">
        <f t="shared" si="160"/>
        <v>11407</v>
      </c>
      <c r="AQ218" s="167">
        <v>16000</v>
      </c>
      <c r="AR218" s="665">
        <v>0.7129375</v>
      </c>
      <c r="AS218" s="386">
        <f t="shared" si="138"/>
        <v>11398</v>
      </c>
      <c r="AT218" s="386">
        <f t="shared" si="162"/>
        <v>9</v>
      </c>
      <c r="AU218" s="601">
        <f t="shared" si="139"/>
        <v>11407</v>
      </c>
      <c r="AV218" s="601">
        <v>5834</v>
      </c>
      <c r="AW218" s="598">
        <f t="shared" si="140"/>
        <v>0.51184418319003333</v>
      </c>
      <c r="AX218" s="601">
        <v>9</v>
      </c>
      <c r="AY218" s="598">
        <f t="shared" si="130"/>
        <v>1</v>
      </c>
      <c r="AZ218" s="601">
        <f t="shared" si="141"/>
        <v>5843</v>
      </c>
      <c r="BA218" s="598">
        <f t="shared" si="142"/>
        <v>0.5122293328657842</v>
      </c>
      <c r="BB218" s="601">
        <v>53</v>
      </c>
      <c r="BC218" s="598">
        <f t="shared" si="143"/>
        <v>9.0846760370243401E-3</v>
      </c>
      <c r="BD218" s="600">
        <v>4</v>
      </c>
      <c r="BE218" s="598">
        <f t="shared" si="163"/>
        <v>0.44444444444444442</v>
      </c>
      <c r="BF218" s="600">
        <f t="shared" si="144"/>
        <v>57</v>
      </c>
      <c r="BG218" s="598">
        <f t="shared" si="145"/>
        <v>9.7552627075132639E-3</v>
      </c>
      <c r="BH218" s="601">
        <v>53</v>
      </c>
      <c r="BI218" s="598">
        <f t="shared" si="146"/>
        <v>1</v>
      </c>
      <c r="BJ218" s="600">
        <v>4</v>
      </c>
      <c r="BK218" s="598">
        <f t="shared" si="159"/>
        <v>1</v>
      </c>
      <c r="BL218" s="600">
        <f t="shared" si="147"/>
        <v>57</v>
      </c>
      <c r="BM218" s="598">
        <f t="shared" si="148"/>
        <v>1</v>
      </c>
      <c r="BN218" s="601">
        <v>12</v>
      </c>
      <c r="BO218" s="598">
        <f t="shared" si="149"/>
        <v>2.0537395173712133E-3</v>
      </c>
      <c r="BP218" s="601">
        <v>115</v>
      </c>
      <c r="BQ218" s="598">
        <f t="shared" si="132"/>
        <v>1.9681670374807461E-2</v>
      </c>
      <c r="BR218" s="601">
        <f t="shared" si="133"/>
        <v>127</v>
      </c>
      <c r="BS218" s="598">
        <f t="shared" si="150"/>
        <v>2.1735409892178675E-2</v>
      </c>
      <c r="BT218" s="600">
        <v>2</v>
      </c>
      <c r="BU218" s="598">
        <f t="shared" si="151"/>
        <v>0.16666666666666666</v>
      </c>
      <c r="BV218" s="600">
        <v>1</v>
      </c>
      <c r="BW218" s="598">
        <f t="shared" si="152"/>
        <v>0.2</v>
      </c>
      <c r="BX218" s="387" t="str">
        <f t="shared" si="153"/>
        <v/>
      </c>
    </row>
    <row r="219" spans="1:76" s="167" customFormat="1" x14ac:dyDescent="0.2">
      <c r="A219" s="379" t="s">
        <v>679</v>
      </c>
      <c r="B219" s="379" t="s">
        <v>681</v>
      </c>
      <c r="C219" s="379" t="s">
        <v>684</v>
      </c>
      <c r="D219" s="379" t="s">
        <v>515</v>
      </c>
      <c r="E219" s="379" t="s">
        <v>504</v>
      </c>
      <c r="F219" s="379" t="s">
        <v>519</v>
      </c>
      <c r="G219" s="10" t="s">
        <v>924</v>
      </c>
      <c r="H219" s="10" t="s">
        <v>1109</v>
      </c>
      <c r="I219" s="10" t="s">
        <v>934</v>
      </c>
      <c r="J219" s="10"/>
      <c r="K219" s="380"/>
      <c r="L219" s="380"/>
      <c r="M219" s="381"/>
      <c r="N219" s="380"/>
      <c r="O219" s="380"/>
      <c r="P219" s="380"/>
      <c r="Q219" s="382"/>
      <c r="R219" s="382"/>
      <c r="S219" s="382"/>
      <c r="T219" s="147" t="s">
        <v>386</v>
      </c>
      <c r="U219" s="383">
        <v>1</v>
      </c>
      <c r="V219" s="383">
        <v>0</v>
      </c>
      <c r="W219" s="383">
        <v>2</v>
      </c>
      <c r="X219" s="123">
        <f t="shared" si="134"/>
        <v>2</v>
      </c>
      <c r="Y219" s="601">
        <f t="shared" si="135"/>
        <v>1863</v>
      </c>
      <c r="Z219" s="601">
        <f t="shared" si="136"/>
        <v>815</v>
      </c>
      <c r="AA219" s="600">
        <v>1</v>
      </c>
      <c r="AB219" s="598">
        <f>AA219/W219</f>
        <v>0.5</v>
      </c>
      <c r="AC219" s="384"/>
      <c r="AD219" s="385"/>
      <c r="AE219" s="600">
        <v>1</v>
      </c>
      <c r="AF219" s="598">
        <f>AE219/U219</f>
        <v>1</v>
      </c>
      <c r="AG219" s="600">
        <f>AE219</f>
        <v>1</v>
      </c>
      <c r="AH219" s="385"/>
      <c r="AI219" s="600">
        <v>0</v>
      </c>
      <c r="AJ219" s="598">
        <f>AI219/W219</f>
        <v>0</v>
      </c>
      <c r="AK219" s="600">
        <v>0</v>
      </c>
      <c r="AL219" s="598">
        <f>AK219/U219</f>
        <v>0</v>
      </c>
      <c r="AM219" s="386">
        <v>1863</v>
      </c>
      <c r="AN219" s="601">
        <v>0</v>
      </c>
      <c r="AO219" s="602">
        <f t="shared" si="161"/>
        <v>0</v>
      </c>
      <c r="AP219" s="601">
        <f t="shared" si="160"/>
        <v>1863</v>
      </c>
      <c r="AQ219" s="167">
        <v>2970</v>
      </c>
      <c r="AR219" s="665">
        <v>0.62727272727272732</v>
      </c>
      <c r="AS219" s="386">
        <f t="shared" si="138"/>
        <v>1863</v>
      </c>
      <c r="AT219" s="386">
        <f t="shared" si="162"/>
        <v>0</v>
      </c>
      <c r="AU219" s="601">
        <f t="shared" si="139"/>
        <v>1863</v>
      </c>
      <c r="AV219" s="601">
        <v>815</v>
      </c>
      <c r="AW219" s="598">
        <f t="shared" si="140"/>
        <v>0.43746645195920558</v>
      </c>
      <c r="AX219" s="601">
        <v>0</v>
      </c>
      <c r="AY219" s="385" t="str">
        <f t="shared" si="130"/>
        <v/>
      </c>
      <c r="AZ219" s="601">
        <f t="shared" si="141"/>
        <v>815</v>
      </c>
      <c r="BA219" s="598">
        <f t="shared" si="142"/>
        <v>0.43746645195920558</v>
      </c>
      <c r="BB219" s="601">
        <v>2</v>
      </c>
      <c r="BC219" s="598">
        <f t="shared" si="143"/>
        <v>2.4539877300613498E-3</v>
      </c>
      <c r="BD219" s="600">
        <v>0</v>
      </c>
      <c r="BE219" s="385" t="str">
        <f>IF(BD219="","",IF(AX219=0,"",BD219/AX219))</f>
        <v/>
      </c>
      <c r="BF219" s="600">
        <f t="shared" si="144"/>
        <v>2</v>
      </c>
      <c r="BG219" s="598">
        <f t="shared" si="145"/>
        <v>2.4539877300613498E-3</v>
      </c>
      <c r="BH219" s="601">
        <v>2</v>
      </c>
      <c r="BI219" s="598">
        <f t="shared" si="146"/>
        <v>1</v>
      </c>
      <c r="BJ219" s="600">
        <v>0</v>
      </c>
      <c r="BK219" s="385" t="str">
        <f t="shared" si="159"/>
        <v/>
      </c>
      <c r="BL219" s="600">
        <f t="shared" si="147"/>
        <v>2</v>
      </c>
      <c r="BM219" s="598">
        <f t="shared" si="148"/>
        <v>1</v>
      </c>
      <c r="BN219" s="601">
        <v>0</v>
      </c>
      <c r="BO219" s="598">
        <f t="shared" si="149"/>
        <v>0</v>
      </c>
      <c r="BP219" s="601">
        <v>15</v>
      </c>
      <c r="BQ219" s="598">
        <f t="shared" si="132"/>
        <v>1.8404907975460124E-2</v>
      </c>
      <c r="BR219" s="601">
        <f t="shared" si="133"/>
        <v>15</v>
      </c>
      <c r="BS219" s="598">
        <f t="shared" si="150"/>
        <v>1.8404907975460124E-2</v>
      </c>
      <c r="BT219" s="600">
        <v>0</v>
      </c>
      <c r="BU219" s="598">
        <f t="shared" si="151"/>
        <v>0</v>
      </c>
      <c r="BV219" s="600">
        <v>0</v>
      </c>
      <c r="BW219" s="598">
        <f t="shared" si="152"/>
        <v>0</v>
      </c>
      <c r="BX219" s="387" t="str">
        <f t="shared" si="153"/>
        <v/>
      </c>
    </row>
    <row r="220" spans="1:76" s="167" customFormat="1" x14ac:dyDescent="0.2">
      <c r="A220" s="379" t="s">
        <v>679</v>
      </c>
      <c r="B220" s="379" t="s">
        <v>681</v>
      </c>
      <c r="C220" s="379" t="s">
        <v>685</v>
      </c>
      <c r="D220" s="379" t="s">
        <v>515</v>
      </c>
      <c r="E220" s="379" t="s">
        <v>504</v>
      </c>
      <c r="F220" s="379" t="s">
        <v>519</v>
      </c>
      <c r="G220" s="10" t="s">
        <v>924</v>
      </c>
      <c r="H220" s="10" t="s">
        <v>1109</v>
      </c>
      <c r="I220" s="10" t="s">
        <v>934</v>
      </c>
      <c r="J220" s="10"/>
      <c r="K220" s="391" t="s">
        <v>449</v>
      </c>
      <c r="L220" s="391" t="s">
        <v>461</v>
      </c>
      <c r="M220" s="473" t="s">
        <v>462</v>
      </c>
      <c r="N220" s="391" t="s">
        <v>437</v>
      </c>
      <c r="O220" s="391" t="s">
        <v>438</v>
      </c>
      <c r="P220" s="391" t="s">
        <v>438</v>
      </c>
      <c r="Q220" s="386">
        <v>21959</v>
      </c>
      <c r="R220" s="386">
        <v>236</v>
      </c>
      <c r="S220" s="386">
        <v>33</v>
      </c>
      <c r="T220" s="147" t="s">
        <v>386</v>
      </c>
      <c r="U220" s="383">
        <v>2</v>
      </c>
      <c r="V220" s="600">
        <v>0</v>
      </c>
      <c r="W220" s="600">
        <v>5</v>
      </c>
      <c r="X220" s="123">
        <f t="shared" si="134"/>
        <v>2.5</v>
      </c>
      <c r="Y220" s="601">
        <f t="shared" si="135"/>
        <v>2437</v>
      </c>
      <c r="Z220" s="601">
        <f t="shared" si="136"/>
        <v>1350</v>
      </c>
      <c r="AA220" s="600">
        <v>2</v>
      </c>
      <c r="AB220" s="598">
        <f>AA220/W220</f>
        <v>0.4</v>
      </c>
      <c r="AC220" s="384"/>
      <c r="AD220" s="385"/>
      <c r="AE220" s="600">
        <v>2</v>
      </c>
      <c r="AF220" s="598">
        <f>AE220/U220</f>
        <v>1</v>
      </c>
      <c r="AG220" s="600">
        <f>AE220</f>
        <v>2</v>
      </c>
      <c r="AH220" s="385"/>
      <c r="AI220" s="600">
        <v>0</v>
      </c>
      <c r="AJ220" s="598">
        <f>AI220/W220</f>
        <v>0</v>
      </c>
      <c r="AK220" s="600">
        <v>0</v>
      </c>
      <c r="AL220" s="598">
        <f>AK220/U220</f>
        <v>0</v>
      </c>
      <c r="AM220" s="386">
        <v>4859</v>
      </c>
      <c r="AN220" s="601">
        <v>15</v>
      </c>
      <c r="AO220" s="602">
        <f t="shared" si="161"/>
        <v>3.0775543701272055E-3</v>
      </c>
      <c r="AP220" s="601">
        <f t="shared" si="160"/>
        <v>4874</v>
      </c>
      <c r="AQ220" s="167">
        <v>6190</v>
      </c>
      <c r="AR220" s="665">
        <v>0.78739903069466877</v>
      </c>
      <c r="AS220" s="386">
        <f t="shared" si="138"/>
        <v>4859</v>
      </c>
      <c r="AT220" s="386">
        <f t="shared" si="162"/>
        <v>15</v>
      </c>
      <c r="AU220" s="601">
        <f t="shared" si="139"/>
        <v>4874</v>
      </c>
      <c r="AV220" s="601">
        <v>2686</v>
      </c>
      <c r="AW220" s="598">
        <f t="shared" si="140"/>
        <v>0.55278863963778557</v>
      </c>
      <c r="AX220" s="601">
        <v>14</v>
      </c>
      <c r="AY220" s="598">
        <f t="shared" si="130"/>
        <v>0.93333333333333335</v>
      </c>
      <c r="AZ220" s="601">
        <f t="shared" si="141"/>
        <v>2700</v>
      </c>
      <c r="BA220" s="598">
        <f t="shared" si="142"/>
        <v>0.55395978662289702</v>
      </c>
      <c r="BB220" s="601">
        <v>24</v>
      </c>
      <c r="BC220" s="598">
        <f t="shared" si="143"/>
        <v>8.9352196574832461E-3</v>
      </c>
      <c r="BD220" s="600">
        <v>3</v>
      </c>
      <c r="BE220" s="598">
        <f t="shared" ref="BE220:BE238" si="164">IF(BD220="","",BD220/AX220)</f>
        <v>0.21428571428571427</v>
      </c>
      <c r="BF220" s="600">
        <f t="shared" si="144"/>
        <v>27</v>
      </c>
      <c r="BG220" s="598">
        <f t="shared" si="145"/>
        <v>0.01</v>
      </c>
      <c r="BH220" s="601">
        <v>24</v>
      </c>
      <c r="BI220" s="598">
        <f t="shared" si="146"/>
        <v>1</v>
      </c>
      <c r="BJ220" s="600">
        <v>3</v>
      </c>
      <c r="BK220" s="598">
        <f t="shared" si="159"/>
        <v>1</v>
      </c>
      <c r="BL220" s="600">
        <f t="shared" si="147"/>
        <v>27</v>
      </c>
      <c r="BM220" s="598">
        <f t="shared" si="148"/>
        <v>1</v>
      </c>
      <c r="BN220" s="601">
        <v>2</v>
      </c>
      <c r="BO220" s="598">
        <f t="shared" si="149"/>
        <v>7.407407407407407E-4</v>
      </c>
      <c r="BP220" s="601">
        <v>101</v>
      </c>
      <c r="BQ220" s="598">
        <f t="shared" si="132"/>
        <v>3.740740740740741E-2</v>
      </c>
      <c r="BR220" s="601">
        <f t="shared" si="133"/>
        <v>103</v>
      </c>
      <c r="BS220" s="598">
        <f t="shared" si="150"/>
        <v>3.8148148148148146E-2</v>
      </c>
      <c r="BT220" s="600">
        <v>2</v>
      </c>
      <c r="BU220" s="598">
        <f t="shared" si="151"/>
        <v>0.4</v>
      </c>
      <c r="BV220" s="600">
        <v>0</v>
      </c>
      <c r="BW220" s="598">
        <f t="shared" si="152"/>
        <v>0</v>
      </c>
      <c r="BX220" s="387" t="str">
        <f t="shared" si="153"/>
        <v/>
      </c>
    </row>
    <row r="221" spans="1:76" s="487" customFormat="1" ht="13.5" thickBot="1" x14ac:dyDescent="0.25">
      <c r="A221" s="392" t="s">
        <v>679</v>
      </c>
      <c r="B221" s="392" t="s">
        <v>681</v>
      </c>
      <c r="C221" s="392" t="s">
        <v>502</v>
      </c>
      <c r="D221" s="392" t="s">
        <v>509</v>
      </c>
      <c r="E221" s="392" t="s">
        <v>504</v>
      </c>
      <c r="F221" s="392" t="s">
        <v>519</v>
      </c>
      <c r="G221" s="9" t="s">
        <v>924</v>
      </c>
      <c r="H221" s="9" t="s">
        <v>1109</v>
      </c>
      <c r="I221" s="9" t="s">
        <v>934</v>
      </c>
      <c r="J221" s="9"/>
      <c r="K221" s="467"/>
      <c r="L221" s="518"/>
      <c r="M221" s="518"/>
      <c r="N221" s="467"/>
      <c r="O221" s="467"/>
      <c r="P221" s="467"/>
      <c r="Q221" s="466"/>
      <c r="R221" s="466"/>
      <c r="S221" s="466"/>
      <c r="T221" s="127" t="s">
        <v>386</v>
      </c>
      <c r="U221" s="397">
        <v>1</v>
      </c>
      <c r="V221" s="605">
        <v>0</v>
      </c>
      <c r="W221" s="605">
        <v>5</v>
      </c>
      <c r="X221" s="606">
        <f t="shared" si="134"/>
        <v>5</v>
      </c>
      <c r="Y221" s="607">
        <f t="shared" si="135"/>
        <v>21959</v>
      </c>
      <c r="Z221" s="607">
        <f t="shared" si="136"/>
        <v>11429</v>
      </c>
      <c r="AA221" s="605">
        <v>2</v>
      </c>
      <c r="AB221" s="608">
        <f>AA221/W221</f>
        <v>0.4</v>
      </c>
      <c r="AC221" s="605">
        <v>3</v>
      </c>
      <c r="AD221" s="608" t="s">
        <v>434</v>
      </c>
      <c r="AE221" s="605">
        <v>1</v>
      </c>
      <c r="AF221" s="608">
        <f>AE221/U221</f>
        <v>1</v>
      </c>
      <c r="AG221" s="605">
        <v>1</v>
      </c>
      <c r="AH221" s="399"/>
      <c r="AI221" s="398"/>
      <c r="AJ221" s="399"/>
      <c r="AK221" s="398"/>
      <c r="AL221" s="399"/>
      <c r="AM221" s="396">
        <v>21921</v>
      </c>
      <c r="AN221" s="607">
        <v>38</v>
      </c>
      <c r="AO221" s="609">
        <f t="shared" si="161"/>
        <v>1.7304977457989891E-3</v>
      </c>
      <c r="AP221" s="607">
        <f t="shared" si="160"/>
        <v>21959</v>
      </c>
      <c r="AQ221" s="167">
        <v>30550</v>
      </c>
      <c r="AR221" s="665">
        <v>0.71878887070376429</v>
      </c>
      <c r="AS221" s="396">
        <f t="shared" si="138"/>
        <v>21921</v>
      </c>
      <c r="AT221" s="396">
        <f t="shared" si="162"/>
        <v>38</v>
      </c>
      <c r="AU221" s="607">
        <f t="shared" si="139"/>
        <v>21959</v>
      </c>
      <c r="AV221" s="607">
        <v>11393</v>
      </c>
      <c r="AW221" s="608">
        <f t="shared" si="140"/>
        <v>0.51972993932758538</v>
      </c>
      <c r="AX221" s="607">
        <v>36</v>
      </c>
      <c r="AY221" s="608">
        <f t="shared" si="130"/>
        <v>0.94736842105263153</v>
      </c>
      <c r="AZ221" s="607">
        <f t="shared" si="141"/>
        <v>11429</v>
      </c>
      <c r="BA221" s="608">
        <f t="shared" si="142"/>
        <v>0.52046996675622748</v>
      </c>
      <c r="BB221" s="607">
        <v>94</v>
      </c>
      <c r="BC221" s="608">
        <f t="shared" si="143"/>
        <v>8.2506802422540153E-3</v>
      </c>
      <c r="BD221" s="605">
        <v>9</v>
      </c>
      <c r="BE221" s="608">
        <f t="shared" si="164"/>
        <v>0.25</v>
      </c>
      <c r="BF221" s="605">
        <f t="shared" si="144"/>
        <v>103</v>
      </c>
      <c r="BG221" s="608">
        <f t="shared" si="145"/>
        <v>9.0121620439233534E-3</v>
      </c>
      <c r="BH221" s="607">
        <v>94</v>
      </c>
      <c r="BI221" s="608">
        <f t="shared" si="146"/>
        <v>1</v>
      </c>
      <c r="BJ221" s="605">
        <v>9</v>
      </c>
      <c r="BK221" s="608">
        <f t="shared" si="159"/>
        <v>1</v>
      </c>
      <c r="BL221" s="605">
        <f t="shared" si="147"/>
        <v>103</v>
      </c>
      <c r="BM221" s="608">
        <f t="shared" si="148"/>
        <v>1</v>
      </c>
      <c r="BN221" s="607">
        <v>23</v>
      </c>
      <c r="BO221" s="608">
        <f t="shared" si="149"/>
        <v>2.0124245340799722E-3</v>
      </c>
      <c r="BP221" s="607">
        <v>98</v>
      </c>
      <c r="BQ221" s="608">
        <f t="shared" si="132"/>
        <v>8.5746784495581412E-3</v>
      </c>
      <c r="BR221" s="607">
        <f t="shared" si="133"/>
        <v>121</v>
      </c>
      <c r="BS221" s="608">
        <f t="shared" si="150"/>
        <v>1.0587102983638113E-2</v>
      </c>
      <c r="BT221" s="605">
        <v>2</v>
      </c>
      <c r="BU221" s="608">
        <f t="shared" si="151"/>
        <v>0.4</v>
      </c>
      <c r="BV221" s="605">
        <v>0</v>
      </c>
      <c r="BW221" s="608">
        <f t="shared" si="152"/>
        <v>0</v>
      </c>
      <c r="BX221" s="411" t="str">
        <f t="shared" si="153"/>
        <v/>
      </c>
    </row>
    <row r="222" spans="1:76" s="486" customFormat="1" x14ac:dyDescent="0.2">
      <c r="A222" s="400" t="s">
        <v>686</v>
      </c>
      <c r="B222" s="400" t="s">
        <v>689</v>
      </c>
      <c r="C222" s="400" t="s">
        <v>502</v>
      </c>
      <c r="D222" s="400" t="s">
        <v>507</v>
      </c>
      <c r="E222" s="400" t="s">
        <v>504</v>
      </c>
      <c r="F222" s="400" t="s">
        <v>505</v>
      </c>
      <c r="G222" s="12" t="s">
        <v>314</v>
      </c>
      <c r="H222" s="12" t="s">
        <v>1112</v>
      </c>
      <c r="I222" s="12" t="s">
        <v>934</v>
      </c>
      <c r="J222" s="12"/>
      <c r="K222" s="401"/>
      <c r="L222" s="401"/>
      <c r="M222" s="402"/>
      <c r="N222" s="401"/>
      <c r="O222" s="401"/>
      <c r="P222" s="401"/>
      <c r="Q222" s="403"/>
      <c r="R222" s="403"/>
      <c r="S222" s="403"/>
      <c r="T222" s="147" t="s">
        <v>386</v>
      </c>
      <c r="U222" s="405">
        <v>5</v>
      </c>
      <c r="V222" s="597">
        <v>0</v>
      </c>
      <c r="W222" s="597">
        <v>8</v>
      </c>
      <c r="X222" s="113">
        <f t="shared" si="134"/>
        <v>1.6</v>
      </c>
      <c r="Y222" s="114">
        <f t="shared" si="135"/>
        <v>140.19999999999999</v>
      </c>
      <c r="Z222" s="114">
        <f t="shared" si="136"/>
        <v>85.2</v>
      </c>
      <c r="AA222" s="406"/>
      <c r="AB222" s="407"/>
      <c r="AC222" s="406"/>
      <c r="AD222" s="407"/>
      <c r="AE222" s="406"/>
      <c r="AF222" s="407"/>
      <c r="AG222" s="406"/>
      <c r="AH222" s="407"/>
      <c r="AI222" s="597">
        <v>2</v>
      </c>
      <c r="AJ222" s="115">
        <f t="shared" ref="AJ222:AJ229" si="165">AI222/W222</f>
        <v>0.25</v>
      </c>
      <c r="AK222" s="597">
        <v>1</v>
      </c>
      <c r="AL222" s="115">
        <f t="shared" ref="AL222:AL229" si="166">AK222/U222</f>
        <v>0.2</v>
      </c>
      <c r="AM222" s="408">
        <v>653</v>
      </c>
      <c r="AN222" s="114">
        <v>48</v>
      </c>
      <c r="AO222" s="118">
        <f t="shared" si="161"/>
        <v>6.8473609129814553E-2</v>
      </c>
      <c r="AP222" s="114">
        <f t="shared" si="160"/>
        <v>701</v>
      </c>
      <c r="AQ222" s="167">
        <v>990</v>
      </c>
      <c r="AR222" s="665">
        <v>0.70808080808080809</v>
      </c>
      <c r="AS222" s="408">
        <f t="shared" si="138"/>
        <v>653</v>
      </c>
      <c r="AT222" s="408">
        <f t="shared" si="162"/>
        <v>48</v>
      </c>
      <c r="AU222" s="114">
        <f t="shared" si="139"/>
        <v>701</v>
      </c>
      <c r="AV222" s="114">
        <v>388</v>
      </c>
      <c r="AW222" s="115">
        <f t="shared" si="140"/>
        <v>0.59418070444104132</v>
      </c>
      <c r="AX222" s="114">
        <v>38</v>
      </c>
      <c r="AY222" s="115">
        <f t="shared" si="130"/>
        <v>0.79166666666666663</v>
      </c>
      <c r="AZ222" s="114">
        <f t="shared" si="141"/>
        <v>426</v>
      </c>
      <c r="BA222" s="115">
        <f t="shared" si="142"/>
        <v>0.60770328102710414</v>
      </c>
      <c r="BB222" s="114">
        <v>4</v>
      </c>
      <c r="BC222" s="115">
        <f t="shared" si="143"/>
        <v>1.0309278350515464E-2</v>
      </c>
      <c r="BD222" s="597">
        <v>4</v>
      </c>
      <c r="BE222" s="115">
        <f t="shared" si="164"/>
        <v>0.10526315789473684</v>
      </c>
      <c r="BF222" s="597">
        <f t="shared" si="144"/>
        <v>8</v>
      </c>
      <c r="BG222" s="115">
        <f t="shared" si="145"/>
        <v>1.8779342723004695E-2</v>
      </c>
      <c r="BH222" s="114">
        <v>4</v>
      </c>
      <c r="BI222" s="115">
        <f t="shared" si="146"/>
        <v>1</v>
      </c>
      <c r="BJ222" s="597">
        <v>4</v>
      </c>
      <c r="BK222" s="115">
        <f t="shared" si="159"/>
        <v>1</v>
      </c>
      <c r="BL222" s="597">
        <f t="shared" si="147"/>
        <v>8</v>
      </c>
      <c r="BM222" s="115">
        <f t="shared" si="148"/>
        <v>1</v>
      </c>
      <c r="BN222" s="114">
        <v>0</v>
      </c>
      <c r="BO222" s="115">
        <f t="shared" si="149"/>
        <v>0</v>
      </c>
      <c r="BP222" s="114">
        <v>7</v>
      </c>
      <c r="BQ222" s="115">
        <f t="shared" si="132"/>
        <v>1.6431924882629109E-2</v>
      </c>
      <c r="BR222" s="114">
        <f t="shared" si="133"/>
        <v>7</v>
      </c>
      <c r="BS222" s="115">
        <f t="shared" si="150"/>
        <v>1.6431924882629109E-2</v>
      </c>
      <c r="BT222" s="597">
        <v>2</v>
      </c>
      <c r="BU222" s="115">
        <f t="shared" si="151"/>
        <v>0.25</v>
      </c>
      <c r="BV222" s="597">
        <v>2</v>
      </c>
      <c r="BW222" s="115">
        <f t="shared" si="152"/>
        <v>0.4</v>
      </c>
      <c r="BX222" s="409" t="str">
        <f t="shared" si="153"/>
        <v/>
      </c>
    </row>
    <row r="223" spans="1:76" s="167" customFormat="1" x14ac:dyDescent="0.2">
      <c r="A223" s="379" t="s">
        <v>686</v>
      </c>
      <c r="B223" s="379" t="s">
        <v>690</v>
      </c>
      <c r="C223" s="379" t="s">
        <v>691</v>
      </c>
      <c r="D223" s="379" t="s">
        <v>515</v>
      </c>
      <c r="E223" s="379" t="s">
        <v>504</v>
      </c>
      <c r="F223" s="379" t="s">
        <v>505</v>
      </c>
      <c r="G223" s="10" t="s">
        <v>314</v>
      </c>
      <c r="H223" s="12" t="s">
        <v>1112</v>
      </c>
      <c r="I223" s="12" t="s">
        <v>934</v>
      </c>
      <c r="J223" s="10"/>
      <c r="K223" s="380"/>
      <c r="L223" s="380"/>
      <c r="M223" s="381"/>
      <c r="N223" s="380"/>
      <c r="O223" s="380"/>
      <c r="P223" s="380"/>
      <c r="Q223" s="382"/>
      <c r="R223" s="382"/>
      <c r="S223" s="382"/>
      <c r="T223" s="147" t="s">
        <v>386</v>
      </c>
      <c r="U223" s="383">
        <v>3</v>
      </c>
      <c r="V223" s="600">
        <v>0</v>
      </c>
      <c r="W223" s="600">
        <v>8</v>
      </c>
      <c r="X223" s="123">
        <f t="shared" si="134"/>
        <v>2.6666666666666665</v>
      </c>
      <c r="Y223" s="601">
        <f t="shared" si="135"/>
        <v>992</v>
      </c>
      <c r="Z223" s="601">
        <f t="shared" si="136"/>
        <v>530</v>
      </c>
      <c r="AA223" s="600">
        <v>1</v>
      </c>
      <c r="AB223" s="598">
        <f>AA223/W223</f>
        <v>0.125</v>
      </c>
      <c r="AC223" s="384"/>
      <c r="AD223" s="385"/>
      <c r="AE223" s="600">
        <v>0</v>
      </c>
      <c r="AF223" s="598">
        <f>AE223/U223</f>
        <v>0</v>
      </c>
      <c r="AG223" s="600">
        <f>AE223</f>
        <v>0</v>
      </c>
      <c r="AH223" s="385"/>
      <c r="AI223" s="600">
        <v>0</v>
      </c>
      <c r="AJ223" s="598">
        <f t="shared" si="165"/>
        <v>0</v>
      </c>
      <c r="AK223" s="600">
        <v>0</v>
      </c>
      <c r="AL223" s="598">
        <f t="shared" si="166"/>
        <v>0</v>
      </c>
      <c r="AM223" s="386">
        <v>2966</v>
      </c>
      <c r="AN223" s="601">
        <v>10</v>
      </c>
      <c r="AO223" s="602">
        <f t="shared" si="161"/>
        <v>3.3602150537634409E-3</v>
      </c>
      <c r="AP223" s="601">
        <f t="shared" si="160"/>
        <v>2976</v>
      </c>
      <c r="AQ223" s="167">
        <v>3940</v>
      </c>
      <c r="AR223" s="665">
        <v>0.75532994923857866</v>
      </c>
      <c r="AS223" s="386">
        <f t="shared" si="138"/>
        <v>2966</v>
      </c>
      <c r="AT223" s="386">
        <f t="shared" si="162"/>
        <v>10</v>
      </c>
      <c r="AU223" s="601">
        <f t="shared" si="139"/>
        <v>2976</v>
      </c>
      <c r="AV223" s="601">
        <v>1580</v>
      </c>
      <c r="AW223" s="598">
        <f t="shared" si="140"/>
        <v>0.53270397842211736</v>
      </c>
      <c r="AX223" s="601">
        <v>10</v>
      </c>
      <c r="AY223" s="598">
        <f t="shared" si="130"/>
        <v>1</v>
      </c>
      <c r="AZ223" s="601">
        <f t="shared" si="141"/>
        <v>1590</v>
      </c>
      <c r="BA223" s="598">
        <f t="shared" si="142"/>
        <v>0.53427419354838712</v>
      </c>
      <c r="BB223" s="601">
        <v>12</v>
      </c>
      <c r="BC223" s="598">
        <f t="shared" si="143"/>
        <v>7.5949367088607592E-3</v>
      </c>
      <c r="BD223" s="600">
        <v>3</v>
      </c>
      <c r="BE223" s="598">
        <f t="shared" si="164"/>
        <v>0.3</v>
      </c>
      <c r="BF223" s="600">
        <f t="shared" si="144"/>
        <v>15</v>
      </c>
      <c r="BG223" s="598">
        <f t="shared" si="145"/>
        <v>9.433962264150943E-3</v>
      </c>
      <c r="BH223" s="601">
        <v>12</v>
      </c>
      <c r="BI223" s="598">
        <f t="shared" si="146"/>
        <v>1</v>
      </c>
      <c r="BJ223" s="600">
        <v>3</v>
      </c>
      <c r="BK223" s="598">
        <f t="shared" si="159"/>
        <v>1</v>
      </c>
      <c r="BL223" s="600">
        <f t="shared" si="147"/>
        <v>15</v>
      </c>
      <c r="BM223" s="598">
        <f t="shared" si="148"/>
        <v>1</v>
      </c>
      <c r="BN223" s="601">
        <v>0</v>
      </c>
      <c r="BO223" s="598">
        <f t="shared" si="149"/>
        <v>0</v>
      </c>
      <c r="BP223" s="601">
        <v>18</v>
      </c>
      <c r="BQ223" s="598">
        <f t="shared" si="132"/>
        <v>1.1320754716981131E-2</v>
      </c>
      <c r="BR223" s="601">
        <f t="shared" si="133"/>
        <v>18</v>
      </c>
      <c r="BS223" s="598">
        <f t="shared" si="150"/>
        <v>1.1320754716981131E-2</v>
      </c>
      <c r="BT223" s="600">
        <v>2</v>
      </c>
      <c r="BU223" s="598">
        <f t="shared" si="151"/>
        <v>0.25</v>
      </c>
      <c r="BV223" s="600">
        <v>1</v>
      </c>
      <c r="BW223" s="598">
        <f t="shared" si="152"/>
        <v>0.33333333333333331</v>
      </c>
      <c r="BX223" s="387" t="str">
        <f t="shared" si="153"/>
        <v/>
      </c>
    </row>
    <row r="224" spans="1:76" s="167" customFormat="1" x14ac:dyDescent="0.2">
      <c r="A224" s="379" t="s">
        <v>686</v>
      </c>
      <c r="B224" s="379" t="s">
        <v>690</v>
      </c>
      <c r="C224" s="379" t="s">
        <v>692</v>
      </c>
      <c r="D224" s="379" t="s">
        <v>515</v>
      </c>
      <c r="E224" s="379" t="s">
        <v>504</v>
      </c>
      <c r="F224" s="379" t="s">
        <v>505</v>
      </c>
      <c r="G224" s="10" t="s">
        <v>314</v>
      </c>
      <c r="H224" s="10" t="s">
        <v>1112</v>
      </c>
      <c r="I224" s="10" t="s">
        <v>934</v>
      </c>
      <c r="J224" s="10"/>
      <c r="K224" s="380"/>
      <c r="L224" s="380"/>
      <c r="M224" s="381"/>
      <c r="N224" s="380"/>
      <c r="O224" s="380"/>
      <c r="P224" s="380"/>
      <c r="Q224" s="382"/>
      <c r="R224" s="382"/>
      <c r="S224" s="382"/>
      <c r="T224" s="147" t="s">
        <v>386</v>
      </c>
      <c r="U224" s="383">
        <v>3</v>
      </c>
      <c r="V224" s="600">
        <v>0</v>
      </c>
      <c r="W224" s="600">
        <v>4</v>
      </c>
      <c r="X224" s="123">
        <f t="shared" si="134"/>
        <v>1.3333333333333333</v>
      </c>
      <c r="Y224" s="601">
        <f t="shared" si="135"/>
        <v>759.33333333333337</v>
      </c>
      <c r="Z224" s="601">
        <f t="shared" si="136"/>
        <v>428</v>
      </c>
      <c r="AA224" s="600">
        <v>0</v>
      </c>
      <c r="AB224" s="598">
        <f>AA224/W224</f>
        <v>0</v>
      </c>
      <c r="AC224" s="384"/>
      <c r="AD224" s="385"/>
      <c r="AE224" s="600">
        <v>0</v>
      </c>
      <c r="AF224" s="598">
        <f>AE224/U224</f>
        <v>0</v>
      </c>
      <c r="AG224" s="600">
        <f>AE224</f>
        <v>0</v>
      </c>
      <c r="AH224" s="385"/>
      <c r="AI224" s="600">
        <v>0</v>
      </c>
      <c r="AJ224" s="598">
        <f t="shared" si="165"/>
        <v>0</v>
      </c>
      <c r="AK224" s="600">
        <v>0</v>
      </c>
      <c r="AL224" s="598">
        <f t="shared" si="166"/>
        <v>0</v>
      </c>
      <c r="AM224" s="386">
        <v>2268</v>
      </c>
      <c r="AN224" s="601">
        <v>10</v>
      </c>
      <c r="AO224" s="602">
        <f t="shared" si="161"/>
        <v>4.3898156277436349E-3</v>
      </c>
      <c r="AP224" s="601">
        <f t="shared" si="160"/>
        <v>2278</v>
      </c>
      <c r="AQ224" s="167">
        <v>3610</v>
      </c>
      <c r="AR224" s="665">
        <v>0.63102493074792243</v>
      </c>
      <c r="AS224" s="386">
        <f t="shared" si="138"/>
        <v>2268</v>
      </c>
      <c r="AT224" s="386">
        <f t="shared" si="162"/>
        <v>10</v>
      </c>
      <c r="AU224" s="601">
        <f t="shared" si="139"/>
        <v>2278</v>
      </c>
      <c r="AV224" s="601">
        <v>1274</v>
      </c>
      <c r="AW224" s="598">
        <f t="shared" si="140"/>
        <v>0.56172839506172845</v>
      </c>
      <c r="AX224" s="601">
        <v>10</v>
      </c>
      <c r="AY224" s="598">
        <f t="shared" si="130"/>
        <v>1</v>
      </c>
      <c r="AZ224" s="601">
        <f t="shared" si="141"/>
        <v>1284</v>
      </c>
      <c r="BA224" s="598">
        <f t="shared" si="142"/>
        <v>0.56365232660228271</v>
      </c>
      <c r="BB224" s="601">
        <v>4</v>
      </c>
      <c r="BC224" s="598">
        <f t="shared" si="143"/>
        <v>3.1397174254317113E-3</v>
      </c>
      <c r="BD224" s="600">
        <v>1</v>
      </c>
      <c r="BE224" s="598">
        <f t="shared" si="164"/>
        <v>0.1</v>
      </c>
      <c r="BF224" s="600">
        <f t="shared" si="144"/>
        <v>5</v>
      </c>
      <c r="BG224" s="598">
        <f t="shared" si="145"/>
        <v>3.8940809968847352E-3</v>
      </c>
      <c r="BH224" s="601">
        <v>4</v>
      </c>
      <c r="BI224" s="598">
        <f t="shared" si="146"/>
        <v>1</v>
      </c>
      <c r="BJ224" s="600">
        <v>1</v>
      </c>
      <c r="BK224" s="598">
        <f t="shared" si="159"/>
        <v>1</v>
      </c>
      <c r="BL224" s="600">
        <f t="shared" si="147"/>
        <v>5</v>
      </c>
      <c r="BM224" s="598">
        <f t="shared" si="148"/>
        <v>1</v>
      </c>
      <c r="BN224" s="601">
        <v>0</v>
      </c>
      <c r="BO224" s="598">
        <f t="shared" si="149"/>
        <v>0</v>
      </c>
      <c r="BP224" s="601">
        <v>20</v>
      </c>
      <c r="BQ224" s="598">
        <f t="shared" si="132"/>
        <v>1.5576323987538941E-2</v>
      </c>
      <c r="BR224" s="601">
        <f t="shared" si="133"/>
        <v>20</v>
      </c>
      <c r="BS224" s="598">
        <f t="shared" si="150"/>
        <v>1.5576323987538941E-2</v>
      </c>
      <c r="BT224" s="600">
        <v>1</v>
      </c>
      <c r="BU224" s="598">
        <f t="shared" si="151"/>
        <v>0.25</v>
      </c>
      <c r="BV224" s="600">
        <v>1</v>
      </c>
      <c r="BW224" s="598">
        <f t="shared" si="152"/>
        <v>0.33333333333333331</v>
      </c>
      <c r="BX224" s="387" t="str">
        <f t="shared" si="153"/>
        <v/>
      </c>
    </row>
    <row r="225" spans="1:76" s="167" customFormat="1" x14ac:dyDescent="0.2">
      <c r="A225" s="379" t="s">
        <v>686</v>
      </c>
      <c r="B225" s="379" t="s">
        <v>690</v>
      </c>
      <c r="C225" s="379" t="s">
        <v>693</v>
      </c>
      <c r="D225" s="379" t="s">
        <v>515</v>
      </c>
      <c r="E225" s="379" t="s">
        <v>504</v>
      </c>
      <c r="F225" s="379" t="s">
        <v>505</v>
      </c>
      <c r="G225" s="10" t="s">
        <v>314</v>
      </c>
      <c r="H225" s="12" t="s">
        <v>1112</v>
      </c>
      <c r="I225" s="10" t="s">
        <v>934</v>
      </c>
      <c r="J225" s="10"/>
      <c r="K225" s="380"/>
      <c r="L225" s="380"/>
      <c r="M225" s="381"/>
      <c r="N225" s="380"/>
      <c r="O225" s="380"/>
      <c r="P225" s="380"/>
      <c r="Q225" s="382"/>
      <c r="R225" s="382"/>
      <c r="S225" s="382"/>
      <c r="T225" s="391" t="s">
        <v>510</v>
      </c>
      <c r="U225" s="383">
        <v>1</v>
      </c>
      <c r="V225" s="600">
        <v>1</v>
      </c>
      <c r="W225" s="600">
        <v>1</v>
      </c>
      <c r="X225" s="123">
        <f t="shared" si="134"/>
        <v>1</v>
      </c>
      <c r="Y225" s="601">
        <f t="shared" si="135"/>
        <v>1022</v>
      </c>
      <c r="Z225" s="388" t="str">
        <f t="shared" si="136"/>
        <v/>
      </c>
      <c r="AA225" s="600">
        <v>1</v>
      </c>
      <c r="AB225" s="598">
        <f>AA225/W225</f>
        <v>1</v>
      </c>
      <c r="AC225" s="384"/>
      <c r="AD225" s="385"/>
      <c r="AE225" s="600">
        <v>1</v>
      </c>
      <c r="AF225" s="598">
        <f>AE225/U225</f>
        <v>1</v>
      </c>
      <c r="AG225" s="600">
        <f>AE225</f>
        <v>1</v>
      </c>
      <c r="AH225" s="385"/>
      <c r="AI225" s="600">
        <v>0</v>
      </c>
      <c r="AJ225" s="598">
        <f t="shared" si="165"/>
        <v>0</v>
      </c>
      <c r="AK225" s="600">
        <v>0</v>
      </c>
      <c r="AL225" s="598">
        <f t="shared" si="166"/>
        <v>0</v>
      </c>
      <c r="AM225" s="386">
        <v>1004</v>
      </c>
      <c r="AN225" s="601">
        <v>18</v>
      </c>
      <c r="AO225" s="602">
        <f t="shared" si="161"/>
        <v>1.7612524461839529E-2</v>
      </c>
      <c r="AP225" s="601">
        <f t="shared" si="160"/>
        <v>1022</v>
      </c>
      <c r="AQ225" s="167">
        <v>1300</v>
      </c>
      <c r="AR225" s="665">
        <v>0.7861538461538462</v>
      </c>
      <c r="AS225" s="382" t="str">
        <f t="shared" si="138"/>
        <v/>
      </c>
      <c r="AT225" s="382" t="str">
        <f t="shared" si="162"/>
        <v/>
      </c>
      <c r="AU225" s="388" t="str">
        <f t="shared" si="139"/>
        <v/>
      </c>
      <c r="AV225" s="388"/>
      <c r="AW225" s="385" t="str">
        <f t="shared" si="140"/>
        <v/>
      </c>
      <c r="AX225" s="388"/>
      <c r="AY225" s="385" t="str">
        <f t="shared" si="130"/>
        <v/>
      </c>
      <c r="AZ225" s="388" t="str">
        <f t="shared" si="141"/>
        <v/>
      </c>
      <c r="BA225" s="385" t="str">
        <f t="shared" si="142"/>
        <v/>
      </c>
      <c r="BB225" s="388"/>
      <c r="BC225" s="385" t="str">
        <f t="shared" si="143"/>
        <v/>
      </c>
      <c r="BD225" s="384"/>
      <c r="BE225" s="385" t="str">
        <f t="shared" si="164"/>
        <v/>
      </c>
      <c r="BF225" s="384" t="str">
        <f t="shared" si="144"/>
        <v/>
      </c>
      <c r="BG225" s="385" t="str">
        <f t="shared" si="145"/>
        <v/>
      </c>
      <c r="BH225" s="388"/>
      <c r="BI225" s="385" t="str">
        <f t="shared" si="146"/>
        <v/>
      </c>
      <c r="BJ225" s="384"/>
      <c r="BK225" s="385" t="str">
        <f t="shared" si="159"/>
        <v/>
      </c>
      <c r="BL225" s="384" t="str">
        <f t="shared" si="147"/>
        <v/>
      </c>
      <c r="BM225" s="385" t="str">
        <f t="shared" si="148"/>
        <v/>
      </c>
      <c r="BN225" s="388"/>
      <c r="BO225" s="385" t="str">
        <f t="shared" si="149"/>
        <v/>
      </c>
      <c r="BP225" s="388"/>
      <c r="BQ225" s="385" t="str">
        <f t="shared" si="132"/>
        <v/>
      </c>
      <c r="BR225" s="388" t="str">
        <f t="shared" si="133"/>
        <v/>
      </c>
      <c r="BS225" s="385" t="str">
        <f t="shared" si="150"/>
        <v/>
      </c>
      <c r="BT225" s="600">
        <v>0</v>
      </c>
      <c r="BU225" s="598">
        <f t="shared" si="151"/>
        <v>0</v>
      </c>
      <c r="BV225" s="600">
        <v>0</v>
      </c>
      <c r="BW225" s="598">
        <f t="shared" si="152"/>
        <v>0</v>
      </c>
      <c r="BX225" s="387" t="str">
        <f t="shared" si="153"/>
        <v/>
      </c>
    </row>
    <row r="226" spans="1:76" s="167" customFormat="1" x14ac:dyDescent="0.2">
      <c r="A226" s="379" t="s">
        <v>686</v>
      </c>
      <c r="B226" s="379" t="s">
        <v>690</v>
      </c>
      <c r="C226" s="379" t="s">
        <v>694</v>
      </c>
      <c r="D226" s="379" t="s">
        <v>515</v>
      </c>
      <c r="E226" s="379" t="s">
        <v>504</v>
      </c>
      <c r="F226" s="379" t="s">
        <v>505</v>
      </c>
      <c r="G226" s="10" t="s">
        <v>314</v>
      </c>
      <c r="H226" s="12" t="s">
        <v>1112</v>
      </c>
      <c r="I226" s="10" t="s">
        <v>934</v>
      </c>
      <c r="J226" s="10"/>
      <c r="K226" s="380"/>
      <c r="L226" s="380"/>
      <c r="M226" s="381"/>
      <c r="N226" s="380"/>
      <c r="O226" s="380"/>
      <c r="P226" s="380"/>
      <c r="Q226" s="382"/>
      <c r="R226" s="382"/>
      <c r="S226" s="382"/>
      <c r="T226" s="391" t="s">
        <v>510</v>
      </c>
      <c r="U226" s="383">
        <v>1</v>
      </c>
      <c r="V226" s="383">
        <v>1</v>
      </c>
      <c r="W226" s="383">
        <v>1</v>
      </c>
      <c r="X226" s="123">
        <f t="shared" si="134"/>
        <v>1</v>
      </c>
      <c r="Y226" s="601">
        <f t="shared" si="135"/>
        <v>841</v>
      </c>
      <c r="Z226" s="388" t="str">
        <f t="shared" si="136"/>
        <v/>
      </c>
      <c r="AA226" s="600">
        <v>1</v>
      </c>
      <c r="AB226" s="598">
        <f>AA226/W226</f>
        <v>1</v>
      </c>
      <c r="AC226" s="384"/>
      <c r="AD226" s="385"/>
      <c r="AE226" s="600">
        <v>1</v>
      </c>
      <c r="AF226" s="598">
        <f>AE226/U226</f>
        <v>1</v>
      </c>
      <c r="AG226" s="600">
        <f>AE226</f>
        <v>1</v>
      </c>
      <c r="AH226" s="385"/>
      <c r="AI226" s="600">
        <v>0</v>
      </c>
      <c r="AJ226" s="598">
        <f t="shared" si="165"/>
        <v>0</v>
      </c>
      <c r="AK226" s="600">
        <v>0</v>
      </c>
      <c r="AL226" s="598">
        <f t="shared" si="166"/>
        <v>0</v>
      </c>
      <c r="AM226" s="386">
        <v>829</v>
      </c>
      <c r="AN226" s="601">
        <v>12</v>
      </c>
      <c r="AO226" s="602">
        <f t="shared" si="161"/>
        <v>1.4268727705112961E-2</v>
      </c>
      <c r="AP226" s="601">
        <f t="shared" si="160"/>
        <v>841</v>
      </c>
      <c r="AQ226" s="167">
        <v>1170</v>
      </c>
      <c r="AR226" s="665">
        <v>0.7188034188034188</v>
      </c>
      <c r="AS226" s="382" t="str">
        <f t="shared" si="138"/>
        <v/>
      </c>
      <c r="AT226" s="382" t="str">
        <f t="shared" si="162"/>
        <v/>
      </c>
      <c r="AU226" s="388" t="str">
        <f t="shared" si="139"/>
        <v/>
      </c>
      <c r="AV226" s="388"/>
      <c r="AW226" s="385" t="str">
        <f t="shared" si="140"/>
        <v/>
      </c>
      <c r="AX226" s="388"/>
      <c r="AY226" s="385" t="str">
        <f t="shared" si="130"/>
        <v/>
      </c>
      <c r="AZ226" s="388" t="str">
        <f t="shared" si="141"/>
        <v/>
      </c>
      <c r="BA226" s="385" t="str">
        <f t="shared" si="142"/>
        <v/>
      </c>
      <c r="BB226" s="388" t="s">
        <v>323</v>
      </c>
      <c r="BC226" s="385" t="str">
        <f t="shared" si="143"/>
        <v/>
      </c>
      <c r="BD226" s="384"/>
      <c r="BE226" s="385" t="str">
        <f t="shared" si="164"/>
        <v/>
      </c>
      <c r="BF226" s="384" t="str">
        <f t="shared" si="144"/>
        <v/>
      </c>
      <c r="BG226" s="385" t="str">
        <f t="shared" si="145"/>
        <v/>
      </c>
      <c r="BH226" s="388"/>
      <c r="BI226" s="385" t="str">
        <f t="shared" si="146"/>
        <v/>
      </c>
      <c r="BJ226" s="384"/>
      <c r="BK226" s="385" t="str">
        <f t="shared" si="159"/>
        <v/>
      </c>
      <c r="BL226" s="384" t="str">
        <f t="shared" si="147"/>
        <v/>
      </c>
      <c r="BM226" s="385" t="str">
        <f t="shared" si="148"/>
        <v/>
      </c>
      <c r="BN226" s="388"/>
      <c r="BO226" s="385" t="str">
        <f t="shared" si="149"/>
        <v/>
      </c>
      <c r="BP226" s="388"/>
      <c r="BQ226" s="385" t="str">
        <f t="shared" si="132"/>
        <v/>
      </c>
      <c r="BR226" s="388" t="str">
        <f t="shared" si="133"/>
        <v/>
      </c>
      <c r="BS226" s="385" t="str">
        <f t="shared" si="150"/>
        <v/>
      </c>
      <c r="BT226" s="600">
        <v>0</v>
      </c>
      <c r="BU226" s="598">
        <f t="shared" si="151"/>
        <v>0</v>
      </c>
      <c r="BV226" s="600">
        <v>0</v>
      </c>
      <c r="BW226" s="598">
        <f t="shared" si="152"/>
        <v>0</v>
      </c>
      <c r="BX226" s="387" t="str">
        <f t="shared" si="153"/>
        <v/>
      </c>
    </row>
    <row r="227" spans="1:76" s="167" customFormat="1" x14ac:dyDescent="0.2">
      <c r="A227" s="379" t="s">
        <v>686</v>
      </c>
      <c r="B227" s="379" t="s">
        <v>690</v>
      </c>
      <c r="C227" s="379" t="s">
        <v>695</v>
      </c>
      <c r="D227" s="379" t="s">
        <v>515</v>
      </c>
      <c r="E227" s="379" t="s">
        <v>504</v>
      </c>
      <c r="F227" s="379" t="s">
        <v>505</v>
      </c>
      <c r="G227" s="10" t="s">
        <v>314</v>
      </c>
      <c r="H227" s="12" t="s">
        <v>1112</v>
      </c>
      <c r="I227" s="10" t="s">
        <v>934</v>
      </c>
      <c r="J227" s="10"/>
      <c r="K227" s="391" t="s">
        <v>449</v>
      </c>
      <c r="L227" s="391" t="s">
        <v>461</v>
      </c>
      <c r="M227" s="473" t="s">
        <v>462</v>
      </c>
      <c r="N227" s="391" t="s">
        <v>437</v>
      </c>
      <c r="O227" s="391" t="s">
        <v>438</v>
      </c>
      <c r="P227" s="391" t="s">
        <v>438</v>
      </c>
      <c r="Q227" s="386">
        <v>7818</v>
      </c>
      <c r="R227" s="386">
        <v>82</v>
      </c>
      <c r="S227" s="386">
        <v>14</v>
      </c>
      <c r="T227" s="147" t="s">
        <v>386</v>
      </c>
      <c r="U227" s="383">
        <v>1</v>
      </c>
      <c r="V227" s="383">
        <v>0</v>
      </c>
      <c r="W227" s="383">
        <v>3</v>
      </c>
      <c r="X227" s="123">
        <f t="shared" si="134"/>
        <v>3</v>
      </c>
      <c r="Y227" s="601">
        <f t="shared" si="135"/>
        <v>701</v>
      </c>
      <c r="Z227" s="601">
        <f t="shared" si="136"/>
        <v>426</v>
      </c>
      <c r="AA227" s="600">
        <v>1</v>
      </c>
      <c r="AB227" s="598">
        <f>AA227/W227</f>
        <v>0.33333333333333331</v>
      </c>
      <c r="AC227" s="384"/>
      <c r="AD227" s="385"/>
      <c r="AE227" s="600">
        <v>1</v>
      </c>
      <c r="AF227" s="598">
        <f>AE227/U227</f>
        <v>1</v>
      </c>
      <c r="AG227" s="600">
        <f>AE227</f>
        <v>1</v>
      </c>
      <c r="AH227" s="385"/>
      <c r="AI227" s="600">
        <v>0</v>
      </c>
      <c r="AJ227" s="598">
        <f t="shared" si="165"/>
        <v>0</v>
      </c>
      <c r="AK227" s="600">
        <v>0</v>
      </c>
      <c r="AL227" s="598">
        <f t="shared" si="166"/>
        <v>0</v>
      </c>
      <c r="AM227" s="386">
        <v>653</v>
      </c>
      <c r="AN227" s="601">
        <v>48</v>
      </c>
      <c r="AO227" s="602">
        <f t="shared" si="161"/>
        <v>6.8473609129814553E-2</v>
      </c>
      <c r="AP227" s="601">
        <f t="shared" si="160"/>
        <v>701</v>
      </c>
      <c r="AQ227" s="167">
        <v>990</v>
      </c>
      <c r="AR227" s="665">
        <v>0.70808080808080809</v>
      </c>
      <c r="AS227" s="386">
        <f t="shared" si="138"/>
        <v>653</v>
      </c>
      <c r="AT227" s="386">
        <f t="shared" si="162"/>
        <v>48</v>
      </c>
      <c r="AU227" s="601">
        <f t="shared" si="139"/>
        <v>701</v>
      </c>
      <c r="AV227" s="601">
        <v>388</v>
      </c>
      <c r="AW227" s="598">
        <f t="shared" si="140"/>
        <v>0.59418070444104132</v>
      </c>
      <c r="AX227" s="601">
        <v>38</v>
      </c>
      <c r="AY227" s="598">
        <f t="shared" si="130"/>
        <v>0.79166666666666663</v>
      </c>
      <c r="AZ227" s="601">
        <f t="shared" si="141"/>
        <v>426</v>
      </c>
      <c r="BA227" s="598">
        <f t="shared" si="142"/>
        <v>0.60770328102710414</v>
      </c>
      <c r="BB227" s="601">
        <v>4</v>
      </c>
      <c r="BC227" s="598">
        <f t="shared" si="143"/>
        <v>1.0309278350515464E-2</v>
      </c>
      <c r="BD227" s="600">
        <v>4</v>
      </c>
      <c r="BE227" s="598">
        <f t="shared" si="164"/>
        <v>0.10526315789473684</v>
      </c>
      <c r="BF227" s="600">
        <f t="shared" si="144"/>
        <v>8</v>
      </c>
      <c r="BG227" s="598">
        <f t="shared" si="145"/>
        <v>1.8779342723004695E-2</v>
      </c>
      <c r="BH227" s="601">
        <v>4</v>
      </c>
      <c r="BI227" s="598">
        <f t="shared" si="146"/>
        <v>1</v>
      </c>
      <c r="BJ227" s="600">
        <v>4</v>
      </c>
      <c r="BK227" s="598">
        <f t="shared" si="159"/>
        <v>1</v>
      </c>
      <c r="BL227" s="600">
        <f t="shared" si="147"/>
        <v>8</v>
      </c>
      <c r="BM227" s="598">
        <f t="shared" si="148"/>
        <v>1</v>
      </c>
      <c r="BN227" s="601">
        <v>0</v>
      </c>
      <c r="BO227" s="598">
        <f t="shared" si="149"/>
        <v>0</v>
      </c>
      <c r="BP227" s="601">
        <v>4</v>
      </c>
      <c r="BQ227" s="598">
        <f t="shared" si="132"/>
        <v>9.3896713615023476E-3</v>
      </c>
      <c r="BR227" s="601">
        <f t="shared" si="133"/>
        <v>4</v>
      </c>
      <c r="BS227" s="598">
        <f t="shared" si="150"/>
        <v>9.3896713615023476E-3</v>
      </c>
      <c r="BT227" s="600">
        <v>0</v>
      </c>
      <c r="BU227" s="598">
        <f t="shared" si="151"/>
        <v>0</v>
      </c>
      <c r="BV227" s="600">
        <v>0</v>
      </c>
      <c r="BW227" s="598">
        <f t="shared" si="152"/>
        <v>0</v>
      </c>
      <c r="BX227" s="387" t="str">
        <f t="shared" si="153"/>
        <v/>
      </c>
    </row>
    <row r="228" spans="1:76" s="167" customFormat="1" x14ac:dyDescent="0.2">
      <c r="A228" s="379" t="s">
        <v>686</v>
      </c>
      <c r="B228" s="379" t="s">
        <v>687</v>
      </c>
      <c r="C228" s="379" t="s">
        <v>502</v>
      </c>
      <c r="D228" s="379" t="s">
        <v>503</v>
      </c>
      <c r="E228" s="379" t="s">
        <v>504</v>
      </c>
      <c r="F228" s="379" t="s">
        <v>505</v>
      </c>
      <c r="G228" s="10" t="s">
        <v>314</v>
      </c>
      <c r="H228" s="12" t="s">
        <v>1112</v>
      </c>
      <c r="I228" s="10" t="s">
        <v>934</v>
      </c>
      <c r="J228" s="10"/>
      <c r="K228" s="380"/>
      <c r="L228" s="380"/>
      <c r="M228" s="381"/>
      <c r="N228" s="380"/>
      <c r="O228" s="380"/>
      <c r="P228" s="380"/>
      <c r="Q228" s="382"/>
      <c r="R228" s="382"/>
      <c r="S228" s="382"/>
      <c r="T228" s="391" t="s">
        <v>510</v>
      </c>
      <c r="U228" s="383">
        <v>6</v>
      </c>
      <c r="V228" s="600">
        <v>6</v>
      </c>
      <c r="W228" s="600">
        <v>6</v>
      </c>
      <c r="X228" s="123">
        <f t="shared" si="134"/>
        <v>1</v>
      </c>
      <c r="Y228" s="601">
        <f t="shared" si="135"/>
        <v>156</v>
      </c>
      <c r="Z228" s="388" t="str">
        <f t="shared" si="136"/>
        <v/>
      </c>
      <c r="AA228" s="384"/>
      <c r="AB228" s="385"/>
      <c r="AC228" s="384"/>
      <c r="AD228" s="385"/>
      <c r="AE228" s="384"/>
      <c r="AF228" s="385"/>
      <c r="AG228" s="384"/>
      <c r="AH228" s="385"/>
      <c r="AI228" s="600">
        <v>4</v>
      </c>
      <c r="AJ228" s="598">
        <f t="shared" si="165"/>
        <v>0.66666666666666663</v>
      </c>
      <c r="AK228" s="600">
        <v>4</v>
      </c>
      <c r="AL228" s="598">
        <f t="shared" si="166"/>
        <v>0.66666666666666663</v>
      </c>
      <c r="AM228" s="386">
        <v>936</v>
      </c>
      <c r="AN228" s="388"/>
      <c r="AO228" s="389"/>
      <c r="AP228" s="601">
        <f t="shared" si="160"/>
        <v>936</v>
      </c>
      <c r="AR228" s="665"/>
      <c r="AS228" s="382" t="str">
        <f t="shared" si="138"/>
        <v/>
      </c>
      <c r="AT228" s="382" t="str">
        <f t="shared" si="162"/>
        <v/>
      </c>
      <c r="AU228" s="388" t="str">
        <f t="shared" si="139"/>
        <v/>
      </c>
      <c r="AV228" s="388"/>
      <c r="AW228" s="385" t="str">
        <f t="shared" si="140"/>
        <v/>
      </c>
      <c r="AX228" s="388"/>
      <c r="AY228" s="385"/>
      <c r="AZ228" s="388" t="str">
        <f t="shared" si="141"/>
        <v/>
      </c>
      <c r="BA228" s="385" t="str">
        <f t="shared" si="142"/>
        <v/>
      </c>
      <c r="BB228" s="388"/>
      <c r="BC228" s="385" t="str">
        <f t="shared" si="143"/>
        <v/>
      </c>
      <c r="BD228" s="384"/>
      <c r="BE228" s="385" t="str">
        <f t="shared" si="164"/>
        <v/>
      </c>
      <c r="BF228" s="384" t="str">
        <f t="shared" si="144"/>
        <v/>
      </c>
      <c r="BG228" s="385" t="str">
        <f t="shared" si="145"/>
        <v/>
      </c>
      <c r="BH228" s="388"/>
      <c r="BI228" s="385" t="str">
        <f t="shared" si="146"/>
        <v/>
      </c>
      <c r="BJ228" s="384"/>
      <c r="BK228" s="385" t="str">
        <f t="shared" si="159"/>
        <v/>
      </c>
      <c r="BL228" s="384" t="str">
        <f t="shared" si="147"/>
        <v/>
      </c>
      <c r="BM228" s="385" t="str">
        <f t="shared" si="148"/>
        <v/>
      </c>
      <c r="BN228" s="388"/>
      <c r="BO228" s="385" t="str">
        <f t="shared" si="149"/>
        <v/>
      </c>
      <c r="BP228" s="388"/>
      <c r="BQ228" s="385" t="str">
        <f t="shared" si="132"/>
        <v/>
      </c>
      <c r="BR228" s="388" t="str">
        <f t="shared" si="133"/>
        <v/>
      </c>
      <c r="BS228" s="385" t="str">
        <f t="shared" si="150"/>
        <v/>
      </c>
      <c r="BT228" s="600">
        <v>1</v>
      </c>
      <c r="BU228" s="598">
        <f t="shared" si="151"/>
        <v>0.16666666666666666</v>
      </c>
      <c r="BV228" s="600">
        <v>1</v>
      </c>
      <c r="BW228" s="598">
        <f t="shared" si="152"/>
        <v>0.16666666666666666</v>
      </c>
      <c r="BX228" s="387" t="str">
        <f t="shared" si="153"/>
        <v/>
      </c>
    </row>
    <row r="229" spans="1:76" s="167" customFormat="1" x14ac:dyDescent="0.2">
      <c r="A229" s="379" t="s">
        <v>686</v>
      </c>
      <c r="B229" s="379" t="s">
        <v>688</v>
      </c>
      <c r="C229" s="379" t="s">
        <v>502</v>
      </c>
      <c r="D229" s="379" t="s">
        <v>503</v>
      </c>
      <c r="E229" s="379" t="s">
        <v>504</v>
      </c>
      <c r="F229" s="379" t="s">
        <v>505</v>
      </c>
      <c r="G229" s="10" t="s">
        <v>314</v>
      </c>
      <c r="H229" s="12" t="s">
        <v>1112</v>
      </c>
      <c r="I229" s="10" t="s">
        <v>934</v>
      </c>
      <c r="J229" s="10"/>
      <c r="K229" s="380"/>
      <c r="L229" s="380"/>
      <c r="M229" s="381"/>
      <c r="N229" s="380"/>
      <c r="O229" s="380"/>
      <c r="P229" s="380"/>
      <c r="Q229" s="382"/>
      <c r="R229" s="382"/>
      <c r="S229" s="382"/>
      <c r="T229" s="391" t="s">
        <v>510</v>
      </c>
      <c r="U229" s="383">
        <v>6</v>
      </c>
      <c r="V229" s="383">
        <v>6</v>
      </c>
      <c r="W229" s="383">
        <v>6</v>
      </c>
      <c r="X229" s="123">
        <f t="shared" si="134"/>
        <v>1</v>
      </c>
      <c r="Y229" s="601">
        <f t="shared" si="135"/>
        <v>81.5</v>
      </c>
      <c r="Z229" s="388" t="str">
        <f t="shared" si="136"/>
        <v/>
      </c>
      <c r="AA229" s="384"/>
      <c r="AB229" s="385"/>
      <c r="AC229" s="384"/>
      <c r="AD229" s="385"/>
      <c r="AE229" s="384"/>
      <c r="AF229" s="385"/>
      <c r="AG229" s="384"/>
      <c r="AH229" s="385"/>
      <c r="AI229" s="600">
        <v>4</v>
      </c>
      <c r="AJ229" s="598">
        <f t="shared" si="165"/>
        <v>0.66666666666666663</v>
      </c>
      <c r="AK229" s="600">
        <v>4</v>
      </c>
      <c r="AL229" s="598">
        <f t="shared" si="166"/>
        <v>0.66666666666666663</v>
      </c>
      <c r="AM229" s="386">
        <v>489</v>
      </c>
      <c r="AN229" s="388"/>
      <c r="AO229" s="389"/>
      <c r="AP229" s="601">
        <f t="shared" si="160"/>
        <v>489</v>
      </c>
      <c r="AR229" s="665"/>
      <c r="AS229" s="382" t="str">
        <f t="shared" si="138"/>
        <v/>
      </c>
      <c r="AT229" s="382" t="str">
        <f t="shared" si="162"/>
        <v/>
      </c>
      <c r="AU229" s="388" t="str">
        <f t="shared" si="139"/>
        <v/>
      </c>
      <c r="AV229" s="388"/>
      <c r="AW229" s="385" t="str">
        <f t="shared" si="140"/>
        <v/>
      </c>
      <c r="AX229" s="388"/>
      <c r="AY229" s="385"/>
      <c r="AZ229" s="388" t="str">
        <f t="shared" si="141"/>
        <v/>
      </c>
      <c r="BA229" s="385" t="str">
        <f t="shared" si="142"/>
        <v/>
      </c>
      <c r="BB229" s="388"/>
      <c r="BC229" s="385" t="str">
        <f t="shared" si="143"/>
        <v/>
      </c>
      <c r="BD229" s="384"/>
      <c r="BE229" s="385" t="str">
        <f t="shared" si="164"/>
        <v/>
      </c>
      <c r="BF229" s="384" t="str">
        <f t="shared" si="144"/>
        <v/>
      </c>
      <c r="BG229" s="385" t="str">
        <f t="shared" si="145"/>
        <v/>
      </c>
      <c r="BH229" s="388"/>
      <c r="BI229" s="385" t="str">
        <f t="shared" si="146"/>
        <v/>
      </c>
      <c r="BJ229" s="384"/>
      <c r="BK229" s="385" t="str">
        <f t="shared" si="159"/>
        <v/>
      </c>
      <c r="BL229" s="384" t="str">
        <f t="shared" si="147"/>
        <v/>
      </c>
      <c r="BM229" s="385" t="str">
        <f t="shared" si="148"/>
        <v/>
      </c>
      <c r="BN229" s="388"/>
      <c r="BO229" s="385" t="str">
        <f t="shared" si="149"/>
        <v/>
      </c>
      <c r="BP229" s="388"/>
      <c r="BQ229" s="385" t="str">
        <f t="shared" si="132"/>
        <v/>
      </c>
      <c r="BR229" s="388" t="str">
        <f t="shared" si="133"/>
        <v/>
      </c>
      <c r="BS229" s="385" t="str">
        <f t="shared" si="150"/>
        <v/>
      </c>
      <c r="BT229" s="600">
        <v>0</v>
      </c>
      <c r="BU229" s="598">
        <f t="shared" si="151"/>
        <v>0</v>
      </c>
      <c r="BV229" s="600">
        <v>0</v>
      </c>
      <c r="BW229" s="598">
        <f t="shared" si="152"/>
        <v>0</v>
      </c>
      <c r="BX229" s="387" t="str">
        <f t="shared" si="153"/>
        <v/>
      </c>
    </row>
    <row r="230" spans="1:76" s="487" customFormat="1" ht="13.5" thickBot="1" x14ac:dyDescent="0.25">
      <c r="A230" s="392" t="s">
        <v>686</v>
      </c>
      <c r="B230" s="392" t="s">
        <v>690</v>
      </c>
      <c r="C230" s="392" t="s">
        <v>502</v>
      </c>
      <c r="D230" s="392" t="s">
        <v>509</v>
      </c>
      <c r="E230" s="392" t="s">
        <v>504</v>
      </c>
      <c r="F230" s="392" t="s">
        <v>505</v>
      </c>
      <c r="G230" s="9" t="s">
        <v>314</v>
      </c>
      <c r="H230" s="83" t="s">
        <v>1112</v>
      </c>
      <c r="I230" s="9" t="s">
        <v>934</v>
      </c>
      <c r="J230" s="9"/>
      <c r="K230" s="467"/>
      <c r="L230" s="518"/>
      <c r="M230" s="518"/>
      <c r="N230" s="467"/>
      <c r="O230" s="467"/>
      <c r="P230" s="467"/>
      <c r="Q230" s="466"/>
      <c r="R230" s="466"/>
      <c r="S230" s="466"/>
      <c r="T230" s="127" t="s">
        <v>386</v>
      </c>
      <c r="U230" s="397">
        <v>1</v>
      </c>
      <c r="V230" s="397">
        <v>0</v>
      </c>
      <c r="W230" s="397">
        <v>3</v>
      </c>
      <c r="X230" s="606">
        <f t="shared" si="134"/>
        <v>3</v>
      </c>
      <c r="Y230" s="607">
        <f t="shared" si="135"/>
        <v>7818</v>
      </c>
      <c r="Z230" s="607">
        <f t="shared" si="136"/>
        <v>4157</v>
      </c>
      <c r="AA230" s="605">
        <v>1</v>
      </c>
      <c r="AB230" s="608">
        <f>AA230/W230</f>
        <v>0.33333333333333331</v>
      </c>
      <c r="AC230" s="605">
        <v>1</v>
      </c>
      <c r="AD230" s="608" t="s">
        <v>310</v>
      </c>
      <c r="AE230" s="605">
        <v>0</v>
      </c>
      <c r="AF230" s="608">
        <f>AE230/U230</f>
        <v>0</v>
      </c>
      <c r="AG230" s="605">
        <v>1</v>
      </c>
      <c r="AH230" s="399"/>
      <c r="AI230" s="398"/>
      <c r="AJ230" s="399"/>
      <c r="AK230" s="398"/>
      <c r="AL230" s="399"/>
      <c r="AM230" s="396">
        <v>7720</v>
      </c>
      <c r="AN230" s="607">
        <v>98</v>
      </c>
      <c r="AO230" s="609">
        <f t="shared" ref="AO230:AO240" si="167">AN230/AP230</f>
        <v>1.253517523663341E-2</v>
      </c>
      <c r="AP230" s="607">
        <f t="shared" si="160"/>
        <v>7818</v>
      </c>
      <c r="AQ230" s="167">
        <v>11010</v>
      </c>
      <c r="AR230" s="665">
        <v>0.71008174386920986</v>
      </c>
      <c r="AS230" s="396">
        <f t="shared" si="138"/>
        <v>7720</v>
      </c>
      <c r="AT230" s="396">
        <f t="shared" si="162"/>
        <v>98</v>
      </c>
      <c r="AU230" s="607">
        <f t="shared" si="139"/>
        <v>7818</v>
      </c>
      <c r="AV230" s="607">
        <v>4076</v>
      </c>
      <c r="AW230" s="608">
        <f t="shared" si="140"/>
        <v>0.52797927461139893</v>
      </c>
      <c r="AX230" s="607">
        <v>81</v>
      </c>
      <c r="AY230" s="608">
        <f t="shared" ref="AY230:AY261" si="168">IF(AT230="","",IF(AT230=0,"",AX230/AT230))</f>
        <v>0.82653061224489799</v>
      </c>
      <c r="AZ230" s="607">
        <f t="shared" si="141"/>
        <v>4157</v>
      </c>
      <c r="BA230" s="608">
        <f t="shared" si="142"/>
        <v>0.53172166794576614</v>
      </c>
      <c r="BB230" s="607">
        <v>26</v>
      </c>
      <c r="BC230" s="608">
        <f t="shared" si="143"/>
        <v>6.3788027477919527E-3</v>
      </c>
      <c r="BD230" s="605">
        <v>8</v>
      </c>
      <c r="BE230" s="608">
        <f t="shared" si="164"/>
        <v>9.8765432098765427E-2</v>
      </c>
      <c r="BF230" s="605">
        <f t="shared" si="144"/>
        <v>34</v>
      </c>
      <c r="BG230" s="608">
        <f t="shared" si="145"/>
        <v>8.1789752225162379E-3</v>
      </c>
      <c r="BH230" s="607">
        <v>26</v>
      </c>
      <c r="BI230" s="608">
        <f t="shared" si="146"/>
        <v>1</v>
      </c>
      <c r="BJ230" s="605">
        <v>8</v>
      </c>
      <c r="BK230" s="608">
        <f t="shared" si="159"/>
        <v>1</v>
      </c>
      <c r="BL230" s="605">
        <f t="shared" si="147"/>
        <v>34</v>
      </c>
      <c r="BM230" s="608">
        <f t="shared" si="148"/>
        <v>1</v>
      </c>
      <c r="BN230" s="607">
        <v>5</v>
      </c>
      <c r="BO230" s="608">
        <f t="shared" si="149"/>
        <v>1.2027904738994466E-3</v>
      </c>
      <c r="BP230" s="607">
        <v>58</v>
      </c>
      <c r="BQ230" s="608">
        <f t="shared" si="132"/>
        <v>1.3952369497233582E-2</v>
      </c>
      <c r="BR230" s="607">
        <f t="shared" si="133"/>
        <v>63</v>
      </c>
      <c r="BS230" s="608">
        <f t="shared" si="150"/>
        <v>1.5155159971133028E-2</v>
      </c>
      <c r="BT230" s="605">
        <v>0</v>
      </c>
      <c r="BU230" s="608">
        <f t="shared" si="151"/>
        <v>0</v>
      </c>
      <c r="BV230" s="605">
        <v>0</v>
      </c>
      <c r="BW230" s="608">
        <f t="shared" si="152"/>
        <v>0</v>
      </c>
      <c r="BX230" s="411" t="str">
        <f t="shared" si="153"/>
        <v/>
      </c>
    </row>
    <row r="231" spans="1:76" s="486" customFormat="1" x14ac:dyDescent="0.2">
      <c r="A231" s="400" t="s">
        <v>696</v>
      </c>
      <c r="B231" s="400" t="s">
        <v>697</v>
      </c>
      <c r="C231" s="400" t="s">
        <v>502</v>
      </c>
      <c r="D231" s="400" t="s">
        <v>507</v>
      </c>
      <c r="E231" s="400" t="s">
        <v>504</v>
      </c>
      <c r="F231" s="400" t="s">
        <v>519</v>
      </c>
      <c r="G231" s="12" t="s">
        <v>320</v>
      </c>
      <c r="H231" s="103" t="s">
        <v>1110</v>
      </c>
      <c r="I231" s="12" t="s">
        <v>935</v>
      </c>
      <c r="J231" s="592" t="s">
        <v>505</v>
      </c>
      <c r="K231" s="401"/>
      <c r="L231" s="401"/>
      <c r="M231" s="402"/>
      <c r="N231" s="401"/>
      <c r="O231" s="401"/>
      <c r="P231" s="401"/>
      <c r="Q231" s="403"/>
      <c r="R231" s="403"/>
      <c r="S231" s="403"/>
      <c r="T231" s="391" t="s">
        <v>510</v>
      </c>
      <c r="U231" s="405">
        <v>5</v>
      </c>
      <c r="V231" s="597">
        <v>5</v>
      </c>
      <c r="W231" s="597">
        <v>5</v>
      </c>
      <c r="X231" s="113">
        <f t="shared" si="134"/>
        <v>1</v>
      </c>
      <c r="Y231" s="114">
        <f t="shared" si="135"/>
        <v>768</v>
      </c>
      <c r="Z231" s="428" t="str">
        <f t="shared" si="136"/>
        <v/>
      </c>
      <c r="AA231" s="406"/>
      <c r="AB231" s="407"/>
      <c r="AC231" s="406"/>
      <c r="AD231" s="407"/>
      <c r="AE231" s="406"/>
      <c r="AF231" s="407"/>
      <c r="AG231" s="406"/>
      <c r="AH231" s="407"/>
      <c r="AI231" s="597">
        <v>4</v>
      </c>
      <c r="AJ231" s="115">
        <f t="shared" ref="AJ231:AJ239" si="169">AI231/W231</f>
        <v>0.8</v>
      </c>
      <c r="AK231" s="597">
        <v>4</v>
      </c>
      <c r="AL231" s="115">
        <f t="shared" ref="AL231:AL239" si="170">AK231/U231</f>
        <v>0.8</v>
      </c>
      <c r="AM231" s="408">
        <v>3833</v>
      </c>
      <c r="AN231" s="114">
        <v>7</v>
      </c>
      <c r="AO231" s="118">
        <f t="shared" si="167"/>
        <v>1.8229166666666667E-3</v>
      </c>
      <c r="AP231" s="114">
        <f t="shared" si="160"/>
        <v>3840</v>
      </c>
      <c r="AQ231" s="167">
        <v>4830</v>
      </c>
      <c r="AR231" s="665">
        <v>0.79503105590062106</v>
      </c>
      <c r="AS231" s="403" t="str">
        <f t="shared" si="138"/>
        <v/>
      </c>
      <c r="AT231" s="403" t="str">
        <f t="shared" si="162"/>
        <v/>
      </c>
      <c r="AU231" s="428" t="str">
        <f t="shared" si="139"/>
        <v/>
      </c>
      <c r="AV231" s="428"/>
      <c r="AW231" s="407"/>
      <c r="AX231" s="428"/>
      <c r="AY231" s="407" t="str">
        <f t="shared" si="168"/>
        <v/>
      </c>
      <c r="AZ231" s="428" t="str">
        <f t="shared" si="141"/>
        <v/>
      </c>
      <c r="BA231" s="407" t="str">
        <f t="shared" si="142"/>
        <v/>
      </c>
      <c r="BB231" s="428"/>
      <c r="BC231" s="407" t="str">
        <f t="shared" si="143"/>
        <v/>
      </c>
      <c r="BD231" s="406"/>
      <c r="BE231" s="407" t="str">
        <f t="shared" si="164"/>
        <v/>
      </c>
      <c r="BF231" s="406" t="str">
        <f t="shared" si="144"/>
        <v/>
      </c>
      <c r="BG231" s="407" t="str">
        <f t="shared" si="145"/>
        <v/>
      </c>
      <c r="BH231" s="428"/>
      <c r="BI231" s="407" t="str">
        <f t="shared" si="146"/>
        <v/>
      </c>
      <c r="BJ231" s="406"/>
      <c r="BK231" s="407" t="str">
        <f t="shared" si="159"/>
        <v/>
      </c>
      <c r="BL231" s="406" t="str">
        <f t="shared" si="147"/>
        <v/>
      </c>
      <c r="BM231" s="407" t="str">
        <f t="shared" si="148"/>
        <v/>
      </c>
      <c r="BN231" s="428"/>
      <c r="BO231" s="407" t="str">
        <f t="shared" si="149"/>
        <v/>
      </c>
      <c r="BP231" s="428"/>
      <c r="BQ231" s="407" t="str">
        <f t="shared" si="132"/>
        <v/>
      </c>
      <c r="BR231" s="428" t="str">
        <f t="shared" si="133"/>
        <v/>
      </c>
      <c r="BS231" s="407" t="str">
        <f t="shared" si="150"/>
        <v/>
      </c>
      <c r="BT231" s="597">
        <v>2</v>
      </c>
      <c r="BU231" s="115">
        <f t="shared" si="151"/>
        <v>0.4</v>
      </c>
      <c r="BV231" s="597">
        <v>2</v>
      </c>
      <c r="BW231" s="115">
        <f t="shared" si="152"/>
        <v>0.4</v>
      </c>
      <c r="BX231" s="409" t="str">
        <f t="shared" si="153"/>
        <v/>
      </c>
    </row>
    <row r="232" spans="1:76" s="167" customFormat="1" x14ac:dyDescent="0.2">
      <c r="A232" s="379" t="s">
        <v>696</v>
      </c>
      <c r="B232" s="379" t="s">
        <v>698</v>
      </c>
      <c r="C232" s="379" t="s">
        <v>502</v>
      </c>
      <c r="D232" s="379" t="s">
        <v>507</v>
      </c>
      <c r="E232" s="379" t="s">
        <v>504</v>
      </c>
      <c r="F232" s="379" t="s">
        <v>519</v>
      </c>
      <c r="G232" s="10" t="s">
        <v>320</v>
      </c>
      <c r="H232" s="10" t="s">
        <v>1110</v>
      </c>
      <c r="I232" s="10" t="s">
        <v>935</v>
      </c>
      <c r="J232" s="591" t="s">
        <v>505</v>
      </c>
      <c r="K232" s="380"/>
      <c r="L232" s="380"/>
      <c r="M232" s="381"/>
      <c r="N232" s="380"/>
      <c r="O232" s="380"/>
      <c r="P232" s="380"/>
      <c r="Q232" s="382"/>
      <c r="R232" s="382"/>
      <c r="S232" s="382"/>
      <c r="T232" s="147" t="s">
        <v>386</v>
      </c>
      <c r="U232" s="383">
        <v>6</v>
      </c>
      <c r="V232" s="600">
        <v>0</v>
      </c>
      <c r="W232" s="600">
        <v>13</v>
      </c>
      <c r="X232" s="123">
        <f t="shared" si="134"/>
        <v>2.1666666666666665</v>
      </c>
      <c r="Y232" s="601">
        <f t="shared" si="135"/>
        <v>1506.5</v>
      </c>
      <c r="Z232" s="601">
        <f t="shared" si="136"/>
        <v>563</v>
      </c>
      <c r="AA232" s="384"/>
      <c r="AB232" s="385"/>
      <c r="AC232" s="384"/>
      <c r="AD232" s="385"/>
      <c r="AE232" s="384"/>
      <c r="AF232" s="385"/>
      <c r="AG232" s="384"/>
      <c r="AH232" s="385"/>
      <c r="AI232" s="600">
        <v>4</v>
      </c>
      <c r="AJ232" s="598">
        <f t="shared" si="169"/>
        <v>0.30769230769230771</v>
      </c>
      <c r="AK232" s="600">
        <v>3</v>
      </c>
      <c r="AL232" s="598">
        <f t="shared" si="170"/>
        <v>0.5</v>
      </c>
      <c r="AM232" s="386">
        <v>9029</v>
      </c>
      <c r="AN232" s="601">
        <v>10</v>
      </c>
      <c r="AO232" s="602">
        <f t="shared" si="167"/>
        <v>1.1063170704723973E-3</v>
      </c>
      <c r="AP232" s="601">
        <f t="shared" si="160"/>
        <v>9039</v>
      </c>
      <c r="AQ232" s="167">
        <v>13000</v>
      </c>
      <c r="AR232" s="665">
        <v>0.69530769230769229</v>
      </c>
      <c r="AS232" s="386">
        <f t="shared" si="138"/>
        <v>9029</v>
      </c>
      <c r="AT232" s="386">
        <f t="shared" si="162"/>
        <v>10</v>
      </c>
      <c r="AU232" s="601">
        <f t="shared" si="139"/>
        <v>9039</v>
      </c>
      <c r="AV232" s="601">
        <v>3368</v>
      </c>
      <c r="AW232" s="598">
        <f t="shared" ref="AW232:AW295" si="171">IF(AS232="","",AV232/AS232)</f>
        <v>0.37302026802525196</v>
      </c>
      <c r="AX232" s="601">
        <v>10</v>
      </c>
      <c r="AY232" s="598">
        <f t="shared" si="168"/>
        <v>1</v>
      </c>
      <c r="AZ232" s="601">
        <f t="shared" si="141"/>
        <v>3378</v>
      </c>
      <c r="BA232" s="598">
        <f t="shared" si="142"/>
        <v>0.37371390640557584</v>
      </c>
      <c r="BB232" s="601">
        <v>48</v>
      </c>
      <c r="BC232" s="598">
        <f t="shared" si="143"/>
        <v>1.4251781472684086E-2</v>
      </c>
      <c r="BD232" s="600">
        <v>1</v>
      </c>
      <c r="BE232" s="598">
        <f t="shared" si="164"/>
        <v>0.1</v>
      </c>
      <c r="BF232" s="600">
        <f t="shared" si="144"/>
        <v>49</v>
      </c>
      <c r="BG232" s="598">
        <f t="shared" si="145"/>
        <v>1.4505624629958556E-2</v>
      </c>
      <c r="BH232" s="601">
        <v>33</v>
      </c>
      <c r="BI232" s="598">
        <f t="shared" si="146"/>
        <v>0.6875</v>
      </c>
      <c r="BJ232" s="600">
        <v>1</v>
      </c>
      <c r="BK232" s="598">
        <f t="shared" si="159"/>
        <v>1</v>
      </c>
      <c r="BL232" s="600">
        <f t="shared" si="147"/>
        <v>34</v>
      </c>
      <c r="BM232" s="598">
        <f t="shared" si="148"/>
        <v>0.69387755102040816</v>
      </c>
      <c r="BN232" s="601">
        <v>8</v>
      </c>
      <c r="BO232" s="598">
        <f t="shared" si="149"/>
        <v>2.368265245707519E-3</v>
      </c>
      <c r="BP232" s="601">
        <v>160</v>
      </c>
      <c r="BQ232" s="598">
        <f t="shared" si="132"/>
        <v>4.7365304914150384E-2</v>
      </c>
      <c r="BR232" s="601">
        <f t="shared" si="133"/>
        <v>168</v>
      </c>
      <c r="BS232" s="598">
        <f t="shared" si="150"/>
        <v>4.9733570159857902E-2</v>
      </c>
      <c r="BT232" s="600">
        <v>1</v>
      </c>
      <c r="BU232" s="598">
        <f t="shared" si="151"/>
        <v>7.6923076923076927E-2</v>
      </c>
      <c r="BV232" s="600">
        <v>1</v>
      </c>
      <c r="BW232" s="598">
        <f t="shared" si="152"/>
        <v>0.16666666666666666</v>
      </c>
      <c r="BX232" s="387" t="str">
        <f t="shared" si="153"/>
        <v/>
      </c>
    </row>
    <row r="233" spans="1:76" s="167" customFormat="1" x14ac:dyDescent="0.2">
      <c r="A233" s="379" t="s">
        <v>696</v>
      </c>
      <c r="B233" s="379" t="s">
        <v>699</v>
      </c>
      <c r="C233" s="379" t="s">
        <v>502</v>
      </c>
      <c r="D233" s="379" t="s">
        <v>507</v>
      </c>
      <c r="E233" s="379" t="s">
        <v>504</v>
      </c>
      <c r="F233" s="379" t="s">
        <v>519</v>
      </c>
      <c r="G233" s="10" t="s">
        <v>320</v>
      </c>
      <c r="H233" s="10" t="s">
        <v>1110</v>
      </c>
      <c r="I233" s="10" t="s">
        <v>935</v>
      </c>
      <c r="J233" s="591" t="s">
        <v>505</v>
      </c>
      <c r="K233" s="380"/>
      <c r="L233" s="380"/>
      <c r="M233" s="381"/>
      <c r="N233" s="380"/>
      <c r="O233" s="380"/>
      <c r="P233" s="380"/>
      <c r="Q233" s="382"/>
      <c r="R233" s="382"/>
      <c r="S233" s="382"/>
      <c r="T233" s="147" t="s">
        <v>386</v>
      </c>
      <c r="U233" s="383">
        <v>6</v>
      </c>
      <c r="V233" s="600">
        <v>0</v>
      </c>
      <c r="W233" s="600">
        <v>7</v>
      </c>
      <c r="X233" s="123">
        <f t="shared" si="134"/>
        <v>1.1666666666666667</v>
      </c>
      <c r="Y233" s="601">
        <f t="shared" si="135"/>
        <v>1925.1666666666667</v>
      </c>
      <c r="Z233" s="601">
        <f t="shared" si="136"/>
        <v>837.5</v>
      </c>
      <c r="AA233" s="384"/>
      <c r="AB233" s="385"/>
      <c r="AC233" s="384"/>
      <c r="AD233" s="385"/>
      <c r="AE233" s="384"/>
      <c r="AF233" s="385"/>
      <c r="AG233" s="384"/>
      <c r="AH233" s="385"/>
      <c r="AI233" s="600">
        <v>2</v>
      </c>
      <c r="AJ233" s="598">
        <f t="shared" si="169"/>
        <v>0.2857142857142857</v>
      </c>
      <c r="AK233" s="600">
        <v>1</v>
      </c>
      <c r="AL233" s="598">
        <f t="shared" si="170"/>
        <v>0.16666666666666666</v>
      </c>
      <c r="AM233" s="386">
        <v>11550</v>
      </c>
      <c r="AN233" s="601">
        <v>1</v>
      </c>
      <c r="AO233" s="602">
        <f t="shared" si="167"/>
        <v>8.6572591117652152E-5</v>
      </c>
      <c r="AP233" s="601">
        <f t="shared" si="160"/>
        <v>11551</v>
      </c>
      <c r="AQ233" s="167">
        <v>17950</v>
      </c>
      <c r="AR233" s="665">
        <v>0.64350974930362115</v>
      </c>
      <c r="AS233" s="386">
        <f t="shared" si="138"/>
        <v>11550</v>
      </c>
      <c r="AT233" s="386">
        <f t="shared" si="162"/>
        <v>1</v>
      </c>
      <c r="AU233" s="601">
        <f t="shared" si="139"/>
        <v>11551</v>
      </c>
      <c r="AV233" s="601">
        <v>5024</v>
      </c>
      <c r="AW233" s="598">
        <f t="shared" si="171"/>
        <v>0.43497835497835496</v>
      </c>
      <c r="AX233" s="601">
        <v>1</v>
      </c>
      <c r="AY233" s="598">
        <f t="shared" si="168"/>
        <v>1</v>
      </c>
      <c r="AZ233" s="601">
        <f t="shared" si="141"/>
        <v>5025</v>
      </c>
      <c r="BA233" s="598">
        <f t="shared" si="142"/>
        <v>0.43502727036620203</v>
      </c>
      <c r="BB233" s="601">
        <v>24</v>
      </c>
      <c r="BC233" s="598">
        <f t="shared" si="143"/>
        <v>4.7770700636942673E-3</v>
      </c>
      <c r="BD233" s="600">
        <v>1</v>
      </c>
      <c r="BE233" s="598">
        <f t="shared" si="164"/>
        <v>1</v>
      </c>
      <c r="BF233" s="600">
        <f t="shared" si="144"/>
        <v>25</v>
      </c>
      <c r="BG233" s="598">
        <f t="shared" si="145"/>
        <v>4.9751243781094526E-3</v>
      </c>
      <c r="BH233" s="601">
        <v>21</v>
      </c>
      <c r="BI233" s="598">
        <f t="shared" si="146"/>
        <v>0.875</v>
      </c>
      <c r="BJ233" s="600">
        <v>0</v>
      </c>
      <c r="BK233" s="598">
        <f t="shared" si="159"/>
        <v>0</v>
      </c>
      <c r="BL233" s="600">
        <f t="shared" si="147"/>
        <v>21</v>
      </c>
      <c r="BM233" s="598">
        <f t="shared" si="148"/>
        <v>0.84</v>
      </c>
      <c r="BN233" s="601">
        <v>1</v>
      </c>
      <c r="BO233" s="598">
        <f t="shared" si="149"/>
        <v>1.990049751243781E-4</v>
      </c>
      <c r="BP233" s="601">
        <v>210</v>
      </c>
      <c r="BQ233" s="598">
        <f t="shared" si="132"/>
        <v>4.1791044776119404E-2</v>
      </c>
      <c r="BR233" s="601">
        <f t="shared" si="133"/>
        <v>211</v>
      </c>
      <c r="BS233" s="598">
        <f t="shared" si="150"/>
        <v>4.1990049751243784E-2</v>
      </c>
      <c r="BT233" s="600">
        <v>2</v>
      </c>
      <c r="BU233" s="598">
        <f t="shared" si="151"/>
        <v>0.2857142857142857</v>
      </c>
      <c r="BV233" s="600">
        <v>1</v>
      </c>
      <c r="BW233" s="598">
        <f t="shared" si="152"/>
        <v>0.16666666666666666</v>
      </c>
      <c r="BX233" s="387" t="str">
        <f t="shared" si="153"/>
        <v/>
      </c>
    </row>
    <row r="234" spans="1:76" s="167" customFormat="1" x14ac:dyDescent="0.2">
      <c r="A234" s="379" t="s">
        <v>696</v>
      </c>
      <c r="B234" s="379" t="s">
        <v>700</v>
      </c>
      <c r="C234" s="379" t="s">
        <v>649</v>
      </c>
      <c r="D234" s="379" t="s">
        <v>527</v>
      </c>
      <c r="E234" s="379" t="s">
        <v>504</v>
      </c>
      <c r="F234" s="379" t="s">
        <v>519</v>
      </c>
      <c r="G234" s="10" t="s">
        <v>320</v>
      </c>
      <c r="H234" s="10" t="s">
        <v>1110</v>
      </c>
      <c r="I234" s="10" t="s">
        <v>935</v>
      </c>
      <c r="J234" s="591" t="s">
        <v>505</v>
      </c>
      <c r="K234" s="380"/>
      <c r="L234" s="380"/>
      <c r="M234" s="381"/>
      <c r="N234" s="380"/>
      <c r="O234" s="380"/>
      <c r="P234" s="380"/>
      <c r="Q234" s="382"/>
      <c r="R234" s="382"/>
      <c r="S234" s="382"/>
      <c r="T234" s="147" t="s">
        <v>386</v>
      </c>
      <c r="U234" s="383">
        <v>2</v>
      </c>
      <c r="V234" s="600">
        <v>0</v>
      </c>
      <c r="W234" s="600">
        <v>4</v>
      </c>
      <c r="X234" s="123">
        <f t="shared" si="134"/>
        <v>2</v>
      </c>
      <c r="Y234" s="601">
        <f t="shared" si="135"/>
        <v>6121</v>
      </c>
      <c r="Z234" s="601">
        <f t="shared" si="136"/>
        <v>2759.5</v>
      </c>
      <c r="AA234" s="600">
        <v>1</v>
      </c>
      <c r="AB234" s="598">
        <f t="shared" ref="AB234:AB240" si="172">AA234/W234</f>
        <v>0.25</v>
      </c>
      <c r="AC234" s="384"/>
      <c r="AD234" s="385"/>
      <c r="AE234" s="600">
        <v>1</v>
      </c>
      <c r="AF234" s="598">
        <f t="shared" ref="AF234:AF240" si="173">AE234/U234</f>
        <v>0.5</v>
      </c>
      <c r="AG234" s="600">
        <f t="shared" ref="AG234:AG239" si="174">AE234</f>
        <v>1</v>
      </c>
      <c r="AH234" s="385"/>
      <c r="AI234" s="600">
        <v>0</v>
      </c>
      <c r="AJ234" s="598">
        <f t="shared" si="169"/>
        <v>0</v>
      </c>
      <c r="AK234" s="600">
        <v>0</v>
      </c>
      <c r="AL234" s="598">
        <f t="shared" si="170"/>
        <v>0</v>
      </c>
      <c r="AM234" s="386">
        <v>12235</v>
      </c>
      <c r="AN234" s="601">
        <v>7</v>
      </c>
      <c r="AO234" s="602">
        <f t="shared" si="167"/>
        <v>5.7180199313837604E-4</v>
      </c>
      <c r="AP234" s="601">
        <f t="shared" si="160"/>
        <v>12242</v>
      </c>
      <c r="AQ234" s="167">
        <v>16800</v>
      </c>
      <c r="AR234" s="665">
        <v>0.72869047619047622</v>
      </c>
      <c r="AS234" s="386">
        <f t="shared" si="138"/>
        <v>12235</v>
      </c>
      <c r="AT234" s="386">
        <f t="shared" si="162"/>
        <v>7</v>
      </c>
      <c r="AU234" s="601">
        <f t="shared" si="139"/>
        <v>12242</v>
      </c>
      <c r="AV234" s="601">
        <v>5512</v>
      </c>
      <c r="AW234" s="598">
        <f t="shared" si="171"/>
        <v>0.45051082958724969</v>
      </c>
      <c r="AX234" s="601">
        <v>7</v>
      </c>
      <c r="AY234" s="598">
        <f t="shared" si="168"/>
        <v>1</v>
      </c>
      <c r="AZ234" s="601">
        <f t="shared" si="141"/>
        <v>5519</v>
      </c>
      <c r="BA234" s="598">
        <f t="shared" si="142"/>
        <v>0.45082502859009965</v>
      </c>
      <c r="BB234" s="601">
        <v>46</v>
      </c>
      <c r="BC234" s="598">
        <f t="shared" si="143"/>
        <v>8.3454281567489109E-3</v>
      </c>
      <c r="BD234" s="600">
        <v>1</v>
      </c>
      <c r="BE234" s="598">
        <f t="shared" si="164"/>
        <v>0.14285714285714285</v>
      </c>
      <c r="BF234" s="600">
        <f t="shared" si="144"/>
        <v>47</v>
      </c>
      <c r="BG234" s="598">
        <f t="shared" si="145"/>
        <v>8.5160355136800151E-3</v>
      </c>
      <c r="BH234" s="601">
        <v>38</v>
      </c>
      <c r="BI234" s="598">
        <f t="shared" si="146"/>
        <v>0.82608695652173914</v>
      </c>
      <c r="BJ234" s="600">
        <v>1</v>
      </c>
      <c r="BK234" s="598">
        <f t="shared" si="159"/>
        <v>1</v>
      </c>
      <c r="BL234" s="600">
        <f t="shared" si="147"/>
        <v>39</v>
      </c>
      <c r="BM234" s="598">
        <f t="shared" si="148"/>
        <v>0.82978723404255317</v>
      </c>
      <c r="BN234" s="601">
        <v>4</v>
      </c>
      <c r="BO234" s="598">
        <f t="shared" si="149"/>
        <v>7.247689798876608E-4</v>
      </c>
      <c r="BP234" s="601">
        <v>146</v>
      </c>
      <c r="BQ234" s="598">
        <f t="shared" si="132"/>
        <v>2.6454067765899619E-2</v>
      </c>
      <c r="BR234" s="601">
        <f t="shared" si="133"/>
        <v>150</v>
      </c>
      <c r="BS234" s="598">
        <f t="shared" si="150"/>
        <v>2.7178836745787281E-2</v>
      </c>
      <c r="BT234" s="600">
        <v>1</v>
      </c>
      <c r="BU234" s="598">
        <f t="shared" si="151"/>
        <v>0.25</v>
      </c>
      <c r="BV234" s="600">
        <v>0</v>
      </c>
      <c r="BW234" s="598">
        <f t="shared" si="152"/>
        <v>0</v>
      </c>
      <c r="BX234" s="387" t="str">
        <f t="shared" si="153"/>
        <v/>
      </c>
    </row>
    <row r="235" spans="1:76" s="167" customFormat="1" x14ac:dyDescent="0.2">
      <c r="A235" s="379" t="s">
        <v>696</v>
      </c>
      <c r="B235" s="379" t="s">
        <v>700</v>
      </c>
      <c r="C235" s="379" t="s">
        <v>514</v>
      </c>
      <c r="D235" s="379" t="s">
        <v>527</v>
      </c>
      <c r="E235" s="379" t="s">
        <v>504</v>
      </c>
      <c r="F235" s="379" t="s">
        <v>519</v>
      </c>
      <c r="G235" s="10" t="s">
        <v>320</v>
      </c>
      <c r="H235" s="10" t="s">
        <v>1110</v>
      </c>
      <c r="I235" s="10" t="s">
        <v>935</v>
      </c>
      <c r="J235" s="591" t="s">
        <v>505</v>
      </c>
      <c r="K235" s="380"/>
      <c r="L235" s="380"/>
      <c r="M235" s="381"/>
      <c r="N235" s="380"/>
      <c r="O235" s="380"/>
      <c r="P235" s="380"/>
      <c r="Q235" s="382"/>
      <c r="R235" s="382"/>
      <c r="S235" s="382"/>
      <c r="T235" s="147" t="s">
        <v>386</v>
      </c>
      <c r="U235" s="383">
        <v>2</v>
      </c>
      <c r="V235" s="600">
        <v>0</v>
      </c>
      <c r="W235" s="600">
        <v>8</v>
      </c>
      <c r="X235" s="123">
        <f t="shared" si="134"/>
        <v>4</v>
      </c>
      <c r="Y235" s="601">
        <f t="shared" si="135"/>
        <v>5752</v>
      </c>
      <c r="Z235" s="601">
        <f t="shared" si="136"/>
        <v>2195</v>
      </c>
      <c r="AA235" s="600">
        <v>2</v>
      </c>
      <c r="AB235" s="598">
        <f t="shared" si="172"/>
        <v>0.25</v>
      </c>
      <c r="AC235" s="384"/>
      <c r="AD235" s="385"/>
      <c r="AE235" s="600">
        <v>1</v>
      </c>
      <c r="AF235" s="598">
        <f t="shared" si="173"/>
        <v>0.5</v>
      </c>
      <c r="AG235" s="600">
        <f t="shared" si="174"/>
        <v>1</v>
      </c>
      <c r="AH235" s="385"/>
      <c r="AI235" s="600">
        <v>0</v>
      </c>
      <c r="AJ235" s="598">
        <f t="shared" si="169"/>
        <v>0</v>
      </c>
      <c r="AK235" s="600">
        <v>0</v>
      </c>
      <c r="AL235" s="598">
        <f t="shared" si="170"/>
        <v>0</v>
      </c>
      <c r="AM235" s="386">
        <v>11499</v>
      </c>
      <c r="AN235" s="601">
        <v>5</v>
      </c>
      <c r="AO235" s="602">
        <f t="shared" si="167"/>
        <v>4.3463143254520169E-4</v>
      </c>
      <c r="AP235" s="601">
        <f t="shared" si="160"/>
        <v>11504</v>
      </c>
      <c r="AQ235" s="167">
        <v>17800</v>
      </c>
      <c r="AR235" s="665">
        <v>0.64629213483146064</v>
      </c>
      <c r="AS235" s="386">
        <f t="shared" si="138"/>
        <v>11499</v>
      </c>
      <c r="AT235" s="386">
        <f t="shared" si="162"/>
        <v>5</v>
      </c>
      <c r="AU235" s="601">
        <f t="shared" si="139"/>
        <v>11504</v>
      </c>
      <c r="AV235" s="601">
        <v>4385</v>
      </c>
      <c r="AW235" s="598">
        <f t="shared" si="171"/>
        <v>0.38133750760935736</v>
      </c>
      <c r="AX235" s="601">
        <v>5</v>
      </c>
      <c r="AY235" s="598">
        <f t="shared" si="168"/>
        <v>1</v>
      </c>
      <c r="AZ235" s="601">
        <f t="shared" si="141"/>
        <v>4390</v>
      </c>
      <c r="BA235" s="598">
        <f t="shared" si="142"/>
        <v>0.38160639777468708</v>
      </c>
      <c r="BB235" s="601">
        <v>39</v>
      </c>
      <c r="BC235" s="598">
        <f t="shared" si="143"/>
        <v>8.8939566704675024E-3</v>
      </c>
      <c r="BD235" s="600">
        <v>1</v>
      </c>
      <c r="BE235" s="598">
        <f t="shared" si="164"/>
        <v>0.2</v>
      </c>
      <c r="BF235" s="600">
        <f t="shared" si="144"/>
        <v>40</v>
      </c>
      <c r="BG235" s="598">
        <f t="shared" si="145"/>
        <v>9.1116173120728925E-3</v>
      </c>
      <c r="BH235" s="601">
        <v>33</v>
      </c>
      <c r="BI235" s="598">
        <f t="shared" si="146"/>
        <v>0.84615384615384615</v>
      </c>
      <c r="BJ235" s="600">
        <v>0</v>
      </c>
      <c r="BK235" s="598">
        <f t="shared" si="159"/>
        <v>0</v>
      </c>
      <c r="BL235" s="600">
        <f t="shared" si="147"/>
        <v>33</v>
      </c>
      <c r="BM235" s="598">
        <f t="shared" si="148"/>
        <v>0.82499999999999996</v>
      </c>
      <c r="BN235" s="601">
        <v>26</v>
      </c>
      <c r="BO235" s="598">
        <f t="shared" si="149"/>
        <v>5.92255125284738E-3</v>
      </c>
      <c r="BP235" s="601">
        <v>119</v>
      </c>
      <c r="BQ235" s="598">
        <f t="shared" si="132"/>
        <v>2.7107061503416855E-2</v>
      </c>
      <c r="BR235" s="601">
        <f t="shared" si="133"/>
        <v>145</v>
      </c>
      <c r="BS235" s="598">
        <f t="shared" si="150"/>
        <v>3.3029612756264239E-2</v>
      </c>
      <c r="BT235" s="600">
        <v>2</v>
      </c>
      <c r="BU235" s="598">
        <f t="shared" si="151"/>
        <v>0.25</v>
      </c>
      <c r="BV235" s="600">
        <v>1</v>
      </c>
      <c r="BW235" s="598">
        <f t="shared" si="152"/>
        <v>0.5</v>
      </c>
      <c r="BX235" s="387" t="str">
        <f t="shared" si="153"/>
        <v/>
      </c>
    </row>
    <row r="236" spans="1:76" s="167" customFormat="1" x14ac:dyDescent="0.2">
      <c r="A236" s="379" t="s">
        <v>696</v>
      </c>
      <c r="B236" s="379" t="s">
        <v>700</v>
      </c>
      <c r="C236" s="379" t="s">
        <v>701</v>
      </c>
      <c r="D236" s="379" t="s">
        <v>527</v>
      </c>
      <c r="E236" s="379" t="s">
        <v>504</v>
      </c>
      <c r="F236" s="379" t="s">
        <v>519</v>
      </c>
      <c r="G236" s="10" t="s">
        <v>320</v>
      </c>
      <c r="H236" s="10" t="s">
        <v>1110</v>
      </c>
      <c r="I236" s="10" t="s">
        <v>935</v>
      </c>
      <c r="J236" s="591" t="s">
        <v>505</v>
      </c>
      <c r="K236" s="380"/>
      <c r="L236" s="380"/>
      <c r="M236" s="381"/>
      <c r="N236" s="380"/>
      <c r="O236" s="380"/>
      <c r="P236" s="380"/>
      <c r="Q236" s="382"/>
      <c r="R236" s="382"/>
      <c r="S236" s="382"/>
      <c r="T236" s="147" t="s">
        <v>386</v>
      </c>
      <c r="U236" s="383">
        <v>2</v>
      </c>
      <c r="V236" s="600">
        <v>0</v>
      </c>
      <c r="W236" s="600">
        <v>8</v>
      </c>
      <c r="X236" s="123">
        <f t="shared" si="134"/>
        <v>4</v>
      </c>
      <c r="Y236" s="601">
        <f t="shared" si="135"/>
        <v>6439.5</v>
      </c>
      <c r="Z236" s="601">
        <f t="shared" si="136"/>
        <v>2603.5</v>
      </c>
      <c r="AA236" s="600">
        <v>2</v>
      </c>
      <c r="AB236" s="598">
        <f t="shared" si="172"/>
        <v>0.25</v>
      </c>
      <c r="AC236" s="384"/>
      <c r="AD236" s="385"/>
      <c r="AE236" s="600">
        <v>1</v>
      </c>
      <c r="AF236" s="598">
        <f t="shared" si="173"/>
        <v>0.5</v>
      </c>
      <c r="AG236" s="600">
        <f t="shared" si="174"/>
        <v>1</v>
      </c>
      <c r="AH236" s="385"/>
      <c r="AI236" s="600">
        <v>2</v>
      </c>
      <c r="AJ236" s="598">
        <f t="shared" si="169"/>
        <v>0.25</v>
      </c>
      <c r="AK236" s="600">
        <v>1</v>
      </c>
      <c r="AL236" s="598">
        <f t="shared" si="170"/>
        <v>0.5</v>
      </c>
      <c r="AM236" s="386">
        <v>12866</v>
      </c>
      <c r="AN236" s="601">
        <v>13</v>
      </c>
      <c r="AO236" s="602">
        <f t="shared" si="167"/>
        <v>1.0093951393741749E-3</v>
      </c>
      <c r="AP236" s="601">
        <f t="shared" si="160"/>
        <v>12879</v>
      </c>
      <c r="AQ236" s="167">
        <v>17800</v>
      </c>
      <c r="AR236" s="665">
        <v>0.72353932584269665</v>
      </c>
      <c r="AS236" s="386">
        <f t="shared" si="138"/>
        <v>12866</v>
      </c>
      <c r="AT236" s="386">
        <f t="shared" si="162"/>
        <v>13</v>
      </c>
      <c r="AU236" s="601">
        <f t="shared" si="139"/>
        <v>12879</v>
      </c>
      <c r="AV236" s="601">
        <v>5194</v>
      </c>
      <c r="AW236" s="598">
        <f t="shared" si="171"/>
        <v>0.40369967355821545</v>
      </c>
      <c r="AX236" s="601">
        <v>13</v>
      </c>
      <c r="AY236" s="598">
        <f t="shared" si="168"/>
        <v>1</v>
      </c>
      <c r="AZ236" s="601">
        <f t="shared" si="141"/>
        <v>5207</v>
      </c>
      <c r="BA236" s="598">
        <f t="shared" si="142"/>
        <v>0.40430157620933305</v>
      </c>
      <c r="BB236" s="601">
        <v>62</v>
      </c>
      <c r="BC236" s="598">
        <f t="shared" si="143"/>
        <v>1.1936850211782826E-2</v>
      </c>
      <c r="BD236" s="600">
        <v>6</v>
      </c>
      <c r="BE236" s="598">
        <f t="shared" si="164"/>
        <v>0.46153846153846156</v>
      </c>
      <c r="BF236" s="600">
        <f t="shared" si="144"/>
        <v>68</v>
      </c>
      <c r="BG236" s="598">
        <f t="shared" si="145"/>
        <v>1.3059343191857115E-2</v>
      </c>
      <c r="BH236" s="601">
        <v>46</v>
      </c>
      <c r="BI236" s="598">
        <f t="shared" si="146"/>
        <v>0.74193548387096775</v>
      </c>
      <c r="BJ236" s="600">
        <v>1</v>
      </c>
      <c r="BK236" s="598">
        <f t="shared" si="159"/>
        <v>0.16666666666666666</v>
      </c>
      <c r="BL236" s="600">
        <f t="shared" si="147"/>
        <v>47</v>
      </c>
      <c r="BM236" s="598">
        <f t="shared" si="148"/>
        <v>0.69117647058823528</v>
      </c>
      <c r="BN236" s="601">
        <v>9</v>
      </c>
      <c r="BO236" s="598">
        <f t="shared" si="149"/>
        <v>1.7284424812752065E-3</v>
      </c>
      <c r="BP236" s="601">
        <v>177</v>
      </c>
      <c r="BQ236" s="598">
        <f t="shared" si="132"/>
        <v>3.3992702131745725E-2</v>
      </c>
      <c r="BR236" s="601">
        <f t="shared" si="133"/>
        <v>186</v>
      </c>
      <c r="BS236" s="598">
        <f t="shared" si="150"/>
        <v>3.5721144613020936E-2</v>
      </c>
      <c r="BT236" s="600">
        <v>3</v>
      </c>
      <c r="BU236" s="598">
        <f t="shared" si="151"/>
        <v>0.375</v>
      </c>
      <c r="BV236" s="600">
        <v>0</v>
      </c>
      <c r="BW236" s="598">
        <f t="shared" si="152"/>
        <v>0</v>
      </c>
      <c r="BX236" s="387" t="str">
        <f t="shared" si="153"/>
        <v/>
      </c>
    </row>
    <row r="237" spans="1:76" s="167" customFormat="1" x14ac:dyDescent="0.2">
      <c r="A237" s="379" t="s">
        <v>696</v>
      </c>
      <c r="B237" s="379" t="s">
        <v>700</v>
      </c>
      <c r="C237" s="379" t="s">
        <v>623</v>
      </c>
      <c r="D237" s="379" t="s">
        <v>527</v>
      </c>
      <c r="E237" s="379" t="s">
        <v>504</v>
      </c>
      <c r="F237" s="379" t="s">
        <v>519</v>
      </c>
      <c r="G237" s="10" t="s">
        <v>320</v>
      </c>
      <c r="H237" s="10" t="s">
        <v>1110</v>
      </c>
      <c r="I237" s="10" t="s">
        <v>935</v>
      </c>
      <c r="J237" s="591" t="s">
        <v>505</v>
      </c>
      <c r="K237" s="380"/>
      <c r="L237" s="380"/>
      <c r="M237" s="381"/>
      <c r="N237" s="380"/>
      <c r="O237" s="380"/>
      <c r="P237" s="380"/>
      <c r="Q237" s="382"/>
      <c r="R237" s="382"/>
      <c r="S237" s="382"/>
      <c r="T237" s="147" t="s">
        <v>386</v>
      </c>
      <c r="U237" s="383">
        <v>2</v>
      </c>
      <c r="V237" s="600">
        <v>0</v>
      </c>
      <c r="W237" s="600">
        <v>7</v>
      </c>
      <c r="X237" s="123">
        <f t="shared" si="134"/>
        <v>3.5</v>
      </c>
      <c r="Y237" s="601">
        <f t="shared" si="135"/>
        <v>5128.5</v>
      </c>
      <c r="Z237" s="601">
        <f t="shared" si="136"/>
        <v>1919</v>
      </c>
      <c r="AA237" s="600">
        <v>2</v>
      </c>
      <c r="AB237" s="598">
        <f t="shared" si="172"/>
        <v>0.2857142857142857</v>
      </c>
      <c r="AC237" s="384"/>
      <c r="AD237" s="385"/>
      <c r="AE237" s="600">
        <v>2</v>
      </c>
      <c r="AF237" s="598">
        <f t="shared" si="173"/>
        <v>1</v>
      </c>
      <c r="AG237" s="600">
        <f t="shared" si="174"/>
        <v>2</v>
      </c>
      <c r="AH237" s="385"/>
      <c r="AI237" s="600">
        <v>0</v>
      </c>
      <c r="AJ237" s="598">
        <f t="shared" si="169"/>
        <v>0</v>
      </c>
      <c r="AK237" s="600">
        <v>0</v>
      </c>
      <c r="AL237" s="598">
        <f t="shared" si="170"/>
        <v>0</v>
      </c>
      <c r="AM237" s="386">
        <v>10250</v>
      </c>
      <c r="AN237" s="601">
        <v>7</v>
      </c>
      <c r="AO237" s="602">
        <f t="shared" si="167"/>
        <v>6.8246075850638592E-4</v>
      </c>
      <c r="AP237" s="601">
        <f t="shared" si="160"/>
        <v>10257</v>
      </c>
      <c r="AQ237" s="167">
        <v>16200</v>
      </c>
      <c r="AR237" s="665">
        <v>0.63314814814814813</v>
      </c>
      <c r="AS237" s="386">
        <f t="shared" si="138"/>
        <v>10250</v>
      </c>
      <c r="AT237" s="386">
        <f t="shared" si="162"/>
        <v>7</v>
      </c>
      <c r="AU237" s="601">
        <f t="shared" si="139"/>
        <v>10257</v>
      </c>
      <c r="AV237" s="601">
        <v>3832</v>
      </c>
      <c r="AW237" s="598">
        <f t="shared" si="171"/>
        <v>0.37385365853658536</v>
      </c>
      <c r="AX237" s="601">
        <v>6</v>
      </c>
      <c r="AY237" s="598">
        <f t="shared" si="168"/>
        <v>0.8571428571428571</v>
      </c>
      <c r="AZ237" s="601">
        <f t="shared" si="141"/>
        <v>3838</v>
      </c>
      <c r="BA237" s="598">
        <f t="shared" si="142"/>
        <v>0.37418348444964417</v>
      </c>
      <c r="BB237" s="601">
        <v>29</v>
      </c>
      <c r="BC237" s="598">
        <f t="shared" si="143"/>
        <v>7.5678496868475994E-3</v>
      </c>
      <c r="BD237" s="600">
        <v>8</v>
      </c>
      <c r="BE237" s="598">
        <f t="shared" si="164"/>
        <v>1.3333333333333333</v>
      </c>
      <c r="BF237" s="600">
        <f t="shared" si="144"/>
        <v>37</v>
      </c>
      <c r="BG237" s="598">
        <f t="shared" si="145"/>
        <v>9.6404377279833246E-3</v>
      </c>
      <c r="BH237" s="601">
        <v>21</v>
      </c>
      <c r="BI237" s="598">
        <f t="shared" si="146"/>
        <v>0.72413793103448276</v>
      </c>
      <c r="BJ237" s="600">
        <v>0</v>
      </c>
      <c r="BK237" s="598">
        <f t="shared" si="159"/>
        <v>0</v>
      </c>
      <c r="BL237" s="600">
        <f t="shared" si="147"/>
        <v>21</v>
      </c>
      <c r="BM237" s="598">
        <f t="shared" si="148"/>
        <v>0.56756756756756754</v>
      </c>
      <c r="BN237" s="601">
        <v>19</v>
      </c>
      <c r="BO237" s="598">
        <f t="shared" si="149"/>
        <v>4.9504950495049506E-3</v>
      </c>
      <c r="BP237" s="601">
        <v>80</v>
      </c>
      <c r="BQ237" s="598">
        <f t="shared" si="132"/>
        <v>2.0844189682126108E-2</v>
      </c>
      <c r="BR237" s="601">
        <f t="shared" si="133"/>
        <v>99</v>
      </c>
      <c r="BS237" s="598">
        <f t="shared" si="150"/>
        <v>2.579468473163106E-2</v>
      </c>
      <c r="BT237" s="600">
        <v>3</v>
      </c>
      <c r="BU237" s="598">
        <f t="shared" si="151"/>
        <v>0.42857142857142855</v>
      </c>
      <c r="BV237" s="600">
        <v>1</v>
      </c>
      <c r="BW237" s="598">
        <f t="shared" si="152"/>
        <v>0.5</v>
      </c>
      <c r="BX237" s="387" t="str">
        <f t="shared" si="153"/>
        <v/>
      </c>
    </row>
    <row r="238" spans="1:76" s="167" customFormat="1" x14ac:dyDescent="0.2">
      <c r="A238" s="379" t="s">
        <v>696</v>
      </c>
      <c r="B238" s="379" t="s">
        <v>700</v>
      </c>
      <c r="C238" s="379" t="s">
        <v>702</v>
      </c>
      <c r="D238" s="379" t="s">
        <v>527</v>
      </c>
      <c r="E238" s="379" t="s">
        <v>504</v>
      </c>
      <c r="F238" s="379" t="s">
        <v>519</v>
      </c>
      <c r="G238" s="10" t="s">
        <v>320</v>
      </c>
      <c r="H238" s="10" t="s">
        <v>1110</v>
      </c>
      <c r="I238" s="10" t="s">
        <v>935</v>
      </c>
      <c r="J238" s="591" t="s">
        <v>505</v>
      </c>
      <c r="K238" s="380"/>
      <c r="L238" s="380"/>
      <c r="M238" s="381"/>
      <c r="N238" s="380"/>
      <c r="O238" s="380"/>
      <c r="P238" s="380"/>
      <c r="Q238" s="382"/>
      <c r="R238" s="382"/>
      <c r="S238" s="382"/>
      <c r="T238" s="147" t="s">
        <v>386</v>
      </c>
      <c r="U238" s="383">
        <v>2</v>
      </c>
      <c r="V238" s="600">
        <v>0</v>
      </c>
      <c r="W238" s="600">
        <v>5</v>
      </c>
      <c r="X238" s="123">
        <f t="shared" si="134"/>
        <v>2.5</v>
      </c>
      <c r="Y238" s="601">
        <f t="shared" si="135"/>
        <v>5775.5</v>
      </c>
      <c r="Z238" s="601">
        <f t="shared" si="136"/>
        <v>2512.5</v>
      </c>
      <c r="AA238" s="600">
        <v>1</v>
      </c>
      <c r="AB238" s="598">
        <f t="shared" si="172"/>
        <v>0.2</v>
      </c>
      <c r="AC238" s="384"/>
      <c r="AD238" s="385"/>
      <c r="AE238" s="600">
        <v>0</v>
      </c>
      <c r="AF238" s="598">
        <f t="shared" si="173"/>
        <v>0</v>
      </c>
      <c r="AG238" s="600">
        <f t="shared" si="174"/>
        <v>0</v>
      </c>
      <c r="AH238" s="385"/>
      <c r="AI238" s="600">
        <v>1</v>
      </c>
      <c r="AJ238" s="598">
        <f t="shared" si="169"/>
        <v>0.2</v>
      </c>
      <c r="AK238" s="600">
        <v>1</v>
      </c>
      <c r="AL238" s="598">
        <f t="shared" si="170"/>
        <v>0.5</v>
      </c>
      <c r="AM238" s="386">
        <v>11550</v>
      </c>
      <c r="AN238" s="601">
        <v>1</v>
      </c>
      <c r="AO238" s="602">
        <f t="shared" si="167"/>
        <v>8.6572591117652152E-5</v>
      </c>
      <c r="AP238" s="601">
        <f t="shared" si="160"/>
        <v>11551</v>
      </c>
      <c r="AQ238" s="167">
        <v>17950</v>
      </c>
      <c r="AR238" s="665">
        <v>0.64350974930362115</v>
      </c>
      <c r="AS238" s="386">
        <f t="shared" si="138"/>
        <v>11550</v>
      </c>
      <c r="AT238" s="386">
        <f t="shared" si="162"/>
        <v>1</v>
      </c>
      <c r="AU238" s="601">
        <f t="shared" si="139"/>
        <v>11551</v>
      </c>
      <c r="AV238" s="601">
        <v>5024</v>
      </c>
      <c r="AW238" s="598">
        <f t="shared" si="171"/>
        <v>0.43497835497835496</v>
      </c>
      <c r="AX238" s="601">
        <v>1</v>
      </c>
      <c r="AY238" s="598">
        <f t="shared" si="168"/>
        <v>1</v>
      </c>
      <c r="AZ238" s="601">
        <f t="shared" si="141"/>
        <v>5025</v>
      </c>
      <c r="BA238" s="598">
        <f t="shared" si="142"/>
        <v>0.43502727036620203</v>
      </c>
      <c r="BB238" s="601">
        <v>24</v>
      </c>
      <c r="BC238" s="598">
        <f t="shared" si="143"/>
        <v>4.7770700636942673E-3</v>
      </c>
      <c r="BD238" s="600">
        <v>1</v>
      </c>
      <c r="BE238" s="598">
        <f t="shared" si="164"/>
        <v>1</v>
      </c>
      <c r="BF238" s="600">
        <f t="shared" si="144"/>
        <v>25</v>
      </c>
      <c r="BG238" s="598">
        <f t="shared" si="145"/>
        <v>4.9751243781094526E-3</v>
      </c>
      <c r="BH238" s="601">
        <v>21</v>
      </c>
      <c r="BI238" s="598">
        <f t="shared" si="146"/>
        <v>0.875</v>
      </c>
      <c r="BJ238" s="600">
        <v>0</v>
      </c>
      <c r="BK238" s="598">
        <f t="shared" si="159"/>
        <v>0</v>
      </c>
      <c r="BL238" s="600">
        <f t="shared" si="147"/>
        <v>21</v>
      </c>
      <c r="BM238" s="598">
        <f t="shared" si="148"/>
        <v>0.84</v>
      </c>
      <c r="BN238" s="601">
        <v>19</v>
      </c>
      <c r="BO238" s="598">
        <f t="shared" si="149"/>
        <v>3.781094527363184E-3</v>
      </c>
      <c r="BP238" s="601">
        <v>46</v>
      </c>
      <c r="BQ238" s="598">
        <f t="shared" si="132"/>
        <v>9.1542288557213934E-3</v>
      </c>
      <c r="BR238" s="601">
        <f t="shared" si="133"/>
        <v>65</v>
      </c>
      <c r="BS238" s="598">
        <f t="shared" si="150"/>
        <v>1.2935323383084577E-2</v>
      </c>
      <c r="BT238" s="600">
        <v>1</v>
      </c>
      <c r="BU238" s="598">
        <f t="shared" si="151"/>
        <v>0.2</v>
      </c>
      <c r="BV238" s="600">
        <v>1</v>
      </c>
      <c r="BW238" s="598">
        <f t="shared" si="152"/>
        <v>0.5</v>
      </c>
      <c r="BX238" s="387" t="str">
        <f t="shared" si="153"/>
        <v/>
      </c>
    </row>
    <row r="239" spans="1:76" s="167" customFormat="1" x14ac:dyDescent="0.2">
      <c r="A239" s="379" t="s">
        <v>696</v>
      </c>
      <c r="B239" s="379" t="s">
        <v>700</v>
      </c>
      <c r="C239" s="379" t="s">
        <v>513</v>
      </c>
      <c r="D239" s="379" t="s">
        <v>527</v>
      </c>
      <c r="E239" s="379" t="s">
        <v>504</v>
      </c>
      <c r="F239" s="379" t="s">
        <v>519</v>
      </c>
      <c r="G239" s="10" t="s">
        <v>320</v>
      </c>
      <c r="H239" s="10" t="s">
        <v>1110</v>
      </c>
      <c r="I239" s="10" t="s">
        <v>935</v>
      </c>
      <c r="J239" s="591" t="s">
        <v>505</v>
      </c>
      <c r="K239" s="391" t="s">
        <v>449</v>
      </c>
      <c r="L239" s="391" t="s">
        <v>442</v>
      </c>
      <c r="M239" s="473" t="s">
        <v>979</v>
      </c>
      <c r="N239" s="391" t="s">
        <v>437</v>
      </c>
      <c r="O239" s="391" t="s">
        <v>438</v>
      </c>
      <c r="P239" s="391" t="s">
        <v>438</v>
      </c>
      <c r="Q239" s="386">
        <v>69713</v>
      </c>
      <c r="R239" s="386">
        <v>758</v>
      </c>
      <c r="S239" s="386">
        <v>294</v>
      </c>
      <c r="T239" s="147" t="s">
        <v>386</v>
      </c>
      <c r="U239" s="383">
        <v>2</v>
      </c>
      <c r="V239" s="600">
        <v>0</v>
      </c>
      <c r="W239" s="600">
        <v>3</v>
      </c>
      <c r="X239" s="123">
        <f t="shared" si="134"/>
        <v>1.5</v>
      </c>
      <c r="Y239" s="601">
        <f t="shared" si="135"/>
        <v>5640</v>
      </c>
      <c r="Z239" s="601">
        <f t="shared" si="136"/>
        <v>2080</v>
      </c>
      <c r="AA239" s="600">
        <v>2</v>
      </c>
      <c r="AB239" s="598">
        <f t="shared" si="172"/>
        <v>0.66666666666666663</v>
      </c>
      <c r="AC239" s="384"/>
      <c r="AD239" s="385"/>
      <c r="AE239" s="600">
        <v>2</v>
      </c>
      <c r="AF239" s="598">
        <f t="shared" si="173"/>
        <v>1</v>
      </c>
      <c r="AG239" s="600">
        <f t="shared" si="174"/>
        <v>2</v>
      </c>
      <c r="AH239" s="385"/>
      <c r="AI239" s="600">
        <v>0</v>
      </c>
      <c r="AJ239" s="598">
        <f t="shared" si="169"/>
        <v>0</v>
      </c>
      <c r="AK239" s="600">
        <v>0</v>
      </c>
      <c r="AL239" s="598">
        <f t="shared" si="170"/>
        <v>0</v>
      </c>
      <c r="AM239" s="386">
        <v>11280</v>
      </c>
      <c r="AN239" s="601">
        <v>0</v>
      </c>
      <c r="AO239" s="602">
        <f t="shared" si="167"/>
        <v>0</v>
      </c>
      <c r="AP239" s="601">
        <f t="shared" si="160"/>
        <v>11280</v>
      </c>
      <c r="AQ239" s="167">
        <v>15550</v>
      </c>
      <c r="AR239" s="665">
        <v>0.72540192926045011</v>
      </c>
      <c r="AS239" s="386">
        <f t="shared" si="138"/>
        <v>11280</v>
      </c>
      <c r="AT239" s="386">
        <f t="shared" si="162"/>
        <v>0</v>
      </c>
      <c r="AU239" s="601">
        <f t="shared" si="139"/>
        <v>11280</v>
      </c>
      <c r="AV239" s="601">
        <v>4160</v>
      </c>
      <c r="AW239" s="598">
        <f t="shared" si="171"/>
        <v>0.36879432624113473</v>
      </c>
      <c r="AX239" s="601">
        <v>0</v>
      </c>
      <c r="AY239" s="385" t="str">
        <f t="shared" si="168"/>
        <v/>
      </c>
      <c r="AZ239" s="601">
        <f t="shared" si="141"/>
        <v>4160</v>
      </c>
      <c r="BA239" s="598">
        <f t="shared" si="142"/>
        <v>0.36879432624113473</v>
      </c>
      <c r="BB239" s="601">
        <v>29</v>
      </c>
      <c r="BC239" s="598">
        <f t="shared" si="143"/>
        <v>6.9711538461538465E-3</v>
      </c>
      <c r="BD239" s="600">
        <v>0</v>
      </c>
      <c r="BE239" s="385" t="str">
        <f>IF(BD239="","",IF(AX239=0,"",BD239/AX239))</f>
        <v/>
      </c>
      <c r="BF239" s="600">
        <f t="shared" si="144"/>
        <v>29</v>
      </c>
      <c r="BG239" s="598">
        <f t="shared" si="145"/>
        <v>6.9711538461538465E-3</v>
      </c>
      <c r="BH239" s="601">
        <v>26</v>
      </c>
      <c r="BI239" s="598">
        <f t="shared" si="146"/>
        <v>0.89655172413793105</v>
      </c>
      <c r="BJ239" s="600">
        <v>0</v>
      </c>
      <c r="BK239" s="385" t="str">
        <f t="shared" si="159"/>
        <v/>
      </c>
      <c r="BL239" s="600">
        <f t="shared" si="147"/>
        <v>26</v>
      </c>
      <c r="BM239" s="598">
        <f t="shared" si="148"/>
        <v>0.89655172413793105</v>
      </c>
      <c r="BN239" s="601">
        <v>1</v>
      </c>
      <c r="BO239" s="598">
        <f t="shared" si="149"/>
        <v>2.403846153846154E-4</v>
      </c>
      <c r="BP239" s="601">
        <v>126</v>
      </c>
      <c r="BQ239" s="598">
        <f t="shared" si="132"/>
        <v>3.0288461538461538E-2</v>
      </c>
      <c r="BR239" s="601">
        <f t="shared" si="133"/>
        <v>127</v>
      </c>
      <c r="BS239" s="598">
        <f t="shared" si="150"/>
        <v>3.0528846153846153E-2</v>
      </c>
      <c r="BT239" s="600">
        <v>2</v>
      </c>
      <c r="BU239" s="598">
        <f t="shared" si="151"/>
        <v>0.66666666666666663</v>
      </c>
      <c r="BV239" s="600">
        <v>1</v>
      </c>
      <c r="BW239" s="598">
        <f t="shared" si="152"/>
        <v>0.5</v>
      </c>
      <c r="BX239" s="387" t="str">
        <f t="shared" si="153"/>
        <v/>
      </c>
    </row>
    <row r="240" spans="1:76" s="503" customFormat="1" ht="13.5" thickBot="1" x14ac:dyDescent="0.25">
      <c r="A240" s="491" t="s">
        <v>696</v>
      </c>
      <c r="B240" s="491" t="s">
        <v>700</v>
      </c>
      <c r="C240" s="491" t="s">
        <v>502</v>
      </c>
      <c r="D240" s="491" t="s">
        <v>509</v>
      </c>
      <c r="E240" s="491" t="s">
        <v>504</v>
      </c>
      <c r="F240" s="491" t="s">
        <v>519</v>
      </c>
      <c r="G240" s="94" t="s">
        <v>320</v>
      </c>
      <c r="H240" s="83" t="s">
        <v>1110</v>
      </c>
      <c r="I240" s="10" t="s">
        <v>935</v>
      </c>
      <c r="J240" s="329" t="s">
        <v>505</v>
      </c>
      <c r="K240" s="508"/>
      <c r="L240" s="508"/>
      <c r="M240" s="556"/>
      <c r="N240" s="508"/>
      <c r="O240" s="568"/>
      <c r="P240" s="508"/>
      <c r="Q240" s="524"/>
      <c r="R240" s="524"/>
      <c r="S240" s="524"/>
      <c r="T240" s="493" t="s">
        <v>386</v>
      </c>
      <c r="U240" s="494">
        <v>1</v>
      </c>
      <c r="V240" s="497">
        <v>0</v>
      </c>
      <c r="W240" s="497">
        <v>2</v>
      </c>
      <c r="X240" s="495">
        <f t="shared" si="134"/>
        <v>2</v>
      </c>
      <c r="Y240" s="496">
        <f t="shared" si="135"/>
        <v>69713</v>
      </c>
      <c r="Z240" s="496">
        <f t="shared" si="136"/>
        <v>28139</v>
      </c>
      <c r="AA240" s="497">
        <v>2</v>
      </c>
      <c r="AB240" s="498">
        <f t="shared" si="172"/>
        <v>1</v>
      </c>
      <c r="AC240" s="497">
        <v>1</v>
      </c>
      <c r="AD240" s="498" t="s">
        <v>435</v>
      </c>
      <c r="AE240" s="497">
        <v>0</v>
      </c>
      <c r="AF240" s="498">
        <f t="shared" si="173"/>
        <v>0</v>
      </c>
      <c r="AG240" s="497">
        <v>1</v>
      </c>
      <c r="AH240" s="500"/>
      <c r="AI240" s="499"/>
      <c r="AJ240" s="500"/>
      <c r="AK240" s="499"/>
      <c r="AL240" s="500"/>
      <c r="AM240" s="446">
        <v>69680</v>
      </c>
      <c r="AN240" s="496">
        <v>33</v>
      </c>
      <c r="AO240" s="501">
        <f t="shared" si="167"/>
        <v>4.7336938591080571E-4</v>
      </c>
      <c r="AP240" s="496">
        <f t="shared" si="160"/>
        <v>69713</v>
      </c>
      <c r="AQ240" s="167">
        <v>102100</v>
      </c>
      <c r="AR240" s="665">
        <v>0.68279138099902059</v>
      </c>
      <c r="AS240" s="446">
        <f t="shared" si="138"/>
        <v>69680</v>
      </c>
      <c r="AT240" s="446">
        <f t="shared" si="162"/>
        <v>33</v>
      </c>
      <c r="AU240" s="496">
        <f t="shared" si="139"/>
        <v>69713</v>
      </c>
      <c r="AV240" s="496">
        <v>28107</v>
      </c>
      <c r="AW240" s="498">
        <f t="shared" si="171"/>
        <v>0.40337256027554536</v>
      </c>
      <c r="AX240" s="496">
        <v>32</v>
      </c>
      <c r="AY240" s="498">
        <f t="shared" si="168"/>
        <v>0.96969696969696972</v>
      </c>
      <c r="AZ240" s="496">
        <f t="shared" si="141"/>
        <v>28139</v>
      </c>
      <c r="BA240" s="498">
        <f t="shared" si="142"/>
        <v>0.40364064091345947</v>
      </c>
      <c r="BB240" s="496">
        <v>229</v>
      </c>
      <c r="BC240" s="498">
        <f t="shared" si="143"/>
        <v>8.147436581634469E-3</v>
      </c>
      <c r="BD240" s="497">
        <v>17</v>
      </c>
      <c r="BE240" s="498">
        <f>IF(BD240="","",BD240/AX240)</f>
        <v>0.53125</v>
      </c>
      <c r="BF240" s="497">
        <f t="shared" si="144"/>
        <v>246</v>
      </c>
      <c r="BG240" s="498">
        <f t="shared" si="145"/>
        <v>8.74231493656491E-3</v>
      </c>
      <c r="BH240" s="496">
        <v>185</v>
      </c>
      <c r="BI240" s="498">
        <f t="shared" si="146"/>
        <v>0.80786026200873362</v>
      </c>
      <c r="BJ240" s="497">
        <v>2</v>
      </c>
      <c r="BK240" s="498">
        <f t="shared" si="159"/>
        <v>0.11764705882352941</v>
      </c>
      <c r="BL240" s="497">
        <f t="shared" si="147"/>
        <v>187</v>
      </c>
      <c r="BM240" s="498">
        <f t="shared" si="148"/>
        <v>0.76016260162601623</v>
      </c>
      <c r="BN240" s="496">
        <v>15</v>
      </c>
      <c r="BO240" s="498">
        <f t="shared" si="149"/>
        <v>5.3306798393688479E-4</v>
      </c>
      <c r="BP240" s="496">
        <v>765</v>
      </c>
      <c r="BQ240" s="498">
        <f t="shared" si="132"/>
        <v>2.7186467180781122E-2</v>
      </c>
      <c r="BR240" s="496">
        <f t="shared" si="133"/>
        <v>780</v>
      </c>
      <c r="BS240" s="498">
        <f t="shared" si="150"/>
        <v>2.7719535164718007E-2</v>
      </c>
      <c r="BT240" s="497">
        <v>0</v>
      </c>
      <c r="BU240" s="498">
        <f t="shared" si="151"/>
        <v>0</v>
      </c>
      <c r="BV240" s="497">
        <v>0</v>
      </c>
      <c r="BW240" s="498">
        <f t="shared" si="152"/>
        <v>0</v>
      </c>
      <c r="BX240" s="502" t="str">
        <f t="shared" si="153"/>
        <v/>
      </c>
    </row>
    <row r="241" spans="1:76" s="487" customFormat="1" ht="13.5" thickBot="1" x14ac:dyDescent="0.25">
      <c r="A241" s="392" t="s">
        <v>772</v>
      </c>
      <c r="B241" s="392" t="s">
        <v>773</v>
      </c>
      <c r="C241" s="392" t="s">
        <v>502</v>
      </c>
      <c r="D241" s="392" t="s">
        <v>517</v>
      </c>
      <c r="E241" s="392" t="s">
        <v>518</v>
      </c>
      <c r="F241" s="392" t="s">
        <v>519</v>
      </c>
      <c r="G241" s="9" t="s">
        <v>320</v>
      </c>
      <c r="H241" s="83" t="s">
        <v>517</v>
      </c>
      <c r="I241" s="55" t="s">
        <v>517</v>
      </c>
      <c r="J241" s="9"/>
      <c r="K241" s="394" t="s">
        <v>449</v>
      </c>
      <c r="L241" s="394" t="s">
        <v>442</v>
      </c>
      <c r="M241" s="395" t="s">
        <v>979</v>
      </c>
      <c r="N241" s="394" t="s">
        <v>451</v>
      </c>
      <c r="O241" s="467"/>
      <c r="P241" s="467"/>
      <c r="Q241" s="424"/>
      <c r="R241" s="424"/>
      <c r="S241" s="424"/>
      <c r="T241" s="147" t="s">
        <v>386</v>
      </c>
      <c r="U241" s="397">
        <v>7</v>
      </c>
      <c r="V241" s="605">
        <v>0</v>
      </c>
      <c r="W241" s="605">
        <v>15</v>
      </c>
      <c r="X241" s="606">
        <f t="shared" si="134"/>
        <v>2.1428571428571428</v>
      </c>
      <c r="Y241" s="607">
        <f t="shared" si="135"/>
        <v>14035.714285714286</v>
      </c>
      <c r="Z241" s="607">
        <f t="shared" si="136"/>
        <v>5825</v>
      </c>
      <c r="AA241" s="398"/>
      <c r="AB241" s="399"/>
      <c r="AC241" s="398"/>
      <c r="AD241" s="399"/>
      <c r="AE241" s="398"/>
      <c r="AF241" s="399"/>
      <c r="AG241" s="398"/>
      <c r="AH241" s="399"/>
      <c r="AI241" s="605">
        <v>8</v>
      </c>
      <c r="AJ241" s="608">
        <f>AI241/W241</f>
        <v>0.53333333333333333</v>
      </c>
      <c r="AK241" s="605">
        <v>5</v>
      </c>
      <c r="AL241" s="608">
        <f>AK241/U241</f>
        <v>0.7142857142857143</v>
      </c>
      <c r="AM241" s="396">
        <v>98250</v>
      </c>
      <c r="AN241" s="429"/>
      <c r="AO241" s="490"/>
      <c r="AP241" s="607">
        <f t="shared" si="160"/>
        <v>98250</v>
      </c>
      <c r="AQ241" s="167">
        <v>142700</v>
      </c>
      <c r="AR241" s="665">
        <v>0.68850735809390329</v>
      </c>
      <c r="AS241" s="396">
        <f t="shared" si="138"/>
        <v>98250</v>
      </c>
      <c r="AT241" s="424"/>
      <c r="AU241" s="607">
        <f t="shared" si="139"/>
        <v>98250</v>
      </c>
      <c r="AV241" s="607">
        <v>40775</v>
      </c>
      <c r="AW241" s="608">
        <f t="shared" si="171"/>
        <v>0.41501272264631045</v>
      </c>
      <c r="AX241" s="429"/>
      <c r="AY241" s="399" t="str">
        <f t="shared" si="168"/>
        <v/>
      </c>
      <c r="AZ241" s="607">
        <f t="shared" si="141"/>
        <v>40775</v>
      </c>
      <c r="BA241" s="608">
        <f t="shared" si="142"/>
        <v>0.41501272264631045</v>
      </c>
      <c r="BB241" s="607">
        <v>339</v>
      </c>
      <c r="BC241" s="608">
        <f t="shared" si="143"/>
        <v>8.3139178418148371E-3</v>
      </c>
      <c r="BD241" s="398"/>
      <c r="BE241" s="399" t="str">
        <f>IF(BD241="","",BD241/AX241)</f>
        <v/>
      </c>
      <c r="BF241" s="605">
        <f t="shared" si="144"/>
        <v>339</v>
      </c>
      <c r="BG241" s="608">
        <f t="shared" si="145"/>
        <v>8.3139178418148371E-3</v>
      </c>
      <c r="BH241" s="607">
        <v>283</v>
      </c>
      <c r="BI241" s="608">
        <f t="shared" si="146"/>
        <v>0.83480825958702065</v>
      </c>
      <c r="BJ241" s="398"/>
      <c r="BK241" s="399" t="str">
        <f t="shared" si="159"/>
        <v/>
      </c>
      <c r="BL241" s="605">
        <f t="shared" si="147"/>
        <v>283</v>
      </c>
      <c r="BM241" s="608">
        <f t="shared" si="148"/>
        <v>0.83480825958702065</v>
      </c>
      <c r="BN241" s="607">
        <v>2074</v>
      </c>
      <c r="BO241" s="608">
        <f t="shared" si="149"/>
        <v>5.0864500306560395E-2</v>
      </c>
      <c r="BP241" s="607">
        <v>2158</v>
      </c>
      <c r="BQ241" s="608">
        <f t="shared" si="132"/>
        <v>5.2924586143470266E-2</v>
      </c>
      <c r="BR241" s="607">
        <f t="shared" si="133"/>
        <v>4232</v>
      </c>
      <c r="BS241" s="608">
        <f t="shared" si="150"/>
        <v>0.10378908645003065</v>
      </c>
      <c r="BT241" s="605">
        <v>7</v>
      </c>
      <c r="BU241" s="608">
        <f t="shared" si="151"/>
        <v>0.46666666666666667</v>
      </c>
      <c r="BV241" s="605">
        <v>1</v>
      </c>
      <c r="BW241" s="608">
        <f t="shared" si="152"/>
        <v>0.14285714285714285</v>
      </c>
      <c r="BX241" s="411" t="str">
        <f t="shared" si="153"/>
        <v/>
      </c>
    </row>
    <row r="242" spans="1:76" s="486" customFormat="1" x14ac:dyDescent="0.2">
      <c r="A242" s="400" t="s">
        <v>703</v>
      </c>
      <c r="B242" s="400" t="s">
        <v>705</v>
      </c>
      <c r="C242" s="400" t="s">
        <v>502</v>
      </c>
      <c r="D242" s="400" t="s">
        <v>507</v>
      </c>
      <c r="E242" s="400" t="s">
        <v>504</v>
      </c>
      <c r="F242" s="400" t="s">
        <v>505</v>
      </c>
      <c r="G242" s="12" t="s">
        <v>318</v>
      </c>
      <c r="H242" s="12" t="s">
        <v>1109</v>
      </c>
      <c r="I242" s="10" t="s">
        <v>935</v>
      </c>
      <c r="J242" s="12" t="s">
        <v>505</v>
      </c>
      <c r="K242" s="401"/>
      <c r="L242" s="401"/>
      <c r="M242" s="402"/>
      <c r="N242" s="401"/>
      <c r="O242" s="401"/>
      <c r="P242" s="401"/>
      <c r="Q242" s="403"/>
      <c r="R242" s="403"/>
      <c r="S242" s="403"/>
      <c r="T242" s="391" t="s">
        <v>510</v>
      </c>
      <c r="U242" s="405">
        <v>5</v>
      </c>
      <c r="V242" s="597">
        <v>5</v>
      </c>
      <c r="W242" s="597">
        <v>5</v>
      </c>
      <c r="X242" s="113">
        <f t="shared" si="134"/>
        <v>1</v>
      </c>
      <c r="Y242" s="114">
        <f t="shared" si="135"/>
        <v>306.39999999999998</v>
      </c>
      <c r="Z242" s="428" t="str">
        <f t="shared" si="136"/>
        <v/>
      </c>
      <c r="AA242" s="406"/>
      <c r="AB242" s="407"/>
      <c r="AC242" s="406"/>
      <c r="AD242" s="407"/>
      <c r="AE242" s="406"/>
      <c r="AF242" s="407"/>
      <c r="AG242" s="406"/>
      <c r="AH242" s="407"/>
      <c r="AI242" s="597">
        <v>2</v>
      </c>
      <c r="AJ242" s="115">
        <f>AI242/W242</f>
        <v>0.4</v>
      </c>
      <c r="AK242" s="597">
        <v>2</v>
      </c>
      <c r="AL242" s="115">
        <f>AK242/U242</f>
        <v>0.4</v>
      </c>
      <c r="AM242" s="408">
        <v>1529</v>
      </c>
      <c r="AN242" s="114">
        <v>3</v>
      </c>
      <c r="AO242" s="118">
        <f>AN242/AP242</f>
        <v>1.9582245430809398E-3</v>
      </c>
      <c r="AP242" s="114">
        <f t="shared" si="160"/>
        <v>1532</v>
      </c>
      <c r="AQ242" s="167">
        <v>2010</v>
      </c>
      <c r="AR242" s="665">
        <v>0.76218905472636811</v>
      </c>
      <c r="AS242" s="403" t="str">
        <f t="shared" si="138"/>
        <v/>
      </c>
      <c r="AT242" s="403" t="str">
        <f>IF(V242=0,AN242,"")</f>
        <v/>
      </c>
      <c r="AU242" s="428" t="str">
        <f t="shared" si="139"/>
        <v/>
      </c>
      <c r="AV242" s="428"/>
      <c r="AW242" s="407" t="str">
        <f t="shared" si="171"/>
        <v/>
      </c>
      <c r="AX242" s="428"/>
      <c r="AY242" s="407" t="str">
        <f t="shared" si="168"/>
        <v/>
      </c>
      <c r="AZ242" s="428" t="str">
        <f t="shared" si="141"/>
        <v/>
      </c>
      <c r="BA242" s="407" t="str">
        <f t="shared" si="142"/>
        <v/>
      </c>
      <c r="BB242" s="428"/>
      <c r="BC242" s="407" t="str">
        <f t="shared" si="143"/>
        <v/>
      </c>
      <c r="BD242" s="406"/>
      <c r="BE242" s="407" t="str">
        <f>IF(BD242="","",BD242/AX242)</f>
        <v/>
      </c>
      <c r="BF242" s="406" t="str">
        <f t="shared" si="144"/>
        <v/>
      </c>
      <c r="BG242" s="407" t="str">
        <f t="shared" si="145"/>
        <v/>
      </c>
      <c r="BH242" s="428"/>
      <c r="BI242" s="407" t="str">
        <f t="shared" si="146"/>
        <v/>
      </c>
      <c r="BJ242" s="406"/>
      <c r="BK242" s="407" t="str">
        <f t="shared" si="159"/>
        <v/>
      </c>
      <c r="BL242" s="406" t="str">
        <f t="shared" si="147"/>
        <v/>
      </c>
      <c r="BM242" s="407" t="str">
        <f t="shared" si="148"/>
        <v/>
      </c>
      <c r="BN242" s="428"/>
      <c r="BO242" s="407" t="str">
        <f t="shared" si="149"/>
        <v/>
      </c>
      <c r="BP242" s="428"/>
      <c r="BQ242" s="407" t="str">
        <f t="shared" si="132"/>
        <v/>
      </c>
      <c r="BR242" s="428" t="str">
        <f t="shared" si="133"/>
        <v/>
      </c>
      <c r="BS242" s="407" t="str">
        <f t="shared" si="150"/>
        <v/>
      </c>
      <c r="BT242" s="597">
        <v>2</v>
      </c>
      <c r="BU242" s="115">
        <f t="shared" si="151"/>
        <v>0.4</v>
      </c>
      <c r="BV242" s="597">
        <v>2</v>
      </c>
      <c r="BW242" s="115">
        <f t="shared" si="152"/>
        <v>0.4</v>
      </c>
      <c r="BX242" s="409" t="str">
        <f t="shared" si="153"/>
        <v/>
      </c>
    </row>
    <row r="243" spans="1:76" s="167" customFormat="1" x14ac:dyDescent="0.2">
      <c r="A243" s="379" t="s">
        <v>703</v>
      </c>
      <c r="B243" s="379" t="s">
        <v>706</v>
      </c>
      <c r="C243" s="379" t="s">
        <v>502</v>
      </c>
      <c r="D243" s="379" t="s">
        <v>527</v>
      </c>
      <c r="E243" s="379" t="s">
        <v>504</v>
      </c>
      <c r="F243" s="379" t="s">
        <v>505</v>
      </c>
      <c r="G243" s="10" t="s">
        <v>318</v>
      </c>
      <c r="H243" s="12" t="s">
        <v>1109</v>
      </c>
      <c r="I243" s="12" t="s">
        <v>935</v>
      </c>
      <c r="J243" s="10" t="s">
        <v>505</v>
      </c>
      <c r="K243" s="391" t="s">
        <v>436</v>
      </c>
      <c r="L243" s="391" t="s">
        <v>438</v>
      </c>
      <c r="M243" s="482" t="s">
        <v>442</v>
      </c>
      <c r="N243" s="391" t="s">
        <v>437</v>
      </c>
      <c r="O243" s="391" t="s">
        <v>438</v>
      </c>
      <c r="P243" s="391" t="s">
        <v>438</v>
      </c>
      <c r="Q243" s="386">
        <v>38312</v>
      </c>
      <c r="R243" s="386">
        <v>296</v>
      </c>
      <c r="S243" s="386">
        <v>56</v>
      </c>
      <c r="T243" s="147" t="s">
        <v>386</v>
      </c>
      <c r="U243" s="383">
        <v>12</v>
      </c>
      <c r="V243" s="600">
        <v>0</v>
      </c>
      <c r="W243" s="600">
        <v>32</v>
      </c>
      <c r="X243" s="123">
        <f t="shared" si="134"/>
        <v>2.6666666666666665</v>
      </c>
      <c r="Y243" s="601">
        <f t="shared" si="135"/>
        <v>127.66666666666667</v>
      </c>
      <c r="Z243" s="601">
        <f t="shared" si="136"/>
        <v>1917.4166666666667</v>
      </c>
      <c r="AA243" s="600">
        <v>11</v>
      </c>
      <c r="AB243" s="598">
        <f>AA243/W243</f>
        <v>0.34375</v>
      </c>
      <c r="AC243" s="384"/>
      <c r="AD243" s="385"/>
      <c r="AE243" s="600">
        <v>8</v>
      </c>
      <c r="AF243" s="598">
        <f>AE243/U243</f>
        <v>0.66666666666666663</v>
      </c>
      <c r="AG243" s="600">
        <f>AE243+AG242</f>
        <v>8</v>
      </c>
      <c r="AH243" s="598">
        <f>AG243/(U243+1)</f>
        <v>0.61538461538461542</v>
      </c>
      <c r="AI243" s="600">
        <v>0</v>
      </c>
      <c r="AJ243" s="598">
        <f>AI243/W243</f>
        <v>0</v>
      </c>
      <c r="AK243" s="600">
        <v>0</v>
      </c>
      <c r="AL243" s="598">
        <f>AK243/U243</f>
        <v>0</v>
      </c>
      <c r="AM243" s="386">
        <f>AM242</f>
        <v>1529</v>
      </c>
      <c r="AN243" s="601">
        <f>AN242</f>
        <v>3</v>
      </c>
      <c r="AO243" s="602">
        <f>AN243/AP243</f>
        <v>1.9582245430809398E-3</v>
      </c>
      <c r="AP243" s="601">
        <f t="shared" si="160"/>
        <v>1532</v>
      </c>
      <c r="AQ243" s="167">
        <v>51900</v>
      </c>
      <c r="AR243" s="665">
        <v>0.73816955684007712</v>
      </c>
      <c r="AS243" s="386">
        <f t="shared" si="138"/>
        <v>1529</v>
      </c>
      <c r="AT243" s="386">
        <f>IF(V243=0,AN243,"")</f>
        <v>3</v>
      </c>
      <c r="AU243" s="601">
        <f t="shared" si="139"/>
        <v>1532</v>
      </c>
      <c r="AV243" s="601">
        <v>22936</v>
      </c>
      <c r="AW243" s="598">
        <f t="shared" si="171"/>
        <v>15.000654022236755</v>
      </c>
      <c r="AX243" s="601">
        <v>73</v>
      </c>
      <c r="AY243" s="598">
        <f t="shared" si="168"/>
        <v>24.333333333333332</v>
      </c>
      <c r="AZ243" s="601">
        <f t="shared" si="141"/>
        <v>23009</v>
      </c>
      <c r="BA243" s="598">
        <f t="shared" si="142"/>
        <v>15.01892950391645</v>
      </c>
      <c r="BB243" s="601">
        <v>110</v>
      </c>
      <c r="BC243" s="598">
        <f t="shared" si="143"/>
        <v>4.7959539588419949E-3</v>
      </c>
      <c r="BD243" s="600">
        <v>20</v>
      </c>
      <c r="BE243" s="598">
        <f>IF(BD243="","",BD243/AX243)</f>
        <v>0.27397260273972601</v>
      </c>
      <c r="BF243" s="600">
        <f t="shared" si="144"/>
        <v>130</v>
      </c>
      <c r="BG243" s="598">
        <f t="shared" si="145"/>
        <v>5.6499630579338522E-3</v>
      </c>
      <c r="BH243" s="601">
        <v>90</v>
      </c>
      <c r="BI243" s="598">
        <f t="shared" si="146"/>
        <v>0.81818181818181823</v>
      </c>
      <c r="BJ243" s="600">
        <v>18</v>
      </c>
      <c r="BK243" s="598">
        <f t="shared" si="159"/>
        <v>0.9</v>
      </c>
      <c r="BL243" s="600">
        <f t="shared" si="147"/>
        <v>108</v>
      </c>
      <c r="BM243" s="598">
        <f t="shared" si="148"/>
        <v>0.83076923076923082</v>
      </c>
      <c r="BN243" s="601">
        <v>157</v>
      </c>
      <c r="BO243" s="598">
        <f t="shared" si="149"/>
        <v>6.8234169238124212E-3</v>
      </c>
      <c r="BP243" s="601">
        <v>646</v>
      </c>
      <c r="BQ243" s="598">
        <f t="shared" si="132"/>
        <v>2.8075970272502065E-2</v>
      </c>
      <c r="BR243" s="601">
        <f t="shared" si="133"/>
        <v>803</v>
      </c>
      <c r="BS243" s="598">
        <f t="shared" si="150"/>
        <v>3.4899387196314482E-2</v>
      </c>
      <c r="BT243" s="600">
        <v>8</v>
      </c>
      <c r="BU243" s="598">
        <f t="shared" si="151"/>
        <v>0.25</v>
      </c>
      <c r="BV243" s="600">
        <v>3</v>
      </c>
      <c r="BW243" s="598">
        <f t="shared" si="152"/>
        <v>0.25</v>
      </c>
      <c r="BX243" s="387" t="str">
        <f t="shared" si="153"/>
        <v/>
      </c>
    </row>
    <row r="244" spans="1:76" s="167" customFormat="1" x14ac:dyDescent="0.2">
      <c r="A244" s="379" t="s">
        <v>703</v>
      </c>
      <c r="B244" s="379" t="s">
        <v>704</v>
      </c>
      <c r="C244" s="379" t="s">
        <v>502</v>
      </c>
      <c r="D244" s="379" t="s">
        <v>503</v>
      </c>
      <c r="E244" s="379" t="s">
        <v>504</v>
      </c>
      <c r="F244" s="379" t="s">
        <v>505</v>
      </c>
      <c r="G244" s="10" t="s">
        <v>318</v>
      </c>
      <c r="H244" s="103" t="s">
        <v>1109</v>
      </c>
      <c r="I244" s="10" t="s">
        <v>935</v>
      </c>
      <c r="J244" s="10" t="s">
        <v>505</v>
      </c>
      <c r="K244" s="380"/>
      <c r="L244" s="380"/>
      <c r="M244" s="381"/>
      <c r="N244" s="380"/>
      <c r="O244" s="380"/>
      <c r="P244" s="380"/>
      <c r="Q244" s="382"/>
      <c r="R244" s="382"/>
      <c r="S244" s="382"/>
      <c r="T244" s="147" t="s">
        <v>386</v>
      </c>
      <c r="U244" s="383">
        <v>6</v>
      </c>
      <c r="V244" s="600">
        <v>0</v>
      </c>
      <c r="W244" s="600">
        <v>14</v>
      </c>
      <c r="X244" s="123">
        <f t="shared" si="134"/>
        <v>2.3333333333333335</v>
      </c>
      <c r="Y244" s="601">
        <f t="shared" si="135"/>
        <v>5272</v>
      </c>
      <c r="Z244" s="601">
        <f t="shared" si="136"/>
        <v>3141.3333333333335</v>
      </c>
      <c r="AA244" s="384"/>
      <c r="AB244" s="385"/>
      <c r="AC244" s="384"/>
      <c r="AD244" s="385"/>
      <c r="AE244" s="384"/>
      <c r="AF244" s="385"/>
      <c r="AG244" s="384"/>
      <c r="AH244" s="385"/>
      <c r="AI244" s="600">
        <v>3</v>
      </c>
      <c r="AJ244" s="598">
        <f>AI244/W244</f>
        <v>0.21428571428571427</v>
      </c>
      <c r="AK244" s="600">
        <v>2</v>
      </c>
      <c r="AL244" s="598">
        <f>AK244/U244</f>
        <v>0.33333333333333331</v>
      </c>
      <c r="AM244" s="386">
        <v>31632</v>
      </c>
      <c r="AN244" s="388"/>
      <c r="AO244" s="389"/>
      <c r="AP244" s="601">
        <f t="shared" si="160"/>
        <v>31632</v>
      </c>
      <c r="AR244" s="665"/>
      <c r="AS244" s="386">
        <f t="shared" si="138"/>
        <v>31632</v>
      </c>
      <c r="AT244" s="382"/>
      <c r="AU244" s="601">
        <f t="shared" si="139"/>
        <v>31632</v>
      </c>
      <c r="AV244" s="601">
        <v>18848</v>
      </c>
      <c r="AW244" s="598">
        <f t="shared" si="171"/>
        <v>0.59585230146686896</v>
      </c>
      <c r="AX244" s="388"/>
      <c r="AY244" s="385" t="str">
        <f t="shared" si="168"/>
        <v/>
      </c>
      <c r="AZ244" s="601">
        <f t="shared" si="141"/>
        <v>18848</v>
      </c>
      <c r="BA244" s="598">
        <f t="shared" si="142"/>
        <v>0.59585230146686896</v>
      </c>
      <c r="BB244" s="601">
        <v>88</v>
      </c>
      <c r="BC244" s="598">
        <f t="shared" si="143"/>
        <v>4.6689303904923598E-3</v>
      </c>
      <c r="BD244" s="384"/>
      <c r="BE244" s="385"/>
      <c r="BF244" s="600">
        <f t="shared" si="144"/>
        <v>88</v>
      </c>
      <c r="BG244" s="598">
        <f t="shared" si="145"/>
        <v>4.6689303904923598E-3</v>
      </c>
      <c r="BH244" s="601">
        <v>73</v>
      </c>
      <c r="BI244" s="598">
        <f t="shared" si="146"/>
        <v>0.82954545454545459</v>
      </c>
      <c r="BJ244" s="384"/>
      <c r="BK244" s="385" t="str">
        <f t="shared" si="159"/>
        <v/>
      </c>
      <c r="BL244" s="600">
        <f t="shared" si="147"/>
        <v>73</v>
      </c>
      <c r="BM244" s="598">
        <f t="shared" si="148"/>
        <v>0.82954545454545459</v>
      </c>
      <c r="BN244" s="601">
        <v>61</v>
      </c>
      <c r="BO244" s="598">
        <f t="shared" si="149"/>
        <v>3.2364176570458406E-3</v>
      </c>
      <c r="BP244" s="601">
        <v>1170</v>
      </c>
      <c r="BQ244" s="598">
        <f t="shared" si="132"/>
        <v>6.2075551782682516E-2</v>
      </c>
      <c r="BR244" s="601">
        <f t="shared" si="133"/>
        <v>1231</v>
      </c>
      <c r="BS244" s="598">
        <f t="shared" si="150"/>
        <v>6.5311969439728348E-2</v>
      </c>
      <c r="BT244" s="600">
        <v>2</v>
      </c>
      <c r="BU244" s="598">
        <f t="shared" si="151"/>
        <v>0.14285714285714285</v>
      </c>
      <c r="BV244" s="600">
        <v>1</v>
      </c>
      <c r="BW244" s="598">
        <f t="shared" si="152"/>
        <v>0.16666666666666666</v>
      </c>
      <c r="BX244" s="387" t="str">
        <f t="shared" si="153"/>
        <v/>
      </c>
    </row>
    <row r="245" spans="1:76" s="487" customFormat="1" ht="13.5" thickBot="1" x14ac:dyDescent="0.25">
      <c r="A245" s="392" t="s">
        <v>703</v>
      </c>
      <c r="B245" s="392" t="s">
        <v>706</v>
      </c>
      <c r="C245" s="392" t="s">
        <v>502</v>
      </c>
      <c r="D245" s="392" t="s">
        <v>509</v>
      </c>
      <c r="E245" s="392" t="s">
        <v>504</v>
      </c>
      <c r="F245" s="392" t="s">
        <v>505</v>
      </c>
      <c r="G245" s="9" t="s">
        <v>318</v>
      </c>
      <c r="H245" s="9" t="s">
        <v>1109</v>
      </c>
      <c r="I245" s="9" t="s">
        <v>935</v>
      </c>
      <c r="J245" s="9" t="s">
        <v>505</v>
      </c>
      <c r="K245" s="467"/>
      <c r="L245" s="467"/>
      <c r="M245" s="520"/>
      <c r="N245" s="467"/>
      <c r="O245" s="467"/>
      <c r="P245" s="467"/>
      <c r="Q245" s="466"/>
      <c r="R245" s="466"/>
      <c r="S245" s="466"/>
      <c r="T245" s="147" t="s">
        <v>386</v>
      </c>
      <c r="U245" s="397">
        <v>1</v>
      </c>
      <c r="V245" s="605">
        <v>0</v>
      </c>
      <c r="W245" s="605">
        <v>3</v>
      </c>
      <c r="X245" s="606">
        <f t="shared" si="134"/>
        <v>3</v>
      </c>
      <c r="Y245" s="607">
        <f t="shared" si="135"/>
        <v>38311</v>
      </c>
      <c r="Z245" s="607">
        <f t="shared" si="136"/>
        <v>23009</v>
      </c>
      <c r="AA245" s="605">
        <v>1</v>
      </c>
      <c r="AB245" s="608">
        <f t="shared" ref="AB245:AB251" si="175">AA245/W245</f>
        <v>0.33333333333333331</v>
      </c>
      <c r="AC245" s="605">
        <v>1</v>
      </c>
      <c r="AD245" s="608" t="s">
        <v>434</v>
      </c>
      <c r="AE245" s="605">
        <v>1</v>
      </c>
      <c r="AF245" s="608">
        <f t="shared" ref="AF245:AF251" si="176">AE245/U245</f>
        <v>1</v>
      </c>
      <c r="AG245" s="605">
        <v>1</v>
      </c>
      <c r="AH245" s="399"/>
      <c r="AI245" s="398"/>
      <c r="AJ245" s="399"/>
      <c r="AK245" s="398"/>
      <c r="AL245" s="399"/>
      <c r="AM245" s="396">
        <v>38251</v>
      </c>
      <c r="AN245" s="607">
        <v>60</v>
      </c>
      <c r="AO245" s="609">
        <f t="shared" ref="AO245:AO263" si="177">AN245/AP245</f>
        <v>1.5661298321630864E-3</v>
      </c>
      <c r="AP245" s="607">
        <f t="shared" si="160"/>
        <v>38311</v>
      </c>
      <c r="AQ245" s="167">
        <v>51900</v>
      </c>
      <c r="AR245" s="665">
        <v>0.73816955684007712</v>
      </c>
      <c r="AS245" s="396">
        <f t="shared" si="138"/>
        <v>38251</v>
      </c>
      <c r="AT245" s="396">
        <f t="shared" ref="AT245:AT263" si="178">IF(V245=0,AN245,"")</f>
        <v>60</v>
      </c>
      <c r="AU245" s="607">
        <f t="shared" si="139"/>
        <v>38311</v>
      </c>
      <c r="AV245" s="607">
        <v>22936</v>
      </c>
      <c r="AW245" s="608">
        <f t="shared" si="171"/>
        <v>0.59961831063240179</v>
      </c>
      <c r="AX245" s="607">
        <v>73</v>
      </c>
      <c r="AY245" s="608">
        <f t="shared" si="168"/>
        <v>1.2166666666666666</v>
      </c>
      <c r="AZ245" s="607">
        <f t="shared" si="141"/>
        <v>23009</v>
      </c>
      <c r="BA245" s="608">
        <f t="shared" si="142"/>
        <v>0.60058468847067426</v>
      </c>
      <c r="BB245" s="607">
        <v>110</v>
      </c>
      <c r="BC245" s="608">
        <f t="shared" si="143"/>
        <v>4.7959539588419949E-3</v>
      </c>
      <c r="BD245" s="605">
        <v>20</v>
      </c>
      <c r="BE245" s="608">
        <f t="shared" ref="BE245:BE287" si="179">IF(BD245="","",BD245/AX245)</f>
        <v>0.27397260273972601</v>
      </c>
      <c r="BF245" s="605">
        <f t="shared" si="144"/>
        <v>130</v>
      </c>
      <c r="BG245" s="608">
        <f t="shared" si="145"/>
        <v>5.6499630579338522E-3</v>
      </c>
      <c r="BH245" s="607">
        <v>90</v>
      </c>
      <c r="BI245" s="608">
        <f t="shared" si="146"/>
        <v>0.81818181818181823</v>
      </c>
      <c r="BJ245" s="605">
        <v>18</v>
      </c>
      <c r="BK245" s="608">
        <f t="shared" si="159"/>
        <v>0.9</v>
      </c>
      <c r="BL245" s="605">
        <f t="shared" si="147"/>
        <v>108</v>
      </c>
      <c r="BM245" s="608">
        <f t="shared" si="148"/>
        <v>0.83076923076923082</v>
      </c>
      <c r="BN245" s="607">
        <v>19</v>
      </c>
      <c r="BO245" s="608">
        <f t="shared" si="149"/>
        <v>8.2576383154417832E-4</v>
      </c>
      <c r="BP245" s="607">
        <v>481</v>
      </c>
      <c r="BQ245" s="608">
        <f t="shared" si="132"/>
        <v>2.0904863314355253E-2</v>
      </c>
      <c r="BR245" s="607">
        <f t="shared" si="133"/>
        <v>500</v>
      </c>
      <c r="BS245" s="608">
        <f t="shared" si="150"/>
        <v>2.173062714589943E-2</v>
      </c>
      <c r="BT245" s="605">
        <v>0</v>
      </c>
      <c r="BU245" s="608">
        <f t="shared" si="151"/>
        <v>0</v>
      </c>
      <c r="BV245" s="605">
        <v>0</v>
      </c>
      <c r="BW245" s="608">
        <f t="shared" si="152"/>
        <v>0</v>
      </c>
      <c r="BX245" s="411" t="str">
        <f t="shared" si="153"/>
        <v/>
      </c>
    </row>
    <row r="246" spans="1:76" s="486" customFormat="1" x14ac:dyDescent="0.2">
      <c r="A246" s="400" t="s">
        <v>707</v>
      </c>
      <c r="B246" s="400" t="s">
        <v>708</v>
      </c>
      <c r="C246" s="400" t="s">
        <v>502</v>
      </c>
      <c r="D246" s="400" t="s">
        <v>515</v>
      </c>
      <c r="E246" s="400" t="s">
        <v>504</v>
      </c>
      <c r="F246" s="400" t="s">
        <v>505</v>
      </c>
      <c r="G246" s="12" t="s">
        <v>314</v>
      </c>
      <c r="H246" s="12" t="s">
        <v>1112</v>
      </c>
      <c r="I246" s="12" t="s">
        <v>934</v>
      </c>
      <c r="J246" s="12"/>
      <c r="K246" s="430" t="s">
        <v>449</v>
      </c>
      <c r="L246" s="430" t="s">
        <v>461</v>
      </c>
      <c r="M246" s="485" t="s">
        <v>462</v>
      </c>
      <c r="N246" s="430" t="s">
        <v>439</v>
      </c>
      <c r="O246" s="430" t="s">
        <v>438</v>
      </c>
      <c r="P246" s="430" t="s">
        <v>438</v>
      </c>
      <c r="Q246" s="408">
        <v>2645</v>
      </c>
      <c r="R246" s="408">
        <v>33</v>
      </c>
      <c r="S246" s="408">
        <v>3</v>
      </c>
      <c r="T246" s="404" t="s">
        <v>386</v>
      </c>
      <c r="U246" s="405">
        <v>7</v>
      </c>
      <c r="V246" s="597">
        <v>0</v>
      </c>
      <c r="W246" s="597">
        <v>10</v>
      </c>
      <c r="X246" s="113">
        <f t="shared" si="134"/>
        <v>1.4285714285714286</v>
      </c>
      <c r="Y246" s="114">
        <f t="shared" si="135"/>
        <v>5473</v>
      </c>
      <c r="Z246" s="114">
        <f t="shared" si="136"/>
        <v>3287</v>
      </c>
      <c r="AA246" s="597">
        <v>4</v>
      </c>
      <c r="AB246" s="115">
        <f t="shared" si="175"/>
        <v>0.4</v>
      </c>
      <c r="AC246" s="406"/>
      <c r="AD246" s="407"/>
      <c r="AE246" s="597">
        <v>4</v>
      </c>
      <c r="AF246" s="115">
        <f t="shared" si="176"/>
        <v>0.5714285714285714</v>
      </c>
      <c r="AG246" s="597">
        <f>AE246+AG245</f>
        <v>5</v>
      </c>
      <c r="AH246" s="115">
        <f>AG246/(U246+1)</f>
        <v>0.625</v>
      </c>
      <c r="AI246" s="406"/>
      <c r="AJ246" s="407"/>
      <c r="AK246" s="406"/>
      <c r="AL246" s="407"/>
      <c r="AM246" s="408">
        <f>AM245</f>
        <v>38251</v>
      </c>
      <c r="AN246" s="114">
        <f>AN245</f>
        <v>60</v>
      </c>
      <c r="AO246" s="118">
        <f t="shared" si="177"/>
        <v>1.5661298321630864E-3</v>
      </c>
      <c r="AP246" s="114">
        <f t="shared" si="160"/>
        <v>38311</v>
      </c>
      <c r="AQ246" s="167">
        <v>3780</v>
      </c>
      <c r="AR246" s="665">
        <v>0.69973544973544977</v>
      </c>
      <c r="AS246" s="408">
        <f t="shared" si="138"/>
        <v>38251</v>
      </c>
      <c r="AT246" s="408">
        <f t="shared" si="178"/>
        <v>60</v>
      </c>
      <c r="AU246" s="114">
        <f t="shared" si="139"/>
        <v>38311</v>
      </c>
      <c r="AV246" s="114">
        <f>AV245</f>
        <v>22936</v>
      </c>
      <c r="AW246" s="115">
        <f t="shared" si="171"/>
        <v>0.59961831063240179</v>
      </c>
      <c r="AX246" s="114">
        <f>AX245</f>
        <v>73</v>
      </c>
      <c r="AY246" s="115">
        <f t="shared" si="168"/>
        <v>1.2166666666666666</v>
      </c>
      <c r="AZ246" s="114">
        <f t="shared" si="141"/>
        <v>23009</v>
      </c>
      <c r="BA246" s="115">
        <f t="shared" si="142"/>
        <v>0.60058468847067426</v>
      </c>
      <c r="BB246" s="114">
        <f>BB245</f>
        <v>110</v>
      </c>
      <c r="BC246" s="115">
        <f t="shared" si="143"/>
        <v>4.7959539588419949E-3</v>
      </c>
      <c r="BD246" s="114">
        <f>BD245</f>
        <v>20</v>
      </c>
      <c r="BE246" s="115">
        <f t="shared" si="179"/>
        <v>0.27397260273972601</v>
      </c>
      <c r="BF246" s="597">
        <f t="shared" si="144"/>
        <v>130</v>
      </c>
      <c r="BG246" s="115">
        <f t="shared" si="145"/>
        <v>5.6499630579338522E-3</v>
      </c>
      <c r="BH246" s="114">
        <f>BH245</f>
        <v>90</v>
      </c>
      <c r="BI246" s="115">
        <f t="shared" si="146"/>
        <v>0.81818181818181823</v>
      </c>
      <c r="BJ246" s="114">
        <f>BJ245</f>
        <v>18</v>
      </c>
      <c r="BK246" s="115">
        <f t="shared" si="159"/>
        <v>0.9</v>
      </c>
      <c r="BL246" s="597">
        <f t="shared" si="147"/>
        <v>108</v>
      </c>
      <c r="BM246" s="115">
        <f t="shared" si="148"/>
        <v>0.83076923076923082</v>
      </c>
      <c r="BN246" s="114">
        <v>3</v>
      </c>
      <c r="BO246" s="115">
        <f t="shared" si="149"/>
        <v>1.3038376287539659E-4</v>
      </c>
      <c r="BP246" s="114">
        <v>30</v>
      </c>
      <c r="BQ246" s="115">
        <f t="shared" si="132"/>
        <v>1.3038376287539657E-3</v>
      </c>
      <c r="BR246" s="114">
        <f t="shared" si="133"/>
        <v>33</v>
      </c>
      <c r="BS246" s="115">
        <f t="shared" si="150"/>
        <v>1.4342213916293625E-3</v>
      </c>
      <c r="BT246" s="597">
        <v>1</v>
      </c>
      <c r="BU246" s="115">
        <f t="shared" si="151"/>
        <v>0.1</v>
      </c>
      <c r="BV246" s="597">
        <v>1</v>
      </c>
      <c r="BW246" s="115">
        <f t="shared" si="152"/>
        <v>0.14285714285714285</v>
      </c>
      <c r="BX246" s="409" t="str">
        <f t="shared" si="153"/>
        <v/>
      </c>
    </row>
    <row r="247" spans="1:76" s="487" customFormat="1" ht="13.5" thickBot="1" x14ac:dyDescent="0.25">
      <c r="A247" s="392" t="s">
        <v>707</v>
      </c>
      <c r="B247" s="392" t="s">
        <v>708</v>
      </c>
      <c r="C247" s="392" t="s">
        <v>502</v>
      </c>
      <c r="D247" s="392" t="s">
        <v>509</v>
      </c>
      <c r="E247" s="392" t="s">
        <v>504</v>
      </c>
      <c r="F247" s="392" t="s">
        <v>505</v>
      </c>
      <c r="G247" s="9" t="s">
        <v>314</v>
      </c>
      <c r="H247" s="9" t="s">
        <v>1112</v>
      </c>
      <c r="I247" s="9" t="s">
        <v>934</v>
      </c>
      <c r="J247" s="9"/>
      <c r="K247" s="467"/>
      <c r="L247" s="518"/>
      <c r="M247" s="517"/>
      <c r="N247" s="467"/>
      <c r="O247" s="467"/>
      <c r="P247" s="467"/>
      <c r="Q247" s="466"/>
      <c r="R247" s="466"/>
      <c r="S247" s="466"/>
      <c r="T247" s="147" t="s">
        <v>386</v>
      </c>
      <c r="U247" s="397">
        <v>1</v>
      </c>
      <c r="V247" s="605">
        <v>0</v>
      </c>
      <c r="W247" s="605">
        <v>4</v>
      </c>
      <c r="X247" s="606">
        <f t="shared" si="134"/>
        <v>4</v>
      </c>
      <c r="Y247" s="607">
        <f t="shared" si="135"/>
        <v>2645</v>
      </c>
      <c r="Z247" s="607">
        <f t="shared" si="136"/>
        <v>1733</v>
      </c>
      <c r="AA247" s="605">
        <v>2</v>
      </c>
      <c r="AB247" s="608">
        <f t="shared" si="175"/>
        <v>0.5</v>
      </c>
      <c r="AC247" s="605">
        <v>1</v>
      </c>
      <c r="AD247" s="608" t="s">
        <v>310</v>
      </c>
      <c r="AE247" s="605">
        <v>0</v>
      </c>
      <c r="AF247" s="608">
        <f t="shared" si="176"/>
        <v>0</v>
      </c>
      <c r="AG247" s="605">
        <v>0</v>
      </c>
      <c r="AH247" s="399"/>
      <c r="AI247" s="398"/>
      <c r="AJ247" s="399"/>
      <c r="AK247" s="398"/>
      <c r="AL247" s="399"/>
      <c r="AM247" s="570">
        <v>2627</v>
      </c>
      <c r="AN247" s="607">
        <v>18</v>
      </c>
      <c r="AO247" s="609">
        <f t="shared" si="177"/>
        <v>6.8052930056710778E-3</v>
      </c>
      <c r="AP247" s="607">
        <f t="shared" si="160"/>
        <v>2645</v>
      </c>
      <c r="AQ247" s="167">
        <v>3780</v>
      </c>
      <c r="AR247" s="665">
        <v>0.69973544973544977</v>
      </c>
      <c r="AS247" s="396">
        <f t="shared" si="138"/>
        <v>2627</v>
      </c>
      <c r="AT247" s="396">
        <f t="shared" si="178"/>
        <v>18</v>
      </c>
      <c r="AU247" s="607">
        <f t="shared" si="139"/>
        <v>2645</v>
      </c>
      <c r="AV247" s="607">
        <v>1718</v>
      </c>
      <c r="AW247" s="608">
        <f t="shared" si="171"/>
        <v>0.65397792158355539</v>
      </c>
      <c r="AX247" s="607">
        <v>15</v>
      </c>
      <c r="AY247" s="608">
        <f t="shared" si="168"/>
        <v>0.83333333333333337</v>
      </c>
      <c r="AZ247" s="607">
        <f t="shared" si="141"/>
        <v>1733</v>
      </c>
      <c r="BA247" s="608">
        <f t="shared" si="142"/>
        <v>0.65519848771266542</v>
      </c>
      <c r="BB247" s="607">
        <v>24</v>
      </c>
      <c r="BC247" s="608">
        <f t="shared" si="143"/>
        <v>1.3969732246798603E-2</v>
      </c>
      <c r="BD247" s="605">
        <v>18</v>
      </c>
      <c r="BE247" s="608">
        <f t="shared" si="179"/>
        <v>1.2</v>
      </c>
      <c r="BF247" s="605">
        <f t="shared" si="144"/>
        <v>42</v>
      </c>
      <c r="BG247" s="608">
        <f t="shared" si="145"/>
        <v>2.4235429890363532E-2</v>
      </c>
      <c r="BH247" s="607">
        <v>24</v>
      </c>
      <c r="BI247" s="608">
        <f t="shared" si="146"/>
        <v>1</v>
      </c>
      <c r="BJ247" s="605">
        <v>18</v>
      </c>
      <c r="BK247" s="608">
        <f t="shared" si="159"/>
        <v>1</v>
      </c>
      <c r="BL247" s="605">
        <f t="shared" si="147"/>
        <v>42</v>
      </c>
      <c r="BM247" s="608">
        <f t="shared" si="148"/>
        <v>1</v>
      </c>
      <c r="BN247" s="607">
        <v>1</v>
      </c>
      <c r="BO247" s="608">
        <f t="shared" si="149"/>
        <v>5.7703404500865547E-4</v>
      </c>
      <c r="BP247" s="607">
        <v>11</v>
      </c>
      <c r="BQ247" s="608">
        <f t="shared" si="132"/>
        <v>6.3473744950952107E-3</v>
      </c>
      <c r="BR247" s="607">
        <f t="shared" si="133"/>
        <v>12</v>
      </c>
      <c r="BS247" s="608">
        <f t="shared" si="150"/>
        <v>6.9244085401038661E-3</v>
      </c>
      <c r="BT247" s="605">
        <v>1</v>
      </c>
      <c r="BU247" s="608">
        <f t="shared" si="151"/>
        <v>0.25</v>
      </c>
      <c r="BV247" s="605">
        <v>0</v>
      </c>
      <c r="BW247" s="608">
        <f t="shared" si="152"/>
        <v>0</v>
      </c>
      <c r="BX247" s="411" t="str">
        <f t="shared" si="153"/>
        <v/>
      </c>
    </row>
    <row r="248" spans="1:76" s="486" customFormat="1" ht="13.5" thickBot="1" x14ac:dyDescent="0.25">
      <c r="A248" s="400" t="s">
        <v>709</v>
      </c>
      <c r="B248" s="400" t="s">
        <v>710</v>
      </c>
      <c r="C248" s="400" t="s">
        <v>711</v>
      </c>
      <c r="D248" s="400" t="s">
        <v>515</v>
      </c>
      <c r="E248" s="400" t="s">
        <v>518</v>
      </c>
      <c r="F248" s="400" t="s">
        <v>519</v>
      </c>
      <c r="G248" s="592" t="s">
        <v>922</v>
      </c>
      <c r="H248" s="593" t="s">
        <v>1112</v>
      </c>
      <c r="I248" s="592" t="s">
        <v>934</v>
      </c>
      <c r="J248" s="592"/>
      <c r="K248" s="401"/>
      <c r="L248" s="401"/>
      <c r="M248" s="402"/>
      <c r="N248" s="401"/>
      <c r="O248" s="401"/>
      <c r="P248" s="401"/>
      <c r="Q248" s="403"/>
      <c r="R248" s="403"/>
      <c r="S248" s="403"/>
      <c r="T248" s="404" t="s">
        <v>386</v>
      </c>
      <c r="U248" s="405">
        <v>2</v>
      </c>
      <c r="V248" s="597">
        <v>0</v>
      </c>
      <c r="W248" s="597">
        <v>7</v>
      </c>
      <c r="X248" s="113">
        <f t="shared" si="134"/>
        <v>3.5</v>
      </c>
      <c r="Y248" s="114">
        <f t="shared" si="135"/>
        <v>1535.5</v>
      </c>
      <c r="Z248" s="114">
        <f t="shared" si="136"/>
        <v>815</v>
      </c>
      <c r="AA248" s="597">
        <v>1</v>
      </c>
      <c r="AB248" s="115">
        <f t="shared" si="175"/>
        <v>0.14285714285714285</v>
      </c>
      <c r="AC248" s="406"/>
      <c r="AD248" s="407"/>
      <c r="AE248" s="597">
        <v>1</v>
      </c>
      <c r="AF248" s="115">
        <f t="shared" si="176"/>
        <v>0.5</v>
      </c>
      <c r="AG248" s="597">
        <f>AE248</f>
        <v>1</v>
      </c>
      <c r="AH248" s="407"/>
      <c r="AI248" s="406"/>
      <c r="AJ248" s="407"/>
      <c r="AK248" s="406"/>
      <c r="AL248" s="407"/>
      <c r="AM248" s="408">
        <v>3065</v>
      </c>
      <c r="AN248" s="114">
        <v>6</v>
      </c>
      <c r="AO248" s="118">
        <f t="shared" si="177"/>
        <v>1.9537609899055682E-3</v>
      </c>
      <c r="AP248" s="114">
        <f t="shared" si="160"/>
        <v>3071</v>
      </c>
      <c r="AQ248" s="167">
        <v>4430</v>
      </c>
      <c r="AR248" s="665">
        <v>0.69322799097065457</v>
      </c>
      <c r="AS248" s="408">
        <f t="shared" si="138"/>
        <v>3065</v>
      </c>
      <c r="AT248" s="408">
        <f t="shared" si="178"/>
        <v>6</v>
      </c>
      <c r="AU248" s="114">
        <f t="shared" si="139"/>
        <v>3071</v>
      </c>
      <c r="AV248" s="114">
        <v>1619</v>
      </c>
      <c r="AW248" s="115">
        <f t="shared" si="171"/>
        <v>0.52822185970636215</v>
      </c>
      <c r="AX248" s="114">
        <v>11</v>
      </c>
      <c r="AY248" s="115">
        <f t="shared" si="168"/>
        <v>1.8333333333333333</v>
      </c>
      <c r="AZ248" s="114">
        <f t="shared" si="141"/>
        <v>1630</v>
      </c>
      <c r="BA248" s="115">
        <f t="shared" si="142"/>
        <v>0.53077173559101265</v>
      </c>
      <c r="BB248" s="114">
        <v>9</v>
      </c>
      <c r="BC248" s="115">
        <f t="shared" si="143"/>
        <v>5.5589870290302656E-3</v>
      </c>
      <c r="BD248" s="597">
        <v>22</v>
      </c>
      <c r="BE248" s="115">
        <f t="shared" si="179"/>
        <v>2</v>
      </c>
      <c r="BF248" s="597">
        <f t="shared" si="144"/>
        <v>31</v>
      </c>
      <c r="BG248" s="115">
        <f t="shared" si="145"/>
        <v>1.9018404907975461E-2</v>
      </c>
      <c r="BH248" s="114">
        <v>4</v>
      </c>
      <c r="BI248" s="115">
        <f t="shared" si="146"/>
        <v>0.44444444444444442</v>
      </c>
      <c r="BJ248" s="597">
        <v>6</v>
      </c>
      <c r="BK248" s="115">
        <f t="shared" si="159"/>
        <v>0.27272727272727271</v>
      </c>
      <c r="BL248" s="597">
        <f t="shared" si="147"/>
        <v>10</v>
      </c>
      <c r="BM248" s="115">
        <f t="shared" si="148"/>
        <v>0.32258064516129031</v>
      </c>
      <c r="BN248" s="114">
        <v>45</v>
      </c>
      <c r="BO248" s="115">
        <f t="shared" si="149"/>
        <v>2.7607361963190184E-2</v>
      </c>
      <c r="BP248" s="114">
        <v>23</v>
      </c>
      <c r="BQ248" s="115">
        <f t="shared" si="132"/>
        <v>1.4110429447852761E-2</v>
      </c>
      <c r="BR248" s="114">
        <f t="shared" si="133"/>
        <v>68</v>
      </c>
      <c r="BS248" s="115">
        <f t="shared" si="150"/>
        <v>4.1717791411042947E-2</v>
      </c>
      <c r="BT248" s="597">
        <v>1</v>
      </c>
      <c r="BU248" s="115">
        <f t="shared" si="151"/>
        <v>0.14285714285714285</v>
      </c>
      <c r="BV248" s="597">
        <v>0</v>
      </c>
      <c r="BW248" s="115">
        <f t="shared" si="152"/>
        <v>0</v>
      </c>
      <c r="BX248" s="409" t="str">
        <f t="shared" si="153"/>
        <v/>
      </c>
    </row>
    <row r="249" spans="1:76" s="167" customFormat="1" ht="13.5" thickBot="1" x14ac:dyDescent="0.25">
      <c r="A249" s="379" t="s">
        <v>709</v>
      </c>
      <c r="B249" s="379" t="s">
        <v>710</v>
      </c>
      <c r="C249" s="379" t="s">
        <v>712</v>
      </c>
      <c r="D249" s="379" t="s">
        <v>515</v>
      </c>
      <c r="E249" s="379" t="s">
        <v>518</v>
      </c>
      <c r="F249" s="379" t="s">
        <v>519</v>
      </c>
      <c r="G249" s="591" t="s">
        <v>922</v>
      </c>
      <c r="H249" s="593" t="s">
        <v>1112</v>
      </c>
      <c r="I249" s="591" t="s">
        <v>934</v>
      </c>
      <c r="J249" s="591"/>
      <c r="K249" s="380"/>
      <c r="L249" s="380"/>
      <c r="M249" s="381"/>
      <c r="N249" s="380"/>
      <c r="O249" s="380"/>
      <c r="P249" s="380"/>
      <c r="Q249" s="382"/>
      <c r="R249" s="382"/>
      <c r="S249" s="382"/>
      <c r="T249" s="147" t="s">
        <v>386</v>
      </c>
      <c r="U249" s="383">
        <v>3</v>
      </c>
      <c r="V249" s="600">
        <v>0</v>
      </c>
      <c r="W249" s="600">
        <v>8</v>
      </c>
      <c r="X249" s="123">
        <f t="shared" si="134"/>
        <v>2.6666666666666665</v>
      </c>
      <c r="Y249" s="601">
        <f t="shared" si="135"/>
        <v>1903.6666666666667</v>
      </c>
      <c r="Z249" s="601">
        <f t="shared" si="136"/>
        <v>945.66666666666663</v>
      </c>
      <c r="AA249" s="600">
        <v>1</v>
      </c>
      <c r="AB249" s="598">
        <f t="shared" si="175"/>
        <v>0.125</v>
      </c>
      <c r="AC249" s="384"/>
      <c r="AD249" s="385"/>
      <c r="AE249" s="600">
        <v>1</v>
      </c>
      <c r="AF249" s="598">
        <f t="shared" si="176"/>
        <v>0.33333333333333331</v>
      </c>
      <c r="AG249" s="600">
        <f>AE249</f>
        <v>1</v>
      </c>
      <c r="AH249" s="385"/>
      <c r="AI249" s="384"/>
      <c r="AJ249" s="385"/>
      <c r="AK249" s="384"/>
      <c r="AL249" s="385"/>
      <c r="AM249" s="386">
        <v>5501</v>
      </c>
      <c r="AN249" s="601">
        <v>210</v>
      </c>
      <c r="AO249" s="602">
        <f t="shared" si="177"/>
        <v>3.6771143407459288E-2</v>
      </c>
      <c r="AP249" s="601">
        <f t="shared" si="160"/>
        <v>5711</v>
      </c>
      <c r="AQ249" s="167">
        <v>7980</v>
      </c>
      <c r="AR249" s="665">
        <v>0.71566416040100256</v>
      </c>
      <c r="AS249" s="386">
        <f t="shared" si="138"/>
        <v>5501</v>
      </c>
      <c r="AT249" s="386">
        <f t="shared" si="178"/>
        <v>210</v>
      </c>
      <c r="AU249" s="601">
        <f t="shared" si="139"/>
        <v>5711</v>
      </c>
      <c r="AV249" s="601">
        <v>2627</v>
      </c>
      <c r="AW249" s="598">
        <f t="shared" si="171"/>
        <v>0.47754953644791859</v>
      </c>
      <c r="AX249" s="601">
        <v>210</v>
      </c>
      <c r="AY249" s="598">
        <f t="shared" si="168"/>
        <v>1</v>
      </c>
      <c r="AZ249" s="601">
        <f t="shared" si="141"/>
        <v>2837</v>
      </c>
      <c r="BA249" s="598">
        <f t="shared" si="142"/>
        <v>0.49676063736648574</v>
      </c>
      <c r="BB249" s="601">
        <v>20</v>
      </c>
      <c r="BC249" s="598">
        <f t="shared" si="143"/>
        <v>7.6132470498667679E-3</v>
      </c>
      <c r="BD249" s="600">
        <v>72</v>
      </c>
      <c r="BE249" s="598">
        <f t="shared" si="179"/>
        <v>0.34285714285714286</v>
      </c>
      <c r="BF249" s="600">
        <f t="shared" si="144"/>
        <v>92</v>
      </c>
      <c r="BG249" s="598">
        <f t="shared" si="145"/>
        <v>3.2428621783574196E-2</v>
      </c>
      <c r="BH249" s="601">
        <v>9</v>
      </c>
      <c r="BI249" s="598">
        <f t="shared" si="146"/>
        <v>0.45</v>
      </c>
      <c r="BJ249" s="600">
        <v>40</v>
      </c>
      <c r="BK249" s="598">
        <f t="shared" si="159"/>
        <v>0.55555555555555558</v>
      </c>
      <c r="BL249" s="600">
        <f t="shared" si="147"/>
        <v>49</v>
      </c>
      <c r="BM249" s="598">
        <f t="shared" si="148"/>
        <v>0.53260869565217395</v>
      </c>
      <c r="BN249" s="601">
        <v>35</v>
      </c>
      <c r="BO249" s="598">
        <f t="shared" si="149"/>
        <v>1.2336975678533662E-2</v>
      </c>
      <c r="BP249" s="601">
        <v>38</v>
      </c>
      <c r="BQ249" s="598">
        <f t="shared" si="132"/>
        <v>1.3394430736693691E-2</v>
      </c>
      <c r="BR249" s="601">
        <f t="shared" si="133"/>
        <v>73</v>
      </c>
      <c r="BS249" s="598">
        <f t="shared" si="150"/>
        <v>2.5731406415227354E-2</v>
      </c>
      <c r="BT249" s="600">
        <v>1</v>
      </c>
      <c r="BU249" s="598">
        <f t="shared" si="151"/>
        <v>0.125</v>
      </c>
      <c r="BV249" s="600">
        <v>1</v>
      </c>
      <c r="BW249" s="598">
        <f t="shared" si="152"/>
        <v>0.33333333333333331</v>
      </c>
      <c r="BX249" s="387" t="str">
        <f t="shared" si="153"/>
        <v/>
      </c>
    </row>
    <row r="250" spans="1:76" s="167" customFormat="1" ht="13.5" thickBot="1" x14ac:dyDescent="0.25">
      <c r="A250" s="379" t="s">
        <v>709</v>
      </c>
      <c r="B250" s="379" t="s">
        <v>710</v>
      </c>
      <c r="C250" s="379" t="s">
        <v>713</v>
      </c>
      <c r="D250" s="379" t="s">
        <v>515</v>
      </c>
      <c r="E250" s="379" t="s">
        <v>518</v>
      </c>
      <c r="F250" s="379" t="s">
        <v>519</v>
      </c>
      <c r="G250" s="591" t="s">
        <v>922</v>
      </c>
      <c r="H250" s="593" t="s">
        <v>1112</v>
      </c>
      <c r="I250" s="591" t="s">
        <v>934</v>
      </c>
      <c r="J250" s="591"/>
      <c r="K250" s="391" t="s">
        <v>436</v>
      </c>
      <c r="L250" s="391" t="s">
        <v>438</v>
      </c>
      <c r="M250" s="473" t="s">
        <v>980</v>
      </c>
      <c r="N250" s="391" t="s">
        <v>439</v>
      </c>
      <c r="O250" s="391" t="s">
        <v>438</v>
      </c>
      <c r="P250" s="391" t="s">
        <v>438</v>
      </c>
      <c r="Q250" s="386">
        <v>12983</v>
      </c>
      <c r="R250" s="386">
        <v>105</v>
      </c>
      <c r="S250" s="386">
        <v>9</v>
      </c>
      <c r="T250" s="147" t="s">
        <v>386</v>
      </c>
      <c r="U250" s="383">
        <v>3</v>
      </c>
      <c r="V250" s="600">
        <v>0</v>
      </c>
      <c r="W250" s="600">
        <v>10</v>
      </c>
      <c r="X250" s="123">
        <f t="shared" si="134"/>
        <v>3.3333333333333335</v>
      </c>
      <c r="Y250" s="601">
        <f t="shared" si="135"/>
        <v>1400.3333333333333</v>
      </c>
      <c r="Z250" s="601">
        <f t="shared" si="136"/>
        <v>825.66666666666663</v>
      </c>
      <c r="AA250" s="600">
        <v>2</v>
      </c>
      <c r="AB250" s="598">
        <f t="shared" si="175"/>
        <v>0.2</v>
      </c>
      <c r="AC250" s="384"/>
      <c r="AD250" s="385"/>
      <c r="AE250" s="600">
        <v>1</v>
      </c>
      <c r="AF250" s="598">
        <f t="shared" si="176"/>
        <v>0.33333333333333331</v>
      </c>
      <c r="AG250" s="600">
        <f>AE250</f>
        <v>1</v>
      </c>
      <c r="AH250" s="385"/>
      <c r="AI250" s="384"/>
      <c r="AJ250" s="385"/>
      <c r="AK250" s="384"/>
      <c r="AL250" s="385"/>
      <c r="AM250" s="386">
        <v>4186</v>
      </c>
      <c r="AN250" s="601">
        <v>15</v>
      </c>
      <c r="AO250" s="602">
        <f t="shared" si="177"/>
        <v>3.5705784337062606E-3</v>
      </c>
      <c r="AP250" s="601">
        <f t="shared" si="160"/>
        <v>4201</v>
      </c>
      <c r="AQ250" s="167">
        <v>6330</v>
      </c>
      <c r="AR250" s="665">
        <v>0.66366508688783565</v>
      </c>
      <c r="AS250" s="386">
        <f t="shared" si="138"/>
        <v>4186</v>
      </c>
      <c r="AT250" s="386">
        <f t="shared" si="178"/>
        <v>15</v>
      </c>
      <c r="AU250" s="601">
        <f t="shared" si="139"/>
        <v>4201</v>
      </c>
      <c r="AV250" s="601">
        <v>2449</v>
      </c>
      <c r="AW250" s="598">
        <f t="shared" si="171"/>
        <v>0.58504538939321549</v>
      </c>
      <c r="AX250" s="601">
        <v>28</v>
      </c>
      <c r="AY250" s="598">
        <f t="shared" si="168"/>
        <v>1.8666666666666667</v>
      </c>
      <c r="AZ250" s="601">
        <f t="shared" si="141"/>
        <v>2477</v>
      </c>
      <c r="BA250" s="598">
        <f t="shared" si="142"/>
        <v>0.58962151868602719</v>
      </c>
      <c r="BB250" s="601">
        <v>11</v>
      </c>
      <c r="BC250" s="598">
        <f t="shared" si="143"/>
        <v>4.49162923642303E-3</v>
      </c>
      <c r="BD250" s="600">
        <v>34</v>
      </c>
      <c r="BE250" s="598">
        <f t="shared" si="179"/>
        <v>1.2142857142857142</v>
      </c>
      <c r="BF250" s="600">
        <f t="shared" si="144"/>
        <v>45</v>
      </c>
      <c r="BG250" s="598">
        <f t="shared" si="145"/>
        <v>1.8167137666532097E-2</v>
      </c>
      <c r="BH250" s="601">
        <v>5</v>
      </c>
      <c r="BI250" s="598">
        <f t="shared" si="146"/>
        <v>0.45454545454545453</v>
      </c>
      <c r="BJ250" s="600">
        <v>15</v>
      </c>
      <c r="BK250" s="598">
        <f t="shared" si="159"/>
        <v>0.44117647058823528</v>
      </c>
      <c r="BL250" s="600">
        <f t="shared" si="147"/>
        <v>20</v>
      </c>
      <c r="BM250" s="598">
        <f t="shared" si="148"/>
        <v>0.44444444444444442</v>
      </c>
      <c r="BN250" s="601">
        <v>38</v>
      </c>
      <c r="BO250" s="598">
        <f t="shared" si="149"/>
        <v>1.5341138473960436E-2</v>
      </c>
      <c r="BP250" s="601">
        <v>29</v>
      </c>
      <c r="BQ250" s="598">
        <f t="shared" si="132"/>
        <v>1.1707710940654016E-2</v>
      </c>
      <c r="BR250" s="601">
        <f t="shared" si="133"/>
        <v>67</v>
      </c>
      <c r="BS250" s="598">
        <f t="shared" si="150"/>
        <v>2.7048849414614454E-2</v>
      </c>
      <c r="BT250" s="600">
        <v>1</v>
      </c>
      <c r="BU250" s="598">
        <f t="shared" si="151"/>
        <v>0.1</v>
      </c>
      <c r="BV250" s="600">
        <v>1</v>
      </c>
      <c r="BW250" s="598">
        <f t="shared" si="152"/>
        <v>0.33333333333333331</v>
      </c>
      <c r="BX250" s="387" t="str">
        <f t="shared" si="153"/>
        <v/>
      </c>
    </row>
    <row r="251" spans="1:76" s="487" customFormat="1" ht="13.5" thickBot="1" x14ac:dyDescent="0.25">
      <c r="A251" s="392" t="s">
        <v>709</v>
      </c>
      <c r="B251" s="392" t="s">
        <v>710</v>
      </c>
      <c r="C251" s="392" t="s">
        <v>502</v>
      </c>
      <c r="D251" s="392" t="s">
        <v>509</v>
      </c>
      <c r="E251" s="392" t="s">
        <v>518</v>
      </c>
      <c r="F251" s="392" t="s">
        <v>519</v>
      </c>
      <c r="G251" s="593" t="s">
        <v>922</v>
      </c>
      <c r="H251" s="593" t="s">
        <v>1112</v>
      </c>
      <c r="I251" s="591" t="s">
        <v>934</v>
      </c>
      <c r="J251" s="593"/>
      <c r="K251" s="467"/>
      <c r="L251" s="467"/>
      <c r="M251" s="468"/>
      <c r="N251" s="467"/>
      <c r="O251" s="467"/>
      <c r="P251" s="467"/>
      <c r="Q251" s="466"/>
      <c r="R251" s="466"/>
      <c r="S251" s="466"/>
      <c r="T251" s="127" t="s">
        <v>386</v>
      </c>
      <c r="U251" s="397">
        <v>1</v>
      </c>
      <c r="V251" s="605">
        <v>0</v>
      </c>
      <c r="W251" s="605">
        <v>2</v>
      </c>
      <c r="X251" s="606">
        <f t="shared" si="134"/>
        <v>2</v>
      </c>
      <c r="Y251" s="607">
        <f t="shared" si="135"/>
        <v>12983</v>
      </c>
      <c r="Z251" s="607">
        <f t="shared" si="136"/>
        <v>6944</v>
      </c>
      <c r="AA251" s="605">
        <v>2</v>
      </c>
      <c r="AB251" s="608">
        <f t="shared" si="175"/>
        <v>1</v>
      </c>
      <c r="AC251" s="605">
        <v>1</v>
      </c>
      <c r="AD251" s="608" t="s">
        <v>434</v>
      </c>
      <c r="AE251" s="605">
        <v>1</v>
      </c>
      <c r="AF251" s="608">
        <f t="shared" si="176"/>
        <v>1</v>
      </c>
      <c r="AG251" s="605">
        <v>1</v>
      </c>
      <c r="AH251" s="399"/>
      <c r="AI251" s="398"/>
      <c r="AJ251" s="399"/>
      <c r="AK251" s="398"/>
      <c r="AL251" s="399"/>
      <c r="AM251" s="396">
        <v>12752</v>
      </c>
      <c r="AN251" s="607">
        <v>231</v>
      </c>
      <c r="AO251" s="609">
        <f t="shared" si="177"/>
        <v>1.779249788184549E-2</v>
      </c>
      <c r="AP251" s="607">
        <f t="shared" si="160"/>
        <v>12983</v>
      </c>
      <c r="AQ251" s="167">
        <v>18740</v>
      </c>
      <c r="AR251" s="665">
        <v>0.6927961579509071</v>
      </c>
      <c r="AS251" s="396">
        <f t="shared" si="138"/>
        <v>12752</v>
      </c>
      <c r="AT251" s="396">
        <f t="shared" si="178"/>
        <v>231</v>
      </c>
      <c r="AU251" s="607">
        <f t="shared" si="139"/>
        <v>12983</v>
      </c>
      <c r="AV251" s="607">
        <v>6695</v>
      </c>
      <c r="AW251" s="608">
        <f t="shared" si="171"/>
        <v>0.52501568381430364</v>
      </c>
      <c r="AX251" s="607">
        <v>249</v>
      </c>
      <c r="AY251" s="608">
        <f t="shared" si="168"/>
        <v>1.0779220779220779</v>
      </c>
      <c r="AZ251" s="607">
        <f t="shared" si="141"/>
        <v>6944</v>
      </c>
      <c r="BA251" s="608">
        <f t="shared" si="142"/>
        <v>0.53485326966032509</v>
      </c>
      <c r="BB251" s="607">
        <v>40</v>
      </c>
      <c r="BC251" s="608">
        <f t="shared" si="143"/>
        <v>5.9746079163554896E-3</v>
      </c>
      <c r="BD251" s="605">
        <v>128</v>
      </c>
      <c r="BE251" s="608">
        <f t="shared" si="179"/>
        <v>0.51405622489959835</v>
      </c>
      <c r="BF251" s="605">
        <f t="shared" si="144"/>
        <v>168</v>
      </c>
      <c r="BG251" s="608">
        <f t="shared" si="145"/>
        <v>2.4193548387096774E-2</v>
      </c>
      <c r="BH251" s="607">
        <v>18</v>
      </c>
      <c r="BI251" s="608">
        <f t="shared" si="146"/>
        <v>0.45</v>
      </c>
      <c r="BJ251" s="605">
        <v>61</v>
      </c>
      <c r="BK251" s="608">
        <f t="shared" si="159"/>
        <v>0.4765625</v>
      </c>
      <c r="BL251" s="605">
        <f t="shared" si="147"/>
        <v>79</v>
      </c>
      <c r="BM251" s="608">
        <f t="shared" si="148"/>
        <v>0.47023809523809523</v>
      </c>
      <c r="BN251" s="607">
        <v>8</v>
      </c>
      <c r="BO251" s="608">
        <f t="shared" si="149"/>
        <v>1.152073732718894E-3</v>
      </c>
      <c r="BP251" s="607">
        <v>227</v>
      </c>
      <c r="BQ251" s="608">
        <f t="shared" si="132"/>
        <v>3.2690092165898618E-2</v>
      </c>
      <c r="BR251" s="607">
        <f t="shared" si="133"/>
        <v>235</v>
      </c>
      <c r="BS251" s="608">
        <f t="shared" si="150"/>
        <v>3.3842165898617514E-2</v>
      </c>
      <c r="BT251" s="605">
        <v>0</v>
      </c>
      <c r="BU251" s="608">
        <f t="shared" si="151"/>
        <v>0</v>
      </c>
      <c r="BV251" s="605">
        <v>0</v>
      </c>
      <c r="BW251" s="608">
        <f t="shared" si="152"/>
        <v>0</v>
      </c>
      <c r="BX251" s="411" t="str">
        <f t="shared" si="153"/>
        <v/>
      </c>
    </row>
    <row r="252" spans="1:76" s="486" customFormat="1" x14ac:dyDescent="0.2">
      <c r="A252" s="400" t="s">
        <v>714</v>
      </c>
      <c r="B252" s="400" t="s">
        <v>715</v>
      </c>
      <c r="C252" s="400" t="s">
        <v>502</v>
      </c>
      <c r="D252" s="400" t="s">
        <v>507</v>
      </c>
      <c r="E252" s="400" t="s">
        <v>518</v>
      </c>
      <c r="F252" s="400" t="s">
        <v>519</v>
      </c>
      <c r="G252" s="12" t="s">
        <v>320</v>
      </c>
      <c r="H252" s="12" t="s">
        <v>1109</v>
      </c>
      <c r="I252" s="12" t="s">
        <v>934</v>
      </c>
      <c r="J252" s="12"/>
      <c r="K252" s="401"/>
      <c r="L252" s="401"/>
      <c r="M252" s="402"/>
      <c r="N252" s="401"/>
      <c r="O252" s="401"/>
      <c r="P252" s="401"/>
      <c r="Q252" s="403"/>
      <c r="R252" s="403"/>
      <c r="S252" s="403"/>
      <c r="T252" s="391" t="s">
        <v>510</v>
      </c>
      <c r="U252" s="405">
        <v>4</v>
      </c>
      <c r="V252" s="597">
        <v>4</v>
      </c>
      <c r="W252" s="597">
        <v>4</v>
      </c>
      <c r="X252" s="113">
        <f t="shared" si="134"/>
        <v>1</v>
      </c>
      <c r="Y252" s="114">
        <f t="shared" si="135"/>
        <v>1509.75</v>
      </c>
      <c r="Z252" s="428" t="str">
        <f t="shared" si="136"/>
        <v/>
      </c>
      <c r="AA252" s="406"/>
      <c r="AB252" s="407"/>
      <c r="AC252" s="406"/>
      <c r="AD252" s="407"/>
      <c r="AE252" s="406"/>
      <c r="AF252" s="407"/>
      <c r="AG252" s="406"/>
      <c r="AH252" s="407"/>
      <c r="AI252" s="597">
        <v>4</v>
      </c>
      <c r="AJ252" s="115">
        <f t="shared" ref="AJ252:AJ260" si="180">AI252/W252</f>
        <v>1</v>
      </c>
      <c r="AK252" s="597">
        <v>3</v>
      </c>
      <c r="AL252" s="115">
        <f t="shared" ref="AL252:AL260" si="181">AK252/U252</f>
        <v>0.75</v>
      </c>
      <c r="AM252" s="408">
        <v>5970</v>
      </c>
      <c r="AN252" s="114">
        <v>69</v>
      </c>
      <c r="AO252" s="118">
        <f t="shared" si="177"/>
        <v>1.1425732737208148E-2</v>
      </c>
      <c r="AP252" s="114">
        <f t="shared" si="160"/>
        <v>6039</v>
      </c>
      <c r="AQ252" s="167">
        <v>7900</v>
      </c>
      <c r="AR252" s="665">
        <v>0.76443037974683548</v>
      </c>
      <c r="AS252" s="403" t="str">
        <f t="shared" si="138"/>
        <v/>
      </c>
      <c r="AT252" s="403" t="str">
        <f t="shared" si="178"/>
        <v/>
      </c>
      <c r="AU252" s="428" t="str">
        <f t="shared" si="139"/>
        <v/>
      </c>
      <c r="AV252" s="428"/>
      <c r="AW252" s="407" t="str">
        <f t="shared" si="171"/>
        <v/>
      </c>
      <c r="AX252" s="428"/>
      <c r="AY252" s="407" t="str">
        <f t="shared" si="168"/>
        <v/>
      </c>
      <c r="AZ252" s="428" t="str">
        <f t="shared" si="141"/>
        <v/>
      </c>
      <c r="BA252" s="407" t="str">
        <f t="shared" si="142"/>
        <v/>
      </c>
      <c r="BB252" s="428" t="s">
        <v>323</v>
      </c>
      <c r="BC252" s="407" t="str">
        <f t="shared" si="143"/>
        <v/>
      </c>
      <c r="BD252" s="406" t="s">
        <v>323</v>
      </c>
      <c r="BE252" s="407" t="str">
        <f t="shared" si="179"/>
        <v/>
      </c>
      <c r="BF252" s="406" t="str">
        <f t="shared" si="144"/>
        <v/>
      </c>
      <c r="BG252" s="407" t="str">
        <f t="shared" si="145"/>
        <v/>
      </c>
      <c r="BH252" s="428"/>
      <c r="BI252" s="407" t="str">
        <f t="shared" si="146"/>
        <v/>
      </c>
      <c r="BJ252" s="406"/>
      <c r="BK252" s="407" t="str">
        <f t="shared" si="159"/>
        <v/>
      </c>
      <c r="BL252" s="406" t="str">
        <f t="shared" si="147"/>
        <v/>
      </c>
      <c r="BM252" s="407" t="str">
        <f t="shared" si="148"/>
        <v/>
      </c>
      <c r="BN252" s="428"/>
      <c r="BO252" s="407" t="str">
        <f t="shared" si="149"/>
        <v/>
      </c>
      <c r="BP252" s="428"/>
      <c r="BQ252" s="407" t="str">
        <f t="shared" si="132"/>
        <v/>
      </c>
      <c r="BR252" s="428" t="str">
        <f t="shared" si="133"/>
        <v/>
      </c>
      <c r="BS252" s="407" t="str">
        <f t="shared" si="150"/>
        <v/>
      </c>
      <c r="BT252" s="597">
        <v>1</v>
      </c>
      <c r="BU252" s="115">
        <f t="shared" si="151"/>
        <v>0.25</v>
      </c>
      <c r="BV252" s="597">
        <v>0</v>
      </c>
      <c r="BW252" s="115">
        <f t="shared" si="152"/>
        <v>0</v>
      </c>
      <c r="BX252" s="119" t="str">
        <f t="shared" si="153"/>
        <v/>
      </c>
    </row>
    <row r="253" spans="1:76" s="167" customFormat="1" x14ac:dyDescent="0.2">
      <c r="A253" s="379" t="s">
        <v>714</v>
      </c>
      <c r="B253" s="379" t="s">
        <v>716</v>
      </c>
      <c r="C253" s="379" t="s">
        <v>502</v>
      </c>
      <c r="D253" s="379" t="s">
        <v>507</v>
      </c>
      <c r="E253" s="379" t="s">
        <v>518</v>
      </c>
      <c r="F253" s="379" t="s">
        <v>519</v>
      </c>
      <c r="G253" s="10" t="s">
        <v>320</v>
      </c>
      <c r="H253" s="12" t="s">
        <v>1109</v>
      </c>
      <c r="I253" s="10" t="s">
        <v>934</v>
      </c>
      <c r="J253" s="10"/>
      <c r="K253" s="380"/>
      <c r="L253" s="380"/>
      <c r="M253" s="381"/>
      <c r="N253" s="380"/>
      <c r="O253" s="380"/>
      <c r="P253" s="380"/>
      <c r="Q253" s="382"/>
      <c r="R253" s="382"/>
      <c r="S253" s="382"/>
      <c r="T253" s="147" t="s">
        <v>386</v>
      </c>
      <c r="U253" s="383">
        <v>4</v>
      </c>
      <c r="V253" s="600">
        <v>0</v>
      </c>
      <c r="W253" s="600">
        <v>5</v>
      </c>
      <c r="X253" s="123">
        <f t="shared" si="134"/>
        <v>1.25</v>
      </c>
      <c r="Y253" s="601">
        <f t="shared" si="135"/>
        <v>325</v>
      </c>
      <c r="Z253" s="601">
        <f t="shared" si="136"/>
        <v>161.25</v>
      </c>
      <c r="AA253" s="384"/>
      <c r="AB253" s="385"/>
      <c r="AC253" s="384"/>
      <c r="AD253" s="385"/>
      <c r="AE253" s="384"/>
      <c r="AF253" s="385"/>
      <c r="AG253" s="384"/>
      <c r="AH253" s="385"/>
      <c r="AI253" s="600">
        <v>4</v>
      </c>
      <c r="AJ253" s="598">
        <f t="shared" si="180"/>
        <v>0.8</v>
      </c>
      <c r="AK253" s="600">
        <v>4</v>
      </c>
      <c r="AL253" s="598">
        <f t="shared" si="181"/>
        <v>1</v>
      </c>
      <c r="AM253" s="386">
        <v>1286</v>
      </c>
      <c r="AN253" s="601">
        <v>14</v>
      </c>
      <c r="AO253" s="602">
        <f t="shared" si="177"/>
        <v>1.0769230769230769E-2</v>
      </c>
      <c r="AP253" s="601">
        <f t="shared" si="160"/>
        <v>1300</v>
      </c>
      <c r="AQ253" s="167">
        <v>1680</v>
      </c>
      <c r="AR253" s="665">
        <v>0.77380952380952384</v>
      </c>
      <c r="AS253" s="386">
        <f t="shared" si="138"/>
        <v>1286</v>
      </c>
      <c r="AT253" s="386">
        <f t="shared" si="178"/>
        <v>14</v>
      </c>
      <c r="AU253" s="601">
        <f t="shared" si="139"/>
        <v>1300</v>
      </c>
      <c r="AV253" s="601">
        <v>633</v>
      </c>
      <c r="AW253" s="598">
        <f t="shared" si="171"/>
        <v>0.49222395023328147</v>
      </c>
      <c r="AX253" s="601">
        <v>12</v>
      </c>
      <c r="AY253" s="598">
        <f t="shared" si="168"/>
        <v>0.8571428571428571</v>
      </c>
      <c r="AZ253" s="601">
        <f t="shared" si="141"/>
        <v>645</v>
      </c>
      <c r="BA253" s="598">
        <f t="shared" si="142"/>
        <v>0.49615384615384617</v>
      </c>
      <c r="BB253" s="601">
        <v>10</v>
      </c>
      <c r="BC253" s="598">
        <f t="shared" si="143"/>
        <v>1.579778830963665E-2</v>
      </c>
      <c r="BD253" s="600">
        <v>1</v>
      </c>
      <c r="BE253" s="598">
        <f t="shared" si="179"/>
        <v>8.3333333333333329E-2</v>
      </c>
      <c r="BF253" s="600">
        <f t="shared" si="144"/>
        <v>11</v>
      </c>
      <c r="BG253" s="598">
        <f t="shared" si="145"/>
        <v>1.7054263565891473E-2</v>
      </c>
      <c r="BH253" s="601">
        <v>9</v>
      </c>
      <c r="BI253" s="598">
        <f t="shared" si="146"/>
        <v>0.9</v>
      </c>
      <c r="BJ253" s="600">
        <v>1</v>
      </c>
      <c r="BK253" s="598">
        <f t="shared" si="159"/>
        <v>1</v>
      </c>
      <c r="BL253" s="600">
        <f t="shared" si="147"/>
        <v>10</v>
      </c>
      <c r="BM253" s="598">
        <f t="shared" si="148"/>
        <v>0.90909090909090906</v>
      </c>
      <c r="BN253" s="601">
        <v>1</v>
      </c>
      <c r="BO253" s="598">
        <f t="shared" si="149"/>
        <v>1.5503875968992248E-3</v>
      </c>
      <c r="BP253" s="601">
        <v>31</v>
      </c>
      <c r="BQ253" s="598">
        <f t="shared" si="132"/>
        <v>4.8062015503875968E-2</v>
      </c>
      <c r="BR253" s="601">
        <f t="shared" si="133"/>
        <v>32</v>
      </c>
      <c r="BS253" s="598">
        <f t="shared" si="150"/>
        <v>4.9612403100775193E-2</v>
      </c>
      <c r="BT253" s="600">
        <v>2</v>
      </c>
      <c r="BU253" s="598">
        <f t="shared" si="151"/>
        <v>0.4</v>
      </c>
      <c r="BV253" s="600">
        <v>2</v>
      </c>
      <c r="BW253" s="598">
        <f t="shared" si="152"/>
        <v>0.5</v>
      </c>
      <c r="BX253" s="387" t="str">
        <f t="shared" si="153"/>
        <v/>
      </c>
    </row>
    <row r="254" spans="1:76" s="167" customFormat="1" x14ac:dyDescent="0.2">
      <c r="A254" s="379" t="s">
        <v>714</v>
      </c>
      <c r="B254" s="379" t="s">
        <v>717</v>
      </c>
      <c r="C254" s="379" t="s">
        <v>502</v>
      </c>
      <c r="D254" s="379" t="s">
        <v>507</v>
      </c>
      <c r="E254" s="379" t="s">
        <v>518</v>
      </c>
      <c r="F254" s="379" t="s">
        <v>519</v>
      </c>
      <c r="G254" s="10" t="s">
        <v>320</v>
      </c>
      <c r="H254" s="12" t="s">
        <v>1109</v>
      </c>
      <c r="I254" s="10" t="s">
        <v>934</v>
      </c>
      <c r="J254" s="10"/>
      <c r="K254" s="380"/>
      <c r="L254" s="380"/>
      <c r="M254" s="381"/>
      <c r="N254" s="380"/>
      <c r="O254" s="380"/>
      <c r="P254" s="380"/>
      <c r="Q254" s="382"/>
      <c r="R254" s="382"/>
      <c r="S254" s="382"/>
      <c r="T254" s="147" t="s">
        <v>386</v>
      </c>
      <c r="U254" s="383">
        <v>4</v>
      </c>
      <c r="V254" s="600">
        <v>0</v>
      </c>
      <c r="W254" s="600">
        <v>6</v>
      </c>
      <c r="X254" s="123">
        <f t="shared" si="134"/>
        <v>1.5</v>
      </c>
      <c r="Y254" s="601">
        <f t="shared" si="135"/>
        <v>5045</v>
      </c>
      <c r="Z254" s="601">
        <f t="shared" si="136"/>
        <v>2385.25</v>
      </c>
      <c r="AA254" s="384"/>
      <c r="AB254" s="385"/>
      <c r="AC254" s="384"/>
      <c r="AD254" s="385"/>
      <c r="AE254" s="384"/>
      <c r="AF254" s="385"/>
      <c r="AG254" s="384"/>
      <c r="AH254" s="385"/>
      <c r="AI254" s="600">
        <v>2</v>
      </c>
      <c r="AJ254" s="598">
        <f t="shared" si="180"/>
        <v>0.33333333333333331</v>
      </c>
      <c r="AK254" s="600">
        <v>2</v>
      </c>
      <c r="AL254" s="598">
        <f t="shared" si="181"/>
        <v>0.5</v>
      </c>
      <c r="AM254" s="386">
        <v>20111</v>
      </c>
      <c r="AN254" s="601">
        <v>69</v>
      </c>
      <c r="AO254" s="602">
        <f t="shared" si="177"/>
        <v>3.4192269573835479E-3</v>
      </c>
      <c r="AP254" s="601">
        <f t="shared" si="160"/>
        <v>20180</v>
      </c>
      <c r="AQ254" s="167">
        <v>27600</v>
      </c>
      <c r="AR254" s="665">
        <v>0.73115942028985503</v>
      </c>
      <c r="AS254" s="386">
        <f t="shared" si="138"/>
        <v>20111</v>
      </c>
      <c r="AT254" s="386">
        <f t="shared" si="178"/>
        <v>69</v>
      </c>
      <c r="AU254" s="601">
        <f t="shared" si="139"/>
        <v>20180</v>
      </c>
      <c r="AV254" s="601">
        <v>9493</v>
      </c>
      <c r="AW254" s="598">
        <f t="shared" si="171"/>
        <v>0.4720302322112277</v>
      </c>
      <c r="AX254" s="601">
        <v>48</v>
      </c>
      <c r="AY254" s="598">
        <f t="shared" si="168"/>
        <v>0.69565217391304346</v>
      </c>
      <c r="AZ254" s="601">
        <f t="shared" si="141"/>
        <v>9541</v>
      </c>
      <c r="BA254" s="598">
        <f t="shared" si="142"/>
        <v>0.47279484638255698</v>
      </c>
      <c r="BB254" s="601">
        <v>112</v>
      </c>
      <c r="BC254" s="598">
        <f t="shared" si="143"/>
        <v>1.179816707047298E-2</v>
      </c>
      <c r="BD254" s="600">
        <v>21</v>
      </c>
      <c r="BE254" s="598">
        <f t="shared" si="179"/>
        <v>0.4375</v>
      </c>
      <c r="BF254" s="600">
        <f t="shared" si="144"/>
        <v>133</v>
      </c>
      <c r="BG254" s="598">
        <f t="shared" si="145"/>
        <v>1.3939838591342627E-2</v>
      </c>
      <c r="BH254" s="601">
        <v>102</v>
      </c>
      <c r="BI254" s="598">
        <f t="shared" si="146"/>
        <v>0.9107142857142857</v>
      </c>
      <c r="BJ254" s="600">
        <v>7</v>
      </c>
      <c r="BK254" s="598">
        <f t="shared" si="159"/>
        <v>0.33333333333333331</v>
      </c>
      <c r="BL254" s="600">
        <f t="shared" si="147"/>
        <v>109</v>
      </c>
      <c r="BM254" s="598">
        <f t="shared" si="148"/>
        <v>0.81954887218045114</v>
      </c>
      <c r="BN254" s="601">
        <v>36</v>
      </c>
      <c r="BO254" s="598">
        <f t="shared" si="149"/>
        <v>3.7731893931453727E-3</v>
      </c>
      <c r="BP254" s="601">
        <v>1104</v>
      </c>
      <c r="BQ254" s="598">
        <f t="shared" si="132"/>
        <v>0.11571114138979142</v>
      </c>
      <c r="BR254" s="601">
        <f t="shared" si="133"/>
        <v>1140</v>
      </c>
      <c r="BS254" s="598">
        <f t="shared" si="150"/>
        <v>0.1194843307829368</v>
      </c>
      <c r="BT254" s="600">
        <v>3</v>
      </c>
      <c r="BU254" s="598">
        <f t="shared" si="151"/>
        <v>0.5</v>
      </c>
      <c r="BV254" s="600">
        <v>1</v>
      </c>
      <c r="BW254" s="598">
        <f t="shared" si="152"/>
        <v>0.25</v>
      </c>
      <c r="BX254" s="387" t="str">
        <f t="shared" si="153"/>
        <v/>
      </c>
    </row>
    <row r="255" spans="1:76" s="167" customFormat="1" x14ac:dyDescent="0.2">
      <c r="A255" s="379" t="s">
        <v>714</v>
      </c>
      <c r="B255" s="379" t="s">
        <v>718</v>
      </c>
      <c r="C255" s="379" t="s">
        <v>502</v>
      </c>
      <c r="D255" s="379" t="s">
        <v>507</v>
      </c>
      <c r="E255" s="379" t="s">
        <v>518</v>
      </c>
      <c r="F255" s="379" t="s">
        <v>519</v>
      </c>
      <c r="G255" s="10" t="s">
        <v>320</v>
      </c>
      <c r="H255" s="12" t="s">
        <v>1109</v>
      </c>
      <c r="I255" s="10" t="s">
        <v>934</v>
      </c>
      <c r="J255" s="10"/>
      <c r="K255" s="380"/>
      <c r="L255" s="380"/>
      <c r="M255" s="381"/>
      <c r="N255" s="380"/>
      <c r="O255" s="380"/>
      <c r="P255" s="380"/>
      <c r="Q255" s="382"/>
      <c r="R255" s="382"/>
      <c r="S255" s="382"/>
      <c r="T255" s="147" t="s">
        <v>386</v>
      </c>
      <c r="U255" s="383">
        <v>4</v>
      </c>
      <c r="V255" s="600">
        <v>0</v>
      </c>
      <c r="W255" s="600">
        <v>7</v>
      </c>
      <c r="X255" s="123">
        <f t="shared" si="134"/>
        <v>1.75</v>
      </c>
      <c r="Y255" s="601">
        <f t="shared" si="135"/>
        <v>2339.75</v>
      </c>
      <c r="Z255" s="601">
        <f t="shared" si="136"/>
        <v>1311.25</v>
      </c>
      <c r="AA255" s="384"/>
      <c r="AB255" s="385"/>
      <c r="AC255" s="384"/>
      <c r="AD255" s="385"/>
      <c r="AE255" s="384"/>
      <c r="AF255" s="385"/>
      <c r="AG255" s="384"/>
      <c r="AH255" s="385"/>
      <c r="AI255" s="600">
        <v>4</v>
      </c>
      <c r="AJ255" s="598">
        <f t="shared" si="180"/>
        <v>0.5714285714285714</v>
      </c>
      <c r="AK255" s="600">
        <v>4</v>
      </c>
      <c r="AL255" s="598">
        <f t="shared" si="181"/>
        <v>1</v>
      </c>
      <c r="AM255" s="386">
        <v>9260</v>
      </c>
      <c r="AN255" s="601">
        <v>99</v>
      </c>
      <c r="AO255" s="602">
        <f t="shared" si="177"/>
        <v>1.0578053210813121E-2</v>
      </c>
      <c r="AP255" s="601">
        <f t="shared" si="160"/>
        <v>9359</v>
      </c>
      <c r="AQ255" s="167">
        <v>11750</v>
      </c>
      <c r="AR255" s="665">
        <v>0.79651063829787239</v>
      </c>
      <c r="AS255" s="386">
        <f t="shared" si="138"/>
        <v>9260</v>
      </c>
      <c r="AT255" s="386">
        <f t="shared" si="178"/>
        <v>99</v>
      </c>
      <c r="AU255" s="601">
        <f t="shared" si="139"/>
        <v>9359</v>
      </c>
      <c r="AV255" s="601">
        <v>5166</v>
      </c>
      <c r="AW255" s="598">
        <f t="shared" si="171"/>
        <v>0.55788336933045357</v>
      </c>
      <c r="AX255" s="601">
        <v>79</v>
      </c>
      <c r="AY255" s="598">
        <f t="shared" si="168"/>
        <v>0.79797979797979801</v>
      </c>
      <c r="AZ255" s="601">
        <f t="shared" si="141"/>
        <v>5245</v>
      </c>
      <c r="BA255" s="598">
        <f t="shared" si="142"/>
        <v>0.56042312212843248</v>
      </c>
      <c r="BB255" s="601">
        <v>51</v>
      </c>
      <c r="BC255" s="598">
        <f t="shared" si="143"/>
        <v>9.8722415795586532E-3</v>
      </c>
      <c r="BD255" s="600">
        <v>7</v>
      </c>
      <c r="BE255" s="598">
        <f t="shared" si="179"/>
        <v>8.8607594936708861E-2</v>
      </c>
      <c r="BF255" s="600">
        <f t="shared" si="144"/>
        <v>58</v>
      </c>
      <c r="BG255" s="598">
        <f t="shared" si="145"/>
        <v>1.105815061963775E-2</v>
      </c>
      <c r="BH255" s="601">
        <v>46</v>
      </c>
      <c r="BI255" s="598">
        <f t="shared" si="146"/>
        <v>0.90196078431372551</v>
      </c>
      <c r="BJ255" s="600">
        <v>6</v>
      </c>
      <c r="BK255" s="598">
        <f t="shared" si="159"/>
        <v>0.8571428571428571</v>
      </c>
      <c r="BL255" s="600">
        <f t="shared" si="147"/>
        <v>52</v>
      </c>
      <c r="BM255" s="598">
        <f t="shared" si="148"/>
        <v>0.89655172413793105</v>
      </c>
      <c r="BN255" s="601">
        <v>27</v>
      </c>
      <c r="BO255" s="598">
        <f t="shared" si="149"/>
        <v>5.1477597712106769E-3</v>
      </c>
      <c r="BP255" s="601">
        <v>205</v>
      </c>
      <c r="BQ255" s="598">
        <f t="shared" ref="BQ255:BQ318" si="182">IF(AZ255="","",BP255/AZ255)</f>
        <v>3.9084842707340327E-2</v>
      </c>
      <c r="BR255" s="601">
        <f t="shared" ref="BR255:BR318" si="183">IF(BN255="",IF(BP255="","",BP255),IF(BP255="",BN255,BN255+BP255))</f>
        <v>232</v>
      </c>
      <c r="BS255" s="598">
        <f t="shared" si="150"/>
        <v>4.4232602478551E-2</v>
      </c>
      <c r="BT255" s="600">
        <v>1</v>
      </c>
      <c r="BU255" s="598">
        <f t="shared" si="151"/>
        <v>0.14285714285714285</v>
      </c>
      <c r="BV255" s="600">
        <v>1</v>
      </c>
      <c r="BW255" s="598">
        <f t="shared" si="152"/>
        <v>0.25</v>
      </c>
      <c r="BX255" s="387" t="str">
        <f t="shared" si="153"/>
        <v/>
      </c>
    </row>
    <row r="256" spans="1:76" s="167" customFormat="1" x14ac:dyDescent="0.2">
      <c r="A256" s="379" t="s">
        <v>714</v>
      </c>
      <c r="B256" s="379" t="s">
        <v>719</v>
      </c>
      <c r="C256" s="379" t="s">
        <v>720</v>
      </c>
      <c r="D256" s="379" t="s">
        <v>515</v>
      </c>
      <c r="E256" s="379" t="s">
        <v>518</v>
      </c>
      <c r="F256" s="379" t="s">
        <v>519</v>
      </c>
      <c r="G256" s="10" t="s">
        <v>320</v>
      </c>
      <c r="H256" s="12" t="s">
        <v>1109</v>
      </c>
      <c r="I256" s="10" t="s">
        <v>934</v>
      </c>
      <c r="J256" s="591"/>
      <c r="K256" s="380"/>
      <c r="L256" s="380"/>
      <c r="M256" s="381"/>
      <c r="N256" s="380"/>
      <c r="O256" s="380"/>
      <c r="P256" s="380"/>
      <c r="Q256" s="382"/>
      <c r="R256" s="382"/>
      <c r="S256" s="382"/>
      <c r="T256" s="147" t="s">
        <v>386</v>
      </c>
      <c r="U256" s="383">
        <v>5</v>
      </c>
      <c r="V256" s="600">
        <v>0</v>
      </c>
      <c r="W256" s="600">
        <v>16</v>
      </c>
      <c r="X256" s="123">
        <f t="shared" si="134"/>
        <v>3.2</v>
      </c>
      <c r="Y256" s="601">
        <f t="shared" si="135"/>
        <v>7375.6</v>
      </c>
      <c r="Z256" s="601">
        <f t="shared" si="136"/>
        <v>3637.4</v>
      </c>
      <c r="AA256" s="600">
        <v>3</v>
      </c>
      <c r="AB256" s="598">
        <f t="shared" ref="AB256:AB263" si="184">AA256/W256</f>
        <v>0.1875</v>
      </c>
      <c r="AC256" s="384"/>
      <c r="AD256" s="385"/>
      <c r="AE256" s="600">
        <v>2</v>
      </c>
      <c r="AF256" s="598">
        <f t="shared" ref="AF256:AF263" si="185">AE256/U256</f>
        <v>0.4</v>
      </c>
      <c r="AG256" s="600">
        <f>AE256</f>
        <v>2</v>
      </c>
      <c r="AH256" s="385"/>
      <c r="AI256" s="600">
        <v>2</v>
      </c>
      <c r="AJ256" s="598">
        <f t="shared" si="180"/>
        <v>0.125</v>
      </c>
      <c r="AK256" s="600">
        <v>0</v>
      </c>
      <c r="AL256" s="598">
        <f t="shared" si="181"/>
        <v>0</v>
      </c>
      <c r="AM256" s="386">
        <v>36627</v>
      </c>
      <c r="AN256" s="601">
        <v>251</v>
      </c>
      <c r="AO256" s="602">
        <f t="shared" si="177"/>
        <v>6.8062259341612882E-3</v>
      </c>
      <c r="AP256" s="601">
        <f t="shared" si="160"/>
        <v>36878</v>
      </c>
      <c r="AQ256" s="167">
        <v>48910</v>
      </c>
      <c r="AR256" s="665">
        <v>0.75399713759967291</v>
      </c>
      <c r="AS256" s="386">
        <f t="shared" si="138"/>
        <v>36627</v>
      </c>
      <c r="AT256" s="386">
        <f t="shared" si="178"/>
        <v>251</v>
      </c>
      <c r="AU256" s="601">
        <f t="shared" si="139"/>
        <v>36878</v>
      </c>
      <c r="AV256" s="601">
        <v>17999</v>
      </c>
      <c r="AW256" s="598">
        <f t="shared" si="171"/>
        <v>0.49141343817402461</v>
      </c>
      <c r="AX256" s="601">
        <v>188</v>
      </c>
      <c r="AY256" s="598">
        <f t="shared" si="168"/>
        <v>0.74900398406374502</v>
      </c>
      <c r="AZ256" s="601">
        <f t="shared" si="141"/>
        <v>18187</v>
      </c>
      <c r="BA256" s="598">
        <f t="shared" si="142"/>
        <v>0.493166657627854</v>
      </c>
      <c r="BB256" s="601">
        <v>183</v>
      </c>
      <c r="BC256" s="598">
        <f t="shared" si="143"/>
        <v>1.0167231512861826E-2</v>
      </c>
      <c r="BD256" s="600">
        <v>34</v>
      </c>
      <c r="BE256" s="598">
        <f t="shared" si="179"/>
        <v>0.18085106382978725</v>
      </c>
      <c r="BF256" s="600">
        <f t="shared" si="144"/>
        <v>217</v>
      </c>
      <c r="BG256" s="598">
        <f t="shared" si="145"/>
        <v>1.1931599494144169E-2</v>
      </c>
      <c r="BH256" s="601">
        <v>158</v>
      </c>
      <c r="BI256" s="598">
        <f t="shared" si="146"/>
        <v>0.86338797814207646</v>
      </c>
      <c r="BJ256" s="600">
        <v>19</v>
      </c>
      <c r="BK256" s="598">
        <f t="shared" si="159"/>
        <v>0.55882352941176472</v>
      </c>
      <c r="BL256" s="600">
        <f t="shared" si="147"/>
        <v>177</v>
      </c>
      <c r="BM256" s="598">
        <f t="shared" si="148"/>
        <v>0.81566820276497698</v>
      </c>
      <c r="BN256" s="601">
        <v>127</v>
      </c>
      <c r="BO256" s="598">
        <f t="shared" si="149"/>
        <v>6.9830098421949744E-3</v>
      </c>
      <c r="BP256" s="601">
        <v>531</v>
      </c>
      <c r="BQ256" s="598">
        <f t="shared" si="182"/>
        <v>2.9196678946500246E-2</v>
      </c>
      <c r="BR256" s="601">
        <f t="shared" si="183"/>
        <v>658</v>
      </c>
      <c r="BS256" s="598">
        <f t="shared" si="150"/>
        <v>3.6179688788695222E-2</v>
      </c>
      <c r="BT256" s="600">
        <v>4</v>
      </c>
      <c r="BU256" s="598">
        <f t="shared" si="151"/>
        <v>0.25</v>
      </c>
      <c r="BV256" s="600">
        <v>1</v>
      </c>
      <c r="BW256" s="598">
        <f t="shared" si="152"/>
        <v>0.2</v>
      </c>
      <c r="BX256" s="387" t="str">
        <f t="shared" si="153"/>
        <v/>
      </c>
    </row>
    <row r="257" spans="1:76" s="167" customFormat="1" x14ac:dyDescent="0.2">
      <c r="A257" s="379" t="s">
        <v>714</v>
      </c>
      <c r="B257" s="379" t="s">
        <v>719</v>
      </c>
      <c r="C257" s="379" t="s">
        <v>721</v>
      </c>
      <c r="D257" s="379" t="s">
        <v>515</v>
      </c>
      <c r="E257" s="379" t="s">
        <v>518</v>
      </c>
      <c r="F257" s="379" t="s">
        <v>519</v>
      </c>
      <c r="G257" s="10" t="s">
        <v>320</v>
      </c>
      <c r="H257" s="592" t="s">
        <v>1109</v>
      </c>
      <c r="I257" s="591" t="s">
        <v>934</v>
      </c>
      <c r="J257" s="10"/>
      <c r="K257" s="380"/>
      <c r="L257" s="380"/>
      <c r="M257" s="381"/>
      <c r="N257" s="380"/>
      <c r="O257" s="380"/>
      <c r="P257" s="380"/>
      <c r="Q257" s="382"/>
      <c r="R257" s="382"/>
      <c r="S257" s="382"/>
      <c r="T257" s="147" t="s">
        <v>386</v>
      </c>
      <c r="U257" s="383">
        <v>1</v>
      </c>
      <c r="V257" s="600">
        <v>0</v>
      </c>
      <c r="W257" s="600">
        <v>2</v>
      </c>
      <c r="X257" s="123">
        <f t="shared" si="134"/>
        <v>2</v>
      </c>
      <c r="Y257" s="601">
        <f t="shared" si="135"/>
        <v>6881</v>
      </c>
      <c r="Z257" s="601">
        <f t="shared" si="136"/>
        <v>3203</v>
      </c>
      <c r="AA257" s="600">
        <v>0</v>
      </c>
      <c r="AB257" s="598">
        <f t="shared" si="184"/>
        <v>0</v>
      </c>
      <c r="AC257" s="384"/>
      <c r="AD257" s="385"/>
      <c r="AE257" s="600">
        <v>0</v>
      </c>
      <c r="AF257" s="598">
        <f t="shared" si="185"/>
        <v>0</v>
      </c>
      <c r="AG257" s="600">
        <f>AE257</f>
        <v>0</v>
      </c>
      <c r="AH257" s="385"/>
      <c r="AI257" s="600">
        <v>2</v>
      </c>
      <c r="AJ257" s="598">
        <f t="shared" si="180"/>
        <v>1</v>
      </c>
      <c r="AK257" s="600">
        <v>1</v>
      </c>
      <c r="AL257" s="598">
        <f t="shared" si="181"/>
        <v>1</v>
      </c>
      <c r="AM257" s="386">
        <v>6812</v>
      </c>
      <c r="AN257" s="601">
        <v>69</v>
      </c>
      <c r="AO257" s="602">
        <f t="shared" si="177"/>
        <v>1.0027612265659061E-2</v>
      </c>
      <c r="AP257" s="601">
        <f t="shared" si="160"/>
        <v>6881</v>
      </c>
      <c r="AQ257" s="167">
        <v>8960</v>
      </c>
      <c r="AR257" s="665">
        <v>0.76796874999999998</v>
      </c>
      <c r="AS257" s="386">
        <f t="shared" si="138"/>
        <v>6812</v>
      </c>
      <c r="AT257" s="386">
        <f t="shared" si="178"/>
        <v>69</v>
      </c>
      <c r="AU257" s="601">
        <f t="shared" si="139"/>
        <v>6881</v>
      </c>
      <c r="AV257" s="601">
        <v>3154</v>
      </c>
      <c r="AW257" s="598">
        <f t="shared" si="171"/>
        <v>0.46300645918966532</v>
      </c>
      <c r="AX257" s="601">
        <v>49</v>
      </c>
      <c r="AY257" s="598">
        <f t="shared" si="168"/>
        <v>0.71014492753623193</v>
      </c>
      <c r="AZ257" s="601">
        <f t="shared" si="141"/>
        <v>3203</v>
      </c>
      <c r="BA257" s="598">
        <f t="shared" si="142"/>
        <v>0.46548466792617355</v>
      </c>
      <c r="BB257" s="601">
        <v>14</v>
      </c>
      <c r="BC257" s="598">
        <f t="shared" si="143"/>
        <v>4.4388078630310714E-3</v>
      </c>
      <c r="BD257" s="600">
        <v>5</v>
      </c>
      <c r="BE257" s="598">
        <f t="shared" si="179"/>
        <v>0.10204081632653061</v>
      </c>
      <c r="BF257" s="600">
        <f t="shared" si="144"/>
        <v>19</v>
      </c>
      <c r="BG257" s="598">
        <f t="shared" si="145"/>
        <v>5.9319388073680928E-3</v>
      </c>
      <c r="BH257" s="601">
        <v>5</v>
      </c>
      <c r="BI257" s="598">
        <f t="shared" si="146"/>
        <v>0.35714285714285715</v>
      </c>
      <c r="BJ257" s="600">
        <v>5</v>
      </c>
      <c r="BK257" s="598">
        <f t="shared" si="159"/>
        <v>1</v>
      </c>
      <c r="BL257" s="600">
        <f t="shared" si="147"/>
        <v>10</v>
      </c>
      <c r="BM257" s="598">
        <f t="shared" si="148"/>
        <v>0.52631578947368418</v>
      </c>
      <c r="BN257" s="601">
        <v>21</v>
      </c>
      <c r="BO257" s="598">
        <f t="shared" si="149"/>
        <v>6.5563534186699971E-3</v>
      </c>
      <c r="BP257" s="601">
        <v>151</v>
      </c>
      <c r="BQ257" s="598">
        <f t="shared" si="182"/>
        <v>4.7143303153293785E-2</v>
      </c>
      <c r="BR257" s="601">
        <f t="shared" si="183"/>
        <v>172</v>
      </c>
      <c r="BS257" s="598">
        <f t="shared" si="150"/>
        <v>5.3699656571963787E-2</v>
      </c>
      <c r="BT257" s="600">
        <v>1</v>
      </c>
      <c r="BU257" s="598">
        <f t="shared" si="151"/>
        <v>0.5</v>
      </c>
      <c r="BV257" s="600">
        <v>1</v>
      </c>
      <c r="BW257" s="598">
        <f t="shared" si="152"/>
        <v>1</v>
      </c>
      <c r="BX257" s="387" t="str">
        <f t="shared" si="153"/>
        <v/>
      </c>
    </row>
    <row r="258" spans="1:76" s="167" customFormat="1" x14ac:dyDescent="0.2">
      <c r="A258" s="379" t="s">
        <v>714</v>
      </c>
      <c r="B258" s="379" t="s">
        <v>719</v>
      </c>
      <c r="C258" s="379" t="s">
        <v>722</v>
      </c>
      <c r="D258" s="379" t="s">
        <v>515</v>
      </c>
      <c r="E258" s="379" t="s">
        <v>518</v>
      </c>
      <c r="F258" s="379" t="s">
        <v>519</v>
      </c>
      <c r="G258" s="10" t="s">
        <v>320</v>
      </c>
      <c r="H258" s="12" t="s">
        <v>1109</v>
      </c>
      <c r="I258" s="10" t="s">
        <v>934</v>
      </c>
      <c r="J258" s="10"/>
      <c r="K258" s="380"/>
      <c r="L258" s="380"/>
      <c r="M258" s="381"/>
      <c r="N258" s="380"/>
      <c r="O258" s="380"/>
      <c r="P258" s="380"/>
      <c r="Q258" s="382"/>
      <c r="R258" s="382"/>
      <c r="S258" s="382"/>
      <c r="T258" s="147" t="s">
        <v>386</v>
      </c>
      <c r="U258" s="383">
        <v>1</v>
      </c>
      <c r="V258" s="600">
        <v>0</v>
      </c>
      <c r="W258" s="600">
        <v>3</v>
      </c>
      <c r="X258" s="123">
        <f t="shared" ref="X258:X321" si="186">W258/U258</f>
        <v>3</v>
      </c>
      <c r="Y258" s="601">
        <f t="shared" ref="Y258:Y321" si="187">AP258/U258</f>
        <v>7230</v>
      </c>
      <c r="Z258" s="601">
        <f t="shared" ref="Z258:Z266" si="188">IF(U258=V258,"",IF(AZ258="","",AZ258/(U258-V258)))</f>
        <v>3470</v>
      </c>
      <c r="AA258" s="600">
        <v>1</v>
      </c>
      <c r="AB258" s="598">
        <f t="shared" si="184"/>
        <v>0.33333333333333331</v>
      </c>
      <c r="AC258" s="384"/>
      <c r="AD258" s="385"/>
      <c r="AE258" s="600">
        <v>1</v>
      </c>
      <c r="AF258" s="598">
        <f t="shared" si="185"/>
        <v>1</v>
      </c>
      <c r="AG258" s="600">
        <f>AE258</f>
        <v>1</v>
      </c>
      <c r="AH258" s="385"/>
      <c r="AI258" s="600">
        <v>1</v>
      </c>
      <c r="AJ258" s="598">
        <f t="shared" si="180"/>
        <v>0.33333333333333331</v>
      </c>
      <c r="AK258" s="600">
        <v>0</v>
      </c>
      <c r="AL258" s="598">
        <f t="shared" si="181"/>
        <v>0</v>
      </c>
      <c r="AM258" s="386">
        <v>7189</v>
      </c>
      <c r="AN258" s="601">
        <v>41</v>
      </c>
      <c r="AO258" s="602">
        <f t="shared" si="177"/>
        <v>5.6708160442600275E-3</v>
      </c>
      <c r="AP258" s="601">
        <f t="shared" si="160"/>
        <v>7230</v>
      </c>
      <c r="AQ258" s="167">
        <v>9750</v>
      </c>
      <c r="AR258" s="665">
        <v>0.74153846153846159</v>
      </c>
      <c r="AS258" s="386">
        <f t="shared" ref="AS258:AS321" si="189">IF(V258=0,AM258,"")</f>
        <v>7189</v>
      </c>
      <c r="AT258" s="386">
        <f t="shared" si="178"/>
        <v>41</v>
      </c>
      <c r="AU258" s="601">
        <f t="shared" ref="AU258:AU321" si="190">IF(AS258="","",IF(AS258=0,"",AS258+AT258))</f>
        <v>7230</v>
      </c>
      <c r="AV258" s="601">
        <v>3439</v>
      </c>
      <c r="AW258" s="598">
        <f t="shared" si="171"/>
        <v>0.47836973153428852</v>
      </c>
      <c r="AX258" s="601">
        <v>31</v>
      </c>
      <c r="AY258" s="598">
        <f t="shared" si="168"/>
        <v>0.75609756097560976</v>
      </c>
      <c r="AZ258" s="601">
        <f t="shared" ref="AZ258:AZ321" si="191">IF(AV258&gt;0,AV258+AX258,"")</f>
        <v>3470</v>
      </c>
      <c r="BA258" s="598">
        <f t="shared" ref="BA258:BA321" si="192">IF(AZ258="","",AZ258/AU258)</f>
        <v>0.47994467496542187</v>
      </c>
      <c r="BB258" s="601">
        <v>50</v>
      </c>
      <c r="BC258" s="598">
        <f t="shared" ref="BC258:BC321" si="193">IF(BB258="","",BB258/AV258)</f>
        <v>1.4539110206455364E-2</v>
      </c>
      <c r="BD258" s="600">
        <v>7</v>
      </c>
      <c r="BE258" s="598">
        <f t="shared" si="179"/>
        <v>0.22580645161290322</v>
      </c>
      <c r="BF258" s="600">
        <f t="shared" ref="BF258:BF321" si="194">IF(BB258="","",BB258+BD258)</f>
        <v>57</v>
      </c>
      <c r="BG258" s="598">
        <f t="shared" ref="BG258:BG321" si="195">IF(AZ258="","",BF258/AZ258)</f>
        <v>1.6426512968299712E-2</v>
      </c>
      <c r="BH258" s="601">
        <v>49</v>
      </c>
      <c r="BI258" s="598">
        <f t="shared" ref="BI258:BI321" si="196">IF(BB258="","",IF(BB258=0,"",BH258/BB258))</f>
        <v>0.98</v>
      </c>
      <c r="BJ258" s="600">
        <v>4</v>
      </c>
      <c r="BK258" s="598">
        <f t="shared" si="159"/>
        <v>0.5714285714285714</v>
      </c>
      <c r="BL258" s="600">
        <f t="shared" ref="BL258:BL321" si="197">IF(BH258="","",BH258+BJ258)</f>
        <v>53</v>
      </c>
      <c r="BM258" s="598">
        <f t="shared" ref="BM258:BM321" si="198">IF(BF258="","",IF(BF258=0,"",BL258/BF258))</f>
        <v>0.92982456140350878</v>
      </c>
      <c r="BN258" s="601">
        <v>14</v>
      </c>
      <c r="BO258" s="598">
        <f t="shared" ref="BO258:BO321" si="199">IF(AZ258="","",BN258/AZ258)</f>
        <v>4.0345821325648411E-3</v>
      </c>
      <c r="BP258" s="601">
        <v>336</v>
      </c>
      <c r="BQ258" s="598">
        <f t="shared" si="182"/>
        <v>9.6829971181556201E-2</v>
      </c>
      <c r="BR258" s="601">
        <f t="shared" si="183"/>
        <v>350</v>
      </c>
      <c r="BS258" s="598">
        <f t="shared" ref="BS258:BS321" si="200">IF(AZ258="","",BR258/AZ258)</f>
        <v>0.10086455331412104</v>
      </c>
      <c r="BT258" s="600">
        <v>2</v>
      </c>
      <c r="BU258" s="598">
        <f t="shared" ref="BU258:BU321" si="201">BT258/W258</f>
        <v>0.66666666666666663</v>
      </c>
      <c r="BV258" s="600">
        <v>1</v>
      </c>
      <c r="BW258" s="598">
        <f t="shared" ref="BW258:BW321" si="202">BV258/U258</f>
        <v>1</v>
      </c>
      <c r="BX258" s="387" t="str">
        <f t="shared" ref="BX258:BX321" si="203">IF(V258&gt;0,IF(V258&lt;U258,U258-V258,""),"")</f>
        <v/>
      </c>
    </row>
    <row r="259" spans="1:76" s="167" customFormat="1" x14ac:dyDescent="0.2">
      <c r="A259" s="379" t="s">
        <v>714</v>
      </c>
      <c r="B259" s="379" t="s">
        <v>719</v>
      </c>
      <c r="C259" s="379" t="s">
        <v>723</v>
      </c>
      <c r="D259" s="379" t="s">
        <v>515</v>
      </c>
      <c r="E259" s="379" t="s">
        <v>518</v>
      </c>
      <c r="F259" s="379" t="s">
        <v>519</v>
      </c>
      <c r="G259" s="10" t="s">
        <v>320</v>
      </c>
      <c r="H259" s="12" t="s">
        <v>1109</v>
      </c>
      <c r="I259" s="10" t="s">
        <v>934</v>
      </c>
      <c r="J259" s="10"/>
      <c r="K259" s="380"/>
      <c r="L259" s="380"/>
      <c r="M259" s="381"/>
      <c r="N259" s="380"/>
      <c r="O259" s="380"/>
      <c r="P259" s="380"/>
      <c r="Q259" s="382"/>
      <c r="R259" s="382"/>
      <c r="S259" s="382"/>
      <c r="T259" s="147" t="s">
        <v>386</v>
      </c>
      <c r="U259" s="383">
        <v>2</v>
      </c>
      <c r="V259" s="600">
        <v>0</v>
      </c>
      <c r="W259" s="600">
        <v>8</v>
      </c>
      <c r="X259" s="123">
        <f t="shared" si="186"/>
        <v>4</v>
      </c>
      <c r="Y259" s="601">
        <f t="shared" si="187"/>
        <v>7125</v>
      </c>
      <c r="Z259" s="601">
        <f t="shared" si="188"/>
        <v>3356</v>
      </c>
      <c r="AA259" s="600">
        <v>2</v>
      </c>
      <c r="AB259" s="598">
        <f t="shared" si="184"/>
        <v>0.25</v>
      </c>
      <c r="AC259" s="384"/>
      <c r="AD259" s="385"/>
      <c r="AE259" s="600">
        <v>0</v>
      </c>
      <c r="AF259" s="598">
        <f t="shared" si="185"/>
        <v>0</v>
      </c>
      <c r="AG259" s="600">
        <f>AE259</f>
        <v>0</v>
      </c>
      <c r="AH259" s="385"/>
      <c r="AI259" s="600">
        <v>1</v>
      </c>
      <c r="AJ259" s="598">
        <f t="shared" si="180"/>
        <v>0.125</v>
      </c>
      <c r="AK259" s="600">
        <v>0</v>
      </c>
      <c r="AL259" s="598">
        <f t="shared" si="181"/>
        <v>0</v>
      </c>
      <c r="AM259" s="386">
        <v>14208</v>
      </c>
      <c r="AN259" s="601">
        <v>42</v>
      </c>
      <c r="AO259" s="602">
        <f t="shared" si="177"/>
        <v>2.9473684210526317E-3</v>
      </c>
      <c r="AP259" s="601">
        <f t="shared" si="160"/>
        <v>14250</v>
      </c>
      <c r="AQ259" s="167">
        <v>19500</v>
      </c>
      <c r="AR259" s="665">
        <v>0.73076923076923073</v>
      </c>
      <c r="AS259" s="386">
        <f t="shared" si="189"/>
        <v>14208</v>
      </c>
      <c r="AT259" s="386">
        <f t="shared" si="178"/>
        <v>42</v>
      </c>
      <c r="AU259" s="601">
        <f t="shared" si="190"/>
        <v>14250</v>
      </c>
      <c r="AV259" s="601">
        <v>6683</v>
      </c>
      <c r="AW259" s="598">
        <f t="shared" si="171"/>
        <v>0.47036880630630629</v>
      </c>
      <c r="AX259" s="601">
        <v>29</v>
      </c>
      <c r="AY259" s="598">
        <f t="shared" si="168"/>
        <v>0.69047619047619047</v>
      </c>
      <c r="AZ259" s="601">
        <f t="shared" si="191"/>
        <v>6712</v>
      </c>
      <c r="BA259" s="598">
        <f t="shared" si="192"/>
        <v>0.47101754385964911</v>
      </c>
      <c r="BB259" s="601">
        <v>72</v>
      </c>
      <c r="BC259" s="598">
        <f t="shared" si="193"/>
        <v>1.0773604668562023E-2</v>
      </c>
      <c r="BD259" s="600">
        <v>15</v>
      </c>
      <c r="BE259" s="598">
        <f t="shared" si="179"/>
        <v>0.51724137931034486</v>
      </c>
      <c r="BF259" s="600">
        <f t="shared" si="194"/>
        <v>87</v>
      </c>
      <c r="BG259" s="598">
        <f t="shared" si="195"/>
        <v>1.2961859356376639E-2</v>
      </c>
      <c r="BH259" s="601">
        <v>62</v>
      </c>
      <c r="BI259" s="598">
        <f t="shared" si="196"/>
        <v>0.86111111111111116</v>
      </c>
      <c r="BJ259" s="600">
        <v>4</v>
      </c>
      <c r="BK259" s="598">
        <f t="shared" si="159"/>
        <v>0.26666666666666666</v>
      </c>
      <c r="BL259" s="600">
        <f t="shared" si="197"/>
        <v>66</v>
      </c>
      <c r="BM259" s="598">
        <f t="shared" si="198"/>
        <v>0.75862068965517238</v>
      </c>
      <c r="BN259" s="601">
        <v>61</v>
      </c>
      <c r="BO259" s="598">
        <f t="shared" si="199"/>
        <v>9.0882002383790225E-3</v>
      </c>
      <c r="BP259" s="601">
        <v>270</v>
      </c>
      <c r="BQ259" s="598">
        <f t="shared" si="182"/>
        <v>4.022646007151371E-2</v>
      </c>
      <c r="BR259" s="601">
        <f t="shared" si="183"/>
        <v>331</v>
      </c>
      <c r="BS259" s="598">
        <f t="shared" si="200"/>
        <v>4.9314660309892733E-2</v>
      </c>
      <c r="BT259" s="600">
        <v>3</v>
      </c>
      <c r="BU259" s="598">
        <f t="shared" si="201"/>
        <v>0.375</v>
      </c>
      <c r="BV259" s="600">
        <v>0</v>
      </c>
      <c r="BW259" s="598">
        <f t="shared" si="202"/>
        <v>0</v>
      </c>
      <c r="BX259" s="387" t="str">
        <f t="shared" si="203"/>
        <v/>
      </c>
    </row>
    <row r="260" spans="1:76" s="167" customFormat="1" x14ac:dyDescent="0.2">
      <c r="A260" s="379" t="s">
        <v>714</v>
      </c>
      <c r="B260" s="379" t="s">
        <v>719</v>
      </c>
      <c r="C260" s="379" t="s">
        <v>724</v>
      </c>
      <c r="D260" s="379" t="s">
        <v>515</v>
      </c>
      <c r="E260" s="379" t="s">
        <v>518</v>
      </c>
      <c r="F260" s="379" t="s">
        <v>519</v>
      </c>
      <c r="G260" s="10" t="s">
        <v>320</v>
      </c>
      <c r="H260" s="12" t="s">
        <v>1109</v>
      </c>
      <c r="I260" s="10" t="s">
        <v>934</v>
      </c>
      <c r="J260" s="10"/>
      <c r="K260" s="391" t="s">
        <v>436</v>
      </c>
      <c r="L260" s="391" t="s">
        <v>438</v>
      </c>
      <c r="M260" s="473" t="s">
        <v>458</v>
      </c>
      <c r="N260" s="391" t="s">
        <v>437</v>
      </c>
      <c r="O260" s="391" t="s">
        <v>438</v>
      </c>
      <c r="P260" s="391" t="s">
        <v>438</v>
      </c>
      <c r="Q260" s="386">
        <v>36878</v>
      </c>
      <c r="R260" s="386">
        <v>280</v>
      </c>
      <c r="S260" s="386">
        <v>75</v>
      </c>
      <c r="T260" s="147" t="s">
        <v>386</v>
      </c>
      <c r="U260" s="383">
        <v>1</v>
      </c>
      <c r="V260" s="600">
        <v>0</v>
      </c>
      <c r="W260" s="600">
        <v>6</v>
      </c>
      <c r="X260" s="123">
        <f t="shared" si="186"/>
        <v>6</v>
      </c>
      <c r="Y260" s="601">
        <f t="shared" si="187"/>
        <v>8517</v>
      </c>
      <c r="Z260" s="601">
        <f t="shared" si="188"/>
        <v>4802</v>
      </c>
      <c r="AA260" s="600">
        <v>0</v>
      </c>
      <c r="AB260" s="598">
        <f t="shared" si="184"/>
        <v>0</v>
      </c>
      <c r="AC260" s="384"/>
      <c r="AD260" s="385"/>
      <c r="AE260" s="600">
        <v>0</v>
      </c>
      <c r="AF260" s="598">
        <f t="shared" si="185"/>
        <v>0</v>
      </c>
      <c r="AG260" s="600">
        <f>AE260</f>
        <v>0</v>
      </c>
      <c r="AH260" s="385"/>
      <c r="AI260" s="600">
        <v>3</v>
      </c>
      <c r="AJ260" s="598">
        <f t="shared" si="180"/>
        <v>0.5</v>
      </c>
      <c r="AK260" s="600">
        <v>0</v>
      </c>
      <c r="AL260" s="598">
        <f t="shared" si="181"/>
        <v>0</v>
      </c>
      <c r="AM260" s="386">
        <v>8418</v>
      </c>
      <c r="AN260" s="601">
        <v>99</v>
      </c>
      <c r="AO260" s="602">
        <f t="shared" si="177"/>
        <v>1.1623811201127158E-2</v>
      </c>
      <c r="AP260" s="601">
        <f t="shared" si="160"/>
        <v>8517</v>
      </c>
      <c r="AQ260" s="167">
        <v>10700</v>
      </c>
      <c r="AR260" s="665">
        <v>0.79598130841121495</v>
      </c>
      <c r="AS260" s="386">
        <f t="shared" si="189"/>
        <v>8418</v>
      </c>
      <c r="AT260" s="386">
        <f t="shared" si="178"/>
        <v>99</v>
      </c>
      <c r="AU260" s="601">
        <f t="shared" si="190"/>
        <v>8517</v>
      </c>
      <c r="AV260" s="601">
        <v>4723</v>
      </c>
      <c r="AW260" s="598">
        <f t="shared" si="171"/>
        <v>0.56105963411736759</v>
      </c>
      <c r="AX260" s="601">
        <v>79</v>
      </c>
      <c r="AY260" s="598">
        <f t="shared" si="168"/>
        <v>0.79797979797979801</v>
      </c>
      <c r="AZ260" s="601">
        <f t="shared" si="191"/>
        <v>4802</v>
      </c>
      <c r="BA260" s="598">
        <f t="shared" si="192"/>
        <v>0.56381354937184458</v>
      </c>
      <c r="BB260" s="601">
        <v>47</v>
      </c>
      <c r="BC260" s="598">
        <f t="shared" si="193"/>
        <v>9.9513021384713112E-3</v>
      </c>
      <c r="BD260" s="600">
        <v>7</v>
      </c>
      <c r="BE260" s="598">
        <f t="shared" si="179"/>
        <v>8.8607594936708861E-2</v>
      </c>
      <c r="BF260" s="600">
        <f t="shared" si="194"/>
        <v>54</v>
      </c>
      <c r="BG260" s="598">
        <f t="shared" si="195"/>
        <v>1.1245314452311536E-2</v>
      </c>
      <c r="BH260" s="601">
        <v>42</v>
      </c>
      <c r="BI260" s="598">
        <f t="shared" si="196"/>
        <v>0.8936170212765957</v>
      </c>
      <c r="BJ260" s="600">
        <v>6</v>
      </c>
      <c r="BK260" s="598">
        <f t="shared" si="159"/>
        <v>0.8571428571428571</v>
      </c>
      <c r="BL260" s="600">
        <f t="shared" si="197"/>
        <v>48</v>
      </c>
      <c r="BM260" s="598">
        <f t="shared" si="198"/>
        <v>0.88888888888888884</v>
      </c>
      <c r="BN260" s="601">
        <v>24</v>
      </c>
      <c r="BO260" s="598">
        <f t="shared" si="199"/>
        <v>4.9979175343606835E-3</v>
      </c>
      <c r="BP260" s="601">
        <v>169</v>
      </c>
      <c r="BQ260" s="598">
        <f t="shared" si="182"/>
        <v>3.5193669304456478E-2</v>
      </c>
      <c r="BR260" s="601">
        <f t="shared" si="183"/>
        <v>193</v>
      </c>
      <c r="BS260" s="598">
        <f t="shared" si="200"/>
        <v>4.0191586838817163E-2</v>
      </c>
      <c r="BT260" s="600">
        <v>2</v>
      </c>
      <c r="BU260" s="598">
        <f t="shared" si="201"/>
        <v>0.33333333333333331</v>
      </c>
      <c r="BV260" s="600">
        <v>0</v>
      </c>
      <c r="BW260" s="598">
        <f t="shared" si="202"/>
        <v>0</v>
      </c>
      <c r="BX260" s="387" t="str">
        <f t="shared" si="203"/>
        <v/>
      </c>
    </row>
    <row r="261" spans="1:76" s="487" customFormat="1" ht="13.5" thickBot="1" x14ac:dyDescent="0.25">
      <c r="A261" s="392" t="s">
        <v>714</v>
      </c>
      <c r="B261" s="392" t="s">
        <v>719</v>
      </c>
      <c r="C261" s="392" t="s">
        <v>502</v>
      </c>
      <c r="D261" s="392" t="s">
        <v>509</v>
      </c>
      <c r="E261" s="392" t="s">
        <v>518</v>
      </c>
      <c r="F261" s="392" t="s">
        <v>519</v>
      </c>
      <c r="G261" s="593" t="s">
        <v>320</v>
      </c>
      <c r="H261" s="83" t="s">
        <v>1109</v>
      </c>
      <c r="I261" s="9" t="s">
        <v>934</v>
      </c>
      <c r="J261" s="9"/>
      <c r="K261" s="467"/>
      <c r="L261" s="467"/>
      <c r="M261" s="468"/>
      <c r="N261" s="467"/>
      <c r="O261" s="467"/>
      <c r="P261" s="467"/>
      <c r="Q261" s="466"/>
      <c r="R261" s="466"/>
      <c r="S261" s="466"/>
      <c r="T261" s="127" t="s">
        <v>386</v>
      </c>
      <c r="U261" s="397">
        <v>1</v>
      </c>
      <c r="V261" s="605">
        <v>0</v>
      </c>
      <c r="W261" s="605">
        <v>6</v>
      </c>
      <c r="X261" s="606">
        <f t="shared" si="186"/>
        <v>6</v>
      </c>
      <c r="Y261" s="607">
        <f t="shared" si="187"/>
        <v>36878</v>
      </c>
      <c r="Z261" s="607">
        <f t="shared" si="188"/>
        <v>18187</v>
      </c>
      <c r="AA261" s="605">
        <v>1</v>
      </c>
      <c r="AB261" s="608">
        <f t="shared" si="184"/>
        <v>0.16666666666666666</v>
      </c>
      <c r="AC261" s="605">
        <v>3</v>
      </c>
      <c r="AD261" s="608" t="s">
        <v>434</v>
      </c>
      <c r="AE261" s="605">
        <v>1</v>
      </c>
      <c r="AF261" s="608">
        <f t="shared" si="185"/>
        <v>1</v>
      </c>
      <c r="AG261" s="605">
        <v>1</v>
      </c>
      <c r="AH261" s="399"/>
      <c r="AI261" s="398"/>
      <c r="AJ261" s="399"/>
      <c r="AK261" s="398"/>
      <c r="AL261" s="399"/>
      <c r="AM261" s="396">
        <v>36627</v>
      </c>
      <c r="AN261" s="607">
        <v>251</v>
      </c>
      <c r="AO261" s="609">
        <f t="shared" si="177"/>
        <v>6.8062259341612882E-3</v>
      </c>
      <c r="AP261" s="607">
        <f t="shared" si="160"/>
        <v>36878</v>
      </c>
      <c r="AQ261" s="167">
        <v>48910</v>
      </c>
      <c r="AR261" s="665">
        <v>0.75399713759967291</v>
      </c>
      <c r="AS261" s="396">
        <f t="shared" si="189"/>
        <v>36627</v>
      </c>
      <c r="AT261" s="396">
        <f t="shared" si="178"/>
        <v>251</v>
      </c>
      <c r="AU261" s="607">
        <f t="shared" si="190"/>
        <v>36878</v>
      </c>
      <c r="AV261" s="607">
        <v>17999</v>
      </c>
      <c r="AW261" s="608">
        <f t="shared" si="171"/>
        <v>0.49141343817402461</v>
      </c>
      <c r="AX261" s="607">
        <v>188</v>
      </c>
      <c r="AY261" s="608">
        <f t="shared" si="168"/>
        <v>0.74900398406374502</v>
      </c>
      <c r="AZ261" s="607">
        <f t="shared" si="191"/>
        <v>18187</v>
      </c>
      <c r="BA261" s="608">
        <f t="shared" si="192"/>
        <v>0.493166657627854</v>
      </c>
      <c r="BB261" s="607">
        <v>183</v>
      </c>
      <c r="BC261" s="608">
        <f t="shared" si="193"/>
        <v>1.0167231512861826E-2</v>
      </c>
      <c r="BD261" s="605">
        <v>34</v>
      </c>
      <c r="BE261" s="608">
        <f t="shared" si="179"/>
        <v>0.18085106382978725</v>
      </c>
      <c r="BF261" s="605">
        <f t="shared" si="194"/>
        <v>217</v>
      </c>
      <c r="BG261" s="608">
        <f t="shared" si="195"/>
        <v>1.1931599494144169E-2</v>
      </c>
      <c r="BH261" s="607">
        <v>158</v>
      </c>
      <c r="BI261" s="608">
        <f t="shared" si="196"/>
        <v>0.86338797814207646</v>
      </c>
      <c r="BJ261" s="605">
        <v>19</v>
      </c>
      <c r="BK261" s="608">
        <f t="shared" si="159"/>
        <v>0.55882352941176472</v>
      </c>
      <c r="BL261" s="605">
        <f t="shared" si="197"/>
        <v>177</v>
      </c>
      <c r="BM261" s="608">
        <f t="shared" si="198"/>
        <v>0.81566820276497698</v>
      </c>
      <c r="BN261" s="607">
        <v>30</v>
      </c>
      <c r="BO261" s="608">
        <f t="shared" si="199"/>
        <v>1.6495298839830648E-3</v>
      </c>
      <c r="BP261" s="607">
        <v>209</v>
      </c>
      <c r="BQ261" s="608">
        <f t="shared" si="182"/>
        <v>1.1491724858415351E-2</v>
      </c>
      <c r="BR261" s="607">
        <f t="shared" si="183"/>
        <v>239</v>
      </c>
      <c r="BS261" s="608">
        <f t="shared" si="200"/>
        <v>1.3141254742398417E-2</v>
      </c>
      <c r="BT261" s="605">
        <v>1</v>
      </c>
      <c r="BU261" s="608">
        <f t="shared" si="201"/>
        <v>0.16666666666666666</v>
      </c>
      <c r="BV261" s="605">
        <v>1</v>
      </c>
      <c r="BW261" s="608">
        <f t="shared" si="202"/>
        <v>1</v>
      </c>
      <c r="BX261" s="411" t="str">
        <f t="shared" si="203"/>
        <v/>
      </c>
    </row>
    <row r="262" spans="1:76" s="486" customFormat="1" x14ac:dyDescent="0.2">
      <c r="A262" s="400" t="s">
        <v>725</v>
      </c>
      <c r="B262" s="400" t="s">
        <v>726</v>
      </c>
      <c r="C262" s="400" t="s">
        <v>502</v>
      </c>
      <c r="D262" s="400" t="s">
        <v>515</v>
      </c>
      <c r="E262" s="400" t="s">
        <v>504</v>
      </c>
      <c r="F262" s="400" t="s">
        <v>519</v>
      </c>
      <c r="G262" s="12" t="s">
        <v>920</v>
      </c>
      <c r="H262" s="12" t="s">
        <v>1112</v>
      </c>
      <c r="I262" s="12" t="s">
        <v>934</v>
      </c>
      <c r="J262" s="12"/>
      <c r="K262" s="430" t="s">
        <v>449</v>
      </c>
      <c r="L262" s="430" t="s">
        <v>981</v>
      </c>
      <c r="M262" s="485" t="s">
        <v>982</v>
      </c>
      <c r="N262" s="430" t="s">
        <v>437</v>
      </c>
      <c r="O262" s="430" t="s">
        <v>438</v>
      </c>
      <c r="P262" s="430" t="s">
        <v>438</v>
      </c>
      <c r="Q262" s="408">
        <v>4354</v>
      </c>
      <c r="R262" s="408">
        <v>43</v>
      </c>
      <c r="S262" s="408">
        <v>1</v>
      </c>
      <c r="T262" s="404" t="s">
        <v>386</v>
      </c>
      <c r="U262" s="405">
        <v>8</v>
      </c>
      <c r="V262" s="597">
        <v>0</v>
      </c>
      <c r="W262" s="597">
        <v>20</v>
      </c>
      <c r="X262" s="113">
        <f t="shared" si="186"/>
        <v>2.5</v>
      </c>
      <c r="Y262" s="114">
        <f t="shared" si="187"/>
        <v>4609.75</v>
      </c>
      <c r="Z262" s="114">
        <f t="shared" si="188"/>
        <v>272.25</v>
      </c>
      <c r="AA262" s="597">
        <v>8</v>
      </c>
      <c r="AB262" s="115">
        <f t="shared" si="184"/>
        <v>0.4</v>
      </c>
      <c r="AC262" s="406"/>
      <c r="AD262" s="407"/>
      <c r="AE262" s="597">
        <v>7</v>
      </c>
      <c r="AF262" s="115">
        <f t="shared" si="185"/>
        <v>0.875</v>
      </c>
      <c r="AG262" s="597">
        <f>AE262+AG261</f>
        <v>8</v>
      </c>
      <c r="AH262" s="115">
        <f>(AG262+AG261)/(U262+1)</f>
        <v>1</v>
      </c>
      <c r="AI262" s="406"/>
      <c r="AJ262" s="407"/>
      <c r="AK262" s="406"/>
      <c r="AL262" s="407"/>
      <c r="AM262" s="408">
        <f>AM261</f>
        <v>36627</v>
      </c>
      <c r="AN262" s="114">
        <f>AN261</f>
        <v>251</v>
      </c>
      <c r="AO262" s="118">
        <f t="shared" si="177"/>
        <v>6.8062259341612882E-3</v>
      </c>
      <c r="AP262" s="114">
        <f t="shared" si="160"/>
        <v>36878</v>
      </c>
      <c r="AQ262" s="167">
        <v>7010</v>
      </c>
      <c r="AR262" s="665">
        <v>0.62111269614835951</v>
      </c>
      <c r="AS262" s="408">
        <f t="shared" si="189"/>
        <v>36627</v>
      </c>
      <c r="AT262" s="408">
        <f t="shared" si="178"/>
        <v>251</v>
      </c>
      <c r="AU262" s="114">
        <f t="shared" si="190"/>
        <v>36878</v>
      </c>
      <c r="AV262" s="114">
        <v>2169</v>
      </c>
      <c r="AW262" s="115">
        <f t="shared" si="171"/>
        <v>5.9218609222704562E-2</v>
      </c>
      <c r="AX262" s="114">
        <v>9</v>
      </c>
      <c r="AY262" s="115">
        <f t="shared" ref="AY262:AY293" si="204">IF(AT262="","",IF(AT262=0,"",AX262/AT262))</f>
        <v>3.5856573705179286E-2</v>
      </c>
      <c r="AZ262" s="114">
        <f t="shared" si="191"/>
        <v>2178</v>
      </c>
      <c r="BA262" s="115">
        <f t="shared" si="192"/>
        <v>5.9059601930690382E-2</v>
      </c>
      <c r="BB262" s="114">
        <v>59</v>
      </c>
      <c r="BC262" s="115">
        <f t="shared" si="193"/>
        <v>2.7201475334255418E-2</v>
      </c>
      <c r="BD262" s="597">
        <v>2</v>
      </c>
      <c r="BE262" s="115">
        <f t="shared" si="179"/>
        <v>0.22222222222222221</v>
      </c>
      <c r="BF262" s="597">
        <f t="shared" si="194"/>
        <v>61</v>
      </c>
      <c r="BG262" s="115">
        <f t="shared" si="195"/>
        <v>2.8007346189164371E-2</v>
      </c>
      <c r="BH262" s="114">
        <v>46</v>
      </c>
      <c r="BI262" s="115">
        <f t="shared" si="196"/>
        <v>0.77966101694915257</v>
      </c>
      <c r="BJ262" s="597">
        <v>2</v>
      </c>
      <c r="BK262" s="115">
        <f t="shared" si="159"/>
        <v>1</v>
      </c>
      <c r="BL262" s="597">
        <f t="shared" si="197"/>
        <v>48</v>
      </c>
      <c r="BM262" s="115">
        <f t="shared" si="198"/>
        <v>0.78688524590163933</v>
      </c>
      <c r="BN262" s="114">
        <v>10</v>
      </c>
      <c r="BO262" s="115">
        <f t="shared" si="199"/>
        <v>4.5913682277318639E-3</v>
      </c>
      <c r="BP262" s="114">
        <v>12</v>
      </c>
      <c r="BQ262" s="115">
        <f t="shared" si="182"/>
        <v>5.5096418732782371E-3</v>
      </c>
      <c r="BR262" s="114">
        <f t="shared" si="183"/>
        <v>22</v>
      </c>
      <c r="BS262" s="115">
        <f t="shared" si="200"/>
        <v>1.0101010101010102E-2</v>
      </c>
      <c r="BT262" s="597">
        <v>8</v>
      </c>
      <c r="BU262" s="115">
        <f t="shared" si="201"/>
        <v>0.4</v>
      </c>
      <c r="BV262" s="597">
        <v>3</v>
      </c>
      <c r="BW262" s="115">
        <f t="shared" si="202"/>
        <v>0.375</v>
      </c>
      <c r="BX262" s="409" t="str">
        <f t="shared" si="203"/>
        <v/>
      </c>
    </row>
    <row r="263" spans="1:76" s="503" customFormat="1" ht="13.5" thickBot="1" x14ac:dyDescent="0.25">
      <c r="A263" s="491" t="s">
        <v>725</v>
      </c>
      <c r="B263" s="491" t="s">
        <v>726</v>
      </c>
      <c r="C263" s="491" t="s">
        <v>502</v>
      </c>
      <c r="D263" s="491" t="s">
        <v>509</v>
      </c>
      <c r="E263" s="491" t="s">
        <v>504</v>
      </c>
      <c r="F263" s="491" t="s">
        <v>519</v>
      </c>
      <c r="G263" s="94" t="s">
        <v>920</v>
      </c>
      <c r="H263" s="9" t="s">
        <v>1112</v>
      </c>
      <c r="I263" s="9" t="s">
        <v>934</v>
      </c>
      <c r="J263" s="94"/>
      <c r="K263" s="508"/>
      <c r="L263" s="561"/>
      <c r="M263" s="509"/>
      <c r="N263" s="508"/>
      <c r="O263" s="508"/>
      <c r="P263" s="508"/>
      <c r="Q263" s="524"/>
      <c r="R263" s="524"/>
      <c r="S263" s="524"/>
      <c r="T263" s="147" t="s">
        <v>386</v>
      </c>
      <c r="U263" s="494">
        <v>1</v>
      </c>
      <c r="V263" s="497">
        <v>0</v>
      </c>
      <c r="W263" s="497">
        <v>2</v>
      </c>
      <c r="X263" s="495">
        <f t="shared" si="186"/>
        <v>2</v>
      </c>
      <c r="Y263" s="496">
        <f t="shared" si="187"/>
        <v>4354</v>
      </c>
      <c r="Z263" s="496">
        <f t="shared" si="188"/>
        <v>2178</v>
      </c>
      <c r="AA263" s="497">
        <v>1</v>
      </c>
      <c r="AB263" s="498">
        <f t="shared" si="184"/>
        <v>0.5</v>
      </c>
      <c r="AC263" s="497">
        <v>1</v>
      </c>
      <c r="AD263" s="498" t="s">
        <v>434</v>
      </c>
      <c r="AE263" s="497">
        <v>1</v>
      </c>
      <c r="AF263" s="498">
        <f t="shared" si="185"/>
        <v>1</v>
      </c>
      <c r="AG263" s="497">
        <v>1</v>
      </c>
      <c r="AH263" s="500"/>
      <c r="AI263" s="499"/>
      <c r="AJ263" s="500"/>
      <c r="AK263" s="499"/>
      <c r="AL263" s="500"/>
      <c r="AM263" s="446">
        <v>4345</v>
      </c>
      <c r="AN263" s="496">
        <v>9</v>
      </c>
      <c r="AO263" s="501">
        <f t="shared" si="177"/>
        <v>2.0670647680293983E-3</v>
      </c>
      <c r="AP263" s="496">
        <f t="shared" si="160"/>
        <v>4354</v>
      </c>
      <c r="AQ263" s="167">
        <v>7010</v>
      </c>
      <c r="AR263" s="665">
        <v>0.62111269614835951</v>
      </c>
      <c r="AS263" s="446">
        <f t="shared" si="189"/>
        <v>4345</v>
      </c>
      <c r="AT263" s="446">
        <f t="shared" si="178"/>
        <v>9</v>
      </c>
      <c r="AU263" s="496">
        <f t="shared" si="190"/>
        <v>4354</v>
      </c>
      <c r="AV263" s="496">
        <v>2169</v>
      </c>
      <c r="AW263" s="498">
        <f t="shared" si="171"/>
        <v>0.4991944764096663</v>
      </c>
      <c r="AX263" s="496">
        <v>9</v>
      </c>
      <c r="AY263" s="498">
        <f t="shared" si="204"/>
        <v>1</v>
      </c>
      <c r="AZ263" s="496">
        <f t="shared" si="191"/>
        <v>2178</v>
      </c>
      <c r="BA263" s="498">
        <f t="shared" si="192"/>
        <v>0.50022967386311434</v>
      </c>
      <c r="BB263" s="496">
        <v>59</v>
      </c>
      <c r="BC263" s="498">
        <f t="shared" si="193"/>
        <v>2.7201475334255418E-2</v>
      </c>
      <c r="BD263" s="497">
        <v>2</v>
      </c>
      <c r="BE263" s="498">
        <f t="shared" si="179"/>
        <v>0.22222222222222221</v>
      </c>
      <c r="BF263" s="497">
        <f t="shared" si="194"/>
        <v>61</v>
      </c>
      <c r="BG263" s="498">
        <f t="shared" si="195"/>
        <v>2.8007346189164371E-2</v>
      </c>
      <c r="BH263" s="496">
        <v>46</v>
      </c>
      <c r="BI263" s="498">
        <f t="shared" si="196"/>
        <v>0.77966101694915257</v>
      </c>
      <c r="BJ263" s="497">
        <v>2</v>
      </c>
      <c r="BK263" s="498">
        <f t="shared" si="159"/>
        <v>1</v>
      </c>
      <c r="BL263" s="497">
        <f t="shared" si="197"/>
        <v>48</v>
      </c>
      <c r="BM263" s="498">
        <f t="shared" si="198"/>
        <v>0.78688524590163933</v>
      </c>
      <c r="BN263" s="496">
        <v>0</v>
      </c>
      <c r="BO263" s="498">
        <f t="shared" si="199"/>
        <v>0</v>
      </c>
      <c r="BP263" s="496">
        <v>44</v>
      </c>
      <c r="BQ263" s="498">
        <f t="shared" si="182"/>
        <v>2.0202020202020204E-2</v>
      </c>
      <c r="BR263" s="496">
        <f t="shared" si="183"/>
        <v>44</v>
      </c>
      <c r="BS263" s="498">
        <f t="shared" si="200"/>
        <v>2.0202020202020204E-2</v>
      </c>
      <c r="BT263" s="497">
        <v>0</v>
      </c>
      <c r="BU263" s="498">
        <f t="shared" si="201"/>
        <v>0</v>
      </c>
      <c r="BV263" s="497">
        <v>0</v>
      </c>
      <c r="BW263" s="498">
        <f t="shared" si="202"/>
        <v>0</v>
      </c>
      <c r="BX263" s="502" t="str">
        <f t="shared" si="203"/>
        <v/>
      </c>
    </row>
    <row r="264" spans="1:76" s="487" customFormat="1" ht="13.5" thickBot="1" x14ac:dyDescent="0.25">
      <c r="A264" s="392" t="s">
        <v>441</v>
      </c>
      <c r="B264" s="392" t="s">
        <v>78</v>
      </c>
      <c r="C264" s="392" t="s">
        <v>502</v>
      </c>
      <c r="D264" s="392" t="s">
        <v>517</v>
      </c>
      <c r="E264" s="392" t="s">
        <v>518</v>
      </c>
      <c r="F264" s="392" t="s">
        <v>519</v>
      </c>
      <c r="G264" s="9" t="s">
        <v>920</v>
      </c>
      <c r="H264" s="83" t="s">
        <v>517</v>
      </c>
      <c r="I264" s="55" t="s">
        <v>517</v>
      </c>
      <c r="J264" s="9"/>
      <c r="K264" s="394" t="s">
        <v>436</v>
      </c>
      <c r="L264" s="394" t="s">
        <v>438</v>
      </c>
      <c r="M264" s="395" t="s">
        <v>983</v>
      </c>
      <c r="N264" s="394" t="s">
        <v>437</v>
      </c>
      <c r="O264" s="467"/>
      <c r="P264" s="467"/>
      <c r="Q264" s="424"/>
      <c r="R264" s="424"/>
      <c r="S264" s="424"/>
      <c r="T264" s="147" t="s">
        <v>386</v>
      </c>
      <c r="U264" s="397">
        <v>7</v>
      </c>
      <c r="V264" s="605">
        <v>0</v>
      </c>
      <c r="W264" s="605">
        <v>16</v>
      </c>
      <c r="X264" s="606">
        <f t="shared" si="186"/>
        <v>2.2857142857142856</v>
      </c>
      <c r="Y264" s="607">
        <f t="shared" si="187"/>
        <v>9530.8571428571431</v>
      </c>
      <c r="Z264" s="607">
        <f t="shared" si="188"/>
        <v>4538.4285714285716</v>
      </c>
      <c r="AA264" s="398"/>
      <c r="AB264" s="399"/>
      <c r="AC264" s="398"/>
      <c r="AD264" s="399"/>
      <c r="AE264" s="398"/>
      <c r="AF264" s="399"/>
      <c r="AG264" s="398"/>
      <c r="AH264" s="399"/>
      <c r="AI264" s="605">
        <v>3</v>
      </c>
      <c r="AJ264" s="608">
        <f t="shared" ref="AJ264:AJ269" si="205">AI264/W264</f>
        <v>0.1875</v>
      </c>
      <c r="AK264" s="605">
        <v>3</v>
      </c>
      <c r="AL264" s="608">
        <f t="shared" ref="AL264:AL269" si="206">AK264/U264</f>
        <v>0.42857142857142855</v>
      </c>
      <c r="AM264" s="396">
        <v>66716</v>
      </c>
      <c r="AN264" s="429"/>
      <c r="AO264" s="490"/>
      <c r="AP264" s="607">
        <f t="shared" si="160"/>
        <v>66716</v>
      </c>
      <c r="AQ264" s="167">
        <v>101800</v>
      </c>
      <c r="AR264" s="665">
        <v>0.65536345776031435</v>
      </c>
      <c r="AS264" s="396">
        <f t="shared" si="189"/>
        <v>66716</v>
      </c>
      <c r="AT264" s="424"/>
      <c r="AU264" s="607">
        <f t="shared" si="190"/>
        <v>66716</v>
      </c>
      <c r="AV264" s="607">
        <v>31769</v>
      </c>
      <c r="AW264" s="608">
        <f t="shared" si="171"/>
        <v>0.47618262485760537</v>
      </c>
      <c r="AX264" s="429"/>
      <c r="AY264" s="399" t="str">
        <f t="shared" si="204"/>
        <v/>
      </c>
      <c r="AZ264" s="607">
        <f t="shared" si="191"/>
        <v>31769</v>
      </c>
      <c r="BA264" s="608">
        <f t="shared" si="192"/>
        <v>0.47618262485760537</v>
      </c>
      <c r="BB264" s="607">
        <v>472</v>
      </c>
      <c r="BC264" s="608">
        <f t="shared" si="193"/>
        <v>1.4857250779061349E-2</v>
      </c>
      <c r="BD264" s="398"/>
      <c r="BE264" s="399" t="str">
        <f t="shared" si="179"/>
        <v/>
      </c>
      <c r="BF264" s="605">
        <f t="shared" si="194"/>
        <v>472</v>
      </c>
      <c r="BG264" s="608">
        <f t="shared" si="195"/>
        <v>1.4857250779061349E-2</v>
      </c>
      <c r="BH264" s="607">
        <v>359</v>
      </c>
      <c r="BI264" s="608">
        <f t="shared" si="196"/>
        <v>0.76059322033898302</v>
      </c>
      <c r="BJ264" s="398"/>
      <c r="BK264" s="399" t="str">
        <f t="shared" si="159"/>
        <v/>
      </c>
      <c r="BL264" s="605">
        <f t="shared" si="197"/>
        <v>359</v>
      </c>
      <c r="BM264" s="608">
        <f t="shared" si="198"/>
        <v>0.76059322033898302</v>
      </c>
      <c r="BN264" s="607">
        <v>2921</v>
      </c>
      <c r="BO264" s="608">
        <f t="shared" si="199"/>
        <v>9.1944977808555511E-2</v>
      </c>
      <c r="BP264" s="607">
        <v>2655</v>
      </c>
      <c r="BQ264" s="608">
        <f t="shared" si="182"/>
        <v>8.3572035632220085E-2</v>
      </c>
      <c r="BR264" s="607">
        <f t="shared" si="183"/>
        <v>5576</v>
      </c>
      <c r="BS264" s="608">
        <f t="shared" si="200"/>
        <v>0.17551701344077561</v>
      </c>
      <c r="BT264" s="605">
        <v>7</v>
      </c>
      <c r="BU264" s="608">
        <f t="shared" si="201"/>
        <v>0.4375</v>
      </c>
      <c r="BV264" s="605">
        <v>4</v>
      </c>
      <c r="BW264" s="608">
        <f t="shared" si="202"/>
        <v>0.5714285714285714</v>
      </c>
      <c r="BX264" s="411" t="str">
        <f t="shared" si="203"/>
        <v/>
      </c>
    </row>
    <row r="265" spans="1:76" s="486" customFormat="1" x14ac:dyDescent="0.2">
      <c r="A265" s="400" t="s">
        <v>727</v>
      </c>
      <c r="B265" s="400" t="s">
        <v>728</v>
      </c>
      <c r="C265" s="400" t="s">
        <v>502</v>
      </c>
      <c r="D265" s="400" t="s">
        <v>507</v>
      </c>
      <c r="E265" s="400" t="s">
        <v>504</v>
      </c>
      <c r="F265" s="400" t="s">
        <v>505</v>
      </c>
      <c r="G265" s="592" t="s">
        <v>314</v>
      </c>
      <c r="H265" s="592" t="s">
        <v>1112</v>
      </c>
      <c r="I265" s="592" t="s">
        <v>934</v>
      </c>
      <c r="J265" s="592"/>
      <c r="K265" s="401"/>
      <c r="L265" s="401"/>
      <c r="M265" s="402"/>
      <c r="N265" s="401"/>
      <c r="O265" s="401"/>
      <c r="P265" s="401"/>
      <c r="Q265" s="403"/>
      <c r="R265" s="403"/>
      <c r="S265" s="403"/>
      <c r="T265" s="147" t="s">
        <v>386</v>
      </c>
      <c r="U265" s="405">
        <v>4</v>
      </c>
      <c r="V265" s="597">
        <v>0</v>
      </c>
      <c r="W265" s="597">
        <v>6</v>
      </c>
      <c r="X265" s="113">
        <f t="shared" si="186"/>
        <v>1.5</v>
      </c>
      <c r="Y265" s="114">
        <f t="shared" si="187"/>
        <v>164</v>
      </c>
      <c r="Z265" s="114">
        <f t="shared" si="188"/>
        <v>115</v>
      </c>
      <c r="AA265" s="406"/>
      <c r="AB265" s="407"/>
      <c r="AC265" s="406"/>
      <c r="AD265" s="407"/>
      <c r="AE265" s="406"/>
      <c r="AF265" s="407"/>
      <c r="AG265" s="406"/>
      <c r="AH265" s="407"/>
      <c r="AI265" s="597">
        <v>2</v>
      </c>
      <c r="AJ265" s="115">
        <f t="shared" si="205"/>
        <v>0.33333333333333331</v>
      </c>
      <c r="AK265" s="597">
        <v>2</v>
      </c>
      <c r="AL265" s="115">
        <f t="shared" si="206"/>
        <v>0.5</v>
      </c>
      <c r="AM265" s="408">
        <v>654</v>
      </c>
      <c r="AN265" s="114">
        <v>2</v>
      </c>
      <c r="AO265" s="118">
        <f t="shared" ref="AO265:AO287" si="207">AN265/AP265</f>
        <v>3.0487804878048782E-3</v>
      </c>
      <c r="AP265" s="114">
        <f t="shared" si="160"/>
        <v>656</v>
      </c>
      <c r="AQ265" s="167">
        <v>900</v>
      </c>
      <c r="AR265" s="665">
        <v>0.72888888888888892</v>
      </c>
      <c r="AS265" s="408">
        <f t="shared" si="189"/>
        <v>654</v>
      </c>
      <c r="AT265" s="408">
        <f t="shared" ref="AT265:AT287" si="208">IF(V265=0,AN265,"")</f>
        <v>2</v>
      </c>
      <c r="AU265" s="114">
        <f t="shared" si="190"/>
        <v>656</v>
      </c>
      <c r="AV265" s="114">
        <v>458</v>
      </c>
      <c r="AW265" s="115">
        <f t="shared" si="171"/>
        <v>0.70030581039755346</v>
      </c>
      <c r="AX265" s="114">
        <v>2</v>
      </c>
      <c r="AY265" s="115">
        <f t="shared" si="204"/>
        <v>1</v>
      </c>
      <c r="AZ265" s="114">
        <f t="shared" si="191"/>
        <v>460</v>
      </c>
      <c r="BA265" s="115">
        <f t="shared" si="192"/>
        <v>0.70121951219512191</v>
      </c>
      <c r="BB265" s="114">
        <v>6</v>
      </c>
      <c r="BC265" s="115">
        <f t="shared" si="193"/>
        <v>1.3100436681222707E-2</v>
      </c>
      <c r="BD265" s="597">
        <v>1</v>
      </c>
      <c r="BE265" s="115">
        <f t="shared" si="179"/>
        <v>0.5</v>
      </c>
      <c r="BF265" s="597">
        <f t="shared" si="194"/>
        <v>7</v>
      </c>
      <c r="BG265" s="115">
        <f t="shared" si="195"/>
        <v>1.5217391304347827E-2</v>
      </c>
      <c r="BH265" s="114">
        <v>6</v>
      </c>
      <c r="BI265" s="115">
        <f t="shared" si="196"/>
        <v>1</v>
      </c>
      <c r="BJ265" s="597">
        <v>1</v>
      </c>
      <c r="BK265" s="115">
        <f t="shared" ref="BK265:BK328" si="209">IF(BD265="","",IF(BD265=0,"",BJ265/BD265))</f>
        <v>1</v>
      </c>
      <c r="BL265" s="597">
        <f t="shared" si="197"/>
        <v>7</v>
      </c>
      <c r="BM265" s="115">
        <f t="shared" si="198"/>
        <v>1</v>
      </c>
      <c r="BN265" s="114">
        <v>0</v>
      </c>
      <c r="BO265" s="115">
        <f t="shared" si="199"/>
        <v>0</v>
      </c>
      <c r="BP265" s="114">
        <v>6</v>
      </c>
      <c r="BQ265" s="115">
        <f t="shared" si="182"/>
        <v>1.3043478260869565E-2</v>
      </c>
      <c r="BR265" s="114">
        <f t="shared" si="183"/>
        <v>6</v>
      </c>
      <c r="BS265" s="115">
        <f t="shared" si="200"/>
        <v>1.3043478260869565E-2</v>
      </c>
      <c r="BT265" s="597">
        <v>2</v>
      </c>
      <c r="BU265" s="115">
        <f t="shared" si="201"/>
        <v>0.33333333333333331</v>
      </c>
      <c r="BV265" s="597">
        <v>1</v>
      </c>
      <c r="BW265" s="115">
        <f t="shared" si="202"/>
        <v>0.25</v>
      </c>
      <c r="BX265" s="409" t="str">
        <f t="shared" si="203"/>
        <v/>
      </c>
    </row>
    <row r="266" spans="1:76" s="167" customFormat="1" x14ac:dyDescent="0.2">
      <c r="A266" s="379" t="s">
        <v>727</v>
      </c>
      <c r="B266" s="379" t="s">
        <v>729</v>
      </c>
      <c r="C266" s="379" t="s">
        <v>502</v>
      </c>
      <c r="D266" s="379" t="s">
        <v>507</v>
      </c>
      <c r="E266" s="379" t="s">
        <v>504</v>
      </c>
      <c r="F266" s="379" t="s">
        <v>505</v>
      </c>
      <c r="G266" s="591" t="s">
        <v>314</v>
      </c>
      <c r="H266" s="592" t="s">
        <v>1112</v>
      </c>
      <c r="I266" s="591" t="s">
        <v>934</v>
      </c>
      <c r="J266" s="591"/>
      <c r="K266" s="380"/>
      <c r="L266" s="380"/>
      <c r="M266" s="381"/>
      <c r="N266" s="380"/>
      <c r="O266" s="380"/>
      <c r="P266" s="380"/>
      <c r="Q266" s="382"/>
      <c r="R266" s="382"/>
      <c r="S266" s="382"/>
      <c r="T266" s="147" t="s">
        <v>386</v>
      </c>
      <c r="U266" s="383">
        <v>4</v>
      </c>
      <c r="V266" s="600">
        <v>0</v>
      </c>
      <c r="W266" s="600">
        <v>6</v>
      </c>
      <c r="X266" s="123">
        <f t="shared" si="186"/>
        <v>1.5</v>
      </c>
      <c r="Y266" s="601">
        <f t="shared" si="187"/>
        <v>56.75</v>
      </c>
      <c r="Z266" s="601">
        <f t="shared" si="188"/>
        <v>42.5</v>
      </c>
      <c r="AA266" s="384"/>
      <c r="AB266" s="385"/>
      <c r="AC266" s="384"/>
      <c r="AD266" s="385"/>
      <c r="AE266" s="384"/>
      <c r="AF266" s="385"/>
      <c r="AG266" s="384"/>
      <c r="AH266" s="385"/>
      <c r="AI266" s="600">
        <v>2</v>
      </c>
      <c r="AJ266" s="598">
        <f t="shared" si="205"/>
        <v>0.33333333333333331</v>
      </c>
      <c r="AK266" s="600">
        <v>1</v>
      </c>
      <c r="AL266" s="598">
        <f t="shared" si="206"/>
        <v>0.25</v>
      </c>
      <c r="AM266" s="386">
        <v>185</v>
      </c>
      <c r="AN266" s="601">
        <v>42</v>
      </c>
      <c r="AO266" s="602">
        <f t="shared" si="207"/>
        <v>0.18502202643171806</v>
      </c>
      <c r="AP266" s="601">
        <f t="shared" si="160"/>
        <v>227</v>
      </c>
      <c r="AQ266" s="167">
        <v>290</v>
      </c>
      <c r="AR266" s="665">
        <v>0.78275862068965518</v>
      </c>
      <c r="AS266" s="386">
        <f t="shared" si="189"/>
        <v>185</v>
      </c>
      <c r="AT266" s="386">
        <f t="shared" si="208"/>
        <v>42</v>
      </c>
      <c r="AU266" s="601">
        <f t="shared" si="190"/>
        <v>227</v>
      </c>
      <c r="AV266" s="601">
        <v>132</v>
      </c>
      <c r="AW266" s="598">
        <f t="shared" si="171"/>
        <v>0.71351351351351355</v>
      </c>
      <c r="AX266" s="601">
        <v>38</v>
      </c>
      <c r="AY266" s="598">
        <f t="shared" si="204"/>
        <v>0.90476190476190477</v>
      </c>
      <c r="AZ266" s="601">
        <f t="shared" si="191"/>
        <v>170</v>
      </c>
      <c r="BA266" s="598">
        <f t="shared" si="192"/>
        <v>0.74889867841409696</v>
      </c>
      <c r="BB266" s="601">
        <v>2</v>
      </c>
      <c r="BC266" s="598">
        <f t="shared" si="193"/>
        <v>1.5151515151515152E-2</v>
      </c>
      <c r="BD266" s="600">
        <v>3</v>
      </c>
      <c r="BE266" s="598">
        <f t="shared" si="179"/>
        <v>7.8947368421052627E-2</v>
      </c>
      <c r="BF266" s="600">
        <f t="shared" si="194"/>
        <v>5</v>
      </c>
      <c r="BG266" s="598">
        <f t="shared" si="195"/>
        <v>2.9411764705882353E-2</v>
      </c>
      <c r="BH266" s="601">
        <v>2</v>
      </c>
      <c r="BI266" s="598">
        <f t="shared" si="196"/>
        <v>1</v>
      </c>
      <c r="BJ266" s="600">
        <v>3</v>
      </c>
      <c r="BK266" s="598">
        <f t="shared" si="209"/>
        <v>1</v>
      </c>
      <c r="BL266" s="600">
        <f t="shared" si="197"/>
        <v>5</v>
      </c>
      <c r="BM266" s="598">
        <f t="shared" si="198"/>
        <v>1</v>
      </c>
      <c r="BN266" s="601">
        <v>0</v>
      </c>
      <c r="BO266" s="598">
        <f t="shared" si="199"/>
        <v>0</v>
      </c>
      <c r="BP266" s="601">
        <v>0</v>
      </c>
      <c r="BQ266" s="598">
        <f t="shared" si="182"/>
        <v>0</v>
      </c>
      <c r="BR266" s="601">
        <f t="shared" si="183"/>
        <v>0</v>
      </c>
      <c r="BS266" s="598">
        <f t="shared" si="200"/>
        <v>0</v>
      </c>
      <c r="BT266" s="600">
        <v>0</v>
      </c>
      <c r="BU266" s="598">
        <f t="shared" si="201"/>
        <v>0</v>
      </c>
      <c r="BV266" s="600">
        <v>0</v>
      </c>
      <c r="BW266" s="598">
        <f t="shared" si="202"/>
        <v>0</v>
      </c>
      <c r="BX266" s="387" t="str">
        <f t="shared" si="203"/>
        <v/>
      </c>
    </row>
    <row r="267" spans="1:76" s="167" customFormat="1" x14ac:dyDescent="0.2">
      <c r="A267" s="379" t="s">
        <v>727</v>
      </c>
      <c r="B267" s="379" t="s">
        <v>730</v>
      </c>
      <c r="C267" s="379" t="s">
        <v>502</v>
      </c>
      <c r="D267" s="379" t="s">
        <v>507</v>
      </c>
      <c r="E267" s="379" t="s">
        <v>504</v>
      </c>
      <c r="F267" s="379" t="s">
        <v>505</v>
      </c>
      <c r="G267" s="591" t="s">
        <v>314</v>
      </c>
      <c r="H267" s="592" t="s">
        <v>1112</v>
      </c>
      <c r="I267" s="591" t="s">
        <v>934</v>
      </c>
      <c r="J267" s="591"/>
      <c r="K267" s="380"/>
      <c r="L267" s="380"/>
      <c r="M267" s="381"/>
      <c r="N267" s="380"/>
      <c r="O267" s="380"/>
      <c r="P267" s="380"/>
      <c r="Q267" s="382"/>
      <c r="R267" s="382"/>
      <c r="S267" s="382"/>
      <c r="T267" s="391" t="s">
        <v>510</v>
      </c>
      <c r="U267" s="383">
        <v>4</v>
      </c>
      <c r="V267" s="600">
        <v>4</v>
      </c>
      <c r="W267" s="600">
        <v>4</v>
      </c>
      <c r="X267" s="123">
        <f t="shared" si="186"/>
        <v>1</v>
      </c>
      <c r="Y267" s="601">
        <f t="shared" si="187"/>
        <v>235</v>
      </c>
      <c r="Z267" s="388"/>
      <c r="AA267" s="384"/>
      <c r="AB267" s="385"/>
      <c r="AC267" s="384"/>
      <c r="AD267" s="385"/>
      <c r="AE267" s="384"/>
      <c r="AF267" s="385"/>
      <c r="AG267" s="384"/>
      <c r="AH267" s="385"/>
      <c r="AI267" s="600">
        <v>2</v>
      </c>
      <c r="AJ267" s="598">
        <f t="shared" si="205"/>
        <v>0.5</v>
      </c>
      <c r="AK267" s="600">
        <v>2</v>
      </c>
      <c r="AL267" s="598">
        <f t="shared" si="206"/>
        <v>0.5</v>
      </c>
      <c r="AM267" s="386">
        <v>881</v>
      </c>
      <c r="AN267" s="601">
        <v>59</v>
      </c>
      <c r="AO267" s="602">
        <f t="shared" si="207"/>
        <v>6.2765957446808504E-2</v>
      </c>
      <c r="AP267" s="601">
        <f t="shared" si="160"/>
        <v>940</v>
      </c>
      <c r="AQ267" s="167">
        <v>1120</v>
      </c>
      <c r="AR267" s="665">
        <v>0.8392857142857143</v>
      </c>
      <c r="AS267" s="382" t="str">
        <f t="shared" si="189"/>
        <v/>
      </c>
      <c r="AT267" s="382" t="str">
        <f t="shared" si="208"/>
        <v/>
      </c>
      <c r="AU267" s="388" t="str">
        <f t="shared" si="190"/>
        <v/>
      </c>
      <c r="AV267" s="388"/>
      <c r="AW267" s="385" t="str">
        <f t="shared" si="171"/>
        <v/>
      </c>
      <c r="AX267" s="388"/>
      <c r="AY267" s="385" t="str">
        <f t="shared" si="204"/>
        <v/>
      </c>
      <c r="AZ267" s="388" t="str">
        <f t="shared" si="191"/>
        <v/>
      </c>
      <c r="BA267" s="385" t="str">
        <f t="shared" si="192"/>
        <v/>
      </c>
      <c r="BB267" s="388"/>
      <c r="BC267" s="385" t="str">
        <f t="shared" si="193"/>
        <v/>
      </c>
      <c r="BD267" s="384"/>
      <c r="BE267" s="385" t="str">
        <f t="shared" si="179"/>
        <v/>
      </c>
      <c r="BF267" s="384" t="str">
        <f t="shared" si="194"/>
        <v/>
      </c>
      <c r="BG267" s="385" t="str">
        <f t="shared" si="195"/>
        <v/>
      </c>
      <c r="BH267" s="388"/>
      <c r="BI267" s="385" t="str">
        <f t="shared" si="196"/>
        <v/>
      </c>
      <c r="BJ267" s="384"/>
      <c r="BK267" s="385" t="str">
        <f t="shared" si="209"/>
        <v/>
      </c>
      <c r="BL267" s="384" t="str">
        <f t="shared" si="197"/>
        <v/>
      </c>
      <c r="BM267" s="385" t="str">
        <f t="shared" si="198"/>
        <v/>
      </c>
      <c r="BN267" s="388"/>
      <c r="BO267" s="385" t="str">
        <f t="shared" si="199"/>
        <v/>
      </c>
      <c r="BP267" s="388"/>
      <c r="BQ267" s="385" t="str">
        <f t="shared" si="182"/>
        <v/>
      </c>
      <c r="BR267" s="388" t="str">
        <f t="shared" si="183"/>
        <v/>
      </c>
      <c r="BS267" s="385" t="str">
        <f t="shared" si="200"/>
        <v/>
      </c>
      <c r="BT267" s="600">
        <v>1</v>
      </c>
      <c r="BU267" s="598">
        <f t="shared" si="201"/>
        <v>0.25</v>
      </c>
      <c r="BV267" s="600">
        <v>1</v>
      </c>
      <c r="BW267" s="598">
        <f t="shared" si="202"/>
        <v>0.25</v>
      </c>
      <c r="BX267" s="387" t="str">
        <f t="shared" si="203"/>
        <v/>
      </c>
    </row>
    <row r="268" spans="1:76" s="167" customFormat="1" x14ac:dyDescent="0.2">
      <c r="A268" s="379" t="s">
        <v>727</v>
      </c>
      <c r="B268" s="379" t="s">
        <v>731</v>
      </c>
      <c r="C268" s="379" t="s">
        <v>732</v>
      </c>
      <c r="D268" s="379" t="s">
        <v>515</v>
      </c>
      <c r="E268" s="379" t="s">
        <v>504</v>
      </c>
      <c r="F268" s="379" t="s">
        <v>505</v>
      </c>
      <c r="G268" s="591" t="s">
        <v>314</v>
      </c>
      <c r="H268" s="592" t="s">
        <v>1112</v>
      </c>
      <c r="I268" s="591" t="s">
        <v>934</v>
      </c>
      <c r="J268" s="591"/>
      <c r="K268" s="380"/>
      <c r="L268" s="380"/>
      <c r="M268" s="381"/>
      <c r="N268" s="380"/>
      <c r="O268" s="380"/>
      <c r="P268" s="380"/>
      <c r="Q268" s="382"/>
      <c r="R268" s="382"/>
      <c r="S268" s="382"/>
      <c r="T268" s="147" t="s">
        <v>386</v>
      </c>
      <c r="U268" s="383">
        <v>3</v>
      </c>
      <c r="V268" s="600">
        <v>0</v>
      </c>
      <c r="W268" s="600">
        <v>7</v>
      </c>
      <c r="X268" s="123">
        <f t="shared" si="186"/>
        <v>2.3333333333333335</v>
      </c>
      <c r="Y268" s="601">
        <f t="shared" si="187"/>
        <v>496.66666666666669</v>
      </c>
      <c r="Z268" s="601">
        <f t="shared" ref="Z268:Z331" si="210">IF(U268=V268,"",IF(AZ268="","",AZ268/(U268-V268)))</f>
        <v>343.33333333333331</v>
      </c>
      <c r="AA268" s="619">
        <v>3</v>
      </c>
      <c r="AB268" s="598">
        <f t="shared" ref="AB268:AB287" si="211">AA268/W268</f>
        <v>0.42857142857142855</v>
      </c>
      <c r="AC268" s="384"/>
      <c r="AD268" s="385"/>
      <c r="AE268" s="619">
        <v>3</v>
      </c>
      <c r="AF268" s="598">
        <f t="shared" ref="AF268:AF287" si="212">AE268/U268</f>
        <v>1</v>
      </c>
      <c r="AG268" s="600">
        <f>AE268</f>
        <v>3</v>
      </c>
      <c r="AH268" s="385"/>
      <c r="AI268" s="600">
        <v>0</v>
      </c>
      <c r="AJ268" s="598">
        <f t="shared" si="205"/>
        <v>0</v>
      </c>
      <c r="AK268" s="600">
        <v>0</v>
      </c>
      <c r="AL268" s="598">
        <f t="shared" si="206"/>
        <v>0</v>
      </c>
      <c r="AM268" s="386">
        <v>1484</v>
      </c>
      <c r="AN268" s="601">
        <v>6</v>
      </c>
      <c r="AO268" s="602">
        <f t="shared" si="207"/>
        <v>4.0268456375838931E-3</v>
      </c>
      <c r="AP268" s="601">
        <f t="shared" si="160"/>
        <v>1490</v>
      </c>
      <c r="AQ268" s="167">
        <v>2110</v>
      </c>
      <c r="AR268" s="665">
        <v>0.70616113744075826</v>
      </c>
      <c r="AS268" s="386">
        <f t="shared" si="189"/>
        <v>1484</v>
      </c>
      <c r="AT268" s="386">
        <f t="shared" si="208"/>
        <v>6</v>
      </c>
      <c r="AU268" s="601">
        <f t="shared" si="190"/>
        <v>1490</v>
      </c>
      <c r="AV268" s="601">
        <v>1024</v>
      </c>
      <c r="AW268" s="598">
        <f t="shared" si="171"/>
        <v>0.69002695417789761</v>
      </c>
      <c r="AX268" s="601">
        <v>6</v>
      </c>
      <c r="AY268" s="598">
        <f t="shared" si="204"/>
        <v>1</v>
      </c>
      <c r="AZ268" s="601">
        <f t="shared" si="191"/>
        <v>1030</v>
      </c>
      <c r="BA268" s="598">
        <f t="shared" si="192"/>
        <v>0.6912751677852349</v>
      </c>
      <c r="BB268" s="601">
        <v>13</v>
      </c>
      <c r="BC268" s="598">
        <f t="shared" si="193"/>
        <v>1.26953125E-2</v>
      </c>
      <c r="BD268" s="600">
        <v>11</v>
      </c>
      <c r="BE268" s="598">
        <f t="shared" si="179"/>
        <v>1.8333333333333333</v>
      </c>
      <c r="BF268" s="600">
        <f t="shared" si="194"/>
        <v>24</v>
      </c>
      <c r="BG268" s="598">
        <f t="shared" si="195"/>
        <v>2.3300970873786409E-2</v>
      </c>
      <c r="BH268" s="601">
        <v>13</v>
      </c>
      <c r="BI268" s="598">
        <f t="shared" si="196"/>
        <v>1</v>
      </c>
      <c r="BJ268" s="600">
        <v>11</v>
      </c>
      <c r="BK268" s="598">
        <f t="shared" si="209"/>
        <v>1</v>
      </c>
      <c r="BL268" s="600">
        <f t="shared" si="197"/>
        <v>24</v>
      </c>
      <c r="BM268" s="598">
        <f t="shared" si="198"/>
        <v>1</v>
      </c>
      <c r="BN268" s="601">
        <v>2</v>
      </c>
      <c r="BO268" s="598">
        <f t="shared" si="199"/>
        <v>1.9417475728155339E-3</v>
      </c>
      <c r="BP268" s="601">
        <v>12</v>
      </c>
      <c r="BQ268" s="598">
        <f t="shared" si="182"/>
        <v>1.1650485436893204E-2</v>
      </c>
      <c r="BR268" s="601">
        <f t="shared" si="183"/>
        <v>14</v>
      </c>
      <c r="BS268" s="598">
        <f t="shared" si="200"/>
        <v>1.3592233009708738E-2</v>
      </c>
      <c r="BT268" s="600">
        <v>0</v>
      </c>
      <c r="BU268" s="598">
        <f t="shared" si="201"/>
        <v>0</v>
      </c>
      <c r="BV268" s="600">
        <v>0</v>
      </c>
      <c r="BW268" s="598">
        <f t="shared" si="202"/>
        <v>0</v>
      </c>
      <c r="BX268" s="387" t="str">
        <f t="shared" si="203"/>
        <v/>
      </c>
    </row>
    <row r="269" spans="1:76" s="167" customFormat="1" x14ac:dyDescent="0.2">
      <c r="A269" s="379" t="s">
        <v>727</v>
      </c>
      <c r="B269" s="379" t="s">
        <v>731</v>
      </c>
      <c r="C269" s="379" t="s">
        <v>733</v>
      </c>
      <c r="D269" s="379" t="s">
        <v>515</v>
      </c>
      <c r="E269" s="379" t="s">
        <v>504</v>
      </c>
      <c r="F269" s="379" t="s">
        <v>505</v>
      </c>
      <c r="G269" s="591" t="s">
        <v>314</v>
      </c>
      <c r="H269" s="592" t="s">
        <v>1112</v>
      </c>
      <c r="I269" s="591" t="s">
        <v>934</v>
      </c>
      <c r="J269" s="10"/>
      <c r="K269" s="391" t="s">
        <v>436</v>
      </c>
      <c r="L269" s="391" t="s">
        <v>438</v>
      </c>
      <c r="M269" s="473" t="s">
        <v>984</v>
      </c>
      <c r="N269" s="391" t="s">
        <v>451</v>
      </c>
      <c r="O269" s="391" t="s">
        <v>438</v>
      </c>
      <c r="P269" s="391" t="s">
        <v>438</v>
      </c>
      <c r="Q269" s="386">
        <v>2879</v>
      </c>
      <c r="R269" s="386">
        <v>20</v>
      </c>
      <c r="S269" s="386">
        <v>2</v>
      </c>
      <c r="T269" s="147" t="s">
        <v>386</v>
      </c>
      <c r="U269" s="383">
        <v>3</v>
      </c>
      <c r="V269" s="600">
        <v>0</v>
      </c>
      <c r="W269" s="600">
        <v>5</v>
      </c>
      <c r="X269" s="123">
        <f t="shared" si="186"/>
        <v>1.6666666666666667</v>
      </c>
      <c r="Y269" s="601">
        <f t="shared" si="187"/>
        <v>462.33333333333331</v>
      </c>
      <c r="Z269" s="601">
        <f t="shared" si="210"/>
        <v>288.66666666666669</v>
      </c>
      <c r="AA269" s="619">
        <v>0</v>
      </c>
      <c r="AB269" s="598">
        <f t="shared" si="211"/>
        <v>0</v>
      </c>
      <c r="AC269" s="384"/>
      <c r="AD269" s="385"/>
      <c r="AE269" s="619">
        <v>0</v>
      </c>
      <c r="AF269" s="598">
        <f t="shared" si="212"/>
        <v>0</v>
      </c>
      <c r="AG269" s="600">
        <f>AE269</f>
        <v>0</v>
      </c>
      <c r="AH269" s="385"/>
      <c r="AI269" s="600">
        <v>3</v>
      </c>
      <c r="AJ269" s="598">
        <f t="shared" si="205"/>
        <v>0.6</v>
      </c>
      <c r="AK269" s="600">
        <v>2</v>
      </c>
      <c r="AL269" s="598">
        <f t="shared" si="206"/>
        <v>0.66666666666666663</v>
      </c>
      <c r="AM269" s="386">
        <v>1281</v>
      </c>
      <c r="AN269" s="601">
        <v>106</v>
      </c>
      <c r="AO269" s="602">
        <f t="shared" si="207"/>
        <v>7.6423936553713046E-2</v>
      </c>
      <c r="AP269" s="601">
        <f t="shared" si="160"/>
        <v>1387</v>
      </c>
      <c r="AQ269" s="167">
        <v>1850</v>
      </c>
      <c r="AR269" s="665">
        <v>0.74972972972972973</v>
      </c>
      <c r="AS269" s="386">
        <f t="shared" si="189"/>
        <v>1281</v>
      </c>
      <c r="AT269" s="386">
        <f t="shared" si="208"/>
        <v>106</v>
      </c>
      <c r="AU269" s="601">
        <f t="shared" si="190"/>
        <v>1387</v>
      </c>
      <c r="AV269" s="601">
        <v>769</v>
      </c>
      <c r="AW269" s="598">
        <f t="shared" si="171"/>
        <v>0.60031225604996097</v>
      </c>
      <c r="AX269" s="601">
        <v>97</v>
      </c>
      <c r="AY269" s="598">
        <f t="shared" si="204"/>
        <v>0.91509433962264153</v>
      </c>
      <c r="AZ269" s="601">
        <f t="shared" si="191"/>
        <v>866</v>
      </c>
      <c r="BA269" s="598">
        <f t="shared" si="192"/>
        <v>0.62436914203316507</v>
      </c>
      <c r="BB269" s="601">
        <v>10</v>
      </c>
      <c r="BC269" s="598">
        <f t="shared" si="193"/>
        <v>1.3003901170351105E-2</v>
      </c>
      <c r="BD269" s="600">
        <v>15</v>
      </c>
      <c r="BE269" s="598">
        <f t="shared" si="179"/>
        <v>0.15463917525773196</v>
      </c>
      <c r="BF269" s="600">
        <f t="shared" si="194"/>
        <v>25</v>
      </c>
      <c r="BG269" s="598">
        <f t="shared" si="195"/>
        <v>2.8868360277136258E-2</v>
      </c>
      <c r="BH269" s="601">
        <v>9</v>
      </c>
      <c r="BI269" s="598">
        <f t="shared" si="196"/>
        <v>0.9</v>
      </c>
      <c r="BJ269" s="600">
        <v>14</v>
      </c>
      <c r="BK269" s="598">
        <f t="shared" si="209"/>
        <v>0.93333333333333335</v>
      </c>
      <c r="BL269" s="600">
        <f t="shared" si="197"/>
        <v>23</v>
      </c>
      <c r="BM269" s="598">
        <f t="shared" si="198"/>
        <v>0.92</v>
      </c>
      <c r="BN269" s="601">
        <v>2</v>
      </c>
      <c r="BO269" s="598">
        <f t="shared" si="199"/>
        <v>2.3094688221709007E-3</v>
      </c>
      <c r="BP269" s="601">
        <v>8</v>
      </c>
      <c r="BQ269" s="598">
        <f t="shared" si="182"/>
        <v>9.2378752886836026E-3</v>
      </c>
      <c r="BR269" s="601">
        <f t="shared" si="183"/>
        <v>10</v>
      </c>
      <c r="BS269" s="598">
        <f t="shared" si="200"/>
        <v>1.1547344110854504E-2</v>
      </c>
      <c r="BT269" s="600">
        <v>1</v>
      </c>
      <c r="BU269" s="598">
        <f t="shared" si="201"/>
        <v>0.2</v>
      </c>
      <c r="BV269" s="600">
        <v>1</v>
      </c>
      <c r="BW269" s="598">
        <f t="shared" si="202"/>
        <v>0.33333333333333331</v>
      </c>
      <c r="BX269" s="387" t="str">
        <f t="shared" si="203"/>
        <v/>
      </c>
    </row>
    <row r="270" spans="1:76" s="487" customFormat="1" ht="13.5" thickBot="1" x14ac:dyDescent="0.25">
      <c r="A270" s="392" t="s">
        <v>727</v>
      </c>
      <c r="B270" s="392" t="s">
        <v>731</v>
      </c>
      <c r="C270" s="392" t="s">
        <v>502</v>
      </c>
      <c r="D270" s="392" t="s">
        <v>509</v>
      </c>
      <c r="E270" s="392" t="s">
        <v>504</v>
      </c>
      <c r="F270" s="392" t="s">
        <v>505</v>
      </c>
      <c r="G270" s="593" t="s">
        <v>314</v>
      </c>
      <c r="H270" s="620" t="s">
        <v>1112</v>
      </c>
      <c r="I270" s="593" t="s">
        <v>934</v>
      </c>
      <c r="J270" s="593"/>
      <c r="K270" s="467"/>
      <c r="L270" s="467"/>
      <c r="M270" s="468"/>
      <c r="N270" s="467"/>
      <c r="O270" s="467"/>
      <c r="P270" s="467"/>
      <c r="Q270" s="466"/>
      <c r="R270" s="466"/>
      <c r="S270" s="466"/>
      <c r="T270" s="127" t="s">
        <v>386</v>
      </c>
      <c r="U270" s="447">
        <v>1</v>
      </c>
      <c r="V270" s="605">
        <v>0</v>
      </c>
      <c r="W270" s="605">
        <v>3</v>
      </c>
      <c r="X270" s="606">
        <f t="shared" si="186"/>
        <v>3</v>
      </c>
      <c r="Y270" s="607">
        <f t="shared" si="187"/>
        <v>2877</v>
      </c>
      <c r="Z270" s="607">
        <f t="shared" si="210"/>
        <v>1896</v>
      </c>
      <c r="AA270" s="353">
        <v>2</v>
      </c>
      <c r="AB270" s="608">
        <f t="shared" si="211"/>
        <v>0.66666666666666663</v>
      </c>
      <c r="AC270" s="605">
        <v>1</v>
      </c>
      <c r="AD270" s="608" t="s">
        <v>310</v>
      </c>
      <c r="AE270" s="605">
        <v>0</v>
      </c>
      <c r="AF270" s="608">
        <f t="shared" si="212"/>
        <v>0</v>
      </c>
      <c r="AG270" s="49">
        <v>0</v>
      </c>
      <c r="AH270" s="399"/>
      <c r="AI270" s="398"/>
      <c r="AJ270" s="399"/>
      <c r="AK270" s="398"/>
      <c r="AL270" s="399"/>
      <c r="AM270" s="396">
        <v>2765</v>
      </c>
      <c r="AN270" s="607">
        <v>112</v>
      </c>
      <c r="AO270" s="609">
        <f t="shared" si="207"/>
        <v>3.8929440389294405E-2</v>
      </c>
      <c r="AP270" s="607">
        <f t="shared" ref="AP270:AP333" si="213">AM270+AN270</f>
        <v>2877</v>
      </c>
      <c r="AQ270" s="167">
        <v>3960</v>
      </c>
      <c r="AR270" s="665">
        <v>0.72651515151515156</v>
      </c>
      <c r="AS270" s="396">
        <f t="shared" si="189"/>
        <v>2765</v>
      </c>
      <c r="AT270" s="396">
        <f t="shared" si="208"/>
        <v>112</v>
      </c>
      <c r="AU270" s="607">
        <f t="shared" si="190"/>
        <v>2877</v>
      </c>
      <c r="AV270" s="607">
        <v>1793</v>
      </c>
      <c r="AW270" s="608">
        <f t="shared" si="171"/>
        <v>0.6484629294755877</v>
      </c>
      <c r="AX270" s="607">
        <v>103</v>
      </c>
      <c r="AY270" s="608">
        <f t="shared" si="204"/>
        <v>0.9196428571428571</v>
      </c>
      <c r="AZ270" s="607">
        <f t="shared" si="191"/>
        <v>1896</v>
      </c>
      <c r="BA270" s="608">
        <f t="shared" si="192"/>
        <v>0.65901981230448381</v>
      </c>
      <c r="BB270" s="607">
        <v>23</v>
      </c>
      <c r="BC270" s="608">
        <f t="shared" si="193"/>
        <v>1.2827663134411601E-2</v>
      </c>
      <c r="BD270" s="605">
        <v>26</v>
      </c>
      <c r="BE270" s="608">
        <f t="shared" si="179"/>
        <v>0.25242718446601942</v>
      </c>
      <c r="BF270" s="605">
        <f t="shared" si="194"/>
        <v>49</v>
      </c>
      <c r="BG270" s="608">
        <f t="shared" si="195"/>
        <v>2.5843881856540084E-2</v>
      </c>
      <c r="BH270" s="607">
        <v>22</v>
      </c>
      <c r="BI270" s="608">
        <f t="shared" si="196"/>
        <v>0.95652173913043481</v>
      </c>
      <c r="BJ270" s="605">
        <v>25</v>
      </c>
      <c r="BK270" s="608">
        <f t="shared" si="209"/>
        <v>0.96153846153846156</v>
      </c>
      <c r="BL270" s="605">
        <f t="shared" si="197"/>
        <v>47</v>
      </c>
      <c r="BM270" s="608">
        <f t="shared" si="198"/>
        <v>0.95918367346938771</v>
      </c>
      <c r="BN270" s="607">
        <v>0</v>
      </c>
      <c r="BO270" s="608">
        <f t="shared" si="199"/>
        <v>0</v>
      </c>
      <c r="BP270" s="607">
        <v>25</v>
      </c>
      <c r="BQ270" s="608">
        <f t="shared" si="182"/>
        <v>1.3185654008438819E-2</v>
      </c>
      <c r="BR270" s="607">
        <f t="shared" si="183"/>
        <v>25</v>
      </c>
      <c r="BS270" s="608">
        <f t="shared" si="200"/>
        <v>1.3185654008438819E-2</v>
      </c>
      <c r="BT270" s="605">
        <v>1</v>
      </c>
      <c r="BU270" s="608">
        <f t="shared" si="201"/>
        <v>0.33333333333333331</v>
      </c>
      <c r="BV270" s="605">
        <v>1</v>
      </c>
      <c r="BW270" s="608">
        <f t="shared" si="202"/>
        <v>1</v>
      </c>
      <c r="BX270" s="411" t="str">
        <f t="shared" si="203"/>
        <v/>
      </c>
    </row>
    <row r="271" spans="1:76" s="486" customFormat="1" x14ac:dyDescent="0.2">
      <c r="A271" s="400" t="s">
        <v>734</v>
      </c>
      <c r="B271" s="400" t="s">
        <v>735</v>
      </c>
      <c r="C271" s="400" t="s">
        <v>736</v>
      </c>
      <c r="D271" s="400" t="s">
        <v>515</v>
      </c>
      <c r="E271" s="400" t="s">
        <v>504</v>
      </c>
      <c r="F271" s="400" t="s">
        <v>519</v>
      </c>
      <c r="G271" s="12" t="s">
        <v>924</v>
      </c>
      <c r="H271" s="12" t="s">
        <v>1109</v>
      </c>
      <c r="I271" s="12" t="s">
        <v>934</v>
      </c>
      <c r="J271" s="12"/>
      <c r="K271" s="401"/>
      <c r="L271" s="401"/>
      <c r="M271" s="402"/>
      <c r="N271" s="401"/>
      <c r="O271" s="401"/>
      <c r="P271" s="401"/>
      <c r="Q271" s="403"/>
      <c r="R271" s="403"/>
      <c r="S271" s="403"/>
      <c r="T271" s="404" t="s">
        <v>386</v>
      </c>
      <c r="U271" s="405">
        <v>5</v>
      </c>
      <c r="V271" s="597">
        <v>0</v>
      </c>
      <c r="W271" s="597">
        <v>12</v>
      </c>
      <c r="X271" s="113">
        <f t="shared" si="186"/>
        <v>2.4</v>
      </c>
      <c r="Y271" s="114">
        <f t="shared" si="187"/>
        <v>1999</v>
      </c>
      <c r="Z271" s="114">
        <f t="shared" si="210"/>
        <v>989</v>
      </c>
      <c r="AA271" s="597">
        <v>3</v>
      </c>
      <c r="AB271" s="115">
        <f t="shared" si="211"/>
        <v>0.25</v>
      </c>
      <c r="AC271" s="406"/>
      <c r="AD271" s="407"/>
      <c r="AE271" s="597">
        <v>3</v>
      </c>
      <c r="AF271" s="115">
        <f t="shared" si="212"/>
        <v>0.6</v>
      </c>
      <c r="AG271" s="597">
        <f>AE271</f>
        <v>3</v>
      </c>
      <c r="AH271" s="407"/>
      <c r="AI271" s="406"/>
      <c r="AJ271" s="407"/>
      <c r="AK271" s="406"/>
      <c r="AL271" s="407"/>
      <c r="AM271" s="408">
        <v>9994</v>
      </c>
      <c r="AN271" s="114">
        <v>1</v>
      </c>
      <c r="AO271" s="118">
        <f t="shared" si="207"/>
        <v>1.0005002501250626E-4</v>
      </c>
      <c r="AP271" s="114">
        <f t="shared" si="213"/>
        <v>9995</v>
      </c>
      <c r="AQ271" s="167">
        <v>14050</v>
      </c>
      <c r="AR271" s="665">
        <v>0.71138790035587185</v>
      </c>
      <c r="AS271" s="408">
        <f t="shared" si="189"/>
        <v>9994</v>
      </c>
      <c r="AT271" s="408">
        <f t="shared" si="208"/>
        <v>1</v>
      </c>
      <c r="AU271" s="114">
        <f t="shared" si="190"/>
        <v>9995</v>
      </c>
      <c r="AV271" s="114">
        <v>4944</v>
      </c>
      <c r="AW271" s="115">
        <f t="shared" si="171"/>
        <v>0.49469681809085453</v>
      </c>
      <c r="AX271" s="114">
        <v>1</v>
      </c>
      <c r="AY271" s="115">
        <f t="shared" si="204"/>
        <v>1</v>
      </c>
      <c r="AZ271" s="114">
        <f t="shared" si="191"/>
        <v>4945</v>
      </c>
      <c r="BA271" s="115">
        <f t="shared" si="192"/>
        <v>0.49474737368684341</v>
      </c>
      <c r="BB271" s="114">
        <v>36</v>
      </c>
      <c r="BC271" s="115">
        <f t="shared" si="193"/>
        <v>7.2815533980582527E-3</v>
      </c>
      <c r="BD271" s="597">
        <v>0</v>
      </c>
      <c r="BE271" s="115">
        <f t="shared" si="179"/>
        <v>0</v>
      </c>
      <c r="BF271" s="597">
        <f t="shared" si="194"/>
        <v>36</v>
      </c>
      <c r="BG271" s="115">
        <f t="shared" si="195"/>
        <v>7.2800808897876641E-3</v>
      </c>
      <c r="BH271" s="114">
        <v>36</v>
      </c>
      <c r="BI271" s="115">
        <f t="shared" si="196"/>
        <v>1</v>
      </c>
      <c r="BJ271" s="597">
        <v>0</v>
      </c>
      <c r="BK271" s="407" t="str">
        <f t="shared" si="209"/>
        <v/>
      </c>
      <c r="BL271" s="597">
        <f t="shared" si="197"/>
        <v>36</v>
      </c>
      <c r="BM271" s="115">
        <f t="shared" si="198"/>
        <v>1</v>
      </c>
      <c r="BN271" s="114">
        <v>26</v>
      </c>
      <c r="BO271" s="115">
        <f t="shared" si="199"/>
        <v>5.2578361981799795E-3</v>
      </c>
      <c r="BP271" s="114">
        <v>83</v>
      </c>
      <c r="BQ271" s="115">
        <f t="shared" si="182"/>
        <v>1.678463094034378E-2</v>
      </c>
      <c r="BR271" s="114">
        <f t="shared" si="183"/>
        <v>109</v>
      </c>
      <c r="BS271" s="115">
        <f t="shared" si="200"/>
        <v>2.2042467138523762E-2</v>
      </c>
      <c r="BT271" s="597">
        <v>4</v>
      </c>
      <c r="BU271" s="115">
        <f t="shared" si="201"/>
        <v>0.33333333333333331</v>
      </c>
      <c r="BV271" s="597">
        <v>2</v>
      </c>
      <c r="BW271" s="115">
        <f t="shared" si="202"/>
        <v>0.4</v>
      </c>
      <c r="BX271" s="409" t="str">
        <f t="shared" si="203"/>
        <v/>
      </c>
    </row>
    <row r="272" spans="1:76" s="167" customFormat="1" x14ac:dyDescent="0.2">
      <c r="A272" s="379" t="s">
        <v>734</v>
      </c>
      <c r="B272" s="379" t="s">
        <v>735</v>
      </c>
      <c r="C272" s="379" t="s">
        <v>985</v>
      </c>
      <c r="D272" s="379" t="s">
        <v>515</v>
      </c>
      <c r="E272" s="379" t="s">
        <v>504</v>
      </c>
      <c r="F272" s="379" t="s">
        <v>519</v>
      </c>
      <c r="G272" s="10" t="s">
        <v>924</v>
      </c>
      <c r="H272" s="12" t="s">
        <v>1109</v>
      </c>
      <c r="I272" s="10" t="s">
        <v>934</v>
      </c>
      <c r="J272" s="10"/>
      <c r="K272" s="380"/>
      <c r="L272" s="380"/>
      <c r="M272" s="381"/>
      <c r="N272" s="380"/>
      <c r="O272" s="380"/>
      <c r="P272" s="380"/>
      <c r="Q272" s="382"/>
      <c r="R272" s="382"/>
      <c r="S272" s="382"/>
      <c r="T272" s="147" t="s">
        <v>386</v>
      </c>
      <c r="U272" s="383">
        <v>3</v>
      </c>
      <c r="V272" s="600">
        <v>0</v>
      </c>
      <c r="W272" s="600">
        <v>4</v>
      </c>
      <c r="X272" s="123">
        <f t="shared" si="186"/>
        <v>1.3333333333333333</v>
      </c>
      <c r="Y272" s="601">
        <f t="shared" si="187"/>
        <v>2141</v>
      </c>
      <c r="Z272" s="601">
        <f t="shared" si="210"/>
        <v>887</v>
      </c>
      <c r="AA272" s="600">
        <v>3</v>
      </c>
      <c r="AB272" s="598">
        <f t="shared" si="211"/>
        <v>0.75</v>
      </c>
      <c r="AC272" s="384"/>
      <c r="AD272" s="385"/>
      <c r="AE272" s="600">
        <v>3</v>
      </c>
      <c r="AF272" s="598">
        <f t="shared" si="212"/>
        <v>1</v>
      </c>
      <c r="AG272" s="600">
        <f>AE272</f>
        <v>3</v>
      </c>
      <c r="AH272" s="385"/>
      <c r="AI272" s="384"/>
      <c r="AJ272" s="385"/>
      <c r="AK272" s="384"/>
      <c r="AL272" s="385"/>
      <c r="AM272" s="386">
        <v>6409</v>
      </c>
      <c r="AN272" s="601">
        <v>14</v>
      </c>
      <c r="AO272" s="602">
        <f t="shared" si="207"/>
        <v>2.179666822357154E-3</v>
      </c>
      <c r="AP272" s="601">
        <f t="shared" si="213"/>
        <v>6423</v>
      </c>
      <c r="AQ272" s="167">
        <v>9330</v>
      </c>
      <c r="AR272" s="665">
        <v>0.68842443729903535</v>
      </c>
      <c r="AS272" s="386">
        <f t="shared" si="189"/>
        <v>6409</v>
      </c>
      <c r="AT272" s="386">
        <f t="shared" si="208"/>
        <v>14</v>
      </c>
      <c r="AU272" s="601">
        <f t="shared" si="190"/>
        <v>6423</v>
      </c>
      <c r="AV272" s="601">
        <v>2650</v>
      </c>
      <c r="AW272" s="598">
        <f t="shared" si="171"/>
        <v>0.41348104228428773</v>
      </c>
      <c r="AX272" s="601">
        <v>11</v>
      </c>
      <c r="AY272" s="598">
        <f t="shared" si="204"/>
        <v>0.7857142857142857</v>
      </c>
      <c r="AZ272" s="601">
        <f t="shared" si="191"/>
        <v>2661</v>
      </c>
      <c r="BA272" s="598">
        <f t="shared" si="192"/>
        <v>0.41429238673517049</v>
      </c>
      <c r="BB272" s="601">
        <v>10</v>
      </c>
      <c r="BC272" s="598">
        <f t="shared" si="193"/>
        <v>3.7735849056603774E-3</v>
      </c>
      <c r="BD272" s="600">
        <v>0</v>
      </c>
      <c r="BE272" s="598">
        <f t="shared" si="179"/>
        <v>0</v>
      </c>
      <c r="BF272" s="600">
        <f t="shared" si="194"/>
        <v>10</v>
      </c>
      <c r="BG272" s="598">
        <f t="shared" si="195"/>
        <v>3.7579857196542651E-3</v>
      </c>
      <c r="BH272" s="601">
        <v>10</v>
      </c>
      <c r="BI272" s="598">
        <f t="shared" si="196"/>
        <v>1</v>
      </c>
      <c r="BJ272" s="600">
        <v>0</v>
      </c>
      <c r="BK272" s="385" t="str">
        <f t="shared" si="209"/>
        <v/>
      </c>
      <c r="BL272" s="600">
        <f t="shared" si="197"/>
        <v>10</v>
      </c>
      <c r="BM272" s="598">
        <f t="shared" si="198"/>
        <v>1</v>
      </c>
      <c r="BN272" s="601">
        <v>0</v>
      </c>
      <c r="BO272" s="598">
        <f t="shared" si="199"/>
        <v>0</v>
      </c>
      <c r="BP272" s="601">
        <v>70</v>
      </c>
      <c r="BQ272" s="598">
        <f t="shared" si="182"/>
        <v>2.6305900037579856E-2</v>
      </c>
      <c r="BR272" s="601">
        <f t="shared" si="183"/>
        <v>70</v>
      </c>
      <c r="BS272" s="598">
        <f t="shared" si="200"/>
        <v>2.6305900037579856E-2</v>
      </c>
      <c r="BT272" s="600">
        <v>2</v>
      </c>
      <c r="BU272" s="598">
        <f t="shared" si="201"/>
        <v>0.5</v>
      </c>
      <c r="BV272" s="600">
        <v>1</v>
      </c>
      <c r="BW272" s="598">
        <f t="shared" si="202"/>
        <v>0.33333333333333331</v>
      </c>
      <c r="BX272" s="387" t="str">
        <f t="shared" si="203"/>
        <v/>
      </c>
    </row>
    <row r="273" spans="1:76" s="167" customFormat="1" x14ac:dyDescent="0.2">
      <c r="A273" s="379" t="s">
        <v>734</v>
      </c>
      <c r="B273" s="379" t="s">
        <v>735</v>
      </c>
      <c r="C273" s="379" t="s">
        <v>986</v>
      </c>
      <c r="D273" s="379" t="s">
        <v>515</v>
      </c>
      <c r="E273" s="379" t="s">
        <v>504</v>
      </c>
      <c r="F273" s="379" t="s">
        <v>519</v>
      </c>
      <c r="G273" s="10" t="s">
        <v>924</v>
      </c>
      <c r="H273" s="12" t="s">
        <v>1109</v>
      </c>
      <c r="I273" s="10" t="s">
        <v>934</v>
      </c>
      <c r="J273" s="10"/>
      <c r="K273" s="391" t="s">
        <v>449</v>
      </c>
      <c r="L273" s="391" t="s">
        <v>461</v>
      </c>
      <c r="M273" s="473" t="s">
        <v>462</v>
      </c>
      <c r="N273" s="391" t="s">
        <v>437</v>
      </c>
      <c r="O273" s="391" t="s">
        <v>438</v>
      </c>
      <c r="P273" s="391" t="s">
        <v>438</v>
      </c>
      <c r="Q273" s="386">
        <v>20762</v>
      </c>
      <c r="R273" s="386">
        <v>156</v>
      </c>
      <c r="S273" s="386">
        <v>34</v>
      </c>
      <c r="T273" s="147" t="s">
        <v>386</v>
      </c>
      <c r="U273" s="383">
        <v>2</v>
      </c>
      <c r="V273" s="600">
        <v>0</v>
      </c>
      <c r="W273" s="600">
        <v>5</v>
      </c>
      <c r="X273" s="123">
        <f t="shared" si="186"/>
        <v>2.5</v>
      </c>
      <c r="Y273" s="601">
        <f t="shared" si="187"/>
        <v>2172</v>
      </c>
      <c r="Z273" s="601">
        <f t="shared" si="210"/>
        <v>1021.5</v>
      </c>
      <c r="AA273" s="600">
        <v>2</v>
      </c>
      <c r="AB273" s="598">
        <f t="shared" si="211"/>
        <v>0.4</v>
      </c>
      <c r="AC273" s="384"/>
      <c r="AD273" s="385"/>
      <c r="AE273" s="600">
        <v>2</v>
      </c>
      <c r="AF273" s="598">
        <f t="shared" si="212"/>
        <v>1</v>
      </c>
      <c r="AG273" s="600">
        <f>AE273</f>
        <v>2</v>
      </c>
      <c r="AH273" s="385"/>
      <c r="AI273" s="384"/>
      <c r="AJ273" s="385"/>
      <c r="AK273" s="384"/>
      <c r="AL273" s="385"/>
      <c r="AM273" s="386">
        <v>4340</v>
      </c>
      <c r="AN273" s="601">
        <v>4</v>
      </c>
      <c r="AO273" s="602">
        <f t="shared" si="207"/>
        <v>9.2081031307550648E-4</v>
      </c>
      <c r="AP273" s="601">
        <f t="shared" si="213"/>
        <v>4344</v>
      </c>
      <c r="AQ273" s="167">
        <v>6170</v>
      </c>
      <c r="AR273" s="665">
        <v>0.70405186385737439</v>
      </c>
      <c r="AS273" s="386">
        <f t="shared" si="189"/>
        <v>4340</v>
      </c>
      <c r="AT273" s="386">
        <f t="shared" si="208"/>
        <v>4</v>
      </c>
      <c r="AU273" s="601">
        <f t="shared" si="190"/>
        <v>4344</v>
      </c>
      <c r="AV273" s="601">
        <v>2040</v>
      </c>
      <c r="AW273" s="598">
        <f t="shared" si="171"/>
        <v>0.47004608294930877</v>
      </c>
      <c r="AX273" s="601">
        <v>3</v>
      </c>
      <c r="AY273" s="598">
        <f t="shared" si="204"/>
        <v>0.75</v>
      </c>
      <c r="AZ273" s="601">
        <f t="shared" si="191"/>
        <v>2043</v>
      </c>
      <c r="BA273" s="598">
        <f t="shared" si="192"/>
        <v>0.47030386740331492</v>
      </c>
      <c r="BB273" s="601">
        <v>18</v>
      </c>
      <c r="BC273" s="598">
        <f t="shared" si="193"/>
        <v>8.8235294117647058E-3</v>
      </c>
      <c r="BD273" s="600">
        <v>0</v>
      </c>
      <c r="BE273" s="598">
        <f t="shared" si="179"/>
        <v>0</v>
      </c>
      <c r="BF273" s="600">
        <f t="shared" si="194"/>
        <v>18</v>
      </c>
      <c r="BG273" s="598">
        <f t="shared" si="195"/>
        <v>8.8105726872246704E-3</v>
      </c>
      <c r="BH273" s="601">
        <v>18</v>
      </c>
      <c r="BI273" s="598">
        <f t="shared" si="196"/>
        <v>1</v>
      </c>
      <c r="BJ273" s="600">
        <v>0</v>
      </c>
      <c r="BK273" s="385" t="str">
        <f t="shared" si="209"/>
        <v/>
      </c>
      <c r="BL273" s="600">
        <f t="shared" si="197"/>
        <v>18</v>
      </c>
      <c r="BM273" s="598">
        <f t="shared" si="198"/>
        <v>1</v>
      </c>
      <c r="BN273" s="601">
        <v>0</v>
      </c>
      <c r="BO273" s="598">
        <f t="shared" si="199"/>
        <v>0</v>
      </c>
      <c r="BP273" s="601">
        <v>50</v>
      </c>
      <c r="BQ273" s="598">
        <f t="shared" si="182"/>
        <v>2.4473813020068527E-2</v>
      </c>
      <c r="BR273" s="601">
        <f t="shared" si="183"/>
        <v>50</v>
      </c>
      <c r="BS273" s="598">
        <f t="shared" si="200"/>
        <v>2.4473813020068527E-2</v>
      </c>
      <c r="BT273" s="600">
        <v>1</v>
      </c>
      <c r="BU273" s="598">
        <f t="shared" si="201"/>
        <v>0.2</v>
      </c>
      <c r="BV273" s="600">
        <v>1</v>
      </c>
      <c r="BW273" s="598">
        <f t="shared" si="202"/>
        <v>0.5</v>
      </c>
      <c r="BX273" s="387" t="str">
        <f t="shared" si="203"/>
        <v/>
      </c>
    </row>
    <row r="274" spans="1:76" s="167" customFormat="1" ht="13.5" thickBot="1" x14ac:dyDescent="0.25">
      <c r="A274" s="379" t="s">
        <v>734</v>
      </c>
      <c r="B274" s="379" t="s">
        <v>735</v>
      </c>
      <c r="C274" s="379" t="s">
        <v>502</v>
      </c>
      <c r="D274" s="379" t="s">
        <v>509</v>
      </c>
      <c r="E274" s="379" t="s">
        <v>504</v>
      </c>
      <c r="F274" s="379" t="s">
        <v>519</v>
      </c>
      <c r="G274" s="10" t="s">
        <v>924</v>
      </c>
      <c r="H274" s="83" t="s">
        <v>1109</v>
      </c>
      <c r="I274" s="9" t="s">
        <v>934</v>
      </c>
      <c r="J274" s="10"/>
      <c r="K274" s="380"/>
      <c r="L274" s="477"/>
      <c r="M274" s="477"/>
      <c r="N274" s="380"/>
      <c r="O274" s="380"/>
      <c r="P274" s="380"/>
      <c r="Q274" s="390"/>
      <c r="R274" s="390"/>
      <c r="S274" s="390"/>
      <c r="T274" s="147" t="s">
        <v>386</v>
      </c>
      <c r="U274" s="383">
        <v>1</v>
      </c>
      <c r="V274" s="600">
        <v>0</v>
      </c>
      <c r="W274" s="600">
        <v>2</v>
      </c>
      <c r="X274" s="123">
        <f t="shared" si="186"/>
        <v>2</v>
      </c>
      <c r="Y274" s="601">
        <f t="shared" si="187"/>
        <v>20762</v>
      </c>
      <c r="Z274" s="601">
        <f t="shared" si="210"/>
        <v>9649</v>
      </c>
      <c r="AA274" s="600">
        <v>2</v>
      </c>
      <c r="AB274" s="598">
        <f t="shared" si="211"/>
        <v>1</v>
      </c>
      <c r="AC274" s="600">
        <v>1</v>
      </c>
      <c r="AD274" s="598" t="s">
        <v>434</v>
      </c>
      <c r="AE274" s="600">
        <v>1</v>
      </c>
      <c r="AF274" s="598">
        <f t="shared" si="212"/>
        <v>1</v>
      </c>
      <c r="AG274" s="600">
        <v>1</v>
      </c>
      <c r="AH274" s="385"/>
      <c r="AI274" s="384"/>
      <c r="AJ274" s="385"/>
      <c r="AK274" s="384"/>
      <c r="AL274" s="385"/>
      <c r="AM274" s="386">
        <v>20743</v>
      </c>
      <c r="AN274" s="601">
        <v>19</v>
      </c>
      <c r="AO274" s="602">
        <f t="shared" si="207"/>
        <v>9.1513341681918891E-4</v>
      </c>
      <c r="AP274" s="601">
        <f t="shared" si="213"/>
        <v>20762</v>
      </c>
      <c r="AQ274" s="167">
        <v>29550</v>
      </c>
      <c r="AR274" s="665">
        <v>0.70260575296108296</v>
      </c>
      <c r="AS274" s="386">
        <f t="shared" si="189"/>
        <v>20743</v>
      </c>
      <c r="AT274" s="386">
        <f t="shared" si="208"/>
        <v>19</v>
      </c>
      <c r="AU274" s="601">
        <f t="shared" si="190"/>
        <v>20762</v>
      </c>
      <c r="AV274" s="601">
        <v>9634</v>
      </c>
      <c r="AW274" s="598">
        <f t="shared" si="171"/>
        <v>0.46444583714988191</v>
      </c>
      <c r="AX274" s="601">
        <v>15</v>
      </c>
      <c r="AY274" s="598">
        <f t="shared" si="204"/>
        <v>0.78947368421052633</v>
      </c>
      <c r="AZ274" s="601">
        <f t="shared" si="191"/>
        <v>9649</v>
      </c>
      <c r="BA274" s="598">
        <f t="shared" si="192"/>
        <v>0.46474328099412388</v>
      </c>
      <c r="BB274" s="601">
        <v>64</v>
      </c>
      <c r="BC274" s="598">
        <f t="shared" si="193"/>
        <v>6.6431388831222756E-3</v>
      </c>
      <c r="BD274" s="600">
        <v>0</v>
      </c>
      <c r="BE274" s="598">
        <f t="shared" si="179"/>
        <v>0</v>
      </c>
      <c r="BF274" s="600">
        <f t="shared" si="194"/>
        <v>64</v>
      </c>
      <c r="BG274" s="598">
        <f t="shared" si="195"/>
        <v>6.6328116903306041E-3</v>
      </c>
      <c r="BH274" s="601">
        <v>64</v>
      </c>
      <c r="BI274" s="598">
        <f t="shared" si="196"/>
        <v>1</v>
      </c>
      <c r="BJ274" s="600">
        <v>0</v>
      </c>
      <c r="BK274" s="385" t="str">
        <f t="shared" si="209"/>
        <v/>
      </c>
      <c r="BL274" s="600">
        <f t="shared" si="197"/>
        <v>64</v>
      </c>
      <c r="BM274" s="598">
        <f t="shared" si="198"/>
        <v>1</v>
      </c>
      <c r="BN274" s="601">
        <v>2</v>
      </c>
      <c r="BO274" s="598">
        <f t="shared" si="199"/>
        <v>2.0727536532283138E-4</v>
      </c>
      <c r="BP274" s="601">
        <v>118</v>
      </c>
      <c r="BQ274" s="598">
        <f t="shared" si="182"/>
        <v>1.2229246554047052E-2</v>
      </c>
      <c r="BR274" s="601">
        <f t="shared" si="183"/>
        <v>120</v>
      </c>
      <c r="BS274" s="598">
        <f t="shared" si="200"/>
        <v>1.2436521919369883E-2</v>
      </c>
      <c r="BT274" s="600">
        <v>0</v>
      </c>
      <c r="BU274" s="598">
        <f t="shared" si="201"/>
        <v>0</v>
      </c>
      <c r="BV274" s="600">
        <v>0</v>
      </c>
      <c r="BW274" s="598">
        <f t="shared" si="202"/>
        <v>0</v>
      </c>
      <c r="BX274" s="387" t="str">
        <f t="shared" si="203"/>
        <v/>
      </c>
    </row>
    <row r="275" spans="1:76" s="167" customFormat="1" x14ac:dyDescent="0.2">
      <c r="A275" s="379" t="s">
        <v>737</v>
      </c>
      <c r="B275" s="379" t="s">
        <v>738</v>
      </c>
      <c r="C275" s="379" t="s">
        <v>739</v>
      </c>
      <c r="D275" s="379" t="s">
        <v>528</v>
      </c>
      <c r="E275" s="379" t="s">
        <v>504</v>
      </c>
      <c r="F275" s="379" t="s">
        <v>519</v>
      </c>
      <c r="G275" s="10" t="s">
        <v>924</v>
      </c>
      <c r="H275" s="12" t="s">
        <v>937</v>
      </c>
      <c r="I275" s="12" t="s">
        <v>937</v>
      </c>
      <c r="J275" s="10"/>
      <c r="K275" s="380"/>
      <c r="L275" s="380"/>
      <c r="M275" s="381"/>
      <c r="N275" s="380"/>
      <c r="O275" s="380"/>
      <c r="P275" s="380"/>
      <c r="Q275" s="382"/>
      <c r="R275" s="382"/>
      <c r="S275" s="382"/>
      <c r="T275" s="147" t="s">
        <v>386</v>
      </c>
      <c r="U275" s="383">
        <v>2</v>
      </c>
      <c r="V275" s="600">
        <v>0</v>
      </c>
      <c r="W275" s="600">
        <v>6</v>
      </c>
      <c r="X275" s="123">
        <f t="shared" si="186"/>
        <v>3</v>
      </c>
      <c r="Y275" s="601">
        <f t="shared" si="187"/>
        <v>14190.5</v>
      </c>
      <c r="Z275" s="601">
        <f t="shared" si="210"/>
        <v>7045</v>
      </c>
      <c r="AA275" s="600">
        <v>2</v>
      </c>
      <c r="AB275" s="598">
        <f t="shared" si="211"/>
        <v>0.33333333333333331</v>
      </c>
      <c r="AC275" s="384"/>
      <c r="AD275" s="385"/>
      <c r="AE275" s="600">
        <v>1</v>
      </c>
      <c r="AF275" s="598">
        <f t="shared" si="212"/>
        <v>0.5</v>
      </c>
      <c r="AG275" s="384"/>
      <c r="AH275" s="385"/>
      <c r="AI275" s="384"/>
      <c r="AJ275" s="385"/>
      <c r="AK275" s="384"/>
      <c r="AL275" s="385"/>
      <c r="AM275" s="386">
        <v>28329</v>
      </c>
      <c r="AN275" s="601">
        <v>52</v>
      </c>
      <c r="AO275" s="602">
        <f t="shared" si="207"/>
        <v>1.8322116909199816E-3</v>
      </c>
      <c r="AP275" s="601">
        <f t="shared" si="213"/>
        <v>28381</v>
      </c>
      <c r="AQ275" s="167">
        <v>39900</v>
      </c>
      <c r="AR275" s="665">
        <v>0.71130325814536344</v>
      </c>
      <c r="AS275" s="386">
        <f t="shared" si="189"/>
        <v>28329</v>
      </c>
      <c r="AT275" s="386">
        <f t="shared" si="208"/>
        <v>52</v>
      </c>
      <c r="AU275" s="601">
        <f t="shared" si="190"/>
        <v>28381</v>
      </c>
      <c r="AV275" s="601">
        <v>14043</v>
      </c>
      <c r="AW275" s="598">
        <f t="shared" si="171"/>
        <v>0.49571110875780999</v>
      </c>
      <c r="AX275" s="601">
        <v>47</v>
      </c>
      <c r="AY275" s="598">
        <f t="shared" si="204"/>
        <v>0.90384615384615385</v>
      </c>
      <c r="AZ275" s="601">
        <f t="shared" si="191"/>
        <v>14090</v>
      </c>
      <c r="BA275" s="598">
        <f t="shared" si="192"/>
        <v>0.49645889855889502</v>
      </c>
      <c r="BB275" s="601">
        <v>104</v>
      </c>
      <c r="BC275" s="598">
        <f t="shared" si="193"/>
        <v>7.4058249661753187E-3</v>
      </c>
      <c r="BD275" s="600">
        <v>9</v>
      </c>
      <c r="BE275" s="598">
        <f t="shared" si="179"/>
        <v>0.19148936170212766</v>
      </c>
      <c r="BF275" s="600">
        <f t="shared" si="194"/>
        <v>113</v>
      </c>
      <c r="BG275" s="598">
        <f t="shared" si="195"/>
        <v>8.0198722498225697E-3</v>
      </c>
      <c r="BH275" s="601">
        <v>104</v>
      </c>
      <c r="BI275" s="598">
        <f t="shared" si="196"/>
        <v>1</v>
      </c>
      <c r="BJ275" s="600">
        <v>9</v>
      </c>
      <c r="BK275" s="598">
        <f t="shared" si="209"/>
        <v>1</v>
      </c>
      <c r="BL275" s="600">
        <f t="shared" si="197"/>
        <v>113</v>
      </c>
      <c r="BM275" s="598">
        <f t="shared" si="198"/>
        <v>1</v>
      </c>
      <c r="BN275" s="601">
        <v>38</v>
      </c>
      <c r="BO275" s="598">
        <f t="shared" si="199"/>
        <v>2.6969481902058196E-3</v>
      </c>
      <c r="BP275" s="601">
        <v>926</v>
      </c>
      <c r="BQ275" s="598">
        <f t="shared" si="182"/>
        <v>6.5720369056068137E-2</v>
      </c>
      <c r="BR275" s="601">
        <f t="shared" si="183"/>
        <v>964</v>
      </c>
      <c r="BS275" s="598">
        <f t="shared" si="200"/>
        <v>6.8417317246273951E-2</v>
      </c>
      <c r="BT275" s="600">
        <v>2</v>
      </c>
      <c r="BU275" s="598">
        <f t="shared" si="201"/>
        <v>0.33333333333333331</v>
      </c>
      <c r="BV275" s="600">
        <v>1</v>
      </c>
      <c r="BW275" s="598">
        <f t="shared" si="202"/>
        <v>0.5</v>
      </c>
      <c r="BX275" s="387" t="str">
        <f t="shared" si="203"/>
        <v/>
      </c>
    </row>
    <row r="276" spans="1:76" s="167" customFormat="1" x14ac:dyDescent="0.2">
      <c r="A276" s="379" t="s">
        <v>737</v>
      </c>
      <c r="B276" s="379" t="s">
        <v>738</v>
      </c>
      <c r="C276" s="379" t="s">
        <v>740</v>
      </c>
      <c r="D276" s="379" t="s">
        <v>528</v>
      </c>
      <c r="E276" s="379" t="s">
        <v>504</v>
      </c>
      <c r="F276" s="379" t="s">
        <v>519</v>
      </c>
      <c r="G276" s="10" t="s">
        <v>924</v>
      </c>
      <c r="H276" s="12" t="s">
        <v>937</v>
      </c>
      <c r="I276" s="10" t="s">
        <v>937</v>
      </c>
      <c r="J276" s="10"/>
      <c r="K276" s="380"/>
      <c r="L276" s="380"/>
      <c r="M276" s="381"/>
      <c r="N276" s="380"/>
      <c r="O276" s="380"/>
      <c r="P276" s="380"/>
      <c r="Q276" s="382"/>
      <c r="R276" s="382"/>
      <c r="S276" s="382"/>
      <c r="T276" s="147" t="s">
        <v>386</v>
      </c>
      <c r="U276" s="383">
        <v>2</v>
      </c>
      <c r="V276" s="600">
        <v>0</v>
      </c>
      <c r="W276" s="600">
        <v>4</v>
      </c>
      <c r="X276" s="123">
        <f t="shared" si="186"/>
        <v>2</v>
      </c>
      <c r="Y276" s="601">
        <f t="shared" si="187"/>
        <v>12193.5</v>
      </c>
      <c r="Z276" s="601">
        <f t="shared" si="210"/>
        <v>5695</v>
      </c>
      <c r="AA276" s="600">
        <v>1</v>
      </c>
      <c r="AB276" s="598">
        <f t="shared" si="211"/>
        <v>0.25</v>
      </c>
      <c r="AC276" s="384"/>
      <c r="AD276" s="385"/>
      <c r="AE276" s="600">
        <v>1</v>
      </c>
      <c r="AF276" s="598">
        <f t="shared" si="212"/>
        <v>0.5</v>
      </c>
      <c r="AG276" s="384"/>
      <c r="AH276" s="385"/>
      <c r="AI276" s="384"/>
      <c r="AJ276" s="385"/>
      <c r="AK276" s="384"/>
      <c r="AL276" s="385"/>
      <c r="AM276" s="386">
        <v>24367</v>
      </c>
      <c r="AN276" s="601">
        <v>20</v>
      </c>
      <c r="AO276" s="602">
        <f t="shared" si="207"/>
        <v>8.201090745069094E-4</v>
      </c>
      <c r="AP276" s="601">
        <f t="shared" si="213"/>
        <v>24387</v>
      </c>
      <c r="AQ276" s="167">
        <v>35100</v>
      </c>
      <c r="AR276" s="665">
        <v>0.69478632478632474</v>
      </c>
      <c r="AS276" s="386">
        <f t="shared" si="189"/>
        <v>24367</v>
      </c>
      <c r="AT276" s="386">
        <f t="shared" si="208"/>
        <v>20</v>
      </c>
      <c r="AU276" s="601">
        <f t="shared" si="190"/>
        <v>24387</v>
      </c>
      <c r="AV276" s="601">
        <v>11384</v>
      </c>
      <c r="AW276" s="598">
        <f t="shared" si="171"/>
        <v>0.46718923133746459</v>
      </c>
      <c r="AX276" s="601">
        <v>6</v>
      </c>
      <c r="AY276" s="598">
        <f t="shared" si="204"/>
        <v>0.3</v>
      </c>
      <c r="AZ276" s="601">
        <f t="shared" si="191"/>
        <v>11390</v>
      </c>
      <c r="BA276" s="598">
        <f t="shared" si="192"/>
        <v>0.46705211793168494</v>
      </c>
      <c r="BB276" s="601">
        <v>79</v>
      </c>
      <c r="BC276" s="598">
        <f t="shared" si="193"/>
        <v>6.9395643007730146E-3</v>
      </c>
      <c r="BD276" s="600">
        <v>0</v>
      </c>
      <c r="BE276" s="598">
        <f t="shared" si="179"/>
        <v>0</v>
      </c>
      <c r="BF276" s="600">
        <f t="shared" si="194"/>
        <v>79</v>
      </c>
      <c r="BG276" s="598">
        <f t="shared" si="195"/>
        <v>6.9359086918349428E-3</v>
      </c>
      <c r="BH276" s="601">
        <v>79</v>
      </c>
      <c r="BI276" s="598">
        <f t="shared" si="196"/>
        <v>1</v>
      </c>
      <c r="BJ276" s="600">
        <v>0</v>
      </c>
      <c r="BK276" s="385" t="str">
        <f t="shared" si="209"/>
        <v/>
      </c>
      <c r="BL276" s="600">
        <f t="shared" si="197"/>
        <v>79</v>
      </c>
      <c r="BM276" s="598">
        <f t="shared" si="198"/>
        <v>1</v>
      </c>
      <c r="BN276" s="601">
        <v>14</v>
      </c>
      <c r="BO276" s="598">
        <f t="shared" si="199"/>
        <v>1.2291483757682178E-3</v>
      </c>
      <c r="BP276" s="601">
        <v>1103</v>
      </c>
      <c r="BQ276" s="598">
        <f t="shared" si="182"/>
        <v>9.6839332748024587E-2</v>
      </c>
      <c r="BR276" s="601">
        <f t="shared" si="183"/>
        <v>1117</v>
      </c>
      <c r="BS276" s="598">
        <f t="shared" si="200"/>
        <v>9.8068481123792794E-2</v>
      </c>
      <c r="BT276" s="600">
        <v>1</v>
      </c>
      <c r="BU276" s="598">
        <f t="shared" si="201"/>
        <v>0.25</v>
      </c>
      <c r="BV276" s="600">
        <v>0</v>
      </c>
      <c r="BW276" s="598">
        <f t="shared" si="202"/>
        <v>0</v>
      </c>
      <c r="BX276" s="387" t="str">
        <f t="shared" si="203"/>
        <v/>
      </c>
    </row>
    <row r="277" spans="1:76" s="167" customFormat="1" x14ac:dyDescent="0.2">
      <c r="A277" s="379" t="s">
        <v>737</v>
      </c>
      <c r="B277" s="379" t="s">
        <v>738</v>
      </c>
      <c r="C277" s="379" t="s">
        <v>741</v>
      </c>
      <c r="D277" s="379" t="s">
        <v>528</v>
      </c>
      <c r="E277" s="379" t="s">
        <v>504</v>
      </c>
      <c r="F277" s="379" t="s">
        <v>519</v>
      </c>
      <c r="G277" s="10" t="s">
        <v>924</v>
      </c>
      <c r="H277" s="12" t="s">
        <v>937</v>
      </c>
      <c r="I277" s="10" t="s">
        <v>937</v>
      </c>
      <c r="J277" s="10"/>
      <c r="K277" s="380"/>
      <c r="L277" s="380"/>
      <c r="M277" s="381"/>
      <c r="N277" s="380"/>
      <c r="O277" s="380"/>
      <c r="P277" s="380"/>
      <c r="Q277" s="382"/>
      <c r="R277" s="382"/>
      <c r="S277" s="382"/>
      <c r="T277" s="147" t="s">
        <v>386</v>
      </c>
      <c r="U277" s="383">
        <v>4</v>
      </c>
      <c r="V277" s="600">
        <v>0</v>
      </c>
      <c r="W277" s="600">
        <v>6</v>
      </c>
      <c r="X277" s="123">
        <f t="shared" si="186"/>
        <v>1.5</v>
      </c>
      <c r="Y277" s="601">
        <f t="shared" si="187"/>
        <v>12990.75</v>
      </c>
      <c r="Z277" s="601">
        <f t="shared" si="210"/>
        <v>5613.25</v>
      </c>
      <c r="AA277" s="600">
        <v>4</v>
      </c>
      <c r="AB277" s="598">
        <f t="shared" si="211"/>
        <v>0.66666666666666663</v>
      </c>
      <c r="AC277" s="384"/>
      <c r="AD277" s="385"/>
      <c r="AE277" s="600">
        <v>4</v>
      </c>
      <c r="AF277" s="598">
        <f t="shared" si="212"/>
        <v>1</v>
      </c>
      <c r="AG277" s="384"/>
      <c r="AH277" s="385"/>
      <c r="AI277" s="384"/>
      <c r="AJ277" s="385"/>
      <c r="AK277" s="384"/>
      <c r="AL277" s="385"/>
      <c r="AM277" s="386">
        <v>51883</v>
      </c>
      <c r="AN277" s="601">
        <v>80</v>
      </c>
      <c r="AO277" s="602">
        <f t="shared" si="207"/>
        <v>1.5395569924754153E-3</v>
      </c>
      <c r="AP277" s="601">
        <f t="shared" si="213"/>
        <v>51963</v>
      </c>
      <c r="AQ277" s="167">
        <v>80300</v>
      </c>
      <c r="AR277" s="665">
        <v>0.64711083437110839</v>
      </c>
      <c r="AS277" s="386">
        <f t="shared" si="189"/>
        <v>51883</v>
      </c>
      <c r="AT277" s="386">
        <f t="shared" si="208"/>
        <v>80</v>
      </c>
      <c r="AU277" s="601">
        <f t="shared" si="190"/>
        <v>51963</v>
      </c>
      <c r="AV277" s="601">
        <v>22379</v>
      </c>
      <c r="AW277" s="598">
        <f t="shared" si="171"/>
        <v>0.43133589036871423</v>
      </c>
      <c r="AX277" s="601">
        <v>74</v>
      </c>
      <c r="AY277" s="598">
        <f t="shared" si="204"/>
        <v>0.92500000000000004</v>
      </c>
      <c r="AZ277" s="601">
        <f t="shared" si="191"/>
        <v>22453</v>
      </c>
      <c r="BA277" s="598">
        <f t="shared" si="192"/>
        <v>0.43209591440063122</v>
      </c>
      <c r="BB277" s="601">
        <v>219</v>
      </c>
      <c r="BC277" s="598">
        <f t="shared" si="193"/>
        <v>9.7859600518343092E-3</v>
      </c>
      <c r="BD277" s="600">
        <v>6</v>
      </c>
      <c r="BE277" s="598">
        <f t="shared" si="179"/>
        <v>8.1081081081081086E-2</v>
      </c>
      <c r="BF277" s="600">
        <f t="shared" si="194"/>
        <v>225</v>
      </c>
      <c r="BG277" s="598">
        <f t="shared" si="195"/>
        <v>1.002093261479535E-2</v>
      </c>
      <c r="BH277" s="601">
        <v>202</v>
      </c>
      <c r="BI277" s="598">
        <f t="shared" si="196"/>
        <v>0.92237442922374424</v>
      </c>
      <c r="BJ277" s="600">
        <v>6</v>
      </c>
      <c r="BK277" s="598">
        <f t="shared" si="209"/>
        <v>1</v>
      </c>
      <c r="BL277" s="600">
        <f t="shared" si="197"/>
        <v>208</v>
      </c>
      <c r="BM277" s="598">
        <f t="shared" si="198"/>
        <v>0.9244444444444444</v>
      </c>
      <c r="BN277" s="601">
        <v>94</v>
      </c>
      <c r="BO277" s="598">
        <f t="shared" si="199"/>
        <v>4.1865229590700576E-3</v>
      </c>
      <c r="BP277" s="601">
        <v>1172</v>
      </c>
      <c r="BQ277" s="598">
        <f t="shared" si="182"/>
        <v>5.2197924553511778E-2</v>
      </c>
      <c r="BR277" s="601">
        <f t="shared" si="183"/>
        <v>1266</v>
      </c>
      <c r="BS277" s="598">
        <f t="shared" si="200"/>
        <v>5.6384447512581835E-2</v>
      </c>
      <c r="BT277" s="600">
        <v>3</v>
      </c>
      <c r="BU277" s="598">
        <f t="shared" si="201"/>
        <v>0.5</v>
      </c>
      <c r="BV277" s="600">
        <v>1</v>
      </c>
      <c r="BW277" s="598">
        <f t="shared" si="202"/>
        <v>0.25</v>
      </c>
      <c r="BX277" s="387" t="str">
        <f t="shared" si="203"/>
        <v/>
      </c>
    </row>
    <row r="278" spans="1:76" s="167" customFormat="1" x14ac:dyDescent="0.2">
      <c r="A278" s="379" t="s">
        <v>737</v>
      </c>
      <c r="B278" s="379" t="s">
        <v>738</v>
      </c>
      <c r="C278" s="379" t="s">
        <v>742</v>
      </c>
      <c r="D278" s="379" t="s">
        <v>528</v>
      </c>
      <c r="E278" s="379" t="s">
        <v>504</v>
      </c>
      <c r="F278" s="379" t="s">
        <v>519</v>
      </c>
      <c r="G278" s="10" t="s">
        <v>924</v>
      </c>
      <c r="H278" s="12" t="s">
        <v>937</v>
      </c>
      <c r="I278" s="10" t="s">
        <v>937</v>
      </c>
      <c r="J278" s="10"/>
      <c r="K278" s="380"/>
      <c r="L278" s="380"/>
      <c r="M278" s="381"/>
      <c r="N278" s="380"/>
      <c r="O278" s="380"/>
      <c r="P278" s="380"/>
      <c r="Q278" s="382"/>
      <c r="R278" s="382"/>
      <c r="S278" s="382"/>
      <c r="T278" s="147" t="s">
        <v>386</v>
      </c>
      <c r="U278" s="383">
        <v>1</v>
      </c>
      <c r="V278" s="600">
        <v>0</v>
      </c>
      <c r="W278" s="600">
        <v>2</v>
      </c>
      <c r="X278" s="123">
        <f t="shared" si="186"/>
        <v>2</v>
      </c>
      <c r="Y278" s="601">
        <f t="shared" si="187"/>
        <v>7989</v>
      </c>
      <c r="Z278" s="601">
        <f t="shared" si="210"/>
        <v>3498</v>
      </c>
      <c r="AA278" s="600">
        <v>1</v>
      </c>
      <c r="AB278" s="598">
        <f t="shared" si="211"/>
        <v>0.5</v>
      </c>
      <c r="AC278" s="384"/>
      <c r="AD278" s="385"/>
      <c r="AE278" s="600">
        <v>1</v>
      </c>
      <c r="AF278" s="598">
        <f t="shared" si="212"/>
        <v>1</v>
      </c>
      <c r="AG278" s="384"/>
      <c r="AH278" s="385"/>
      <c r="AI278" s="384"/>
      <c r="AJ278" s="385"/>
      <c r="AK278" s="384"/>
      <c r="AL278" s="385"/>
      <c r="AM278" s="386">
        <v>7905</v>
      </c>
      <c r="AN278" s="601">
        <v>84</v>
      </c>
      <c r="AO278" s="602">
        <f t="shared" si="207"/>
        <v>1.0514457378895982E-2</v>
      </c>
      <c r="AP278" s="601">
        <f t="shared" si="213"/>
        <v>7989</v>
      </c>
      <c r="AQ278" s="167">
        <v>13850</v>
      </c>
      <c r="AR278" s="665">
        <v>0.5768231046931408</v>
      </c>
      <c r="AS278" s="386">
        <f t="shared" si="189"/>
        <v>7905</v>
      </c>
      <c r="AT278" s="386">
        <f t="shared" si="208"/>
        <v>84</v>
      </c>
      <c r="AU278" s="601">
        <f t="shared" si="190"/>
        <v>7989</v>
      </c>
      <c r="AV278" s="601">
        <v>3436</v>
      </c>
      <c r="AW278" s="598">
        <f t="shared" si="171"/>
        <v>0.43466160657811509</v>
      </c>
      <c r="AX278" s="601">
        <v>62</v>
      </c>
      <c r="AY278" s="598">
        <f t="shared" si="204"/>
        <v>0.73809523809523814</v>
      </c>
      <c r="AZ278" s="601">
        <f t="shared" si="191"/>
        <v>3498</v>
      </c>
      <c r="BA278" s="598">
        <f t="shared" si="192"/>
        <v>0.43785204656402554</v>
      </c>
      <c r="BB278" s="601">
        <v>18</v>
      </c>
      <c r="BC278" s="598">
        <f t="shared" si="193"/>
        <v>5.2386495925494762E-3</v>
      </c>
      <c r="BD278" s="600">
        <v>1</v>
      </c>
      <c r="BE278" s="598">
        <f t="shared" si="179"/>
        <v>1.6129032258064516E-2</v>
      </c>
      <c r="BF278" s="600">
        <f t="shared" si="194"/>
        <v>19</v>
      </c>
      <c r="BG278" s="598">
        <f t="shared" si="195"/>
        <v>5.4316752429959978E-3</v>
      </c>
      <c r="BH278" s="601">
        <v>18</v>
      </c>
      <c r="BI278" s="598">
        <f t="shared" si="196"/>
        <v>1</v>
      </c>
      <c r="BJ278" s="600">
        <v>1</v>
      </c>
      <c r="BK278" s="598">
        <f t="shared" si="209"/>
        <v>1</v>
      </c>
      <c r="BL278" s="600">
        <f t="shared" si="197"/>
        <v>19</v>
      </c>
      <c r="BM278" s="598">
        <f t="shared" si="198"/>
        <v>1</v>
      </c>
      <c r="BN278" s="601">
        <v>9</v>
      </c>
      <c r="BO278" s="598">
        <f t="shared" si="199"/>
        <v>2.5728987993138938E-3</v>
      </c>
      <c r="BP278" s="601">
        <v>225</v>
      </c>
      <c r="BQ278" s="598">
        <f t="shared" si="182"/>
        <v>6.4322469982847338E-2</v>
      </c>
      <c r="BR278" s="601">
        <f t="shared" si="183"/>
        <v>234</v>
      </c>
      <c r="BS278" s="598">
        <f t="shared" si="200"/>
        <v>6.6895368782161235E-2</v>
      </c>
      <c r="BT278" s="600">
        <v>0</v>
      </c>
      <c r="BU278" s="598">
        <f t="shared" si="201"/>
        <v>0</v>
      </c>
      <c r="BV278" s="600">
        <v>0</v>
      </c>
      <c r="BW278" s="598">
        <f t="shared" si="202"/>
        <v>0</v>
      </c>
      <c r="BX278" s="387" t="str">
        <f t="shared" si="203"/>
        <v/>
      </c>
    </row>
    <row r="279" spans="1:76" s="167" customFormat="1" x14ac:dyDescent="0.2">
      <c r="A279" s="379" t="s">
        <v>737</v>
      </c>
      <c r="B279" s="379" t="s">
        <v>738</v>
      </c>
      <c r="C279" s="379" t="s">
        <v>743</v>
      </c>
      <c r="D279" s="379" t="s">
        <v>528</v>
      </c>
      <c r="E279" s="379" t="s">
        <v>504</v>
      </c>
      <c r="F279" s="379" t="s">
        <v>519</v>
      </c>
      <c r="G279" s="10" t="s">
        <v>924</v>
      </c>
      <c r="H279" s="12" t="s">
        <v>937</v>
      </c>
      <c r="I279" s="10" t="s">
        <v>937</v>
      </c>
      <c r="K279" s="380"/>
      <c r="L279" s="380"/>
      <c r="M279" s="381"/>
      <c r="N279" s="380"/>
      <c r="O279" s="380"/>
      <c r="P279" s="380"/>
      <c r="Q279" s="382"/>
      <c r="R279" s="382"/>
      <c r="S279" s="382"/>
      <c r="T279" s="147" t="s">
        <v>386</v>
      </c>
      <c r="U279" s="383">
        <v>1</v>
      </c>
      <c r="V279" s="383">
        <v>0</v>
      </c>
      <c r="W279" s="383">
        <v>2</v>
      </c>
      <c r="X279" s="123">
        <f t="shared" si="186"/>
        <v>2</v>
      </c>
      <c r="Y279" s="601">
        <f t="shared" si="187"/>
        <v>12193</v>
      </c>
      <c r="Z279" s="601">
        <f t="shared" si="210"/>
        <v>6714</v>
      </c>
      <c r="AA279" s="600">
        <v>1</v>
      </c>
      <c r="AB279" s="598">
        <f t="shared" si="211"/>
        <v>0.5</v>
      </c>
      <c r="AC279" s="384"/>
      <c r="AD279" s="385"/>
      <c r="AE279" s="600">
        <v>0</v>
      </c>
      <c r="AF279" s="598">
        <f t="shared" si="212"/>
        <v>0</v>
      </c>
      <c r="AG279" s="384"/>
      <c r="AH279" s="385"/>
      <c r="AI279" s="384"/>
      <c r="AJ279" s="385"/>
      <c r="AK279" s="384"/>
      <c r="AL279" s="385"/>
      <c r="AM279" s="386">
        <v>12168</v>
      </c>
      <c r="AN279" s="601">
        <v>25</v>
      </c>
      <c r="AO279" s="602">
        <f t="shared" si="207"/>
        <v>2.0503567620766012E-3</v>
      </c>
      <c r="AP279" s="601">
        <f t="shared" si="213"/>
        <v>12193</v>
      </c>
      <c r="AQ279" s="167">
        <v>17700</v>
      </c>
      <c r="AR279" s="665">
        <v>0.68887005649717514</v>
      </c>
      <c r="AS279" s="386">
        <f t="shared" si="189"/>
        <v>12168</v>
      </c>
      <c r="AT279" s="386">
        <f t="shared" si="208"/>
        <v>25</v>
      </c>
      <c r="AU279" s="601">
        <f t="shared" si="190"/>
        <v>12193</v>
      </c>
      <c r="AV279" s="601">
        <v>6701</v>
      </c>
      <c r="AW279" s="598">
        <f t="shared" si="171"/>
        <v>0.55070677186061801</v>
      </c>
      <c r="AX279" s="601">
        <v>13</v>
      </c>
      <c r="AY279" s="598">
        <f t="shared" si="204"/>
        <v>0.52</v>
      </c>
      <c r="AZ279" s="601">
        <f t="shared" si="191"/>
        <v>6714</v>
      </c>
      <c r="BA279" s="598">
        <f t="shared" si="192"/>
        <v>0.55064381202329205</v>
      </c>
      <c r="BB279" s="601">
        <v>47</v>
      </c>
      <c r="BC279" s="598">
        <f t="shared" si="193"/>
        <v>7.0138785255931951E-3</v>
      </c>
      <c r="BD279" s="600">
        <v>7</v>
      </c>
      <c r="BE279" s="598">
        <f t="shared" si="179"/>
        <v>0.53846153846153844</v>
      </c>
      <c r="BF279" s="600">
        <f t="shared" si="194"/>
        <v>54</v>
      </c>
      <c r="BG279" s="598">
        <f t="shared" si="195"/>
        <v>8.0428954423592495E-3</v>
      </c>
      <c r="BH279" s="601">
        <v>38</v>
      </c>
      <c r="BI279" s="598">
        <f t="shared" si="196"/>
        <v>0.80851063829787229</v>
      </c>
      <c r="BJ279" s="600">
        <v>3</v>
      </c>
      <c r="BK279" s="598">
        <f t="shared" si="209"/>
        <v>0.42857142857142855</v>
      </c>
      <c r="BL279" s="600">
        <f t="shared" si="197"/>
        <v>41</v>
      </c>
      <c r="BM279" s="598">
        <f t="shared" si="198"/>
        <v>0.7592592592592593</v>
      </c>
      <c r="BN279" s="601">
        <v>4</v>
      </c>
      <c r="BO279" s="598">
        <f t="shared" si="199"/>
        <v>5.9577003276735179E-4</v>
      </c>
      <c r="BP279" s="601">
        <v>488</v>
      </c>
      <c r="BQ279" s="598">
        <f t="shared" si="182"/>
        <v>7.268394399761692E-2</v>
      </c>
      <c r="BR279" s="601">
        <f t="shared" si="183"/>
        <v>492</v>
      </c>
      <c r="BS279" s="598">
        <f t="shared" si="200"/>
        <v>7.3279714030384274E-2</v>
      </c>
      <c r="BT279" s="600">
        <v>0</v>
      </c>
      <c r="BU279" s="598">
        <f t="shared" si="201"/>
        <v>0</v>
      </c>
      <c r="BV279" s="600">
        <v>0</v>
      </c>
      <c r="BW279" s="598">
        <f t="shared" si="202"/>
        <v>0</v>
      </c>
      <c r="BX279" s="387" t="str">
        <f t="shared" si="203"/>
        <v/>
      </c>
    </row>
    <row r="280" spans="1:76" s="487" customFormat="1" ht="13.5" thickBot="1" x14ac:dyDescent="0.25">
      <c r="A280" s="392" t="s">
        <v>737</v>
      </c>
      <c r="B280" s="392" t="s">
        <v>738</v>
      </c>
      <c r="C280" s="392" t="s">
        <v>744</v>
      </c>
      <c r="D280" s="392" t="s">
        <v>528</v>
      </c>
      <c r="E280" s="392" t="s">
        <v>504</v>
      </c>
      <c r="F280" s="392" t="s">
        <v>519</v>
      </c>
      <c r="G280" s="9" t="s">
        <v>924</v>
      </c>
      <c r="H280" s="83" t="s">
        <v>937</v>
      </c>
      <c r="I280" s="9" t="s">
        <v>937</v>
      </c>
      <c r="J280" s="9"/>
      <c r="K280" s="394" t="s">
        <v>449</v>
      </c>
      <c r="L280" s="394" t="s">
        <v>467</v>
      </c>
      <c r="M280" s="395" t="s">
        <v>987</v>
      </c>
      <c r="N280" s="394" t="s">
        <v>437</v>
      </c>
      <c r="O280" s="394" t="s">
        <v>438</v>
      </c>
      <c r="P280" s="394" t="s">
        <v>438</v>
      </c>
      <c r="Q280" s="424"/>
      <c r="R280" s="424"/>
      <c r="S280" s="424"/>
      <c r="T280" s="127" t="s">
        <v>386</v>
      </c>
      <c r="U280" s="397">
        <v>2</v>
      </c>
      <c r="V280" s="605">
        <v>0</v>
      </c>
      <c r="W280" s="605">
        <v>8</v>
      </c>
      <c r="X280" s="606">
        <f t="shared" si="186"/>
        <v>4</v>
      </c>
      <c r="Y280" s="607">
        <f t="shared" si="187"/>
        <v>15518.5</v>
      </c>
      <c r="Z280" s="607">
        <f t="shared" si="210"/>
        <v>9370</v>
      </c>
      <c r="AA280" s="605">
        <v>1</v>
      </c>
      <c r="AB280" s="608">
        <f t="shared" si="211"/>
        <v>0.125</v>
      </c>
      <c r="AC280" s="398"/>
      <c r="AD280" s="399"/>
      <c r="AE280" s="605">
        <v>1</v>
      </c>
      <c r="AF280" s="608">
        <f t="shared" si="212"/>
        <v>0.5</v>
      </c>
      <c r="AG280" s="398"/>
      <c r="AH280" s="399"/>
      <c r="AI280" s="398"/>
      <c r="AJ280" s="399"/>
      <c r="AK280" s="398"/>
      <c r="AL280" s="399"/>
      <c r="AM280" s="396">
        <v>30966</v>
      </c>
      <c r="AN280" s="607">
        <v>71</v>
      </c>
      <c r="AO280" s="609">
        <f t="shared" si="207"/>
        <v>2.2875922286303444E-3</v>
      </c>
      <c r="AP280" s="607">
        <f t="shared" si="213"/>
        <v>31037</v>
      </c>
      <c r="AQ280" s="167">
        <v>43400</v>
      </c>
      <c r="AR280" s="665">
        <v>0.71513824884792632</v>
      </c>
      <c r="AS280" s="396">
        <f t="shared" si="189"/>
        <v>30966</v>
      </c>
      <c r="AT280" s="396">
        <f t="shared" si="208"/>
        <v>71</v>
      </c>
      <c r="AU280" s="607">
        <f t="shared" si="190"/>
        <v>31037</v>
      </c>
      <c r="AV280" s="607">
        <v>18676</v>
      </c>
      <c r="AW280" s="608">
        <f t="shared" si="171"/>
        <v>0.60311309177807915</v>
      </c>
      <c r="AX280" s="607">
        <v>64</v>
      </c>
      <c r="AY280" s="608">
        <f t="shared" si="204"/>
        <v>0.90140845070422537</v>
      </c>
      <c r="AZ280" s="607">
        <f t="shared" si="191"/>
        <v>18740</v>
      </c>
      <c r="BA280" s="608">
        <f t="shared" si="192"/>
        <v>0.60379546992299515</v>
      </c>
      <c r="BB280" s="607">
        <v>236</v>
      </c>
      <c r="BC280" s="608">
        <f t="shared" si="193"/>
        <v>1.2636538873420432E-2</v>
      </c>
      <c r="BD280" s="605">
        <v>7</v>
      </c>
      <c r="BE280" s="608">
        <f t="shared" si="179"/>
        <v>0.109375</v>
      </c>
      <c r="BF280" s="605">
        <f t="shared" si="194"/>
        <v>243</v>
      </c>
      <c r="BG280" s="608">
        <f t="shared" si="195"/>
        <v>1.296691568836713E-2</v>
      </c>
      <c r="BH280" s="607">
        <v>224</v>
      </c>
      <c r="BI280" s="608">
        <f t="shared" si="196"/>
        <v>0.94915254237288138</v>
      </c>
      <c r="BJ280" s="605">
        <v>7</v>
      </c>
      <c r="BK280" s="608">
        <f t="shared" si="209"/>
        <v>1</v>
      </c>
      <c r="BL280" s="605">
        <f t="shared" si="197"/>
        <v>231</v>
      </c>
      <c r="BM280" s="608">
        <f t="shared" si="198"/>
        <v>0.95061728395061729</v>
      </c>
      <c r="BN280" s="607">
        <v>68</v>
      </c>
      <c r="BO280" s="608">
        <f t="shared" si="199"/>
        <v>3.6286019210245465E-3</v>
      </c>
      <c r="BP280" s="607">
        <v>1354</v>
      </c>
      <c r="BQ280" s="608">
        <f t="shared" si="182"/>
        <v>7.2251867662753474E-2</v>
      </c>
      <c r="BR280" s="607">
        <f t="shared" si="183"/>
        <v>1422</v>
      </c>
      <c r="BS280" s="608">
        <f t="shared" si="200"/>
        <v>7.5880469583778018E-2</v>
      </c>
      <c r="BT280" s="605">
        <v>1</v>
      </c>
      <c r="BU280" s="608">
        <f t="shared" si="201"/>
        <v>0.125</v>
      </c>
      <c r="BV280" s="605">
        <v>0</v>
      </c>
      <c r="BW280" s="608">
        <f t="shared" si="202"/>
        <v>0</v>
      </c>
      <c r="BX280" s="411" t="str">
        <f t="shared" si="203"/>
        <v/>
      </c>
    </row>
    <row r="281" spans="1:76" s="486" customFormat="1" x14ac:dyDescent="0.2">
      <c r="A281" s="400" t="s">
        <v>751</v>
      </c>
      <c r="B281" s="400" t="s">
        <v>752</v>
      </c>
      <c r="C281" s="400" t="s">
        <v>753</v>
      </c>
      <c r="D281" s="400" t="s">
        <v>515</v>
      </c>
      <c r="E281" s="400" t="s">
        <v>518</v>
      </c>
      <c r="F281" s="400" t="s">
        <v>505</v>
      </c>
      <c r="G281" s="12" t="s">
        <v>927</v>
      </c>
      <c r="H281" s="12" t="s">
        <v>1109</v>
      </c>
      <c r="I281" s="12" t="s">
        <v>934</v>
      </c>
      <c r="J281" s="12"/>
      <c r="K281" s="401"/>
      <c r="L281" s="401"/>
      <c r="M281" s="402"/>
      <c r="N281" s="401"/>
      <c r="O281" s="401"/>
      <c r="P281" s="401"/>
      <c r="Q281" s="403"/>
      <c r="R281" s="403"/>
      <c r="S281" s="403"/>
      <c r="T281" s="404" t="s">
        <v>386</v>
      </c>
      <c r="U281" s="405">
        <v>7</v>
      </c>
      <c r="V281" s="597">
        <v>0</v>
      </c>
      <c r="W281" s="597">
        <v>18</v>
      </c>
      <c r="X281" s="113">
        <f t="shared" si="186"/>
        <v>2.5714285714285716</v>
      </c>
      <c r="Y281" s="114">
        <f t="shared" si="187"/>
        <v>2622.2857142857142</v>
      </c>
      <c r="Z281" s="114">
        <f t="shared" si="210"/>
        <v>1494</v>
      </c>
      <c r="AA281" s="597">
        <v>6</v>
      </c>
      <c r="AB281" s="115">
        <f t="shared" si="211"/>
        <v>0.33333333333333331</v>
      </c>
      <c r="AC281" s="406"/>
      <c r="AD281" s="407"/>
      <c r="AE281" s="597">
        <v>2</v>
      </c>
      <c r="AF281" s="115">
        <f t="shared" si="212"/>
        <v>0.2857142857142857</v>
      </c>
      <c r="AG281" s="597">
        <f>AE281</f>
        <v>2</v>
      </c>
      <c r="AH281" s="407"/>
      <c r="AI281" s="406"/>
      <c r="AJ281" s="407"/>
      <c r="AK281" s="406"/>
      <c r="AL281" s="407"/>
      <c r="AM281" s="408">
        <v>18344</v>
      </c>
      <c r="AN281" s="114">
        <v>12</v>
      </c>
      <c r="AO281" s="118">
        <f t="shared" si="207"/>
        <v>6.5373719764654609E-4</v>
      </c>
      <c r="AP281" s="114">
        <f t="shared" si="213"/>
        <v>18356</v>
      </c>
      <c r="AQ281" s="167">
        <v>25100</v>
      </c>
      <c r="AR281" s="665">
        <v>0.73131474103585659</v>
      </c>
      <c r="AS281" s="408">
        <f t="shared" si="189"/>
        <v>18344</v>
      </c>
      <c r="AT281" s="408">
        <f t="shared" si="208"/>
        <v>12</v>
      </c>
      <c r="AU281" s="114">
        <f t="shared" si="190"/>
        <v>18356</v>
      </c>
      <c r="AV281" s="114">
        <v>10447</v>
      </c>
      <c r="AW281" s="115">
        <f t="shared" si="171"/>
        <v>0.56950501526384645</v>
      </c>
      <c r="AX281" s="114">
        <v>11</v>
      </c>
      <c r="AY281" s="115">
        <f t="shared" si="204"/>
        <v>0.91666666666666663</v>
      </c>
      <c r="AZ281" s="114">
        <f t="shared" si="191"/>
        <v>10458</v>
      </c>
      <c r="BA281" s="115">
        <f t="shared" si="192"/>
        <v>0.56973196774896495</v>
      </c>
      <c r="BB281" s="114">
        <v>61</v>
      </c>
      <c r="BC281" s="115">
        <f t="shared" si="193"/>
        <v>5.8389968411984303E-3</v>
      </c>
      <c r="BD281" s="597">
        <v>3</v>
      </c>
      <c r="BE281" s="115">
        <f t="shared" si="179"/>
        <v>0.27272727272727271</v>
      </c>
      <c r="BF281" s="597">
        <f t="shared" si="194"/>
        <v>64</v>
      </c>
      <c r="BG281" s="115">
        <f t="shared" si="195"/>
        <v>6.1197169630904571E-3</v>
      </c>
      <c r="BH281" s="114">
        <v>61</v>
      </c>
      <c r="BI281" s="115">
        <f t="shared" si="196"/>
        <v>1</v>
      </c>
      <c r="BJ281" s="597">
        <v>3</v>
      </c>
      <c r="BK281" s="115">
        <f t="shared" si="209"/>
        <v>1</v>
      </c>
      <c r="BL281" s="597">
        <f t="shared" si="197"/>
        <v>64</v>
      </c>
      <c r="BM281" s="115">
        <f t="shared" si="198"/>
        <v>1</v>
      </c>
      <c r="BN281" s="114">
        <v>200</v>
      </c>
      <c r="BO281" s="115">
        <f t="shared" si="199"/>
        <v>1.9124115509657678E-2</v>
      </c>
      <c r="BP281" s="114">
        <v>45</v>
      </c>
      <c r="BQ281" s="115">
        <f t="shared" si="182"/>
        <v>4.3029259896729772E-3</v>
      </c>
      <c r="BR281" s="114">
        <f t="shared" si="183"/>
        <v>245</v>
      </c>
      <c r="BS281" s="115">
        <f t="shared" si="200"/>
        <v>2.3427041499330656E-2</v>
      </c>
      <c r="BT281" s="597">
        <v>4</v>
      </c>
      <c r="BU281" s="115">
        <f t="shared" si="201"/>
        <v>0.22222222222222221</v>
      </c>
      <c r="BV281" s="597">
        <v>2</v>
      </c>
      <c r="BW281" s="115">
        <f t="shared" si="202"/>
        <v>0.2857142857142857</v>
      </c>
      <c r="BX281" s="409" t="str">
        <f t="shared" si="203"/>
        <v/>
      </c>
    </row>
    <row r="282" spans="1:76" s="167" customFormat="1" x14ac:dyDescent="0.2">
      <c r="A282" s="379" t="s">
        <v>751</v>
      </c>
      <c r="B282" s="379" t="s">
        <v>752</v>
      </c>
      <c r="C282" s="379" t="s">
        <v>413</v>
      </c>
      <c r="D282" s="379" t="s">
        <v>515</v>
      </c>
      <c r="E282" s="379" t="s">
        <v>518</v>
      </c>
      <c r="F282" s="379" t="s">
        <v>505</v>
      </c>
      <c r="G282" s="10" t="s">
        <v>927</v>
      </c>
      <c r="H282" s="10" t="s">
        <v>1109</v>
      </c>
      <c r="I282" s="10" t="s">
        <v>934</v>
      </c>
      <c r="J282" s="10"/>
      <c r="K282" s="380"/>
      <c r="L282" s="380"/>
      <c r="M282" s="381"/>
      <c r="N282" s="380"/>
      <c r="O282" s="380"/>
      <c r="P282" s="380"/>
      <c r="Q282" s="382"/>
      <c r="R282" s="382"/>
      <c r="S282" s="382"/>
      <c r="T282" s="147" t="s">
        <v>386</v>
      </c>
      <c r="U282" s="383">
        <v>3</v>
      </c>
      <c r="V282" s="600">
        <v>0</v>
      </c>
      <c r="W282" s="600">
        <v>8</v>
      </c>
      <c r="X282" s="123">
        <f t="shared" si="186"/>
        <v>2.6666666666666665</v>
      </c>
      <c r="Y282" s="601">
        <f t="shared" si="187"/>
        <v>2109.6666666666665</v>
      </c>
      <c r="Z282" s="601">
        <f t="shared" si="210"/>
        <v>1169.3333333333333</v>
      </c>
      <c r="AA282" s="600">
        <v>3</v>
      </c>
      <c r="AB282" s="598">
        <f t="shared" si="211"/>
        <v>0.375</v>
      </c>
      <c r="AC282" s="384"/>
      <c r="AD282" s="385"/>
      <c r="AE282" s="600">
        <v>1</v>
      </c>
      <c r="AF282" s="598">
        <f t="shared" si="212"/>
        <v>0.33333333333333331</v>
      </c>
      <c r="AG282" s="600">
        <f>AE282</f>
        <v>1</v>
      </c>
      <c r="AH282" s="385"/>
      <c r="AI282" s="384"/>
      <c r="AJ282" s="385"/>
      <c r="AK282" s="384"/>
      <c r="AL282" s="385"/>
      <c r="AM282" s="386">
        <v>6197</v>
      </c>
      <c r="AN282" s="601">
        <v>132</v>
      </c>
      <c r="AO282" s="602">
        <f t="shared" si="207"/>
        <v>2.0856375414757464E-2</v>
      </c>
      <c r="AP282" s="601">
        <f t="shared" si="213"/>
        <v>6329</v>
      </c>
      <c r="AQ282" s="167">
        <v>8390</v>
      </c>
      <c r="AR282" s="665">
        <v>0.75435041716328965</v>
      </c>
      <c r="AS282" s="386">
        <f t="shared" si="189"/>
        <v>6197</v>
      </c>
      <c r="AT282" s="386">
        <f t="shared" si="208"/>
        <v>132</v>
      </c>
      <c r="AU282" s="601">
        <f t="shared" si="190"/>
        <v>6329</v>
      </c>
      <c r="AV282" s="601">
        <v>3392</v>
      </c>
      <c r="AW282" s="598">
        <f t="shared" si="171"/>
        <v>0.54736162659351295</v>
      </c>
      <c r="AX282" s="601">
        <v>116</v>
      </c>
      <c r="AY282" s="598">
        <f t="shared" si="204"/>
        <v>0.87878787878787878</v>
      </c>
      <c r="AZ282" s="601">
        <f t="shared" si="191"/>
        <v>3508</v>
      </c>
      <c r="BA282" s="598">
        <f t="shared" si="192"/>
        <v>0.55427397693158476</v>
      </c>
      <c r="BB282" s="601">
        <v>8</v>
      </c>
      <c r="BC282" s="598">
        <f t="shared" si="193"/>
        <v>2.3584905660377358E-3</v>
      </c>
      <c r="BD282" s="600">
        <v>10</v>
      </c>
      <c r="BE282" s="598">
        <f t="shared" si="179"/>
        <v>8.6206896551724144E-2</v>
      </c>
      <c r="BF282" s="600">
        <f t="shared" si="194"/>
        <v>18</v>
      </c>
      <c r="BG282" s="598">
        <f t="shared" si="195"/>
        <v>5.1311288483466364E-3</v>
      </c>
      <c r="BH282" s="601">
        <v>8</v>
      </c>
      <c r="BI282" s="598">
        <f t="shared" si="196"/>
        <v>1</v>
      </c>
      <c r="BJ282" s="600">
        <v>10</v>
      </c>
      <c r="BK282" s="598">
        <f t="shared" si="209"/>
        <v>1</v>
      </c>
      <c r="BL282" s="600">
        <f t="shared" si="197"/>
        <v>18</v>
      </c>
      <c r="BM282" s="598">
        <f t="shared" si="198"/>
        <v>1</v>
      </c>
      <c r="BN282" s="601">
        <v>28</v>
      </c>
      <c r="BO282" s="598">
        <f t="shared" si="199"/>
        <v>7.98175598631699E-3</v>
      </c>
      <c r="BP282" s="601">
        <v>16</v>
      </c>
      <c r="BQ282" s="598">
        <f t="shared" si="182"/>
        <v>4.5610034207525657E-3</v>
      </c>
      <c r="BR282" s="601">
        <f t="shared" si="183"/>
        <v>44</v>
      </c>
      <c r="BS282" s="598">
        <f t="shared" si="200"/>
        <v>1.2542759407069556E-2</v>
      </c>
      <c r="BT282" s="600">
        <v>0</v>
      </c>
      <c r="BU282" s="598">
        <f t="shared" si="201"/>
        <v>0</v>
      </c>
      <c r="BV282" s="600">
        <v>0</v>
      </c>
      <c r="BW282" s="598">
        <f t="shared" si="202"/>
        <v>0</v>
      </c>
      <c r="BX282" s="387" t="str">
        <f t="shared" si="203"/>
        <v/>
      </c>
    </row>
    <row r="283" spans="1:76" s="167" customFormat="1" x14ac:dyDescent="0.2">
      <c r="A283" s="379" t="s">
        <v>751</v>
      </c>
      <c r="B283" s="379" t="s">
        <v>752</v>
      </c>
      <c r="C283" s="379" t="s">
        <v>754</v>
      </c>
      <c r="D283" s="379" t="s">
        <v>515</v>
      </c>
      <c r="E283" s="379" t="s">
        <v>518</v>
      </c>
      <c r="F283" s="379" t="s">
        <v>505</v>
      </c>
      <c r="G283" s="10" t="s">
        <v>927</v>
      </c>
      <c r="H283" s="10" t="s">
        <v>1109</v>
      </c>
      <c r="I283" s="10" t="s">
        <v>934</v>
      </c>
      <c r="J283" s="10"/>
      <c r="K283" s="391" t="s">
        <v>449</v>
      </c>
      <c r="L283" s="391" t="s">
        <v>461</v>
      </c>
      <c r="M283" s="473" t="s">
        <v>462</v>
      </c>
      <c r="N283" s="391" t="s">
        <v>451</v>
      </c>
      <c r="O283" s="391" t="s">
        <v>438</v>
      </c>
      <c r="P283" s="391" t="s">
        <v>438</v>
      </c>
      <c r="Q283" s="386">
        <v>32395</v>
      </c>
      <c r="R283" s="386">
        <v>395</v>
      </c>
      <c r="S283" s="386">
        <v>41</v>
      </c>
      <c r="T283" s="147" t="s">
        <v>386</v>
      </c>
      <c r="U283" s="383">
        <v>3</v>
      </c>
      <c r="V283" s="600">
        <v>0</v>
      </c>
      <c r="W283" s="600">
        <v>5</v>
      </c>
      <c r="X283" s="123">
        <f t="shared" si="186"/>
        <v>1.6666666666666667</v>
      </c>
      <c r="Y283" s="601">
        <f t="shared" si="187"/>
        <v>2570</v>
      </c>
      <c r="Z283" s="601">
        <f t="shared" si="210"/>
        <v>1449.3333333333333</v>
      </c>
      <c r="AA283" s="600">
        <v>2</v>
      </c>
      <c r="AB283" s="598">
        <f t="shared" si="211"/>
        <v>0.4</v>
      </c>
      <c r="AC283" s="384"/>
      <c r="AD283" s="385"/>
      <c r="AE283" s="600">
        <v>2</v>
      </c>
      <c r="AF283" s="598">
        <f t="shared" si="212"/>
        <v>0.66666666666666663</v>
      </c>
      <c r="AG283" s="600">
        <f>AE283</f>
        <v>2</v>
      </c>
      <c r="AH283" s="385"/>
      <c r="AI283" s="384"/>
      <c r="AJ283" s="385"/>
      <c r="AK283" s="384"/>
      <c r="AL283" s="385"/>
      <c r="AM283" s="386">
        <v>7703</v>
      </c>
      <c r="AN283" s="601">
        <v>7</v>
      </c>
      <c r="AO283" s="602">
        <f t="shared" si="207"/>
        <v>9.0791180285343712E-4</v>
      </c>
      <c r="AP283" s="601">
        <f t="shared" si="213"/>
        <v>7710</v>
      </c>
      <c r="AQ283" s="167">
        <v>11500</v>
      </c>
      <c r="AR283" s="665">
        <v>0.6704347826086956</v>
      </c>
      <c r="AS283" s="386">
        <f t="shared" si="189"/>
        <v>7703</v>
      </c>
      <c r="AT283" s="386">
        <f t="shared" si="208"/>
        <v>7</v>
      </c>
      <c r="AU283" s="601">
        <f t="shared" si="190"/>
        <v>7710</v>
      </c>
      <c r="AV283" s="601">
        <v>4343</v>
      </c>
      <c r="AW283" s="598">
        <f t="shared" si="171"/>
        <v>0.56380630923017006</v>
      </c>
      <c r="AX283" s="601">
        <v>5</v>
      </c>
      <c r="AY283" s="598">
        <f t="shared" si="204"/>
        <v>0.7142857142857143</v>
      </c>
      <c r="AZ283" s="601">
        <f t="shared" si="191"/>
        <v>4348</v>
      </c>
      <c r="BA283" s="598">
        <f t="shared" si="192"/>
        <v>0.56394293125810635</v>
      </c>
      <c r="BB283" s="601">
        <v>28</v>
      </c>
      <c r="BC283" s="598">
        <f t="shared" si="193"/>
        <v>6.4471563435413307E-3</v>
      </c>
      <c r="BD283" s="600">
        <v>6</v>
      </c>
      <c r="BE283" s="598">
        <f t="shared" si="179"/>
        <v>1.2</v>
      </c>
      <c r="BF283" s="600">
        <f t="shared" si="194"/>
        <v>34</v>
      </c>
      <c r="BG283" s="598">
        <f t="shared" si="195"/>
        <v>7.8196872125115002E-3</v>
      </c>
      <c r="BH283" s="601">
        <v>28</v>
      </c>
      <c r="BI283" s="598">
        <f t="shared" si="196"/>
        <v>1</v>
      </c>
      <c r="BJ283" s="600">
        <v>6</v>
      </c>
      <c r="BK283" s="598">
        <f t="shared" si="209"/>
        <v>1</v>
      </c>
      <c r="BL283" s="600">
        <f t="shared" si="197"/>
        <v>34</v>
      </c>
      <c r="BM283" s="598">
        <f t="shared" si="198"/>
        <v>1</v>
      </c>
      <c r="BN283" s="601">
        <v>18</v>
      </c>
      <c r="BO283" s="598">
        <f t="shared" si="199"/>
        <v>4.1398344066237349E-3</v>
      </c>
      <c r="BP283" s="601">
        <v>43</v>
      </c>
      <c r="BQ283" s="598">
        <f t="shared" si="182"/>
        <v>9.8896044158233668E-3</v>
      </c>
      <c r="BR283" s="601">
        <f t="shared" si="183"/>
        <v>61</v>
      </c>
      <c r="BS283" s="598">
        <f t="shared" si="200"/>
        <v>1.4029438822447102E-2</v>
      </c>
      <c r="BT283" s="600">
        <v>1</v>
      </c>
      <c r="BU283" s="598">
        <f t="shared" si="201"/>
        <v>0.2</v>
      </c>
      <c r="BV283" s="600">
        <v>0</v>
      </c>
      <c r="BW283" s="598">
        <f t="shared" si="202"/>
        <v>0</v>
      </c>
      <c r="BX283" s="387" t="str">
        <f t="shared" si="203"/>
        <v/>
      </c>
    </row>
    <row r="284" spans="1:76" s="487" customFormat="1" ht="13.5" thickBot="1" x14ac:dyDescent="0.25">
      <c r="A284" s="392" t="s">
        <v>751</v>
      </c>
      <c r="B284" s="392" t="s">
        <v>752</v>
      </c>
      <c r="C284" s="392" t="s">
        <v>502</v>
      </c>
      <c r="D284" s="392" t="s">
        <v>509</v>
      </c>
      <c r="E284" s="392" t="s">
        <v>518</v>
      </c>
      <c r="F284" s="392" t="s">
        <v>505</v>
      </c>
      <c r="G284" s="9" t="s">
        <v>927</v>
      </c>
      <c r="H284" s="9" t="s">
        <v>1109</v>
      </c>
      <c r="I284" s="9" t="s">
        <v>934</v>
      </c>
      <c r="J284" s="9"/>
      <c r="K284" s="467"/>
      <c r="L284" s="560"/>
      <c r="M284" s="560"/>
      <c r="N284" s="467"/>
      <c r="O284" s="522"/>
      <c r="P284" s="467"/>
      <c r="Q284" s="466"/>
      <c r="R284" s="466"/>
      <c r="S284" s="466"/>
      <c r="T284" s="127" t="s">
        <v>386</v>
      </c>
      <c r="U284" s="397">
        <v>1</v>
      </c>
      <c r="V284" s="605">
        <v>0</v>
      </c>
      <c r="W284" s="605">
        <v>2</v>
      </c>
      <c r="X284" s="606">
        <f t="shared" si="186"/>
        <v>2</v>
      </c>
      <c r="Y284" s="607">
        <f t="shared" si="187"/>
        <v>32395</v>
      </c>
      <c r="Z284" s="607">
        <f t="shared" si="210"/>
        <v>18314</v>
      </c>
      <c r="AA284" s="605">
        <v>1</v>
      </c>
      <c r="AB284" s="608">
        <f t="shared" si="211"/>
        <v>0.5</v>
      </c>
      <c r="AC284" s="605">
        <v>1</v>
      </c>
      <c r="AD284" s="608" t="s">
        <v>434</v>
      </c>
      <c r="AE284" s="605">
        <v>1</v>
      </c>
      <c r="AF284" s="608">
        <f t="shared" si="212"/>
        <v>1</v>
      </c>
      <c r="AG284" s="605">
        <v>1</v>
      </c>
      <c r="AH284" s="399"/>
      <c r="AI284" s="398"/>
      <c r="AJ284" s="399"/>
      <c r="AK284" s="398"/>
      <c r="AL284" s="399"/>
      <c r="AM284" s="396">
        <v>32244</v>
      </c>
      <c r="AN284" s="607">
        <v>151</v>
      </c>
      <c r="AO284" s="609">
        <f t="shared" si="207"/>
        <v>4.6612131501774963E-3</v>
      </c>
      <c r="AP284" s="607">
        <f t="shared" si="213"/>
        <v>32395</v>
      </c>
      <c r="AQ284" s="167">
        <v>44990</v>
      </c>
      <c r="AR284" s="665">
        <v>0.72004889975550124</v>
      </c>
      <c r="AS284" s="396">
        <f t="shared" si="189"/>
        <v>32244</v>
      </c>
      <c r="AT284" s="396">
        <f t="shared" si="208"/>
        <v>151</v>
      </c>
      <c r="AU284" s="607">
        <f t="shared" si="190"/>
        <v>32395</v>
      </c>
      <c r="AV284" s="607">
        <v>18182</v>
      </c>
      <c r="AW284" s="608">
        <f t="shared" si="171"/>
        <v>0.56388785510482575</v>
      </c>
      <c r="AX284" s="607">
        <v>132</v>
      </c>
      <c r="AY284" s="608">
        <f t="shared" si="204"/>
        <v>0.8741721854304636</v>
      </c>
      <c r="AZ284" s="607">
        <f t="shared" si="191"/>
        <v>18314</v>
      </c>
      <c r="BA284" s="608">
        <f t="shared" si="192"/>
        <v>0.56533415650563357</v>
      </c>
      <c r="BB284" s="607">
        <v>97</v>
      </c>
      <c r="BC284" s="608">
        <f t="shared" si="193"/>
        <v>5.3349466505334944E-3</v>
      </c>
      <c r="BD284" s="605">
        <v>19</v>
      </c>
      <c r="BE284" s="608">
        <f t="shared" si="179"/>
        <v>0.14393939393939395</v>
      </c>
      <c r="BF284" s="605">
        <f t="shared" si="194"/>
        <v>116</v>
      </c>
      <c r="BG284" s="608">
        <f t="shared" si="195"/>
        <v>6.3339521677405267E-3</v>
      </c>
      <c r="BH284" s="607">
        <v>97</v>
      </c>
      <c r="BI284" s="608">
        <f t="shared" si="196"/>
        <v>1</v>
      </c>
      <c r="BJ284" s="605">
        <v>19</v>
      </c>
      <c r="BK284" s="608">
        <f t="shared" si="209"/>
        <v>1</v>
      </c>
      <c r="BL284" s="605">
        <f t="shared" si="197"/>
        <v>116</v>
      </c>
      <c r="BM284" s="608">
        <f t="shared" si="198"/>
        <v>1</v>
      </c>
      <c r="BN284" s="607">
        <v>28</v>
      </c>
      <c r="BO284" s="608">
        <f t="shared" si="199"/>
        <v>1.5288850060063339E-3</v>
      </c>
      <c r="BP284" s="607">
        <v>681</v>
      </c>
      <c r="BQ284" s="608">
        <f t="shared" si="182"/>
        <v>3.7184667467511194E-2</v>
      </c>
      <c r="BR284" s="607">
        <f t="shared" si="183"/>
        <v>709</v>
      </c>
      <c r="BS284" s="608">
        <f t="shared" si="200"/>
        <v>3.8713552473517529E-2</v>
      </c>
      <c r="BT284" s="605">
        <v>0</v>
      </c>
      <c r="BU284" s="608">
        <f t="shared" si="201"/>
        <v>0</v>
      </c>
      <c r="BV284" s="605">
        <v>0</v>
      </c>
      <c r="BW284" s="608">
        <f t="shared" si="202"/>
        <v>0</v>
      </c>
      <c r="BX284" s="411" t="str">
        <f t="shared" si="203"/>
        <v/>
      </c>
    </row>
    <row r="285" spans="1:76" s="486" customFormat="1" x14ac:dyDescent="0.2">
      <c r="A285" s="400" t="s">
        <v>755</v>
      </c>
      <c r="B285" s="400" t="s">
        <v>759</v>
      </c>
      <c r="C285" s="400" t="s">
        <v>760</v>
      </c>
      <c r="D285" s="400" t="s">
        <v>515</v>
      </c>
      <c r="E285" s="400" t="s">
        <v>504</v>
      </c>
      <c r="F285" s="400" t="s">
        <v>519</v>
      </c>
      <c r="G285" s="12" t="s">
        <v>320</v>
      </c>
      <c r="H285" s="12" t="s">
        <v>1109</v>
      </c>
      <c r="I285" s="12" t="s">
        <v>934</v>
      </c>
      <c r="J285" s="12"/>
      <c r="K285" s="401"/>
      <c r="L285" s="401"/>
      <c r="M285" s="402"/>
      <c r="N285" s="401"/>
      <c r="O285" s="401"/>
      <c r="P285" s="401"/>
      <c r="Q285" s="403"/>
      <c r="R285" s="403"/>
      <c r="S285" s="403"/>
      <c r="T285" s="147" t="s">
        <v>386</v>
      </c>
      <c r="U285" s="405">
        <v>5</v>
      </c>
      <c r="V285" s="597">
        <v>0</v>
      </c>
      <c r="W285" s="597">
        <v>11</v>
      </c>
      <c r="X285" s="113">
        <f t="shared" si="186"/>
        <v>2.2000000000000002</v>
      </c>
      <c r="Y285" s="114">
        <f t="shared" si="187"/>
        <v>3437.6</v>
      </c>
      <c r="Z285" s="114">
        <f t="shared" si="210"/>
        <v>1871</v>
      </c>
      <c r="AA285" s="597">
        <v>6</v>
      </c>
      <c r="AB285" s="115">
        <f t="shared" si="211"/>
        <v>0.54545454545454541</v>
      </c>
      <c r="AC285" s="406"/>
      <c r="AD285" s="407"/>
      <c r="AE285" s="597">
        <v>4</v>
      </c>
      <c r="AF285" s="115">
        <f t="shared" si="212"/>
        <v>0.8</v>
      </c>
      <c r="AG285" s="597">
        <f>AE285</f>
        <v>4</v>
      </c>
      <c r="AH285" s="407"/>
      <c r="AI285" s="406"/>
      <c r="AJ285" s="407"/>
      <c r="AK285" s="406"/>
      <c r="AL285" s="407"/>
      <c r="AM285" s="408">
        <v>17152</v>
      </c>
      <c r="AN285" s="114">
        <v>36</v>
      </c>
      <c r="AO285" s="118">
        <f t="shared" si="207"/>
        <v>2.0944845240865721E-3</v>
      </c>
      <c r="AP285" s="114">
        <f t="shared" si="213"/>
        <v>17188</v>
      </c>
      <c r="AQ285" s="167">
        <v>23270</v>
      </c>
      <c r="AR285" s="665">
        <v>0.7386334336055006</v>
      </c>
      <c r="AS285" s="408">
        <f t="shared" si="189"/>
        <v>17152</v>
      </c>
      <c r="AT285" s="408">
        <f t="shared" si="208"/>
        <v>36</v>
      </c>
      <c r="AU285" s="114">
        <f t="shared" si="190"/>
        <v>17188</v>
      </c>
      <c r="AV285" s="114">
        <v>9321</v>
      </c>
      <c r="AW285" s="115">
        <f t="shared" si="171"/>
        <v>0.54343516791044777</v>
      </c>
      <c r="AX285" s="114">
        <v>34</v>
      </c>
      <c r="AY285" s="115">
        <f t="shared" si="204"/>
        <v>0.94444444444444442</v>
      </c>
      <c r="AZ285" s="114">
        <f t="shared" si="191"/>
        <v>9355</v>
      </c>
      <c r="BA285" s="115">
        <f t="shared" si="192"/>
        <v>0.54427507563416333</v>
      </c>
      <c r="BB285" s="114">
        <v>162</v>
      </c>
      <c r="BC285" s="115">
        <f t="shared" si="193"/>
        <v>1.7380109430318636E-2</v>
      </c>
      <c r="BD285" s="597">
        <v>5</v>
      </c>
      <c r="BE285" s="115">
        <f t="shared" si="179"/>
        <v>0.14705882352941177</v>
      </c>
      <c r="BF285" s="597">
        <f t="shared" si="194"/>
        <v>167</v>
      </c>
      <c r="BG285" s="115">
        <f t="shared" si="195"/>
        <v>1.7851416354890431E-2</v>
      </c>
      <c r="BH285" s="114">
        <v>162</v>
      </c>
      <c r="BI285" s="115">
        <f t="shared" si="196"/>
        <v>1</v>
      </c>
      <c r="BJ285" s="597">
        <v>5</v>
      </c>
      <c r="BK285" s="115">
        <f t="shared" si="209"/>
        <v>1</v>
      </c>
      <c r="BL285" s="597">
        <f t="shared" si="197"/>
        <v>167</v>
      </c>
      <c r="BM285" s="115">
        <f t="shared" si="198"/>
        <v>1</v>
      </c>
      <c r="BN285" s="114">
        <v>56</v>
      </c>
      <c r="BO285" s="115">
        <f t="shared" si="199"/>
        <v>5.9861036878674509E-3</v>
      </c>
      <c r="BP285" s="114">
        <v>119</v>
      </c>
      <c r="BQ285" s="115">
        <f t="shared" si="182"/>
        <v>1.2720470336718333E-2</v>
      </c>
      <c r="BR285" s="114">
        <f t="shared" si="183"/>
        <v>175</v>
      </c>
      <c r="BS285" s="115">
        <f t="shared" si="200"/>
        <v>1.8706574024585781E-2</v>
      </c>
      <c r="BT285" s="597">
        <v>3</v>
      </c>
      <c r="BU285" s="115">
        <f t="shared" si="201"/>
        <v>0.27272727272727271</v>
      </c>
      <c r="BV285" s="597">
        <v>3</v>
      </c>
      <c r="BW285" s="115">
        <f t="shared" si="202"/>
        <v>0.6</v>
      </c>
      <c r="BX285" s="409" t="str">
        <f t="shared" si="203"/>
        <v/>
      </c>
    </row>
    <row r="286" spans="1:76" s="167" customFormat="1" x14ac:dyDescent="0.2">
      <c r="A286" s="379" t="s">
        <v>755</v>
      </c>
      <c r="B286" s="379" t="s">
        <v>759</v>
      </c>
      <c r="C286" s="379" t="s">
        <v>761</v>
      </c>
      <c r="D286" s="379" t="s">
        <v>515</v>
      </c>
      <c r="E286" s="379" t="s">
        <v>504</v>
      </c>
      <c r="F286" s="379" t="s">
        <v>519</v>
      </c>
      <c r="G286" s="10" t="s">
        <v>320</v>
      </c>
      <c r="H286" s="10" t="s">
        <v>1109</v>
      </c>
      <c r="I286" s="10" t="s">
        <v>934</v>
      </c>
      <c r="J286" s="10"/>
      <c r="K286" s="380"/>
      <c r="L286" s="380"/>
      <c r="M286" s="381"/>
      <c r="N286" s="380"/>
      <c r="O286" s="380"/>
      <c r="P286" s="380"/>
      <c r="Q286" s="382"/>
      <c r="R286" s="382"/>
      <c r="S286" s="382"/>
      <c r="T286" s="147" t="s">
        <v>386</v>
      </c>
      <c r="U286" s="383">
        <v>1</v>
      </c>
      <c r="V286" s="600">
        <v>0</v>
      </c>
      <c r="W286" s="600">
        <v>2</v>
      </c>
      <c r="X286" s="123">
        <f t="shared" si="186"/>
        <v>2</v>
      </c>
      <c r="Y286" s="601">
        <f t="shared" si="187"/>
        <v>4046</v>
      </c>
      <c r="Z286" s="601">
        <f t="shared" si="210"/>
        <v>2463</v>
      </c>
      <c r="AA286" s="600">
        <v>0</v>
      </c>
      <c r="AB286" s="598">
        <f t="shared" si="211"/>
        <v>0</v>
      </c>
      <c r="AC286" s="384"/>
      <c r="AD286" s="385"/>
      <c r="AE286" s="600">
        <v>0</v>
      </c>
      <c r="AF286" s="598">
        <f t="shared" si="212"/>
        <v>0</v>
      </c>
      <c r="AG286" s="600">
        <f>AE286</f>
        <v>0</v>
      </c>
      <c r="AH286" s="385"/>
      <c r="AI286" s="384"/>
      <c r="AJ286" s="385"/>
      <c r="AK286" s="384"/>
      <c r="AL286" s="385"/>
      <c r="AM286" s="386">
        <v>4026</v>
      </c>
      <c r="AN286" s="601">
        <v>20</v>
      </c>
      <c r="AO286" s="602">
        <f t="shared" si="207"/>
        <v>4.9431537320810681E-3</v>
      </c>
      <c r="AP286" s="601">
        <f t="shared" si="213"/>
        <v>4046</v>
      </c>
      <c r="AQ286" s="167">
        <v>5170</v>
      </c>
      <c r="AR286" s="665">
        <v>0.78259187620889747</v>
      </c>
      <c r="AS286" s="386">
        <f t="shared" si="189"/>
        <v>4026</v>
      </c>
      <c r="AT286" s="386">
        <f t="shared" si="208"/>
        <v>20</v>
      </c>
      <c r="AU286" s="601">
        <f t="shared" si="190"/>
        <v>4046</v>
      </c>
      <c r="AV286" s="601">
        <v>2443</v>
      </c>
      <c r="AW286" s="598">
        <f t="shared" si="171"/>
        <v>0.60680576254346741</v>
      </c>
      <c r="AX286" s="601">
        <v>20</v>
      </c>
      <c r="AY286" s="598">
        <f t="shared" si="204"/>
        <v>1</v>
      </c>
      <c r="AZ286" s="601">
        <f t="shared" si="191"/>
        <v>2463</v>
      </c>
      <c r="BA286" s="598">
        <f t="shared" si="192"/>
        <v>0.60874938210578344</v>
      </c>
      <c r="BB286" s="601">
        <v>66</v>
      </c>
      <c r="BC286" s="598">
        <f t="shared" si="193"/>
        <v>2.7015963978714697E-2</v>
      </c>
      <c r="BD286" s="600">
        <v>2</v>
      </c>
      <c r="BE286" s="598">
        <f t="shared" si="179"/>
        <v>0.1</v>
      </c>
      <c r="BF286" s="600">
        <f t="shared" si="194"/>
        <v>68</v>
      </c>
      <c r="BG286" s="598">
        <f t="shared" si="195"/>
        <v>2.7608607389362567E-2</v>
      </c>
      <c r="BH286" s="601">
        <v>66</v>
      </c>
      <c r="BI286" s="598">
        <f t="shared" si="196"/>
        <v>1</v>
      </c>
      <c r="BJ286" s="600">
        <v>2</v>
      </c>
      <c r="BK286" s="598">
        <f t="shared" si="209"/>
        <v>1</v>
      </c>
      <c r="BL286" s="600">
        <f t="shared" si="197"/>
        <v>68</v>
      </c>
      <c r="BM286" s="598">
        <f t="shared" si="198"/>
        <v>1</v>
      </c>
      <c r="BN286" s="601">
        <v>1</v>
      </c>
      <c r="BO286" s="598">
        <f t="shared" si="199"/>
        <v>4.0600893219650832E-4</v>
      </c>
      <c r="BP286" s="601">
        <v>138</v>
      </c>
      <c r="BQ286" s="598">
        <f t="shared" si="182"/>
        <v>5.6029232643118147E-2</v>
      </c>
      <c r="BR286" s="601">
        <f t="shared" si="183"/>
        <v>139</v>
      </c>
      <c r="BS286" s="598">
        <f t="shared" si="200"/>
        <v>5.6435241575314654E-2</v>
      </c>
      <c r="BT286" s="600">
        <v>1</v>
      </c>
      <c r="BU286" s="598">
        <f t="shared" si="201"/>
        <v>0.5</v>
      </c>
      <c r="BV286" s="600">
        <v>0</v>
      </c>
      <c r="BW286" s="598">
        <f t="shared" si="202"/>
        <v>0</v>
      </c>
      <c r="BX286" s="387" t="str">
        <f t="shared" si="203"/>
        <v/>
      </c>
    </row>
    <row r="287" spans="1:76" s="167" customFormat="1" x14ac:dyDescent="0.2">
      <c r="A287" s="379" t="s">
        <v>755</v>
      </c>
      <c r="B287" s="379" t="s">
        <v>759</v>
      </c>
      <c r="C287" s="379" t="s">
        <v>762</v>
      </c>
      <c r="D287" s="379" t="s">
        <v>515</v>
      </c>
      <c r="E287" s="379" t="s">
        <v>504</v>
      </c>
      <c r="F287" s="379" t="s">
        <v>519</v>
      </c>
      <c r="G287" s="10" t="s">
        <v>320</v>
      </c>
      <c r="H287" s="10" t="s">
        <v>1109</v>
      </c>
      <c r="I287" s="10" t="s">
        <v>934</v>
      </c>
      <c r="J287" s="10"/>
      <c r="K287" s="391" t="s">
        <v>449</v>
      </c>
      <c r="L287" s="391" t="s">
        <v>461</v>
      </c>
      <c r="M287" s="473" t="s">
        <v>462</v>
      </c>
      <c r="N287" s="391" t="s">
        <v>437</v>
      </c>
      <c r="O287" s="391" t="s">
        <v>438</v>
      </c>
      <c r="P287" s="391" t="s">
        <v>438</v>
      </c>
      <c r="Q287" s="386">
        <v>17188</v>
      </c>
      <c r="R287" s="386">
        <v>168</v>
      </c>
      <c r="S287" s="386">
        <v>40</v>
      </c>
      <c r="T287" s="147" t="s">
        <v>386</v>
      </c>
      <c r="U287" s="383">
        <v>4</v>
      </c>
      <c r="V287" s="600">
        <v>0</v>
      </c>
      <c r="W287" s="600">
        <v>10</v>
      </c>
      <c r="X287" s="123">
        <f t="shared" si="186"/>
        <v>2.5</v>
      </c>
      <c r="Y287" s="601">
        <f t="shared" si="187"/>
        <v>3285.5</v>
      </c>
      <c r="Z287" s="601">
        <f t="shared" si="210"/>
        <v>1723</v>
      </c>
      <c r="AA287" s="600">
        <v>2</v>
      </c>
      <c r="AB287" s="598">
        <f t="shared" si="211"/>
        <v>0.2</v>
      </c>
      <c r="AC287" s="384"/>
      <c r="AD287" s="385"/>
      <c r="AE287" s="600">
        <v>2</v>
      </c>
      <c r="AF287" s="598">
        <f t="shared" si="212"/>
        <v>0.5</v>
      </c>
      <c r="AG287" s="600">
        <f>AE287</f>
        <v>2</v>
      </c>
      <c r="AH287" s="385"/>
      <c r="AI287" s="384"/>
      <c r="AJ287" s="385"/>
      <c r="AK287" s="384"/>
      <c r="AL287" s="385"/>
      <c r="AM287" s="386">
        <v>13126</v>
      </c>
      <c r="AN287" s="601">
        <v>16</v>
      </c>
      <c r="AO287" s="602">
        <f t="shared" si="207"/>
        <v>1.2174707046111702E-3</v>
      </c>
      <c r="AP287" s="601">
        <f t="shared" si="213"/>
        <v>13142</v>
      </c>
      <c r="AQ287" s="167">
        <v>18100</v>
      </c>
      <c r="AR287" s="665">
        <v>0.72607734806629831</v>
      </c>
      <c r="AS287" s="386">
        <f t="shared" si="189"/>
        <v>13126</v>
      </c>
      <c r="AT287" s="386">
        <f t="shared" si="208"/>
        <v>16</v>
      </c>
      <c r="AU287" s="601">
        <f t="shared" si="190"/>
        <v>13142</v>
      </c>
      <c r="AV287" s="601">
        <v>6878</v>
      </c>
      <c r="AW287" s="598">
        <f t="shared" si="171"/>
        <v>0.52399817156788053</v>
      </c>
      <c r="AX287" s="601">
        <v>14</v>
      </c>
      <c r="AY287" s="598">
        <f t="shared" si="204"/>
        <v>0.875</v>
      </c>
      <c r="AZ287" s="601">
        <f t="shared" si="191"/>
        <v>6892</v>
      </c>
      <c r="BA287" s="598">
        <f t="shared" si="192"/>
        <v>0.52442550601126159</v>
      </c>
      <c r="BB287" s="601">
        <v>96</v>
      </c>
      <c r="BC287" s="598">
        <f t="shared" si="193"/>
        <v>1.3957545798197151E-2</v>
      </c>
      <c r="BD287" s="600">
        <v>3</v>
      </c>
      <c r="BE287" s="598">
        <f t="shared" si="179"/>
        <v>0.21428571428571427</v>
      </c>
      <c r="BF287" s="600">
        <f t="shared" si="194"/>
        <v>99</v>
      </c>
      <c r="BG287" s="598">
        <f t="shared" si="195"/>
        <v>1.4364480557167731E-2</v>
      </c>
      <c r="BH287" s="601">
        <v>96</v>
      </c>
      <c r="BI287" s="598">
        <f t="shared" si="196"/>
        <v>1</v>
      </c>
      <c r="BJ287" s="600">
        <v>3</v>
      </c>
      <c r="BK287" s="598">
        <f t="shared" si="209"/>
        <v>1</v>
      </c>
      <c r="BL287" s="600">
        <f t="shared" si="197"/>
        <v>99</v>
      </c>
      <c r="BM287" s="598">
        <f t="shared" si="198"/>
        <v>1</v>
      </c>
      <c r="BN287" s="601">
        <v>22</v>
      </c>
      <c r="BO287" s="598">
        <f t="shared" si="199"/>
        <v>3.192106790481718E-3</v>
      </c>
      <c r="BP287" s="601">
        <v>170</v>
      </c>
      <c r="BQ287" s="598">
        <f t="shared" si="182"/>
        <v>2.4666279744631456E-2</v>
      </c>
      <c r="BR287" s="601">
        <f t="shared" si="183"/>
        <v>192</v>
      </c>
      <c r="BS287" s="598">
        <f t="shared" si="200"/>
        <v>2.7858386535113175E-2</v>
      </c>
      <c r="BT287" s="600">
        <v>1</v>
      </c>
      <c r="BU287" s="598">
        <f t="shared" si="201"/>
        <v>0.1</v>
      </c>
      <c r="BV287" s="600">
        <v>1</v>
      </c>
      <c r="BW287" s="598">
        <f t="shared" si="202"/>
        <v>0.25</v>
      </c>
      <c r="BX287" s="387" t="str">
        <f t="shared" si="203"/>
        <v/>
      </c>
    </row>
    <row r="288" spans="1:76" s="167" customFormat="1" x14ac:dyDescent="0.2">
      <c r="A288" s="379" t="s">
        <v>755</v>
      </c>
      <c r="B288" s="379" t="s">
        <v>756</v>
      </c>
      <c r="C288" s="379" t="s">
        <v>502</v>
      </c>
      <c r="D288" s="379" t="s">
        <v>503</v>
      </c>
      <c r="E288" s="379" t="s">
        <v>504</v>
      </c>
      <c r="F288" s="379" t="s">
        <v>519</v>
      </c>
      <c r="G288" s="10" t="s">
        <v>320</v>
      </c>
      <c r="H288" s="10" t="s">
        <v>1109</v>
      </c>
      <c r="I288" s="10" t="s">
        <v>934</v>
      </c>
      <c r="J288" s="10"/>
      <c r="K288" s="380"/>
      <c r="L288" s="380"/>
      <c r="M288" s="381"/>
      <c r="N288" s="380"/>
      <c r="O288" s="380"/>
      <c r="P288" s="380"/>
      <c r="Q288" s="382"/>
      <c r="R288" s="382"/>
      <c r="S288" s="382"/>
      <c r="T288" s="147" t="s">
        <v>386</v>
      </c>
      <c r="U288" s="383">
        <v>6</v>
      </c>
      <c r="V288" s="600">
        <v>0</v>
      </c>
      <c r="W288" s="600">
        <v>9</v>
      </c>
      <c r="X288" s="123">
        <f t="shared" si="186"/>
        <v>1.5</v>
      </c>
      <c r="Y288" s="601">
        <f t="shared" si="187"/>
        <v>2456.8333333333335</v>
      </c>
      <c r="Z288" s="601">
        <f t="shared" si="210"/>
        <v>1299.5</v>
      </c>
      <c r="AA288" s="384"/>
      <c r="AB288" s="385"/>
      <c r="AC288" s="384"/>
      <c r="AD288" s="385"/>
      <c r="AE288" s="384"/>
      <c r="AF288" s="385"/>
      <c r="AG288" s="384"/>
      <c r="AH288" s="385"/>
      <c r="AI288" s="600">
        <v>5</v>
      </c>
      <c r="AJ288" s="598">
        <f>AI288/W288</f>
        <v>0.55555555555555558</v>
      </c>
      <c r="AK288" s="600">
        <v>5</v>
      </c>
      <c r="AL288" s="598">
        <f>AK288/U288</f>
        <v>0.83333333333333337</v>
      </c>
      <c r="AM288" s="386">
        <v>14741</v>
      </c>
      <c r="AN288" s="388"/>
      <c r="AO288" s="389"/>
      <c r="AP288" s="601">
        <f t="shared" si="213"/>
        <v>14741</v>
      </c>
      <c r="AR288" s="665"/>
      <c r="AS288" s="386">
        <f t="shared" si="189"/>
        <v>14741</v>
      </c>
      <c r="AT288" s="382"/>
      <c r="AU288" s="601">
        <f t="shared" si="190"/>
        <v>14741</v>
      </c>
      <c r="AV288" s="601">
        <v>7797</v>
      </c>
      <c r="AW288" s="598">
        <f t="shared" si="171"/>
        <v>0.52893290821518213</v>
      </c>
      <c r="AX288" s="388"/>
      <c r="AY288" s="385" t="str">
        <f t="shared" si="204"/>
        <v/>
      </c>
      <c r="AZ288" s="601">
        <f t="shared" si="191"/>
        <v>7797</v>
      </c>
      <c r="BA288" s="598">
        <f t="shared" si="192"/>
        <v>0.52893290821518213</v>
      </c>
      <c r="BB288" s="601">
        <v>119</v>
      </c>
      <c r="BC288" s="598">
        <f t="shared" si="193"/>
        <v>1.5262280364242658E-2</v>
      </c>
      <c r="BD288" s="384"/>
      <c r="BE288" s="385"/>
      <c r="BF288" s="600">
        <f t="shared" si="194"/>
        <v>119</v>
      </c>
      <c r="BG288" s="598">
        <f t="shared" si="195"/>
        <v>1.5262280364242658E-2</v>
      </c>
      <c r="BH288" s="601">
        <v>119</v>
      </c>
      <c r="BI288" s="598">
        <f t="shared" si="196"/>
        <v>1</v>
      </c>
      <c r="BJ288" s="384"/>
      <c r="BK288" s="385" t="str">
        <f t="shared" si="209"/>
        <v/>
      </c>
      <c r="BL288" s="600">
        <f t="shared" si="197"/>
        <v>119</v>
      </c>
      <c r="BM288" s="598">
        <f t="shared" si="198"/>
        <v>1</v>
      </c>
      <c r="BN288" s="601">
        <v>13</v>
      </c>
      <c r="BO288" s="598">
        <f t="shared" si="199"/>
        <v>1.6673079389508785E-3</v>
      </c>
      <c r="BP288" s="601">
        <v>446</v>
      </c>
      <c r="BQ288" s="598">
        <f t="shared" si="182"/>
        <v>5.7201487751699372E-2</v>
      </c>
      <c r="BR288" s="601">
        <f t="shared" si="183"/>
        <v>459</v>
      </c>
      <c r="BS288" s="598">
        <f t="shared" si="200"/>
        <v>5.8868795690650247E-2</v>
      </c>
      <c r="BT288" s="600">
        <v>1</v>
      </c>
      <c r="BU288" s="598">
        <f t="shared" si="201"/>
        <v>0.1111111111111111</v>
      </c>
      <c r="BV288" s="600">
        <v>0</v>
      </c>
      <c r="BW288" s="598">
        <f t="shared" si="202"/>
        <v>0</v>
      </c>
      <c r="BX288" s="387" t="str">
        <f t="shared" si="203"/>
        <v/>
      </c>
    </row>
    <row r="289" spans="1:76" s="167" customFormat="1" x14ac:dyDescent="0.2">
      <c r="A289" s="379" t="s">
        <v>755</v>
      </c>
      <c r="B289" s="379" t="s">
        <v>759</v>
      </c>
      <c r="C289" s="379" t="s">
        <v>502</v>
      </c>
      <c r="D289" s="379" t="s">
        <v>509</v>
      </c>
      <c r="E289" s="379" t="s">
        <v>504</v>
      </c>
      <c r="F289" s="379" t="s">
        <v>519</v>
      </c>
      <c r="G289" s="10" t="s">
        <v>320</v>
      </c>
      <c r="H289" s="10" t="s">
        <v>1109</v>
      </c>
      <c r="I289" s="10" t="s">
        <v>934</v>
      </c>
      <c r="J289" s="10"/>
      <c r="K289" s="380"/>
      <c r="L289" s="475"/>
      <c r="M289" s="475"/>
      <c r="N289" s="380"/>
      <c r="O289" s="380"/>
      <c r="P289" s="380"/>
      <c r="Q289" s="390"/>
      <c r="R289" s="390"/>
      <c r="S289" s="390"/>
      <c r="T289" s="147" t="s">
        <v>386</v>
      </c>
      <c r="U289" s="383">
        <v>1</v>
      </c>
      <c r="V289" s="600">
        <v>0</v>
      </c>
      <c r="W289" s="600">
        <v>5</v>
      </c>
      <c r="X289" s="123">
        <f t="shared" si="186"/>
        <v>5</v>
      </c>
      <c r="Y289" s="601">
        <f t="shared" si="187"/>
        <v>17188</v>
      </c>
      <c r="Z289" s="601">
        <f t="shared" si="210"/>
        <v>9355</v>
      </c>
      <c r="AA289" s="600">
        <v>3</v>
      </c>
      <c r="AB289" s="598">
        <f>AA289/W289</f>
        <v>0.6</v>
      </c>
      <c r="AC289" s="600">
        <v>3</v>
      </c>
      <c r="AD289" s="598" t="s">
        <v>434</v>
      </c>
      <c r="AE289" s="600">
        <v>1</v>
      </c>
      <c r="AF289" s="598">
        <f>AE289/U289</f>
        <v>1</v>
      </c>
      <c r="AG289" s="600">
        <v>1</v>
      </c>
      <c r="AH289" s="385"/>
      <c r="AI289" s="384"/>
      <c r="AJ289" s="385"/>
      <c r="AK289" s="384"/>
      <c r="AL289" s="385"/>
      <c r="AM289" s="386">
        <v>17152</v>
      </c>
      <c r="AN289" s="601">
        <v>36</v>
      </c>
      <c r="AO289" s="602">
        <f>AN289/AP289</f>
        <v>2.0944845240865721E-3</v>
      </c>
      <c r="AP289" s="601">
        <f t="shared" si="213"/>
        <v>17188</v>
      </c>
      <c r="AQ289" s="167">
        <v>23270</v>
      </c>
      <c r="AR289" s="665">
        <v>0.7386334336055006</v>
      </c>
      <c r="AS289" s="386">
        <f t="shared" si="189"/>
        <v>17152</v>
      </c>
      <c r="AT289" s="386">
        <f>IF(V289=0,AN289,"")</f>
        <v>36</v>
      </c>
      <c r="AU289" s="601">
        <f t="shared" si="190"/>
        <v>17188</v>
      </c>
      <c r="AV289" s="601">
        <v>9321</v>
      </c>
      <c r="AW289" s="598">
        <f t="shared" si="171"/>
        <v>0.54343516791044777</v>
      </c>
      <c r="AX289" s="601">
        <v>34</v>
      </c>
      <c r="AY289" s="598">
        <f t="shared" si="204"/>
        <v>0.94444444444444442</v>
      </c>
      <c r="AZ289" s="601">
        <f t="shared" si="191"/>
        <v>9355</v>
      </c>
      <c r="BA289" s="598">
        <f t="shared" si="192"/>
        <v>0.54427507563416333</v>
      </c>
      <c r="BB289" s="601">
        <v>162</v>
      </c>
      <c r="BC289" s="598">
        <f t="shared" si="193"/>
        <v>1.7380109430318636E-2</v>
      </c>
      <c r="BD289" s="600">
        <v>5</v>
      </c>
      <c r="BE289" s="598">
        <f>IF(BD289="","",BD289/AX289)</f>
        <v>0.14705882352941177</v>
      </c>
      <c r="BF289" s="600">
        <f t="shared" si="194"/>
        <v>167</v>
      </c>
      <c r="BG289" s="598">
        <f t="shared" si="195"/>
        <v>1.7851416354890431E-2</v>
      </c>
      <c r="BH289" s="601">
        <v>162</v>
      </c>
      <c r="BI289" s="598">
        <f t="shared" si="196"/>
        <v>1</v>
      </c>
      <c r="BJ289" s="600">
        <v>5</v>
      </c>
      <c r="BK289" s="598">
        <f t="shared" si="209"/>
        <v>1</v>
      </c>
      <c r="BL289" s="600">
        <f t="shared" si="197"/>
        <v>167</v>
      </c>
      <c r="BM289" s="598">
        <f t="shared" si="198"/>
        <v>1</v>
      </c>
      <c r="BN289" s="601">
        <v>18</v>
      </c>
      <c r="BO289" s="598">
        <f t="shared" si="199"/>
        <v>1.9241047568145377E-3</v>
      </c>
      <c r="BP289" s="601">
        <v>196</v>
      </c>
      <c r="BQ289" s="598">
        <f t="shared" si="182"/>
        <v>2.0951362907536079E-2</v>
      </c>
      <c r="BR289" s="601">
        <f t="shared" si="183"/>
        <v>214</v>
      </c>
      <c r="BS289" s="598">
        <f t="shared" si="200"/>
        <v>2.2875467664350616E-2</v>
      </c>
      <c r="BT289" s="600">
        <v>0</v>
      </c>
      <c r="BU289" s="598">
        <f t="shared" si="201"/>
        <v>0</v>
      </c>
      <c r="BV289" s="600">
        <v>0</v>
      </c>
      <c r="BW289" s="598">
        <f t="shared" si="202"/>
        <v>0</v>
      </c>
      <c r="BX289" s="387" t="str">
        <f t="shared" si="203"/>
        <v/>
      </c>
    </row>
    <row r="290" spans="1:76" s="167" customFormat="1" x14ac:dyDescent="0.2">
      <c r="A290" s="379" t="s">
        <v>755</v>
      </c>
      <c r="B290" s="379" t="s">
        <v>757</v>
      </c>
      <c r="C290" s="379" t="s">
        <v>502</v>
      </c>
      <c r="D290" s="379" t="s">
        <v>542</v>
      </c>
      <c r="E290" s="379" t="s">
        <v>504</v>
      </c>
      <c r="F290" s="379" t="s">
        <v>519</v>
      </c>
      <c r="G290" s="10" t="s">
        <v>320</v>
      </c>
      <c r="H290" s="10" t="s">
        <v>1109</v>
      </c>
      <c r="I290" s="10" t="s">
        <v>934</v>
      </c>
      <c r="J290" s="10"/>
      <c r="K290" s="380"/>
      <c r="L290" s="380"/>
      <c r="M290" s="381"/>
      <c r="N290" s="380"/>
      <c r="O290" s="380"/>
      <c r="P290" s="380"/>
      <c r="Q290" s="382"/>
      <c r="R290" s="382"/>
      <c r="S290" s="382"/>
      <c r="T290" s="147" t="s">
        <v>386</v>
      </c>
      <c r="U290" s="383">
        <v>4</v>
      </c>
      <c r="V290" s="600">
        <v>0</v>
      </c>
      <c r="W290" s="600">
        <v>8</v>
      </c>
      <c r="X290" s="123">
        <f t="shared" si="186"/>
        <v>2</v>
      </c>
      <c r="Y290" s="601">
        <f t="shared" si="187"/>
        <v>3384.25</v>
      </c>
      <c r="Z290" s="601">
        <f t="shared" si="210"/>
        <v>1786.75</v>
      </c>
      <c r="AA290" s="384"/>
      <c r="AB290" s="385"/>
      <c r="AC290" s="384"/>
      <c r="AD290" s="385"/>
      <c r="AE290" s="384"/>
      <c r="AF290" s="385"/>
      <c r="AG290" s="384"/>
      <c r="AH290" s="385"/>
      <c r="AI290" s="600">
        <v>4</v>
      </c>
      <c r="AJ290" s="598">
        <f t="shared" ref="AJ290:AJ297" si="214">AI290/W290</f>
        <v>0.5</v>
      </c>
      <c r="AK290" s="600">
        <v>3</v>
      </c>
      <c r="AL290" s="598">
        <f t="shared" ref="AL290:AL297" si="215">AK290/U290</f>
        <v>0.75</v>
      </c>
      <c r="AM290" s="386">
        <v>13537</v>
      </c>
      <c r="AN290" s="388"/>
      <c r="AO290" s="389"/>
      <c r="AP290" s="601">
        <f t="shared" si="213"/>
        <v>13537</v>
      </c>
      <c r="AR290" s="665"/>
      <c r="AS290" s="386">
        <f t="shared" si="189"/>
        <v>13537</v>
      </c>
      <c r="AT290" s="382"/>
      <c r="AU290" s="601">
        <f t="shared" si="190"/>
        <v>13537</v>
      </c>
      <c r="AV290" s="601">
        <v>7147</v>
      </c>
      <c r="AW290" s="598">
        <f t="shared" si="171"/>
        <v>0.52796040481642903</v>
      </c>
      <c r="AX290" s="388"/>
      <c r="AY290" s="385" t="str">
        <f t="shared" si="204"/>
        <v/>
      </c>
      <c r="AZ290" s="601">
        <f t="shared" si="191"/>
        <v>7147</v>
      </c>
      <c r="BA290" s="598">
        <f t="shared" si="192"/>
        <v>0.52796040481642903</v>
      </c>
      <c r="BB290" s="601">
        <v>117</v>
      </c>
      <c r="BC290" s="598">
        <f t="shared" si="193"/>
        <v>1.6370505107037917E-2</v>
      </c>
      <c r="BD290" s="384"/>
      <c r="BE290" s="385"/>
      <c r="BF290" s="600">
        <f t="shared" si="194"/>
        <v>117</v>
      </c>
      <c r="BG290" s="598">
        <f t="shared" si="195"/>
        <v>1.6370505107037917E-2</v>
      </c>
      <c r="BH290" s="601">
        <v>117</v>
      </c>
      <c r="BI290" s="598">
        <f t="shared" si="196"/>
        <v>1</v>
      </c>
      <c r="BJ290" s="384"/>
      <c r="BK290" s="385" t="str">
        <f t="shared" si="209"/>
        <v/>
      </c>
      <c r="BL290" s="600">
        <f t="shared" si="197"/>
        <v>117</v>
      </c>
      <c r="BM290" s="598">
        <f t="shared" si="198"/>
        <v>1</v>
      </c>
      <c r="BN290" s="601">
        <v>18</v>
      </c>
      <c r="BO290" s="598">
        <f t="shared" si="199"/>
        <v>2.5185392472366029E-3</v>
      </c>
      <c r="BP290" s="601">
        <v>266</v>
      </c>
      <c r="BQ290" s="598">
        <f t="shared" si="182"/>
        <v>3.7218413320274243E-2</v>
      </c>
      <c r="BR290" s="601">
        <f t="shared" si="183"/>
        <v>284</v>
      </c>
      <c r="BS290" s="598">
        <f t="shared" si="200"/>
        <v>3.9736952567510843E-2</v>
      </c>
      <c r="BT290" s="600">
        <v>4</v>
      </c>
      <c r="BU290" s="598">
        <f t="shared" si="201"/>
        <v>0.5</v>
      </c>
      <c r="BV290" s="600">
        <v>2</v>
      </c>
      <c r="BW290" s="598">
        <f t="shared" si="202"/>
        <v>0.5</v>
      </c>
      <c r="BX290" s="387" t="str">
        <f t="shared" si="203"/>
        <v/>
      </c>
    </row>
    <row r="291" spans="1:76" s="487" customFormat="1" ht="13.5" thickBot="1" x14ac:dyDescent="0.25">
      <c r="A291" s="392" t="s">
        <v>755</v>
      </c>
      <c r="B291" s="392" t="s">
        <v>758</v>
      </c>
      <c r="C291" s="392" t="s">
        <v>502</v>
      </c>
      <c r="D291" s="392" t="s">
        <v>542</v>
      </c>
      <c r="E291" s="392" t="s">
        <v>504</v>
      </c>
      <c r="F291" s="392" t="s">
        <v>519</v>
      </c>
      <c r="G291" s="9" t="s">
        <v>320</v>
      </c>
      <c r="H291" s="9" t="s">
        <v>1109</v>
      </c>
      <c r="I291" s="9" t="s">
        <v>934</v>
      </c>
      <c r="J291" s="9"/>
      <c r="K291" s="467"/>
      <c r="L291" s="467"/>
      <c r="M291" s="468"/>
      <c r="N291" s="467"/>
      <c r="O291" s="467"/>
      <c r="P291" s="467"/>
      <c r="Q291" s="424"/>
      <c r="R291" s="424"/>
      <c r="S291" s="424"/>
      <c r="T291" s="127" t="s">
        <v>386</v>
      </c>
      <c r="U291" s="397">
        <v>2</v>
      </c>
      <c r="V291" s="397">
        <v>0</v>
      </c>
      <c r="W291" s="397">
        <v>3</v>
      </c>
      <c r="X291" s="606">
        <f t="shared" si="186"/>
        <v>1.5</v>
      </c>
      <c r="Y291" s="607">
        <f t="shared" si="187"/>
        <v>2722</v>
      </c>
      <c r="Z291" s="607">
        <f t="shared" si="210"/>
        <v>1607</v>
      </c>
      <c r="AA291" s="398"/>
      <c r="AB291" s="399"/>
      <c r="AC291" s="398"/>
      <c r="AD291" s="399"/>
      <c r="AE291" s="398"/>
      <c r="AF291" s="399"/>
      <c r="AG291" s="398"/>
      <c r="AH291" s="399"/>
      <c r="AI291" s="605">
        <v>0</v>
      </c>
      <c r="AJ291" s="608">
        <f t="shared" si="214"/>
        <v>0</v>
      </c>
      <c r="AK291" s="605">
        <v>0</v>
      </c>
      <c r="AL291" s="608">
        <f t="shared" si="215"/>
        <v>0</v>
      </c>
      <c r="AM291" s="396">
        <v>5444</v>
      </c>
      <c r="AN291" s="607">
        <v>0</v>
      </c>
      <c r="AO291" s="609">
        <f t="shared" ref="AO291:AO298" si="216">AN291/AP291</f>
        <v>0</v>
      </c>
      <c r="AP291" s="607">
        <f t="shared" si="213"/>
        <v>5444</v>
      </c>
      <c r="AQ291" s="167"/>
      <c r="AR291" s="665"/>
      <c r="AS291" s="396">
        <f t="shared" si="189"/>
        <v>5444</v>
      </c>
      <c r="AT291" s="396">
        <f t="shared" ref="AT291:AT298" si="217">IF(V291=0,AN291,"")</f>
        <v>0</v>
      </c>
      <c r="AU291" s="607">
        <f t="shared" si="190"/>
        <v>5444</v>
      </c>
      <c r="AV291" s="607">
        <v>3214</v>
      </c>
      <c r="AW291" s="608">
        <f t="shared" si="171"/>
        <v>0.59037472446730344</v>
      </c>
      <c r="AX291" s="607">
        <v>0</v>
      </c>
      <c r="AY291" s="399" t="str">
        <f t="shared" si="204"/>
        <v/>
      </c>
      <c r="AZ291" s="607">
        <f t="shared" si="191"/>
        <v>3214</v>
      </c>
      <c r="BA291" s="608">
        <f t="shared" si="192"/>
        <v>0.59037472446730344</v>
      </c>
      <c r="BB291" s="607">
        <v>103</v>
      </c>
      <c r="BC291" s="608">
        <f t="shared" si="193"/>
        <v>3.2047293092719351E-2</v>
      </c>
      <c r="BD291" s="605">
        <v>0</v>
      </c>
      <c r="BE291" s="399" t="str">
        <f>IF(BD291="","",IF(AX291=0,"",BD291/AX291))</f>
        <v/>
      </c>
      <c r="BF291" s="605">
        <f t="shared" si="194"/>
        <v>103</v>
      </c>
      <c r="BG291" s="608">
        <f t="shared" si="195"/>
        <v>3.2047293092719351E-2</v>
      </c>
      <c r="BH291" s="607">
        <v>103</v>
      </c>
      <c r="BI291" s="608">
        <f t="shared" si="196"/>
        <v>1</v>
      </c>
      <c r="BJ291" s="605">
        <v>0</v>
      </c>
      <c r="BK291" s="399" t="str">
        <f t="shared" si="209"/>
        <v/>
      </c>
      <c r="BL291" s="605">
        <f t="shared" si="197"/>
        <v>103</v>
      </c>
      <c r="BM291" s="608">
        <f t="shared" si="198"/>
        <v>1</v>
      </c>
      <c r="BN291" s="607">
        <v>3</v>
      </c>
      <c r="BO291" s="608">
        <f t="shared" si="199"/>
        <v>9.3341630367143745E-4</v>
      </c>
      <c r="BP291" s="607">
        <v>220</v>
      </c>
      <c r="BQ291" s="608">
        <f t="shared" si="182"/>
        <v>6.8450528935905419E-2</v>
      </c>
      <c r="BR291" s="607">
        <f t="shared" si="183"/>
        <v>223</v>
      </c>
      <c r="BS291" s="608">
        <f t="shared" si="200"/>
        <v>6.9383945239576847E-2</v>
      </c>
      <c r="BT291" s="605">
        <v>1</v>
      </c>
      <c r="BU291" s="608">
        <f t="shared" si="201"/>
        <v>0.33333333333333331</v>
      </c>
      <c r="BV291" s="605">
        <v>0</v>
      </c>
      <c r="BW291" s="608">
        <f t="shared" si="202"/>
        <v>0</v>
      </c>
      <c r="BX291" s="411" t="str">
        <f t="shared" si="203"/>
        <v/>
      </c>
    </row>
    <row r="292" spans="1:76" s="486" customFormat="1" x14ac:dyDescent="0.2">
      <c r="A292" s="400" t="s">
        <v>763</v>
      </c>
      <c r="B292" s="400" t="s">
        <v>988</v>
      </c>
      <c r="C292" s="400" t="s">
        <v>502</v>
      </c>
      <c r="D292" s="400" t="s">
        <v>507</v>
      </c>
      <c r="E292" s="400" t="s">
        <v>504</v>
      </c>
      <c r="F292" s="400" t="s">
        <v>519</v>
      </c>
      <c r="G292" s="12" t="s">
        <v>321</v>
      </c>
      <c r="H292" s="103" t="s">
        <v>1109</v>
      </c>
      <c r="I292" s="12" t="s">
        <v>934</v>
      </c>
      <c r="J292" s="12"/>
      <c r="K292" s="401"/>
      <c r="L292" s="401"/>
      <c r="M292" s="402"/>
      <c r="N292" s="401"/>
      <c r="O292" s="401"/>
      <c r="P292" s="401"/>
      <c r="Q292" s="403"/>
      <c r="R292" s="403"/>
      <c r="S292" s="403"/>
      <c r="T292" s="147" t="s">
        <v>386</v>
      </c>
      <c r="U292" s="405">
        <v>4</v>
      </c>
      <c r="V292" s="597">
        <v>0</v>
      </c>
      <c r="W292" s="597">
        <v>6</v>
      </c>
      <c r="X292" s="113">
        <f t="shared" si="186"/>
        <v>1.5</v>
      </c>
      <c r="Y292" s="114">
        <f t="shared" si="187"/>
        <v>2122.5</v>
      </c>
      <c r="Z292" s="114">
        <f t="shared" si="210"/>
        <v>864.5</v>
      </c>
      <c r="AA292" s="406"/>
      <c r="AB292" s="407"/>
      <c r="AC292" s="406"/>
      <c r="AD292" s="407"/>
      <c r="AE292" s="406"/>
      <c r="AF292" s="407"/>
      <c r="AG292" s="406"/>
      <c r="AH292" s="407"/>
      <c r="AI292" s="597">
        <v>2</v>
      </c>
      <c r="AJ292" s="115">
        <f t="shared" si="214"/>
        <v>0.33333333333333331</v>
      </c>
      <c r="AK292" s="597">
        <v>2</v>
      </c>
      <c r="AL292" s="115">
        <f t="shared" si="215"/>
        <v>0.5</v>
      </c>
      <c r="AM292" s="408">
        <v>8483</v>
      </c>
      <c r="AN292" s="114">
        <v>7</v>
      </c>
      <c r="AO292" s="118">
        <f t="shared" si="216"/>
        <v>8.2449941107184922E-4</v>
      </c>
      <c r="AP292" s="114">
        <f t="shared" si="213"/>
        <v>8490</v>
      </c>
      <c r="AQ292" s="167">
        <v>12300</v>
      </c>
      <c r="AR292" s="665">
        <v>0.69024390243902434</v>
      </c>
      <c r="AS292" s="408">
        <f t="shared" si="189"/>
        <v>8483</v>
      </c>
      <c r="AT292" s="408">
        <f t="shared" si="217"/>
        <v>7</v>
      </c>
      <c r="AU292" s="114">
        <f t="shared" si="190"/>
        <v>8490</v>
      </c>
      <c r="AV292" s="114">
        <v>3451</v>
      </c>
      <c r="AW292" s="115">
        <f t="shared" si="171"/>
        <v>0.40681362725450904</v>
      </c>
      <c r="AX292" s="114">
        <v>7</v>
      </c>
      <c r="AY292" s="115">
        <f t="shared" si="204"/>
        <v>1</v>
      </c>
      <c r="AZ292" s="114">
        <f t="shared" si="191"/>
        <v>3458</v>
      </c>
      <c r="BA292" s="115">
        <f t="shared" si="192"/>
        <v>0.40730270906949351</v>
      </c>
      <c r="BB292" s="114">
        <v>3</v>
      </c>
      <c r="BC292" s="115">
        <f t="shared" si="193"/>
        <v>8.6931324253839467E-4</v>
      </c>
      <c r="BD292" s="597">
        <v>1</v>
      </c>
      <c r="BE292" s="115">
        <f t="shared" ref="BE292:BE298" si="218">IF(BD292="","",BD292/AX292)</f>
        <v>0.14285714285714285</v>
      </c>
      <c r="BF292" s="597">
        <f t="shared" si="194"/>
        <v>4</v>
      </c>
      <c r="BG292" s="115">
        <f t="shared" si="195"/>
        <v>1.1567379988432619E-3</v>
      </c>
      <c r="BH292" s="114">
        <v>2</v>
      </c>
      <c r="BI292" s="115">
        <f t="shared" si="196"/>
        <v>0.66666666666666663</v>
      </c>
      <c r="BJ292" s="597">
        <v>1</v>
      </c>
      <c r="BK292" s="115">
        <f t="shared" si="209"/>
        <v>1</v>
      </c>
      <c r="BL292" s="597">
        <f t="shared" si="197"/>
        <v>3</v>
      </c>
      <c r="BM292" s="115">
        <f t="shared" si="198"/>
        <v>0.75</v>
      </c>
      <c r="BN292" s="114">
        <v>7</v>
      </c>
      <c r="BO292" s="115">
        <f t="shared" si="199"/>
        <v>2.0242914979757085E-3</v>
      </c>
      <c r="BP292" s="114">
        <v>121</v>
      </c>
      <c r="BQ292" s="115">
        <f t="shared" si="182"/>
        <v>3.4991324465008675E-2</v>
      </c>
      <c r="BR292" s="114">
        <f t="shared" si="183"/>
        <v>128</v>
      </c>
      <c r="BS292" s="115">
        <f t="shared" si="200"/>
        <v>3.7015615962984381E-2</v>
      </c>
      <c r="BT292" s="597">
        <v>4</v>
      </c>
      <c r="BU292" s="115">
        <f t="shared" si="201"/>
        <v>0.66666666666666663</v>
      </c>
      <c r="BV292" s="597">
        <v>2</v>
      </c>
      <c r="BW292" s="115">
        <f t="shared" si="202"/>
        <v>0.5</v>
      </c>
      <c r="BX292" s="409" t="str">
        <f t="shared" si="203"/>
        <v/>
      </c>
    </row>
    <row r="293" spans="1:76" s="167" customFormat="1" x14ac:dyDescent="0.2">
      <c r="A293" s="379" t="s">
        <v>763</v>
      </c>
      <c r="B293" s="379" t="s">
        <v>989</v>
      </c>
      <c r="C293" s="379" t="s">
        <v>502</v>
      </c>
      <c r="D293" s="379" t="s">
        <v>507</v>
      </c>
      <c r="E293" s="379" t="s">
        <v>504</v>
      </c>
      <c r="F293" s="379" t="s">
        <v>519</v>
      </c>
      <c r="G293" s="10" t="s">
        <v>321</v>
      </c>
      <c r="H293" s="10" t="s">
        <v>1109</v>
      </c>
      <c r="I293" s="10" t="s">
        <v>934</v>
      </c>
      <c r="J293" s="10"/>
      <c r="K293" s="380"/>
      <c r="L293" s="380"/>
      <c r="M293" s="381"/>
      <c r="N293" s="380"/>
      <c r="O293" s="380"/>
      <c r="P293" s="380"/>
      <c r="Q293" s="382"/>
      <c r="R293" s="382"/>
      <c r="S293" s="382"/>
      <c r="T293" s="391" t="s">
        <v>510</v>
      </c>
      <c r="U293" s="383">
        <v>4</v>
      </c>
      <c r="V293" s="383">
        <v>4</v>
      </c>
      <c r="W293" s="383">
        <v>4</v>
      </c>
      <c r="X293" s="123">
        <f t="shared" si="186"/>
        <v>1</v>
      </c>
      <c r="Y293" s="601">
        <f t="shared" si="187"/>
        <v>1949.5</v>
      </c>
      <c r="Z293" s="388" t="str">
        <f t="shared" si="210"/>
        <v/>
      </c>
      <c r="AA293" s="384"/>
      <c r="AB293" s="385"/>
      <c r="AC293" s="384"/>
      <c r="AD293" s="385"/>
      <c r="AE293" s="384"/>
      <c r="AF293" s="385"/>
      <c r="AG293" s="384"/>
      <c r="AH293" s="385"/>
      <c r="AI293" s="600">
        <v>2</v>
      </c>
      <c r="AJ293" s="598">
        <f t="shared" si="214"/>
        <v>0.5</v>
      </c>
      <c r="AK293" s="600">
        <v>2</v>
      </c>
      <c r="AL293" s="598">
        <f t="shared" si="215"/>
        <v>0.5</v>
      </c>
      <c r="AM293" s="386">
        <v>7792</v>
      </c>
      <c r="AN293" s="601">
        <v>6</v>
      </c>
      <c r="AO293" s="602">
        <f t="shared" si="216"/>
        <v>7.6942805847653249E-4</v>
      </c>
      <c r="AP293" s="601">
        <f t="shared" si="213"/>
        <v>7798</v>
      </c>
      <c r="AQ293" s="167">
        <v>11500</v>
      </c>
      <c r="AR293" s="665">
        <v>0.67808695652173911</v>
      </c>
      <c r="AS293" s="382" t="str">
        <f t="shared" si="189"/>
        <v/>
      </c>
      <c r="AT293" s="382" t="str">
        <f t="shared" si="217"/>
        <v/>
      </c>
      <c r="AU293" s="388" t="str">
        <f t="shared" si="190"/>
        <v/>
      </c>
      <c r="AV293" s="388"/>
      <c r="AW293" s="385" t="str">
        <f t="shared" si="171"/>
        <v/>
      </c>
      <c r="AX293" s="388"/>
      <c r="AY293" s="385" t="str">
        <f t="shared" si="204"/>
        <v/>
      </c>
      <c r="AZ293" s="388" t="str">
        <f t="shared" si="191"/>
        <v/>
      </c>
      <c r="BA293" s="385" t="str">
        <f t="shared" si="192"/>
        <v/>
      </c>
      <c r="BB293" s="388" t="s">
        <v>323</v>
      </c>
      <c r="BC293" s="385" t="str">
        <f t="shared" si="193"/>
        <v/>
      </c>
      <c r="BD293" s="384" t="s">
        <v>323</v>
      </c>
      <c r="BE293" s="385" t="str">
        <f t="shared" si="218"/>
        <v/>
      </c>
      <c r="BF293" s="384" t="str">
        <f t="shared" si="194"/>
        <v/>
      </c>
      <c r="BG293" s="385" t="str">
        <f t="shared" si="195"/>
        <v/>
      </c>
      <c r="BH293" s="388"/>
      <c r="BI293" s="385" t="str">
        <f t="shared" si="196"/>
        <v/>
      </c>
      <c r="BJ293" s="384"/>
      <c r="BK293" s="385" t="str">
        <f t="shared" si="209"/>
        <v/>
      </c>
      <c r="BL293" s="384" t="str">
        <f t="shared" si="197"/>
        <v/>
      </c>
      <c r="BM293" s="385" t="str">
        <f t="shared" si="198"/>
        <v/>
      </c>
      <c r="BN293" s="388"/>
      <c r="BO293" s="385" t="str">
        <f t="shared" si="199"/>
        <v/>
      </c>
      <c r="BP293" s="388"/>
      <c r="BQ293" s="385" t="str">
        <f t="shared" si="182"/>
        <v/>
      </c>
      <c r="BR293" s="388" t="str">
        <f t="shared" si="183"/>
        <v/>
      </c>
      <c r="BS293" s="385" t="str">
        <f t="shared" si="200"/>
        <v/>
      </c>
      <c r="BT293" s="600">
        <v>2</v>
      </c>
      <c r="BU293" s="598">
        <f t="shared" si="201"/>
        <v>0.5</v>
      </c>
      <c r="BV293" s="600">
        <v>2</v>
      </c>
      <c r="BW293" s="598">
        <f t="shared" si="202"/>
        <v>0.5</v>
      </c>
      <c r="BX293" s="387" t="str">
        <f t="shared" si="203"/>
        <v/>
      </c>
    </row>
    <row r="294" spans="1:76" s="167" customFormat="1" x14ac:dyDescent="0.2">
      <c r="A294" s="379" t="s">
        <v>763</v>
      </c>
      <c r="B294" s="379" t="s">
        <v>990</v>
      </c>
      <c r="C294" s="379" t="s">
        <v>502</v>
      </c>
      <c r="D294" s="379" t="s">
        <v>507</v>
      </c>
      <c r="E294" s="379" t="s">
        <v>504</v>
      </c>
      <c r="F294" s="379" t="s">
        <v>519</v>
      </c>
      <c r="G294" s="10" t="s">
        <v>321</v>
      </c>
      <c r="H294" s="10" t="s">
        <v>1109</v>
      </c>
      <c r="I294" s="10" t="s">
        <v>934</v>
      </c>
      <c r="J294" s="10"/>
      <c r="K294" s="380"/>
      <c r="L294" s="380"/>
      <c r="M294" s="381"/>
      <c r="N294" s="380"/>
      <c r="O294" s="380"/>
      <c r="P294" s="380"/>
      <c r="Q294" s="382"/>
      <c r="R294" s="382"/>
      <c r="S294" s="382"/>
      <c r="T294" s="147" t="s">
        <v>386</v>
      </c>
      <c r="U294" s="383">
        <v>4</v>
      </c>
      <c r="V294" s="383">
        <v>0</v>
      </c>
      <c r="W294" s="383">
        <v>5</v>
      </c>
      <c r="X294" s="123">
        <f t="shared" si="186"/>
        <v>1.25</v>
      </c>
      <c r="Y294" s="601">
        <f t="shared" si="187"/>
        <v>1334.25</v>
      </c>
      <c r="Z294" s="601">
        <f t="shared" si="210"/>
        <v>604.75</v>
      </c>
      <c r="AA294" s="384"/>
      <c r="AB294" s="385"/>
      <c r="AC294" s="384"/>
      <c r="AD294" s="385"/>
      <c r="AE294" s="384"/>
      <c r="AF294" s="385"/>
      <c r="AG294" s="384"/>
      <c r="AH294" s="385"/>
      <c r="AI294" s="600">
        <v>2</v>
      </c>
      <c r="AJ294" s="598">
        <f t="shared" si="214"/>
        <v>0.4</v>
      </c>
      <c r="AK294" s="600">
        <v>1</v>
      </c>
      <c r="AL294" s="598">
        <f t="shared" si="215"/>
        <v>0.25</v>
      </c>
      <c r="AM294" s="386">
        <v>5332</v>
      </c>
      <c r="AN294" s="601">
        <v>5</v>
      </c>
      <c r="AO294" s="602">
        <f t="shared" si="216"/>
        <v>9.3685591156080199E-4</v>
      </c>
      <c r="AP294" s="601">
        <f t="shared" si="213"/>
        <v>5337</v>
      </c>
      <c r="AQ294" s="167">
        <v>7820</v>
      </c>
      <c r="AR294" s="665">
        <v>0.68248081841432229</v>
      </c>
      <c r="AS294" s="386">
        <f t="shared" si="189"/>
        <v>5332</v>
      </c>
      <c r="AT294" s="386">
        <f t="shared" si="217"/>
        <v>5</v>
      </c>
      <c r="AU294" s="601">
        <f t="shared" si="190"/>
        <v>5337</v>
      </c>
      <c r="AV294" s="601">
        <v>2414</v>
      </c>
      <c r="AW294" s="598">
        <f t="shared" si="171"/>
        <v>0.45273818454613651</v>
      </c>
      <c r="AX294" s="601">
        <v>5</v>
      </c>
      <c r="AY294" s="598">
        <f>IF(AT294="","",IF(AT294=0,"",AX294/AT294))</f>
        <v>1</v>
      </c>
      <c r="AZ294" s="601">
        <f t="shared" si="191"/>
        <v>2419</v>
      </c>
      <c r="BA294" s="598">
        <f t="shared" si="192"/>
        <v>0.45325089001311597</v>
      </c>
      <c r="BB294" s="601">
        <v>16</v>
      </c>
      <c r="BC294" s="598">
        <f t="shared" si="193"/>
        <v>6.6280033140016566E-3</v>
      </c>
      <c r="BD294" s="600">
        <v>2</v>
      </c>
      <c r="BE294" s="598">
        <f t="shared" si="218"/>
        <v>0.4</v>
      </c>
      <c r="BF294" s="600">
        <f t="shared" si="194"/>
        <v>18</v>
      </c>
      <c r="BG294" s="598">
        <f t="shared" si="195"/>
        <v>7.4410913600661431E-3</v>
      </c>
      <c r="BH294" s="601">
        <v>14</v>
      </c>
      <c r="BI294" s="598">
        <f t="shared" si="196"/>
        <v>0.875</v>
      </c>
      <c r="BJ294" s="600">
        <v>2</v>
      </c>
      <c r="BK294" s="598">
        <f t="shared" si="209"/>
        <v>1</v>
      </c>
      <c r="BL294" s="600">
        <f t="shared" si="197"/>
        <v>16</v>
      </c>
      <c r="BM294" s="598">
        <f t="shared" si="198"/>
        <v>0.88888888888888884</v>
      </c>
      <c r="BN294" s="601">
        <v>1</v>
      </c>
      <c r="BO294" s="598">
        <f t="shared" si="199"/>
        <v>4.1339396444811904E-4</v>
      </c>
      <c r="BP294" s="601">
        <v>108</v>
      </c>
      <c r="BQ294" s="598">
        <f t="shared" si="182"/>
        <v>4.4646548160396857E-2</v>
      </c>
      <c r="BR294" s="601">
        <f t="shared" si="183"/>
        <v>109</v>
      </c>
      <c r="BS294" s="598">
        <f t="shared" si="200"/>
        <v>4.505994212484498E-2</v>
      </c>
      <c r="BT294" s="600">
        <v>2</v>
      </c>
      <c r="BU294" s="598">
        <f t="shared" si="201"/>
        <v>0.4</v>
      </c>
      <c r="BV294" s="600">
        <v>2</v>
      </c>
      <c r="BW294" s="598">
        <f t="shared" si="202"/>
        <v>0.5</v>
      </c>
      <c r="BX294" s="387" t="str">
        <f t="shared" si="203"/>
        <v/>
      </c>
    </row>
    <row r="295" spans="1:76" s="167" customFormat="1" ht="13.5" thickBot="1" x14ac:dyDescent="0.25">
      <c r="A295" s="379" t="s">
        <v>763</v>
      </c>
      <c r="B295" s="379" t="s">
        <v>764</v>
      </c>
      <c r="C295" s="379" t="s">
        <v>765</v>
      </c>
      <c r="D295" s="379" t="s">
        <v>515</v>
      </c>
      <c r="E295" s="379" t="s">
        <v>504</v>
      </c>
      <c r="F295" s="379" t="s">
        <v>519</v>
      </c>
      <c r="G295" s="10" t="s">
        <v>321</v>
      </c>
      <c r="H295" s="9" t="s">
        <v>1109</v>
      </c>
      <c r="I295" s="10" t="s">
        <v>934</v>
      </c>
      <c r="J295" s="10"/>
      <c r="K295" s="380"/>
      <c r="L295" s="380"/>
      <c r="M295" s="381"/>
      <c r="N295" s="380"/>
      <c r="O295" s="380"/>
      <c r="P295" s="380"/>
      <c r="Q295" s="382"/>
      <c r="R295" s="382"/>
      <c r="S295" s="382"/>
      <c r="T295" s="147" t="s">
        <v>386</v>
      </c>
      <c r="U295" s="383">
        <v>4</v>
      </c>
      <c r="V295" s="600">
        <v>0</v>
      </c>
      <c r="W295" s="600">
        <v>5</v>
      </c>
      <c r="X295" s="123">
        <f t="shared" si="186"/>
        <v>1.25</v>
      </c>
      <c r="Y295" s="601">
        <f t="shared" si="187"/>
        <v>2122.5</v>
      </c>
      <c r="Z295" s="601">
        <f t="shared" si="210"/>
        <v>864.5</v>
      </c>
      <c r="AA295" s="383">
        <v>4</v>
      </c>
      <c r="AB295" s="598">
        <f>AA295/W295</f>
        <v>0.8</v>
      </c>
      <c r="AC295" s="384"/>
      <c r="AD295" s="385"/>
      <c r="AE295" s="383">
        <v>4</v>
      </c>
      <c r="AF295" s="598">
        <f>AE295/U295</f>
        <v>1</v>
      </c>
      <c r="AG295" s="600">
        <f>AE295</f>
        <v>4</v>
      </c>
      <c r="AH295" s="385"/>
      <c r="AI295" s="600">
        <v>0</v>
      </c>
      <c r="AJ295" s="598">
        <f t="shared" si="214"/>
        <v>0</v>
      </c>
      <c r="AK295" s="600">
        <v>0</v>
      </c>
      <c r="AL295" s="598">
        <f t="shared" si="215"/>
        <v>0</v>
      </c>
      <c r="AM295" s="386">
        <v>8483</v>
      </c>
      <c r="AN295" s="601">
        <v>7</v>
      </c>
      <c r="AO295" s="602">
        <f t="shared" si="216"/>
        <v>8.2449941107184922E-4</v>
      </c>
      <c r="AP295" s="601">
        <f t="shared" si="213"/>
        <v>8490</v>
      </c>
      <c r="AQ295" s="167">
        <v>12300</v>
      </c>
      <c r="AR295" s="665">
        <v>0.69024390243902434</v>
      </c>
      <c r="AS295" s="386">
        <f t="shared" si="189"/>
        <v>8483</v>
      </c>
      <c r="AT295" s="386">
        <f t="shared" si="217"/>
        <v>7</v>
      </c>
      <c r="AU295" s="601">
        <f t="shared" si="190"/>
        <v>8490</v>
      </c>
      <c r="AV295" s="601">
        <v>3451</v>
      </c>
      <c r="AW295" s="598">
        <f t="shared" si="171"/>
        <v>0.40681362725450904</v>
      </c>
      <c r="AX295" s="601">
        <v>7</v>
      </c>
      <c r="AY295" s="598">
        <f>IF(AT295="","",IF(AT295=0,"",AX295/AT295))</f>
        <v>1</v>
      </c>
      <c r="AZ295" s="601">
        <f t="shared" si="191"/>
        <v>3458</v>
      </c>
      <c r="BA295" s="598">
        <f t="shared" si="192"/>
        <v>0.40730270906949351</v>
      </c>
      <c r="BB295" s="601">
        <v>3</v>
      </c>
      <c r="BC295" s="598">
        <f t="shared" si="193"/>
        <v>8.6931324253839467E-4</v>
      </c>
      <c r="BD295" s="600">
        <v>1</v>
      </c>
      <c r="BE295" s="598">
        <f t="shared" si="218"/>
        <v>0.14285714285714285</v>
      </c>
      <c r="BF295" s="600">
        <f t="shared" si="194"/>
        <v>4</v>
      </c>
      <c r="BG295" s="598">
        <f t="shared" si="195"/>
        <v>1.1567379988432619E-3</v>
      </c>
      <c r="BH295" s="601">
        <v>2</v>
      </c>
      <c r="BI295" s="598">
        <f t="shared" si="196"/>
        <v>0.66666666666666663</v>
      </c>
      <c r="BJ295" s="600">
        <v>1</v>
      </c>
      <c r="BK295" s="598">
        <f t="shared" si="209"/>
        <v>1</v>
      </c>
      <c r="BL295" s="600">
        <f t="shared" si="197"/>
        <v>3</v>
      </c>
      <c r="BM295" s="598">
        <f t="shared" si="198"/>
        <v>0.75</v>
      </c>
      <c r="BN295" s="601">
        <v>2</v>
      </c>
      <c r="BO295" s="598">
        <f t="shared" si="199"/>
        <v>5.7836899942163096E-4</v>
      </c>
      <c r="BP295" s="601">
        <v>35</v>
      </c>
      <c r="BQ295" s="598">
        <f t="shared" si="182"/>
        <v>1.0121457489878543E-2</v>
      </c>
      <c r="BR295" s="601">
        <f t="shared" si="183"/>
        <v>37</v>
      </c>
      <c r="BS295" s="598">
        <f t="shared" si="200"/>
        <v>1.0699826489300174E-2</v>
      </c>
      <c r="BT295" s="600">
        <v>1</v>
      </c>
      <c r="BU295" s="598">
        <f t="shared" si="201"/>
        <v>0.2</v>
      </c>
      <c r="BV295" s="600">
        <v>1</v>
      </c>
      <c r="BW295" s="598">
        <f t="shared" si="202"/>
        <v>0.25</v>
      </c>
      <c r="BX295" s="387" t="str">
        <f t="shared" si="203"/>
        <v/>
      </c>
    </row>
    <row r="296" spans="1:76" s="167" customFormat="1" ht="13.5" thickBot="1" x14ac:dyDescent="0.25">
      <c r="A296" s="379" t="s">
        <v>763</v>
      </c>
      <c r="B296" s="379" t="s">
        <v>764</v>
      </c>
      <c r="C296" s="379" t="s">
        <v>766</v>
      </c>
      <c r="D296" s="379" t="s">
        <v>515</v>
      </c>
      <c r="E296" s="379" t="s">
        <v>504</v>
      </c>
      <c r="F296" s="379" t="s">
        <v>519</v>
      </c>
      <c r="G296" s="10" t="s">
        <v>321</v>
      </c>
      <c r="H296" s="9" t="s">
        <v>1109</v>
      </c>
      <c r="I296" s="10" t="s">
        <v>934</v>
      </c>
      <c r="J296" s="10"/>
      <c r="K296" s="380"/>
      <c r="L296" s="380"/>
      <c r="M296" s="381"/>
      <c r="N296" s="380"/>
      <c r="O296" s="380"/>
      <c r="P296" s="380"/>
      <c r="Q296" s="382"/>
      <c r="R296" s="382"/>
      <c r="S296" s="382"/>
      <c r="T296" s="147" t="s">
        <v>386</v>
      </c>
      <c r="U296" s="383">
        <v>4</v>
      </c>
      <c r="V296" s="600">
        <v>0</v>
      </c>
      <c r="W296" s="600">
        <v>7</v>
      </c>
      <c r="X296" s="123">
        <f t="shared" si="186"/>
        <v>1.75</v>
      </c>
      <c r="Y296" s="601">
        <f t="shared" si="187"/>
        <v>1949.5</v>
      </c>
      <c r="Z296" s="601">
        <f t="shared" si="210"/>
        <v>805.75</v>
      </c>
      <c r="AA296" s="383">
        <v>4</v>
      </c>
      <c r="AB296" s="598">
        <f>AA296/W296</f>
        <v>0.5714285714285714</v>
      </c>
      <c r="AC296" s="384"/>
      <c r="AD296" s="385"/>
      <c r="AE296" s="600">
        <v>3</v>
      </c>
      <c r="AF296" s="598">
        <f>AE296/U296</f>
        <v>0.75</v>
      </c>
      <c r="AG296" s="600">
        <f>AE296</f>
        <v>3</v>
      </c>
      <c r="AH296" s="385"/>
      <c r="AI296" s="600">
        <v>0</v>
      </c>
      <c r="AJ296" s="598">
        <f t="shared" si="214"/>
        <v>0</v>
      </c>
      <c r="AK296" s="600">
        <v>0</v>
      </c>
      <c r="AL296" s="598">
        <f t="shared" si="215"/>
        <v>0</v>
      </c>
      <c r="AM296" s="386">
        <v>7792</v>
      </c>
      <c r="AN296" s="601">
        <v>6</v>
      </c>
      <c r="AO296" s="602">
        <f t="shared" si="216"/>
        <v>7.6942805847653249E-4</v>
      </c>
      <c r="AP296" s="601">
        <f t="shared" si="213"/>
        <v>7798</v>
      </c>
      <c r="AQ296" s="167">
        <v>11500</v>
      </c>
      <c r="AR296" s="665">
        <v>0.67808695652173911</v>
      </c>
      <c r="AS296" s="386">
        <f t="shared" si="189"/>
        <v>7792</v>
      </c>
      <c r="AT296" s="386">
        <f t="shared" si="217"/>
        <v>6</v>
      </c>
      <c r="AU296" s="601">
        <f t="shared" si="190"/>
        <v>7798</v>
      </c>
      <c r="AV296" s="601">
        <v>3218</v>
      </c>
      <c r="AW296" s="598">
        <f t="shared" ref="AW296:AW359" si="219">IF(AS296="","",AV296/AS296)</f>
        <v>0.41298767967145789</v>
      </c>
      <c r="AX296" s="601">
        <v>5</v>
      </c>
      <c r="AY296" s="598">
        <f>IF(AT296="","",IF(AT296=0,"",AX296/AT296))</f>
        <v>0.83333333333333337</v>
      </c>
      <c r="AZ296" s="601">
        <f t="shared" si="191"/>
        <v>3223</v>
      </c>
      <c r="BA296" s="598">
        <f t="shared" si="192"/>
        <v>0.41331110541164401</v>
      </c>
      <c r="BB296" s="601">
        <v>22</v>
      </c>
      <c r="BC296" s="598">
        <f t="shared" si="193"/>
        <v>6.8365444375388437E-3</v>
      </c>
      <c r="BD296" s="600">
        <v>0</v>
      </c>
      <c r="BE296" s="598">
        <f t="shared" si="218"/>
        <v>0</v>
      </c>
      <c r="BF296" s="600">
        <f t="shared" si="194"/>
        <v>22</v>
      </c>
      <c r="BG296" s="598">
        <f t="shared" si="195"/>
        <v>6.8259385665529011E-3</v>
      </c>
      <c r="BH296" s="601">
        <v>17</v>
      </c>
      <c r="BI296" s="598">
        <f t="shared" si="196"/>
        <v>0.77272727272727271</v>
      </c>
      <c r="BJ296" s="600">
        <v>0</v>
      </c>
      <c r="BK296" s="385" t="str">
        <f t="shared" si="209"/>
        <v/>
      </c>
      <c r="BL296" s="600">
        <f t="shared" si="197"/>
        <v>17</v>
      </c>
      <c r="BM296" s="598">
        <f t="shared" si="198"/>
        <v>0.77272727272727271</v>
      </c>
      <c r="BN296" s="601">
        <v>3</v>
      </c>
      <c r="BO296" s="598">
        <f t="shared" si="199"/>
        <v>9.3080980452994104E-4</v>
      </c>
      <c r="BP296" s="601">
        <v>35</v>
      </c>
      <c r="BQ296" s="598">
        <f t="shared" si="182"/>
        <v>1.0859447719515979E-2</v>
      </c>
      <c r="BR296" s="601">
        <f t="shared" si="183"/>
        <v>38</v>
      </c>
      <c r="BS296" s="598">
        <f t="shared" si="200"/>
        <v>1.179025752404592E-2</v>
      </c>
      <c r="BT296" s="600">
        <v>2</v>
      </c>
      <c r="BU296" s="598">
        <f t="shared" si="201"/>
        <v>0.2857142857142857</v>
      </c>
      <c r="BV296" s="600">
        <v>1</v>
      </c>
      <c r="BW296" s="598">
        <f t="shared" si="202"/>
        <v>0.25</v>
      </c>
      <c r="BX296" s="387" t="str">
        <f t="shared" si="203"/>
        <v/>
      </c>
    </row>
    <row r="297" spans="1:76" s="167" customFormat="1" ht="13.5" thickBot="1" x14ac:dyDescent="0.25">
      <c r="A297" s="379" t="s">
        <v>763</v>
      </c>
      <c r="B297" s="379" t="s">
        <v>764</v>
      </c>
      <c r="C297" s="379" t="s">
        <v>767</v>
      </c>
      <c r="D297" s="379" t="s">
        <v>515</v>
      </c>
      <c r="E297" s="379" t="s">
        <v>504</v>
      </c>
      <c r="F297" s="379" t="s">
        <v>519</v>
      </c>
      <c r="G297" s="10" t="s">
        <v>321</v>
      </c>
      <c r="H297" s="9" t="s">
        <v>1109</v>
      </c>
      <c r="I297" s="10" t="s">
        <v>934</v>
      </c>
      <c r="J297" s="10"/>
      <c r="K297" s="391" t="s">
        <v>449</v>
      </c>
      <c r="L297" s="391" t="s">
        <v>463</v>
      </c>
      <c r="M297" s="473" t="s">
        <v>991</v>
      </c>
      <c r="N297" s="391" t="s">
        <v>437</v>
      </c>
      <c r="O297" s="391" t="s">
        <v>438</v>
      </c>
      <c r="P297" s="391" t="s">
        <v>438</v>
      </c>
      <c r="Q297" s="386">
        <v>21626</v>
      </c>
      <c r="R297" s="391" t="s">
        <v>438</v>
      </c>
      <c r="S297" s="391" t="s">
        <v>438</v>
      </c>
      <c r="T297" s="147" t="s">
        <v>386</v>
      </c>
      <c r="U297" s="383">
        <v>3</v>
      </c>
      <c r="V297" s="600">
        <v>0</v>
      </c>
      <c r="W297" s="600">
        <v>5</v>
      </c>
      <c r="X297" s="123">
        <f t="shared" si="186"/>
        <v>1.6666666666666667</v>
      </c>
      <c r="Y297" s="601">
        <f t="shared" si="187"/>
        <v>1779</v>
      </c>
      <c r="Z297" s="601">
        <f t="shared" si="210"/>
        <v>806.33333333333337</v>
      </c>
      <c r="AA297" s="600">
        <v>2</v>
      </c>
      <c r="AB297" s="598">
        <f>AA297/W297</f>
        <v>0.4</v>
      </c>
      <c r="AC297" s="384"/>
      <c r="AD297" s="385"/>
      <c r="AE297" s="600">
        <v>1</v>
      </c>
      <c r="AF297" s="598">
        <f>AE297/U297</f>
        <v>0.33333333333333331</v>
      </c>
      <c r="AG297" s="600">
        <f>AE297</f>
        <v>1</v>
      </c>
      <c r="AH297" s="385"/>
      <c r="AI297" s="600">
        <v>1</v>
      </c>
      <c r="AJ297" s="598">
        <f t="shared" si="214"/>
        <v>0.2</v>
      </c>
      <c r="AK297" s="600">
        <v>1</v>
      </c>
      <c r="AL297" s="598">
        <f t="shared" si="215"/>
        <v>0.33333333333333331</v>
      </c>
      <c r="AM297" s="386">
        <v>5332</v>
      </c>
      <c r="AN297" s="601">
        <v>5</v>
      </c>
      <c r="AO297" s="602">
        <f t="shared" si="216"/>
        <v>9.3685591156080199E-4</v>
      </c>
      <c r="AP297" s="601">
        <f t="shared" si="213"/>
        <v>5337</v>
      </c>
      <c r="AQ297" s="167">
        <v>7820</v>
      </c>
      <c r="AR297" s="665">
        <v>0.68248081841432229</v>
      </c>
      <c r="AS297" s="386">
        <f t="shared" si="189"/>
        <v>5332</v>
      </c>
      <c r="AT297" s="386">
        <f t="shared" si="217"/>
        <v>5</v>
      </c>
      <c r="AU297" s="601">
        <f t="shared" si="190"/>
        <v>5337</v>
      </c>
      <c r="AV297" s="601">
        <v>2414</v>
      </c>
      <c r="AW297" s="598">
        <f t="shared" si="219"/>
        <v>0.45273818454613651</v>
      </c>
      <c r="AX297" s="601">
        <v>5</v>
      </c>
      <c r="AY297" s="598">
        <f>IF(AT297="","",IF(AT297=0,"",AX297/AT297))</f>
        <v>1</v>
      </c>
      <c r="AZ297" s="601">
        <f t="shared" si="191"/>
        <v>2419</v>
      </c>
      <c r="BA297" s="598">
        <f t="shared" si="192"/>
        <v>0.45325089001311597</v>
      </c>
      <c r="BB297" s="601">
        <v>16</v>
      </c>
      <c r="BC297" s="598">
        <f t="shared" si="193"/>
        <v>6.6280033140016566E-3</v>
      </c>
      <c r="BD297" s="600">
        <v>2</v>
      </c>
      <c r="BE297" s="598">
        <f t="shared" si="218"/>
        <v>0.4</v>
      </c>
      <c r="BF297" s="600">
        <f t="shared" si="194"/>
        <v>18</v>
      </c>
      <c r="BG297" s="598">
        <f t="shared" si="195"/>
        <v>7.4410913600661431E-3</v>
      </c>
      <c r="BH297" s="601">
        <v>14</v>
      </c>
      <c r="BI297" s="598">
        <f t="shared" si="196"/>
        <v>0.875</v>
      </c>
      <c r="BJ297" s="600">
        <v>2</v>
      </c>
      <c r="BK297" s="598">
        <f t="shared" si="209"/>
        <v>1</v>
      </c>
      <c r="BL297" s="600">
        <f t="shared" si="197"/>
        <v>16</v>
      </c>
      <c r="BM297" s="598">
        <f t="shared" si="198"/>
        <v>0.88888888888888884</v>
      </c>
      <c r="BN297" s="601">
        <v>14</v>
      </c>
      <c r="BO297" s="598">
        <f t="shared" si="199"/>
        <v>5.7875155022736671E-3</v>
      </c>
      <c r="BP297" s="601">
        <v>33</v>
      </c>
      <c r="BQ297" s="598">
        <f t="shared" si="182"/>
        <v>1.3642000826787929E-2</v>
      </c>
      <c r="BR297" s="601">
        <f t="shared" si="183"/>
        <v>47</v>
      </c>
      <c r="BS297" s="598">
        <f t="shared" si="200"/>
        <v>1.9429516329061595E-2</v>
      </c>
      <c r="BT297" s="600">
        <v>2</v>
      </c>
      <c r="BU297" s="598">
        <f t="shared" si="201"/>
        <v>0.4</v>
      </c>
      <c r="BV297" s="600">
        <v>1</v>
      </c>
      <c r="BW297" s="598">
        <f t="shared" si="202"/>
        <v>0.33333333333333331</v>
      </c>
      <c r="BX297" s="387" t="str">
        <f t="shared" si="203"/>
        <v/>
      </c>
    </row>
    <row r="298" spans="1:76" s="503" customFormat="1" ht="13.5" thickBot="1" x14ac:dyDescent="0.25">
      <c r="A298" s="491" t="s">
        <v>763</v>
      </c>
      <c r="B298" s="491" t="s">
        <v>764</v>
      </c>
      <c r="C298" s="491" t="s">
        <v>502</v>
      </c>
      <c r="D298" s="491" t="s">
        <v>509</v>
      </c>
      <c r="E298" s="491" t="s">
        <v>504</v>
      </c>
      <c r="F298" s="491" t="s">
        <v>519</v>
      </c>
      <c r="G298" s="94" t="s">
        <v>321</v>
      </c>
      <c r="H298" s="9" t="s">
        <v>1109</v>
      </c>
      <c r="I298" s="10" t="s">
        <v>934</v>
      </c>
      <c r="J298" s="94"/>
      <c r="K298" s="508"/>
      <c r="L298" s="556"/>
      <c r="M298" s="556"/>
      <c r="N298" s="508"/>
      <c r="O298" s="508"/>
      <c r="P298" s="508"/>
      <c r="Q298" s="524"/>
      <c r="R298" s="524"/>
      <c r="S298" s="524"/>
      <c r="T298" s="493" t="s">
        <v>386</v>
      </c>
      <c r="U298" s="494">
        <v>1</v>
      </c>
      <c r="V298" s="497">
        <v>0</v>
      </c>
      <c r="W298" s="497">
        <v>3</v>
      </c>
      <c r="X298" s="495">
        <f t="shared" si="186"/>
        <v>3</v>
      </c>
      <c r="Y298" s="496">
        <f t="shared" si="187"/>
        <v>21625</v>
      </c>
      <c r="Z298" s="496">
        <f t="shared" si="210"/>
        <v>9100</v>
      </c>
      <c r="AA298" s="497">
        <v>1</v>
      </c>
      <c r="AB298" s="498">
        <f>AA298/W298</f>
        <v>0.33333333333333331</v>
      </c>
      <c r="AC298" s="497">
        <v>0</v>
      </c>
      <c r="AD298" s="498" t="s">
        <v>434</v>
      </c>
      <c r="AE298" s="497">
        <v>1</v>
      </c>
      <c r="AF298" s="498">
        <f>AE298/U298</f>
        <v>1</v>
      </c>
      <c r="AG298" s="497">
        <v>1</v>
      </c>
      <c r="AH298" s="500"/>
      <c r="AI298" s="499"/>
      <c r="AJ298" s="500"/>
      <c r="AK298" s="499"/>
      <c r="AL298" s="500"/>
      <c r="AM298" s="446">
        <v>21607</v>
      </c>
      <c r="AN298" s="496">
        <v>18</v>
      </c>
      <c r="AO298" s="501">
        <f t="shared" si="216"/>
        <v>8.3236994219653174E-4</v>
      </c>
      <c r="AP298" s="496">
        <f t="shared" si="213"/>
        <v>21625</v>
      </c>
      <c r="AQ298" s="167">
        <v>31620</v>
      </c>
      <c r="AR298" s="665">
        <v>0.68390259329538272</v>
      </c>
      <c r="AS298" s="446">
        <f t="shared" si="189"/>
        <v>21607</v>
      </c>
      <c r="AT298" s="446">
        <f t="shared" si="217"/>
        <v>18</v>
      </c>
      <c r="AU298" s="496">
        <f t="shared" si="190"/>
        <v>21625</v>
      </c>
      <c r="AV298" s="496">
        <v>9083</v>
      </c>
      <c r="AW298" s="498">
        <f t="shared" si="219"/>
        <v>0.42037302725968434</v>
      </c>
      <c r="AX298" s="496">
        <v>17</v>
      </c>
      <c r="AY298" s="498">
        <f>IF(AT298="","",IF(AT298=0,"",AX298/AT298))</f>
        <v>0.94444444444444442</v>
      </c>
      <c r="AZ298" s="496">
        <f t="shared" si="191"/>
        <v>9100</v>
      </c>
      <c r="BA298" s="498">
        <f t="shared" si="192"/>
        <v>0.42080924855491331</v>
      </c>
      <c r="BB298" s="496">
        <v>41</v>
      </c>
      <c r="BC298" s="498">
        <f t="shared" si="193"/>
        <v>4.5139271165914345E-3</v>
      </c>
      <c r="BD298" s="497">
        <v>3</v>
      </c>
      <c r="BE298" s="498">
        <f t="shared" si="218"/>
        <v>0.17647058823529413</v>
      </c>
      <c r="BF298" s="497">
        <f t="shared" si="194"/>
        <v>44</v>
      </c>
      <c r="BG298" s="498">
        <f t="shared" si="195"/>
        <v>4.8351648351648352E-3</v>
      </c>
      <c r="BH298" s="496">
        <v>33</v>
      </c>
      <c r="BI298" s="498">
        <f t="shared" si="196"/>
        <v>0.80487804878048785</v>
      </c>
      <c r="BJ298" s="497">
        <v>3</v>
      </c>
      <c r="BK298" s="498">
        <f t="shared" si="209"/>
        <v>1</v>
      </c>
      <c r="BL298" s="497">
        <f t="shared" si="197"/>
        <v>36</v>
      </c>
      <c r="BM298" s="498">
        <f t="shared" si="198"/>
        <v>0.81818181818181823</v>
      </c>
      <c r="BN298" s="496">
        <v>6</v>
      </c>
      <c r="BO298" s="498">
        <f t="shared" si="199"/>
        <v>6.5934065934065934E-4</v>
      </c>
      <c r="BP298" s="496">
        <v>262</v>
      </c>
      <c r="BQ298" s="498">
        <f t="shared" si="182"/>
        <v>2.8791208791208792E-2</v>
      </c>
      <c r="BR298" s="496">
        <f t="shared" si="183"/>
        <v>268</v>
      </c>
      <c r="BS298" s="498">
        <f t="shared" si="200"/>
        <v>2.9450549450549451E-2</v>
      </c>
      <c r="BT298" s="497">
        <v>0</v>
      </c>
      <c r="BU298" s="498">
        <f t="shared" si="201"/>
        <v>0</v>
      </c>
      <c r="BV298" s="497">
        <v>0</v>
      </c>
      <c r="BW298" s="498">
        <f t="shared" si="202"/>
        <v>0</v>
      </c>
      <c r="BX298" s="502" t="str">
        <f t="shared" si="203"/>
        <v/>
      </c>
    </row>
    <row r="299" spans="1:76" s="487" customFormat="1" ht="13.5" thickBot="1" x14ac:dyDescent="0.25">
      <c r="A299" s="392" t="s">
        <v>444</v>
      </c>
      <c r="B299" s="392" t="s">
        <v>445</v>
      </c>
      <c r="C299" s="392" t="s">
        <v>502</v>
      </c>
      <c r="D299" s="392" t="s">
        <v>517</v>
      </c>
      <c r="E299" s="392" t="s">
        <v>518</v>
      </c>
      <c r="F299" s="392" t="s">
        <v>519</v>
      </c>
      <c r="G299" s="9" t="s">
        <v>924</v>
      </c>
      <c r="H299" s="83" t="s">
        <v>517</v>
      </c>
      <c r="I299" s="55" t="s">
        <v>517</v>
      </c>
      <c r="J299" s="9"/>
      <c r="K299" s="394" t="s">
        <v>449</v>
      </c>
      <c r="L299" s="394" t="s">
        <v>950</v>
      </c>
      <c r="M299" s="395" t="s">
        <v>992</v>
      </c>
      <c r="N299" s="394" t="s">
        <v>437</v>
      </c>
      <c r="O299" s="467"/>
      <c r="P299" s="467"/>
      <c r="Q299" s="424"/>
      <c r="R299" s="424"/>
      <c r="S299" s="424"/>
      <c r="T299" s="147" t="s">
        <v>386</v>
      </c>
      <c r="U299" s="397">
        <v>7</v>
      </c>
      <c r="V299" s="605">
        <v>0</v>
      </c>
      <c r="W299" s="605">
        <v>15</v>
      </c>
      <c r="X299" s="606">
        <f t="shared" si="186"/>
        <v>2.1428571428571428</v>
      </c>
      <c r="Y299" s="607">
        <f t="shared" si="187"/>
        <v>16095.142857142857</v>
      </c>
      <c r="Z299" s="607">
        <f t="shared" si="210"/>
        <v>7542.8571428571431</v>
      </c>
      <c r="AA299" s="398"/>
      <c r="AB299" s="399"/>
      <c r="AC299" s="398"/>
      <c r="AD299" s="399"/>
      <c r="AE299" s="398"/>
      <c r="AF299" s="399"/>
      <c r="AG299" s="398"/>
      <c r="AH299" s="399"/>
      <c r="AI299" s="605">
        <v>8</v>
      </c>
      <c r="AJ299" s="608">
        <f>AI299/W299</f>
        <v>0.53333333333333333</v>
      </c>
      <c r="AK299" s="605">
        <v>5</v>
      </c>
      <c r="AL299" s="608">
        <f>AK299/U299</f>
        <v>0.7142857142857143</v>
      </c>
      <c r="AM299" s="396">
        <v>112666</v>
      </c>
      <c r="AN299" s="429"/>
      <c r="AO299" s="490"/>
      <c r="AP299" s="607">
        <f t="shared" si="213"/>
        <v>112666</v>
      </c>
      <c r="AQ299" s="167">
        <v>166000</v>
      </c>
      <c r="AR299" s="665">
        <v>0.67871084337349397</v>
      </c>
      <c r="AS299" s="396">
        <f t="shared" si="189"/>
        <v>112666</v>
      </c>
      <c r="AT299" s="424"/>
      <c r="AU299" s="607">
        <f t="shared" si="190"/>
        <v>112666</v>
      </c>
      <c r="AV299" s="607">
        <v>52800</v>
      </c>
      <c r="AW299" s="608">
        <f t="shared" si="219"/>
        <v>0.46864182628299578</v>
      </c>
      <c r="AX299" s="429"/>
      <c r="AY299" s="399"/>
      <c r="AZ299" s="607">
        <f t="shared" si="191"/>
        <v>52800</v>
      </c>
      <c r="BA299" s="608">
        <f t="shared" si="192"/>
        <v>0.46864182628299578</v>
      </c>
      <c r="BB299" s="607">
        <v>462</v>
      </c>
      <c r="BC299" s="608">
        <f t="shared" si="193"/>
        <v>8.7500000000000008E-3</v>
      </c>
      <c r="BD299" s="398"/>
      <c r="BE299" s="399"/>
      <c r="BF299" s="605">
        <f t="shared" si="194"/>
        <v>462</v>
      </c>
      <c r="BG299" s="608">
        <f t="shared" si="195"/>
        <v>8.7500000000000008E-3</v>
      </c>
      <c r="BH299" s="607">
        <v>406</v>
      </c>
      <c r="BI299" s="608">
        <f t="shared" si="196"/>
        <v>0.87878787878787878</v>
      </c>
      <c r="BJ299" s="398"/>
      <c r="BK299" s="399" t="str">
        <f t="shared" si="209"/>
        <v/>
      </c>
      <c r="BL299" s="605">
        <f t="shared" si="197"/>
        <v>406</v>
      </c>
      <c r="BM299" s="608">
        <f t="shared" si="198"/>
        <v>0.87878787878787878</v>
      </c>
      <c r="BN299" s="607">
        <v>1893</v>
      </c>
      <c r="BO299" s="608">
        <f t="shared" si="199"/>
        <v>3.5852272727272726E-2</v>
      </c>
      <c r="BP299" s="607">
        <v>4294</v>
      </c>
      <c r="BQ299" s="608">
        <f t="shared" si="182"/>
        <v>8.1325757575757579E-2</v>
      </c>
      <c r="BR299" s="607">
        <f t="shared" si="183"/>
        <v>6187</v>
      </c>
      <c r="BS299" s="608">
        <f t="shared" si="200"/>
        <v>0.1171780303030303</v>
      </c>
      <c r="BT299" s="605">
        <v>5</v>
      </c>
      <c r="BU299" s="608">
        <f t="shared" si="201"/>
        <v>0.33333333333333331</v>
      </c>
      <c r="BV299" s="605">
        <v>5</v>
      </c>
      <c r="BW299" s="608">
        <f t="shared" si="202"/>
        <v>0.7142857142857143</v>
      </c>
      <c r="BX299" s="411" t="str">
        <f t="shared" si="203"/>
        <v/>
      </c>
    </row>
    <row r="300" spans="1:76" s="486" customFormat="1" x14ac:dyDescent="0.2">
      <c r="A300" s="400" t="s">
        <v>768</v>
      </c>
      <c r="B300" s="400" t="s">
        <v>769</v>
      </c>
      <c r="C300" s="400" t="s">
        <v>770</v>
      </c>
      <c r="D300" s="400" t="s">
        <v>527</v>
      </c>
      <c r="E300" s="400" t="s">
        <v>504</v>
      </c>
      <c r="F300" s="400" t="s">
        <v>519</v>
      </c>
      <c r="G300" s="12" t="s">
        <v>319</v>
      </c>
      <c r="H300" s="103" t="s">
        <v>1109</v>
      </c>
      <c r="I300" s="12" t="s">
        <v>935</v>
      </c>
      <c r="J300" s="12" t="s">
        <v>505</v>
      </c>
      <c r="K300" s="401"/>
      <c r="L300" s="401"/>
      <c r="M300" s="402"/>
      <c r="N300" s="401"/>
      <c r="O300" s="401"/>
      <c r="P300" s="401"/>
      <c r="Q300" s="403"/>
      <c r="R300" s="403"/>
      <c r="S300" s="403"/>
      <c r="T300" s="147" t="s">
        <v>386</v>
      </c>
      <c r="U300" s="405">
        <v>1</v>
      </c>
      <c r="V300" s="597">
        <v>0</v>
      </c>
      <c r="W300" s="597">
        <v>3</v>
      </c>
      <c r="X300" s="113">
        <f t="shared" si="186"/>
        <v>3</v>
      </c>
      <c r="Y300" s="114">
        <f t="shared" si="187"/>
        <v>7336</v>
      </c>
      <c r="Z300" s="114">
        <f t="shared" si="210"/>
        <v>3674</v>
      </c>
      <c r="AA300" s="597">
        <v>1</v>
      </c>
      <c r="AB300" s="115">
        <f t="shared" ref="AB300:AB307" si="220">AA300/W300</f>
        <v>0.33333333333333331</v>
      </c>
      <c r="AC300" s="406"/>
      <c r="AD300" s="407"/>
      <c r="AE300" s="597">
        <v>1</v>
      </c>
      <c r="AF300" s="115">
        <f t="shared" ref="AF300:AF307" si="221">AE300/U300</f>
        <v>1</v>
      </c>
      <c r="AG300" s="597">
        <f>AE300</f>
        <v>1</v>
      </c>
      <c r="AH300" s="407"/>
      <c r="AI300" s="406"/>
      <c r="AJ300" s="407"/>
      <c r="AK300" s="406"/>
      <c r="AL300" s="407"/>
      <c r="AM300" s="408">
        <v>7323</v>
      </c>
      <c r="AN300" s="114">
        <v>13</v>
      </c>
      <c r="AO300" s="118">
        <f t="shared" ref="AO300:AO307" si="222">AN300/AP300</f>
        <v>1.7720828789531079E-3</v>
      </c>
      <c r="AP300" s="114">
        <f t="shared" si="213"/>
        <v>7336</v>
      </c>
      <c r="AQ300" s="167">
        <v>9150</v>
      </c>
      <c r="AR300" s="665">
        <v>0.80174863387978146</v>
      </c>
      <c r="AS300" s="408">
        <f t="shared" si="189"/>
        <v>7323</v>
      </c>
      <c r="AT300" s="408">
        <f t="shared" ref="AT300:AT307" si="223">IF(V300=0,AN300,"")</f>
        <v>13</v>
      </c>
      <c r="AU300" s="114">
        <f t="shared" si="190"/>
        <v>7336</v>
      </c>
      <c r="AV300" s="114">
        <v>3662</v>
      </c>
      <c r="AW300" s="115">
        <f t="shared" si="219"/>
        <v>0.50006827802813059</v>
      </c>
      <c r="AX300" s="114">
        <v>12</v>
      </c>
      <c r="AY300" s="115">
        <f t="shared" ref="AY300:AY316" si="224">IF(AT300="","",IF(AT300=0,"",AX300/AT300))</f>
        <v>0.92307692307692313</v>
      </c>
      <c r="AZ300" s="114">
        <f t="shared" si="191"/>
        <v>3674</v>
      </c>
      <c r="BA300" s="115">
        <f t="shared" si="192"/>
        <v>0.50081788440567065</v>
      </c>
      <c r="BB300" s="114">
        <v>35</v>
      </c>
      <c r="BC300" s="115">
        <f t="shared" si="193"/>
        <v>9.5576187875477878E-3</v>
      </c>
      <c r="BD300" s="597">
        <v>2</v>
      </c>
      <c r="BE300" s="115">
        <f t="shared" ref="BE300:BE316" si="225">IF(BD300="","",BD300/AX300)</f>
        <v>0.16666666666666666</v>
      </c>
      <c r="BF300" s="597">
        <f t="shared" si="194"/>
        <v>37</v>
      </c>
      <c r="BG300" s="115">
        <f t="shared" si="195"/>
        <v>1.0070767555797496E-2</v>
      </c>
      <c r="BH300" s="114">
        <v>32</v>
      </c>
      <c r="BI300" s="115">
        <f t="shared" si="196"/>
        <v>0.91428571428571426</v>
      </c>
      <c r="BJ300" s="597">
        <v>2</v>
      </c>
      <c r="BK300" s="115">
        <f t="shared" si="209"/>
        <v>1</v>
      </c>
      <c r="BL300" s="597">
        <f t="shared" si="197"/>
        <v>34</v>
      </c>
      <c r="BM300" s="115">
        <f t="shared" si="198"/>
        <v>0.91891891891891897</v>
      </c>
      <c r="BN300" s="114">
        <v>6</v>
      </c>
      <c r="BO300" s="115">
        <f t="shared" si="199"/>
        <v>1.633097441480675E-3</v>
      </c>
      <c r="BP300" s="114">
        <v>174</v>
      </c>
      <c r="BQ300" s="115">
        <f t="shared" si="182"/>
        <v>4.7359825802939577E-2</v>
      </c>
      <c r="BR300" s="114">
        <f t="shared" si="183"/>
        <v>180</v>
      </c>
      <c r="BS300" s="115">
        <f t="shared" si="200"/>
        <v>4.8992923244420249E-2</v>
      </c>
      <c r="BT300" s="597">
        <v>1</v>
      </c>
      <c r="BU300" s="115">
        <f t="shared" si="201"/>
        <v>0.33333333333333331</v>
      </c>
      <c r="BV300" s="597">
        <v>0</v>
      </c>
      <c r="BW300" s="115">
        <f t="shared" si="202"/>
        <v>0</v>
      </c>
      <c r="BX300" s="409" t="str">
        <f t="shared" si="203"/>
        <v/>
      </c>
    </row>
    <row r="301" spans="1:76" s="167" customFormat="1" x14ac:dyDescent="0.2">
      <c r="A301" s="379" t="s">
        <v>768</v>
      </c>
      <c r="B301" s="379" t="s">
        <v>769</v>
      </c>
      <c r="C301" s="379" t="s">
        <v>0</v>
      </c>
      <c r="D301" s="379" t="s">
        <v>527</v>
      </c>
      <c r="E301" s="379" t="s">
        <v>504</v>
      </c>
      <c r="F301" s="379" t="s">
        <v>519</v>
      </c>
      <c r="G301" s="10" t="s">
        <v>319</v>
      </c>
      <c r="H301" s="10" t="s">
        <v>1109</v>
      </c>
      <c r="I301" s="10" t="s">
        <v>935</v>
      </c>
      <c r="J301" s="10" t="s">
        <v>505</v>
      </c>
      <c r="K301" s="380"/>
      <c r="L301" s="380"/>
      <c r="M301" s="381"/>
      <c r="N301" s="380"/>
      <c r="O301" s="380"/>
      <c r="P301" s="380"/>
      <c r="Q301" s="382"/>
      <c r="R301" s="382"/>
      <c r="S301" s="382"/>
      <c r="T301" s="147" t="s">
        <v>386</v>
      </c>
      <c r="U301" s="383">
        <v>6</v>
      </c>
      <c r="V301" s="600">
        <v>0</v>
      </c>
      <c r="W301" s="600">
        <v>15</v>
      </c>
      <c r="X301" s="123">
        <f t="shared" si="186"/>
        <v>2.5</v>
      </c>
      <c r="Y301" s="601">
        <f t="shared" si="187"/>
        <v>6899.5</v>
      </c>
      <c r="Z301" s="601">
        <f t="shared" si="210"/>
        <v>3096.8333333333335</v>
      </c>
      <c r="AA301" s="600">
        <v>5</v>
      </c>
      <c r="AB301" s="598">
        <f t="shared" si="220"/>
        <v>0.33333333333333331</v>
      </c>
      <c r="AC301" s="384"/>
      <c r="AD301" s="385"/>
      <c r="AE301" s="600">
        <v>5</v>
      </c>
      <c r="AF301" s="598">
        <f t="shared" si="221"/>
        <v>0.83333333333333337</v>
      </c>
      <c r="AG301" s="600">
        <f>AE301</f>
        <v>5</v>
      </c>
      <c r="AH301" s="385"/>
      <c r="AI301" s="384"/>
      <c r="AJ301" s="385"/>
      <c r="AK301" s="384"/>
      <c r="AL301" s="385"/>
      <c r="AM301" s="386">
        <v>41366</v>
      </c>
      <c r="AN301" s="601">
        <v>31</v>
      </c>
      <c r="AO301" s="602">
        <f t="shared" si="222"/>
        <v>7.4884653477305121E-4</v>
      </c>
      <c r="AP301" s="601">
        <f t="shared" si="213"/>
        <v>41397</v>
      </c>
      <c r="AQ301" s="167">
        <v>57130</v>
      </c>
      <c r="AR301" s="665">
        <v>0.72461053737090841</v>
      </c>
      <c r="AS301" s="386">
        <f t="shared" si="189"/>
        <v>41366</v>
      </c>
      <c r="AT301" s="386">
        <f t="shared" si="223"/>
        <v>31</v>
      </c>
      <c r="AU301" s="601">
        <f t="shared" si="190"/>
        <v>41397</v>
      </c>
      <c r="AV301" s="601">
        <v>18551</v>
      </c>
      <c r="AW301" s="598">
        <f t="shared" si="219"/>
        <v>0.44846008799497172</v>
      </c>
      <c r="AX301" s="601">
        <v>30</v>
      </c>
      <c r="AY301" s="598">
        <f t="shared" si="224"/>
        <v>0.967741935483871</v>
      </c>
      <c r="AZ301" s="601">
        <f t="shared" si="191"/>
        <v>18581</v>
      </c>
      <c r="BA301" s="598">
        <f t="shared" si="192"/>
        <v>0.44884895040703432</v>
      </c>
      <c r="BB301" s="601">
        <v>115</v>
      </c>
      <c r="BC301" s="598">
        <f t="shared" si="193"/>
        <v>6.1991267317125761E-3</v>
      </c>
      <c r="BD301" s="600">
        <v>9</v>
      </c>
      <c r="BE301" s="598">
        <f t="shared" si="225"/>
        <v>0.3</v>
      </c>
      <c r="BF301" s="600">
        <f t="shared" si="194"/>
        <v>124</v>
      </c>
      <c r="BG301" s="598">
        <f t="shared" si="195"/>
        <v>6.6734836661105426E-3</v>
      </c>
      <c r="BH301" s="601">
        <v>108</v>
      </c>
      <c r="BI301" s="598">
        <f t="shared" si="196"/>
        <v>0.93913043478260871</v>
      </c>
      <c r="BJ301" s="600">
        <v>9</v>
      </c>
      <c r="BK301" s="598">
        <f t="shared" si="209"/>
        <v>1</v>
      </c>
      <c r="BL301" s="600">
        <f t="shared" si="197"/>
        <v>117</v>
      </c>
      <c r="BM301" s="598">
        <f t="shared" si="198"/>
        <v>0.94354838709677424</v>
      </c>
      <c r="BN301" s="601">
        <v>104</v>
      </c>
      <c r="BO301" s="598">
        <f t="shared" si="199"/>
        <v>5.5971153328669074E-3</v>
      </c>
      <c r="BP301" s="601">
        <v>339</v>
      </c>
      <c r="BQ301" s="598">
        <f t="shared" si="182"/>
        <v>1.8244443248479628E-2</v>
      </c>
      <c r="BR301" s="601">
        <f t="shared" si="183"/>
        <v>443</v>
      </c>
      <c r="BS301" s="598">
        <f t="shared" si="200"/>
        <v>2.3841558581346536E-2</v>
      </c>
      <c r="BT301" s="600">
        <v>4</v>
      </c>
      <c r="BU301" s="598">
        <f t="shared" si="201"/>
        <v>0.26666666666666666</v>
      </c>
      <c r="BV301" s="600">
        <v>3</v>
      </c>
      <c r="BW301" s="598">
        <f t="shared" si="202"/>
        <v>0.5</v>
      </c>
      <c r="BX301" s="387" t="str">
        <f t="shared" si="203"/>
        <v/>
      </c>
    </row>
    <row r="302" spans="1:76" s="167" customFormat="1" x14ac:dyDescent="0.2">
      <c r="A302" s="379" t="s">
        <v>768</v>
      </c>
      <c r="B302" s="379" t="s">
        <v>769</v>
      </c>
      <c r="C302" s="379" t="s">
        <v>1</v>
      </c>
      <c r="D302" s="379" t="s">
        <v>527</v>
      </c>
      <c r="E302" s="379" t="s">
        <v>504</v>
      </c>
      <c r="F302" s="379" t="s">
        <v>519</v>
      </c>
      <c r="G302" s="10" t="s">
        <v>319</v>
      </c>
      <c r="H302" s="10" t="s">
        <v>1109</v>
      </c>
      <c r="I302" s="10" t="s">
        <v>935</v>
      </c>
      <c r="J302" s="10" t="s">
        <v>505</v>
      </c>
      <c r="K302" s="380"/>
      <c r="L302" s="380"/>
      <c r="M302" s="381"/>
      <c r="N302" s="380"/>
      <c r="O302" s="380"/>
      <c r="P302" s="380"/>
      <c r="Q302" s="382"/>
      <c r="R302" s="382"/>
      <c r="S302" s="382"/>
      <c r="T302" s="147" t="s">
        <v>386</v>
      </c>
      <c r="U302" s="383">
        <v>2</v>
      </c>
      <c r="V302" s="600">
        <v>0</v>
      </c>
      <c r="W302" s="600">
        <v>5</v>
      </c>
      <c r="X302" s="123">
        <f t="shared" si="186"/>
        <v>2.5</v>
      </c>
      <c r="Y302" s="601">
        <f t="shared" si="187"/>
        <v>5759</v>
      </c>
      <c r="Z302" s="601">
        <f t="shared" si="210"/>
        <v>2072</v>
      </c>
      <c r="AA302" s="600">
        <v>2</v>
      </c>
      <c r="AB302" s="598">
        <f t="shared" si="220"/>
        <v>0.4</v>
      </c>
      <c r="AC302" s="384"/>
      <c r="AD302" s="385"/>
      <c r="AE302" s="600">
        <v>2</v>
      </c>
      <c r="AF302" s="598">
        <f t="shared" si="221"/>
        <v>1</v>
      </c>
      <c r="AG302" s="600">
        <f>AE302</f>
        <v>2</v>
      </c>
      <c r="AH302" s="385"/>
      <c r="AI302" s="384"/>
      <c r="AJ302" s="385"/>
      <c r="AK302" s="384"/>
      <c r="AL302" s="385"/>
      <c r="AM302" s="386">
        <v>11515</v>
      </c>
      <c r="AN302" s="601">
        <v>3</v>
      </c>
      <c r="AO302" s="602">
        <f t="shared" si="222"/>
        <v>2.6046188574405278E-4</v>
      </c>
      <c r="AP302" s="601">
        <f t="shared" si="213"/>
        <v>11518</v>
      </c>
      <c r="AQ302" s="167">
        <v>18400</v>
      </c>
      <c r="AR302" s="665">
        <v>0.62597826086956521</v>
      </c>
      <c r="AS302" s="386">
        <f t="shared" si="189"/>
        <v>11515</v>
      </c>
      <c r="AT302" s="386">
        <f t="shared" si="223"/>
        <v>3</v>
      </c>
      <c r="AU302" s="601">
        <f t="shared" si="190"/>
        <v>11518</v>
      </c>
      <c r="AV302" s="601">
        <v>4141</v>
      </c>
      <c r="AW302" s="598">
        <f t="shared" si="219"/>
        <v>0.3596178897090751</v>
      </c>
      <c r="AX302" s="601">
        <v>3</v>
      </c>
      <c r="AY302" s="598">
        <f t="shared" si="224"/>
        <v>1</v>
      </c>
      <c r="AZ302" s="601">
        <f t="shared" si="191"/>
        <v>4144</v>
      </c>
      <c r="BA302" s="598">
        <f t="shared" si="192"/>
        <v>0.35978468484111825</v>
      </c>
      <c r="BB302" s="601">
        <v>24</v>
      </c>
      <c r="BC302" s="598">
        <f t="shared" si="193"/>
        <v>5.7957015213716493E-3</v>
      </c>
      <c r="BD302" s="600">
        <v>2</v>
      </c>
      <c r="BE302" s="598">
        <f t="shared" si="225"/>
        <v>0.66666666666666663</v>
      </c>
      <c r="BF302" s="600">
        <f t="shared" si="194"/>
        <v>26</v>
      </c>
      <c r="BG302" s="598">
        <f t="shared" si="195"/>
        <v>6.2741312741312737E-3</v>
      </c>
      <c r="BH302" s="601">
        <v>22</v>
      </c>
      <c r="BI302" s="598">
        <f t="shared" si="196"/>
        <v>0.91666666666666663</v>
      </c>
      <c r="BJ302" s="600">
        <v>2</v>
      </c>
      <c r="BK302" s="598">
        <f t="shared" si="209"/>
        <v>1</v>
      </c>
      <c r="BL302" s="600">
        <f t="shared" si="197"/>
        <v>24</v>
      </c>
      <c r="BM302" s="598">
        <f t="shared" si="198"/>
        <v>0.92307692307692313</v>
      </c>
      <c r="BN302" s="601">
        <v>15</v>
      </c>
      <c r="BO302" s="598">
        <f t="shared" si="199"/>
        <v>3.6196911196911198E-3</v>
      </c>
      <c r="BP302" s="601">
        <v>196</v>
      </c>
      <c r="BQ302" s="598">
        <f t="shared" si="182"/>
        <v>4.72972972972973E-2</v>
      </c>
      <c r="BR302" s="601">
        <f t="shared" si="183"/>
        <v>211</v>
      </c>
      <c r="BS302" s="598">
        <f t="shared" si="200"/>
        <v>5.0916988416988419E-2</v>
      </c>
      <c r="BT302" s="600">
        <v>2</v>
      </c>
      <c r="BU302" s="598">
        <f t="shared" si="201"/>
        <v>0.4</v>
      </c>
      <c r="BV302" s="600">
        <v>1</v>
      </c>
      <c r="BW302" s="598">
        <f t="shared" si="202"/>
        <v>0.5</v>
      </c>
      <c r="BX302" s="387" t="str">
        <f t="shared" si="203"/>
        <v/>
      </c>
    </row>
    <row r="303" spans="1:76" s="167" customFormat="1" x14ac:dyDescent="0.2">
      <c r="A303" s="379" t="s">
        <v>768</v>
      </c>
      <c r="B303" s="379" t="s">
        <v>769</v>
      </c>
      <c r="C303" s="379" t="s">
        <v>2</v>
      </c>
      <c r="D303" s="379" t="s">
        <v>527</v>
      </c>
      <c r="E303" s="379" t="s">
        <v>504</v>
      </c>
      <c r="F303" s="379" t="s">
        <v>519</v>
      </c>
      <c r="G303" s="10" t="s">
        <v>319</v>
      </c>
      <c r="H303" s="10" t="s">
        <v>1109</v>
      </c>
      <c r="I303" s="10" t="s">
        <v>935</v>
      </c>
      <c r="J303" s="10" t="s">
        <v>505</v>
      </c>
      <c r="K303" s="380"/>
      <c r="L303" s="380"/>
      <c r="M303" s="381"/>
      <c r="N303" s="380"/>
      <c r="O303" s="380"/>
      <c r="P303" s="380"/>
      <c r="Q303" s="382"/>
      <c r="R303" s="382"/>
      <c r="S303" s="382"/>
      <c r="T303" s="391" t="s">
        <v>510</v>
      </c>
      <c r="U303" s="383">
        <v>1</v>
      </c>
      <c r="V303" s="600">
        <v>1</v>
      </c>
      <c r="W303" s="600">
        <v>1</v>
      </c>
      <c r="X303" s="123">
        <f t="shared" si="186"/>
        <v>1</v>
      </c>
      <c r="Y303" s="601">
        <f t="shared" si="187"/>
        <v>6959</v>
      </c>
      <c r="Z303" s="388" t="str">
        <f t="shared" si="210"/>
        <v/>
      </c>
      <c r="AA303" s="600">
        <v>1</v>
      </c>
      <c r="AB303" s="598">
        <f t="shared" si="220"/>
        <v>1</v>
      </c>
      <c r="AC303" s="384"/>
      <c r="AD303" s="385"/>
      <c r="AE303" s="600">
        <v>1</v>
      </c>
      <c r="AF303" s="598">
        <f t="shared" si="221"/>
        <v>1</v>
      </c>
      <c r="AG303" s="600">
        <f>AE303</f>
        <v>1</v>
      </c>
      <c r="AH303" s="385"/>
      <c r="AI303" s="384"/>
      <c r="AJ303" s="385"/>
      <c r="AK303" s="384"/>
      <c r="AL303" s="385"/>
      <c r="AM303" s="386">
        <v>6950</v>
      </c>
      <c r="AN303" s="601">
        <v>9</v>
      </c>
      <c r="AO303" s="602">
        <f t="shared" si="222"/>
        <v>1.2932892656990947E-3</v>
      </c>
      <c r="AP303" s="601">
        <f t="shared" si="213"/>
        <v>6959</v>
      </c>
      <c r="AQ303" s="167">
        <v>9730</v>
      </c>
      <c r="AR303" s="665">
        <v>0.71521068859198356</v>
      </c>
      <c r="AS303" s="382" t="str">
        <f t="shared" si="189"/>
        <v/>
      </c>
      <c r="AT303" s="382" t="str">
        <f t="shared" si="223"/>
        <v/>
      </c>
      <c r="AU303" s="388" t="str">
        <f t="shared" si="190"/>
        <v/>
      </c>
      <c r="AV303" s="388"/>
      <c r="AW303" s="385" t="str">
        <f t="shared" si="219"/>
        <v/>
      </c>
      <c r="AX303" s="388"/>
      <c r="AY303" s="385" t="str">
        <f t="shared" si="224"/>
        <v/>
      </c>
      <c r="AZ303" s="388" t="str">
        <f t="shared" si="191"/>
        <v/>
      </c>
      <c r="BA303" s="385" t="str">
        <f t="shared" si="192"/>
        <v/>
      </c>
      <c r="BB303" s="388"/>
      <c r="BC303" s="385" t="str">
        <f t="shared" si="193"/>
        <v/>
      </c>
      <c r="BD303" s="384"/>
      <c r="BE303" s="385" t="str">
        <f t="shared" si="225"/>
        <v/>
      </c>
      <c r="BF303" s="384" t="str">
        <f t="shared" si="194"/>
        <v/>
      </c>
      <c r="BG303" s="385" t="str">
        <f t="shared" si="195"/>
        <v/>
      </c>
      <c r="BH303" s="388"/>
      <c r="BI303" s="385" t="str">
        <f t="shared" si="196"/>
        <v/>
      </c>
      <c r="BJ303" s="384"/>
      <c r="BK303" s="385" t="str">
        <f t="shared" si="209"/>
        <v/>
      </c>
      <c r="BL303" s="384" t="str">
        <f t="shared" si="197"/>
        <v/>
      </c>
      <c r="BM303" s="385" t="str">
        <f t="shared" si="198"/>
        <v/>
      </c>
      <c r="BN303" s="388"/>
      <c r="BO303" s="385" t="str">
        <f t="shared" si="199"/>
        <v/>
      </c>
      <c r="BP303" s="388"/>
      <c r="BQ303" s="385" t="str">
        <f t="shared" si="182"/>
        <v/>
      </c>
      <c r="BR303" s="388" t="str">
        <f t="shared" si="183"/>
        <v/>
      </c>
      <c r="BS303" s="385" t="str">
        <f t="shared" si="200"/>
        <v/>
      </c>
      <c r="BT303" s="600">
        <v>0</v>
      </c>
      <c r="BU303" s="598">
        <f t="shared" si="201"/>
        <v>0</v>
      </c>
      <c r="BV303" s="600">
        <v>0</v>
      </c>
      <c r="BW303" s="598">
        <f t="shared" si="202"/>
        <v>0</v>
      </c>
      <c r="BX303" s="387" t="str">
        <f t="shared" si="203"/>
        <v/>
      </c>
    </row>
    <row r="304" spans="1:76" s="167" customFormat="1" x14ac:dyDescent="0.2">
      <c r="A304" s="379" t="s">
        <v>768</v>
      </c>
      <c r="B304" s="379" t="s">
        <v>769</v>
      </c>
      <c r="C304" s="379" t="s">
        <v>3</v>
      </c>
      <c r="D304" s="379" t="s">
        <v>527</v>
      </c>
      <c r="E304" s="379" t="s">
        <v>504</v>
      </c>
      <c r="F304" s="379" t="s">
        <v>519</v>
      </c>
      <c r="G304" s="10" t="s">
        <v>319</v>
      </c>
      <c r="H304" s="10" t="s">
        <v>1109</v>
      </c>
      <c r="I304" s="10" t="s">
        <v>935</v>
      </c>
      <c r="J304" s="10" t="s">
        <v>505</v>
      </c>
      <c r="K304" s="391" t="s">
        <v>449</v>
      </c>
      <c r="L304" s="391" t="s">
        <v>442</v>
      </c>
      <c r="M304" s="473" t="s">
        <v>452</v>
      </c>
      <c r="N304" s="391" t="s">
        <v>437</v>
      </c>
      <c r="O304" s="391" t="s">
        <v>438</v>
      </c>
      <c r="P304" s="391" t="s">
        <v>438</v>
      </c>
      <c r="Q304" s="386">
        <v>41397</v>
      </c>
      <c r="R304" s="386">
        <v>3</v>
      </c>
      <c r="S304" s="386">
        <v>5</v>
      </c>
      <c r="T304" s="391" t="s">
        <v>510</v>
      </c>
      <c r="U304" s="383">
        <v>2</v>
      </c>
      <c r="V304" s="600">
        <v>2</v>
      </c>
      <c r="W304" s="600">
        <v>2</v>
      </c>
      <c r="X304" s="123">
        <f t="shared" si="186"/>
        <v>1</v>
      </c>
      <c r="Y304" s="601">
        <f t="shared" si="187"/>
        <v>7792</v>
      </c>
      <c r="Z304" s="388" t="str">
        <f t="shared" si="210"/>
        <v/>
      </c>
      <c r="AA304" s="600">
        <v>2</v>
      </c>
      <c r="AB304" s="598">
        <f t="shared" si="220"/>
        <v>1</v>
      </c>
      <c r="AC304" s="384"/>
      <c r="AD304" s="385"/>
      <c r="AE304" s="600">
        <v>2</v>
      </c>
      <c r="AF304" s="598">
        <f t="shared" si="221"/>
        <v>1</v>
      </c>
      <c r="AG304" s="600">
        <f>AE304</f>
        <v>2</v>
      </c>
      <c r="AH304" s="385"/>
      <c r="AI304" s="384"/>
      <c r="AJ304" s="385"/>
      <c r="AK304" s="384"/>
      <c r="AL304" s="385"/>
      <c r="AM304" s="386">
        <v>15578</v>
      </c>
      <c r="AN304" s="601">
        <v>6</v>
      </c>
      <c r="AO304" s="602">
        <f t="shared" si="222"/>
        <v>3.8501026694045176E-4</v>
      </c>
      <c r="AP304" s="601">
        <f t="shared" si="213"/>
        <v>15584</v>
      </c>
      <c r="AQ304" s="167">
        <v>19850</v>
      </c>
      <c r="AR304" s="665">
        <v>0.78508816120906799</v>
      </c>
      <c r="AS304" s="382" t="str">
        <f t="shared" si="189"/>
        <v/>
      </c>
      <c r="AT304" s="382" t="str">
        <f t="shared" si="223"/>
        <v/>
      </c>
      <c r="AU304" s="388" t="str">
        <f t="shared" si="190"/>
        <v/>
      </c>
      <c r="AV304" s="388"/>
      <c r="AW304" s="385" t="str">
        <f t="shared" si="219"/>
        <v/>
      </c>
      <c r="AX304" s="388"/>
      <c r="AY304" s="385" t="str">
        <f t="shared" si="224"/>
        <v/>
      </c>
      <c r="AZ304" s="388" t="str">
        <f t="shared" si="191"/>
        <v/>
      </c>
      <c r="BA304" s="385" t="str">
        <f t="shared" si="192"/>
        <v/>
      </c>
      <c r="BB304" s="388"/>
      <c r="BC304" s="385" t="str">
        <f t="shared" si="193"/>
        <v/>
      </c>
      <c r="BD304" s="384"/>
      <c r="BE304" s="385" t="str">
        <f t="shared" si="225"/>
        <v/>
      </c>
      <c r="BF304" s="384" t="str">
        <f t="shared" si="194"/>
        <v/>
      </c>
      <c r="BG304" s="385" t="str">
        <f t="shared" si="195"/>
        <v/>
      </c>
      <c r="BH304" s="388"/>
      <c r="BI304" s="385" t="str">
        <f t="shared" si="196"/>
        <v/>
      </c>
      <c r="BJ304" s="384"/>
      <c r="BK304" s="385" t="str">
        <f t="shared" si="209"/>
        <v/>
      </c>
      <c r="BL304" s="384" t="str">
        <f t="shared" si="197"/>
        <v/>
      </c>
      <c r="BM304" s="385" t="str">
        <f t="shared" si="198"/>
        <v/>
      </c>
      <c r="BN304" s="388"/>
      <c r="BO304" s="385" t="str">
        <f t="shared" si="199"/>
        <v/>
      </c>
      <c r="BP304" s="388"/>
      <c r="BQ304" s="385" t="str">
        <f t="shared" si="182"/>
        <v/>
      </c>
      <c r="BR304" s="388" t="str">
        <f t="shared" si="183"/>
        <v/>
      </c>
      <c r="BS304" s="385" t="str">
        <f t="shared" si="200"/>
        <v/>
      </c>
      <c r="BT304" s="600">
        <v>1</v>
      </c>
      <c r="BU304" s="598">
        <f t="shared" si="201"/>
        <v>0.5</v>
      </c>
      <c r="BV304" s="600">
        <v>1</v>
      </c>
      <c r="BW304" s="598">
        <f t="shared" si="202"/>
        <v>0.5</v>
      </c>
      <c r="BX304" s="387" t="str">
        <f t="shared" si="203"/>
        <v/>
      </c>
    </row>
    <row r="305" spans="1:76" s="487" customFormat="1" ht="13.5" thickBot="1" x14ac:dyDescent="0.25">
      <c r="A305" s="392" t="s">
        <v>768</v>
      </c>
      <c r="B305" s="392" t="s">
        <v>769</v>
      </c>
      <c r="C305" s="392" t="s">
        <v>502</v>
      </c>
      <c r="D305" s="392" t="s">
        <v>509</v>
      </c>
      <c r="E305" s="392" t="s">
        <v>504</v>
      </c>
      <c r="F305" s="392" t="s">
        <v>519</v>
      </c>
      <c r="G305" s="9" t="s">
        <v>319</v>
      </c>
      <c r="H305" s="9" t="s">
        <v>1109</v>
      </c>
      <c r="I305" s="9" t="s">
        <v>935</v>
      </c>
      <c r="J305" s="9" t="s">
        <v>505</v>
      </c>
      <c r="K305" s="467"/>
      <c r="L305" s="558"/>
      <c r="M305" s="565"/>
      <c r="N305" s="467"/>
      <c r="O305" s="467"/>
      <c r="P305" s="467"/>
      <c r="Q305" s="466"/>
      <c r="R305" s="466"/>
      <c r="S305" s="466"/>
      <c r="T305" s="127" t="s">
        <v>386</v>
      </c>
      <c r="U305" s="397">
        <v>1</v>
      </c>
      <c r="V305" s="605">
        <v>0</v>
      </c>
      <c r="W305" s="605">
        <v>2</v>
      </c>
      <c r="X305" s="606">
        <f t="shared" si="186"/>
        <v>2</v>
      </c>
      <c r="Y305" s="607">
        <f t="shared" si="187"/>
        <v>41397</v>
      </c>
      <c r="Z305" s="607">
        <f t="shared" si="210"/>
        <v>18581</v>
      </c>
      <c r="AA305" s="605">
        <v>1</v>
      </c>
      <c r="AB305" s="608">
        <f t="shared" si="220"/>
        <v>0.5</v>
      </c>
      <c r="AC305" s="605">
        <v>1</v>
      </c>
      <c r="AD305" s="608" t="s">
        <v>434</v>
      </c>
      <c r="AE305" s="605">
        <v>1</v>
      </c>
      <c r="AF305" s="608">
        <f t="shared" si="221"/>
        <v>1</v>
      </c>
      <c r="AG305" s="605">
        <v>1</v>
      </c>
      <c r="AH305" s="399"/>
      <c r="AI305" s="398"/>
      <c r="AJ305" s="399"/>
      <c r="AK305" s="398"/>
      <c r="AL305" s="399"/>
      <c r="AM305" s="396">
        <v>41366</v>
      </c>
      <c r="AN305" s="607">
        <v>31</v>
      </c>
      <c r="AO305" s="609">
        <f t="shared" si="222"/>
        <v>7.4884653477305121E-4</v>
      </c>
      <c r="AP305" s="607">
        <f t="shared" si="213"/>
        <v>41397</v>
      </c>
      <c r="AQ305" s="167">
        <v>57130</v>
      </c>
      <c r="AR305" s="665">
        <v>0.72461053737090841</v>
      </c>
      <c r="AS305" s="396">
        <f t="shared" si="189"/>
        <v>41366</v>
      </c>
      <c r="AT305" s="396">
        <f t="shared" si="223"/>
        <v>31</v>
      </c>
      <c r="AU305" s="607">
        <f t="shared" si="190"/>
        <v>41397</v>
      </c>
      <c r="AV305" s="607">
        <v>18551</v>
      </c>
      <c r="AW305" s="608">
        <f t="shared" si="219"/>
        <v>0.44846008799497172</v>
      </c>
      <c r="AX305" s="607">
        <v>30</v>
      </c>
      <c r="AY305" s="608">
        <f t="shared" si="224"/>
        <v>0.967741935483871</v>
      </c>
      <c r="AZ305" s="607">
        <f t="shared" si="191"/>
        <v>18581</v>
      </c>
      <c r="BA305" s="608">
        <f t="shared" si="192"/>
        <v>0.44884895040703432</v>
      </c>
      <c r="BB305" s="607">
        <v>115</v>
      </c>
      <c r="BC305" s="608">
        <f t="shared" si="193"/>
        <v>6.1991267317125761E-3</v>
      </c>
      <c r="BD305" s="605">
        <v>9</v>
      </c>
      <c r="BE305" s="608">
        <f t="shared" si="225"/>
        <v>0.3</v>
      </c>
      <c r="BF305" s="605">
        <f t="shared" si="194"/>
        <v>124</v>
      </c>
      <c r="BG305" s="608">
        <f t="shared" si="195"/>
        <v>6.6734836661105426E-3</v>
      </c>
      <c r="BH305" s="607">
        <v>108</v>
      </c>
      <c r="BI305" s="608">
        <f t="shared" si="196"/>
        <v>0.93913043478260871</v>
      </c>
      <c r="BJ305" s="605">
        <v>9</v>
      </c>
      <c r="BK305" s="608">
        <f t="shared" si="209"/>
        <v>1</v>
      </c>
      <c r="BL305" s="605">
        <f t="shared" si="197"/>
        <v>117</v>
      </c>
      <c r="BM305" s="608">
        <f t="shared" si="198"/>
        <v>0.94354838709677424</v>
      </c>
      <c r="BN305" s="607">
        <v>15</v>
      </c>
      <c r="BO305" s="608">
        <f t="shared" si="199"/>
        <v>8.0727624993272697E-4</v>
      </c>
      <c r="BP305" s="607">
        <v>575</v>
      </c>
      <c r="BQ305" s="608">
        <f t="shared" si="182"/>
        <v>3.0945589580754534E-2</v>
      </c>
      <c r="BR305" s="607">
        <f t="shared" si="183"/>
        <v>590</v>
      </c>
      <c r="BS305" s="608">
        <f t="shared" si="200"/>
        <v>3.175286583068726E-2</v>
      </c>
      <c r="BT305" s="605">
        <v>2</v>
      </c>
      <c r="BU305" s="608">
        <f t="shared" si="201"/>
        <v>1</v>
      </c>
      <c r="BV305" s="605">
        <v>1</v>
      </c>
      <c r="BW305" s="608">
        <f t="shared" si="202"/>
        <v>1</v>
      </c>
      <c r="BX305" s="411" t="str">
        <f t="shared" si="203"/>
        <v/>
      </c>
    </row>
    <row r="306" spans="1:76" s="486" customFormat="1" x14ac:dyDescent="0.2">
      <c r="A306" s="400" t="s">
        <v>4</v>
      </c>
      <c r="B306" s="400" t="s">
        <v>6</v>
      </c>
      <c r="C306" s="400" t="s">
        <v>502</v>
      </c>
      <c r="D306" s="400" t="s">
        <v>527</v>
      </c>
      <c r="E306" s="400" t="s">
        <v>504</v>
      </c>
      <c r="F306" s="400" t="s">
        <v>505</v>
      </c>
      <c r="G306" s="12" t="s">
        <v>926</v>
      </c>
      <c r="H306" s="12" t="s">
        <v>1110</v>
      </c>
      <c r="I306" s="12" t="s">
        <v>935</v>
      </c>
      <c r="J306" s="12" t="s">
        <v>505</v>
      </c>
      <c r="K306" s="430" t="s">
        <v>449</v>
      </c>
      <c r="L306" s="430" t="s">
        <v>461</v>
      </c>
      <c r="M306" s="485" t="s">
        <v>462</v>
      </c>
      <c r="N306" s="430" t="s">
        <v>451</v>
      </c>
      <c r="O306" s="430" t="s">
        <v>438</v>
      </c>
      <c r="P306" s="430" t="s">
        <v>438</v>
      </c>
      <c r="Q306" s="408">
        <v>33790</v>
      </c>
      <c r="R306" s="408">
        <v>410</v>
      </c>
      <c r="S306" s="408">
        <v>52</v>
      </c>
      <c r="T306" s="147" t="s">
        <v>386</v>
      </c>
      <c r="U306" s="405">
        <v>12</v>
      </c>
      <c r="V306" s="597">
        <v>0</v>
      </c>
      <c r="W306" s="597">
        <v>37</v>
      </c>
      <c r="X306" s="113">
        <f t="shared" si="186"/>
        <v>3.0833333333333335</v>
      </c>
      <c r="Y306" s="114">
        <f t="shared" si="187"/>
        <v>3449.75</v>
      </c>
      <c r="Z306" s="114">
        <f t="shared" si="210"/>
        <v>1548.4166666666667</v>
      </c>
      <c r="AA306" s="597">
        <v>6</v>
      </c>
      <c r="AB306" s="115">
        <f t="shared" si="220"/>
        <v>0.16216216216216217</v>
      </c>
      <c r="AC306" s="406"/>
      <c r="AD306" s="407"/>
      <c r="AE306" s="597">
        <v>5</v>
      </c>
      <c r="AF306" s="115">
        <f t="shared" si="221"/>
        <v>0.41666666666666669</v>
      </c>
      <c r="AG306" s="597">
        <f>AE306+AG305</f>
        <v>6</v>
      </c>
      <c r="AH306" s="115">
        <f>(AG306+AG305)/(U306+1)</f>
        <v>0.53846153846153844</v>
      </c>
      <c r="AI306" s="406"/>
      <c r="AJ306" s="407"/>
      <c r="AK306" s="406"/>
      <c r="AL306" s="407"/>
      <c r="AM306" s="408">
        <f>AM305</f>
        <v>41366</v>
      </c>
      <c r="AN306" s="408">
        <f>AN305</f>
        <v>31</v>
      </c>
      <c r="AO306" s="118">
        <f t="shared" si="222"/>
        <v>7.4884653477305121E-4</v>
      </c>
      <c r="AP306" s="114">
        <f t="shared" si="213"/>
        <v>41397</v>
      </c>
      <c r="AQ306" s="167">
        <v>45000</v>
      </c>
      <c r="AR306" s="665">
        <v>0.75088888888888894</v>
      </c>
      <c r="AS306" s="408">
        <f t="shared" si="189"/>
        <v>41366</v>
      </c>
      <c r="AT306" s="408">
        <f t="shared" si="223"/>
        <v>31</v>
      </c>
      <c r="AU306" s="114">
        <f t="shared" si="190"/>
        <v>41397</v>
      </c>
      <c r="AV306" s="408">
        <f>AV305</f>
        <v>18551</v>
      </c>
      <c r="AW306" s="115">
        <f t="shared" si="219"/>
        <v>0.44846008799497172</v>
      </c>
      <c r="AX306" s="408">
        <f>AX305</f>
        <v>30</v>
      </c>
      <c r="AY306" s="115">
        <f t="shared" si="224"/>
        <v>0.967741935483871</v>
      </c>
      <c r="AZ306" s="114">
        <f t="shared" si="191"/>
        <v>18581</v>
      </c>
      <c r="BA306" s="115">
        <f t="shared" si="192"/>
        <v>0.44884895040703432</v>
      </c>
      <c r="BB306" s="408">
        <f>BB305</f>
        <v>115</v>
      </c>
      <c r="BC306" s="115">
        <f t="shared" si="193"/>
        <v>6.1991267317125761E-3</v>
      </c>
      <c r="BD306" s="408">
        <f>BD305</f>
        <v>9</v>
      </c>
      <c r="BE306" s="115">
        <f t="shared" si="225"/>
        <v>0.3</v>
      </c>
      <c r="BF306" s="597">
        <f t="shared" si="194"/>
        <v>124</v>
      </c>
      <c r="BG306" s="115">
        <f t="shared" si="195"/>
        <v>6.6734836661105426E-3</v>
      </c>
      <c r="BH306" s="408">
        <f>BH305</f>
        <v>108</v>
      </c>
      <c r="BI306" s="115">
        <f t="shared" si="196"/>
        <v>0.93913043478260871</v>
      </c>
      <c r="BJ306" s="408">
        <f>BJ305</f>
        <v>9</v>
      </c>
      <c r="BK306" s="115">
        <f t="shared" si="209"/>
        <v>1</v>
      </c>
      <c r="BL306" s="597">
        <f t="shared" si="197"/>
        <v>117</v>
      </c>
      <c r="BM306" s="115">
        <f t="shared" si="198"/>
        <v>0.94354838709677424</v>
      </c>
      <c r="BN306" s="114">
        <v>120</v>
      </c>
      <c r="BO306" s="115">
        <f t="shared" si="199"/>
        <v>6.4582099994618157E-3</v>
      </c>
      <c r="BP306" s="114">
        <v>225</v>
      </c>
      <c r="BQ306" s="115">
        <f t="shared" si="182"/>
        <v>1.2109143748990905E-2</v>
      </c>
      <c r="BR306" s="114">
        <f t="shared" si="183"/>
        <v>345</v>
      </c>
      <c r="BS306" s="115">
        <f t="shared" si="200"/>
        <v>1.8567353748452722E-2</v>
      </c>
      <c r="BT306" s="597">
        <v>8</v>
      </c>
      <c r="BU306" s="115">
        <f t="shared" si="201"/>
        <v>0.21621621621621623</v>
      </c>
      <c r="BV306" s="597">
        <v>3</v>
      </c>
      <c r="BW306" s="115">
        <f t="shared" si="202"/>
        <v>0.25</v>
      </c>
      <c r="BX306" s="409" t="str">
        <f t="shared" si="203"/>
        <v/>
      </c>
    </row>
    <row r="307" spans="1:76" s="503" customFormat="1" ht="13.5" thickBot="1" x14ac:dyDescent="0.25">
      <c r="A307" s="491" t="s">
        <v>4</v>
      </c>
      <c r="B307" s="491" t="s">
        <v>6</v>
      </c>
      <c r="C307" s="491" t="s">
        <v>502</v>
      </c>
      <c r="D307" s="491" t="s">
        <v>509</v>
      </c>
      <c r="E307" s="491" t="s">
        <v>504</v>
      </c>
      <c r="F307" s="491" t="s">
        <v>505</v>
      </c>
      <c r="G307" s="94" t="s">
        <v>926</v>
      </c>
      <c r="H307" s="83" t="s">
        <v>1110</v>
      </c>
      <c r="I307" s="9" t="s">
        <v>935</v>
      </c>
      <c r="J307" s="94" t="s">
        <v>505</v>
      </c>
      <c r="K307" s="508"/>
      <c r="L307" s="508"/>
      <c r="M307" s="509"/>
      <c r="N307" s="508"/>
      <c r="O307" s="508"/>
      <c r="P307" s="508"/>
      <c r="Q307" s="524"/>
      <c r="R307" s="524"/>
      <c r="S307" s="524"/>
      <c r="T307" s="147" t="s">
        <v>386</v>
      </c>
      <c r="U307" s="494">
        <v>1</v>
      </c>
      <c r="V307" s="497">
        <v>0</v>
      </c>
      <c r="W307" s="497">
        <v>5</v>
      </c>
      <c r="X307" s="495">
        <f t="shared" si="186"/>
        <v>5</v>
      </c>
      <c r="Y307" s="496">
        <f t="shared" si="187"/>
        <v>33790</v>
      </c>
      <c r="Z307" s="496">
        <f t="shared" si="210"/>
        <v>17638</v>
      </c>
      <c r="AA307" s="497">
        <v>3</v>
      </c>
      <c r="AB307" s="498">
        <f t="shared" si="220"/>
        <v>0.6</v>
      </c>
      <c r="AC307" s="497">
        <v>1</v>
      </c>
      <c r="AD307" s="498" t="s">
        <v>435</v>
      </c>
      <c r="AE307" s="497">
        <v>0</v>
      </c>
      <c r="AF307" s="498">
        <f t="shared" si="221"/>
        <v>0</v>
      </c>
      <c r="AG307" s="497">
        <v>1</v>
      </c>
      <c r="AH307" s="500"/>
      <c r="AI307" s="499"/>
      <c r="AJ307" s="500"/>
      <c r="AK307" s="499"/>
      <c r="AL307" s="500"/>
      <c r="AM307" s="446">
        <v>33751</v>
      </c>
      <c r="AN307" s="496">
        <v>39</v>
      </c>
      <c r="AO307" s="501">
        <f t="shared" si="222"/>
        <v>1.1541876294761764E-3</v>
      </c>
      <c r="AP307" s="496">
        <f t="shared" si="213"/>
        <v>33790</v>
      </c>
      <c r="AQ307" s="167">
        <v>45000</v>
      </c>
      <c r="AR307" s="665">
        <v>0.75088888888888894</v>
      </c>
      <c r="AS307" s="446">
        <f t="shared" si="189"/>
        <v>33751</v>
      </c>
      <c r="AT307" s="446">
        <f t="shared" si="223"/>
        <v>39</v>
      </c>
      <c r="AU307" s="496">
        <f t="shared" si="190"/>
        <v>33790</v>
      </c>
      <c r="AV307" s="496">
        <v>17609</v>
      </c>
      <c r="AW307" s="498">
        <f t="shared" si="219"/>
        <v>0.52173268940179551</v>
      </c>
      <c r="AX307" s="496">
        <v>29</v>
      </c>
      <c r="AY307" s="498">
        <f t="shared" si="224"/>
        <v>0.74358974358974361</v>
      </c>
      <c r="AZ307" s="496">
        <f t="shared" si="191"/>
        <v>17638</v>
      </c>
      <c r="BA307" s="498">
        <f t="shared" si="192"/>
        <v>0.52198875406925127</v>
      </c>
      <c r="BB307" s="496">
        <v>190</v>
      </c>
      <c r="BC307" s="498">
        <f t="shared" si="193"/>
        <v>1.0789936964052473E-2</v>
      </c>
      <c r="BD307" s="497">
        <v>95</v>
      </c>
      <c r="BE307" s="498">
        <f t="shared" si="225"/>
        <v>3.2758620689655173</v>
      </c>
      <c r="BF307" s="497">
        <f t="shared" si="194"/>
        <v>285</v>
      </c>
      <c r="BG307" s="498">
        <f t="shared" si="195"/>
        <v>1.6158294591223494E-2</v>
      </c>
      <c r="BH307" s="496">
        <v>185</v>
      </c>
      <c r="BI307" s="498">
        <f t="shared" si="196"/>
        <v>0.97368421052631582</v>
      </c>
      <c r="BJ307" s="497">
        <v>92</v>
      </c>
      <c r="BK307" s="498">
        <f t="shared" si="209"/>
        <v>0.96842105263157896</v>
      </c>
      <c r="BL307" s="497">
        <f t="shared" si="197"/>
        <v>277</v>
      </c>
      <c r="BM307" s="498">
        <f t="shared" si="198"/>
        <v>0.97192982456140353</v>
      </c>
      <c r="BN307" s="496">
        <v>37</v>
      </c>
      <c r="BO307" s="498">
        <f t="shared" si="199"/>
        <v>2.0977435083342783E-3</v>
      </c>
      <c r="BP307" s="496">
        <v>227</v>
      </c>
      <c r="BQ307" s="498">
        <f t="shared" si="182"/>
        <v>1.2869939902483274E-2</v>
      </c>
      <c r="BR307" s="496">
        <f t="shared" si="183"/>
        <v>264</v>
      </c>
      <c r="BS307" s="498">
        <f t="shared" si="200"/>
        <v>1.4967683410817553E-2</v>
      </c>
      <c r="BT307" s="497">
        <v>1</v>
      </c>
      <c r="BU307" s="498">
        <f t="shared" si="201"/>
        <v>0.2</v>
      </c>
      <c r="BV307" s="497">
        <v>0</v>
      </c>
      <c r="BW307" s="498">
        <f t="shared" si="202"/>
        <v>0</v>
      </c>
      <c r="BX307" s="502" t="str">
        <f t="shared" si="203"/>
        <v/>
      </c>
    </row>
    <row r="308" spans="1:76" s="487" customFormat="1" ht="13.5" thickBot="1" x14ac:dyDescent="0.25">
      <c r="A308" s="392" t="s">
        <v>414</v>
      </c>
      <c r="B308" s="392" t="s">
        <v>5</v>
      </c>
      <c r="C308" s="392" t="s">
        <v>502</v>
      </c>
      <c r="D308" s="392" t="s">
        <v>517</v>
      </c>
      <c r="E308" s="392" t="s">
        <v>518</v>
      </c>
      <c r="F308" s="392" t="s">
        <v>505</v>
      </c>
      <c r="G308" s="9" t="s">
        <v>926</v>
      </c>
      <c r="H308" s="83" t="s">
        <v>517</v>
      </c>
      <c r="I308" s="594" t="s">
        <v>517</v>
      </c>
      <c r="J308" s="593"/>
      <c r="K308" s="394" t="s">
        <v>449</v>
      </c>
      <c r="L308" s="394" t="s">
        <v>951</v>
      </c>
      <c r="M308" s="395" t="s">
        <v>952</v>
      </c>
      <c r="N308" s="394" t="s">
        <v>439</v>
      </c>
      <c r="O308" s="467"/>
      <c r="P308" s="467"/>
      <c r="Q308" s="424"/>
      <c r="R308" s="424"/>
      <c r="S308" s="424"/>
      <c r="T308" s="147" t="s">
        <v>386</v>
      </c>
      <c r="U308" s="397">
        <v>7</v>
      </c>
      <c r="V308" s="605">
        <v>0</v>
      </c>
      <c r="W308" s="605">
        <v>18</v>
      </c>
      <c r="X308" s="606">
        <f t="shared" si="186"/>
        <v>2.5714285714285716</v>
      </c>
      <c r="Y308" s="607">
        <f t="shared" si="187"/>
        <v>14225.857142857143</v>
      </c>
      <c r="Z308" s="607">
        <f t="shared" si="210"/>
        <v>7511.2857142857147</v>
      </c>
      <c r="AA308" s="398"/>
      <c r="AB308" s="399"/>
      <c r="AC308" s="398"/>
      <c r="AD308" s="399"/>
      <c r="AE308" s="398"/>
      <c r="AF308" s="399"/>
      <c r="AG308" s="398"/>
      <c r="AH308" s="399"/>
      <c r="AI308" s="605">
        <v>4</v>
      </c>
      <c r="AJ308" s="608">
        <f t="shared" ref="AJ308:AJ315" si="226">AI308/W308</f>
        <v>0.22222222222222221</v>
      </c>
      <c r="AK308" s="605">
        <v>3</v>
      </c>
      <c r="AL308" s="608">
        <f t="shared" ref="AL308:AL315" si="227">AK308/U308</f>
        <v>0.42857142857142855</v>
      </c>
      <c r="AM308" s="396">
        <v>99581</v>
      </c>
      <c r="AN308" s="429"/>
      <c r="AO308" s="490"/>
      <c r="AP308" s="607">
        <f t="shared" si="213"/>
        <v>99581</v>
      </c>
      <c r="AQ308" s="167">
        <v>136800</v>
      </c>
      <c r="AR308" s="665">
        <v>0.72793128654970762</v>
      </c>
      <c r="AS308" s="396">
        <f t="shared" si="189"/>
        <v>99581</v>
      </c>
      <c r="AT308" s="424"/>
      <c r="AU308" s="607">
        <f t="shared" si="190"/>
        <v>99581</v>
      </c>
      <c r="AV308" s="607">
        <v>52579</v>
      </c>
      <c r="AW308" s="608">
        <f t="shared" si="219"/>
        <v>0.52800232976170158</v>
      </c>
      <c r="AX308" s="429"/>
      <c r="AY308" s="399" t="str">
        <f t="shared" si="224"/>
        <v/>
      </c>
      <c r="AZ308" s="607">
        <f t="shared" si="191"/>
        <v>52579</v>
      </c>
      <c r="BA308" s="608">
        <f t="shared" si="192"/>
        <v>0.52800232976170158</v>
      </c>
      <c r="BB308" s="607">
        <v>432</v>
      </c>
      <c r="BC308" s="608">
        <f t="shared" si="193"/>
        <v>8.2162079917837919E-3</v>
      </c>
      <c r="BD308" s="398"/>
      <c r="BE308" s="399" t="str">
        <f t="shared" si="225"/>
        <v/>
      </c>
      <c r="BF308" s="605">
        <f t="shared" si="194"/>
        <v>432</v>
      </c>
      <c r="BG308" s="608">
        <f t="shared" si="195"/>
        <v>8.2162079917837919E-3</v>
      </c>
      <c r="BH308" s="607">
        <v>411</v>
      </c>
      <c r="BI308" s="608">
        <f t="shared" si="196"/>
        <v>0.95138888888888884</v>
      </c>
      <c r="BJ308" s="398"/>
      <c r="BK308" s="399" t="str">
        <f t="shared" si="209"/>
        <v/>
      </c>
      <c r="BL308" s="605">
        <f t="shared" si="197"/>
        <v>411</v>
      </c>
      <c r="BM308" s="608">
        <f t="shared" si="198"/>
        <v>0.95138888888888884</v>
      </c>
      <c r="BN308" s="607">
        <v>2703</v>
      </c>
      <c r="BO308" s="608">
        <f t="shared" si="199"/>
        <v>5.1408356948591645E-2</v>
      </c>
      <c r="BP308" s="607">
        <v>6625</v>
      </c>
      <c r="BQ308" s="608">
        <f t="shared" si="182"/>
        <v>0.12600087487399914</v>
      </c>
      <c r="BR308" s="607">
        <f t="shared" si="183"/>
        <v>9328</v>
      </c>
      <c r="BS308" s="608">
        <f t="shared" si="200"/>
        <v>0.17740923182259077</v>
      </c>
      <c r="BT308" s="605">
        <v>8</v>
      </c>
      <c r="BU308" s="608">
        <f t="shared" si="201"/>
        <v>0.44444444444444442</v>
      </c>
      <c r="BV308" s="605">
        <v>3</v>
      </c>
      <c r="BW308" s="608">
        <f t="shared" si="202"/>
        <v>0.42857142857142855</v>
      </c>
      <c r="BX308" s="411" t="str">
        <f t="shared" si="203"/>
        <v/>
      </c>
    </row>
    <row r="309" spans="1:76" s="486" customFormat="1" x14ac:dyDescent="0.2">
      <c r="A309" s="400" t="s">
        <v>7</v>
      </c>
      <c r="B309" s="400" t="s">
        <v>9</v>
      </c>
      <c r="C309" s="400" t="s">
        <v>502</v>
      </c>
      <c r="D309" s="400" t="s">
        <v>507</v>
      </c>
      <c r="E309" s="400" t="s">
        <v>504</v>
      </c>
      <c r="F309" s="400" t="s">
        <v>519</v>
      </c>
      <c r="G309" s="12" t="s">
        <v>925</v>
      </c>
      <c r="H309" s="94" t="s">
        <v>1109</v>
      </c>
      <c r="I309" s="10" t="s">
        <v>934</v>
      </c>
      <c r="J309" s="12"/>
      <c r="K309" s="401"/>
      <c r="L309" s="401"/>
      <c r="M309" s="402"/>
      <c r="N309" s="401"/>
      <c r="O309" s="401"/>
      <c r="P309" s="401"/>
      <c r="Q309" s="403"/>
      <c r="R309" s="403"/>
      <c r="S309" s="403"/>
      <c r="T309" s="391" t="s">
        <v>510</v>
      </c>
      <c r="U309" s="405">
        <v>4</v>
      </c>
      <c r="V309" s="597">
        <v>4</v>
      </c>
      <c r="W309" s="597">
        <v>4</v>
      </c>
      <c r="X309" s="113">
        <f t="shared" si="186"/>
        <v>1</v>
      </c>
      <c r="Y309" s="114">
        <f t="shared" si="187"/>
        <v>455.75</v>
      </c>
      <c r="Z309" s="428" t="str">
        <f t="shared" si="210"/>
        <v/>
      </c>
      <c r="AA309" s="406"/>
      <c r="AB309" s="407"/>
      <c r="AC309" s="406"/>
      <c r="AD309" s="407"/>
      <c r="AE309" s="406"/>
      <c r="AF309" s="407"/>
      <c r="AG309" s="406"/>
      <c r="AH309" s="407"/>
      <c r="AI309" s="597">
        <v>2</v>
      </c>
      <c r="AJ309" s="115">
        <f t="shared" si="226"/>
        <v>0.5</v>
      </c>
      <c r="AK309" s="597">
        <v>2</v>
      </c>
      <c r="AL309" s="115">
        <f t="shared" si="227"/>
        <v>0.5</v>
      </c>
      <c r="AM309" s="408">
        <v>1803</v>
      </c>
      <c r="AN309" s="114">
        <v>20</v>
      </c>
      <c r="AO309" s="118">
        <f t="shared" ref="AO309:AO316" si="228">AN309/AP309</f>
        <v>1.0970927043335162E-2</v>
      </c>
      <c r="AP309" s="114">
        <f t="shared" si="213"/>
        <v>1823</v>
      </c>
      <c r="AQ309" s="167">
        <v>2460</v>
      </c>
      <c r="AR309" s="665">
        <v>0.74105691056910572</v>
      </c>
      <c r="AS309" s="403" t="str">
        <f t="shared" si="189"/>
        <v/>
      </c>
      <c r="AT309" s="403" t="str">
        <f t="shared" ref="AT309:AT316" si="229">IF(V309=0,AN309,"")</f>
        <v/>
      </c>
      <c r="AU309" s="428" t="str">
        <f t="shared" si="190"/>
        <v/>
      </c>
      <c r="AV309" s="428"/>
      <c r="AW309" s="407" t="str">
        <f t="shared" si="219"/>
        <v/>
      </c>
      <c r="AX309" s="428"/>
      <c r="AY309" s="407" t="str">
        <f t="shared" si="224"/>
        <v/>
      </c>
      <c r="AZ309" s="428" t="str">
        <f t="shared" si="191"/>
        <v/>
      </c>
      <c r="BA309" s="407" t="str">
        <f t="shared" si="192"/>
        <v/>
      </c>
      <c r="BB309" s="428"/>
      <c r="BC309" s="407" t="str">
        <f t="shared" si="193"/>
        <v/>
      </c>
      <c r="BD309" s="406"/>
      <c r="BE309" s="407" t="str">
        <f t="shared" si="225"/>
        <v/>
      </c>
      <c r="BF309" s="406" t="str">
        <f t="shared" si="194"/>
        <v/>
      </c>
      <c r="BG309" s="407" t="str">
        <f t="shared" si="195"/>
        <v/>
      </c>
      <c r="BH309" s="428"/>
      <c r="BI309" s="407" t="str">
        <f t="shared" si="196"/>
        <v/>
      </c>
      <c r="BJ309" s="406"/>
      <c r="BK309" s="407" t="str">
        <f t="shared" si="209"/>
        <v/>
      </c>
      <c r="BL309" s="406" t="str">
        <f t="shared" si="197"/>
        <v/>
      </c>
      <c r="BM309" s="407" t="str">
        <f t="shared" si="198"/>
        <v/>
      </c>
      <c r="BN309" s="428"/>
      <c r="BO309" s="407" t="str">
        <f t="shared" si="199"/>
        <v/>
      </c>
      <c r="BP309" s="428"/>
      <c r="BQ309" s="407" t="str">
        <f t="shared" si="182"/>
        <v/>
      </c>
      <c r="BR309" s="428" t="str">
        <f t="shared" si="183"/>
        <v/>
      </c>
      <c r="BS309" s="407" t="str">
        <f t="shared" si="200"/>
        <v/>
      </c>
      <c r="BT309" s="597">
        <v>1</v>
      </c>
      <c r="BU309" s="115">
        <f t="shared" si="201"/>
        <v>0.25</v>
      </c>
      <c r="BV309" s="597">
        <v>1</v>
      </c>
      <c r="BW309" s="115">
        <f t="shared" si="202"/>
        <v>0.25</v>
      </c>
      <c r="BX309" s="409" t="str">
        <f t="shared" si="203"/>
        <v/>
      </c>
    </row>
    <row r="310" spans="1:76" s="167" customFormat="1" x14ac:dyDescent="0.2">
      <c r="A310" s="379" t="s">
        <v>7</v>
      </c>
      <c r="B310" s="379" t="s">
        <v>10</v>
      </c>
      <c r="C310" s="379" t="s">
        <v>502</v>
      </c>
      <c r="D310" s="379" t="s">
        <v>507</v>
      </c>
      <c r="E310" s="379" t="s">
        <v>504</v>
      </c>
      <c r="F310" s="379" t="s">
        <v>519</v>
      </c>
      <c r="G310" s="10" t="s">
        <v>925</v>
      </c>
      <c r="H310" s="10" t="s">
        <v>1109</v>
      </c>
      <c r="I310" s="10" t="s">
        <v>934</v>
      </c>
      <c r="J310" s="10"/>
      <c r="K310" s="380"/>
      <c r="L310" s="380"/>
      <c r="M310" s="381"/>
      <c r="N310" s="380"/>
      <c r="O310" s="380"/>
      <c r="P310" s="380"/>
      <c r="Q310" s="382"/>
      <c r="R310" s="382"/>
      <c r="S310" s="382"/>
      <c r="T310" s="147" t="s">
        <v>386</v>
      </c>
      <c r="U310" s="383">
        <v>4</v>
      </c>
      <c r="V310" s="600">
        <v>0</v>
      </c>
      <c r="W310" s="600">
        <v>5</v>
      </c>
      <c r="X310" s="123">
        <f t="shared" si="186"/>
        <v>1.25</v>
      </c>
      <c r="Y310" s="601">
        <f t="shared" si="187"/>
        <v>1378.75</v>
      </c>
      <c r="Z310" s="601">
        <f t="shared" si="210"/>
        <v>781.5</v>
      </c>
      <c r="AA310" s="384"/>
      <c r="AB310" s="385"/>
      <c r="AC310" s="384"/>
      <c r="AD310" s="385"/>
      <c r="AE310" s="384"/>
      <c r="AF310" s="385"/>
      <c r="AG310" s="384"/>
      <c r="AH310" s="385"/>
      <c r="AI310" s="600">
        <v>4</v>
      </c>
      <c r="AJ310" s="598">
        <f t="shared" si="226"/>
        <v>0.8</v>
      </c>
      <c r="AK310" s="600">
        <v>4</v>
      </c>
      <c r="AL310" s="598">
        <f t="shared" si="227"/>
        <v>1</v>
      </c>
      <c r="AM310" s="386">
        <v>5511</v>
      </c>
      <c r="AN310" s="601">
        <v>4</v>
      </c>
      <c r="AO310" s="602">
        <f t="shared" si="228"/>
        <v>7.2529465095194927E-4</v>
      </c>
      <c r="AP310" s="601">
        <f t="shared" si="213"/>
        <v>5515</v>
      </c>
      <c r="AQ310" s="167">
        <v>7840</v>
      </c>
      <c r="AR310" s="665">
        <v>0.70344387755102045</v>
      </c>
      <c r="AS310" s="386">
        <f t="shared" si="189"/>
        <v>5511</v>
      </c>
      <c r="AT310" s="386">
        <f t="shared" si="229"/>
        <v>4</v>
      </c>
      <c r="AU310" s="601">
        <f t="shared" si="190"/>
        <v>5515</v>
      </c>
      <c r="AV310" s="601">
        <v>3124</v>
      </c>
      <c r="AW310" s="598">
        <f t="shared" si="219"/>
        <v>0.56686626746506985</v>
      </c>
      <c r="AX310" s="601">
        <v>2</v>
      </c>
      <c r="AY310" s="598">
        <f t="shared" si="224"/>
        <v>0.5</v>
      </c>
      <c r="AZ310" s="601">
        <f t="shared" si="191"/>
        <v>3126</v>
      </c>
      <c r="BA310" s="598">
        <f t="shared" si="192"/>
        <v>0.56681776971894837</v>
      </c>
      <c r="BB310" s="601">
        <v>20</v>
      </c>
      <c r="BC310" s="598">
        <f t="shared" si="193"/>
        <v>6.4020486555697821E-3</v>
      </c>
      <c r="BD310" s="600">
        <v>0</v>
      </c>
      <c r="BE310" s="598">
        <f t="shared" si="225"/>
        <v>0</v>
      </c>
      <c r="BF310" s="600">
        <f t="shared" si="194"/>
        <v>20</v>
      </c>
      <c r="BG310" s="598">
        <f t="shared" si="195"/>
        <v>6.3979526551503517E-3</v>
      </c>
      <c r="BH310" s="601">
        <v>16</v>
      </c>
      <c r="BI310" s="598">
        <f t="shared" si="196"/>
        <v>0.8</v>
      </c>
      <c r="BJ310" s="600">
        <v>0</v>
      </c>
      <c r="BK310" s="385" t="str">
        <f t="shared" si="209"/>
        <v/>
      </c>
      <c r="BL310" s="600">
        <f t="shared" si="197"/>
        <v>16</v>
      </c>
      <c r="BM310" s="598">
        <f t="shared" si="198"/>
        <v>0.8</v>
      </c>
      <c r="BN310" s="601">
        <v>0</v>
      </c>
      <c r="BO310" s="598">
        <f t="shared" si="199"/>
        <v>0</v>
      </c>
      <c r="BP310" s="601">
        <v>212</v>
      </c>
      <c r="BQ310" s="598">
        <f t="shared" si="182"/>
        <v>6.7818298144593725E-2</v>
      </c>
      <c r="BR310" s="601">
        <f t="shared" si="183"/>
        <v>212</v>
      </c>
      <c r="BS310" s="598">
        <f t="shared" si="200"/>
        <v>6.7818298144593725E-2</v>
      </c>
      <c r="BT310" s="600">
        <v>1</v>
      </c>
      <c r="BU310" s="598">
        <f t="shared" si="201"/>
        <v>0.2</v>
      </c>
      <c r="BV310" s="600">
        <v>1</v>
      </c>
      <c r="BW310" s="598">
        <f t="shared" si="202"/>
        <v>0.25</v>
      </c>
      <c r="BX310" s="387" t="str">
        <f t="shared" si="203"/>
        <v/>
      </c>
    </row>
    <row r="311" spans="1:76" s="167" customFormat="1" x14ac:dyDescent="0.2">
      <c r="A311" s="379" t="s">
        <v>7</v>
      </c>
      <c r="B311" s="379" t="s">
        <v>11</v>
      </c>
      <c r="C311" s="379" t="s">
        <v>502</v>
      </c>
      <c r="D311" s="379" t="s">
        <v>507</v>
      </c>
      <c r="E311" s="379" t="s">
        <v>504</v>
      </c>
      <c r="F311" s="379" t="s">
        <v>519</v>
      </c>
      <c r="G311" s="10" t="s">
        <v>925</v>
      </c>
      <c r="H311" s="10" t="s">
        <v>1109</v>
      </c>
      <c r="I311" s="10" t="s">
        <v>934</v>
      </c>
      <c r="J311" s="10"/>
      <c r="K311" s="380"/>
      <c r="L311" s="380"/>
      <c r="M311" s="381"/>
      <c r="N311" s="380"/>
      <c r="O311" s="380"/>
      <c r="P311" s="380"/>
      <c r="Q311" s="382"/>
      <c r="R311" s="382"/>
      <c r="S311" s="382"/>
      <c r="T311" s="147" t="s">
        <v>386</v>
      </c>
      <c r="U311" s="383">
        <v>4</v>
      </c>
      <c r="V311" s="383">
        <v>0</v>
      </c>
      <c r="W311" s="383">
        <v>5</v>
      </c>
      <c r="X311" s="123">
        <f t="shared" si="186"/>
        <v>1.25</v>
      </c>
      <c r="Y311" s="601">
        <f t="shared" si="187"/>
        <v>807.25</v>
      </c>
      <c r="Z311" s="601">
        <f t="shared" si="210"/>
        <v>498.75</v>
      </c>
      <c r="AA311" s="384"/>
      <c r="AB311" s="385"/>
      <c r="AC311" s="384"/>
      <c r="AD311" s="385"/>
      <c r="AE311" s="384"/>
      <c r="AF311" s="385"/>
      <c r="AG311" s="384"/>
      <c r="AH311" s="385"/>
      <c r="AI311" s="600">
        <v>4</v>
      </c>
      <c r="AJ311" s="598">
        <f t="shared" si="226"/>
        <v>0.8</v>
      </c>
      <c r="AK311" s="600">
        <v>3</v>
      </c>
      <c r="AL311" s="598">
        <f t="shared" si="227"/>
        <v>0.75</v>
      </c>
      <c r="AM311" s="386">
        <v>3221</v>
      </c>
      <c r="AN311" s="601">
        <v>8</v>
      </c>
      <c r="AO311" s="602">
        <f t="shared" si="228"/>
        <v>2.4775472282440383E-3</v>
      </c>
      <c r="AP311" s="601">
        <f t="shared" si="213"/>
        <v>3229</v>
      </c>
      <c r="AQ311" s="167">
        <v>4380</v>
      </c>
      <c r="AR311" s="665">
        <v>0.7372146118721461</v>
      </c>
      <c r="AS311" s="386">
        <f t="shared" si="189"/>
        <v>3221</v>
      </c>
      <c r="AT311" s="386">
        <f t="shared" si="229"/>
        <v>8</v>
      </c>
      <c r="AU311" s="601">
        <f t="shared" si="190"/>
        <v>3229</v>
      </c>
      <c r="AV311" s="601">
        <v>1988</v>
      </c>
      <c r="AW311" s="598">
        <f t="shared" si="219"/>
        <v>0.61719962744489287</v>
      </c>
      <c r="AX311" s="601">
        <v>7</v>
      </c>
      <c r="AY311" s="598">
        <f t="shared" si="224"/>
        <v>0.875</v>
      </c>
      <c r="AZ311" s="601">
        <f t="shared" si="191"/>
        <v>1995</v>
      </c>
      <c r="BA311" s="598">
        <f t="shared" si="192"/>
        <v>0.61783834004335703</v>
      </c>
      <c r="BB311" s="601">
        <v>14</v>
      </c>
      <c r="BC311" s="598">
        <f t="shared" si="193"/>
        <v>7.0422535211267607E-3</v>
      </c>
      <c r="BD311" s="600">
        <v>0</v>
      </c>
      <c r="BE311" s="598">
        <f t="shared" si="225"/>
        <v>0</v>
      </c>
      <c r="BF311" s="600">
        <f t="shared" si="194"/>
        <v>14</v>
      </c>
      <c r="BG311" s="598">
        <f t="shared" si="195"/>
        <v>7.0175438596491229E-3</v>
      </c>
      <c r="BH311" s="601">
        <v>11</v>
      </c>
      <c r="BI311" s="598">
        <f t="shared" si="196"/>
        <v>0.7857142857142857</v>
      </c>
      <c r="BJ311" s="600">
        <v>0</v>
      </c>
      <c r="BK311" s="385" t="str">
        <f t="shared" si="209"/>
        <v/>
      </c>
      <c r="BL311" s="600">
        <f t="shared" si="197"/>
        <v>11</v>
      </c>
      <c r="BM311" s="598">
        <f t="shared" si="198"/>
        <v>0.7857142857142857</v>
      </c>
      <c r="BN311" s="601">
        <v>2</v>
      </c>
      <c r="BO311" s="598">
        <f t="shared" si="199"/>
        <v>1.0025062656641604E-3</v>
      </c>
      <c r="BP311" s="601">
        <v>214</v>
      </c>
      <c r="BQ311" s="598">
        <f t="shared" si="182"/>
        <v>0.10726817042606517</v>
      </c>
      <c r="BR311" s="601">
        <f t="shared" si="183"/>
        <v>216</v>
      </c>
      <c r="BS311" s="598">
        <f t="shared" si="200"/>
        <v>0.10827067669172932</v>
      </c>
      <c r="BT311" s="600">
        <v>1</v>
      </c>
      <c r="BU311" s="598">
        <f t="shared" si="201"/>
        <v>0.2</v>
      </c>
      <c r="BV311" s="600">
        <v>1</v>
      </c>
      <c r="BW311" s="598">
        <f t="shared" si="202"/>
        <v>0.25</v>
      </c>
      <c r="BX311" s="387" t="str">
        <f t="shared" si="203"/>
        <v/>
      </c>
    </row>
    <row r="312" spans="1:76" s="167" customFormat="1" x14ac:dyDescent="0.2">
      <c r="A312" s="379" t="s">
        <v>7</v>
      </c>
      <c r="B312" s="379" t="s">
        <v>12</v>
      </c>
      <c r="C312" s="379" t="s">
        <v>502</v>
      </c>
      <c r="D312" s="379" t="s">
        <v>507</v>
      </c>
      <c r="E312" s="379" t="s">
        <v>504</v>
      </c>
      <c r="F312" s="379" t="s">
        <v>519</v>
      </c>
      <c r="G312" s="10" t="s">
        <v>925</v>
      </c>
      <c r="H312" s="10" t="s">
        <v>1109</v>
      </c>
      <c r="I312" s="591" t="s">
        <v>934</v>
      </c>
      <c r="J312" s="591"/>
      <c r="K312" s="380"/>
      <c r="L312" s="380"/>
      <c r="M312" s="381"/>
      <c r="N312" s="380"/>
      <c r="O312" s="380"/>
      <c r="P312" s="380"/>
      <c r="Q312" s="382"/>
      <c r="R312" s="382"/>
      <c r="S312" s="382"/>
      <c r="T312" s="147" t="s">
        <v>386</v>
      </c>
      <c r="U312" s="383">
        <v>4</v>
      </c>
      <c r="V312" s="600">
        <v>0</v>
      </c>
      <c r="W312" s="600">
        <v>6</v>
      </c>
      <c r="X312" s="123">
        <f t="shared" si="186"/>
        <v>1.5</v>
      </c>
      <c r="Y312" s="601">
        <f t="shared" si="187"/>
        <v>1376.5</v>
      </c>
      <c r="Z312" s="601">
        <f t="shared" si="210"/>
        <v>725.25</v>
      </c>
      <c r="AA312" s="384"/>
      <c r="AB312" s="385"/>
      <c r="AC312" s="384"/>
      <c r="AD312" s="385"/>
      <c r="AE312" s="384"/>
      <c r="AF312" s="385"/>
      <c r="AG312" s="384"/>
      <c r="AH312" s="385"/>
      <c r="AI312" s="600">
        <v>3</v>
      </c>
      <c r="AJ312" s="598">
        <f t="shared" si="226"/>
        <v>0.5</v>
      </c>
      <c r="AK312" s="600">
        <v>3</v>
      </c>
      <c r="AL312" s="598">
        <f t="shared" si="227"/>
        <v>0.75</v>
      </c>
      <c r="AM312" s="386">
        <v>5503</v>
      </c>
      <c r="AN312" s="601">
        <v>3</v>
      </c>
      <c r="AO312" s="602">
        <f t="shared" si="228"/>
        <v>5.4486015256084274E-4</v>
      </c>
      <c r="AP312" s="601">
        <f t="shared" si="213"/>
        <v>5506</v>
      </c>
      <c r="AQ312" s="167">
        <v>7890</v>
      </c>
      <c r="AR312" s="665">
        <v>0.69784537389100132</v>
      </c>
      <c r="AS312" s="386">
        <f t="shared" si="189"/>
        <v>5503</v>
      </c>
      <c r="AT312" s="386">
        <f t="shared" si="229"/>
        <v>3</v>
      </c>
      <c r="AU312" s="601">
        <f t="shared" si="190"/>
        <v>5506</v>
      </c>
      <c r="AV312" s="601">
        <v>2898</v>
      </c>
      <c r="AW312" s="598">
        <f t="shared" si="219"/>
        <v>0.52662184263129197</v>
      </c>
      <c r="AX312" s="601">
        <v>3</v>
      </c>
      <c r="AY312" s="598">
        <f t="shared" si="224"/>
        <v>1</v>
      </c>
      <c r="AZ312" s="601">
        <f t="shared" si="191"/>
        <v>2901</v>
      </c>
      <c r="BA312" s="598">
        <f t="shared" si="192"/>
        <v>0.52687976752633492</v>
      </c>
      <c r="BB312" s="601">
        <v>24</v>
      </c>
      <c r="BC312" s="598">
        <f t="shared" si="193"/>
        <v>8.2815734989648039E-3</v>
      </c>
      <c r="BD312" s="600">
        <v>0</v>
      </c>
      <c r="BE312" s="598">
        <f t="shared" si="225"/>
        <v>0</v>
      </c>
      <c r="BF312" s="600">
        <f t="shared" si="194"/>
        <v>24</v>
      </c>
      <c r="BG312" s="598">
        <f t="shared" si="195"/>
        <v>8.2730093071354711E-3</v>
      </c>
      <c r="BH312" s="601">
        <v>18</v>
      </c>
      <c r="BI312" s="598">
        <f t="shared" si="196"/>
        <v>0.75</v>
      </c>
      <c r="BJ312" s="600">
        <v>0</v>
      </c>
      <c r="BK312" s="385" t="str">
        <f t="shared" si="209"/>
        <v/>
      </c>
      <c r="BL312" s="600">
        <f t="shared" si="197"/>
        <v>18</v>
      </c>
      <c r="BM312" s="598">
        <f t="shared" si="198"/>
        <v>0.75</v>
      </c>
      <c r="BN312" s="601">
        <v>4</v>
      </c>
      <c r="BO312" s="598">
        <f t="shared" si="199"/>
        <v>1.3788348845225785E-3</v>
      </c>
      <c r="BP312" s="601">
        <v>103</v>
      </c>
      <c r="BQ312" s="598">
        <f t="shared" si="182"/>
        <v>3.5504998276456395E-2</v>
      </c>
      <c r="BR312" s="601">
        <f t="shared" si="183"/>
        <v>107</v>
      </c>
      <c r="BS312" s="598">
        <f t="shared" si="200"/>
        <v>3.6883833160978971E-2</v>
      </c>
      <c r="BT312" s="600">
        <v>2</v>
      </c>
      <c r="BU312" s="598">
        <f t="shared" si="201"/>
        <v>0.33333333333333331</v>
      </c>
      <c r="BV312" s="600">
        <v>1</v>
      </c>
      <c r="BW312" s="598">
        <f t="shared" si="202"/>
        <v>0.25</v>
      </c>
      <c r="BX312" s="387" t="str">
        <f t="shared" si="203"/>
        <v/>
      </c>
    </row>
    <row r="313" spans="1:76" s="167" customFormat="1" x14ac:dyDescent="0.2">
      <c r="A313" s="379" t="s">
        <v>7</v>
      </c>
      <c r="B313" s="379" t="s">
        <v>13</v>
      </c>
      <c r="C313" s="379" t="s">
        <v>14</v>
      </c>
      <c r="D313" s="379" t="s">
        <v>515</v>
      </c>
      <c r="E313" s="379" t="s">
        <v>504</v>
      </c>
      <c r="F313" s="379" t="s">
        <v>519</v>
      </c>
      <c r="G313" s="10" t="s">
        <v>925</v>
      </c>
      <c r="H313" s="10" t="s">
        <v>1109</v>
      </c>
      <c r="I313" s="10" t="s">
        <v>934</v>
      </c>
      <c r="J313" s="10"/>
      <c r="K313" s="380"/>
      <c r="L313" s="380"/>
      <c r="M313" s="381"/>
      <c r="N313" s="380"/>
      <c r="O313" s="380"/>
      <c r="P313" s="380"/>
      <c r="Q313" s="382"/>
      <c r="R313" s="382"/>
      <c r="S313" s="382"/>
      <c r="T313" s="147" t="s">
        <v>386</v>
      </c>
      <c r="U313" s="383">
        <v>10</v>
      </c>
      <c r="V313" s="600">
        <v>0</v>
      </c>
      <c r="W313" s="600">
        <v>38</v>
      </c>
      <c r="X313" s="123">
        <f t="shared" si="186"/>
        <v>3.8</v>
      </c>
      <c r="Y313" s="601">
        <f t="shared" si="187"/>
        <v>3860.2</v>
      </c>
      <c r="Z313" s="601">
        <f t="shared" si="210"/>
        <v>2237</v>
      </c>
      <c r="AA313" s="600">
        <v>7</v>
      </c>
      <c r="AB313" s="598">
        <f>AA313/W313</f>
        <v>0.18421052631578946</v>
      </c>
      <c r="AC313" s="384"/>
      <c r="AD313" s="385"/>
      <c r="AE313" s="600">
        <v>7</v>
      </c>
      <c r="AF313" s="598">
        <f>AE313/U313</f>
        <v>0.7</v>
      </c>
      <c r="AG313" s="600">
        <f>AE313</f>
        <v>7</v>
      </c>
      <c r="AH313" s="385"/>
      <c r="AI313" s="600">
        <v>0</v>
      </c>
      <c r="AJ313" s="598">
        <f t="shared" si="226"/>
        <v>0</v>
      </c>
      <c r="AK313" s="600">
        <v>0</v>
      </c>
      <c r="AL313" s="598">
        <f t="shared" si="227"/>
        <v>0</v>
      </c>
      <c r="AM313" s="386">
        <v>38570</v>
      </c>
      <c r="AN313" s="601">
        <v>32</v>
      </c>
      <c r="AO313" s="602">
        <f t="shared" si="228"/>
        <v>8.2897259209367387E-4</v>
      </c>
      <c r="AP313" s="601">
        <f t="shared" si="213"/>
        <v>38602</v>
      </c>
      <c r="AQ313" s="167">
        <v>51700</v>
      </c>
      <c r="AR313" s="665">
        <v>0.74665377176015479</v>
      </c>
      <c r="AS313" s="386">
        <f t="shared" si="189"/>
        <v>38570</v>
      </c>
      <c r="AT313" s="386">
        <f t="shared" si="229"/>
        <v>32</v>
      </c>
      <c r="AU313" s="601">
        <f t="shared" si="190"/>
        <v>38602</v>
      </c>
      <c r="AV313" s="601">
        <v>22343</v>
      </c>
      <c r="AW313" s="598">
        <f t="shared" si="219"/>
        <v>0.57928441794140528</v>
      </c>
      <c r="AX313" s="601">
        <v>27</v>
      </c>
      <c r="AY313" s="598">
        <f t="shared" si="224"/>
        <v>0.84375</v>
      </c>
      <c r="AZ313" s="601">
        <f t="shared" si="191"/>
        <v>22370</v>
      </c>
      <c r="BA313" s="598">
        <f t="shared" si="192"/>
        <v>0.57950365266048387</v>
      </c>
      <c r="BB313" s="601">
        <v>204</v>
      </c>
      <c r="BC313" s="598">
        <f t="shared" si="193"/>
        <v>9.1303764042429403E-3</v>
      </c>
      <c r="BD313" s="600">
        <v>0</v>
      </c>
      <c r="BE313" s="598">
        <f t="shared" si="225"/>
        <v>0</v>
      </c>
      <c r="BF313" s="600">
        <f t="shared" si="194"/>
        <v>204</v>
      </c>
      <c r="BG313" s="598">
        <f t="shared" si="195"/>
        <v>9.1193562807331246E-3</v>
      </c>
      <c r="BH313" s="601">
        <v>146</v>
      </c>
      <c r="BI313" s="598">
        <f t="shared" si="196"/>
        <v>0.71568627450980393</v>
      </c>
      <c r="BJ313" s="600">
        <v>0</v>
      </c>
      <c r="BK313" s="385" t="str">
        <f t="shared" si="209"/>
        <v/>
      </c>
      <c r="BL313" s="600">
        <f t="shared" si="197"/>
        <v>146</v>
      </c>
      <c r="BM313" s="598">
        <f t="shared" si="198"/>
        <v>0.71568627450980393</v>
      </c>
      <c r="BN313" s="601">
        <v>233</v>
      </c>
      <c r="BO313" s="598">
        <f t="shared" si="199"/>
        <v>1.041573535985695E-2</v>
      </c>
      <c r="BP313" s="601">
        <v>292</v>
      </c>
      <c r="BQ313" s="598">
        <f t="shared" si="182"/>
        <v>1.3053196244970942E-2</v>
      </c>
      <c r="BR313" s="601">
        <f t="shared" si="183"/>
        <v>525</v>
      </c>
      <c r="BS313" s="598">
        <f t="shared" si="200"/>
        <v>2.3468931604827895E-2</v>
      </c>
      <c r="BT313" s="600">
        <v>13</v>
      </c>
      <c r="BU313" s="598">
        <f t="shared" si="201"/>
        <v>0.34210526315789475</v>
      </c>
      <c r="BV313" s="600">
        <v>2</v>
      </c>
      <c r="BW313" s="598">
        <f t="shared" si="202"/>
        <v>0.2</v>
      </c>
      <c r="BX313" s="387" t="str">
        <f t="shared" si="203"/>
        <v/>
      </c>
    </row>
    <row r="314" spans="1:76" s="167" customFormat="1" x14ac:dyDescent="0.2">
      <c r="A314" s="379" t="s">
        <v>7</v>
      </c>
      <c r="B314" s="379" t="s">
        <v>13</v>
      </c>
      <c r="C314" s="379" t="s">
        <v>15</v>
      </c>
      <c r="D314" s="379" t="s">
        <v>515</v>
      </c>
      <c r="E314" s="379" t="s">
        <v>504</v>
      </c>
      <c r="F314" s="379" t="s">
        <v>519</v>
      </c>
      <c r="G314" s="10" t="s">
        <v>925</v>
      </c>
      <c r="H314" s="10" t="s">
        <v>1109</v>
      </c>
      <c r="I314" s="10" t="s">
        <v>934</v>
      </c>
      <c r="J314" s="10"/>
      <c r="K314" s="380"/>
      <c r="L314" s="380"/>
      <c r="M314" s="381"/>
      <c r="N314" s="380"/>
      <c r="O314" s="380"/>
      <c r="P314" s="380"/>
      <c r="Q314" s="382"/>
      <c r="R314" s="382"/>
      <c r="S314" s="382"/>
      <c r="T314" s="391" t="s">
        <v>510</v>
      </c>
      <c r="U314" s="383">
        <v>2</v>
      </c>
      <c r="V314" s="600">
        <v>2</v>
      </c>
      <c r="W314" s="600">
        <v>2</v>
      </c>
      <c r="X314" s="123">
        <f t="shared" si="186"/>
        <v>1</v>
      </c>
      <c r="Y314" s="601">
        <f t="shared" si="187"/>
        <v>3664.5</v>
      </c>
      <c r="Z314" s="388" t="str">
        <f t="shared" si="210"/>
        <v/>
      </c>
      <c r="AA314" s="600">
        <v>2</v>
      </c>
      <c r="AB314" s="598">
        <f>AA314/W314</f>
        <v>1</v>
      </c>
      <c r="AC314" s="384"/>
      <c r="AD314" s="385"/>
      <c r="AE314" s="600">
        <v>2</v>
      </c>
      <c r="AF314" s="598">
        <f>AE314/U314</f>
        <v>1</v>
      </c>
      <c r="AG314" s="600">
        <f>AE314</f>
        <v>2</v>
      </c>
      <c r="AH314" s="385"/>
      <c r="AI314" s="600">
        <v>0</v>
      </c>
      <c r="AJ314" s="598">
        <f t="shared" si="226"/>
        <v>0</v>
      </c>
      <c r="AK314" s="600">
        <v>0</v>
      </c>
      <c r="AL314" s="598">
        <f t="shared" si="227"/>
        <v>0</v>
      </c>
      <c r="AM314" s="386">
        <v>7306</v>
      </c>
      <c r="AN314" s="601">
        <v>23</v>
      </c>
      <c r="AO314" s="602">
        <f t="shared" si="228"/>
        <v>3.1382180379315051E-3</v>
      </c>
      <c r="AP314" s="601">
        <f t="shared" si="213"/>
        <v>7329</v>
      </c>
      <c r="AQ314" s="167">
        <v>10350</v>
      </c>
      <c r="AR314" s="665">
        <v>0.70811594202898553</v>
      </c>
      <c r="AS314" s="382" t="str">
        <f t="shared" si="189"/>
        <v/>
      </c>
      <c r="AT314" s="382" t="str">
        <f t="shared" si="229"/>
        <v/>
      </c>
      <c r="AU314" s="388" t="str">
        <f t="shared" si="190"/>
        <v/>
      </c>
      <c r="AV314" s="388"/>
      <c r="AW314" s="385" t="str">
        <f t="shared" si="219"/>
        <v/>
      </c>
      <c r="AX314" s="388"/>
      <c r="AY314" s="385" t="str">
        <f t="shared" si="224"/>
        <v/>
      </c>
      <c r="AZ314" s="388" t="str">
        <f t="shared" si="191"/>
        <v/>
      </c>
      <c r="BA314" s="385" t="str">
        <f t="shared" si="192"/>
        <v/>
      </c>
      <c r="BB314" s="388"/>
      <c r="BC314" s="385" t="str">
        <f t="shared" si="193"/>
        <v/>
      </c>
      <c r="BD314" s="384"/>
      <c r="BE314" s="385" t="str">
        <f t="shared" si="225"/>
        <v/>
      </c>
      <c r="BF314" s="384" t="str">
        <f t="shared" si="194"/>
        <v/>
      </c>
      <c r="BG314" s="385" t="str">
        <f t="shared" si="195"/>
        <v/>
      </c>
      <c r="BH314" s="388"/>
      <c r="BI314" s="385" t="str">
        <f t="shared" si="196"/>
        <v/>
      </c>
      <c r="BJ314" s="384"/>
      <c r="BK314" s="385" t="str">
        <f t="shared" si="209"/>
        <v/>
      </c>
      <c r="BL314" s="384" t="str">
        <f t="shared" si="197"/>
        <v/>
      </c>
      <c r="BM314" s="385" t="str">
        <f t="shared" si="198"/>
        <v/>
      </c>
      <c r="BN314" s="388"/>
      <c r="BO314" s="385" t="str">
        <f t="shared" si="199"/>
        <v/>
      </c>
      <c r="BP314" s="388"/>
      <c r="BQ314" s="385" t="str">
        <f t="shared" si="182"/>
        <v/>
      </c>
      <c r="BR314" s="388" t="str">
        <f t="shared" si="183"/>
        <v/>
      </c>
      <c r="BS314" s="385" t="str">
        <f t="shared" si="200"/>
        <v/>
      </c>
      <c r="BT314" s="600">
        <v>1</v>
      </c>
      <c r="BU314" s="598">
        <f t="shared" si="201"/>
        <v>0.5</v>
      </c>
      <c r="BV314" s="600">
        <v>1</v>
      </c>
      <c r="BW314" s="598">
        <f t="shared" si="202"/>
        <v>0.5</v>
      </c>
      <c r="BX314" s="387" t="str">
        <f t="shared" si="203"/>
        <v/>
      </c>
    </row>
    <row r="315" spans="1:76" s="167" customFormat="1" x14ac:dyDescent="0.2">
      <c r="A315" s="379" t="s">
        <v>7</v>
      </c>
      <c r="B315" s="379" t="s">
        <v>13</v>
      </c>
      <c r="C315" s="379" t="s">
        <v>16</v>
      </c>
      <c r="D315" s="379" t="s">
        <v>515</v>
      </c>
      <c r="E315" s="379" t="s">
        <v>504</v>
      </c>
      <c r="F315" s="379" t="s">
        <v>519</v>
      </c>
      <c r="G315" s="10" t="s">
        <v>925</v>
      </c>
      <c r="H315" s="10" t="s">
        <v>1109</v>
      </c>
      <c r="I315" s="10" t="s">
        <v>934</v>
      </c>
      <c r="J315" s="10"/>
      <c r="K315" s="391" t="s">
        <v>436</v>
      </c>
      <c r="L315" s="391" t="s">
        <v>438</v>
      </c>
      <c r="M315" s="473" t="s">
        <v>993</v>
      </c>
      <c r="N315" s="391" t="s">
        <v>437</v>
      </c>
      <c r="O315" s="391" t="s">
        <v>438</v>
      </c>
      <c r="P315" s="391" t="s">
        <v>438</v>
      </c>
      <c r="Q315" s="386">
        <v>53261</v>
      </c>
      <c r="R315" s="386">
        <v>566</v>
      </c>
      <c r="S315" s="386">
        <v>85</v>
      </c>
      <c r="T315" s="147" t="s">
        <v>386</v>
      </c>
      <c r="U315" s="383">
        <v>2</v>
      </c>
      <c r="V315" s="600">
        <v>0</v>
      </c>
      <c r="W315" s="600">
        <v>4</v>
      </c>
      <c r="X315" s="123">
        <f t="shared" si="186"/>
        <v>2</v>
      </c>
      <c r="Y315" s="601">
        <f t="shared" si="187"/>
        <v>3667</v>
      </c>
      <c r="Z315" s="601">
        <f t="shared" si="210"/>
        <v>2067.5</v>
      </c>
      <c r="AA315" s="600">
        <v>2</v>
      </c>
      <c r="AB315" s="598">
        <f>AA315/W315</f>
        <v>0.5</v>
      </c>
      <c r="AC315" s="384"/>
      <c r="AD315" s="385"/>
      <c r="AE315" s="600">
        <v>2</v>
      </c>
      <c r="AF315" s="598">
        <f>AE315/U315</f>
        <v>1</v>
      </c>
      <c r="AG315" s="600">
        <f>AE315</f>
        <v>2</v>
      </c>
      <c r="AH315" s="385"/>
      <c r="AI315" s="600">
        <v>1</v>
      </c>
      <c r="AJ315" s="598">
        <f t="shared" si="226"/>
        <v>0.25</v>
      </c>
      <c r="AK315" s="600">
        <v>0</v>
      </c>
      <c r="AL315" s="598">
        <f t="shared" si="227"/>
        <v>0</v>
      </c>
      <c r="AM315" s="386">
        <v>7330</v>
      </c>
      <c r="AN315" s="601">
        <v>4</v>
      </c>
      <c r="AO315" s="602">
        <f t="shared" si="228"/>
        <v>5.4540496318516497E-4</v>
      </c>
      <c r="AP315" s="601">
        <f t="shared" si="213"/>
        <v>7334</v>
      </c>
      <c r="AQ315" s="167">
        <v>10250</v>
      </c>
      <c r="AR315" s="665">
        <v>0.71551219512195119</v>
      </c>
      <c r="AS315" s="386">
        <f t="shared" si="189"/>
        <v>7330</v>
      </c>
      <c r="AT315" s="386">
        <f t="shared" si="229"/>
        <v>4</v>
      </c>
      <c r="AU315" s="601">
        <f t="shared" si="190"/>
        <v>7334</v>
      </c>
      <c r="AV315" s="601">
        <v>4133</v>
      </c>
      <c r="AW315" s="598">
        <f t="shared" si="219"/>
        <v>0.56384720327421556</v>
      </c>
      <c r="AX315" s="601">
        <v>2</v>
      </c>
      <c r="AY315" s="598">
        <f t="shared" si="224"/>
        <v>0.5</v>
      </c>
      <c r="AZ315" s="601">
        <f t="shared" si="191"/>
        <v>4135</v>
      </c>
      <c r="BA315" s="598">
        <f t="shared" si="192"/>
        <v>0.56381238069266426</v>
      </c>
      <c r="BB315" s="601">
        <v>26</v>
      </c>
      <c r="BC315" s="598">
        <f t="shared" si="193"/>
        <v>6.2908299056375514E-3</v>
      </c>
      <c r="BD315" s="600">
        <v>0</v>
      </c>
      <c r="BE315" s="598">
        <f t="shared" si="225"/>
        <v>0</v>
      </c>
      <c r="BF315" s="600">
        <f t="shared" si="194"/>
        <v>26</v>
      </c>
      <c r="BG315" s="598">
        <f t="shared" si="195"/>
        <v>6.2877871825876659E-3</v>
      </c>
      <c r="BH315" s="601">
        <v>21</v>
      </c>
      <c r="BI315" s="598">
        <f t="shared" si="196"/>
        <v>0.80769230769230771</v>
      </c>
      <c r="BJ315" s="600">
        <v>0</v>
      </c>
      <c r="BK315" s="385" t="str">
        <f t="shared" si="209"/>
        <v/>
      </c>
      <c r="BL315" s="600">
        <f t="shared" si="197"/>
        <v>21</v>
      </c>
      <c r="BM315" s="598">
        <f t="shared" si="198"/>
        <v>0.80769230769230771</v>
      </c>
      <c r="BN315" s="601">
        <v>7</v>
      </c>
      <c r="BO315" s="598">
        <f t="shared" si="199"/>
        <v>1.6928657799274486E-3</v>
      </c>
      <c r="BP315" s="601">
        <v>293</v>
      </c>
      <c r="BQ315" s="598">
        <f t="shared" si="182"/>
        <v>7.0858524788391775E-2</v>
      </c>
      <c r="BR315" s="601">
        <f t="shared" si="183"/>
        <v>300</v>
      </c>
      <c r="BS315" s="598">
        <f t="shared" si="200"/>
        <v>7.2551390568319232E-2</v>
      </c>
      <c r="BT315" s="600">
        <v>1</v>
      </c>
      <c r="BU315" s="598">
        <f t="shared" si="201"/>
        <v>0.25</v>
      </c>
      <c r="BV315" s="600">
        <v>1</v>
      </c>
      <c r="BW315" s="598">
        <f t="shared" si="202"/>
        <v>0.5</v>
      </c>
      <c r="BX315" s="387" t="str">
        <f t="shared" si="203"/>
        <v/>
      </c>
    </row>
    <row r="316" spans="1:76" s="503" customFormat="1" ht="13.5" thickBot="1" x14ac:dyDescent="0.25">
      <c r="A316" s="491" t="s">
        <v>7</v>
      </c>
      <c r="B316" s="491" t="s">
        <v>13</v>
      </c>
      <c r="C316" s="491" t="s">
        <v>502</v>
      </c>
      <c r="D316" s="491" t="s">
        <v>509</v>
      </c>
      <c r="E316" s="491" t="s">
        <v>504</v>
      </c>
      <c r="F316" s="491" t="s">
        <v>519</v>
      </c>
      <c r="G316" s="94" t="s">
        <v>925</v>
      </c>
      <c r="H316" s="103" t="s">
        <v>1109</v>
      </c>
      <c r="I316" s="10" t="s">
        <v>934</v>
      </c>
      <c r="J316" s="94"/>
      <c r="K316" s="508"/>
      <c r="L316" s="508"/>
      <c r="M316" s="509"/>
      <c r="N316" s="508"/>
      <c r="O316" s="508"/>
      <c r="P316" s="508"/>
      <c r="Q316" s="524"/>
      <c r="R316" s="524"/>
      <c r="S316" s="524"/>
      <c r="T316" s="493" t="s">
        <v>386</v>
      </c>
      <c r="U316" s="494">
        <v>1</v>
      </c>
      <c r="V316" s="497">
        <v>0</v>
      </c>
      <c r="W316" s="497">
        <v>8</v>
      </c>
      <c r="X316" s="495">
        <f t="shared" si="186"/>
        <v>8</v>
      </c>
      <c r="Y316" s="496">
        <f t="shared" si="187"/>
        <v>53265</v>
      </c>
      <c r="Z316" s="496">
        <f t="shared" si="210"/>
        <v>30730</v>
      </c>
      <c r="AA316" s="497">
        <v>3</v>
      </c>
      <c r="AB316" s="498">
        <f>AA316/W316</f>
        <v>0.375</v>
      </c>
      <c r="AC316" s="497">
        <v>6</v>
      </c>
      <c r="AD316" s="498" t="s">
        <v>310</v>
      </c>
      <c r="AE316" s="497">
        <v>0</v>
      </c>
      <c r="AF316" s="498">
        <f>AE316/U316</f>
        <v>0</v>
      </c>
      <c r="AG316" s="497">
        <v>0</v>
      </c>
      <c r="AH316" s="500"/>
      <c r="AI316" s="499"/>
      <c r="AJ316" s="500"/>
      <c r="AK316" s="499"/>
      <c r="AL316" s="500"/>
      <c r="AM316" s="446">
        <v>53206</v>
      </c>
      <c r="AN316" s="496">
        <v>59</v>
      </c>
      <c r="AO316" s="501">
        <f t="shared" si="228"/>
        <v>1.1076692011639914E-3</v>
      </c>
      <c r="AP316" s="496">
        <f t="shared" si="213"/>
        <v>53265</v>
      </c>
      <c r="AQ316" s="167">
        <v>72300</v>
      </c>
      <c r="AR316" s="665">
        <v>0.73672199170124486</v>
      </c>
      <c r="AS316" s="446">
        <f t="shared" si="189"/>
        <v>53206</v>
      </c>
      <c r="AT316" s="446">
        <f t="shared" si="229"/>
        <v>59</v>
      </c>
      <c r="AU316" s="496">
        <f t="shared" si="190"/>
        <v>53265</v>
      </c>
      <c r="AV316" s="496">
        <v>30682</v>
      </c>
      <c r="AW316" s="498">
        <f t="shared" si="219"/>
        <v>0.57666428598278385</v>
      </c>
      <c r="AX316" s="496">
        <v>48</v>
      </c>
      <c r="AY316" s="498">
        <f t="shared" si="224"/>
        <v>0.81355932203389836</v>
      </c>
      <c r="AZ316" s="496">
        <f t="shared" si="191"/>
        <v>30730</v>
      </c>
      <c r="BA316" s="498">
        <f t="shared" si="192"/>
        <v>0.57692668731812635</v>
      </c>
      <c r="BB316" s="496">
        <v>264</v>
      </c>
      <c r="BC316" s="498">
        <f t="shared" si="193"/>
        <v>8.6043934554461896E-3</v>
      </c>
      <c r="BD316" s="497">
        <v>0</v>
      </c>
      <c r="BE316" s="498">
        <f t="shared" si="225"/>
        <v>0</v>
      </c>
      <c r="BF316" s="497">
        <f t="shared" si="194"/>
        <v>264</v>
      </c>
      <c r="BG316" s="498">
        <f t="shared" si="195"/>
        <v>8.5909534656687277E-3</v>
      </c>
      <c r="BH316" s="496">
        <v>191</v>
      </c>
      <c r="BI316" s="498">
        <f t="shared" si="196"/>
        <v>0.72348484848484851</v>
      </c>
      <c r="BJ316" s="497">
        <v>0</v>
      </c>
      <c r="BK316" s="500" t="str">
        <f t="shared" si="209"/>
        <v/>
      </c>
      <c r="BL316" s="497">
        <f t="shared" si="197"/>
        <v>191</v>
      </c>
      <c r="BM316" s="498">
        <f t="shared" si="198"/>
        <v>0.72348484848484851</v>
      </c>
      <c r="BN316" s="496">
        <v>99</v>
      </c>
      <c r="BO316" s="498">
        <f t="shared" si="199"/>
        <v>3.2216075496257729E-3</v>
      </c>
      <c r="BP316" s="496">
        <v>212</v>
      </c>
      <c r="BQ316" s="498">
        <f t="shared" si="182"/>
        <v>6.8987959648551906E-3</v>
      </c>
      <c r="BR316" s="496">
        <f t="shared" si="183"/>
        <v>311</v>
      </c>
      <c r="BS316" s="498">
        <f t="shared" si="200"/>
        <v>1.0120403514480963E-2</v>
      </c>
      <c r="BT316" s="497">
        <v>2</v>
      </c>
      <c r="BU316" s="498">
        <f t="shared" si="201"/>
        <v>0.25</v>
      </c>
      <c r="BV316" s="497">
        <v>0</v>
      </c>
      <c r="BW316" s="498">
        <f t="shared" si="202"/>
        <v>0</v>
      </c>
      <c r="BX316" s="502" t="str">
        <f t="shared" si="203"/>
        <v/>
      </c>
    </row>
    <row r="317" spans="1:76" s="487" customFormat="1" ht="13.5" thickBot="1" x14ac:dyDescent="0.25">
      <c r="A317" s="392" t="s">
        <v>393</v>
      </c>
      <c r="B317" s="392" t="s">
        <v>617</v>
      </c>
      <c r="C317" s="392" t="s">
        <v>502</v>
      </c>
      <c r="D317" s="392" t="s">
        <v>517</v>
      </c>
      <c r="E317" s="392" t="s">
        <v>518</v>
      </c>
      <c r="F317" s="392" t="s">
        <v>519</v>
      </c>
      <c r="G317" s="9" t="s">
        <v>922</v>
      </c>
      <c r="H317" s="55" t="s">
        <v>517</v>
      </c>
      <c r="I317" s="55" t="s">
        <v>517</v>
      </c>
      <c r="J317" s="9"/>
      <c r="K317" s="394" t="s">
        <v>436</v>
      </c>
      <c r="L317" s="394" t="s">
        <v>438</v>
      </c>
      <c r="M317" s="395" t="s">
        <v>994</v>
      </c>
      <c r="N317" s="394" t="s">
        <v>437</v>
      </c>
      <c r="O317" s="467"/>
      <c r="P317" s="467"/>
      <c r="Q317" s="424"/>
      <c r="R317" s="424"/>
      <c r="S317" s="424"/>
      <c r="T317" s="147" t="s">
        <v>386</v>
      </c>
      <c r="U317" s="397">
        <v>7</v>
      </c>
      <c r="V317" s="605">
        <v>0</v>
      </c>
      <c r="W317" s="605">
        <v>21</v>
      </c>
      <c r="X317" s="606">
        <f t="shared" si="186"/>
        <v>3</v>
      </c>
      <c r="Y317" s="607">
        <f t="shared" si="187"/>
        <v>14739.571428571429</v>
      </c>
      <c r="Z317" s="607">
        <f t="shared" si="210"/>
        <v>7212.4285714285716</v>
      </c>
      <c r="AA317" s="398"/>
      <c r="AB317" s="399"/>
      <c r="AC317" s="398"/>
      <c r="AD317" s="399"/>
      <c r="AE317" s="398"/>
      <c r="AF317" s="399"/>
      <c r="AG317" s="398"/>
      <c r="AH317" s="399"/>
      <c r="AI317" s="605">
        <v>7</v>
      </c>
      <c r="AJ317" s="608">
        <f t="shared" ref="AJ317:AJ324" si="230">AI317/W317</f>
        <v>0.33333333333333331</v>
      </c>
      <c r="AK317" s="605">
        <v>5</v>
      </c>
      <c r="AL317" s="608">
        <f>AK317/U317</f>
        <v>0.7142857142857143</v>
      </c>
      <c r="AM317" s="396">
        <v>103177</v>
      </c>
      <c r="AN317" s="429"/>
      <c r="AO317" s="490"/>
      <c r="AP317" s="607">
        <f t="shared" si="213"/>
        <v>103177</v>
      </c>
      <c r="AQ317" s="167">
        <v>155800</v>
      </c>
      <c r="AR317" s="665">
        <v>0.66224005134788189</v>
      </c>
      <c r="AS317" s="396">
        <f t="shared" si="189"/>
        <v>103177</v>
      </c>
      <c r="AT317" s="424"/>
      <c r="AU317" s="607">
        <f t="shared" si="190"/>
        <v>103177</v>
      </c>
      <c r="AV317" s="607">
        <v>50487</v>
      </c>
      <c r="AW317" s="608">
        <f t="shared" si="219"/>
        <v>0.48932417108464094</v>
      </c>
      <c r="AX317" s="429"/>
      <c r="AY317" s="399"/>
      <c r="AZ317" s="607">
        <f t="shared" si="191"/>
        <v>50487</v>
      </c>
      <c r="BA317" s="608">
        <f t="shared" si="192"/>
        <v>0.48932417108464094</v>
      </c>
      <c r="BB317" s="607">
        <v>449</v>
      </c>
      <c r="BC317" s="608">
        <f t="shared" si="193"/>
        <v>8.893378493473568E-3</v>
      </c>
      <c r="BD317" s="398"/>
      <c r="BE317" s="399"/>
      <c r="BF317" s="605">
        <f t="shared" si="194"/>
        <v>449</v>
      </c>
      <c r="BG317" s="608">
        <f t="shared" si="195"/>
        <v>8.893378493473568E-3</v>
      </c>
      <c r="BH317" s="607">
        <v>198</v>
      </c>
      <c r="BI317" s="608">
        <f t="shared" si="196"/>
        <v>0.44097995545657015</v>
      </c>
      <c r="BJ317" s="398"/>
      <c r="BK317" s="399" t="str">
        <f t="shared" si="209"/>
        <v/>
      </c>
      <c r="BL317" s="605">
        <f t="shared" si="197"/>
        <v>198</v>
      </c>
      <c r="BM317" s="608">
        <f t="shared" si="198"/>
        <v>0.44097995545657015</v>
      </c>
      <c r="BN317" s="607">
        <v>3677</v>
      </c>
      <c r="BO317" s="608">
        <f t="shared" si="199"/>
        <v>7.2830629667042998E-2</v>
      </c>
      <c r="BP317" s="607">
        <v>3281</v>
      </c>
      <c r="BQ317" s="608">
        <f t="shared" si="182"/>
        <v>6.4987026363222219E-2</v>
      </c>
      <c r="BR317" s="607">
        <f t="shared" si="183"/>
        <v>6958</v>
      </c>
      <c r="BS317" s="608">
        <f t="shared" si="200"/>
        <v>0.13781765603026522</v>
      </c>
      <c r="BT317" s="605">
        <v>7</v>
      </c>
      <c r="BU317" s="608">
        <f t="shared" si="201"/>
        <v>0.33333333333333331</v>
      </c>
      <c r="BV317" s="605">
        <v>3</v>
      </c>
      <c r="BW317" s="608">
        <f t="shared" si="202"/>
        <v>0.42857142857142855</v>
      </c>
      <c r="BX317" s="411" t="str">
        <f t="shared" si="203"/>
        <v/>
      </c>
    </row>
    <row r="318" spans="1:76" s="486" customFormat="1" x14ac:dyDescent="0.2">
      <c r="A318" s="400" t="s">
        <v>23</v>
      </c>
      <c r="B318" s="400" t="s">
        <v>24</v>
      </c>
      <c r="C318" s="400" t="s">
        <v>995</v>
      </c>
      <c r="D318" s="400" t="s">
        <v>528</v>
      </c>
      <c r="E318" s="400" t="s">
        <v>504</v>
      </c>
      <c r="F318" s="400" t="s">
        <v>519</v>
      </c>
      <c r="G318" s="12" t="s">
        <v>922</v>
      </c>
      <c r="H318" s="12" t="s">
        <v>937</v>
      </c>
      <c r="I318" s="12" t="s">
        <v>937</v>
      </c>
      <c r="J318" s="12"/>
      <c r="K318" s="401"/>
      <c r="L318" s="401"/>
      <c r="M318" s="402"/>
      <c r="N318" s="401"/>
      <c r="O318" s="401"/>
      <c r="P318" s="401"/>
      <c r="Q318" s="403"/>
      <c r="R318" s="403"/>
      <c r="S318" s="403"/>
      <c r="T318" s="404" t="s">
        <v>386</v>
      </c>
      <c r="U318" s="405">
        <v>3</v>
      </c>
      <c r="V318" s="597">
        <v>0</v>
      </c>
      <c r="W318" s="597">
        <v>6</v>
      </c>
      <c r="X318" s="113">
        <f t="shared" si="186"/>
        <v>2</v>
      </c>
      <c r="Y318" s="114">
        <f t="shared" si="187"/>
        <v>12282</v>
      </c>
      <c r="Z318" s="114">
        <f t="shared" si="210"/>
        <v>5760.666666666667</v>
      </c>
      <c r="AA318" s="597">
        <v>2</v>
      </c>
      <c r="AB318" s="115">
        <f>AA318/W318</f>
        <v>0.33333333333333331</v>
      </c>
      <c r="AC318" s="406"/>
      <c r="AD318" s="407"/>
      <c r="AE318" s="597">
        <v>2</v>
      </c>
      <c r="AF318" s="115">
        <f>AE318/U318</f>
        <v>0.66666666666666663</v>
      </c>
      <c r="AG318" s="406"/>
      <c r="AH318" s="407"/>
      <c r="AI318" s="406"/>
      <c r="AJ318" s="407">
        <f t="shared" si="230"/>
        <v>0</v>
      </c>
      <c r="AK318" s="406"/>
      <c r="AL318" s="407"/>
      <c r="AM318" s="408">
        <v>36641</v>
      </c>
      <c r="AN318" s="114">
        <v>205</v>
      </c>
      <c r="AO318" s="118">
        <f t="shared" ref="AO318:AO348" si="231">AN318/AP318</f>
        <v>5.5636975519730769E-3</v>
      </c>
      <c r="AP318" s="114">
        <f t="shared" si="213"/>
        <v>36846</v>
      </c>
      <c r="AQ318" s="167">
        <v>58000</v>
      </c>
      <c r="AR318" s="665">
        <v>0.63527586206896547</v>
      </c>
      <c r="AS318" s="408">
        <f t="shared" si="189"/>
        <v>36641</v>
      </c>
      <c r="AT318" s="408">
        <f t="shared" ref="AT318:AT348" si="232">IF(V318=0,AN318,"")</f>
        <v>205</v>
      </c>
      <c r="AU318" s="114">
        <f t="shared" si="190"/>
        <v>36846</v>
      </c>
      <c r="AV318" s="114">
        <v>17094</v>
      </c>
      <c r="AW318" s="115">
        <f t="shared" si="219"/>
        <v>0.46652656859801861</v>
      </c>
      <c r="AX318" s="114">
        <v>188</v>
      </c>
      <c r="AY318" s="115">
        <f t="shared" ref="AY318:AY348" si="233">IF(AT318="","",IF(AT318=0,"",AX318/AT318))</f>
        <v>0.91707317073170735</v>
      </c>
      <c r="AZ318" s="114">
        <f t="shared" si="191"/>
        <v>17282</v>
      </c>
      <c r="BA318" s="115">
        <f t="shared" si="192"/>
        <v>0.46903327362535963</v>
      </c>
      <c r="BB318" s="114">
        <v>159</v>
      </c>
      <c r="BC318" s="115">
        <f t="shared" si="193"/>
        <v>9.3015093015093014E-3</v>
      </c>
      <c r="BD318" s="597">
        <v>55</v>
      </c>
      <c r="BE318" s="115">
        <f t="shared" ref="BE318:BE348" si="234">IF(BD318="","",BD318/AX318)</f>
        <v>0.29255319148936171</v>
      </c>
      <c r="BF318" s="597">
        <f t="shared" si="194"/>
        <v>214</v>
      </c>
      <c r="BG318" s="115">
        <f t="shared" si="195"/>
        <v>1.2382826061798403E-2</v>
      </c>
      <c r="BH318" s="114">
        <v>92</v>
      </c>
      <c r="BI318" s="115">
        <f t="shared" si="196"/>
        <v>0.57861635220125784</v>
      </c>
      <c r="BJ318" s="597">
        <v>40</v>
      </c>
      <c r="BK318" s="115">
        <f t="shared" si="209"/>
        <v>0.72727272727272729</v>
      </c>
      <c r="BL318" s="597">
        <f t="shared" si="197"/>
        <v>132</v>
      </c>
      <c r="BM318" s="115">
        <f t="shared" si="198"/>
        <v>0.61682242990654201</v>
      </c>
      <c r="BN318" s="114">
        <v>33</v>
      </c>
      <c r="BO318" s="115">
        <f t="shared" si="199"/>
        <v>1.9095012151371369E-3</v>
      </c>
      <c r="BP318" s="114">
        <v>1437</v>
      </c>
      <c r="BQ318" s="115">
        <f t="shared" si="182"/>
        <v>8.3150098368244413E-2</v>
      </c>
      <c r="BR318" s="114">
        <f t="shared" si="183"/>
        <v>1470</v>
      </c>
      <c r="BS318" s="115">
        <f t="shared" si="200"/>
        <v>8.5059599583381551E-2</v>
      </c>
      <c r="BT318" s="597">
        <v>3</v>
      </c>
      <c r="BU318" s="115">
        <f t="shared" si="201"/>
        <v>0.5</v>
      </c>
      <c r="BV318" s="597">
        <v>1</v>
      </c>
      <c r="BW318" s="115">
        <f t="shared" si="202"/>
        <v>0.33333333333333331</v>
      </c>
      <c r="BX318" s="409" t="str">
        <f t="shared" si="203"/>
        <v/>
      </c>
    </row>
    <row r="319" spans="1:76" s="167" customFormat="1" x14ac:dyDescent="0.2">
      <c r="A319" s="379" t="s">
        <v>23</v>
      </c>
      <c r="B319" s="379" t="s">
        <v>24</v>
      </c>
      <c r="C319" s="379" t="s">
        <v>25</v>
      </c>
      <c r="D319" s="379" t="s">
        <v>528</v>
      </c>
      <c r="E319" s="379" t="s">
        <v>504</v>
      </c>
      <c r="F319" s="379" t="s">
        <v>519</v>
      </c>
      <c r="G319" s="10" t="s">
        <v>922</v>
      </c>
      <c r="H319" s="10" t="s">
        <v>937</v>
      </c>
      <c r="I319" s="10" t="s">
        <v>937</v>
      </c>
      <c r="J319" s="10"/>
      <c r="K319" s="380"/>
      <c r="L319" s="380"/>
      <c r="M319" s="381"/>
      <c r="N319" s="380"/>
      <c r="O319" s="380"/>
      <c r="P319" s="380"/>
      <c r="Q319" s="382"/>
      <c r="R319" s="382"/>
      <c r="S319" s="382"/>
      <c r="T319" s="147" t="s">
        <v>386</v>
      </c>
      <c r="U319" s="383">
        <v>1</v>
      </c>
      <c r="V319" s="383">
        <v>0</v>
      </c>
      <c r="W319" s="383">
        <v>3</v>
      </c>
      <c r="X319" s="123">
        <f t="shared" si="186"/>
        <v>3</v>
      </c>
      <c r="Y319" s="601">
        <f t="shared" si="187"/>
        <v>12983</v>
      </c>
      <c r="Z319" s="601">
        <f t="shared" si="210"/>
        <v>6944</v>
      </c>
      <c r="AA319" s="600">
        <v>1</v>
      </c>
      <c r="AB319" s="598">
        <f>AA319/W319</f>
        <v>0.33333333333333331</v>
      </c>
      <c r="AC319" s="384"/>
      <c r="AD319" s="385"/>
      <c r="AE319" s="600">
        <v>0</v>
      </c>
      <c r="AF319" s="598">
        <f>AE319/U319</f>
        <v>0</v>
      </c>
      <c r="AG319" s="384"/>
      <c r="AH319" s="385"/>
      <c r="AI319" s="384"/>
      <c r="AJ319" s="385">
        <f t="shared" si="230"/>
        <v>0</v>
      </c>
      <c r="AK319" s="384"/>
      <c r="AL319" s="385"/>
      <c r="AM319" s="386">
        <v>12752</v>
      </c>
      <c r="AN319" s="601">
        <v>231</v>
      </c>
      <c r="AO319" s="602">
        <f t="shared" si="231"/>
        <v>1.779249788184549E-2</v>
      </c>
      <c r="AP319" s="601">
        <f t="shared" si="213"/>
        <v>12983</v>
      </c>
      <c r="AQ319" s="167">
        <v>18750</v>
      </c>
      <c r="AR319" s="665">
        <v>0.69242666666666663</v>
      </c>
      <c r="AS319" s="386">
        <f t="shared" si="189"/>
        <v>12752</v>
      </c>
      <c r="AT319" s="386">
        <f t="shared" si="232"/>
        <v>231</v>
      </c>
      <c r="AU319" s="601">
        <f t="shared" si="190"/>
        <v>12983</v>
      </c>
      <c r="AV319" s="601">
        <v>6695</v>
      </c>
      <c r="AW319" s="598">
        <f t="shared" si="219"/>
        <v>0.52501568381430364</v>
      </c>
      <c r="AX319" s="601">
        <v>249</v>
      </c>
      <c r="AY319" s="598">
        <f t="shared" si="233"/>
        <v>1.0779220779220779</v>
      </c>
      <c r="AZ319" s="601">
        <f t="shared" si="191"/>
        <v>6944</v>
      </c>
      <c r="BA319" s="598">
        <f t="shared" si="192"/>
        <v>0.53485326966032509</v>
      </c>
      <c r="BB319" s="601">
        <v>40</v>
      </c>
      <c r="BC319" s="598">
        <f t="shared" si="193"/>
        <v>5.9746079163554896E-3</v>
      </c>
      <c r="BD319" s="600">
        <v>128</v>
      </c>
      <c r="BE319" s="598">
        <f t="shared" si="234"/>
        <v>0.51405622489959835</v>
      </c>
      <c r="BF319" s="600">
        <f t="shared" si="194"/>
        <v>168</v>
      </c>
      <c r="BG319" s="598">
        <f t="shared" si="195"/>
        <v>2.4193548387096774E-2</v>
      </c>
      <c r="BH319" s="601">
        <v>18</v>
      </c>
      <c r="BI319" s="598">
        <f t="shared" si="196"/>
        <v>0.45</v>
      </c>
      <c r="BJ319" s="600">
        <v>61</v>
      </c>
      <c r="BK319" s="598">
        <f t="shared" si="209"/>
        <v>0.4765625</v>
      </c>
      <c r="BL319" s="600">
        <f t="shared" si="197"/>
        <v>79</v>
      </c>
      <c r="BM319" s="598">
        <f t="shared" si="198"/>
        <v>0.47023809523809523</v>
      </c>
      <c r="BN319" s="601">
        <v>253</v>
      </c>
      <c r="BO319" s="598">
        <f t="shared" si="199"/>
        <v>3.6434331797235021E-2</v>
      </c>
      <c r="BP319" s="601">
        <v>354</v>
      </c>
      <c r="BQ319" s="598">
        <f t="shared" ref="BQ319:BQ382" si="235">IF(AZ319="","",BP319/AZ319)</f>
        <v>5.0979262672811061E-2</v>
      </c>
      <c r="BR319" s="601">
        <f t="shared" ref="BR319:BR382" si="236">IF(BN319="",IF(BP319="","",BP319),IF(BP319="",BN319,BN319+BP319))</f>
        <v>607</v>
      </c>
      <c r="BS319" s="598">
        <f t="shared" si="200"/>
        <v>8.7413594470046083E-2</v>
      </c>
      <c r="BT319" s="600">
        <v>0</v>
      </c>
      <c r="BU319" s="598">
        <f t="shared" si="201"/>
        <v>0</v>
      </c>
      <c r="BV319" s="600">
        <v>0</v>
      </c>
      <c r="BW319" s="598">
        <f t="shared" si="202"/>
        <v>0</v>
      </c>
      <c r="BX319" s="387" t="str">
        <f t="shared" si="203"/>
        <v/>
      </c>
    </row>
    <row r="320" spans="1:76" s="487" customFormat="1" ht="13.5" thickBot="1" x14ac:dyDescent="0.25">
      <c r="A320" s="392" t="s">
        <v>23</v>
      </c>
      <c r="B320" s="392" t="s">
        <v>24</v>
      </c>
      <c r="C320" s="392" t="s">
        <v>996</v>
      </c>
      <c r="D320" s="392" t="s">
        <v>528</v>
      </c>
      <c r="E320" s="392" t="s">
        <v>504</v>
      </c>
      <c r="F320" s="392" t="s">
        <v>519</v>
      </c>
      <c r="G320" s="9" t="s">
        <v>922</v>
      </c>
      <c r="H320" s="10" t="s">
        <v>937</v>
      </c>
      <c r="I320" s="10" t="s">
        <v>937</v>
      </c>
      <c r="J320" s="9"/>
      <c r="K320" s="394" t="s">
        <v>449</v>
      </c>
      <c r="L320" s="505" t="s">
        <v>997</v>
      </c>
      <c r="M320" s="448" t="s">
        <v>998</v>
      </c>
      <c r="N320" s="394" t="s">
        <v>437</v>
      </c>
      <c r="O320" s="394" t="s">
        <v>438</v>
      </c>
      <c r="P320" s="394" t="s">
        <v>438</v>
      </c>
      <c r="Q320" s="424"/>
      <c r="R320" s="424"/>
      <c r="S320" s="424"/>
      <c r="T320" s="127" t="s">
        <v>386</v>
      </c>
      <c r="U320" s="397">
        <v>4</v>
      </c>
      <c r="V320" s="605">
        <v>0</v>
      </c>
      <c r="W320" s="605">
        <v>16</v>
      </c>
      <c r="X320" s="606">
        <f t="shared" si="186"/>
        <v>4</v>
      </c>
      <c r="Y320" s="607">
        <f t="shared" si="187"/>
        <v>13479</v>
      </c>
      <c r="Z320" s="607">
        <f t="shared" si="210"/>
        <v>6704</v>
      </c>
      <c r="AA320" s="605">
        <v>4</v>
      </c>
      <c r="AB320" s="608">
        <f>AA320/W320</f>
        <v>0.25</v>
      </c>
      <c r="AC320" s="398"/>
      <c r="AD320" s="399"/>
      <c r="AE320" s="605">
        <v>3</v>
      </c>
      <c r="AF320" s="608">
        <f>AE320/U320</f>
        <v>0.75</v>
      </c>
      <c r="AG320" s="398"/>
      <c r="AH320" s="399"/>
      <c r="AI320" s="398"/>
      <c r="AJ320" s="399">
        <f t="shared" si="230"/>
        <v>0</v>
      </c>
      <c r="AK320" s="398"/>
      <c r="AL320" s="399"/>
      <c r="AM320" s="396">
        <v>53784</v>
      </c>
      <c r="AN320" s="607">
        <v>132</v>
      </c>
      <c r="AO320" s="609">
        <f t="shared" si="231"/>
        <v>2.4482528377476075E-3</v>
      </c>
      <c r="AP320" s="607">
        <f t="shared" si="213"/>
        <v>53916</v>
      </c>
      <c r="AQ320" s="167">
        <v>79000</v>
      </c>
      <c r="AR320" s="665">
        <v>0.6824810126582278</v>
      </c>
      <c r="AS320" s="396">
        <f t="shared" si="189"/>
        <v>53784</v>
      </c>
      <c r="AT320" s="396">
        <f t="shared" si="232"/>
        <v>132</v>
      </c>
      <c r="AU320" s="607">
        <f t="shared" si="190"/>
        <v>53916</v>
      </c>
      <c r="AV320" s="607">
        <v>26698</v>
      </c>
      <c r="AW320" s="608">
        <f t="shared" si="219"/>
        <v>0.49639297932470622</v>
      </c>
      <c r="AX320" s="607">
        <v>118</v>
      </c>
      <c r="AY320" s="608">
        <f t="shared" si="233"/>
        <v>0.89393939393939392</v>
      </c>
      <c r="AZ320" s="607">
        <f t="shared" si="191"/>
        <v>26816</v>
      </c>
      <c r="BA320" s="608">
        <f t="shared" si="192"/>
        <v>0.49736627346242301</v>
      </c>
      <c r="BB320" s="607">
        <v>236</v>
      </c>
      <c r="BC320" s="608">
        <f t="shared" si="193"/>
        <v>8.8396134541913248E-3</v>
      </c>
      <c r="BD320" s="605">
        <v>25</v>
      </c>
      <c r="BE320" s="608">
        <f t="shared" si="234"/>
        <v>0.21186440677966101</v>
      </c>
      <c r="BF320" s="605">
        <f t="shared" si="194"/>
        <v>261</v>
      </c>
      <c r="BG320" s="608">
        <f t="shared" si="195"/>
        <v>9.7329952267303111E-3</v>
      </c>
      <c r="BH320" s="607">
        <v>108</v>
      </c>
      <c r="BI320" s="608">
        <f t="shared" si="196"/>
        <v>0.4576271186440678</v>
      </c>
      <c r="BJ320" s="605">
        <v>13</v>
      </c>
      <c r="BK320" s="608">
        <f t="shared" si="209"/>
        <v>0.52</v>
      </c>
      <c r="BL320" s="605">
        <f t="shared" si="197"/>
        <v>121</v>
      </c>
      <c r="BM320" s="608">
        <f t="shared" si="198"/>
        <v>0.46360153256704983</v>
      </c>
      <c r="BN320" s="607">
        <v>148</v>
      </c>
      <c r="BO320" s="608">
        <f t="shared" si="199"/>
        <v>5.51909307875895E-3</v>
      </c>
      <c r="BP320" s="607">
        <v>1149</v>
      </c>
      <c r="BQ320" s="608">
        <f t="shared" si="235"/>
        <v>4.2847553699284009E-2</v>
      </c>
      <c r="BR320" s="607">
        <f t="shared" si="236"/>
        <v>1297</v>
      </c>
      <c r="BS320" s="608">
        <f t="shared" si="200"/>
        <v>4.8366646778042963E-2</v>
      </c>
      <c r="BT320" s="605">
        <v>3</v>
      </c>
      <c r="BU320" s="608">
        <f t="shared" si="201"/>
        <v>0.1875</v>
      </c>
      <c r="BV320" s="605">
        <v>0</v>
      </c>
      <c r="BW320" s="608">
        <f t="shared" si="202"/>
        <v>0</v>
      </c>
      <c r="BX320" s="411" t="str">
        <f t="shared" si="203"/>
        <v/>
      </c>
    </row>
    <row r="321" spans="1:76" s="486" customFormat="1" x14ac:dyDescent="0.2">
      <c r="A321" s="400" t="s">
        <v>26</v>
      </c>
      <c r="B321" s="400" t="s">
        <v>27</v>
      </c>
      <c r="C321" s="400" t="s">
        <v>502</v>
      </c>
      <c r="D321" s="400" t="s">
        <v>507</v>
      </c>
      <c r="E321" s="400" t="s">
        <v>504</v>
      </c>
      <c r="F321" s="400" t="s">
        <v>519</v>
      </c>
      <c r="G321" s="160" t="s">
        <v>920</v>
      </c>
      <c r="H321" s="648" t="s">
        <v>1112</v>
      </c>
      <c r="I321" s="648" t="s">
        <v>934</v>
      </c>
      <c r="J321" s="160"/>
      <c r="K321" s="401"/>
      <c r="L321" s="401"/>
      <c r="M321" s="402"/>
      <c r="N321" s="401"/>
      <c r="O321" s="401"/>
      <c r="P321" s="401"/>
      <c r="Q321" s="403"/>
      <c r="R321" s="403"/>
      <c r="S321" s="403"/>
      <c r="T321" s="391" t="s">
        <v>510</v>
      </c>
      <c r="U321" s="405">
        <v>4</v>
      </c>
      <c r="V321" s="405">
        <v>4</v>
      </c>
      <c r="W321" s="405">
        <v>4</v>
      </c>
      <c r="X321" s="113">
        <f t="shared" si="186"/>
        <v>1</v>
      </c>
      <c r="Y321" s="114">
        <f t="shared" si="187"/>
        <v>242</v>
      </c>
      <c r="Z321" s="428" t="str">
        <f t="shared" si="210"/>
        <v/>
      </c>
      <c r="AA321" s="406"/>
      <c r="AB321" s="407"/>
      <c r="AC321" s="406"/>
      <c r="AD321" s="407"/>
      <c r="AE321" s="406"/>
      <c r="AF321" s="407"/>
      <c r="AG321" s="406"/>
      <c r="AH321" s="407"/>
      <c r="AI321" s="597">
        <v>4</v>
      </c>
      <c r="AJ321" s="115">
        <f t="shared" si="230"/>
        <v>1</v>
      </c>
      <c r="AK321" s="597">
        <v>3</v>
      </c>
      <c r="AL321" s="115">
        <f>AK321/U321</f>
        <v>0.75</v>
      </c>
      <c r="AM321" s="408">
        <v>955</v>
      </c>
      <c r="AN321" s="114">
        <v>13</v>
      </c>
      <c r="AO321" s="118">
        <f t="shared" si="231"/>
        <v>1.3429752066115703E-2</v>
      </c>
      <c r="AP321" s="114">
        <f t="shared" si="213"/>
        <v>968</v>
      </c>
      <c r="AQ321" s="167">
        <v>1650</v>
      </c>
      <c r="AR321" s="665">
        <v>0.58666666666666667</v>
      </c>
      <c r="AS321" s="403" t="str">
        <f t="shared" si="189"/>
        <v/>
      </c>
      <c r="AT321" s="403" t="str">
        <f t="shared" si="232"/>
        <v/>
      </c>
      <c r="AU321" s="428" t="str">
        <f t="shared" si="190"/>
        <v/>
      </c>
      <c r="AV321" s="428"/>
      <c r="AW321" s="407" t="str">
        <f t="shared" si="219"/>
        <v/>
      </c>
      <c r="AX321" s="428"/>
      <c r="AY321" s="407" t="str">
        <f t="shared" si="233"/>
        <v/>
      </c>
      <c r="AZ321" s="428" t="str">
        <f t="shared" si="191"/>
        <v/>
      </c>
      <c r="BA321" s="407" t="str">
        <f t="shared" si="192"/>
        <v/>
      </c>
      <c r="BB321" s="428"/>
      <c r="BC321" s="407" t="str">
        <f t="shared" si="193"/>
        <v/>
      </c>
      <c r="BD321" s="406"/>
      <c r="BE321" s="407" t="str">
        <f t="shared" si="234"/>
        <v/>
      </c>
      <c r="BF321" s="406" t="str">
        <f t="shared" si="194"/>
        <v/>
      </c>
      <c r="BG321" s="407" t="str">
        <f t="shared" si="195"/>
        <v/>
      </c>
      <c r="BH321" s="428"/>
      <c r="BI321" s="407" t="str">
        <f t="shared" si="196"/>
        <v/>
      </c>
      <c r="BJ321" s="406"/>
      <c r="BK321" s="407" t="str">
        <f t="shared" si="209"/>
        <v/>
      </c>
      <c r="BL321" s="406" t="str">
        <f t="shared" si="197"/>
        <v/>
      </c>
      <c r="BM321" s="407" t="str">
        <f t="shared" si="198"/>
        <v/>
      </c>
      <c r="BN321" s="428"/>
      <c r="BO321" s="407" t="str">
        <f t="shared" si="199"/>
        <v/>
      </c>
      <c r="BP321" s="428"/>
      <c r="BQ321" s="407" t="str">
        <f t="shared" si="235"/>
        <v/>
      </c>
      <c r="BR321" s="428" t="str">
        <f t="shared" si="236"/>
        <v/>
      </c>
      <c r="BS321" s="407" t="str">
        <f t="shared" si="200"/>
        <v/>
      </c>
      <c r="BT321" s="597">
        <v>2</v>
      </c>
      <c r="BU321" s="115">
        <f t="shared" si="201"/>
        <v>0.5</v>
      </c>
      <c r="BV321" s="597">
        <v>2</v>
      </c>
      <c r="BW321" s="115">
        <f t="shared" si="202"/>
        <v>0.5</v>
      </c>
      <c r="BX321" s="409" t="str">
        <f t="shared" si="203"/>
        <v/>
      </c>
    </row>
    <row r="322" spans="1:76" s="167" customFormat="1" x14ac:dyDescent="0.2">
      <c r="A322" s="379" t="s">
        <v>26</v>
      </c>
      <c r="B322" s="379" t="s">
        <v>28</v>
      </c>
      <c r="C322" s="379" t="s">
        <v>29</v>
      </c>
      <c r="D322" s="379" t="s">
        <v>515</v>
      </c>
      <c r="E322" s="379" t="s">
        <v>504</v>
      </c>
      <c r="F322" s="379" t="s">
        <v>519</v>
      </c>
      <c r="G322" s="336" t="s">
        <v>920</v>
      </c>
      <c r="H322" s="648" t="s">
        <v>1112</v>
      </c>
      <c r="I322" s="10" t="s">
        <v>934</v>
      </c>
      <c r="J322" s="10"/>
      <c r="K322" s="380"/>
      <c r="L322" s="380"/>
      <c r="M322" s="381"/>
      <c r="N322" s="380"/>
      <c r="O322" s="380"/>
      <c r="P322" s="380"/>
      <c r="Q322" s="382"/>
      <c r="R322" s="382"/>
      <c r="S322" s="382"/>
      <c r="T322" s="147" t="s">
        <v>386</v>
      </c>
      <c r="U322" s="383">
        <v>1</v>
      </c>
      <c r="V322" s="383">
        <v>0</v>
      </c>
      <c r="W322" s="383">
        <v>2</v>
      </c>
      <c r="X322" s="123">
        <f t="shared" ref="X322:X385" si="237">W322/U322</f>
        <v>2</v>
      </c>
      <c r="Y322" s="601">
        <f t="shared" ref="Y322:Y385" si="238">AP322/U322</f>
        <v>968</v>
      </c>
      <c r="Z322" s="601">
        <f t="shared" si="210"/>
        <v>406</v>
      </c>
      <c r="AA322" s="600">
        <v>1</v>
      </c>
      <c r="AB322" s="598">
        <f t="shared" ref="AB322:AB329" si="239">AA322/W322</f>
        <v>0.5</v>
      </c>
      <c r="AC322" s="384"/>
      <c r="AD322" s="385"/>
      <c r="AE322" s="600">
        <v>1</v>
      </c>
      <c r="AF322" s="598">
        <f t="shared" ref="AF322:AF329" si="240">AE322/U322</f>
        <v>1</v>
      </c>
      <c r="AG322" s="600">
        <f>AE322</f>
        <v>1</v>
      </c>
      <c r="AH322" s="385"/>
      <c r="AI322" s="600">
        <v>0</v>
      </c>
      <c r="AJ322" s="598">
        <f t="shared" si="230"/>
        <v>0</v>
      </c>
      <c r="AK322" s="600">
        <v>0</v>
      </c>
      <c r="AL322" s="598">
        <f>AK322/U322</f>
        <v>0</v>
      </c>
      <c r="AM322" s="386">
        <v>955</v>
      </c>
      <c r="AN322" s="601">
        <v>13</v>
      </c>
      <c r="AO322" s="602">
        <f t="shared" si="231"/>
        <v>1.3429752066115703E-2</v>
      </c>
      <c r="AP322" s="601">
        <f t="shared" si="213"/>
        <v>968</v>
      </c>
      <c r="AQ322" s="167">
        <v>1650</v>
      </c>
      <c r="AR322" s="665">
        <v>0.58666666666666667</v>
      </c>
      <c r="AS322" s="386">
        <f t="shared" ref="AS322:AS385" si="241">IF(V322=0,AM322,"")</f>
        <v>955</v>
      </c>
      <c r="AT322" s="386">
        <f t="shared" si="232"/>
        <v>13</v>
      </c>
      <c r="AU322" s="601">
        <f t="shared" ref="AU322:AU385" si="242">IF(AS322="","",IF(AS322=0,"",AS322+AT322))</f>
        <v>968</v>
      </c>
      <c r="AV322" s="601">
        <v>394</v>
      </c>
      <c r="AW322" s="598">
        <f t="shared" si="219"/>
        <v>0.41256544502617803</v>
      </c>
      <c r="AX322" s="601">
        <v>12</v>
      </c>
      <c r="AY322" s="598">
        <f t="shared" si="233"/>
        <v>0.92307692307692313</v>
      </c>
      <c r="AZ322" s="601">
        <f t="shared" ref="AZ322:AZ385" si="243">IF(AV322&gt;0,AV322+AX322,"")</f>
        <v>406</v>
      </c>
      <c r="BA322" s="598">
        <f t="shared" ref="BA322:BA385" si="244">IF(AZ322="","",AZ322/AU322)</f>
        <v>0.41942148760330578</v>
      </c>
      <c r="BB322" s="601">
        <v>20</v>
      </c>
      <c r="BC322" s="598">
        <f t="shared" ref="BC322:BC385" si="245">IF(BB322="","",BB322/AV322)</f>
        <v>5.0761421319796954E-2</v>
      </c>
      <c r="BD322" s="600">
        <v>0</v>
      </c>
      <c r="BE322" s="598">
        <f t="shared" si="234"/>
        <v>0</v>
      </c>
      <c r="BF322" s="600">
        <f t="shared" ref="BF322:BF385" si="246">IF(BB322="","",BB322+BD322)</f>
        <v>20</v>
      </c>
      <c r="BG322" s="598">
        <f t="shared" ref="BG322:BG385" si="247">IF(AZ322="","",BF322/AZ322)</f>
        <v>4.9261083743842367E-2</v>
      </c>
      <c r="BH322" s="601">
        <v>0</v>
      </c>
      <c r="BI322" s="598">
        <f t="shared" ref="BI322:BI385" si="248">IF(BB322="","",IF(BB322=0,"",BH322/BB322))</f>
        <v>0</v>
      </c>
      <c r="BJ322" s="600">
        <v>0</v>
      </c>
      <c r="BK322" s="385" t="str">
        <f t="shared" si="209"/>
        <v/>
      </c>
      <c r="BL322" s="600">
        <f t="shared" ref="BL322:BL385" si="249">IF(BH322="","",BH322+BJ322)</f>
        <v>0</v>
      </c>
      <c r="BM322" s="598">
        <f t="shared" ref="BM322:BM385" si="250">IF(BF322="","",IF(BF322=0,"",BL322/BF322))</f>
        <v>0</v>
      </c>
      <c r="BN322" s="601">
        <v>0</v>
      </c>
      <c r="BO322" s="598">
        <f t="shared" ref="BO322:BO385" si="251">IF(AZ322="","",BN322/AZ322)</f>
        <v>0</v>
      </c>
      <c r="BP322" s="601">
        <v>7</v>
      </c>
      <c r="BQ322" s="598">
        <f t="shared" si="235"/>
        <v>1.7241379310344827E-2</v>
      </c>
      <c r="BR322" s="601">
        <f t="shared" si="236"/>
        <v>7</v>
      </c>
      <c r="BS322" s="598">
        <f t="shared" ref="BS322:BS385" si="252">IF(AZ322="","",BR322/AZ322)</f>
        <v>1.7241379310344827E-2</v>
      </c>
      <c r="BT322" s="600">
        <v>0</v>
      </c>
      <c r="BU322" s="598">
        <f t="shared" ref="BU322:BU385" si="253">BT322/W322</f>
        <v>0</v>
      </c>
      <c r="BV322" s="600">
        <v>0</v>
      </c>
      <c r="BW322" s="598">
        <f t="shared" ref="BW322:BW385" si="254">BV322/U322</f>
        <v>0</v>
      </c>
      <c r="BX322" s="387" t="str">
        <f t="shared" ref="BX322:BX385" si="255">IF(V322&gt;0,IF(V322&lt;U322,U322-V322,""),"")</f>
        <v/>
      </c>
    </row>
    <row r="323" spans="1:76" s="167" customFormat="1" x14ac:dyDescent="0.2">
      <c r="A323" s="379" t="s">
        <v>26</v>
      </c>
      <c r="B323" s="379" t="s">
        <v>28</v>
      </c>
      <c r="C323" s="379" t="s">
        <v>30</v>
      </c>
      <c r="D323" s="379" t="s">
        <v>515</v>
      </c>
      <c r="E323" s="379" t="s">
        <v>504</v>
      </c>
      <c r="F323" s="379" t="s">
        <v>519</v>
      </c>
      <c r="G323" s="336" t="s">
        <v>920</v>
      </c>
      <c r="H323" s="648" t="s">
        <v>1112</v>
      </c>
      <c r="I323" s="10" t="s">
        <v>934</v>
      </c>
      <c r="J323" s="10"/>
      <c r="K323" s="380"/>
      <c r="L323" s="380"/>
      <c r="M323" s="381"/>
      <c r="N323" s="380"/>
      <c r="O323" s="380"/>
      <c r="P323" s="380"/>
      <c r="Q323" s="382"/>
      <c r="R323" s="382"/>
      <c r="S323" s="382"/>
      <c r="T323" s="147" t="s">
        <v>386</v>
      </c>
      <c r="U323" s="383">
        <v>3</v>
      </c>
      <c r="V323" s="600">
        <v>0</v>
      </c>
      <c r="W323" s="600">
        <v>7</v>
      </c>
      <c r="X323" s="123">
        <f t="shared" si="237"/>
        <v>2.3333333333333335</v>
      </c>
      <c r="Y323" s="601">
        <f t="shared" si="238"/>
        <v>873.66666666666663</v>
      </c>
      <c r="Z323" s="601">
        <f t="shared" si="210"/>
        <v>489.33333333333331</v>
      </c>
      <c r="AA323" s="600">
        <v>3</v>
      </c>
      <c r="AB323" s="598">
        <f t="shared" si="239"/>
        <v>0.42857142857142855</v>
      </c>
      <c r="AC323" s="384"/>
      <c r="AD323" s="385"/>
      <c r="AE323" s="600">
        <v>2</v>
      </c>
      <c r="AF323" s="598">
        <f t="shared" si="240"/>
        <v>0.66666666666666663</v>
      </c>
      <c r="AG323" s="600">
        <f>AE323</f>
        <v>2</v>
      </c>
      <c r="AH323" s="385"/>
      <c r="AI323" s="600">
        <v>0</v>
      </c>
      <c r="AJ323" s="598">
        <f t="shared" si="230"/>
        <v>0</v>
      </c>
      <c r="AK323" s="600">
        <v>0</v>
      </c>
      <c r="AL323" s="598">
        <f>AK323/U323</f>
        <v>0</v>
      </c>
      <c r="AM323" s="386">
        <v>2610</v>
      </c>
      <c r="AN323" s="601">
        <v>11</v>
      </c>
      <c r="AO323" s="602">
        <f t="shared" si="231"/>
        <v>4.1968714231209459E-3</v>
      </c>
      <c r="AP323" s="601">
        <f t="shared" si="213"/>
        <v>2621</v>
      </c>
      <c r="AQ323" s="167">
        <v>4490</v>
      </c>
      <c r="AR323" s="665">
        <v>0.58374164810690421</v>
      </c>
      <c r="AS323" s="386">
        <f t="shared" si="241"/>
        <v>2610</v>
      </c>
      <c r="AT323" s="386">
        <f t="shared" si="232"/>
        <v>11</v>
      </c>
      <c r="AU323" s="601">
        <f t="shared" si="242"/>
        <v>2621</v>
      </c>
      <c r="AV323" s="601">
        <v>1455</v>
      </c>
      <c r="AW323" s="598">
        <f t="shared" si="219"/>
        <v>0.55747126436781613</v>
      </c>
      <c r="AX323" s="601">
        <v>13</v>
      </c>
      <c r="AY323" s="598">
        <f t="shared" si="233"/>
        <v>1.1818181818181819</v>
      </c>
      <c r="AZ323" s="601">
        <f t="shared" si="243"/>
        <v>1468</v>
      </c>
      <c r="BA323" s="598">
        <f t="shared" si="244"/>
        <v>0.56009156810377714</v>
      </c>
      <c r="BB323" s="601">
        <v>29</v>
      </c>
      <c r="BC323" s="598">
        <f t="shared" si="245"/>
        <v>1.9931271477663229E-2</v>
      </c>
      <c r="BD323" s="600">
        <v>5</v>
      </c>
      <c r="BE323" s="598">
        <f t="shared" si="234"/>
        <v>0.38461538461538464</v>
      </c>
      <c r="BF323" s="600">
        <f t="shared" si="246"/>
        <v>34</v>
      </c>
      <c r="BG323" s="598">
        <f t="shared" si="247"/>
        <v>2.316076294277929E-2</v>
      </c>
      <c r="BH323" s="601">
        <v>21</v>
      </c>
      <c r="BI323" s="598">
        <f t="shared" si="248"/>
        <v>0.72413793103448276</v>
      </c>
      <c r="BJ323" s="600">
        <v>3</v>
      </c>
      <c r="BK323" s="598">
        <f t="shared" si="209"/>
        <v>0.6</v>
      </c>
      <c r="BL323" s="600">
        <f t="shared" si="249"/>
        <v>24</v>
      </c>
      <c r="BM323" s="598">
        <f t="shared" si="250"/>
        <v>0.70588235294117652</v>
      </c>
      <c r="BN323" s="601">
        <v>3</v>
      </c>
      <c r="BO323" s="598">
        <f t="shared" si="251"/>
        <v>2.0435967302452314E-3</v>
      </c>
      <c r="BP323" s="601">
        <v>6</v>
      </c>
      <c r="BQ323" s="598">
        <f t="shared" si="235"/>
        <v>4.0871934604904629E-3</v>
      </c>
      <c r="BR323" s="601">
        <f t="shared" si="236"/>
        <v>9</v>
      </c>
      <c r="BS323" s="598">
        <f t="shared" si="252"/>
        <v>6.1307901907356951E-3</v>
      </c>
      <c r="BT323" s="600">
        <v>2</v>
      </c>
      <c r="BU323" s="598">
        <f t="shared" si="253"/>
        <v>0.2857142857142857</v>
      </c>
      <c r="BV323" s="600">
        <v>1</v>
      </c>
      <c r="BW323" s="598">
        <f t="shared" si="254"/>
        <v>0.33333333333333331</v>
      </c>
      <c r="BX323" s="387" t="str">
        <f t="shared" si="255"/>
        <v/>
      </c>
    </row>
    <row r="324" spans="1:76" s="167" customFormat="1" x14ac:dyDescent="0.2">
      <c r="A324" s="379" t="s">
        <v>26</v>
      </c>
      <c r="B324" s="379" t="s">
        <v>28</v>
      </c>
      <c r="C324" s="379" t="s">
        <v>31</v>
      </c>
      <c r="D324" s="379" t="s">
        <v>515</v>
      </c>
      <c r="E324" s="379" t="s">
        <v>504</v>
      </c>
      <c r="F324" s="379" t="s">
        <v>519</v>
      </c>
      <c r="G324" s="336" t="s">
        <v>920</v>
      </c>
      <c r="H324" s="648" t="s">
        <v>1112</v>
      </c>
      <c r="I324" s="10" t="s">
        <v>934</v>
      </c>
      <c r="J324" s="10"/>
      <c r="K324" s="391" t="s">
        <v>449</v>
      </c>
      <c r="L324" s="391" t="s">
        <v>999</v>
      </c>
      <c r="M324" s="473" t="s">
        <v>1000</v>
      </c>
      <c r="N324" s="391" t="s">
        <v>439</v>
      </c>
      <c r="O324" s="391" t="s">
        <v>438</v>
      </c>
      <c r="P324" s="391" t="s">
        <v>438</v>
      </c>
      <c r="Q324" s="386">
        <v>5519</v>
      </c>
      <c r="R324" s="386">
        <v>100</v>
      </c>
      <c r="S324" s="386">
        <v>1</v>
      </c>
      <c r="T324" s="147" t="s">
        <v>386</v>
      </c>
      <c r="U324" s="383">
        <v>2</v>
      </c>
      <c r="V324" s="600">
        <v>0</v>
      </c>
      <c r="W324" s="600">
        <v>5</v>
      </c>
      <c r="X324" s="123">
        <f t="shared" si="237"/>
        <v>2.5</v>
      </c>
      <c r="Y324" s="601">
        <f t="shared" si="238"/>
        <v>965</v>
      </c>
      <c r="Z324" s="601">
        <f t="shared" si="210"/>
        <v>600</v>
      </c>
      <c r="AA324" s="600">
        <v>2</v>
      </c>
      <c r="AB324" s="598">
        <f t="shared" si="239"/>
        <v>0.4</v>
      </c>
      <c r="AC324" s="384"/>
      <c r="AD324" s="385"/>
      <c r="AE324" s="600">
        <v>2</v>
      </c>
      <c r="AF324" s="598">
        <f t="shared" si="240"/>
        <v>1</v>
      </c>
      <c r="AG324" s="600">
        <f>AE324</f>
        <v>2</v>
      </c>
      <c r="AH324" s="385"/>
      <c r="AI324" s="600">
        <v>0</v>
      </c>
      <c r="AJ324" s="598">
        <f t="shared" si="230"/>
        <v>0</v>
      </c>
      <c r="AK324" s="600">
        <v>0</v>
      </c>
      <c r="AL324" s="598">
        <f>AK324/U324</f>
        <v>0</v>
      </c>
      <c r="AM324" s="386">
        <v>1921</v>
      </c>
      <c r="AN324" s="601">
        <v>9</v>
      </c>
      <c r="AO324" s="602">
        <f t="shared" si="231"/>
        <v>4.6632124352331602E-3</v>
      </c>
      <c r="AP324" s="601">
        <f t="shared" si="213"/>
        <v>1930</v>
      </c>
      <c r="AQ324" s="167">
        <v>2880</v>
      </c>
      <c r="AR324" s="665">
        <v>0.67013888888888884</v>
      </c>
      <c r="AS324" s="386">
        <f t="shared" si="241"/>
        <v>1921</v>
      </c>
      <c r="AT324" s="386">
        <f t="shared" si="232"/>
        <v>9</v>
      </c>
      <c r="AU324" s="601">
        <f t="shared" si="242"/>
        <v>1930</v>
      </c>
      <c r="AV324" s="601">
        <v>1189</v>
      </c>
      <c r="AW324" s="598">
        <f t="shared" si="219"/>
        <v>0.61894846434148876</v>
      </c>
      <c r="AX324" s="601">
        <v>11</v>
      </c>
      <c r="AY324" s="598">
        <f t="shared" si="233"/>
        <v>1.2222222222222223</v>
      </c>
      <c r="AZ324" s="601">
        <f t="shared" si="243"/>
        <v>1200</v>
      </c>
      <c r="BA324" s="598">
        <f t="shared" si="244"/>
        <v>0.62176165803108807</v>
      </c>
      <c r="BB324" s="601">
        <v>16</v>
      </c>
      <c r="BC324" s="598">
        <f t="shared" si="245"/>
        <v>1.345668629100084E-2</v>
      </c>
      <c r="BD324" s="600">
        <v>4</v>
      </c>
      <c r="BE324" s="598">
        <f t="shared" si="234"/>
        <v>0.36363636363636365</v>
      </c>
      <c r="BF324" s="600">
        <f t="shared" si="246"/>
        <v>20</v>
      </c>
      <c r="BG324" s="598">
        <f t="shared" si="247"/>
        <v>1.6666666666666666E-2</v>
      </c>
      <c r="BH324" s="601">
        <v>12</v>
      </c>
      <c r="BI324" s="598">
        <f t="shared" si="248"/>
        <v>0.75</v>
      </c>
      <c r="BJ324" s="600">
        <v>2</v>
      </c>
      <c r="BK324" s="598">
        <f t="shared" si="209"/>
        <v>0.5</v>
      </c>
      <c r="BL324" s="600">
        <f t="shared" si="249"/>
        <v>14</v>
      </c>
      <c r="BM324" s="598">
        <f t="shared" si="250"/>
        <v>0.7</v>
      </c>
      <c r="BN324" s="601">
        <v>1</v>
      </c>
      <c r="BO324" s="598">
        <f t="shared" si="251"/>
        <v>8.3333333333333339E-4</v>
      </c>
      <c r="BP324" s="601">
        <v>10</v>
      </c>
      <c r="BQ324" s="598">
        <f t="shared" si="235"/>
        <v>8.3333333333333332E-3</v>
      </c>
      <c r="BR324" s="601">
        <f t="shared" si="236"/>
        <v>11</v>
      </c>
      <c r="BS324" s="598">
        <f t="shared" si="252"/>
        <v>9.1666666666666667E-3</v>
      </c>
      <c r="BT324" s="600">
        <v>1</v>
      </c>
      <c r="BU324" s="598">
        <f t="shared" si="253"/>
        <v>0.2</v>
      </c>
      <c r="BV324" s="600">
        <v>0</v>
      </c>
      <c r="BW324" s="598">
        <f t="shared" si="254"/>
        <v>0</v>
      </c>
      <c r="BX324" s="387" t="str">
        <f t="shared" si="255"/>
        <v/>
      </c>
    </row>
    <row r="325" spans="1:76" s="487" customFormat="1" ht="13.5" thickBot="1" x14ac:dyDescent="0.25">
      <c r="A325" s="392" t="s">
        <v>26</v>
      </c>
      <c r="B325" s="392" t="s">
        <v>28</v>
      </c>
      <c r="C325" s="392" t="s">
        <v>502</v>
      </c>
      <c r="D325" s="392" t="s">
        <v>509</v>
      </c>
      <c r="E325" s="392" t="s">
        <v>504</v>
      </c>
      <c r="F325" s="392" t="s">
        <v>519</v>
      </c>
      <c r="G325" s="506" t="s">
        <v>920</v>
      </c>
      <c r="H325" s="649" t="s">
        <v>1112</v>
      </c>
      <c r="I325" s="9" t="s">
        <v>934</v>
      </c>
      <c r="J325" s="9"/>
      <c r="K325" s="467"/>
      <c r="L325" s="518"/>
      <c r="M325" s="468"/>
      <c r="N325" s="467"/>
      <c r="O325" s="467"/>
      <c r="P325" s="467"/>
      <c r="Q325" s="466"/>
      <c r="R325" s="466"/>
      <c r="S325" s="466"/>
      <c r="T325" s="127" t="s">
        <v>386</v>
      </c>
      <c r="U325" s="397">
        <v>1</v>
      </c>
      <c r="V325" s="397">
        <v>0</v>
      </c>
      <c r="W325" s="397">
        <v>2</v>
      </c>
      <c r="X325" s="606">
        <f t="shared" si="237"/>
        <v>2</v>
      </c>
      <c r="Y325" s="607">
        <f t="shared" si="238"/>
        <v>5519</v>
      </c>
      <c r="Z325" s="607">
        <f t="shared" si="210"/>
        <v>3074</v>
      </c>
      <c r="AA325" s="605">
        <v>1</v>
      </c>
      <c r="AB325" s="608">
        <f t="shared" si="239"/>
        <v>0.5</v>
      </c>
      <c r="AC325" s="605">
        <v>1</v>
      </c>
      <c r="AD325" s="608" t="s">
        <v>434</v>
      </c>
      <c r="AE325" s="605">
        <v>1</v>
      </c>
      <c r="AF325" s="608">
        <f t="shared" si="240"/>
        <v>1</v>
      </c>
      <c r="AG325" s="605">
        <v>1</v>
      </c>
      <c r="AH325" s="399"/>
      <c r="AI325" s="398"/>
      <c r="AJ325" s="399"/>
      <c r="AK325" s="398"/>
      <c r="AL325" s="399"/>
      <c r="AM325" s="396">
        <v>5486</v>
      </c>
      <c r="AN325" s="607">
        <v>33</v>
      </c>
      <c r="AO325" s="609">
        <f t="shared" si="231"/>
        <v>5.9793440840732017E-3</v>
      </c>
      <c r="AP325" s="607">
        <f t="shared" si="213"/>
        <v>5519</v>
      </c>
      <c r="AQ325" s="167">
        <v>9020</v>
      </c>
      <c r="AR325" s="665">
        <v>0.61186252771618621</v>
      </c>
      <c r="AS325" s="396">
        <f t="shared" si="241"/>
        <v>5486</v>
      </c>
      <c r="AT325" s="396">
        <f t="shared" si="232"/>
        <v>33</v>
      </c>
      <c r="AU325" s="607">
        <f t="shared" si="242"/>
        <v>5519</v>
      </c>
      <c r="AV325" s="607">
        <v>3038</v>
      </c>
      <c r="AW325" s="608">
        <f t="shared" si="219"/>
        <v>0.5537732409770324</v>
      </c>
      <c r="AX325" s="607">
        <v>36</v>
      </c>
      <c r="AY325" s="608">
        <f t="shared" si="233"/>
        <v>1.0909090909090908</v>
      </c>
      <c r="AZ325" s="607">
        <f t="shared" si="243"/>
        <v>3074</v>
      </c>
      <c r="BA325" s="608">
        <f t="shared" si="244"/>
        <v>0.55698496104366735</v>
      </c>
      <c r="BB325" s="607">
        <v>65</v>
      </c>
      <c r="BC325" s="608">
        <f t="shared" si="245"/>
        <v>2.1395655036208033E-2</v>
      </c>
      <c r="BD325" s="605">
        <v>9</v>
      </c>
      <c r="BE325" s="608">
        <f t="shared" si="234"/>
        <v>0.25</v>
      </c>
      <c r="BF325" s="605">
        <f t="shared" si="246"/>
        <v>74</v>
      </c>
      <c r="BG325" s="608">
        <f t="shared" si="247"/>
        <v>2.4072869225764477E-2</v>
      </c>
      <c r="BH325" s="607">
        <v>33</v>
      </c>
      <c r="BI325" s="608">
        <f t="shared" si="248"/>
        <v>0.50769230769230766</v>
      </c>
      <c r="BJ325" s="605">
        <v>5</v>
      </c>
      <c r="BK325" s="608">
        <f t="shared" si="209"/>
        <v>0.55555555555555558</v>
      </c>
      <c r="BL325" s="605">
        <f t="shared" si="249"/>
        <v>38</v>
      </c>
      <c r="BM325" s="608">
        <f t="shared" si="250"/>
        <v>0.51351351351351349</v>
      </c>
      <c r="BN325" s="607">
        <v>5</v>
      </c>
      <c r="BO325" s="608">
        <f t="shared" si="251"/>
        <v>1.6265452179570592E-3</v>
      </c>
      <c r="BP325" s="607">
        <v>26</v>
      </c>
      <c r="BQ325" s="608">
        <f t="shared" si="235"/>
        <v>8.4580351333767081E-3</v>
      </c>
      <c r="BR325" s="607">
        <f t="shared" si="236"/>
        <v>31</v>
      </c>
      <c r="BS325" s="608">
        <f t="shared" si="252"/>
        <v>1.0084580351333767E-2</v>
      </c>
      <c r="BT325" s="605">
        <v>0</v>
      </c>
      <c r="BU325" s="608">
        <f t="shared" si="253"/>
        <v>0</v>
      </c>
      <c r="BV325" s="605">
        <v>0</v>
      </c>
      <c r="BW325" s="608">
        <f t="shared" si="254"/>
        <v>0</v>
      </c>
      <c r="BX325" s="411" t="str">
        <f t="shared" si="255"/>
        <v/>
      </c>
    </row>
    <row r="326" spans="1:76" s="486" customFormat="1" x14ac:dyDescent="0.2">
      <c r="A326" s="400" t="s">
        <v>32</v>
      </c>
      <c r="B326" s="400" t="s">
        <v>33</v>
      </c>
      <c r="C326" s="400" t="s">
        <v>34</v>
      </c>
      <c r="D326" s="400" t="s">
        <v>528</v>
      </c>
      <c r="E326" s="400" t="s">
        <v>504</v>
      </c>
      <c r="F326" s="400" t="s">
        <v>505</v>
      </c>
      <c r="G326" s="12" t="s">
        <v>317</v>
      </c>
      <c r="H326" s="12" t="s">
        <v>937</v>
      </c>
      <c r="I326" s="12" t="s">
        <v>937</v>
      </c>
      <c r="J326" s="12"/>
      <c r="K326" s="401"/>
      <c r="L326" s="401"/>
      <c r="M326" s="402"/>
      <c r="N326" s="401"/>
      <c r="O326" s="401"/>
      <c r="P326" s="401"/>
      <c r="Q326" s="403"/>
      <c r="R326" s="403"/>
      <c r="S326" s="403"/>
      <c r="T326" s="404" t="s">
        <v>386</v>
      </c>
      <c r="U326" s="405">
        <v>6</v>
      </c>
      <c r="V326" s="597">
        <v>0</v>
      </c>
      <c r="W326" s="597">
        <v>8</v>
      </c>
      <c r="X326" s="113">
        <f t="shared" si="237"/>
        <v>1.3333333333333333</v>
      </c>
      <c r="Y326" s="114">
        <f t="shared" si="238"/>
        <v>12218.666666666666</v>
      </c>
      <c r="Z326" s="114">
        <f t="shared" si="210"/>
        <v>6326.5</v>
      </c>
      <c r="AA326" s="597">
        <v>5</v>
      </c>
      <c r="AB326" s="115">
        <f t="shared" si="239"/>
        <v>0.625</v>
      </c>
      <c r="AC326" s="406"/>
      <c r="AD326" s="407"/>
      <c r="AE326" s="597">
        <v>5</v>
      </c>
      <c r="AF326" s="115">
        <f t="shared" si="240"/>
        <v>0.83333333333333337</v>
      </c>
      <c r="AG326" s="406"/>
      <c r="AH326" s="407"/>
      <c r="AI326" s="406"/>
      <c r="AJ326" s="407"/>
      <c r="AK326" s="406"/>
      <c r="AL326" s="407"/>
      <c r="AM326" s="408">
        <v>73267</v>
      </c>
      <c r="AN326" s="114">
        <v>45</v>
      </c>
      <c r="AO326" s="118">
        <f t="shared" si="231"/>
        <v>6.1381492797904849E-4</v>
      </c>
      <c r="AP326" s="114">
        <f t="shared" si="213"/>
        <v>73312</v>
      </c>
      <c r="AQ326" s="167">
        <v>106800</v>
      </c>
      <c r="AR326" s="665">
        <v>0.68644194756554311</v>
      </c>
      <c r="AS326" s="408">
        <f t="shared" si="241"/>
        <v>73267</v>
      </c>
      <c r="AT326" s="408">
        <f t="shared" si="232"/>
        <v>45</v>
      </c>
      <c r="AU326" s="114">
        <f t="shared" si="242"/>
        <v>73312</v>
      </c>
      <c r="AV326" s="114">
        <v>37918</v>
      </c>
      <c r="AW326" s="115">
        <f t="shared" si="219"/>
        <v>0.51753176737139506</v>
      </c>
      <c r="AX326" s="114">
        <v>41</v>
      </c>
      <c r="AY326" s="115">
        <f t="shared" si="233"/>
        <v>0.91111111111111109</v>
      </c>
      <c r="AZ326" s="114">
        <f t="shared" si="243"/>
        <v>37959</v>
      </c>
      <c r="BA326" s="115">
        <f t="shared" si="244"/>
        <v>0.51777335224792664</v>
      </c>
      <c r="BB326" s="114">
        <v>581</v>
      </c>
      <c r="BC326" s="115">
        <f t="shared" si="245"/>
        <v>1.5322538108550028E-2</v>
      </c>
      <c r="BD326" s="597">
        <v>2</v>
      </c>
      <c r="BE326" s="115">
        <f t="shared" si="234"/>
        <v>4.878048780487805E-2</v>
      </c>
      <c r="BF326" s="597">
        <f t="shared" si="246"/>
        <v>583</v>
      </c>
      <c r="BG326" s="115">
        <f t="shared" si="247"/>
        <v>1.5358676466714086E-2</v>
      </c>
      <c r="BH326" s="114">
        <v>505</v>
      </c>
      <c r="BI326" s="115">
        <f t="shared" si="248"/>
        <v>0.86919104991394147</v>
      </c>
      <c r="BJ326" s="597">
        <v>2</v>
      </c>
      <c r="BK326" s="115">
        <f t="shared" si="209"/>
        <v>1</v>
      </c>
      <c r="BL326" s="597">
        <f t="shared" si="249"/>
        <v>507</v>
      </c>
      <c r="BM326" s="115">
        <f t="shared" si="250"/>
        <v>0.869639794168096</v>
      </c>
      <c r="BN326" s="114">
        <v>842</v>
      </c>
      <c r="BO326" s="115">
        <f t="shared" si="251"/>
        <v>2.2181827761532179E-2</v>
      </c>
      <c r="BP326" s="114">
        <v>3444</v>
      </c>
      <c r="BQ326" s="115">
        <f t="shared" si="235"/>
        <v>9.0729471271635179E-2</v>
      </c>
      <c r="BR326" s="114">
        <f t="shared" si="236"/>
        <v>4286</v>
      </c>
      <c r="BS326" s="115">
        <f t="shared" si="252"/>
        <v>0.11291129903316736</v>
      </c>
      <c r="BT326" s="597">
        <v>2</v>
      </c>
      <c r="BU326" s="115">
        <f t="shared" si="253"/>
        <v>0.25</v>
      </c>
      <c r="BV326" s="597">
        <v>2</v>
      </c>
      <c r="BW326" s="115">
        <f t="shared" si="254"/>
        <v>0.33333333333333331</v>
      </c>
      <c r="BX326" s="409" t="str">
        <f t="shared" si="255"/>
        <v/>
      </c>
    </row>
    <row r="327" spans="1:76" s="167" customFormat="1" x14ac:dyDescent="0.2">
      <c r="A327" s="379" t="s">
        <v>32</v>
      </c>
      <c r="B327" s="379" t="s">
        <v>33</v>
      </c>
      <c r="C327" s="379" t="s">
        <v>35</v>
      </c>
      <c r="D327" s="379" t="s">
        <v>528</v>
      </c>
      <c r="E327" s="379" t="s">
        <v>504</v>
      </c>
      <c r="F327" s="379" t="s">
        <v>505</v>
      </c>
      <c r="G327" s="10" t="s">
        <v>317</v>
      </c>
      <c r="H327" s="10" t="s">
        <v>937</v>
      </c>
      <c r="I327" s="10" t="s">
        <v>937</v>
      </c>
      <c r="J327" s="10"/>
      <c r="K327" s="380"/>
      <c r="L327" s="380"/>
      <c r="M327" s="381"/>
      <c r="N327" s="380"/>
      <c r="O327" s="380"/>
      <c r="P327" s="380"/>
      <c r="Q327" s="382"/>
      <c r="R327" s="382"/>
      <c r="S327" s="382"/>
      <c r="T327" s="147" t="s">
        <v>386</v>
      </c>
      <c r="U327" s="383">
        <v>2</v>
      </c>
      <c r="V327" s="600">
        <v>0</v>
      </c>
      <c r="W327" s="600">
        <v>3</v>
      </c>
      <c r="X327" s="123">
        <f t="shared" si="237"/>
        <v>1.5</v>
      </c>
      <c r="Y327" s="601">
        <f t="shared" si="238"/>
        <v>15494</v>
      </c>
      <c r="Z327" s="601">
        <f t="shared" si="210"/>
        <v>8358.5</v>
      </c>
      <c r="AA327" s="600">
        <v>2</v>
      </c>
      <c r="AB327" s="598">
        <f t="shared" si="239"/>
        <v>0.66666666666666663</v>
      </c>
      <c r="AC327" s="384"/>
      <c r="AD327" s="385"/>
      <c r="AE327" s="600">
        <v>2</v>
      </c>
      <c r="AF327" s="598">
        <f t="shared" si="240"/>
        <v>1</v>
      </c>
      <c r="AG327" s="384"/>
      <c r="AH327" s="385"/>
      <c r="AI327" s="384"/>
      <c r="AJ327" s="385"/>
      <c r="AK327" s="384"/>
      <c r="AL327" s="385"/>
      <c r="AM327" s="386">
        <v>30344</v>
      </c>
      <c r="AN327" s="601">
        <v>644</v>
      </c>
      <c r="AO327" s="602">
        <f t="shared" si="231"/>
        <v>2.0782238285788047E-2</v>
      </c>
      <c r="AP327" s="601">
        <f t="shared" si="213"/>
        <v>30988</v>
      </c>
      <c r="AQ327" s="167">
        <v>45100</v>
      </c>
      <c r="AR327" s="665">
        <v>0.68709534368070957</v>
      </c>
      <c r="AS327" s="386">
        <f t="shared" si="241"/>
        <v>30344</v>
      </c>
      <c r="AT327" s="386">
        <f t="shared" si="232"/>
        <v>644</v>
      </c>
      <c r="AU327" s="601">
        <f t="shared" si="242"/>
        <v>30988</v>
      </c>
      <c r="AV327" s="601">
        <v>16140</v>
      </c>
      <c r="AW327" s="598">
        <f t="shared" si="219"/>
        <v>0.53190087002372788</v>
      </c>
      <c r="AX327" s="601">
        <v>577</v>
      </c>
      <c r="AY327" s="598">
        <f t="shared" si="233"/>
        <v>0.89596273291925466</v>
      </c>
      <c r="AZ327" s="601">
        <f t="shared" si="243"/>
        <v>16717</v>
      </c>
      <c r="BA327" s="598">
        <f t="shared" si="244"/>
        <v>0.5394668904091906</v>
      </c>
      <c r="BB327" s="601">
        <v>159</v>
      </c>
      <c r="BC327" s="598">
        <f t="shared" si="245"/>
        <v>9.8513011152416355E-3</v>
      </c>
      <c r="BD327" s="600">
        <v>38</v>
      </c>
      <c r="BE327" s="598">
        <f t="shared" si="234"/>
        <v>6.5857885615251299E-2</v>
      </c>
      <c r="BF327" s="600">
        <f t="shared" si="246"/>
        <v>197</v>
      </c>
      <c r="BG327" s="598">
        <f t="shared" si="247"/>
        <v>1.1784411078542801E-2</v>
      </c>
      <c r="BH327" s="601">
        <v>144</v>
      </c>
      <c r="BI327" s="598">
        <f t="shared" si="248"/>
        <v>0.90566037735849059</v>
      </c>
      <c r="BJ327" s="600">
        <v>27</v>
      </c>
      <c r="BK327" s="598">
        <f t="shared" si="209"/>
        <v>0.71052631578947367</v>
      </c>
      <c r="BL327" s="600">
        <f t="shared" si="249"/>
        <v>171</v>
      </c>
      <c r="BM327" s="598">
        <f t="shared" si="250"/>
        <v>0.86802030456852797</v>
      </c>
      <c r="BN327" s="601">
        <v>12</v>
      </c>
      <c r="BO327" s="598">
        <f t="shared" si="251"/>
        <v>7.1783214691631273E-4</v>
      </c>
      <c r="BP327" s="601">
        <v>2809</v>
      </c>
      <c r="BQ327" s="598">
        <f t="shared" si="235"/>
        <v>0.16803254172399354</v>
      </c>
      <c r="BR327" s="601">
        <f t="shared" si="236"/>
        <v>2821</v>
      </c>
      <c r="BS327" s="598">
        <f t="shared" si="252"/>
        <v>0.16875037387090985</v>
      </c>
      <c r="BT327" s="600">
        <v>0</v>
      </c>
      <c r="BU327" s="598">
        <f t="shared" si="253"/>
        <v>0</v>
      </c>
      <c r="BV327" s="600">
        <v>0</v>
      </c>
      <c r="BW327" s="598">
        <f t="shared" si="254"/>
        <v>0</v>
      </c>
      <c r="BX327" s="387" t="str">
        <f t="shared" si="255"/>
        <v/>
      </c>
    </row>
    <row r="328" spans="1:76" s="167" customFormat="1" x14ac:dyDescent="0.2">
      <c r="A328" s="379" t="s">
        <v>32</v>
      </c>
      <c r="B328" s="379" t="s">
        <v>33</v>
      </c>
      <c r="C328" s="379" t="s">
        <v>36</v>
      </c>
      <c r="D328" s="379" t="s">
        <v>528</v>
      </c>
      <c r="E328" s="379" t="s">
        <v>504</v>
      </c>
      <c r="F328" s="379" t="s">
        <v>505</v>
      </c>
      <c r="G328" s="10" t="s">
        <v>317</v>
      </c>
      <c r="H328" s="10" t="s">
        <v>937</v>
      </c>
      <c r="I328" s="10" t="s">
        <v>937</v>
      </c>
      <c r="J328" s="10"/>
      <c r="K328" s="380"/>
      <c r="L328" s="380"/>
      <c r="M328" s="381"/>
      <c r="N328" s="380"/>
      <c r="O328" s="380"/>
      <c r="P328" s="380"/>
      <c r="Q328" s="382"/>
      <c r="R328" s="382"/>
      <c r="S328" s="382"/>
      <c r="T328" s="147" t="s">
        <v>386</v>
      </c>
      <c r="U328" s="383">
        <v>1</v>
      </c>
      <c r="V328" s="383">
        <v>0</v>
      </c>
      <c r="W328" s="383">
        <v>2</v>
      </c>
      <c r="X328" s="123">
        <f t="shared" si="237"/>
        <v>2</v>
      </c>
      <c r="Y328" s="601">
        <f t="shared" si="238"/>
        <v>14475</v>
      </c>
      <c r="Z328" s="601">
        <f t="shared" si="210"/>
        <v>8423</v>
      </c>
      <c r="AA328" s="383">
        <v>1</v>
      </c>
      <c r="AB328" s="598">
        <f t="shared" si="239"/>
        <v>0.5</v>
      </c>
      <c r="AC328" s="384"/>
      <c r="AD328" s="385"/>
      <c r="AE328" s="383">
        <v>1</v>
      </c>
      <c r="AF328" s="598">
        <f t="shared" si="240"/>
        <v>1</v>
      </c>
      <c r="AG328" s="384"/>
      <c r="AH328" s="385"/>
      <c r="AI328" s="384"/>
      <c r="AJ328" s="385"/>
      <c r="AK328" s="384"/>
      <c r="AL328" s="385"/>
      <c r="AM328" s="386">
        <v>14448</v>
      </c>
      <c r="AN328" s="601">
        <v>27</v>
      </c>
      <c r="AO328" s="602">
        <f t="shared" si="231"/>
        <v>1.8652849740932642E-3</v>
      </c>
      <c r="AP328" s="601">
        <f t="shared" si="213"/>
        <v>14475</v>
      </c>
      <c r="AQ328" s="167">
        <v>19150</v>
      </c>
      <c r="AR328" s="665">
        <v>0.75587467362924277</v>
      </c>
      <c r="AS328" s="386">
        <f t="shared" si="241"/>
        <v>14448</v>
      </c>
      <c r="AT328" s="386">
        <f t="shared" si="232"/>
        <v>27</v>
      </c>
      <c r="AU328" s="601">
        <f t="shared" si="242"/>
        <v>14475</v>
      </c>
      <c r="AV328" s="601">
        <v>8400</v>
      </c>
      <c r="AW328" s="598">
        <f t="shared" si="219"/>
        <v>0.58139534883720934</v>
      </c>
      <c r="AX328" s="601">
        <v>23</v>
      </c>
      <c r="AY328" s="598">
        <f t="shared" si="233"/>
        <v>0.85185185185185186</v>
      </c>
      <c r="AZ328" s="601">
        <f t="shared" si="243"/>
        <v>8423</v>
      </c>
      <c r="BA328" s="598">
        <f t="shared" si="244"/>
        <v>0.58189982728842837</v>
      </c>
      <c r="BB328" s="601">
        <v>25</v>
      </c>
      <c r="BC328" s="598">
        <f t="shared" si="245"/>
        <v>2.976190476190476E-3</v>
      </c>
      <c r="BD328" s="600">
        <v>0</v>
      </c>
      <c r="BE328" s="598">
        <f t="shared" si="234"/>
        <v>0</v>
      </c>
      <c r="BF328" s="600">
        <f t="shared" si="246"/>
        <v>25</v>
      </c>
      <c r="BG328" s="598">
        <f t="shared" si="247"/>
        <v>2.9680636352843407E-3</v>
      </c>
      <c r="BH328" s="601">
        <v>25</v>
      </c>
      <c r="BI328" s="598">
        <f t="shared" si="248"/>
        <v>1</v>
      </c>
      <c r="BJ328" s="600">
        <v>0</v>
      </c>
      <c r="BK328" s="385" t="str">
        <f t="shared" si="209"/>
        <v/>
      </c>
      <c r="BL328" s="600">
        <f t="shared" si="249"/>
        <v>25</v>
      </c>
      <c r="BM328" s="598">
        <f t="shared" si="250"/>
        <v>1</v>
      </c>
      <c r="BN328" s="601">
        <v>4</v>
      </c>
      <c r="BO328" s="598">
        <f t="shared" si="251"/>
        <v>4.7489018164549449E-4</v>
      </c>
      <c r="BP328" s="601">
        <v>984</v>
      </c>
      <c r="BQ328" s="598">
        <f t="shared" si="235"/>
        <v>0.11682298468479164</v>
      </c>
      <c r="BR328" s="601">
        <f t="shared" si="236"/>
        <v>988</v>
      </c>
      <c r="BS328" s="598">
        <f t="shared" si="252"/>
        <v>0.11729787486643714</v>
      </c>
      <c r="BT328" s="600">
        <v>0</v>
      </c>
      <c r="BU328" s="598">
        <f t="shared" si="253"/>
        <v>0</v>
      </c>
      <c r="BV328" s="600">
        <v>0</v>
      </c>
      <c r="BW328" s="598">
        <f t="shared" si="254"/>
        <v>0</v>
      </c>
      <c r="BX328" s="387" t="str">
        <f t="shared" si="255"/>
        <v/>
      </c>
    </row>
    <row r="329" spans="1:76" s="487" customFormat="1" ht="13.5" thickBot="1" x14ac:dyDescent="0.25">
      <c r="A329" s="392" t="s">
        <v>32</v>
      </c>
      <c r="B329" s="392" t="s">
        <v>33</v>
      </c>
      <c r="C329" s="392" t="s">
        <v>37</v>
      </c>
      <c r="D329" s="392" t="s">
        <v>528</v>
      </c>
      <c r="E329" s="392" t="s">
        <v>504</v>
      </c>
      <c r="F329" s="392" t="s">
        <v>505</v>
      </c>
      <c r="G329" s="9" t="s">
        <v>317</v>
      </c>
      <c r="H329" s="9" t="s">
        <v>937</v>
      </c>
      <c r="I329" s="9" t="s">
        <v>937</v>
      </c>
      <c r="J329" s="9"/>
      <c r="K329" s="394" t="s">
        <v>449</v>
      </c>
      <c r="L329" s="394" t="s">
        <v>457</v>
      </c>
      <c r="M329" s="395" t="s">
        <v>1001</v>
      </c>
      <c r="N329" s="394" t="s">
        <v>437</v>
      </c>
      <c r="O329" s="394" t="s">
        <v>438</v>
      </c>
      <c r="P329" s="394" t="s">
        <v>438</v>
      </c>
      <c r="Q329" s="424"/>
      <c r="R329" s="424"/>
      <c r="S329" s="424"/>
      <c r="T329" s="394" t="s">
        <v>510</v>
      </c>
      <c r="U329" s="397">
        <v>2</v>
      </c>
      <c r="V329" s="605">
        <v>2</v>
      </c>
      <c r="W329" s="605">
        <v>2</v>
      </c>
      <c r="X329" s="606">
        <f t="shared" si="237"/>
        <v>1</v>
      </c>
      <c r="Y329" s="607">
        <f t="shared" si="238"/>
        <v>12386</v>
      </c>
      <c r="Z329" s="429" t="str">
        <f t="shared" si="210"/>
        <v/>
      </c>
      <c r="AA329" s="397">
        <v>2</v>
      </c>
      <c r="AB329" s="608">
        <f t="shared" si="239"/>
        <v>1</v>
      </c>
      <c r="AC329" s="398"/>
      <c r="AD329" s="399"/>
      <c r="AE329" s="397">
        <v>2</v>
      </c>
      <c r="AF329" s="608">
        <f t="shared" si="240"/>
        <v>1</v>
      </c>
      <c r="AG329" s="398"/>
      <c r="AH329" s="399"/>
      <c r="AI329" s="398"/>
      <c r="AJ329" s="399"/>
      <c r="AK329" s="398"/>
      <c r="AL329" s="399"/>
      <c r="AM329" s="396">
        <v>24753</v>
      </c>
      <c r="AN329" s="607">
        <v>19</v>
      </c>
      <c r="AO329" s="609">
        <f t="shared" si="231"/>
        <v>7.6699499434845796E-4</v>
      </c>
      <c r="AP329" s="607">
        <f t="shared" si="213"/>
        <v>24772</v>
      </c>
      <c r="AQ329" s="167">
        <v>34400</v>
      </c>
      <c r="AR329" s="665">
        <v>0.7201162790697675</v>
      </c>
      <c r="AS329" s="424" t="str">
        <f t="shared" si="241"/>
        <v/>
      </c>
      <c r="AT329" s="424" t="str">
        <f t="shared" si="232"/>
        <v/>
      </c>
      <c r="AU329" s="429" t="str">
        <f t="shared" si="242"/>
        <v/>
      </c>
      <c r="AV329" s="429"/>
      <c r="AW329" s="399" t="str">
        <f t="shared" si="219"/>
        <v/>
      </c>
      <c r="AX329" s="429"/>
      <c r="AY329" s="399" t="str">
        <f t="shared" si="233"/>
        <v/>
      </c>
      <c r="AZ329" s="429" t="str">
        <f t="shared" si="243"/>
        <v/>
      </c>
      <c r="BA329" s="399" t="str">
        <f t="shared" si="244"/>
        <v/>
      </c>
      <c r="BB329" s="429"/>
      <c r="BC329" s="399" t="str">
        <f t="shared" si="245"/>
        <v/>
      </c>
      <c r="BD329" s="398"/>
      <c r="BE329" s="399" t="str">
        <f t="shared" si="234"/>
        <v/>
      </c>
      <c r="BF329" s="398" t="str">
        <f t="shared" si="246"/>
        <v/>
      </c>
      <c r="BG329" s="399" t="str">
        <f t="shared" si="247"/>
        <v/>
      </c>
      <c r="BH329" s="429"/>
      <c r="BI329" s="399" t="str">
        <f t="shared" si="248"/>
        <v/>
      </c>
      <c r="BJ329" s="398"/>
      <c r="BK329" s="399" t="str">
        <f t="shared" ref="BK329:BK392" si="256">IF(BD329="","",IF(BD329=0,"",BJ329/BD329))</f>
        <v/>
      </c>
      <c r="BL329" s="398" t="str">
        <f t="shared" si="249"/>
        <v/>
      </c>
      <c r="BM329" s="399" t="str">
        <f t="shared" si="250"/>
        <v/>
      </c>
      <c r="BN329" s="429"/>
      <c r="BO329" s="399" t="str">
        <f t="shared" si="251"/>
        <v/>
      </c>
      <c r="BP329" s="429"/>
      <c r="BQ329" s="399" t="str">
        <f t="shared" si="235"/>
        <v/>
      </c>
      <c r="BR329" s="429" t="str">
        <f t="shared" si="236"/>
        <v/>
      </c>
      <c r="BS329" s="399" t="str">
        <f t="shared" si="252"/>
        <v/>
      </c>
      <c r="BT329" s="605">
        <v>0</v>
      </c>
      <c r="BU329" s="608">
        <f t="shared" si="253"/>
        <v>0</v>
      </c>
      <c r="BV329" s="605">
        <v>0</v>
      </c>
      <c r="BW329" s="608">
        <f t="shared" si="254"/>
        <v>0</v>
      </c>
      <c r="BX329" s="411" t="str">
        <f t="shared" si="255"/>
        <v/>
      </c>
    </row>
    <row r="330" spans="1:76" s="486" customFormat="1" x14ac:dyDescent="0.2">
      <c r="A330" s="400" t="s">
        <v>38</v>
      </c>
      <c r="B330" s="400" t="s">
        <v>39</v>
      </c>
      <c r="C330" s="400" t="s">
        <v>40</v>
      </c>
      <c r="D330" s="400" t="s">
        <v>507</v>
      </c>
      <c r="E330" s="400" t="s">
        <v>504</v>
      </c>
      <c r="F330" s="400" t="s">
        <v>519</v>
      </c>
      <c r="G330" s="12" t="s">
        <v>321</v>
      </c>
      <c r="H330" s="12" t="s">
        <v>1112</v>
      </c>
      <c r="I330" s="12" t="s">
        <v>934</v>
      </c>
      <c r="J330" s="12"/>
      <c r="K330" s="401"/>
      <c r="L330" s="401"/>
      <c r="M330" s="402"/>
      <c r="N330" s="401"/>
      <c r="O330" s="401"/>
      <c r="P330" s="401"/>
      <c r="Q330" s="403"/>
      <c r="R330" s="403"/>
      <c r="S330" s="403"/>
      <c r="T330" s="404" t="s">
        <v>386</v>
      </c>
      <c r="U330" s="405">
        <v>1</v>
      </c>
      <c r="V330" s="597">
        <v>0</v>
      </c>
      <c r="W330" s="597">
        <v>2</v>
      </c>
      <c r="X330" s="113">
        <f t="shared" si="237"/>
        <v>2</v>
      </c>
      <c r="Y330" s="114">
        <f t="shared" si="238"/>
        <v>69</v>
      </c>
      <c r="Z330" s="114">
        <f t="shared" si="210"/>
        <v>63</v>
      </c>
      <c r="AA330" s="406"/>
      <c r="AB330" s="407"/>
      <c r="AC330" s="406"/>
      <c r="AD330" s="407"/>
      <c r="AE330" s="406"/>
      <c r="AF330" s="407"/>
      <c r="AG330" s="406"/>
      <c r="AH330" s="407"/>
      <c r="AI330" s="597">
        <v>0</v>
      </c>
      <c r="AJ330" s="115">
        <f t="shared" ref="AJ330:AJ338" si="257">AI330/W330</f>
        <v>0</v>
      </c>
      <c r="AK330" s="597">
        <v>0</v>
      </c>
      <c r="AL330" s="115">
        <f t="shared" ref="AL330:AL338" si="258">AK330/U330</f>
        <v>0</v>
      </c>
      <c r="AM330" s="408">
        <v>38</v>
      </c>
      <c r="AN330" s="114">
        <v>31</v>
      </c>
      <c r="AO330" s="118">
        <f t="shared" si="231"/>
        <v>0.44927536231884058</v>
      </c>
      <c r="AP330" s="114">
        <f t="shared" si="213"/>
        <v>69</v>
      </c>
      <c r="AQ330" s="167">
        <v>40</v>
      </c>
      <c r="AR330" s="665"/>
      <c r="AS330" s="408">
        <f t="shared" si="241"/>
        <v>38</v>
      </c>
      <c r="AT330" s="408">
        <f t="shared" si="232"/>
        <v>31</v>
      </c>
      <c r="AU330" s="114">
        <f t="shared" si="242"/>
        <v>69</v>
      </c>
      <c r="AV330" s="114">
        <v>35</v>
      </c>
      <c r="AW330" s="115">
        <f t="shared" si="219"/>
        <v>0.92105263157894735</v>
      </c>
      <c r="AX330" s="114">
        <v>28</v>
      </c>
      <c r="AY330" s="115">
        <f t="shared" si="233"/>
        <v>0.90322580645161288</v>
      </c>
      <c r="AZ330" s="114">
        <f t="shared" si="243"/>
        <v>63</v>
      </c>
      <c r="BA330" s="115">
        <f t="shared" si="244"/>
        <v>0.91304347826086951</v>
      </c>
      <c r="BB330" s="114">
        <v>0</v>
      </c>
      <c r="BC330" s="115">
        <f t="shared" si="245"/>
        <v>0</v>
      </c>
      <c r="BD330" s="597">
        <v>5</v>
      </c>
      <c r="BE330" s="115">
        <f t="shared" si="234"/>
        <v>0.17857142857142858</v>
      </c>
      <c r="BF330" s="597">
        <f t="shared" si="246"/>
        <v>5</v>
      </c>
      <c r="BG330" s="115">
        <f t="shared" si="247"/>
        <v>7.9365079365079361E-2</v>
      </c>
      <c r="BH330" s="114">
        <v>0</v>
      </c>
      <c r="BI330" s="407" t="str">
        <f t="shared" si="248"/>
        <v/>
      </c>
      <c r="BJ330" s="597">
        <v>5</v>
      </c>
      <c r="BK330" s="115">
        <f t="shared" si="256"/>
        <v>1</v>
      </c>
      <c r="BL330" s="597">
        <f t="shared" si="249"/>
        <v>5</v>
      </c>
      <c r="BM330" s="115">
        <f t="shared" si="250"/>
        <v>1</v>
      </c>
      <c r="BN330" s="114">
        <v>0</v>
      </c>
      <c r="BO330" s="115">
        <f t="shared" si="251"/>
        <v>0</v>
      </c>
      <c r="BP330" s="114">
        <v>0</v>
      </c>
      <c r="BQ330" s="115">
        <f t="shared" si="235"/>
        <v>0</v>
      </c>
      <c r="BR330" s="114">
        <f t="shared" si="236"/>
        <v>0</v>
      </c>
      <c r="BS330" s="115">
        <f t="shared" si="252"/>
        <v>0</v>
      </c>
      <c r="BT330" s="597">
        <v>1</v>
      </c>
      <c r="BU330" s="115">
        <f t="shared" si="253"/>
        <v>0.5</v>
      </c>
      <c r="BV330" s="597">
        <v>0</v>
      </c>
      <c r="BW330" s="115">
        <f t="shared" si="254"/>
        <v>0</v>
      </c>
      <c r="BX330" s="409" t="str">
        <f t="shared" si="255"/>
        <v/>
      </c>
    </row>
    <row r="331" spans="1:76" s="167" customFormat="1" x14ac:dyDescent="0.2">
      <c r="A331" s="379" t="s">
        <v>38</v>
      </c>
      <c r="B331" s="379" t="s">
        <v>39</v>
      </c>
      <c r="C331" s="379" t="s">
        <v>41</v>
      </c>
      <c r="D331" s="379" t="s">
        <v>507</v>
      </c>
      <c r="E331" s="379" t="s">
        <v>504</v>
      </c>
      <c r="F331" s="379" t="s">
        <v>519</v>
      </c>
      <c r="G331" s="10" t="s">
        <v>321</v>
      </c>
      <c r="H331" s="12" t="s">
        <v>1112</v>
      </c>
      <c r="I331" s="10" t="s">
        <v>934</v>
      </c>
      <c r="J331" s="10"/>
      <c r="K331" s="380"/>
      <c r="L331" s="380"/>
      <c r="M331" s="381"/>
      <c r="N331" s="380"/>
      <c r="O331" s="380"/>
      <c r="P331" s="380"/>
      <c r="Q331" s="382"/>
      <c r="R331" s="382"/>
      <c r="S331" s="382"/>
      <c r="T331" s="391" t="s">
        <v>510</v>
      </c>
      <c r="U331" s="383">
        <v>4</v>
      </c>
      <c r="V331" s="600">
        <v>4</v>
      </c>
      <c r="W331" s="600">
        <v>4</v>
      </c>
      <c r="X331" s="123">
        <f t="shared" si="237"/>
        <v>1</v>
      </c>
      <c r="Y331" s="601">
        <f t="shared" si="238"/>
        <v>76.75</v>
      </c>
      <c r="Z331" s="388" t="str">
        <f t="shared" si="210"/>
        <v/>
      </c>
      <c r="AA331" s="384"/>
      <c r="AB331" s="385"/>
      <c r="AC331" s="384"/>
      <c r="AD331" s="385"/>
      <c r="AE331" s="384"/>
      <c r="AF331" s="385"/>
      <c r="AG331" s="384"/>
      <c r="AH331" s="385"/>
      <c r="AI331" s="600">
        <v>4</v>
      </c>
      <c r="AJ331" s="598">
        <f t="shared" si="257"/>
        <v>1</v>
      </c>
      <c r="AK331" s="600">
        <v>4</v>
      </c>
      <c r="AL331" s="598">
        <f t="shared" si="258"/>
        <v>1</v>
      </c>
      <c r="AM331" s="386">
        <v>249</v>
      </c>
      <c r="AN331" s="601">
        <v>58</v>
      </c>
      <c r="AO331" s="602">
        <f t="shared" si="231"/>
        <v>0.18892508143322476</v>
      </c>
      <c r="AP331" s="601">
        <f t="shared" si="213"/>
        <v>307</v>
      </c>
      <c r="AQ331" s="167">
        <v>360</v>
      </c>
      <c r="AR331" s="665">
        <v>0.85277777777777775</v>
      </c>
      <c r="AS331" s="382" t="str">
        <f t="shared" si="241"/>
        <v/>
      </c>
      <c r="AT331" s="382" t="str">
        <f t="shared" si="232"/>
        <v/>
      </c>
      <c r="AU331" s="388" t="str">
        <f t="shared" si="242"/>
        <v/>
      </c>
      <c r="AV331" s="388"/>
      <c r="AW331" s="385" t="str">
        <f t="shared" si="219"/>
        <v/>
      </c>
      <c r="AX331" s="388"/>
      <c r="AY331" s="385" t="str">
        <f t="shared" si="233"/>
        <v/>
      </c>
      <c r="AZ331" s="388" t="str">
        <f t="shared" si="243"/>
        <v/>
      </c>
      <c r="BA331" s="385" t="str">
        <f t="shared" si="244"/>
        <v/>
      </c>
      <c r="BB331" s="388"/>
      <c r="BC331" s="385" t="str">
        <f t="shared" si="245"/>
        <v/>
      </c>
      <c r="BD331" s="384"/>
      <c r="BE331" s="385" t="str">
        <f t="shared" si="234"/>
        <v/>
      </c>
      <c r="BF331" s="384" t="str">
        <f t="shared" si="246"/>
        <v/>
      </c>
      <c r="BG331" s="385" t="str">
        <f t="shared" si="247"/>
        <v/>
      </c>
      <c r="BH331" s="388"/>
      <c r="BI331" s="385" t="str">
        <f t="shared" si="248"/>
        <v/>
      </c>
      <c r="BJ331" s="384"/>
      <c r="BK331" s="385" t="str">
        <f t="shared" si="256"/>
        <v/>
      </c>
      <c r="BL331" s="384" t="str">
        <f t="shared" si="249"/>
        <v/>
      </c>
      <c r="BM331" s="385" t="str">
        <f t="shared" si="250"/>
        <v/>
      </c>
      <c r="BN331" s="388"/>
      <c r="BO331" s="385" t="str">
        <f t="shared" si="251"/>
        <v/>
      </c>
      <c r="BP331" s="388"/>
      <c r="BQ331" s="385" t="str">
        <f t="shared" si="235"/>
        <v/>
      </c>
      <c r="BR331" s="388" t="str">
        <f t="shared" si="236"/>
        <v/>
      </c>
      <c r="BS331" s="385" t="str">
        <f t="shared" si="252"/>
        <v/>
      </c>
      <c r="BT331" s="600">
        <v>2</v>
      </c>
      <c r="BU331" s="598">
        <f t="shared" si="253"/>
        <v>0.5</v>
      </c>
      <c r="BV331" s="600">
        <v>2</v>
      </c>
      <c r="BW331" s="598">
        <f t="shared" si="254"/>
        <v>0.5</v>
      </c>
      <c r="BX331" s="387" t="str">
        <f t="shared" si="255"/>
        <v/>
      </c>
    </row>
    <row r="332" spans="1:76" s="167" customFormat="1" x14ac:dyDescent="0.2">
      <c r="A332" s="379" t="s">
        <v>38</v>
      </c>
      <c r="B332" s="379" t="s">
        <v>42</v>
      </c>
      <c r="C332" s="379" t="s">
        <v>502</v>
      </c>
      <c r="D332" s="379" t="s">
        <v>507</v>
      </c>
      <c r="E332" s="379" t="s">
        <v>504</v>
      </c>
      <c r="F332" s="379" t="s">
        <v>519</v>
      </c>
      <c r="G332" s="10" t="s">
        <v>321</v>
      </c>
      <c r="H332" s="12" t="s">
        <v>1112</v>
      </c>
      <c r="I332" s="10" t="s">
        <v>934</v>
      </c>
      <c r="J332" s="10"/>
      <c r="K332" s="380"/>
      <c r="L332" s="380"/>
      <c r="M332" s="381"/>
      <c r="N332" s="380"/>
      <c r="O332" s="380"/>
      <c r="P332" s="380"/>
      <c r="Q332" s="382"/>
      <c r="R332" s="382"/>
      <c r="S332" s="382"/>
      <c r="T332" s="147" t="s">
        <v>386</v>
      </c>
      <c r="U332" s="383">
        <v>4</v>
      </c>
      <c r="V332" s="600">
        <v>0</v>
      </c>
      <c r="W332" s="600">
        <v>10</v>
      </c>
      <c r="X332" s="123">
        <f t="shared" si="237"/>
        <v>2.5</v>
      </c>
      <c r="Y332" s="601">
        <f t="shared" si="238"/>
        <v>463.75</v>
      </c>
      <c r="Z332" s="601">
        <f t="shared" ref="Z332:Z395" si="259">IF(U332=V332,"",IF(AZ332="","",AZ332/(U332-V332)))</f>
        <v>221.25</v>
      </c>
      <c r="AA332" s="384"/>
      <c r="AB332" s="385"/>
      <c r="AC332" s="384"/>
      <c r="AD332" s="385"/>
      <c r="AE332" s="384"/>
      <c r="AF332" s="385"/>
      <c r="AG332" s="384"/>
      <c r="AH332" s="385"/>
      <c r="AI332" s="600">
        <v>5</v>
      </c>
      <c r="AJ332" s="598">
        <f t="shared" si="257"/>
        <v>0.5</v>
      </c>
      <c r="AK332" s="600">
        <v>2</v>
      </c>
      <c r="AL332" s="598">
        <f t="shared" si="258"/>
        <v>0.5</v>
      </c>
      <c r="AM332" s="386">
        <v>1831</v>
      </c>
      <c r="AN332" s="601">
        <v>24</v>
      </c>
      <c r="AO332" s="602">
        <f t="shared" si="231"/>
        <v>1.293800539083558E-2</v>
      </c>
      <c r="AP332" s="601">
        <f t="shared" si="213"/>
        <v>1855</v>
      </c>
      <c r="AQ332" s="167">
        <v>2670</v>
      </c>
      <c r="AR332" s="665">
        <v>0.69475655430711614</v>
      </c>
      <c r="AS332" s="386">
        <f t="shared" si="241"/>
        <v>1831</v>
      </c>
      <c r="AT332" s="386">
        <f t="shared" si="232"/>
        <v>24</v>
      </c>
      <c r="AU332" s="601">
        <f t="shared" si="242"/>
        <v>1855</v>
      </c>
      <c r="AV332" s="601">
        <v>873</v>
      </c>
      <c r="AW332" s="598">
        <f t="shared" si="219"/>
        <v>0.47678864008738392</v>
      </c>
      <c r="AX332" s="601">
        <v>12</v>
      </c>
      <c r="AY332" s="598">
        <f t="shared" si="233"/>
        <v>0.5</v>
      </c>
      <c r="AZ332" s="601">
        <f t="shared" si="243"/>
        <v>885</v>
      </c>
      <c r="BA332" s="598">
        <f t="shared" si="244"/>
        <v>0.47708894878706198</v>
      </c>
      <c r="BB332" s="601">
        <v>19</v>
      </c>
      <c r="BC332" s="598">
        <f t="shared" si="245"/>
        <v>2.1764032073310423E-2</v>
      </c>
      <c r="BD332" s="600">
        <v>2</v>
      </c>
      <c r="BE332" s="598">
        <f t="shared" si="234"/>
        <v>0.16666666666666666</v>
      </c>
      <c r="BF332" s="600">
        <f t="shared" si="246"/>
        <v>21</v>
      </c>
      <c r="BG332" s="598">
        <f t="shared" si="247"/>
        <v>2.3728813559322035E-2</v>
      </c>
      <c r="BH332" s="601">
        <v>19</v>
      </c>
      <c r="BI332" s="598">
        <f t="shared" si="248"/>
        <v>1</v>
      </c>
      <c r="BJ332" s="600">
        <v>2</v>
      </c>
      <c r="BK332" s="598">
        <f t="shared" si="256"/>
        <v>1</v>
      </c>
      <c r="BL332" s="600">
        <f t="shared" si="249"/>
        <v>21</v>
      </c>
      <c r="BM332" s="598">
        <f t="shared" si="250"/>
        <v>1</v>
      </c>
      <c r="BN332" s="601">
        <v>3</v>
      </c>
      <c r="BO332" s="598">
        <f t="shared" si="251"/>
        <v>3.3898305084745762E-3</v>
      </c>
      <c r="BP332" s="601">
        <v>7</v>
      </c>
      <c r="BQ332" s="598">
        <f t="shared" si="235"/>
        <v>7.9096045197740109E-3</v>
      </c>
      <c r="BR332" s="601">
        <f t="shared" si="236"/>
        <v>10</v>
      </c>
      <c r="BS332" s="598">
        <f t="shared" si="252"/>
        <v>1.1299435028248588E-2</v>
      </c>
      <c r="BT332" s="600">
        <v>4</v>
      </c>
      <c r="BU332" s="598">
        <f t="shared" si="253"/>
        <v>0.4</v>
      </c>
      <c r="BV332" s="600">
        <v>2</v>
      </c>
      <c r="BW332" s="598">
        <f t="shared" si="254"/>
        <v>0.5</v>
      </c>
      <c r="BX332" s="387" t="str">
        <f t="shared" si="255"/>
        <v/>
      </c>
    </row>
    <row r="333" spans="1:76" s="167" customFormat="1" x14ac:dyDescent="0.2">
      <c r="A333" s="379" t="s">
        <v>38</v>
      </c>
      <c r="B333" s="379" t="s">
        <v>43</v>
      </c>
      <c r="C333" s="379" t="s">
        <v>41</v>
      </c>
      <c r="D333" s="379" t="s">
        <v>515</v>
      </c>
      <c r="E333" s="379" t="s">
        <v>504</v>
      </c>
      <c r="F333" s="379" t="s">
        <v>519</v>
      </c>
      <c r="G333" s="10" t="s">
        <v>321</v>
      </c>
      <c r="H333" s="12" t="s">
        <v>1112</v>
      </c>
      <c r="I333" s="10" t="s">
        <v>934</v>
      </c>
      <c r="J333" s="10"/>
      <c r="K333" s="380"/>
      <c r="L333" s="380"/>
      <c r="M333" s="381"/>
      <c r="N333" s="380"/>
      <c r="O333" s="380"/>
      <c r="P333" s="380"/>
      <c r="Q333" s="382"/>
      <c r="R333" s="382"/>
      <c r="S333" s="382"/>
      <c r="T333" s="391" t="s">
        <v>510</v>
      </c>
      <c r="U333" s="383">
        <v>1</v>
      </c>
      <c r="V333" s="383">
        <v>1</v>
      </c>
      <c r="W333" s="383">
        <v>1</v>
      </c>
      <c r="X333" s="123">
        <f t="shared" si="237"/>
        <v>1</v>
      </c>
      <c r="Y333" s="601">
        <f t="shared" si="238"/>
        <v>739</v>
      </c>
      <c r="Z333" s="388" t="str">
        <f t="shared" si="259"/>
        <v/>
      </c>
      <c r="AA333" s="600">
        <v>1</v>
      </c>
      <c r="AB333" s="598">
        <f t="shared" ref="AB333:AB348" si="260">AA333/W333</f>
        <v>1</v>
      </c>
      <c r="AC333" s="384"/>
      <c r="AD333" s="385"/>
      <c r="AE333" s="600">
        <v>1</v>
      </c>
      <c r="AF333" s="598">
        <f t="shared" ref="AF333:AF348" si="261">AE333/U333</f>
        <v>1</v>
      </c>
      <c r="AG333" s="600">
        <f t="shared" ref="AG333:AG338" si="262">AE333</f>
        <v>1</v>
      </c>
      <c r="AH333" s="385"/>
      <c r="AI333" s="600">
        <v>0</v>
      </c>
      <c r="AJ333" s="598">
        <f t="shared" si="257"/>
        <v>0</v>
      </c>
      <c r="AK333" s="600">
        <v>0</v>
      </c>
      <c r="AL333" s="598">
        <f t="shared" si="258"/>
        <v>0</v>
      </c>
      <c r="AM333" s="386">
        <v>639</v>
      </c>
      <c r="AN333" s="601">
        <v>100</v>
      </c>
      <c r="AO333" s="602">
        <f t="shared" si="231"/>
        <v>0.13531799729364005</v>
      </c>
      <c r="AP333" s="601">
        <f t="shared" si="213"/>
        <v>739</v>
      </c>
      <c r="AQ333" s="167">
        <v>950</v>
      </c>
      <c r="AR333" s="665">
        <v>0.77789473684210531</v>
      </c>
      <c r="AS333" s="382" t="str">
        <f t="shared" si="241"/>
        <v/>
      </c>
      <c r="AT333" s="382" t="str">
        <f t="shared" si="232"/>
        <v/>
      </c>
      <c r="AU333" s="388" t="str">
        <f t="shared" si="242"/>
        <v/>
      </c>
      <c r="AV333" s="388"/>
      <c r="AW333" s="385" t="str">
        <f t="shared" si="219"/>
        <v/>
      </c>
      <c r="AX333" s="388"/>
      <c r="AY333" s="385" t="str">
        <f t="shared" si="233"/>
        <v/>
      </c>
      <c r="AZ333" s="388" t="str">
        <f t="shared" si="243"/>
        <v/>
      </c>
      <c r="BA333" s="385" t="str">
        <f t="shared" si="244"/>
        <v/>
      </c>
      <c r="BB333" s="388"/>
      <c r="BC333" s="385" t="str">
        <f t="shared" si="245"/>
        <v/>
      </c>
      <c r="BD333" s="384"/>
      <c r="BE333" s="385" t="str">
        <f t="shared" si="234"/>
        <v/>
      </c>
      <c r="BF333" s="384" t="str">
        <f t="shared" si="246"/>
        <v/>
      </c>
      <c r="BG333" s="385" t="str">
        <f t="shared" si="247"/>
        <v/>
      </c>
      <c r="BH333" s="388"/>
      <c r="BI333" s="385" t="str">
        <f t="shared" si="248"/>
        <v/>
      </c>
      <c r="BJ333" s="384"/>
      <c r="BK333" s="385" t="str">
        <f t="shared" si="256"/>
        <v/>
      </c>
      <c r="BL333" s="384" t="str">
        <f t="shared" si="249"/>
        <v/>
      </c>
      <c r="BM333" s="385" t="str">
        <f t="shared" si="250"/>
        <v/>
      </c>
      <c r="BN333" s="388"/>
      <c r="BO333" s="385" t="str">
        <f t="shared" si="251"/>
        <v/>
      </c>
      <c r="BP333" s="388"/>
      <c r="BQ333" s="385" t="str">
        <f t="shared" si="235"/>
        <v/>
      </c>
      <c r="BR333" s="388" t="str">
        <f t="shared" si="236"/>
        <v/>
      </c>
      <c r="BS333" s="385" t="str">
        <f t="shared" si="252"/>
        <v/>
      </c>
      <c r="BT333" s="600">
        <v>1</v>
      </c>
      <c r="BU333" s="598">
        <f t="shared" si="253"/>
        <v>1</v>
      </c>
      <c r="BV333" s="600">
        <v>1</v>
      </c>
      <c r="BW333" s="598">
        <f t="shared" si="254"/>
        <v>1</v>
      </c>
      <c r="BX333" s="387" t="str">
        <f t="shared" si="255"/>
        <v/>
      </c>
    </row>
    <row r="334" spans="1:76" s="167" customFormat="1" x14ac:dyDescent="0.2">
      <c r="A334" s="379" t="s">
        <v>38</v>
      </c>
      <c r="B334" s="379" t="s">
        <v>43</v>
      </c>
      <c r="C334" s="379" t="s">
        <v>44</v>
      </c>
      <c r="D334" s="379" t="s">
        <v>515</v>
      </c>
      <c r="E334" s="379" t="s">
        <v>504</v>
      </c>
      <c r="F334" s="379" t="s">
        <v>519</v>
      </c>
      <c r="G334" s="10" t="s">
        <v>321</v>
      </c>
      <c r="H334" s="12" t="s">
        <v>1112</v>
      </c>
      <c r="I334" s="10" t="s">
        <v>934</v>
      </c>
      <c r="J334" s="10"/>
      <c r="K334" s="380"/>
      <c r="L334" s="380"/>
      <c r="M334" s="381"/>
      <c r="N334" s="380"/>
      <c r="O334" s="380"/>
      <c r="P334" s="380"/>
      <c r="Q334" s="382"/>
      <c r="R334" s="382"/>
      <c r="S334" s="382"/>
      <c r="T334" s="391" t="s">
        <v>510</v>
      </c>
      <c r="U334" s="383">
        <v>1</v>
      </c>
      <c r="V334" s="383">
        <v>1</v>
      </c>
      <c r="W334" s="383">
        <v>1</v>
      </c>
      <c r="X334" s="123">
        <f t="shared" si="237"/>
        <v>1</v>
      </c>
      <c r="Y334" s="601">
        <f t="shared" si="238"/>
        <v>926</v>
      </c>
      <c r="Z334" s="388" t="str">
        <f t="shared" si="259"/>
        <v/>
      </c>
      <c r="AA334" s="600">
        <v>0</v>
      </c>
      <c r="AB334" s="598">
        <f t="shared" si="260"/>
        <v>0</v>
      </c>
      <c r="AC334" s="384"/>
      <c r="AD334" s="385"/>
      <c r="AE334" s="600">
        <v>0</v>
      </c>
      <c r="AF334" s="598">
        <f t="shared" si="261"/>
        <v>0</v>
      </c>
      <c r="AG334" s="600">
        <f t="shared" si="262"/>
        <v>0</v>
      </c>
      <c r="AH334" s="385"/>
      <c r="AI334" s="600">
        <v>0</v>
      </c>
      <c r="AJ334" s="598">
        <f t="shared" si="257"/>
        <v>0</v>
      </c>
      <c r="AK334" s="600">
        <v>0</v>
      </c>
      <c r="AL334" s="598">
        <f t="shared" si="258"/>
        <v>0</v>
      </c>
      <c r="AM334" s="386">
        <v>917</v>
      </c>
      <c r="AN334" s="601">
        <v>9</v>
      </c>
      <c r="AO334" s="602">
        <f t="shared" si="231"/>
        <v>9.7192224622030237E-3</v>
      </c>
      <c r="AP334" s="601">
        <f t="shared" ref="AP334:AP397" si="263">AM334+AN334</f>
        <v>926</v>
      </c>
      <c r="AQ334" s="167">
        <v>1460</v>
      </c>
      <c r="AR334" s="665">
        <v>0.63424657534246576</v>
      </c>
      <c r="AS334" s="382" t="str">
        <f t="shared" si="241"/>
        <v/>
      </c>
      <c r="AT334" s="382" t="str">
        <f t="shared" si="232"/>
        <v/>
      </c>
      <c r="AU334" s="388" t="str">
        <f t="shared" si="242"/>
        <v/>
      </c>
      <c r="AV334" s="388"/>
      <c r="AW334" s="385" t="str">
        <f t="shared" si="219"/>
        <v/>
      </c>
      <c r="AX334" s="388"/>
      <c r="AY334" s="385" t="str">
        <f t="shared" si="233"/>
        <v/>
      </c>
      <c r="AZ334" s="388" t="str">
        <f t="shared" si="243"/>
        <v/>
      </c>
      <c r="BA334" s="385" t="str">
        <f t="shared" si="244"/>
        <v/>
      </c>
      <c r="BB334" s="388"/>
      <c r="BC334" s="385" t="str">
        <f t="shared" si="245"/>
        <v/>
      </c>
      <c r="BD334" s="384"/>
      <c r="BE334" s="385" t="str">
        <f t="shared" si="234"/>
        <v/>
      </c>
      <c r="BF334" s="384" t="str">
        <f t="shared" si="246"/>
        <v/>
      </c>
      <c r="BG334" s="385" t="str">
        <f t="shared" si="247"/>
        <v/>
      </c>
      <c r="BH334" s="388"/>
      <c r="BI334" s="385" t="str">
        <f t="shared" si="248"/>
        <v/>
      </c>
      <c r="BJ334" s="384"/>
      <c r="BK334" s="385" t="str">
        <f t="shared" si="256"/>
        <v/>
      </c>
      <c r="BL334" s="384" t="str">
        <f t="shared" si="249"/>
        <v/>
      </c>
      <c r="BM334" s="385" t="str">
        <f t="shared" si="250"/>
        <v/>
      </c>
      <c r="BN334" s="388"/>
      <c r="BO334" s="385" t="str">
        <f t="shared" si="251"/>
        <v/>
      </c>
      <c r="BP334" s="388"/>
      <c r="BQ334" s="385" t="str">
        <f t="shared" si="235"/>
        <v/>
      </c>
      <c r="BR334" s="388" t="str">
        <f t="shared" si="236"/>
        <v/>
      </c>
      <c r="BS334" s="385" t="str">
        <f t="shared" si="252"/>
        <v/>
      </c>
      <c r="BT334" s="600">
        <v>0</v>
      </c>
      <c r="BU334" s="598">
        <f t="shared" si="253"/>
        <v>0</v>
      </c>
      <c r="BV334" s="600">
        <v>0</v>
      </c>
      <c r="BW334" s="598">
        <f t="shared" si="254"/>
        <v>0</v>
      </c>
      <c r="BX334" s="387" t="str">
        <f t="shared" si="255"/>
        <v/>
      </c>
    </row>
    <row r="335" spans="1:76" s="167" customFormat="1" x14ac:dyDescent="0.2">
      <c r="A335" s="379" t="s">
        <v>38</v>
      </c>
      <c r="B335" s="379" t="s">
        <v>43</v>
      </c>
      <c r="C335" s="379" t="s">
        <v>45</v>
      </c>
      <c r="D335" s="379" t="s">
        <v>515</v>
      </c>
      <c r="E335" s="379" t="s">
        <v>504</v>
      </c>
      <c r="F335" s="379" t="s">
        <v>519</v>
      </c>
      <c r="G335" s="10" t="s">
        <v>321</v>
      </c>
      <c r="H335" s="12" t="s">
        <v>1112</v>
      </c>
      <c r="I335" s="10" t="s">
        <v>934</v>
      </c>
      <c r="J335" s="10"/>
      <c r="K335" s="380"/>
      <c r="L335" s="380"/>
      <c r="M335" s="381"/>
      <c r="N335" s="380"/>
      <c r="O335" s="380"/>
      <c r="P335" s="380"/>
      <c r="Q335" s="382"/>
      <c r="R335" s="382"/>
      <c r="S335" s="382"/>
      <c r="T335" s="391" t="s">
        <v>510</v>
      </c>
      <c r="U335" s="383">
        <v>2</v>
      </c>
      <c r="V335" s="600">
        <v>2</v>
      </c>
      <c r="W335" s="600">
        <v>2</v>
      </c>
      <c r="X335" s="123">
        <f t="shared" si="237"/>
        <v>1</v>
      </c>
      <c r="Y335" s="601">
        <f t="shared" si="238"/>
        <v>927.5</v>
      </c>
      <c r="Z335" s="388" t="str">
        <f t="shared" si="259"/>
        <v/>
      </c>
      <c r="AA335" s="600">
        <v>2</v>
      </c>
      <c r="AB335" s="598">
        <f t="shared" si="260"/>
        <v>1</v>
      </c>
      <c r="AC335" s="384"/>
      <c r="AD335" s="385"/>
      <c r="AE335" s="600">
        <v>2</v>
      </c>
      <c r="AF335" s="598">
        <f t="shared" si="261"/>
        <v>1</v>
      </c>
      <c r="AG335" s="600">
        <f t="shared" si="262"/>
        <v>2</v>
      </c>
      <c r="AH335" s="385"/>
      <c r="AI335" s="600">
        <v>0</v>
      </c>
      <c r="AJ335" s="598">
        <f t="shared" si="257"/>
        <v>0</v>
      </c>
      <c r="AK335" s="600">
        <v>0</v>
      </c>
      <c r="AL335" s="598">
        <f t="shared" si="258"/>
        <v>0</v>
      </c>
      <c r="AM335" s="386">
        <v>1831</v>
      </c>
      <c r="AN335" s="601">
        <v>24</v>
      </c>
      <c r="AO335" s="602">
        <f t="shared" si="231"/>
        <v>1.293800539083558E-2</v>
      </c>
      <c r="AP335" s="601">
        <f t="shared" si="263"/>
        <v>1855</v>
      </c>
      <c r="AQ335" s="167">
        <v>2670</v>
      </c>
      <c r="AR335" s="665">
        <v>0.69475655430711614</v>
      </c>
      <c r="AS335" s="382" t="str">
        <f t="shared" si="241"/>
        <v/>
      </c>
      <c r="AT335" s="382" t="str">
        <f t="shared" si="232"/>
        <v/>
      </c>
      <c r="AU335" s="388" t="str">
        <f t="shared" si="242"/>
        <v/>
      </c>
      <c r="AV335" s="388"/>
      <c r="AW335" s="385" t="str">
        <f t="shared" si="219"/>
        <v/>
      </c>
      <c r="AX335" s="388"/>
      <c r="AY335" s="385" t="str">
        <f t="shared" si="233"/>
        <v/>
      </c>
      <c r="AZ335" s="388" t="str">
        <f t="shared" si="243"/>
        <v/>
      </c>
      <c r="BA335" s="385" t="str">
        <f t="shared" si="244"/>
        <v/>
      </c>
      <c r="BB335" s="388"/>
      <c r="BC335" s="385" t="str">
        <f t="shared" si="245"/>
        <v/>
      </c>
      <c r="BD335" s="384"/>
      <c r="BE335" s="385" t="str">
        <f t="shared" si="234"/>
        <v/>
      </c>
      <c r="BF335" s="384" t="str">
        <f t="shared" si="246"/>
        <v/>
      </c>
      <c r="BG335" s="385" t="str">
        <f t="shared" si="247"/>
        <v/>
      </c>
      <c r="BH335" s="388"/>
      <c r="BI335" s="385" t="str">
        <f t="shared" si="248"/>
        <v/>
      </c>
      <c r="BJ335" s="384"/>
      <c r="BK335" s="385" t="str">
        <f t="shared" si="256"/>
        <v/>
      </c>
      <c r="BL335" s="384" t="str">
        <f t="shared" si="249"/>
        <v/>
      </c>
      <c r="BM335" s="385" t="str">
        <f t="shared" si="250"/>
        <v/>
      </c>
      <c r="BN335" s="388"/>
      <c r="BO335" s="385" t="str">
        <f t="shared" si="251"/>
        <v/>
      </c>
      <c r="BP335" s="388"/>
      <c r="BQ335" s="385" t="str">
        <f t="shared" si="235"/>
        <v/>
      </c>
      <c r="BR335" s="388" t="str">
        <f t="shared" si="236"/>
        <v/>
      </c>
      <c r="BS335" s="385" t="str">
        <f t="shared" si="252"/>
        <v/>
      </c>
      <c r="BT335" s="600">
        <v>0</v>
      </c>
      <c r="BU335" s="598">
        <f t="shared" si="253"/>
        <v>0</v>
      </c>
      <c r="BV335" s="600">
        <v>0</v>
      </c>
      <c r="BW335" s="598">
        <f t="shared" si="254"/>
        <v>0</v>
      </c>
      <c r="BX335" s="387" t="str">
        <f t="shared" si="255"/>
        <v/>
      </c>
    </row>
    <row r="336" spans="1:76" s="167" customFormat="1" x14ac:dyDescent="0.2">
      <c r="A336" s="379" t="s">
        <v>38</v>
      </c>
      <c r="B336" s="379" t="s">
        <v>43</v>
      </c>
      <c r="C336" s="379" t="s">
        <v>1002</v>
      </c>
      <c r="D336" s="379" t="s">
        <v>515</v>
      </c>
      <c r="E336" s="379" t="s">
        <v>504</v>
      </c>
      <c r="F336" s="379" t="s">
        <v>519</v>
      </c>
      <c r="G336" s="10" t="s">
        <v>321</v>
      </c>
      <c r="H336" s="12" t="s">
        <v>1112</v>
      </c>
      <c r="I336" s="10" t="s">
        <v>934</v>
      </c>
      <c r="J336" s="10"/>
      <c r="K336" s="380"/>
      <c r="L336" s="380"/>
      <c r="M336" s="381"/>
      <c r="N336" s="380"/>
      <c r="O336" s="380"/>
      <c r="P336" s="380"/>
      <c r="Q336" s="382"/>
      <c r="R336" s="382"/>
      <c r="S336" s="382"/>
      <c r="T336" s="147" t="s">
        <v>386</v>
      </c>
      <c r="U336" s="383">
        <v>1</v>
      </c>
      <c r="V336" s="600">
        <v>0</v>
      </c>
      <c r="W336" s="600">
        <v>2</v>
      </c>
      <c r="X336" s="123">
        <f t="shared" si="237"/>
        <v>2</v>
      </c>
      <c r="Y336" s="601">
        <f t="shared" si="238"/>
        <v>1104</v>
      </c>
      <c r="Z336" s="601">
        <f t="shared" si="259"/>
        <v>402</v>
      </c>
      <c r="AA336" s="600">
        <v>0</v>
      </c>
      <c r="AB336" s="598">
        <f t="shared" si="260"/>
        <v>0</v>
      </c>
      <c r="AC336" s="384"/>
      <c r="AD336" s="385"/>
      <c r="AE336" s="600">
        <v>0</v>
      </c>
      <c r="AF336" s="598">
        <f t="shared" si="261"/>
        <v>0</v>
      </c>
      <c r="AG336" s="600">
        <f t="shared" si="262"/>
        <v>0</v>
      </c>
      <c r="AH336" s="385"/>
      <c r="AI336" s="600">
        <v>0</v>
      </c>
      <c r="AJ336" s="598">
        <f t="shared" si="257"/>
        <v>0</v>
      </c>
      <c r="AK336" s="600">
        <v>0</v>
      </c>
      <c r="AL336" s="598">
        <f t="shared" si="258"/>
        <v>0</v>
      </c>
      <c r="AM336" s="386">
        <v>1099</v>
      </c>
      <c r="AN336" s="601">
        <v>5</v>
      </c>
      <c r="AO336" s="602">
        <f t="shared" si="231"/>
        <v>4.528985507246377E-3</v>
      </c>
      <c r="AP336" s="601">
        <f t="shared" si="263"/>
        <v>1104</v>
      </c>
      <c r="AQ336" s="167">
        <v>1640</v>
      </c>
      <c r="AR336" s="665">
        <v>0.67317073170731712</v>
      </c>
      <c r="AS336" s="386">
        <f t="shared" si="241"/>
        <v>1099</v>
      </c>
      <c r="AT336" s="386">
        <f t="shared" si="232"/>
        <v>5</v>
      </c>
      <c r="AU336" s="601">
        <f t="shared" si="242"/>
        <v>1104</v>
      </c>
      <c r="AV336" s="601">
        <v>397</v>
      </c>
      <c r="AW336" s="598">
        <f t="shared" si="219"/>
        <v>0.36123748862602367</v>
      </c>
      <c r="AX336" s="601">
        <v>5</v>
      </c>
      <c r="AY336" s="598">
        <f t="shared" si="233"/>
        <v>1</v>
      </c>
      <c r="AZ336" s="601">
        <f t="shared" si="243"/>
        <v>402</v>
      </c>
      <c r="BA336" s="598">
        <f t="shared" si="244"/>
        <v>0.3641304347826087</v>
      </c>
      <c r="BB336" s="601">
        <v>3</v>
      </c>
      <c r="BC336" s="598">
        <f t="shared" si="245"/>
        <v>7.556675062972292E-3</v>
      </c>
      <c r="BD336" s="600">
        <v>0</v>
      </c>
      <c r="BE336" s="598">
        <f t="shared" si="234"/>
        <v>0</v>
      </c>
      <c r="BF336" s="600">
        <f t="shared" si="246"/>
        <v>3</v>
      </c>
      <c r="BG336" s="598">
        <f t="shared" si="247"/>
        <v>7.462686567164179E-3</v>
      </c>
      <c r="BH336" s="601">
        <v>3</v>
      </c>
      <c r="BI336" s="598">
        <f t="shared" si="248"/>
        <v>1</v>
      </c>
      <c r="BJ336" s="600">
        <v>0</v>
      </c>
      <c r="BK336" s="385" t="str">
        <f t="shared" si="256"/>
        <v/>
      </c>
      <c r="BL336" s="600">
        <f t="shared" si="249"/>
        <v>3</v>
      </c>
      <c r="BM336" s="598">
        <f t="shared" si="250"/>
        <v>1</v>
      </c>
      <c r="BN336" s="601">
        <v>0</v>
      </c>
      <c r="BO336" s="598">
        <f t="shared" si="251"/>
        <v>0</v>
      </c>
      <c r="BP336" s="601">
        <v>12</v>
      </c>
      <c r="BQ336" s="598">
        <f t="shared" si="235"/>
        <v>2.9850746268656716E-2</v>
      </c>
      <c r="BR336" s="601">
        <f t="shared" si="236"/>
        <v>12</v>
      </c>
      <c r="BS336" s="598">
        <f t="shared" si="252"/>
        <v>2.9850746268656716E-2</v>
      </c>
      <c r="BT336" s="600">
        <v>1</v>
      </c>
      <c r="BU336" s="598">
        <f t="shared" si="253"/>
        <v>0.5</v>
      </c>
      <c r="BV336" s="600">
        <v>0</v>
      </c>
      <c r="BW336" s="598">
        <f t="shared" si="254"/>
        <v>0</v>
      </c>
      <c r="BX336" s="387" t="str">
        <f t="shared" si="255"/>
        <v/>
      </c>
    </row>
    <row r="337" spans="1:76" s="167" customFormat="1" x14ac:dyDescent="0.2">
      <c r="A337" s="379" t="s">
        <v>38</v>
      </c>
      <c r="B337" s="379" t="s">
        <v>43</v>
      </c>
      <c r="C337" s="379" t="s">
        <v>46</v>
      </c>
      <c r="D337" s="379" t="s">
        <v>515</v>
      </c>
      <c r="E337" s="379" t="s">
        <v>504</v>
      </c>
      <c r="F337" s="379" t="s">
        <v>519</v>
      </c>
      <c r="G337" s="10" t="s">
        <v>321</v>
      </c>
      <c r="H337" s="12" t="s">
        <v>1112</v>
      </c>
      <c r="I337" s="10" t="s">
        <v>934</v>
      </c>
      <c r="J337" s="10"/>
      <c r="K337" s="380"/>
      <c r="L337" s="380"/>
      <c r="M337" s="381"/>
      <c r="N337" s="380"/>
      <c r="O337" s="380"/>
      <c r="P337" s="380"/>
      <c r="Q337" s="382"/>
      <c r="R337" s="382"/>
      <c r="S337" s="382"/>
      <c r="T337" s="391" t="s">
        <v>510</v>
      </c>
      <c r="U337" s="383">
        <v>1</v>
      </c>
      <c r="V337" s="383">
        <v>1</v>
      </c>
      <c r="W337" s="383">
        <v>1</v>
      </c>
      <c r="X337" s="123">
        <f t="shared" si="237"/>
        <v>1</v>
      </c>
      <c r="Y337" s="601">
        <f t="shared" si="238"/>
        <v>837</v>
      </c>
      <c r="Z337" s="388" t="str">
        <f t="shared" si="259"/>
        <v/>
      </c>
      <c r="AA337" s="600">
        <v>0</v>
      </c>
      <c r="AB337" s="598">
        <f t="shared" si="260"/>
        <v>0</v>
      </c>
      <c r="AC337" s="384"/>
      <c r="AD337" s="385"/>
      <c r="AE337" s="600">
        <v>0</v>
      </c>
      <c r="AF337" s="598">
        <f t="shared" si="261"/>
        <v>0</v>
      </c>
      <c r="AG337" s="600">
        <f t="shared" si="262"/>
        <v>0</v>
      </c>
      <c r="AH337" s="385"/>
      <c r="AI337" s="600">
        <v>0</v>
      </c>
      <c r="AJ337" s="598">
        <f t="shared" si="257"/>
        <v>0</v>
      </c>
      <c r="AK337" s="600">
        <v>0</v>
      </c>
      <c r="AL337" s="598">
        <f t="shared" si="258"/>
        <v>0</v>
      </c>
      <c r="AM337" s="386">
        <v>833</v>
      </c>
      <c r="AN337" s="601">
        <v>4</v>
      </c>
      <c r="AO337" s="602">
        <f t="shared" si="231"/>
        <v>4.7789725209080045E-3</v>
      </c>
      <c r="AP337" s="601">
        <f t="shared" si="263"/>
        <v>837</v>
      </c>
      <c r="AQ337" s="167">
        <v>1330</v>
      </c>
      <c r="AR337" s="665">
        <v>0.62932330827067673</v>
      </c>
      <c r="AS337" s="382" t="str">
        <f t="shared" si="241"/>
        <v/>
      </c>
      <c r="AT337" s="382" t="str">
        <f t="shared" si="232"/>
        <v/>
      </c>
      <c r="AU337" s="388" t="str">
        <f t="shared" si="242"/>
        <v/>
      </c>
      <c r="AV337" s="388"/>
      <c r="AW337" s="385" t="str">
        <f t="shared" si="219"/>
        <v/>
      </c>
      <c r="AX337" s="388"/>
      <c r="AY337" s="385" t="str">
        <f t="shared" si="233"/>
        <v/>
      </c>
      <c r="AZ337" s="388" t="str">
        <f t="shared" si="243"/>
        <v/>
      </c>
      <c r="BA337" s="385" t="str">
        <f t="shared" si="244"/>
        <v/>
      </c>
      <c r="BB337" s="388" t="s">
        <v>323</v>
      </c>
      <c r="BC337" s="385" t="str">
        <f t="shared" si="245"/>
        <v/>
      </c>
      <c r="BD337" s="384" t="s">
        <v>323</v>
      </c>
      <c r="BE337" s="385" t="str">
        <f t="shared" si="234"/>
        <v/>
      </c>
      <c r="BF337" s="384" t="str">
        <f t="shared" si="246"/>
        <v/>
      </c>
      <c r="BG337" s="385" t="str">
        <f t="shared" si="247"/>
        <v/>
      </c>
      <c r="BH337" s="388"/>
      <c r="BI337" s="385" t="str">
        <f t="shared" si="248"/>
        <v/>
      </c>
      <c r="BJ337" s="384"/>
      <c r="BK337" s="385" t="str">
        <f t="shared" si="256"/>
        <v/>
      </c>
      <c r="BL337" s="384" t="str">
        <f t="shared" si="249"/>
        <v/>
      </c>
      <c r="BM337" s="385" t="str">
        <f t="shared" si="250"/>
        <v/>
      </c>
      <c r="BN337" s="388"/>
      <c r="BO337" s="385" t="str">
        <f t="shared" si="251"/>
        <v/>
      </c>
      <c r="BP337" s="388"/>
      <c r="BQ337" s="385" t="str">
        <f t="shared" si="235"/>
        <v/>
      </c>
      <c r="BR337" s="388" t="str">
        <f t="shared" si="236"/>
        <v/>
      </c>
      <c r="BS337" s="385" t="str">
        <f t="shared" si="252"/>
        <v/>
      </c>
      <c r="BT337" s="600">
        <v>0</v>
      </c>
      <c r="BU337" s="598">
        <f t="shared" si="253"/>
        <v>0</v>
      </c>
      <c r="BV337" s="600">
        <v>0</v>
      </c>
      <c r="BW337" s="598">
        <f t="shared" si="254"/>
        <v>0</v>
      </c>
      <c r="BX337" s="387" t="str">
        <f t="shared" si="255"/>
        <v/>
      </c>
    </row>
    <row r="338" spans="1:76" s="167" customFormat="1" ht="13.5" thickBot="1" x14ac:dyDescent="0.25">
      <c r="A338" s="379" t="s">
        <v>38</v>
      </c>
      <c r="B338" s="379" t="s">
        <v>43</v>
      </c>
      <c r="C338" s="379" t="s">
        <v>47</v>
      </c>
      <c r="D338" s="379" t="s">
        <v>515</v>
      </c>
      <c r="E338" s="379" t="s">
        <v>504</v>
      </c>
      <c r="F338" s="379" t="s">
        <v>519</v>
      </c>
      <c r="G338" s="10" t="s">
        <v>321</v>
      </c>
      <c r="H338" s="83" t="s">
        <v>1112</v>
      </c>
      <c r="I338" s="9" t="s">
        <v>934</v>
      </c>
      <c r="J338" s="10"/>
      <c r="K338" s="391" t="s">
        <v>449</v>
      </c>
      <c r="L338" s="391" t="s">
        <v>461</v>
      </c>
      <c r="M338" s="473" t="s">
        <v>462</v>
      </c>
      <c r="N338" s="391" t="s">
        <v>437</v>
      </c>
      <c r="O338" s="391" t="s">
        <v>438</v>
      </c>
      <c r="P338" s="391" t="s">
        <v>438</v>
      </c>
      <c r="Q338" s="386">
        <v>5892</v>
      </c>
      <c r="R338" s="386">
        <v>44</v>
      </c>
      <c r="S338" s="386">
        <v>20</v>
      </c>
      <c r="T338" s="391" t="s">
        <v>510</v>
      </c>
      <c r="U338" s="383">
        <v>1</v>
      </c>
      <c r="V338" s="383">
        <v>1</v>
      </c>
      <c r="W338" s="383">
        <v>1</v>
      </c>
      <c r="X338" s="123">
        <f t="shared" si="237"/>
        <v>1</v>
      </c>
      <c r="Y338" s="601">
        <f t="shared" si="238"/>
        <v>431</v>
      </c>
      <c r="Z338" s="388" t="str">
        <f t="shared" si="259"/>
        <v/>
      </c>
      <c r="AA338" s="600">
        <v>1</v>
      </c>
      <c r="AB338" s="598">
        <f t="shared" si="260"/>
        <v>1</v>
      </c>
      <c r="AC338" s="384"/>
      <c r="AD338" s="385"/>
      <c r="AE338" s="600">
        <v>1</v>
      </c>
      <c r="AF338" s="598">
        <f t="shared" si="261"/>
        <v>1</v>
      </c>
      <c r="AG338" s="600">
        <f t="shared" si="262"/>
        <v>1</v>
      </c>
      <c r="AH338" s="385"/>
      <c r="AI338" s="600">
        <v>0</v>
      </c>
      <c r="AJ338" s="598">
        <f t="shared" si="257"/>
        <v>0</v>
      </c>
      <c r="AK338" s="600">
        <v>0</v>
      </c>
      <c r="AL338" s="598">
        <f t="shared" si="258"/>
        <v>0</v>
      </c>
      <c r="AM338" s="386">
        <v>426</v>
      </c>
      <c r="AN338" s="601">
        <v>5</v>
      </c>
      <c r="AO338" s="602">
        <f t="shared" si="231"/>
        <v>1.1600928074245939E-2</v>
      </c>
      <c r="AP338" s="601">
        <f t="shared" si="263"/>
        <v>431</v>
      </c>
      <c r="AQ338" s="167">
        <v>1200</v>
      </c>
      <c r="AR338" s="665">
        <v>0.35916666666666669</v>
      </c>
      <c r="AS338" s="382" t="str">
        <f t="shared" si="241"/>
        <v/>
      </c>
      <c r="AT338" s="382" t="str">
        <f t="shared" si="232"/>
        <v/>
      </c>
      <c r="AU338" s="388" t="str">
        <f t="shared" si="242"/>
        <v/>
      </c>
      <c r="AV338" s="388"/>
      <c r="AW338" s="385" t="str">
        <f t="shared" si="219"/>
        <v/>
      </c>
      <c r="AX338" s="388"/>
      <c r="AY338" s="385" t="str">
        <f t="shared" si="233"/>
        <v/>
      </c>
      <c r="AZ338" s="388" t="str">
        <f t="shared" si="243"/>
        <v/>
      </c>
      <c r="BA338" s="385" t="str">
        <f t="shared" si="244"/>
        <v/>
      </c>
      <c r="BB338" s="388" t="s">
        <v>323</v>
      </c>
      <c r="BC338" s="385" t="str">
        <f t="shared" si="245"/>
        <v/>
      </c>
      <c r="BD338" s="384" t="s">
        <v>323</v>
      </c>
      <c r="BE338" s="385" t="str">
        <f t="shared" si="234"/>
        <v/>
      </c>
      <c r="BF338" s="384" t="str">
        <f t="shared" si="246"/>
        <v/>
      </c>
      <c r="BG338" s="385" t="str">
        <f t="shared" si="247"/>
        <v/>
      </c>
      <c r="BH338" s="388"/>
      <c r="BI338" s="385" t="str">
        <f t="shared" si="248"/>
        <v/>
      </c>
      <c r="BJ338" s="384"/>
      <c r="BK338" s="385" t="str">
        <f t="shared" si="256"/>
        <v/>
      </c>
      <c r="BL338" s="384" t="str">
        <f t="shared" si="249"/>
        <v/>
      </c>
      <c r="BM338" s="385" t="str">
        <f t="shared" si="250"/>
        <v/>
      </c>
      <c r="BN338" s="388"/>
      <c r="BO338" s="385" t="str">
        <f t="shared" si="251"/>
        <v/>
      </c>
      <c r="BP338" s="388"/>
      <c r="BQ338" s="385" t="str">
        <f t="shared" si="235"/>
        <v/>
      </c>
      <c r="BR338" s="388" t="str">
        <f t="shared" si="236"/>
        <v/>
      </c>
      <c r="BS338" s="385" t="str">
        <f t="shared" si="252"/>
        <v/>
      </c>
      <c r="BT338" s="600">
        <v>1</v>
      </c>
      <c r="BU338" s="598">
        <f t="shared" si="253"/>
        <v>1</v>
      </c>
      <c r="BV338" s="600">
        <v>1</v>
      </c>
      <c r="BW338" s="598">
        <f t="shared" si="254"/>
        <v>1</v>
      </c>
      <c r="BX338" s="387" t="str">
        <f t="shared" si="255"/>
        <v/>
      </c>
    </row>
    <row r="339" spans="1:76" s="487" customFormat="1" ht="13.5" thickBot="1" x14ac:dyDescent="0.25">
      <c r="A339" s="392" t="s">
        <v>38</v>
      </c>
      <c r="B339" s="392" t="s">
        <v>43</v>
      </c>
      <c r="C339" s="392" t="s">
        <v>502</v>
      </c>
      <c r="D339" s="392" t="s">
        <v>509</v>
      </c>
      <c r="E339" s="392" t="s">
        <v>504</v>
      </c>
      <c r="F339" s="392" t="s">
        <v>519</v>
      </c>
      <c r="G339" s="9" t="s">
        <v>321</v>
      </c>
      <c r="H339" s="83" t="s">
        <v>1112</v>
      </c>
      <c r="I339" s="9" t="s">
        <v>934</v>
      </c>
      <c r="J339" s="9"/>
      <c r="K339" s="467"/>
      <c r="L339" s="467"/>
      <c r="M339" s="468"/>
      <c r="N339" s="467"/>
      <c r="O339" s="522"/>
      <c r="P339" s="467"/>
      <c r="Q339" s="466"/>
      <c r="R339" s="466"/>
      <c r="S339" s="466"/>
      <c r="T339" s="394" t="s">
        <v>510</v>
      </c>
      <c r="U339" s="397">
        <v>1</v>
      </c>
      <c r="V339" s="397">
        <v>1</v>
      </c>
      <c r="W339" s="397">
        <v>1</v>
      </c>
      <c r="X339" s="606">
        <f t="shared" si="237"/>
        <v>1</v>
      </c>
      <c r="Y339" s="607">
        <f t="shared" si="238"/>
        <v>5892</v>
      </c>
      <c r="Z339" s="429" t="str">
        <f t="shared" si="259"/>
        <v/>
      </c>
      <c r="AA339" s="605">
        <v>1</v>
      </c>
      <c r="AB339" s="608">
        <f t="shared" si="260"/>
        <v>1</v>
      </c>
      <c r="AC339" s="605">
        <v>0</v>
      </c>
      <c r="AD339" s="608" t="s">
        <v>510</v>
      </c>
      <c r="AE339" s="605">
        <v>1</v>
      </c>
      <c r="AF339" s="608">
        <f t="shared" si="261"/>
        <v>1</v>
      </c>
      <c r="AG339" s="605">
        <v>1</v>
      </c>
      <c r="AH339" s="399"/>
      <c r="AI339" s="398"/>
      <c r="AJ339" s="399"/>
      <c r="AK339" s="398"/>
      <c r="AL339" s="399"/>
      <c r="AM339" s="396">
        <v>5745</v>
      </c>
      <c r="AN339" s="607">
        <v>147</v>
      </c>
      <c r="AO339" s="609">
        <f t="shared" si="231"/>
        <v>2.494908350305499E-2</v>
      </c>
      <c r="AP339" s="607">
        <f t="shared" si="263"/>
        <v>5892</v>
      </c>
      <c r="AQ339" s="167">
        <v>9250</v>
      </c>
      <c r="AR339" s="665">
        <v>0.63697297297297295</v>
      </c>
      <c r="AS339" s="424" t="str">
        <f t="shared" si="241"/>
        <v/>
      </c>
      <c r="AT339" s="424" t="str">
        <f t="shared" si="232"/>
        <v/>
      </c>
      <c r="AU339" s="429" t="str">
        <f t="shared" si="242"/>
        <v/>
      </c>
      <c r="AV339" s="429"/>
      <c r="AW339" s="399" t="str">
        <f t="shared" si="219"/>
        <v/>
      </c>
      <c r="AX339" s="429"/>
      <c r="AY339" s="399" t="str">
        <f t="shared" si="233"/>
        <v/>
      </c>
      <c r="AZ339" s="429" t="str">
        <f t="shared" si="243"/>
        <v/>
      </c>
      <c r="BA339" s="399" t="str">
        <f t="shared" si="244"/>
        <v/>
      </c>
      <c r="BB339" s="429"/>
      <c r="BC339" s="399" t="str">
        <f t="shared" si="245"/>
        <v/>
      </c>
      <c r="BD339" s="398"/>
      <c r="BE339" s="399" t="str">
        <f t="shared" si="234"/>
        <v/>
      </c>
      <c r="BF339" s="398" t="str">
        <f t="shared" si="246"/>
        <v/>
      </c>
      <c r="BG339" s="399" t="str">
        <f t="shared" si="247"/>
        <v/>
      </c>
      <c r="BH339" s="429"/>
      <c r="BI339" s="399" t="str">
        <f t="shared" si="248"/>
        <v/>
      </c>
      <c r="BJ339" s="398"/>
      <c r="BK339" s="399" t="str">
        <f t="shared" si="256"/>
        <v/>
      </c>
      <c r="BL339" s="398" t="str">
        <f t="shared" si="249"/>
        <v/>
      </c>
      <c r="BM339" s="399" t="str">
        <f t="shared" si="250"/>
        <v/>
      </c>
      <c r="BN339" s="429"/>
      <c r="BO339" s="399" t="str">
        <f t="shared" si="251"/>
        <v/>
      </c>
      <c r="BP339" s="429"/>
      <c r="BQ339" s="399" t="str">
        <f t="shared" si="235"/>
        <v/>
      </c>
      <c r="BR339" s="429" t="str">
        <f t="shared" si="236"/>
        <v/>
      </c>
      <c r="BS339" s="399" t="str">
        <f t="shared" si="252"/>
        <v/>
      </c>
      <c r="BT339" s="605">
        <v>0</v>
      </c>
      <c r="BU339" s="608">
        <f t="shared" si="253"/>
        <v>0</v>
      </c>
      <c r="BV339" s="605">
        <v>0</v>
      </c>
      <c r="BW339" s="608">
        <f t="shared" si="254"/>
        <v>0</v>
      </c>
      <c r="BX339" s="411" t="str">
        <f t="shared" si="255"/>
        <v/>
      </c>
    </row>
    <row r="340" spans="1:76" s="486" customFormat="1" x14ac:dyDescent="0.2">
      <c r="A340" s="400" t="s">
        <v>48</v>
      </c>
      <c r="B340" s="400" t="s">
        <v>49</v>
      </c>
      <c r="C340" s="400" t="s">
        <v>1003</v>
      </c>
      <c r="D340" s="400" t="s">
        <v>527</v>
      </c>
      <c r="E340" s="400" t="s">
        <v>504</v>
      </c>
      <c r="F340" s="400" t="s">
        <v>519</v>
      </c>
      <c r="G340" s="12" t="s">
        <v>924</v>
      </c>
      <c r="H340" s="12" t="s">
        <v>1110</v>
      </c>
      <c r="I340" s="12" t="s">
        <v>935</v>
      </c>
      <c r="J340" s="12" t="s">
        <v>505</v>
      </c>
      <c r="K340" s="401"/>
      <c r="L340" s="401"/>
      <c r="M340" s="402"/>
      <c r="N340" s="401"/>
      <c r="O340" s="401"/>
      <c r="P340" s="401"/>
      <c r="Q340" s="403"/>
      <c r="R340" s="403"/>
      <c r="S340" s="403"/>
      <c r="T340" s="147" t="s">
        <v>386</v>
      </c>
      <c r="U340" s="405">
        <v>2</v>
      </c>
      <c r="V340" s="597">
        <v>0</v>
      </c>
      <c r="W340" s="597">
        <v>3</v>
      </c>
      <c r="X340" s="113">
        <f t="shared" si="237"/>
        <v>1.5</v>
      </c>
      <c r="Y340" s="114">
        <f t="shared" si="238"/>
        <v>3516</v>
      </c>
      <c r="Z340" s="114">
        <f t="shared" si="259"/>
        <v>1469</v>
      </c>
      <c r="AA340" s="597">
        <v>1</v>
      </c>
      <c r="AB340" s="115">
        <f t="shared" si="260"/>
        <v>0.33333333333333331</v>
      </c>
      <c r="AC340" s="406"/>
      <c r="AD340" s="407"/>
      <c r="AE340" s="597">
        <v>1</v>
      </c>
      <c r="AF340" s="115">
        <f t="shared" si="261"/>
        <v>0.5</v>
      </c>
      <c r="AG340" s="597">
        <f>AE340</f>
        <v>1</v>
      </c>
      <c r="AH340" s="407"/>
      <c r="AI340" s="406"/>
      <c r="AJ340" s="407"/>
      <c r="AK340" s="406"/>
      <c r="AL340" s="407"/>
      <c r="AM340" s="408">
        <v>7025</v>
      </c>
      <c r="AN340" s="114">
        <v>7</v>
      </c>
      <c r="AO340" s="118">
        <f t="shared" si="231"/>
        <v>9.9544937428896465E-4</v>
      </c>
      <c r="AP340" s="114">
        <f t="shared" si="263"/>
        <v>7032</v>
      </c>
      <c r="AQ340" s="167">
        <v>11700</v>
      </c>
      <c r="AR340" s="665">
        <v>0.60102564102564104</v>
      </c>
      <c r="AS340" s="408">
        <f t="shared" si="241"/>
        <v>7025</v>
      </c>
      <c r="AT340" s="408">
        <f t="shared" si="232"/>
        <v>7</v>
      </c>
      <c r="AU340" s="114">
        <f t="shared" si="242"/>
        <v>7032</v>
      </c>
      <c r="AV340" s="114">
        <v>2932</v>
      </c>
      <c r="AW340" s="115">
        <f t="shared" si="219"/>
        <v>0.41736654804270462</v>
      </c>
      <c r="AX340" s="114">
        <v>6</v>
      </c>
      <c r="AY340" s="115">
        <f t="shared" si="233"/>
        <v>0.8571428571428571</v>
      </c>
      <c r="AZ340" s="114">
        <f t="shared" si="243"/>
        <v>2938</v>
      </c>
      <c r="BA340" s="115">
        <f t="shared" si="244"/>
        <v>0.4178043230944255</v>
      </c>
      <c r="BB340" s="114">
        <v>33</v>
      </c>
      <c r="BC340" s="115">
        <f t="shared" si="245"/>
        <v>1.1255115961800819E-2</v>
      </c>
      <c r="BD340" s="597">
        <v>1</v>
      </c>
      <c r="BE340" s="115">
        <f t="shared" si="234"/>
        <v>0.16666666666666666</v>
      </c>
      <c r="BF340" s="597">
        <f t="shared" si="246"/>
        <v>34</v>
      </c>
      <c r="BG340" s="115">
        <f t="shared" si="247"/>
        <v>1.1572498298162015E-2</v>
      </c>
      <c r="BH340" s="114">
        <v>30</v>
      </c>
      <c r="BI340" s="115">
        <f t="shared" si="248"/>
        <v>0.90909090909090906</v>
      </c>
      <c r="BJ340" s="597">
        <v>1</v>
      </c>
      <c r="BK340" s="115">
        <f t="shared" si="256"/>
        <v>1</v>
      </c>
      <c r="BL340" s="597">
        <f t="shared" si="249"/>
        <v>31</v>
      </c>
      <c r="BM340" s="115">
        <f t="shared" si="250"/>
        <v>0.91176470588235292</v>
      </c>
      <c r="BN340" s="114">
        <v>1</v>
      </c>
      <c r="BO340" s="115">
        <f t="shared" si="251"/>
        <v>3.4036759700476512E-4</v>
      </c>
      <c r="BP340" s="114">
        <v>165</v>
      </c>
      <c r="BQ340" s="115">
        <f t="shared" si="235"/>
        <v>5.6160653505786251E-2</v>
      </c>
      <c r="BR340" s="114">
        <f t="shared" si="236"/>
        <v>166</v>
      </c>
      <c r="BS340" s="115">
        <f t="shared" si="252"/>
        <v>5.6501021102791017E-2</v>
      </c>
      <c r="BT340" s="597">
        <v>1</v>
      </c>
      <c r="BU340" s="115">
        <f t="shared" si="253"/>
        <v>0.33333333333333331</v>
      </c>
      <c r="BV340" s="597">
        <v>0</v>
      </c>
      <c r="BW340" s="115">
        <f t="shared" si="254"/>
        <v>0</v>
      </c>
      <c r="BX340" s="409" t="str">
        <f t="shared" si="255"/>
        <v/>
      </c>
    </row>
    <row r="341" spans="1:76" s="167" customFormat="1" ht="13.5" thickBot="1" x14ac:dyDescent="0.25">
      <c r="A341" s="379" t="s">
        <v>48</v>
      </c>
      <c r="B341" s="379" t="s">
        <v>49</v>
      </c>
      <c r="C341" s="379" t="s">
        <v>1004</v>
      </c>
      <c r="D341" s="379" t="s">
        <v>527</v>
      </c>
      <c r="E341" s="379" t="s">
        <v>504</v>
      </c>
      <c r="F341" s="379" t="s">
        <v>519</v>
      </c>
      <c r="G341" s="10" t="s">
        <v>924</v>
      </c>
      <c r="H341" s="9" t="s">
        <v>1110</v>
      </c>
      <c r="I341" s="9" t="s">
        <v>935</v>
      </c>
      <c r="J341" s="10" t="s">
        <v>505</v>
      </c>
      <c r="K341" s="380"/>
      <c r="L341" s="380"/>
      <c r="M341" s="381"/>
      <c r="N341" s="380"/>
      <c r="O341" s="380"/>
      <c r="P341" s="380"/>
      <c r="Q341" s="382"/>
      <c r="R341" s="382"/>
      <c r="S341" s="382"/>
      <c r="T341" s="147" t="s">
        <v>386</v>
      </c>
      <c r="U341" s="383">
        <v>3</v>
      </c>
      <c r="V341" s="600">
        <v>0</v>
      </c>
      <c r="W341" s="600">
        <v>8</v>
      </c>
      <c r="X341" s="123">
        <f t="shared" si="237"/>
        <v>2.6666666666666665</v>
      </c>
      <c r="Y341" s="601">
        <f t="shared" si="238"/>
        <v>3042.6666666666665</v>
      </c>
      <c r="Z341" s="601">
        <f t="shared" si="259"/>
        <v>1296.3333333333333</v>
      </c>
      <c r="AA341" s="600">
        <v>3</v>
      </c>
      <c r="AB341" s="598">
        <f t="shared" si="260"/>
        <v>0.375</v>
      </c>
      <c r="AC341" s="384"/>
      <c r="AD341" s="385"/>
      <c r="AE341" s="600">
        <v>2</v>
      </c>
      <c r="AF341" s="598">
        <f t="shared" si="261"/>
        <v>0.66666666666666663</v>
      </c>
      <c r="AG341" s="600">
        <f>AE341</f>
        <v>2</v>
      </c>
      <c r="AH341" s="385"/>
      <c r="AI341" s="384"/>
      <c r="AJ341" s="385"/>
      <c r="AK341" s="384"/>
      <c r="AL341" s="385"/>
      <c r="AM341" s="386">
        <v>9114</v>
      </c>
      <c r="AN341" s="601">
        <v>14</v>
      </c>
      <c r="AO341" s="602">
        <f t="shared" si="231"/>
        <v>1.5337423312883436E-3</v>
      </c>
      <c r="AP341" s="601">
        <f t="shared" si="263"/>
        <v>9128</v>
      </c>
      <c r="AQ341" s="167">
        <v>14750</v>
      </c>
      <c r="AR341" s="665">
        <v>0.61884745762711868</v>
      </c>
      <c r="AS341" s="386">
        <f t="shared" si="241"/>
        <v>9114</v>
      </c>
      <c r="AT341" s="386">
        <f t="shared" si="232"/>
        <v>14</v>
      </c>
      <c r="AU341" s="601">
        <f t="shared" si="242"/>
        <v>9128</v>
      </c>
      <c r="AV341" s="601">
        <v>3876</v>
      </c>
      <c r="AW341" s="598">
        <f t="shared" si="219"/>
        <v>0.42527978933508886</v>
      </c>
      <c r="AX341" s="601">
        <v>13</v>
      </c>
      <c r="AY341" s="598">
        <f t="shared" si="233"/>
        <v>0.9285714285714286</v>
      </c>
      <c r="AZ341" s="601">
        <f t="shared" si="243"/>
        <v>3889</v>
      </c>
      <c r="BA341" s="598">
        <f t="shared" si="244"/>
        <v>0.42605170902716916</v>
      </c>
      <c r="BB341" s="601">
        <v>28</v>
      </c>
      <c r="BC341" s="598">
        <f t="shared" si="245"/>
        <v>7.2239422084623322E-3</v>
      </c>
      <c r="BD341" s="600">
        <v>0</v>
      </c>
      <c r="BE341" s="598">
        <f t="shared" si="234"/>
        <v>0</v>
      </c>
      <c r="BF341" s="600">
        <f t="shared" si="246"/>
        <v>28</v>
      </c>
      <c r="BG341" s="598">
        <f t="shared" si="247"/>
        <v>7.199794291591669E-3</v>
      </c>
      <c r="BH341" s="601">
        <v>28</v>
      </c>
      <c r="BI341" s="598">
        <f t="shared" si="248"/>
        <v>1</v>
      </c>
      <c r="BJ341" s="600">
        <v>0</v>
      </c>
      <c r="BK341" s="385" t="str">
        <f t="shared" si="256"/>
        <v/>
      </c>
      <c r="BL341" s="600">
        <f t="shared" si="249"/>
        <v>28</v>
      </c>
      <c r="BM341" s="598">
        <f t="shared" si="250"/>
        <v>1</v>
      </c>
      <c r="BN341" s="601">
        <v>25</v>
      </c>
      <c r="BO341" s="598">
        <f t="shared" si="251"/>
        <v>6.428387760349704E-3</v>
      </c>
      <c r="BP341" s="601">
        <v>100</v>
      </c>
      <c r="BQ341" s="598">
        <f t="shared" si="235"/>
        <v>2.5713551041398816E-2</v>
      </c>
      <c r="BR341" s="601">
        <f t="shared" si="236"/>
        <v>125</v>
      </c>
      <c r="BS341" s="598">
        <f t="shared" si="252"/>
        <v>3.2141938801748524E-2</v>
      </c>
      <c r="BT341" s="600">
        <v>3</v>
      </c>
      <c r="BU341" s="598">
        <f t="shared" si="253"/>
        <v>0.375</v>
      </c>
      <c r="BV341" s="600">
        <v>1</v>
      </c>
      <c r="BW341" s="598">
        <f t="shared" si="254"/>
        <v>0.33333333333333331</v>
      </c>
      <c r="BX341" s="387" t="str">
        <f t="shared" si="255"/>
        <v/>
      </c>
    </row>
    <row r="342" spans="1:76" s="167" customFormat="1" ht="13.5" thickBot="1" x14ac:dyDescent="0.25">
      <c r="A342" s="379" t="s">
        <v>48</v>
      </c>
      <c r="B342" s="379" t="s">
        <v>49</v>
      </c>
      <c r="C342" s="379" t="s">
        <v>1005</v>
      </c>
      <c r="D342" s="379" t="s">
        <v>527</v>
      </c>
      <c r="E342" s="379" t="s">
        <v>504</v>
      </c>
      <c r="F342" s="379" t="s">
        <v>519</v>
      </c>
      <c r="G342" s="10" t="s">
        <v>924</v>
      </c>
      <c r="H342" s="9" t="s">
        <v>1110</v>
      </c>
      <c r="I342" s="9" t="s">
        <v>935</v>
      </c>
      <c r="J342" s="10" t="s">
        <v>505</v>
      </c>
      <c r="K342" s="380"/>
      <c r="L342" s="380"/>
      <c r="M342" s="381"/>
      <c r="N342" s="380"/>
      <c r="O342" s="380"/>
      <c r="P342" s="380"/>
      <c r="Q342" s="382"/>
      <c r="R342" s="382"/>
      <c r="S342" s="382"/>
      <c r="T342" s="147" t="s">
        <v>386</v>
      </c>
      <c r="U342" s="383">
        <v>3</v>
      </c>
      <c r="V342" s="600">
        <v>0</v>
      </c>
      <c r="W342" s="600">
        <v>7</v>
      </c>
      <c r="X342" s="123">
        <f t="shared" si="237"/>
        <v>2.3333333333333335</v>
      </c>
      <c r="Y342" s="601">
        <f t="shared" si="238"/>
        <v>3566</v>
      </c>
      <c r="Z342" s="601">
        <f t="shared" si="259"/>
        <v>1718.6666666666667</v>
      </c>
      <c r="AA342" s="600">
        <v>3</v>
      </c>
      <c r="AB342" s="598">
        <f t="shared" si="260"/>
        <v>0.42857142857142855</v>
      </c>
      <c r="AC342" s="384"/>
      <c r="AD342" s="385"/>
      <c r="AE342" s="600">
        <v>2</v>
      </c>
      <c r="AF342" s="598">
        <f t="shared" si="261"/>
        <v>0.66666666666666663</v>
      </c>
      <c r="AG342" s="600">
        <f>AE342</f>
        <v>2</v>
      </c>
      <c r="AH342" s="385"/>
      <c r="AI342" s="384"/>
      <c r="AJ342" s="385"/>
      <c r="AK342" s="384"/>
      <c r="AL342" s="385"/>
      <c r="AM342" s="386">
        <v>10673</v>
      </c>
      <c r="AN342" s="601">
        <v>25</v>
      </c>
      <c r="AO342" s="602">
        <f t="shared" si="231"/>
        <v>2.3368853991400261E-3</v>
      </c>
      <c r="AP342" s="601">
        <f t="shared" si="263"/>
        <v>10698</v>
      </c>
      <c r="AQ342" s="167">
        <v>15650</v>
      </c>
      <c r="AR342" s="665">
        <v>0.68357827476038335</v>
      </c>
      <c r="AS342" s="386">
        <f t="shared" si="241"/>
        <v>10673</v>
      </c>
      <c r="AT342" s="386">
        <f t="shared" si="232"/>
        <v>25</v>
      </c>
      <c r="AU342" s="601">
        <f t="shared" si="242"/>
        <v>10698</v>
      </c>
      <c r="AV342" s="601">
        <v>5133</v>
      </c>
      <c r="AW342" s="598">
        <f t="shared" si="219"/>
        <v>0.4809331959149255</v>
      </c>
      <c r="AX342" s="601">
        <v>23</v>
      </c>
      <c r="AY342" s="598">
        <f t="shared" si="233"/>
        <v>0.92</v>
      </c>
      <c r="AZ342" s="601">
        <f t="shared" si="243"/>
        <v>5156</v>
      </c>
      <c r="BA342" s="598">
        <f t="shared" si="244"/>
        <v>0.48195924471863899</v>
      </c>
      <c r="BB342" s="601">
        <v>61</v>
      </c>
      <c r="BC342" s="598">
        <f t="shared" si="245"/>
        <v>1.188388856419248E-2</v>
      </c>
      <c r="BD342" s="600">
        <v>1</v>
      </c>
      <c r="BE342" s="598">
        <f t="shared" si="234"/>
        <v>4.3478260869565216E-2</v>
      </c>
      <c r="BF342" s="600">
        <f t="shared" si="246"/>
        <v>62</v>
      </c>
      <c r="BG342" s="598">
        <f t="shared" si="247"/>
        <v>1.2024825446082235E-2</v>
      </c>
      <c r="BH342" s="601">
        <v>54</v>
      </c>
      <c r="BI342" s="598">
        <f t="shared" si="248"/>
        <v>0.88524590163934425</v>
      </c>
      <c r="BJ342" s="600">
        <v>1</v>
      </c>
      <c r="BK342" s="598">
        <f t="shared" si="256"/>
        <v>1</v>
      </c>
      <c r="BL342" s="600">
        <f t="shared" si="249"/>
        <v>55</v>
      </c>
      <c r="BM342" s="598">
        <f t="shared" si="250"/>
        <v>0.88709677419354838</v>
      </c>
      <c r="BN342" s="601">
        <v>20</v>
      </c>
      <c r="BO342" s="598">
        <f t="shared" si="251"/>
        <v>3.8789759503491078E-3</v>
      </c>
      <c r="BP342" s="601">
        <v>129</v>
      </c>
      <c r="BQ342" s="598">
        <f t="shared" si="235"/>
        <v>2.5019394879751744E-2</v>
      </c>
      <c r="BR342" s="601">
        <f t="shared" si="236"/>
        <v>149</v>
      </c>
      <c r="BS342" s="598">
        <f t="shared" si="252"/>
        <v>2.8898370830100852E-2</v>
      </c>
      <c r="BT342" s="600">
        <v>2</v>
      </c>
      <c r="BU342" s="598">
        <f t="shared" si="253"/>
        <v>0.2857142857142857</v>
      </c>
      <c r="BV342" s="600">
        <v>1</v>
      </c>
      <c r="BW342" s="598">
        <f t="shared" si="254"/>
        <v>0.33333333333333331</v>
      </c>
      <c r="BX342" s="387" t="str">
        <f t="shared" si="255"/>
        <v/>
      </c>
    </row>
    <row r="343" spans="1:76" s="167" customFormat="1" ht="13.5" thickBot="1" x14ac:dyDescent="0.25">
      <c r="A343" s="379" t="s">
        <v>48</v>
      </c>
      <c r="B343" s="379" t="s">
        <v>49</v>
      </c>
      <c r="C343" s="379" t="s">
        <v>1006</v>
      </c>
      <c r="D343" s="379" t="s">
        <v>527</v>
      </c>
      <c r="E343" s="379" t="s">
        <v>504</v>
      </c>
      <c r="F343" s="379" t="s">
        <v>519</v>
      </c>
      <c r="G343" s="10" t="s">
        <v>924</v>
      </c>
      <c r="H343" s="9" t="s">
        <v>1110</v>
      </c>
      <c r="I343" s="9" t="s">
        <v>935</v>
      </c>
      <c r="J343" s="10" t="s">
        <v>505</v>
      </c>
      <c r="K343" s="380"/>
      <c r="L343" s="380"/>
      <c r="M343" s="381"/>
      <c r="N343" s="380"/>
      <c r="O343" s="380"/>
      <c r="P343" s="380"/>
      <c r="Q343" s="382"/>
      <c r="R343" s="382"/>
      <c r="S343" s="382"/>
      <c r="T343" s="147" t="s">
        <v>386</v>
      </c>
      <c r="U343" s="383">
        <v>4</v>
      </c>
      <c r="V343" s="600">
        <v>0</v>
      </c>
      <c r="W343" s="600">
        <v>6</v>
      </c>
      <c r="X343" s="123">
        <f t="shared" si="237"/>
        <v>1.5</v>
      </c>
      <c r="Y343" s="601">
        <f t="shared" si="238"/>
        <v>3805.5</v>
      </c>
      <c r="Z343" s="601">
        <f t="shared" si="259"/>
        <v>1617.75</v>
      </c>
      <c r="AA343" s="600">
        <v>3</v>
      </c>
      <c r="AB343" s="598">
        <f t="shared" si="260"/>
        <v>0.5</v>
      </c>
      <c r="AC343" s="384"/>
      <c r="AD343" s="385"/>
      <c r="AE343" s="600">
        <v>3</v>
      </c>
      <c r="AF343" s="598">
        <f t="shared" si="261"/>
        <v>0.75</v>
      </c>
      <c r="AG343" s="600">
        <f>AE343</f>
        <v>3</v>
      </c>
      <c r="AH343" s="385"/>
      <c r="AI343" s="384"/>
      <c r="AJ343" s="385"/>
      <c r="AK343" s="384"/>
      <c r="AL343" s="385"/>
      <c r="AM343" s="386">
        <v>15200</v>
      </c>
      <c r="AN343" s="601">
        <v>22</v>
      </c>
      <c r="AO343" s="602">
        <f t="shared" si="231"/>
        <v>1.4452765733806332E-3</v>
      </c>
      <c r="AP343" s="601">
        <f t="shared" si="263"/>
        <v>15222</v>
      </c>
      <c r="AQ343" s="167">
        <v>23200</v>
      </c>
      <c r="AR343" s="665">
        <v>0.65612068965517245</v>
      </c>
      <c r="AS343" s="386">
        <f t="shared" si="241"/>
        <v>15200</v>
      </c>
      <c r="AT343" s="386">
        <f t="shared" si="232"/>
        <v>22</v>
      </c>
      <c r="AU343" s="601">
        <f t="shared" si="242"/>
        <v>15222</v>
      </c>
      <c r="AV343" s="601">
        <v>6451</v>
      </c>
      <c r="AW343" s="598">
        <f t="shared" si="219"/>
        <v>0.4244078947368421</v>
      </c>
      <c r="AX343" s="601">
        <v>20</v>
      </c>
      <c r="AY343" s="598">
        <f t="shared" si="233"/>
        <v>0.90909090909090906</v>
      </c>
      <c r="AZ343" s="601">
        <f t="shared" si="243"/>
        <v>6471</v>
      </c>
      <c r="BA343" s="598">
        <f t="shared" si="244"/>
        <v>0.42510839574300352</v>
      </c>
      <c r="BB343" s="601">
        <v>63</v>
      </c>
      <c r="BC343" s="598">
        <f t="shared" si="245"/>
        <v>9.7659277631374983E-3</v>
      </c>
      <c r="BD343" s="600">
        <v>4</v>
      </c>
      <c r="BE343" s="598">
        <f t="shared" si="234"/>
        <v>0.2</v>
      </c>
      <c r="BF343" s="600">
        <f t="shared" si="246"/>
        <v>67</v>
      </c>
      <c r="BG343" s="598">
        <f t="shared" si="247"/>
        <v>1.0353886570854582E-2</v>
      </c>
      <c r="BH343" s="601">
        <v>58</v>
      </c>
      <c r="BI343" s="598">
        <f t="shared" si="248"/>
        <v>0.92063492063492058</v>
      </c>
      <c r="BJ343" s="600">
        <v>4</v>
      </c>
      <c r="BK343" s="598">
        <f t="shared" si="256"/>
        <v>1</v>
      </c>
      <c r="BL343" s="600">
        <f t="shared" si="249"/>
        <v>62</v>
      </c>
      <c r="BM343" s="598">
        <f t="shared" si="250"/>
        <v>0.92537313432835822</v>
      </c>
      <c r="BN343" s="601">
        <v>1</v>
      </c>
      <c r="BO343" s="598">
        <f t="shared" si="251"/>
        <v>1.5453562046051616E-4</v>
      </c>
      <c r="BP343" s="601">
        <v>208</v>
      </c>
      <c r="BQ343" s="598">
        <f t="shared" si="235"/>
        <v>3.2143409055787359E-2</v>
      </c>
      <c r="BR343" s="601">
        <f t="shared" si="236"/>
        <v>209</v>
      </c>
      <c r="BS343" s="598">
        <f t="shared" si="252"/>
        <v>3.2297944676247872E-2</v>
      </c>
      <c r="BT343" s="600">
        <v>3</v>
      </c>
      <c r="BU343" s="598">
        <f t="shared" si="253"/>
        <v>0.5</v>
      </c>
      <c r="BV343" s="600">
        <v>2</v>
      </c>
      <c r="BW343" s="598">
        <f t="shared" si="254"/>
        <v>0.5</v>
      </c>
      <c r="BX343" s="387" t="str">
        <f t="shared" si="255"/>
        <v/>
      </c>
    </row>
    <row r="344" spans="1:76" s="167" customFormat="1" ht="13.5" thickBot="1" x14ac:dyDescent="0.25">
      <c r="A344" s="379" t="s">
        <v>48</v>
      </c>
      <c r="B344" s="379" t="s">
        <v>49</v>
      </c>
      <c r="C344" s="379" t="s">
        <v>1007</v>
      </c>
      <c r="D344" s="379" t="s">
        <v>527</v>
      </c>
      <c r="E344" s="379" t="s">
        <v>504</v>
      </c>
      <c r="F344" s="379" t="s">
        <v>519</v>
      </c>
      <c r="G344" s="10" t="s">
        <v>924</v>
      </c>
      <c r="H344" s="9" t="s">
        <v>1110</v>
      </c>
      <c r="I344" s="9" t="s">
        <v>935</v>
      </c>
      <c r="J344" s="10" t="s">
        <v>505</v>
      </c>
      <c r="K344" s="391" t="s">
        <v>449</v>
      </c>
      <c r="L344" s="391" t="s">
        <v>450</v>
      </c>
      <c r="M344" s="473" t="s">
        <v>1008</v>
      </c>
      <c r="N344" s="391" t="s">
        <v>437</v>
      </c>
      <c r="O344" s="391" t="s">
        <v>438</v>
      </c>
      <c r="P344" s="391" t="s">
        <v>1009</v>
      </c>
      <c r="Q344" s="386">
        <v>51963</v>
      </c>
      <c r="R344" s="386">
        <v>713</v>
      </c>
      <c r="S344" s="386">
        <v>80</v>
      </c>
      <c r="T344" s="147" t="s">
        <v>386</v>
      </c>
      <c r="U344" s="383">
        <v>3</v>
      </c>
      <c r="V344" s="600">
        <v>0</v>
      </c>
      <c r="W344" s="600">
        <v>9</v>
      </c>
      <c r="X344" s="123">
        <f t="shared" si="237"/>
        <v>3</v>
      </c>
      <c r="Y344" s="601">
        <f t="shared" si="238"/>
        <v>3294.3333333333335</v>
      </c>
      <c r="Z344" s="601">
        <f t="shared" si="259"/>
        <v>1333</v>
      </c>
      <c r="AA344" s="600">
        <v>2</v>
      </c>
      <c r="AB344" s="598">
        <f t="shared" si="260"/>
        <v>0.22222222222222221</v>
      </c>
      <c r="AC344" s="384"/>
      <c r="AD344" s="385"/>
      <c r="AE344" s="600">
        <v>1</v>
      </c>
      <c r="AF344" s="598">
        <f t="shared" si="261"/>
        <v>0.33333333333333331</v>
      </c>
      <c r="AG344" s="600">
        <f>AE344</f>
        <v>1</v>
      </c>
      <c r="AH344" s="385"/>
      <c r="AI344" s="384"/>
      <c r="AJ344" s="385"/>
      <c r="AK344" s="384"/>
      <c r="AL344" s="385"/>
      <c r="AM344" s="386">
        <v>9871</v>
      </c>
      <c r="AN344" s="601">
        <v>12</v>
      </c>
      <c r="AO344" s="602">
        <f t="shared" si="231"/>
        <v>1.214206212688455E-3</v>
      </c>
      <c r="AP344" s="601">
        <f t="shared" si="263"/>
        <v>9883</v>
      </c>
      <c r="AQ344" s="167">
        <v>14950</v>
      </c>
      <c r="AR344" s="665">
        <v>0.66107023411371235</v>
      </c>
      <c r="AS344" s="386">
        <f t="shared" si="241"/>
        <v>9871</v>
      </c>
      <c r="AT344" s="386">
        <f t="shared" si="232"/>
        <v>12</v>
      </c>
      <c r="AU344" s="601">
        <f t="shared" si="242"/>
        <v>9883</v>
      </c>
      <c r="AV344" s="601">
        <v>3987</v>
      </c>
      <c r="AW344" s="598">
        <f t="shared" si="219"/>
        <v>0.40391044473710869</v>
      </c>
      <c r="AX344" s="601">
        <v>12</v>
      </c>
      <c r="AY344" s="598">
        <f t="shared" si="233"/>
        <v>1</v>
      </c>
      <c r="AZ344" s="601">
        <f t="shared" si="243"/>
        <v>3999</v>
      </c>
      <c r="BA344" s="598">
        <f t="shared" si="244"/>
        <v>0.40463422037842761</v>
      </c>
      <c r="BB344" s="601">
        <v>35</v>
      </c>
      <c r="BC344" s="598">
        <f t="shared" si="245"/>
        <v>8.7785302232254829E-3</v>
      </c>
      <c r="BD344" s="600">
        <v>2</v>
      </c>
      <c r="BE344" s="598">
        <f t="shared" si="234"/>
        <v>0.16666666666666666</v>
      </c>
      <c r="BF344" s="600">
        <f t="shared" si="246"/>
        <v>37</v>
      </c>
      <c r="BG344" s="598">
        <f t="shared" si="247"/>
        <v>9.2523130782695678E-3</v>
      </c>
      <c r="BH344" s="601">
        <v>33</v>
      </c>
      <c r="BI344" s="598">
        <f t="shared" si="248"/>
        <v>0.94285714285714284</v>
      </c>
      <c r="BJ344" s="600">
        <v>2</v>
      </c>
      <c r="BK344" s="598">
        <f t="shared" si="256"/>
        <v>1</v>
      </c>
      <c r="BL344" s="600">
        <f t="shared" si="249"/>
        <v>35</v>
      </c>
      <c r="BM344" s="598">
        <f t="shared" si="250"/>
        <v>0.94594594594594594</v>
      </c>
      <c r="BN344" s="601">
        <v>21</v>
      </c>
      <c r="BO344" s="598">
        <f t="shared" si="251"/>
        <v>5.2513128282070517E-3</v>
      </c>
      <c r="BP344" s="601">
        <v>100</v>
      </c>
      <c r="BQ344" s="598">
        <f t="shared" si="235"/>
        <v>2.5006251562890724E-2</v>
      </c>
      <c r="BR344" s="601">
        <f t="shared" si="236"/>
        <v>121</v>
      </c>
      <c r="BS344" s="598">
        <f t="shared" si="252"/>
        <v>3.0257564391097773E-2</v>
      </c>
      <c r="BT344" s="600">
        <v>3</v>
      </c>
      <c r="BU344" s="598">
        <f t="shared" si="253"/>
        <v>0.33333333333333331</v>
      </c>
      <c r="BV344" s="600">
        <v>0</v>
      </c>
      <c r="BW344" s="598">
        <f t="shared" si="254"/>
        <v>0</v>
      </c>
      <c r="BX344" s="387" t="str">
        <f t="shared" si="255"/>
        <v/>
      </c>
    </row>
    <row r="345" spans="1:76" s="487" customFormat="1" ht="13.5" thickBot="1" x14ac:dyDescent="0.25">
      <c r="A345" s="392" t="s">
        <v>48</v>
      </c>
      <c r="B345" s="392" t="s">
        <v>49</v>
      </c>
      <c r="C345" s="392" t="s">
        <v>502</v>
      </c>
      <c r="D345" s="392" t="s">
        <v>509</v>
      </c>
      <c r="E345" s="392" t="s">
        <v>504</v>
      </c>
      <c r="F345" s="392" t="s">
        <v>519</v>
      </c>
      <c r="G345" s="9" t="s">
        <v>924</v>
      </c>
      <c r="H345" s="9" t="s">
        <v>1110</v>
      </c>
      <c r="I345" s="9" t="s">
        <v>935</v>
      </c>
      <c r="J345" s="9" t="s">
        <v>505</v>
      </c>
      <c r="K345" s="467"/>
      <c r="L345" s="519"/>
      <c r="M345" s="519"/>
      <c r="N345" s="467"/>
      <c r="O345" s="522"/>
      <c r="P345" s="467"/>
      <c r="Q345" s="466"/>
      <c r="R345" s="466"/>
      <c r="S345" s="466"/>
      <c r="T345" s="127" t="s">
        <v>386</v>
      </c>
      <c r="U345" s="397">
        <v>1</v>
      </c>
      <c r="V345" s="605">
        <v>0</v>
      </c>
      <c r="W345" s="605">
        <v>6</v>
      </c>
      <c r="X345" s="606">
        <f t="shared" si="237"/>
        <v>6</v>
      </c>
      <c r="Y345" s="607">
        <f t="shared" si="238"/>
        <v>51963</v>
      </c>
      <c r="Z345" s="607">
        <f t="shared" si="259"/>
        <v>22453</v>
      </c>
      <c r="AA345" s="605">
        <v>1</v>
      </c>
      <c r="AB345" s="608">
        <f t="shared" si="260"/>
        <v>0.16666666666666666</v>
      </c>
      <c r="AC345" s="605">
        <v>1</v>
      </c>
      <c r="AD345" s="608" t="s">
        <v>434</v>
      </c>
      <c r="AE345" s="605">
        <v>1</v>
      </c>
      <c r="AF345" s="608">
        <f t="shared" si="261"/>
        <v>1</v>
      </c>
      <c r="AG345" s="605">
        <v>1</v>
      </c>
      <c r="AH345" s="399"/>
      <c r="AI345" s="398"/>
      <c r="AJ345" s="399"/>
      <c r="AK345" s="398"/>
      <c r="AL345" s="399"/>
      <c r="AM345" s="396">
        <v>51883</v>
      </c>
      <c r="AN345" s="607">
        <v>80</v>
      </c>
      <c r="AO345" s="609">
        <f t="shared" si="231"/>
        <v>1.5395569924754153E-3</v>
      </c>
      <c r="AP345" s="607">
        <f t="shared" si="263"/>
        <v>51963</v>
      </c>
      <c r="AQ345" s="167">
        <v>80250</v>
      </c>
      <c r="AR345" s="665">
        <v>0.64751401869158876</v>
      </c>
      <c r="AS345" s="396">
        <f t="shared" si="241"/>
        <v>51883</v>
      </c>
      <c r="AT345" s="396">
        <f t="shared" si="232"/>
        <v>80</v>
      </c>
      <c r="AU345" s="607">
        <f t="shared" si="242"/>
        <v>51963</v>
      </c>
      <c r="AV345" s="607">
        <v>22379</v>
      </c>
      <c r="AW345" s="608">
        <f t="shared" si="219"/>
        <v>0.43133589036871423</v>
      </c>
      <c r="AX345" s="607">
        <v>74</v>
      </c>
      <c r="AY345" s="608">
        <f t="shared" si="233"/>
        <v>0.92500000000000004</v>
      </c>
      <c r="AZ345" s="607">
        <f t="shared" si="243"/>
        <v>22453</v>
      </c>
      <c r="BA345" s="608">
        <f t="shared" si="244"/>
        <v>0.43209591440063122</v>
      </c>
      <c r="BB345" s="607">
        <v>220</v>
      </c>
      <c r="BC345" s="608">
        <f t="shared" si="245"/>
        <v>9.8306448009294421E-3</v>
      </c>
      <c r="BD345" s="605">
        <v>8</v>
      </c>
      <c r="BE345" s="608">
        <f t="shared" si="234"/>
        <v>0.10810810810810811</v>
      </c>
      <c r="BF345" s="605">
        <f t="shared" si="246"/>
        <v>228</v>
      </c>
      <c r="BG345" s="608">
        <f t="shared" si="247"/>
        <v>1.0154545049659288E-2</v>
      </c>
      <c r="BH345" s="607">
        <v>203</v>
      </c>
      <c r="BI345" s="608">
        <f t="shared" si="248"/>
        <v>0.92272727272727273</v>
      </c>
      <c r="BJ345" s="605">
        <v>8</v>
      </c>
      <c r="BK345" s="608">
        <f t="shared" si="256"/>
        <v>1</v>
      </c>
      <c r="BL345" s="605">
        <f t="shared" si="249"/>
        <v>211</v>
      </c>
      <c r="BM345" s="608">
        <f t="shared" si="250"/>
        <v>0.92543859649122806</v>
      </c>
      <c r="BN345" s="607">
        <v>26</v>
      </c>
      <c r="BO345" s="608">
        <f t="shared" si="251"/>
        <v>1.1579744354874627E-3</v>
      </c>
      <c r="BP345" s="607">
        <v>470</v>
      </c>
      <c r="BQ345" s="608">
        <f t="shared" si="235"/>
        <v>2.0932614795350288E-2</v>
      </c>
      <c r="BR345" s="607">
        <f t="shared" si="236"/>
        <v>496</v>
      </c>
      <c r="BS345" s="608">
        <f t="shared" si="252"/>
        <v>2.2090589230837749E-2</v>
      </c>
      <c r="BT345" s="605">
        <v>0</v>
      </c>
      <c r="BU345" s="608">
        <f t="shared" si="253"/>
        <v>0</v>
      </c>
      <c r="BV345" s="605">
        <v>0</v>
      </c>
      <c r="BW345" s="608">
        <f t="shared" si="254"/>
        <v>0</v>
      </c>
      <c r="BX345" s="411" t="str">
        <f t="shared" si="255"/>
        <v/>
      </c>
    </row>
    <row r="346" spans="1:76" s="486" customFormat="1" x14ac:dyDescent="0.2">
      <c r="A346" s="400" t="s">
        <v>50</v>
      </c>
      <c r="B346" s="400" t="s">
        <v>59</v>
      </c>
      <c r="C346" s="400" t="s">
        <v>514</v>
      </c>
      <c r="D346" s="400" t="s">
        <v>527</v>
      </c>
      <c r="E346" s="400" t="s">
        <v>518</v>
      </c>
      <c r="F346" s="400" t="s">
        <v>519</v>
      </c>
      <c r="G346" s="12" t="s">
        <v>320</v>
      </c>
      <c r="H346" s="12" t="s">
        <v>1110</v>
      </c>
      <c r="I346" s="10" t="s">
        <v>935</v>
      </c>
      <c r="J346" s="12" t="s">
        <v>505</v>
      </c>
      <c r="K346" s="401"/>
      <c r="L346" s="401"/>
      <c r="M346" s="402"/>
      <c r="N346" s="401"/>
      <c r="O346" s="401"/>
      <c r="P346" s="401"/>
      <c r="Q346" s="403"/>
      <c r="R346" s="403"/>
      <c r="S346" s="403"/>
      <c r="T346" s="404" t="s">
        <v>386</v>
      </c>
      <c r="U346" s="405">
        <v>5</v>
      </c>
      <c r="V346" s="597">
        <v>0</v>
      </c>
      <c r="W346" s="597">
        <v>11</v>
      </c>
      <c r="X346" s="113">
        <f t="shared" si="237"/>
        <v>2.2000000000000002</v>
      </c>
      <c r="Y346" s="114">
        <f t="shared" si="238"/>
        <v>2413.1999999999998</v>
      </c>
      <c r="Z346" s="114">
        <f t="shared" si="259"/>
        <v>799.4</v>
      </c>
      <c r="AA346" s="597">
        <v>3</v>
      </c>
      <c r="AB346" s="115">
        <f t="shared" si="260"/>
        <v>0.27272727272727271</v>
      </c>
      <c r="AC346" s="406"/>
      <c r="AD346" s="407"/>
      <c r="AE346" s="597">
        <v>2</v>
      </c>
      <c r="AF346" s="115">
        <f t="shared" si="261"/>
        <v>0.4</v>
      </c>
      <c r="AG346" s="597">
        <f>AE346</f>
        <v>2</v>
      </c>
      <c r="AH346" s="407"/>
      <c r="AI346" s="406"/>
      <c r="AJ346" s="407"/>
      <c r="AK346" s="406"/>
      <c r="AL346" s="407"/>
      <c r="AM346" s="408">
        <v>12061</v>
      </c>
      <c r="AN346" s="114">
        <v>5</v>
      </c>
      <c r="AO346" s="118">
        <f t="shared" si="231"/>
        <v>4.1438753522294051E-4</v>
      </c>
      <c r="AP346" s="114">
        <f t="shared" si="263"/>
        <v>12066</v>
      </c>
      <c r="AQ346" s="167">
        <v>18400</v>
      </c>
      <c r="AR346" s="665">
        <v>0.6557608695652174</v>
      </c>
      <c r="AS346" s="408">
        <f t="shared" si="241"/>
        <v>12061</v>
      </c>
      <c r="AT346" s="408">
        <f t="shared" si="232"/>
        <v>5</v>
      </c>
      <c r="AU346" s="114">
        <f t="shared" si="242"/>
        <v>12066</v>
      </c>
      <c r="AV346" s="114">
        <v>3994</v>
      </c>
      <c r="AW346" s="115">
        <f t="shared" si="219"/>
        <v>0.33114998756322028</v>
      </c>
      <c r="AX346" s="114">
        <v>3</v>
      </c>
      <c r="AY346" s="115">
        <f t="shared" si="233"/>
        <v>0.6</v>
      </c>
      <c r="AZ346" s="114">
        <f t="shared" si="243"/>
        <v>3997</v>
      </c>
      <c r="BA346" s="115">
        <f t="shared" si="244"/>
        <v>0.33126139565721863</v>
      </c>
      <c r="BB346" s="114">
        <v>106</v>
      </c>
      <c r="BC346" s="115">
        <f t="shared" si="245"/>
        <v>2.6539809714571858E-2</v>
      </c>
      <c r="BD346" s="597">
        <v>9</v>
      </c>
      <c r="BE346" s="115">
        <f t="shared" si="234"/>
        <v>3</v>
      </c>
      <c r="BF346" s="597">
        <f t="shared" si="246"/>
        <v>115</v>
      </c>
      <c r="BG346" s="115">
        <f t="shared" si="247"/>
        <v>2.8771578684013008E-2</v>
      </c>
      <c r="BH346" s="114">
        <v>78</v>
      </c>
      <c r="BI346" s="115">
        <f t="shared" si="248"/>
        <v>0.73584905660377353</v>
      </c>
      <c r="BJ346" s="597">
        <v>9</v>
      </c>
      <c r="BK346" s="115">
        <f t="shared" si="256"/>
        <v>1</v>
      </c>
      <c r="BL346" s="597">
        <f t="shared" si="249"/>
        <v>87</v>
      </c>
      <c r="BM346" s="115">
        <f t="shared" si="250"/>
        <v>0.75652173913043474</v>
      </c>
      <c r="BN346" s="114">
        <v>72</v>
      </c>
      <c r="BO346" s="115">
        <f t="shared" si="251"/>
        <v>1.8013510132599449E-2</v>
      </c>
      <c r="BP346" s="114">
        <v>77</v>
      </c>
      <c r="BQ346" s="115">
        <f t="shared" si="235"/>
        <v>1.9264448336252189E-2</v>
      </c>
      <c r="BR346" s="114">
        <f t="shared" si="236"/>
        <v>149</v>
      </c>
      <c r="BS346" s="115">
        <f t="shared" si="252"/>
        <v>3.7277958468851638E-2</v>
      </c>
      <c r="BT346" s="597">
        <v>2</v>
      </c>
      <c r="BU346" s="115">
        <f t="shared" si="253"/>
        <v>0.18181818181818182</v>
      </c>
      <c r="BV346" s="597">
        <v>1</v>
      </c>
      <c r="BW346" s="115">
        <f t="shared" si="254"/>
        <v>0.2</v>
      </c>
      <c r="BX346" s="409" t="str">
        <f t="shared" si="255"/>
        <v/>
      </c>
    </row>
    <row r="347" spans="1:76" s="167" customFormat="1" x14ac:dyDescent="0.2">
      <c r="A347" s="379" t="s">
        <v>50</v>
      </c>
      <c r="B347" s="379" t="s">
        <v>59</v>
      </c>
      <c r="C347" s="379" t="s">
        <v>623</v>
      </c>
      <c r="D347" s="379" t="s">
        <v>527</v>
      </c>
      <c r="E347" s="379" t="s">
        <v>518</v>
      </c>
      <c r="F347" s="379" t="s">
        <v>519</v>
      </c>
      <c r="G347" s="10" t="s">
        <v>320</v>
      </c>
      <c r="H347" s="10" t="s">
        <v>1110</v>
      </c>
      <c r="I347" s="10" t="s">
        <v>935</v>
      </c>
      <c r="J347" s="10" t="s">
        <v>505</v>
      </c>
      <c r="K347" s="380"/>
      <c r="L347" s="380"/>
      <c r="M347" s="381"/>
      <c r="N347" s="380"/>
      <c r="O347" s="380"/>
      <c r="P347" s="380"/>
      <c r="Q347" s="382"/>
      <c r="R347" s="382"/>
      <c r="S347" s="382"/>
      <c r="T347" s="147" t="s">
        <v>386</v>
      </c>
      <c r="U347" s="383">
        <v>5</v>
      </c>
      <c r="V347" s="600">
        <v>0</v>
      </c>
      <c r="W347" s="600">
        <v>6</v>
      </c>
      <c r="X347" s="123">
        <f t="shared" si="237"/>
        <v>1.2</v>
      </c>
      <c r="Y347" s="601">
        <f t="shared" si="238"/>
        <v>2999.8</v>
      </c>
      <c r="Z347" s="601">
        <f t="shared" si="259"/>
        <v>1304.8</v>
      </c>
      <c r="AA347" s="600">
        <v>3</v>
      </c>
      <c r="AB347" s="598">
        <f t="shared" si="260"/>
        <v>0.5</v>
      </c>
      <c r="AC347" s="384"/>
      <c r="AD347" s="385"/>
      <c r="AE347" s="600">
        <v>3</v>
      </c>
      <c r="AF347" s="598">
        <f t="shared" si="261"/>
        <v>0.6</v>
      </c>
      <c r="AG347" s="600">
        <f>AE347</f>
        <v>3</v>
      </c>
      <c r="AH347" s="385"/>
      <c r="AI347" s="384"/>
      <c r="AJ347" s="385"/>
      <c r="AK347" s="384"/>
      <c r="AL347" s="385"/>
      <c r="AM347" s="386">
        <v>14988</v>
      </c>
      <c r="AN347" s="601">
        <v>11</v>
      </c>
      <c r="AO347" s="602">
        <f t="shared" si="231"/>
        <v>7.3338222548169883E-4</v>
      </c>
      <c r="AP347" s="601">
        <f t="shared" si="263"/>
        <v>14999</v>
      </c>
      <c r="AQ347" s="167">
        <v>21100</v>
      </c>
      <c r="AR347" s="665">
        <v>0.71085308056872043</v>
      </c>
      <c r="AS347" s="386">
        <f t="shared" si="241"/>
        <v>14988</v>
      </c>
      <c r="AT347" s="386">
        <f t="shared" si="232"/>
        <v>11</v>
      </c>
      <c r="AU347" s="601">
        <f t="shared" si="242"/>
        <v>14999</v>
      </c>
      <c r="AV347" s="601">
        <v>6514</v>
      </c>
      <c r="AW347" s="598">
        <f t="shared" si="219"/>
        <v>0.43461435815318922</v>
      </c>
      <c r="AX347" s="601">
        <v>10</v>
      </c>
      <c r="AY347" s="598">
        <f t="shared" si="233"/>
        <v>0.90909090909090906</v>
      </c>
      <c r="AZ347" s="601">
        <f t="shared" si="243"/>
        <v>6524</v>
      </c>
      <c r="BA347" s="598">
        <f t="shared" si="244"/>
        <v>0.43496233082205482</v>
      </c>
      <c r="BB347" s="601">
        <v>43</v>
      </c>
      <c r="BC347" s="598">
        <f t="shared" si="245"/>
        <v>6.6011667178385016E-3</v>
      </c>
      <c r="BD347" s="600">
        <v>5</v>
      </c>
      <c r="BE347" s="598">
        <f t="shared" si="234"/>
        <v>0.5</v>
      </c>
      <c r="BF347" s="600">
        <f t="shared" si="246"/>
        <v>48</v>
      </c>
      <c r="BG347" s="598">
        <f t="shared" si="247"/>
        <v>7.357449417535254E-3</v>
      </c>
      <c r="BH347" s="601">
        <v>32</v>
      </c>
      <c r="BI347" s="598">
        <f t="shared" si="248"/>
        <v>0.7441860465116279</v>
      </c>
      <c r="BJ347" s="600">
        <v>5</v>
      </c>
      <c r="BK347" s="598">
        <f t="shared" si="256"/>
        <v>1</v>
      </c>
      <c r="BL347" s="600">
        <f t="shared" si="249"/>
        <v>37</v>
      </c>
      <c r="BM347" s="598">
        <f t="shared" si="250"/>
        <v>0.77083333333333337</v>
      </c>
      <c r="BN347" s="601">
        <v>16</v>
      </c>
      <c r="BO347" s="598">
        <f t="shared" si="251"/>
        <v>2.452483139178418E-3</v>
      </c>
      <c r="BP347" s="601">
        <v>196</v>
      </c>
      <c r="BQ347" s="598">
        <f t="shared" si="235"/>
        <v>3.0042918454935622E-2</v>
      </c>
      <c r="BR347" s="601">
        <f t="shared" si="236"/>
        <v>212</v>
      </c>
      <c r="BS347" s="598">
        <f t="shared" si="252"/>
        <v>3.2495401594114043E-2</v>
      </c>
      <c r="BT347" s="600">
        <v>4</v>
      </c>
      <c r="BU347" s="598">
        <f t="shared" si="253"/>
        <v>0.66666666666666663</v>
      </c>
      <c r="BV347" s="600">
        <v>3</v>
      </c>
      <c r="BW347" s="598">
        <f t="shared" si="254"/>
        <v>0.6</v>
      </c>
      <c r="BX347" s="387" t="str">
        <f t="shared" si="255"/>
        <v/>
      </c>
    </row>
    <row r="348" spans="1:76" s="167" customFormat="1" x14ac:dyDescent="0.2">
      <c r="A348" s="379" t="s">
        <v>50</v>
      </c>
      <c r="B348" s="379" t="s">
        <v>59</v>
      </c>
      <c r="C348" s="379" t="s">
        <v>513</v>
      </c>
      <c r="D348" s="379" t="s">
        <v>527</v>
      </c>
      <c r="E348" s="379" t="s">
        <v>518</v>
      </c>
      <c r="F348" s="379" t="s">
        <v>519</v>
      </c>
      <c r="G348" s="10" t="s">
        <v>320</v>
      </c>
      <c r="H348" s="10" t="s">
        <v>1110</v>
      </c>
      <c r="I348" s="10" t="s">
        <v>935</v>
      </c>
      <c r="J348" s="10" t="s">
        <v>505</v>
      </c>
      <c r="K348" s="391" t="s">
        <v>449</v>
      </c>
      <c r="L348" s="391" t="s">
        <v>461</v>
      </c>
      <c r="M348" s="473" t="s">
        <v>462</v>
      </c>
      <c r="N348" s="391" t="s">
        <v>451</v>
      </c>
      <c r="O348" s="391" t="s">
        <v>438</v>
      </c>
      <c r="P348" s="391" t="s">
        <v>438</v>
      </c>
      <c r="Q348" s="386">
        <v>34873</v>
      </c>
      <c r="R348" s="386">
        <v>370</v>
      </c>
      <c r="S348" s="386">
        <v>287</v>
      </c>
      <c r="T348" s="147" t="s">
        <v>386</v>
      </c>
      <c r="U348" s="383">
        <v>3</v>
      </c>
      <c r="V348" s="600">
        <v>0</v>
      </c>
      <c r="W348" s="600">
        <v>7</v>
      </c>
      <c r="X348" s="123">
        <f t="shared" si="237"/>
        <v>2.3333333333333335</v>
      </c>
      <c r="Y348" s="601">
        <f t="shared" si="238"/>
        <v>2602.6666666666665</v>
      </c>
      <c r="Z348" s="601">
        <f t="shared" si="259"/>
        <v>1036</v>
      </c>
      <c r="AA348" s="600">
        <v>3</v>
      </c>
      <c r="AB348" s="598">
        <f t="shared" si="260"/>
        <v>0.42857142857142855</v>
      </c>
      <c r="AC348" s="384"/>
      <c r="AD348" s="385"/>
      <c r="AE348" s="600">
        <v>2</v>
      </c>
      <c r="AF348" s="598">
        <f t="shared" si="261"/>
        <v>0.66666666666666663</v>
      </c>
      <c r="AG348" s="600">
        <f>AE348</f>
        <v>2</v>
      </c>
      <c r="AH348" s="385"/>
      <c r="AI348" s="384"/>
      <c r="AJ348" s="385"/>
      <c r="AK348" s="384"/>
      <c r="AL348" s="385"/>
      <c r="AM348" s="386">
        <v>7797</v>
      </c>
      <c r="AN348" s="601">
        <v>11</v>
      </c>
      <c r="AO348" s="602">
        <f t="shared" si="231"/>
        <v>1.4088114754098361E-3</v>
      </c>
      <c r="AP348" s="601">
        <f t="shared" si="263"/>
        <v>7808</v>
      </c>
      <c r="AQ348" s="167">
        <v>11950</v>
      </c>
      <c r="AR348" s="665">
        <v>0.65338912133891214</v>
      </c>
      <c r="AS348" s="386">
        <f t="shared" si="241"/>
        <v>7797</v>
      </c>
      <c r="AT348" s="386">
        <f t="shared" si="232"/>
        <v>11</v>
      </c>
      <c r="AU348" s="601">
        <f t="shared" si="242"/>
        <v>7808</v>
      </c>
      <c r="AV348" s="601">
        <v>3097</v>
      </c>
      <c r="AW348" s="598">
        <f t="shared" si="219"/>
        <v>0.39720405284083621</v>
      </c>
      <c r="AX348" s="601">
        <v>11</v>
      </c>
      <c r="AY348" s="598">
        <f t="shared" si="233"/>
        <v>1</v>
      </c>
      <c r="AZ348" s="601">
        <f t="shared" si="243"/>
        <v>3108</v>
      </c>
      <c r="BA348" s="598">
        <f t="shared" si="244"/>
        <v>0.39805327868852458</v>
      </c>
      <c r="BB348" s="601">
        <v>56</v>
      </c>
      <c r="BC348" s="598">
        <f t="shared" si="245"/>
        <v>1.8082014853083628E-2</v>
      </c>
      <c r="BD348" s="600">
        <v>2</v>
      </c>
      <c r="BE348" s="598">
        <f t="shared" si="234"/>
        <v>0.18181818181818182</v>
      </c>
      <c r="BF348" s="600">
        <f t="shared" si="246"/>
        <v>58</v>
      </c>
      <c r="BG348" s="598">
        <f t="shared" si="247"/>
        <v>1.8661518661518661E-2</v>
      </c>
      <c r="BH348" s="601">
        <v>42</v>
      </c>
      <c r="BI348" s="598">
        <f t="shared" si="248"/>
        <v>0.75</v>
      </c>
      <c r="BJ348" s="600">
        <v>2</v>
      </c>
      <c r="BK348" s="598">
        <f t="shared" si="256"/>
        <v>1</v>
      </c>
      <c r="BL348" s="600">
        <f t="shared" si="249"/>
        <v>44</v>
      </c>
      <c r="BM348" s="598">
        <f t="shared" si="250"/>
        <v>0.75862068965517238</v>
      </c>
      <c r="BN348" s="601">
        <v>42</v>
      </c>
      <c r="BO348" s="598">
        <f t="shared" si="251"/>
        <v>1.3513513513513514E-2</v>
      </c>
      <c r="BP348" s="601">
        <v>60</v>
      </c>
      <c r="BQ348" s="598">
        <f t="shared" si="235"/>
        <v>1.9305019305019305E-2</v>
      </c>
      <c r="BR348" s="601">
        <f t="shared" si="236"/>
        <v>102</v>
      </c>
      <c r="BS348" s="598">
        <f t="shared" si="252"/>
        <v>3.2818532818532815E-2</v>
      </c>
      <c r="BT348" s="600">
        <v>3</v>
      </c>
      <c r="BU348" s="598">
        <f t="shared" si="253"/>
        <v>0.42857142857142855</v>
      </c>
      <c r="BV348" s="600">
        <v>2</v>
      </c>
      <c r="BW348" s="598">
        <f t="shared" si="254"/>
        <v>0.66666666666666663</v>
      </c>
      <c r="BX348" s="387" t="str">
        <f t="shared" si="255"/>
        <v/>
      </c>
    </row>
    <row r="349" spans="1:76" s="167" customFormat="1" x14ac:dyDescent="0.2">
      <c r="A349" s="379" t="s">
        <v>50</v>
      </c>
      <c r="B349" s="379" t="s">
        <v>56</v>
      </c>
      <c r="C349" s="379" t="s">
        <v>57</v>
      </c>
      <c r="D349" s="379" t="s">
        <v>503</v>
      </c>
      <c r="E349" s="379" t="s">
        <v>518</v>
      </c>
      <c r="F349" s="379" t="s">
        <v>519</v>
      </c>
      <c r="G349" s="10" t="s">
        <v>320</v>
      </c>
      <c r="H349" s="10" t="s">
        <v>1110</v>
      </c>
      <c r="I349" s="10" t="s">
        <v>935</v>
      </c>
      <c r="J349" s="10" t="s">
        <v>505</v>
      </c>
      <c r="K349" s="380"/>
      <c r="L349" s="380"/>
      <c r="M349" s="381"/>
      <c r="N349" s="380"/>
      <c r="O349" s="380"/>
      <c r="P349" s="380"/>
      <c r="Q349" s="382"/>
      <c r="R349" s="382"/>
      <c r="S349" s="382"/>
      <c r="T349" s="147" t="s">
        <v>386</v>
      </c>
      <c r="U349" s="383">
        <v>4</v>
      </c>
      <c r="V349" s="600">
        <v>0</v>
      </c>
      <c r="W349" s="600">
        <v>10</v>
      </c>
      <c r="X349" s="123">
        <f t="shared" si="237"/>
        <v>2.5</v>
      </c>
      <c r="Y349" s="601">
        <f t="shared" si="238"/>
        <v>5391.5</v>
      </c>
      <c r="Z349" s="601">
        <f t="shared" si="259"/>
        <v>1975.75</v>
      </c>
      <c r="AA349" s="384"/>
      <c r="AB349" s="385"/>
      <c r="AC349" s="384"/>
      <c r="AD349" s="385"/>
      <c r="AE349" s="384"/>
      <c r="AF349" s="385"/>
      <c r="AG349" s="384"/>
      <c r="AH349" s="385"/>
      <c r="AI349" s="600">
        <v>4</v>
      </c>
      <c r="AJ349" s="598">
        <f>AI349/W349</f>
        <v>0.4</v>
      </c>
      <c r="AK349" s="600">
        <v>2</v>
      </c>
      <c r="AL349" s="598">
        <f>AK349/U349</f>
        <v>0.5</v>
      </c>
      <c r="AM349" s="386">
        <v>21566</v>
      </c>
      <c r="AN349" s="388"/>
      <c r="AO349" s="389"/>
      <c r="AP349" s="601">
        <f t="shared" si="263"/>
        <v>21566</v>
      </c>
      <c r="AR349" s="665"/>
      <c r="AS349" s="386">
        <f t="shared" si="241"/>
        <v>21566</v>
      </c>
      <c r="AT349" s="382"/>
      <c r="AU349" s="601">
        <f t="shared" si="242"/>
        <v>21566</v>
      </c>
      <c r="AV349" s="601">
        <v>7903</v>
      </c>
      <c r="AW349" s="598">
        <f t="shared" si="219"/>
        <v>0.36645645924139852</v>
      </c>
      <c r="AX349" s="388"/>
      <c r="AY349" s="385"/>
      <c r="AZ349" s="601">
        <f t="shared" si="243"/>
        <v>7903</v>
      </c>
      <c r="BA349" s="598">
        <f t="shared" si="244"/>
        <v>0.36645645924139852</v>
      </c>
      <c r="BB349" s="601">
        <v>173</v>
      </c>
      <c r="BC349" s="598">
        <f t="shared" si="245"/>
        <v>2.1890421358977605E-2</v>
      </c>
      <c r="BD349" s="384"/>
      <c r="BE349" s="385"/>
      <c r="BF349" s="600">
        <f t="shared" si="246"/>
        <v>173</v>
      </c>
      <c r="BG349" s="598">
        <f t="shared" si="247"/>
        <v>2.1890421358977605E-2</v>
      </c>
      <c r="BH349" s="601">
        <v>139</v>
      </c>
      <c r="BI349" s="598">
        <f t="shared" si="248"/>
        <v>0.80346820809248554</v>
      </c>
      <c r="BJ349" s="384"/>
      <c r="BK349" s="385" t="str">
        <f t="shared" si="256"/>
        <v/>
      </c>
      <c r="BL349" s="600">
        <f t="shared" si="249"/>
        <v>139</v>
      </c>
      <c r="BM349" s="598">
        <f t="shared" si="250"/>
        <v>0.80346820809248554</v>
      </c>
      <c r="BN349" s="601">
        <v>116</v>
      </c>
      <c r="BO349" s="598">
        <f t="shared" si="251"/>
        <v>1.4677970390990763E-2</v>
      </c>
      <c r="BP349" s="601">
        <v>181</v>
      </c>
      <c r="BQ349" s="598">
        <f t="shared" si="235"/>
        <v>2.2902695179045932E-2</v>
      </c>
      <c r="BR349" s="601">
        <f t="shared" si="236"/>
        <v>297</v>
      </c>
      <c r="BS349" s="598">
        <f t="shared" si="252"/>
        <v>3.7580665570036698E-2</v>
      </c>
      <c r="BT349" s="600">
        <v>3</v>
      </c>
      <c r="BU349" s="598">
        <f t="shared" si="253"/>
        <v>0.3</v>
      </c>
      <c r="BV349" s="600">
        <v>2</v>
      </c>
      <c r="BW349" s="598">
        <f t="shared" si="254"/>
        <v>0.5</v>
      </c>
      <c r="BX349" s="387" t="str">
        <f t="shared" si="255"/>
        <v/>
      </c>
    </row>
    <row r="350" spans="1:76" s="167" customFormat="1" x14ac:dyDescent="0.2">
      <c r="A350" s="379" t="s">
        <v>50</v>
      </c>
      <c r="B350" s="379" t="s">
        <v>56</v>
      </c>
      <c r="C350" s="379" t="s">
        <v>58</v>
      </c>
      <c r="D350" s="379" t="s">
        <v>503</v>
      </c>
      <c r="E350" s="379" t="s">
        <v>518</v>
      </c>
      <c r="F350" s="379" t="s">
        <v>519</v>
      </c>
      <c r="G350" s="10" t="s">
        <v>320</v>
      </c>
      <c r="H350" s="10" t="s">
        <v>1110</v>
      </c>
      <c r="I350" s="10" t="s">
        <v>935</v>
      </c>
      <c r="J350" s="10" t="s">
        <v>505</v>
      </c>
      <c r="K350" s="380"/>
      <c r="L350" s="380"/>
      <c r="M350" s="381"/>
      <c r="N350" s="380"/>
      <c r="O350" s="380"/>
      <c r="P350" s="380"/>
      <c r="Q350" s="382"/>
      <c r="R350" s="382"/>
      <c r="S350" s="382"/>
      <c r="T350" s="391" t="s">
        <v>510</v>
      </c>
      <c r="U350" s="383">
        <v>2</v>
      </c>
      <c r="V350" s="600">
        <v>2</v>
      </c>
      <c r="W350" s="600">
        <v>2</v>
      </c>
      <c r="X350" s="123">
        <f t="shared" si="237"/>
        <v>1</v>
      </c>
      <c r="Y350" s="601">
        <f t="shared" si="238"/>
        <v>6640</v>
      </c>
      <c r="Z350" s="388" t="str">
        <f t="shared" si="259"/>
        <v/>
      </c>
      <c r="AA350" s="384"/>
      <c r="AB350" s="385"/>
      <c r="AC350" s="384"/>
      <c r="AD350" s="385"/>
      <c r="AE350" s="384"/>
      <c r="AF350" s="385"/>
      <c r="AG350" s="384"/>
      <c r="AH350" s="385"/>
      <c r="AI350" s="600">
        <v>2</v>
      </c>
      <c r="AJ350" s="598">
        <f>AI350/W350</f>
        <v>1</v>
      </c>
      <c r="AK350" s="600">
        <v>2</v>
      </c>
      <c r="AL350" s="598">
        <f>AK350/U350</f>
        <v>1</v>
      </c>
      <c r="AM350" s="386">
        <v>13280</v>
      </c>
      <c r="AN350" s="388"/>
      <c r="AO350" s="389"/>
      <c r="AP350" s="601">
        <f t="shared" si="263"/>
        <v>13280</v>
      </c>
      <c r="AR350" s="665"/>
      <c r="AS350" s="382" t="str">
        <f t="shared" si="241"/>
        <v/>
      </c>
      <c r="AT350" s="382"/>
      <c r="AU350" s="388" t="str">
        <f t="shared" si="242"/>
        <v/>
      </c>
      <c r="AV350" s="388"/>
      <c r="AW350" s="385" t="str">
        <f t="shared" si="219"/>
        <v/>
      </c>
      <c r="AX350" s="388"/>
      <c r="AY350" s="385"/>
      <c r="AZ350" s="388" t="str">
        <f t="shared" si="243"/>
        <v/>
      </c>
      <c r="BA350" s="385" t="str">
        <f t="shared" si="244"/>
        <v/>
      </c>
      <c r="BB350" s="388"/>
      <c r="BC350" s="385" t="str">
        <f t="shared" si="245"/>
        <v/>
      </c>
      <c r="BD350" s="384"/>
      <c r="BE350" s="385"/>
      <c r="BF350" s="384" t="str">
        <f t="shared" si="246"/>
        <v/>
      </c>
      <c r="BG350" s="385" t="str">
        <f t="shared" si="247"/>
        <v/>
      </c>
      <c r="BH350" s="388"/>
      <c r="BI350" s="385" t="str">
        <f t="shared" si="248"/>
        <v/>
      </c>
      <c r="BJ350" s="384"/>
      <c r="BK350" s="385" t="str">
        <f t="shared" si="256"/>
        <v/>
      </c>
      <c r="BL350" s="384" t="str">
        <f t="shared" si="249"/>
        <v/>
      </c>
      <c r="BM350" s="385" t="str">
        <f t="shared" si="250"/>
        <v/>
      </c>
      <c r="BN350" s="388"/>
      <c r="BO350" s="385" t="str">
        <f t="shared" si="251"/>
        <v/>
      </c>
      <c r="BP350" s="388"/>
      <c r="BQ350" s="385" t="str">
        <f t="shared" si="235"/>
        <v/>
      </c>
      <c r="BR350" s="388" t="str">
        <f t="shared" si="236"/>
        <v/>
      </c>
      <c r="BS350" s="385" t="str">
        <f t="shared" si="252"/>
        <v/>
      </c>
      <c r="BT350" s="600">
        <v>1</v>
      </c>
      <c r="BU350" s="598">
        <f t="shared" si="253"/>
        <v>0.5</v>
      </c>
      <c r="BV350" s="600">
        <v>1</v>
      </c>
      <c r="BW350" s="598">
        <f t="shared" si="254"/>
        <v>0.5</v>
      </c>
      <c r="BX350" s="387" t="str">
        <f t="shared" si="255"/>
        <v/>
      </c>
    </row>
    <row r="351" spans="1:76" s="167" customFormat="1" x14ac:dyDescent="0.2">
      <c r="A351" s="379" t="s">
        <v>50</v>
      </c>
      <c r="B351" s="379" t="s">
        <v>59</v>
      </c>
      <c r="C351" s="379" t="s">
        <v>502</v>
      </c>
      <c r="D351" s="379" t="s">
        <v>509</v>
      </c>
      <c r="E351" s="379" t="s">
        <v>518</v>
      </c>
      <c r="F351" s="379" t="s">
        <v>519</v>
      </c>
      <c r="G351" s="10" t="s">
        <v>320</v>
      </c>
      <c r="H351" s="10" t="s">
        <v>1110</v>
      </c>
      <c r="I351" s="10" t="s">
        <v>935</v>
      </c>
      <c r="J351" s="10" t="s">
        <v>505</v>
      </c>
      <c r="K351" s="380"/>
      <c r="L351" s="475"/>
      <c r="M351" s="475"/>
      <c r="N351" s="380"/>
      <c r="O351" s="380"/>
      <c r="P351" s="380"/>
      <c r="Q351" s="390"/>
      <c r="R351" s="390"/>
      <c r="S351" s="390"/>
      <c r="T351" s="147" t="s">
        <v>386</v>
      </c>
      <c r="U351" s="383">
        <v>1</v>
      </c>
      <c r="V351" s="600">
        <v>0</v>
      </c>
      <c r="W351" s="600">
        <v>9</v>
      </c>
      <c r="X351" s="123">
        <f t="shared" si="237"/>
        <v>9</v>
      </c>
      <c r="Y351" s="601">
        <f t="shared" si="238"/>
        <v>34873</v>
      </c>
      <c r="Z351" s="601">
        <f t="shared" si="259"/>
        <v>13629</v>
      </c>
      <c r="AA351" s="600">
        <v>3</v>
      </c>
      <c r="AB351" s="598">
        <f>AA351/W351</f>
        <v>0.33333333333333331</v>
      </c>
      <c r="AC351" s="600">
        <v>3</v>
      </c>
      <c r="AD351" s="598" t="s">
        <v>310</v>
      </c>
      <c r="AE351" s="600">
        <v>0</v>
      </c>
      <c r="AF351" s="598">
        <f>AE351/U351</f>
        <v>0</v>
      </c>
      <c r="AG351" s="600">
        <v>1</v>
      </c>
      <c r="AH351" s="385"/>
      <c r="AI351" s="384"/>
      <c r="AJ351" s="385"/>
      <c r="AK351" s="384"/>
      <c r="AL351" s="385"/>
      <c r="AM351" s="386">
        <v>34846</v>
      </c>
      <c r="AN351" s="601">
        <v>27</v>
      </c>
      <c r="AO351" s="602">
        <f>AN351/AP351</f>
        <v>7.742379491296992E-4</v>
      </c>
      <c r="AP351" s="601">
        <f t="shared" si="263"/>
        <v>34873</v>
      </c>
      <c r="AQ351" s="167">
        <v>51450</v>
      </c>
      <c r="AR351" s="665">
        <v>0.67780369290573372</v>
      </c>
      <c r="AS351" s="386">
        <f t="shared" si="241"/>
        <v>34846</v>
      </c>
      <c r="AT351" s="386">
        <f>IF(V351=0,AN351,"")</f>
        <v>27</v>
      </c>
      <c r="AU351" s="601">
        <f t="shared" si="242"/>
        <v>34873</v>
      </c>
      <c r="AV351" s="601">
        <v>13605</v>
      </c>
      <c r="AW351" s="598">
        <f t="shared" si="219"/>
        <v>0.39043218733857543</v>
      </c>
      <c r="AX351" s="601">
        <v>24</v>
      </c>
      <c r="AY351" s="598">
        <f>IF(AT351="","",IF(AT351=0,"",AX351/AT351))</f>
        <v>0.88888888888888884</v>
      </c>
      <c r="AZ351" s="601">
        <f t="shared" si="243"/>
        <v>13629</v>
      </c>
      <c r="BA351" s="598">
        <f t="shared" si="244"/>
        <v>0.39081811143291373</v>
      </c>
      <c r="BB351" s="601">
        <v>205</v>
      </c>
      <c r="BC351" s="598">
        <f t="shared" si="245"/>
        <v>1.5067989709665565E-2</v>
      </c>
      <c r="BD351" s="600">
        <v>16</v>
      </c>
      <c r="BE351" s="598">
        <f>IF(BD351="","",BD351/AX351)</f>
        <v>0.66666666666666663</v>
      </c>
      <c r="BF351" s="600">
        <f t="shared" si="246"/>
        <v>221</v>
      </c>
      <c r="BG351" s="598">
        <f t="shared" si="247"/>
        <v>1.6215422995084012E-2</v>
      </c>
      <c r="BH351" s="601">
        <v>152</v>
      </c>
      <c r="BI351" s="598">
        <f t="shared" si="248"/>
        <v>0.74146341463414633</v>
      </c>
      <c r="BJ351" s="600">
        <v>16</v>
      </c>
      <c r="BK351" s="598">
        <f t="shared" si="256"/>
        <v>1</v>
      </c>
      <c r="BL351" s="600">
        <f t="shared" si="249"/>
        <v>168</v>
      </c>
      <c r="BM351" s="598">
        <f t="shared" si="250"/>
        <v>0.76018099547511309</v>
      </c>
      <c r="BN351" s="601">
        <v>42</v>
      </c>
      <c r="BO351" s="598">
        <f t="shared" si="251"/>
        <v>3.0816640986132513E-3</v>
      </c>
      <c r="BP351" s="601">
        <v>163</v>
      </c>
      <c r="BQ351" s="598">
        <f t="shared" si="235"/>
        <v>1.195979162080857E-2</v>
      </c>
      <c r="BR351" s="601">
        <f t="shared" si="236"/>
        <v>205</v>
      </c>
      <c r="BS351" s="598">
        <f t="shared" si="252"/>
        <v>1.5041455719421821E-2</v>
      </c>
      <c r="BT351" s="600">
        <v>2</v>
      </c>
      <c r="BU351" s="598">
        <f t="shared" si="253"/>
        <v>0.22222222222222221</v>
      </c>
      <c r="BV351" s="600">
        <v>0</v>
      </c>
      <c r="BW351" s="598">
        <f t="shared" si="254"/>
        <v>0</v>
      </c>
      <c r="BX351" s="387" t="str">
        <f t="shared" si="255"/>
        <v/>
      </c>
    </row>
    <row r="352" spans="1:76" s="167" customFormat="1" x14ac:dyDescent="0.2">
      <c r="A352" s="379" t="s">
        <v>50</v>
      </c>
      <c r="B352" s="379" t="s">
        <v>51</v>
      </c>
      <c r="C352" s="379" t="s">
        <v>52</v>
      </c>
      <c r="D352" s="379" t="s">
        <v>542</v>
      </c>
      <c r="E352" s="379" t="s">
        <v>504</v>
      </c>
      <c r="F352" s="379" t="s">
        <v>519</v>
      </c>
      <c r="G352" s="10" t="s">
        <v>320</v>
      </c>
      <c r="H352" s="10" t="s">
        <v>1110</v>
      </c>
      <c r="I352" s="10" t="s">
        <v>935</v>
      </c>
      <c r="J352" s="10" t="s">
        <v>505</v>
      </c>
      <c r="K352" s="380"/>
      <c r="L352" s="380"/>
      <c r="M352" s="381"/>
      <c r="N352" s="380"/>
      <c r="O352" s="380"/>
      <c r="P352" s="380"/>
      <c r="Q352" s="382"/>
      <c r="R352" s="382"/>
      <c r="S352" s="382"/>
      <c r="T352" s="147" t="s">
        <v>386</v>
      </c>
      <c r="U352" s="383">
        <v>2</v>
      </c>
      <c r="V352" s="600">
        <v>0</v>
      </c>
      <c r="W352" s="600">
        <v>6</v>
      </c>
      <c r="X352" s="123">
        <f t="shared" si="237"/>
        <v>3</v>
      </c>
      <c r="Y352" s="601">
        <f t="shared" si="238"/>
        <v>34838</v>
      </c>
      <c r="Z352" s="601">
        <f t="shared" si="259"/>
        <v>14052</v>
      </c>
      <c r="AA352" s="384"/>
      <c r="AB352" s="385"/>
      <c r="AC352" s="384"/>
      <c r="AD352" s="385"/>
      <c r="AE352" s="384"/>
      <c r="AF352" s="385"/>
      <c r="AG352" s="384"/>
      <c r="AH352" s="385"/>
      <c r="AI352" s="600">
        <v>2</v>
      </c>
      <c r="AJ352" s="598">
        <f t="shared" ref="AJ352:AJ359" si="264">AI352/W352</f>
        <v>0.33333333333333331</v>
      </c>
      <c r="AK352" s="600">
        <v>0</v>
      </c>
      <c r="AL352" s="598">
        <f t="shared" ref="AL352:AL359" si="265">AK352/U352</f>
        <v>0</v>
      </c>
      <c r="AM352" s="386">
        <v>69676</v>
      </c>
      <c r="AN352" s="388"/>
      <c r="AO352" s="389"/>
      <c r="AP352" s="601">
        <f t="shared" si="263"/>
        <v>69676</v>
      </c>
      <c r="AQ352" s="167">
        <v>102100</v>
      </c>
      <c r="AR352" s="665">
        <v>0.68242899118511269</v>
      </c>
      <c r="AS352" s="386">
        <f t="shared" si="241"/>
        <v>69676</v>
      </c>
      <c r="AT352" s="382"/>
      <c r="AU352" s="601">
        <f t="shared" si="242"/>
        <v>69676</v>
      </c>
      <c r="AV352" s="601">
        <v>28104</v>
      </c>
      <c r="AW352" s="598">
        <f t="shared" si="219"/>
        <v>0.40335266088753657</v>
      </c>
      <c r="AX352" s="388"/>
      <c r="AY352" s="385"/>
      <c r="AZ352" s="601">
        <f t="shared" si="243"/>
        <v>28104</v>
      </c>
      <c r="BA352" s="598">
        <f t="shared" si="244"/>
        <v>0.40335266088753657</v>
      </c>
      <c r="BB352" s="601">
        <v>96</v>
      </c>
      <c r="BC352" s="598">
        <f t="shared" si="245"/>
        <v>3.4158838599487617E-3</v>
      </c>
      <c r="BD352" s="384"/>
      <c r="BE352" s="385"/>
      <c r="BF352" s="600">
        <f t="shared" si="246"/>
        <v>96</v>
      </c>
      <c r="BG352" s="598">
        <f t="shared" si="247"/>
        <v>3.4158838599487617E-3</v>
      </c>
      <c r="BH352" s="601">
        <v>81</v>
      </c>
      <c r="BI352" s="598">
        <f t="shared" si="248"/>
        <v>0.84375</v>
      </c>
      <c r="BJ352" s="384"/>
      <c r="BK352" s="385" t="str">
        <f t="shared" si="256"/>
        <v/>
      </c>
      <c r="BL352" s="600">
        <f t="shared" si="249"/>
        <v>81</v>
      </c>
      <c r="BM352" s="598">
        <f t="shared" si="250"/>
        <v>0.84375</v>
      </c>
      <c r="BN352" s="601">
        <v>391</v>
      </c>
      <c r="BO352" s="598">
        <f t="shared" si="251"/>
        <v>1.3912610304582977E-2</v>
      </c>
      <c r="BP352" s="601">
        <v>1325</v>
      </c>
      <c r="BQ352" s="598">
        <f t="shared" si="235"/>
        <v>4.7146313692001139E-2</v>
      </c>
      <c r="BR352" s="601">
        <f t="shared" si="236"/>
        <v>1716</v>
      </c>
      <c r="BS352" s="598">
        <f t="shared" si="252"/>
        <v>6.1058923996584115E-2</v>
      </c>
      <c r="BT352" s="600">
        <v>1</v>
      </c>
      <c r="BU352" s="598">
        <f t="shared" si="253"/>
        <v>0.16666666666666666</v>
      </c>
      <c r="BV352" s="600">
        <v>1</v>
      </c>
      <c r="BW352" s="598">
        <f t="shared" si="254"/>
        <v>0.5</v>
      </c>
      <c r="BX352" s="387" t="str">
        <f t="shared" si="255"/>
        <v/>
      </c>
    </row>
    <row r="353" spans="1:76" s="167" customFormat="1" x14ac:dyDescent="0.2">
      <c r="A353" s="379" t="s">
        <v>50</v>
      </c>
      <c r="B353" s="379" t="s">
        <v>51</v>
      </c>
      <c r="C353" s="379" t="s">
        <v>53</v>
      </c>
      <c r="D353" s="379" t="s">
        <v>542</v>
      </c>
      <c r="E353" s="379" t="s">
        <v>504</v>
      </c>
      <c r="F353" s="379" t="s">
        <v>519</v>
      </c>
      <c r="G353" s="10" t="s">
        <v>320</v>
      </c>
      <c r="H353" s="10" t="s">
        <v>1110</v>
      </c>
      <c r="I353" s="10" t="s">
        <v>935</v>
      </c>
      <c r="J353" s="10" t="s">
        <v>505</v>
      </c>
      <c r="K353" s="380"/>
      <c r="L353" s="380"/>
      <c r="M353" s="381"/>
      <c r="N353" s="380"/>
      <c r="O353" s="380"/>
      <c r="P353" s="380"/>
      <c r="Q353" s="382"/>
      <c r="R353" s="382"/>
      <c r="S353" s="382"/>
      <c r="T353" s="147" t="s">
        <v>386</v>
      </c>
      <c r="U353" s="383">
        <v>1</v>
      </c>
      <c r="V353" s="600">
        <v>0</v>
      </c>
      <c r="W353" s="600">
        <v>2</v>
      </c>
      <c r="X353" s="123">
        <f t="shared" si="237"/>
        <v>2</v>
      </c>
      <c r="Y353" s="601">
        <f t="shared" si="238"/>
        <v>34846</v>
      </c>
      <c r="Z353" s="601">
        <f t="shared" si="259"/>
        <v>13605</v>
      </c>
      <c r="AA353" s="384"/>
      <c r="AB353" s="385"/>
      <c r="AC353" s="384"/>
      <c r="AD353" s="385"/>
      <c r="AE353" s="384"/>
      <c r="AF353" s="385"/>
      <c r="AG353" s="384"/>
      <c r="AH353" s="385"/>
      <c r="AI353" s="600">
        <v>1</v>
      </c>
      <c r="AJ353" s="598">
        <f t="shared" si="264"/>
        <v>0.5</v>
      </c>
      <c r="AK353" s="600">
        <v>0</v>
      </c>
      <c r="AL353" s="598">
        <f t="shared" si="265"/>
        <v>0</v>
      </c>
      <c r="AM353" s="386">
        <v>34846</v>
      </c>
      <c r="AN353" s="388"/>
      <c r="AO353" s="389"/>
      <c r="AP353" s="601">
        <f t="shared" si="263"/>
        <v>34846</v>
      </c>
      <c r="AQ353" s="167">
        <v>51450</v>
      </c>
      <c r="AR353" s="665">
        <v>0.67727891156462583</v>
      </c>
      <c r="AS353" s="386">
        <f t="shared" si="241"/>
        <v>34846</v>
      </c>
      <c r="AT353" s="382"/>
      <c r="AU353" s="601">
        <f t="shared" si="242"/>
        <v>34846</v>
      </c>
      <c r="AV353" s="601">
        <v>13605</v>
      </c>
      <c r="AW353" s="598">
        <f t="shared" si="219"/>
        <v>0.39043218733857543</v>
      </c>
      <c r="AX353" s="388"/>
      <c r="AY353" s="385"/>
      <c r="AZ353" s="601">
        <f t="shared" si="243"/>
        <v>13605</v>
      </c>
      <c r="BA353" s="598">
        <f t="shared" si="244"/>
        <v>0.39043218733857543</v>
      </c>
      <c r="BB353" s="601">
        <v>68</v>
      </c>
      <c r="BC353" s="598">
        <f t="shared" si="245"/>
        <v>4.9981624402793091E-3</v>
      </c>
      <c r="BD353" s="384"/>
      <c r="BE353" s="385"/>
      <c r="BF353" s="600">
        <f t="shared" si="246"/>
        <v>68</v>
      </c>
      <c r="BG353" s="598">
        <f t="shared" si="247"/>
        <v>4.9981624402793091E-3</v>
      </c>
      <c r="BH353" s="601">
        <v>43</v>
      </c>
      <c r="BI353" s="598">
        <f t="shared" si="248"/>
        <v>0.63235294117647056</v>
      </c>
      <c r="BJ353" s="384"/>
      <c r="BK353" s="385" t="str">
        <f t="shared" si="256"/>
        <v/>
      </c>
      <c r="BL353" s="600">
        <f t="shared" si="249"/>
        <v>43</v>
      </c>
      <c r="BM353" s="598">
        <f t="shared" si="250"/>
        <v>0.63235294117647056</v>
      </c>
      <c r="BN353" s="601">
        <v>240</v>
      </c>
      <c r="BO353" s="598">
        <f t="shared" si="251"/>
        <v>1.7640573318632856E-2</v>
      </c>
      <c r="BP353" s="601">
        <v>834</v>
      </c>
      <c r="BQ353" s="598">
        <f t="shared" si="235"/>
        <v>6.1300992282249174E-2</v>
      </c>
      <c r="BR353" s="601">
        <f t="shared" si="236"/>
        <v>1074</v>
      </c>
      <c r="BS353" s="598">
        <f t="shared" si="252"/>
        <v>7.894156560088203E-2</v>
      </c>
      <c r="BT353" s="600">
        <v>1</v>
      </c>
      <c r="BU353" s="598">
        <f t="shared" si="253"/>
        <v>0.5</v>
      </c>
      <c r="BV353" s="600">
        <v>1</v>
      </c>
      <c r="BW353" s="598">
        <f t="shared" si="254"/>
        <v>1</v>
      </c>
      <c r="BX353" s="387" t="str">
        <f t="shared" si="255"/>
        <v/>
      </c>
    </row>
    <row r="354" spans="1:76" s="167" customFormat="1" x14ac:dyDescent="0.2">
      <c r="A354" s="379" t="s">
        <v>50</v>
      </c>
      <c r="B354" s="379" t="s">
        <v>51</v>
      </c>
      <c r="C354" s="379" t="s">
        <v>54</v>
      </c>
      <c r="D354" s="379" t="s">
        <v>542</v>
      </c>
      <c r="E354" s="379" t="s">
        <v>504</v>
      </c>
      <c r="F354" s="379" t="s">
        <v>519</v>
      </c>
      <c r="G354" s="10" t="s">
        <v>320</v>
      </c>
      <c r="H354" s="10" t="s">
        <v>1110</v>
      </c>
      <c r="I354" s="10" t="s">
        <v>935</v>
      </c>
      <c r="J354" s="10" t="s">
        <v>505</v>
      </c>
      <c r="K354" s="380"/>
      <c r="L354" s="380"/>
      <c r="M354" s="381"/>
      <c r="N354" s="380"/>
      <c r="O354" s="380"/>
      <c r="P354" s="380"/>
      <c r="Q354" s="382"/>
      <c r="R354" s="382"/>
      <c r="S354" s="382"/>
      <c r="T354" s="391" t="s">
        <v>510</v>
      </c>
      <c r="U354" s="383">
        <v>1</v>
      </c>
      <c r="V354" s="600">
        <v>1</v>
      </c>
      <c r="W354" s="600">
        <v>1</v>
      </c>
      <c r="X354" s="123">
        <f t="shared" si="237"/>
        <v>1</v>
      </c>
      <c r="Y354" s="601">
        <f t="shared" si="238"/>
        <v>28587</v>
      </c>
      <c r="Z354" s="388" t="str">
        <f t="shared" si="259"/>
        <v/>
      </c>
      <c r="AA354" s="384"/>
      <c r="AB354" s="385"/>
      <c r="AC354" s="384"/>
      <c r="AD354" s="385"/>
      <c r="AE354" s="384"/>
      <c r="AF354" s="385"/>
      <c r="AG354" s="384"/>
      <c r="AH354" s="385"/>
      <c r="AI354" s="600">
        <v>1</v>
      </c>
      <c r="AJ354" s="598">
        <f t="shared" si="264"/>
        <v>1</v>
      </c>
      <c r="AK354" s="600">
        <v>1</v>
      </c>
      <c r="AL354" s="598">
        <f t="shared" si="265"/>
        <v>1</v>
      </c>
      <c r="AM354" s="386">
        <v>28587</v>
      </c>
      <c r="AN354" s="388"/>
      <c r="AO354" s="389"/>
      <c r="AP354" s="601">
        <f t="shared" si="263"/>
        <v>28587</v>
      </c>
      <c r="AQ354" s="167">
        <v>40600</v>
      </c>
      <c r="AR354" s="665">
        <v>0.70411330049261078</v>
      </c>
      <c r="AS354" s="382" t="str">
        <f t="shared" si="241"/>
        <v/>
      </c>
      <c r="AT354" s="382"/>
      <c r="AU354" s="388" t="str">
        <f t="shared" si="242"/>
        <v/>
      </c>
      <c r="AV354" s="388"/>
      <c r="AW354" s="385" t="str">
        <f t="shared" si="219"/>
        <v/>
      </c>
      <c r="AX354" s="388"/>
      <c r="AY354" s="385"/>
      <c r="AZ354" s="388" t="str">
        <f t="shared" si="243"/>
        <v/>
      </c>
      <c r="BA354" s="385" t="str">
        <f t="shared" si="244"/>
        <v/>
      </c>
      <c r="BB354" s="388"/>
      <c r="BC354" s="385" t="str">
        <f t="shared" si="245"/>
        <v/>
      </c>
      <c r="BD354" s="384"/>
      <c r="BE354" s="385"/>
      <c r="BF354" s="384" t="str">
        <f t="shared" si="246"/>
        <v/>
      </c>
      <c r="BG354" s="385" t="str">
        <f t="shared" si="247"/>
        <v/>
      </c>
      <c r="BH354" s="388"/>
      <c r="BI354" s="385" t="str">
        <f t="shared" si="248"/>
        <v/>
      </c>
      <c r="BJ354" s="384"/>
      <c r="BK354" s="385" t="str">
        <f t="shared" si="256"/>
        <v/>
      </c>
      <c r="BL354" s="384" t="str">
        <f t="shared" si="249"/>
        <v/>
      </c>
      <c r="BM354" s="385" t="str">
        <f t="shared" si="250"/>
        <v/>
      </c>
      <c r="BN354" s="388"/>
      <c r="BO354" s="385" t="str">
        <f t="shared" si="251"/>
        <v/>
      </c>
      <c r="BP354" s="388"/>
      <c r="BQ354" s="385" t="str">
        <f t="shared" si="235"/>
        <v/>
      </c>
      <c r="BR354" s="388" t="str">
        <f t="shared" si="236"/>
        <v/>
      </c>
      <c r="BS354" s="385" t="str">
        <f t="shared" si="252"/>
        <v/>
      </c>
      <c r="BT354" s="600">
        <v>0</v>
      </c>
      <c r="BU354" s="598">
        <f t="shared" si="253"/>
        <v>0</v>
      </c>
      <c r="BV354" s="600">
        <v>0</v>
      </c>
      <c r="BW354" s="598">
        <f t="shared" si="254"/>
        <v>0</v>
      </c>
      <c r="BX354" s="387" t="str">
        <f t="shared" si="255"/>
        <v/>
      </c>
    </row>
    <row r="355" spans="1:76" s="487" customFormat="1" ht="13.5" thickBot="1" x14ac:dyDescent="0.25">
      <c r="A355" s="392" t="s">
        <v>50</v>
      </c>
      <c r="B355" s="392" t="s">
        <v>51</v>
      </c>
      <c r="C355" s="392" t="s">
        <v>55</v>
      </c>
      <c r="D355" s="392" t="s">
        <v>542</v>
      </c>
      <c r="E355" s="392" t="s">
        <v>504</v>
      </c>
      <c r="F355" s="392" t="s">
        <v>519</v>
      </c>
      <c r="G355" s="9" t="s">
        <v>320</v>
      </c>
      <c r="H355" s="9" t="s">
        <v>1110</v>
      </c>
      <c r="I355" s="9" t="s">
        <v>935</v>
      </c>
      <c r="J355" s="9" t="s">
        <v>505</v>
      </c>
      <c r="K355" s="467"/>
      <c r="L355" s="467"/>
      <c r="M355" s="468"/>
      <c r="N355" s="467"/>
      <c r="O355" s="467"/>
      <c r="P355" s="467"/>
      <c r="Q355" s="424"/>
      <c r="R355" s="424"/>
      <c r="S355" s="424"/>
      <c r="T355" s="127" t="s">
        <v>386</v>
      </c>
      <c r="U355" s="397">
        <v>1</v>
      </c>
      <c r="V355" s="605">
        <v>0</v>
      </c>
      <c r="W355" s="605">
        <v>2</v>
      </c>
      <c r="X355" s="606">
        <f t="shared" si="237"/>
        <v>2</v>
      </c>
      <c r="Y355" s="607">
        <f t="shared" si="238"/>
        <v>30600</v>
      </c>
      <c r="Z355" s="607">
        <f t="shared" si="259"/>
        <v>11419</v>
      </c>
      <c r="AA355" s="398"/>
      <c r="AB355" s="399"/>
      <c r="AC355" s="398"/>
      <c r="AD355" s="399"/>
      <c r="AE355" s="398"/>
      <c r="AF355" s="399"/>
      <c r="AG355" s="398"/>
      <c r="AH355" s="399"/>
      <c r="AI355" s="605">
        <v>1</v>
      </c>
      <c r="AJ355" s="608">
        <f t="shared" si="264"/>
        <v>0.5</v>
      </c>
      <c r="AK355" s="605">
        <v>1</v>
      </c>
      <c r="AL355" s="608">
        <f t="shared" si="265"/>
        <v>1</v>
      </c>
      <c r="AM355" s="396">
        <v>30600</v>
      </c>
      <c r="AN355" s="429"/>
      <c r="AO355" s="490"/>
      <c r="AP355" s="607">
        <f t="shared" si="263"/>
        <v>30600</v>
      </c>
      <c r="AQ355" s="167">
        <v>44300</v>
      </c>
      <c r="AR355" s="665">
        <v>0.69074492099322804</v>
      </c>
      <c r="AS355" s="396">
        <f t="shared" si="241"/>
        <v>30600</v>
      </c>
      <c r="AT355" s="424"/>
      <c r="AU355" s="607">
        <f t="shared" si="242"/>
        <v>30600</v>
      </c>
      <c r="AV355" s="607">
        <v>11419</v>
      </c>
      <c r="AW355" s="608">
        <f t="shared" si="219"/>
        <v>0.37316993464052289</v>
      </c>
      <c r="AX355" s="429"/>
      <c r="AY355" s="399"/>
      <c r="AZ355" s="607">
        <f t="shared" si="243"/>
        <v>11419</v>
      </c>
      <c r="BA355" s="608">
        <f t="shared" si="244"/>
        <v>0.37316993464052289</v>
      </c>
      <c r="BB355" s="607">
        <v>63</v>
      </c>
      <c r="BC355" s="608">
        <f t="shared" si="245"/>
        <v>5.5171205884928624E-3</v>
      </c>
      <c r="BD355" s="398"/>
      <c r="BE355" s="399"/>
      <c r="BF355" s="605">
        <f t="shared" si="246"/>
        <v>63</v>
      </c>
      <c r="BG355" s="608">
        <f t="shared" si="247"/>
        <v>5.5171205884928624E-3</v>
      </c>
      <c r="BH355" s="607">
        <v>45</v>
      </c>
      <c r="BI355" s="608">
        <f t="shared" si="248"/>
        <v>0.7142857142857143</v>
      </c>
      <c r="BJ355" s="398"/>
      <c r="BK355" s="399" t="str">
        <f t="shared" si="256"/>
        <v/>
      </c>
      <c r="BL355" s="605">
        <f t="shared" si="249"/>
        <v>45</v>
      </c>
      <c r="BM355" s="608">
        <f t="shared" si="250"/>
        <v>0.7142857142857143</v>
      </c>
      <c r="BN355" s="607">
        <v>378</v>
      </c>
      <c r="BO355" s="608">
        <f t="shared" si="251"/>
        <v>3.3102723530957175E-2</v>
      </c>
      <c r="BP355" s="607">
        <v>1398</v>
      </c>
      <c r="BQ355" s="608">
        <f t="shared" si="235"/>
        <v>0.12242753305893686</v>
      </c>
      <c r="BR355" s="607">
        <f t="shared" si="236"/>
        <v>1776</v>
      </c>
      <c r="BS355" s="608">
        <f t="shared" si="252"/>
        <v>0.15553025658989403</v>
      </c>
      <c r="BT355" s="605">
        <v>0</v>
      </c>
      <c r="BU355" s="608">
        <f t="shared" si="253"/>
        <v>0</v>
      </c>
      <c r="BV355" s="605">
        <v>0</v>
      </c>
      <c r="BW355" s="608">
        <f t="shared" si="254"/>
        <v>0</v>
      </c>
      <c r="BX355" s="411" t="str">
        <f t="shared" si="255"/>
        <v/>
      </c>
    </row>
    <row r="356" spans="1:76" s="486" customFormat="1" x14ac:dyDescent="0.2">
      <c r="A356" s="400" t="s">
        <v>60</v>
      </c>
      <c r="B356" s="400" t="s">
        <v>61</v>
      </c>
      <c r="C356" s="400" t="s">
        <v>502</v>
      </c>
      <c r="D356" s="400" t="s">
        <v>507</v>
      </c>
      <c r="E356" s="400" t="s">
        <v>504</v>
      </c>
      <c r="F356" s="400" t="s">
        <v>505</v>
      </c>
      <c r="G356" s="12" t="s">
        <v>317</v>
      </c>
      <c r="H356" s="12" t="s">
        <v>1109</v>
      </c>
      <c r="I356" s="12" t="s">
        <v>934</v>
      </c>
      <c r="J356" s="12"/>
      <c r="K356" s="401"/>
      <c r="L356" s="401"/>
      <c r="M356" s="402"/>
      <c r="N356" s="401"/>
      <c r="O356" s="401"/>
      <c r="P356" s="401"/>
      <c r="Q356" s="403"/>
      <c r="R356" s="403"/>
      <c r="S356" s="403"/>
      <c r="T356" s="147" t="s">
        <v>386</v>
      </c>
      <c r="U356" s="405">
        <v>4</v>
      </c>
      <c r="V356" s="597">
        <v>0</v>
      </c>
      <c r="W356" s="597">
        <v>8</v>
      </c>
      <c r="X356" s="113">
        <f t="shared" si="237"/>
        <v>2</v>
      </c>
      <c r="Y356" s="114">
        <f t="shared" si="238"/>
        <v>1587</v>
      </c>
      <c r="Z356" s="114">
        <f t="shared" si="259"/>
        <v>771.25</v>
      </c>
      <c r="AA356" s="406"/>
      <c r="AB356" s="407"/>
      <c r="AC356" s="406"/>
      <c r="AD356" s="407"/>
      <c r="AE356" s="406"/>
      <c r="AF356" s="407"/>
      <c r="AG356" s="406"/>
      <c r="AH356" s="407"/>
      <c r="AI356" s="597">
        <v>4</v>
      </c>
      <c r="AJ356" s="115">
        <f t="shared" si="264"/>
        <v>0.5</v>
      </c>
      <c r="AK356" s="597">
        <v>2</v>
      </c>
      <c r="AL356" s="115">
        <f t="shared" si="265"/>
        <v>0.5</v>
      </c>
      <c r="AM356" s="408">
        <v>6105</v>
      </c>
      <c r="AN356" s="114">
        <v>243</v>
      </c>
      <c r="AO356" s="118">
        <f t="shared" ref="AO356:AO386" si="266">AN356/AP356</f>
        <v>3.8279773156899809E-2</v>
      </c>
      <c r="AP356" s="114">
        <f t="shared" si="263"/>
        <v>6348</v>
      </c>
      <c r="AQ356" s="167">
        <v>8890</v>
      </c>
      <c r="AR356" s="665">
        <v>0.71406074240719908</v>
      </c>
      <c r="AS356" s="408">
        <f t="shared" si="241"/>
        <v>6105</v>
      </c>
      <c r="AT356" s="408">
        <f t="shared" ref="AT356:AT386" si="267">IF(V356=0,AN356,"")</f>
        <v>243</v>
      </c>
      <c r="AU356" s="114">
        <f t="shared" si="242"/>
        <v>6348</v>
      </c>
      <c r="AV356" s="114">
        <v>2877</v>
      </c>
      <c r="AW356" s="115">
        <f t="shared" si="219"/>
        <v>0.47125307125307125</v>
      </c>
      <c r="AX356" s="114">
        <v>208</v>
      </c>
      <c r="AY356" s="115">
        <f t="shared" ref="AY356:AY387" si="268">IF(AT356="","",IF(AT356=0,"",AX356/AT356))</f>
        <v>0.8559670781893004</v>
      </c>
      <c r="AZ356" s="114">
        <f t="shared" si="243"/>
        <v>3085</v>
      </c>
      <c r="BA356" s="115">
        <f t="shared" si="244"/>
        <v>0.48597983616887208</v>
      </c>
      <c r="BB356" s="114">
        <v>24</v>
      </c>
      <c r="BC356" s="115">
        <f t="shared" si="245"/>
        <v>8.3420229405630868E-3</v>
      </c>
      <c r="BD356" s="597">
        <v>19</v>
      </c>
      <c r="BE356" s="115">
        <f t="shared" ref="BE356:BE386" si="269">IF(BD356="","",BD356/AX356)</f>
        <v>9.1346153846153841E-2</v>
      </c>
      <c r="BF356" s="597">
        <f t="shared" si="246"/>
        <v>43</v>
      </c>
      <c r="BG356" s="115">
        <f t="shared" si="247"/>
        <v>1.393841166936791E-2</v>
      </c>
      <c r="BH356" s="114">
        <v>20</v>
      </c>
      <c r="BI356" s="115">
        <f t="shared" si="248"/>
        <v>0.83333333333333337</v>
      </c>
      <c r="BJ356" s="597">
        <v>14</v>
      </c>
      <c r="BK356" s="115">
        <f t="shared" si="256"/>
        <v>0.73684210526315785</v>
      </c>
      <c r="BL356" s="597">
        <f t="shared" si="249"/>
        <v>34</v>
      </c>
      <c r="BM356" s="115">
        <f t="shared" si="250"/>
        <v>0.79069767441860461</v>
      </c>
      <c r="BN356" s="114">
        <v>6</v>
      </c>
      <c r="BO356" s="115">
        <f t="shared" si="251"/>
        <v>1.9448946515397082E-3</v>
      </c>
      <c r="BP356" s="114">
        <v>30</v>
      </c>
      <c r="BQ356" s="115">
        <f t="shared" si="235"/>
        <v>9.7244732576985422E-3</v>
      </c>
      <c r="BR356" s="114">
        <f t="shared" si="236"/>
        <v>36</v>
      </c>
      <c r="BS356" s="115">
        <f t="shared" si="252"/>
        <v>1.1669367909238249E-2</v>
      </c>
      <c r="BT356" s="597">
        <v>2</v>
      </c>
      <c r="BU356" s="115">
        <f t="shared" si="253"/>
        <v>0.25</v>
      </c>
      <c r="BV356" s="597">
        <v>0</v>
      </c>
      <c r="BW356" s="115">
        <f t="shared" si="254"/>
        <v>0</v>
      </c>
      <c r="BX356" s="409" t="str">
        <f t="shared" si="255"/>
        <v/>
      </c>
    </row>
    <row r="357" spans="1:76" s="167" customFormat="1" x14ac:dyDescent="0.2">
      <c r="A357" s="379" t="s">
        <v>60</v>
      </c>
      <c r="B357" s="379" t="s">
        <v>62</v>
      </c>
      <c r="C357" s="379" t="s">
        <v>63</v>
      </c>
      <c r="D357" s="379" t="s">
        <v>515</v>
      </c>
      <c r="E357" s="379" t="s">
        <v>504</v>
      </c>
      <c r="F357" s="379" t="s">
        <v>505</v>
      </c>
      <c r="G357" s="10" t="s">
        <v>317</v>
      </c>
      <c r="H357" s="12" t="s">
        <v>1109</v>
      </c>
      <c r="I357" s="10" t="s">
        <v>934</v>
      </c>
      <c r="J357" s="10"/>
      <c r="K357" s="380"/>
      <c r="L357" s="380"/>
      <c r="M357" s="381"/>
      <c r="N357" s="380"/>
      <c r="O357" s="380"/>
      <c r="P357" s="380"/>
      <c r="Q357" s="382"/>
      <c r="R357" s="382"/>
      <c r="S357" s="382"/>
      <c r="T357" s="147" t="s">
        <v>386</v>
      </c>
      <c r="U357" s="383">
        <v>1</v>
      </c>
      <c r="V357" s="383">
        <v>0</v>
      </c>
      <c r="W357" s="383">
        <v>2</v>
      </c>
      <c r="X357" s="123">
        <f t="shared" si="237"/>
        <v>2</v>
      </c>
      <c r="Y357" s="601">
        <f t="shared" si="238"/>
        <v>1737</v>
      </c>
      <c r="Z357" s="601">
        <f t="shared" si="259"/>
        <v>1023</v>
      </c>
      <c r="AA357" s="600">
        <v>1</v>
      </c>
      <c r="AB357" s="598">
        <f>AA357/W357</f>
        <v>0.5</v>
      </c>
      <c r="AC357" s="384"/>
      <c r="AD357" s="385"/>
      <c r="AE357" s="600">
        <v>1</v>
      </c>
      <c r="AF357" s="598">
        <f>AE357/U357</f>
        <v>1</v>
      </c>
      <c r="AG357" s="600">
        <f>AE357</f>
        <v>1</v>
      </c>
      <c r="AH357" s="385"/>
      <c r="AI357" s="600">
        <v>0</v>
      </c>
      <c r="AJ357" s="598">
        <f t="shared" si="264"/>
        <v>0</v>
      </c>
      <c r="AK357" s="600">
        <v>0</v>
      </c>
      <c r="AL357" s="598">
        <f t="shared" si="265"/>
        <v>0</v>
      </c>
      <c r="AM357" s="386">
        <v>1672</v>
      </c>
      <c r="AN357" s="601">
        <v>65</v>
      </c>
      <c r="AO357" s="602">
        <f t="shared" si="266"/>
        <v>3.7420840529648822E-2</v>
      </c>
      <c r="AP357" s="601">
        <f t="shared" si="263"/>
        <v>1737</v>
      </c>
      <c r="AQ357" s="167">
        <v>2400</v>
      </c>
      <c r="AR357" s="665">
        <v>0.72375</v>
      </c>
      <c r="AS357" s="386">
        <f t="shared" si="241"/>
        <v>1672</v>
      </c>
      <c r="AT357" s="386">
        <f t="shared" si="267"/>
        <v>65</v>
      </c>
      <c r="AU357" s="601">
        <f t="shared" si="242"/>
        <v>1737</v>
      </c>
      <c r="AV357" s="601">
        <v>958</v>
      </c>
      <c r="AW357" s="598">
        <f t="shared" si="219"/>
        <v>0.57296650717703346</v>
      </c>
      <c r="AX357" s="601">
        <v>65</v>
      </c>
      <c r="AY357" s="598">
        <f t="shared" si="268"/>
        <v>1</v>
      </c>
      <c r="AZ357" s="601">
        <f t="shared" si="243"/>
        <v>1023</v>
      </c>
      <c r="BA357" s="598">
        <f t="shared" si="244"/>
        <v>0.58894645941278068</v>
      </c>
      <c r="BB357" s="601">
        <v>20</v>
      </c>
      <c r="BC357" s="598">
        <f t="shared" si="245"/>
        <v>2.0876826722338204E-2</v>
      </c>
      <c r="BD357" s="600">
        <v>7</v>
      </c>
      <c r="BE357" s="598">
        <f t="shared" si="269"/>
        <v>0.1076923076923077</v>
      </c>
      <c r="BF357" s="600">
        <f t="shared" si="246"/>
        <v>27</v>
      </c>
      <c r="BG357" s="598">
        <f t="shared" si="247"/>
        <v>2.6392961876832845E-2</v>
      </c>
      <c r="BH357" s="601">
        <v>19</v>
      </c>
      <c r="BI357" s="598">
        <f t="shared" si="248"/>
        <v>0.95</v>
      </c>
      <c r="BJ357" s="600">
        <v>7</v>
      </c>
      <c r="BK357" s="598">
        <f t="shared" si="256"/>
        <v>1</v>
      </c>
      <c r="BL357" s="600">
        <f t="shared" si="249"/>
        <v>26</v>
      </c>
      <c r="BM357" s="598">
        <f t="shared" si="250"/>
        <v>0.96296296296296291</v>
      </c>
      <c r="BN357" s="601">
        <v>1</v>
      </c>
      <c r="BO357" s="598">
        <f t="shared" si="251"/>
        <v>9.7751710654936461E-4</v>
      </c>
      <c r="BP357" s="601">
        <v>17</v>
      </c>
      <c r="BQ357" s="598">
        <f t="shared" si="235"/>
        <v>1.6617790811339198E-2</v>
      </c>
      <c r="BR357" s="601">
        <f t="shared" si="236"/>
        <v>18</v>
      </c>
      <c r="BS357" s="598">
        <f t="shared" si="252"/>
        <v>1.7595307917888565E-2</v>
      </c>
      <c r="BT357" s="600">
        <v>0</v>
      </c>
      <c r="BU357" s="598">
        <f t="shared" si="253"/>
        <v>0</v>
      </c>
      <c r="BV357" s="600">
        <v>0</v>
      </c>
      <c r="BW357" s="598">
        <f t="shared" si="254"/>
        <v>0</v>
      </c>
      <c r="BX357" s="387" t="str">
        <f t="shared" si="255"/>
        <v/>
      </c>
    </row>
    <row r="358" spans="1:76" s="167" customFormat="1" x14ac:dyDescent="0.2">
      <c r="A358" s="379" t="s">
        <v>60</v>
      </c>
      <c r="B358" s="379" t="s">
        <v>62</v>
      </c>
      <c r="C358" s="379" t="s">
        <v>64</v>
      </c>
      <c r="D358" s="379" t="s">
        <v>515</v>
      </c>
      <c r="E358" s="379" t="s">
        <v>504</v>
      </c>
      <c r="F358" s="379" t="s">
        <v>505</v>
      </c>
      <c r="G358" s="10" t="s">
        <v>317</v>
      </c>
      <c r="H358" s="12" t="s">
        <v>1109</v>
      </c>
      <c r="I358" s="10" t="s">
        <v>934</v>
      </c>
      <c r="J358" s="10"/>
      <c r="K358" s="380"/>
      <c r="L358" s="380"/>
      <c r="M358" s="381"/>
      <c r="N358" s="380"/>
      <c r="O358" s="380"/>
      <c r="P358" s="380"/>
      <c r="Q358" s="382"/>
      <c r="R358" s="382"/>
      <c r="S358" s="382"/>
      <c r="T358" s="147" t="s">
        <v>386</v>
      </c>
      <c r="U358" s="383">
        <v>6</v>
      </c>
      <c r="V358" s="600">
        <v>0</v>
      </c>
      <c r="W358" s="600">
        <v>12</v>
      </c>
      <c r="X358" s="123">
        <f t="shared" si="237"/>
        <v>2</v>
      </c>
      <c r="Y358" s="601">
        <f t="shared" si="238"/>
        <v>1559.1666666666667</v>
      </c>
      <c r="Z358" s="601">
        <f t="shared" si="259"/>
        <v>787.16666666666663</v>
      </c>
      <c r="AA358" s="600">
        <v>3</v>
      </c>
      <c r="AB358" s="598">
        <f>AA358/W358</f>
        <v>0.25</v>
      </c>
      <c r="AC358" s="384"/>
      <c r="AD358" s="385"/>
      <c r="AE358" s="600">
        <v>3</v>
      </c>
      <c r="AF358" s="598">
        <f>AE358/U358</f>
        <v>0.5</v>
      </c>
      <c r="AG358" s="600">
        <f>AE358</f>
        <v>3</v>
      </c>
      <c r="AH358" s="385"/>
      <c r="AI358" s="600">
        <v>0</v>
      </c>
      <c r="AJ358" s="598">
        <f t="shared" si="264"/>
        <v>0</v>
      </c>
      <c r="AK358" s="600">
        <v>0</v>
      </c>
      <c r="AL358" s="598">
        <f t="shared" si="265"/>
        <v>0</v>
      </c>
      <c r="AM358" s="386">
        <v>9112</v>
      </c>
      <c r="AN358" s="601">
        <v>243</v>
      </c>
      <c r="AO358" s="602">
        <f t="shared" si="266"/>
        <v>2.597541421699626E-2</v>
      </c>
      <c r="AP358" s="601">
        <f t="shared" si="263"/>
        <v>9355</v>
      </c>
      <c r="AQ358" s="167">
        <v>15850</v>
      </c>
      <c r="AR358" s="665">
        <v>0.59022082018927446</v>
      </c>
      <c r="AS358" s="386">
        <f t="shared" si="241"/>
        <v>9112</v>
      </c>
      <c r="AT358" s="386">
        <f t="shared" si="267"/>
        <v>243</v>
      </c>
      <c r="AU358" s="601">
        <f t="shared" si="242"/>
        <v>9355</v>
      </c>
      <c r="AV358" s="601">
        <v>4532</v>
      </c>
      <c r="AW358" s="598">
        <f t="shared" si="219"/>
        <v>0.49736611062335384</v>
      </c>
      <c r="AX358" s="601">
        <v>191</v>
      </c>
      <c r="AY358" s="598">
        <f t="shared" si="268"/>
        <v>0.78600823045267487</v>
      </c>
      <c r="AZ358" s="601">
        <f t="shared" si="243"/>
        <v>4723</v>
      </c>
      <c r="BA358" s="598">
        <f t="shared" si="244"/>
        <v>0.50486370924639234</v>
      </c>
      <c r="BB358" s="601">
        <v>79</v>
      </c>
      <c r="BC358" s="598">
        <f t="shared" si="245"/>
        <v>1.7431597528684908E-2</v>
      </c>
      <c r="BD358" s="600">
        <v>26</v>
      </c>
      <c r="BE358" s="598">
        <f t="shared" si="269"/>
        <v>0.13612565445026178</v>
      </c>
      <c r="BF358" s="600">
        <f t="shared" si="246"/>
        <v>105</v>
      </c>
      <c r="BG358" s="598">
        <f t="shared" si="247"/>
        <v>2.2231632437010374E-2</v>
      </c>
      <c r="BH358" s="601">
        <v>69</v>
      </c>
      <c r="BI358" s="598">
        <f t="shared" si="248"/>
        <v>0.87341772151898733</v>
      </c>
      <c r="BJ358" s="600">
        <v>19</v>
      </c>
      <c r="BK358" s="598">
        <f t="shared" si="256"/>
        <v>0.73076923076923073</v>
      </c>
      <c r="BL358" s="600">
        <f t="shared" si="249"/>
        <v>88</v>
      </c>
      <c r="BM358" s="598">
        <f t="shared" si="250"/>
        <v>0.83809523809523812</v>
      </c>
      <c r="BN358" s="601">
        <v>9</v>
      </c>
      <c r="BO358" s="598">
        <f t="shared" si="251"/>
        <v>1.9055684946008892E-3</v>
      </c>
      <c r="BP358" s="601">
        <v>105</v>
      </c>
      <c r="BQ358" s="598">
        <f t="shared" si="235"/>
        <v>2.2231632437010374E-2</v>
      </c>
      <c r="BR358" s="601">
        <f t="shared" si="236"/>
        <v>114</v>
      </c>
      <c r="BS358" s="598">
        <f t="shared" si="252"/>
        <v>2.4137200931611265E-2</v>
      </c>
      <c r="BT358" s="600">
        <v>3</v>
      </c>
      <c r="BU358" s="598">
        <f t="shared" si="253"/>
        <v>0.25</v>
      </c>
      <c r="BV358" s="600">
        <v>1</v>
      </c>
      <c r="BW358" s="598">
        <f t="shared" si="254"/>
        <v>0.16666666666666666</v>
      </c>
      <c r="BX358" s="387" t="str">
        <f t="shared" si="255"/>
        <v/>
      </c>
    </row>
    <row r="359" spans="1:76" s="167" customFormat="1" x14ac:dyDescent="0.2">
      <c r="A359" s="379" t="s">
        <v>60</v>
      </c>
      <c r="B359" s="379" t="s">
        <v>62</v>
      </c>
      <c r="C359" s="379" t="s">
        <v>65</v>
      </c>
      <c r="D359" s="379" t="s">
        <v>515</v>
      </c>
      <c r="E359" s="379" t="s">
        <v>504</v>
      </c>
      <c r="F359" s="379" t="s">
        <v>505</v>
      </c>
      <c r="G359" s="10" t="s">
        <v>317</v>
      </c>
      <c r="H359" s="12" t="s">
        <v>1109</v>
      </c>
      <c r="I359" s="10" t="s">
        <v>934</v>
      </c>
      <c r="J359" s="10"/>
      <c r="K359" s="391" t="s">
        <v>436</v>
      </c>
      <c r="L359" s="391" t="s">
        <v>438</v>
      </c>
      <c r="M359" s="473" t="s">
        <v>456</v>
      </c>
      <c r="N359" s="391" t="s">
        <v>437</v>
      </c>
      <c r="O359" s="391" t="s">
        <v>438</v>
      </c>
      <c r="P359" s="391" t="s">
        <v>438</v>
      </c>
      <c r="Q359" s="386">
        <v>17420</v>
      </c>
      <c r="R359" s="386">
        <v>198</v>
      </c>
      <c r="S359" s="386">
        <v>73</v>
      </c>
      <c r="T359" s="147" t="s">
        <v>386</v>
      </c>
      <c r="U359" s="383">
        <v>3</v>
      </c>
      <c r="V359" s="600">
        <v>0</v>
      </c>
      <c r="W359" s="600">
        <v>6</v>
      </c>
      <c r="X359" s="123">
        <f t="shared" si="237"/>
        <v>2</v>
      </c>
      <c r="Y359" s="601">
        <f t="shared" si="238"/>
        <v>2109.3333333333335</v>
      </c>
      <c r="Z359" s="601">
        <f t="shared" si="259"/>
        <v>1028.3333333333333</v>
      </c>
      <c r="AA359" s="600">
        <v>3</v>
      </c>
      <c r="AB359" s="598">
        <f>AA359/W359</f>
        <v>0.5</v>
      </c>
      <c r="AC359" s="384"/>
      <c r="AD359" s="385"/>
      <c r="AE359" s="600">
        <v>3</v>
      </c>
      <c r="AF359" s="598">
        <f>AE359/U359</f>
        <v>1</v>
      </c>
      <c r="AG359" s="600">
        <f>AE359</f>
        <v>3</v>
      </c>
      <c r="AH359" s="385"/>
      <c r="AI359" s="600">
        <v>1</v>
      </c>
      <c r="AJ359" s="598">
        <f t="shared" si="264"/>
        <v>0.16666666666666666</v>
      </c>
      <c r="AK359" s="600"/>
      <c r="AL359" s="598">
        <f t="shared" si="265"/>
        <v>0</v>
      </c>
      <c r="AM359" s="386">
        <v>6105</v>
      </c>
      <c r="AN359" s="601">
        <v>223</v>
      </c>
      <c r="AO359" s="602">
        <f t="shared" si="266"/>
        <v>3.5240202275600506E-2</v>
      </c>
      <c r="AP359" s="601">
        <f t="shared" si="263"/>
        <v>6328</v>
      </c>
      <c r="AQ359" s="167">
        <v>8890</v>
      </c>
      <c r="AR359" s="665">
        <v>0.71181102362204729</v>
      </c>
      <c r="AS359" s="386">
        <f t="shared" si="241"/>
        <v>6105</v>
      </c>
      <c r="AT359" s="386">
        <f t="shared" si="267"/>
        <v>223</v>
      </c>
      <c r="AU359" s="601">
        <f t="shared" si="242"/>
        <v>6328</v>
      </c>
      <c r="AV359" s="601">
        <v>2877</v>
      </c>
      <c r="AW359" s="598">
        <f t="shared" si="219"/>
        <v>0.47125307125307125</v>
      </c>
      <c r="AX359" s="601">
        <v>208</v>
      </c>
      <c r="AY359" s="598">
        <f t="shared" si="268"/>
        <v>0.93273542600896864</v>
      </c>
      <c r="AZ359" s="601">
        <f t="shared" si="243"/>
        <v>3085</v>
      </c>
      <c r="BA359" s="598">
        <f t="shared" si="244"/>
        <v>0.48751580278128953</v>
      </c>
      <c r="BB359" s="601">
        <v>24</v>
      </c>
      <c r="BC359" s="598">
        <f t="shared" si="245"/>
        <v>8.3420229405630868E-3</v>
      </c>
      <c r="BD359" s="600">
        <v>19</v>
      </c>
      <c r="BE359" s="598">
        <f t="shared" si="269"/>
        <v>9.1346153846153841E-2</v>
      </c>
      <c r="BF359" s="600">
        <f t="shared" si="246"/>
        <v>43</v>
      </c>
      <c r="BG359" s="598">
        <f t="shared" si="247"/>
        <v>1.393841166936791E-2</v>
      </c>
      <c r="BH359" s="601">
        <v>20</v>
      </c>
      <c r="BI359" s="598">
        <f t="shared" si="248"/>
        <v>0.83333333333333337</v>
      </c>
      <c r="BJ359" s="600">
        <v>14</v>
      </c>
      <c r="BK359" s="598">
        <f t="shared" si="256"/>
        <v>0.73684210526315785</v>
      </c>
      <c r="BL359" s="600">
        <f t="shared" si="249"/>
        <v>34</v>
      </c>
      <c r="BM359" s="598">
        <f t="shared" si="250"/>
        <v>0.79069767441860461</v>
      </c>
      <c r="BN359" s="601">
        <v>12</v>
      </c>
      <c r="BO359" s="598">
        <f t="shared" si="251"/>
        <v>3.8897893030794164E-3</v>
      </c>
      <c r="BP359" s="601">
        <v>21</v>
      </c>
      <c r="BQ359" s="598">
        <f t="shared" si="235"/>
        <v>6.8071312803889786E-3</v>
      </c>
      <c r="BR359" s="601">
        <f t="shared" si="236"/>
        <v>33</v>
      </c>
      <c r="BS359" s="598">
        <f t="shared" si="252"/>
        <v>1.0696920583468396E-2</v>
      </c>
      <c r="BT359" s="600">
        <v>2</v>
      </c>
      <c r="BU359" s="598">
        <f t="shared" si="253"/>
        <v>0.33333333333333331</v>
      </c>
      <c r="BV359" s="600">
        <v>1</v>
      </c>
      <c r="BW359" s="598">
        <f t="shared" si="254"/>
        <v>0.33333333333333331</v>
      </c>
      <c r="BX359" s="387" t="str">
        <f t="shared" si="255"/>
        <v/>
      </c>
    </row>
    <row r="360" spans="1:76" s="487" customFormat="1" ht="13.5" thickBot="1" x14ac:dyDescent="0.25">
      <c r="A360" s="392" t="s">
        <v>60</v>
      </c>
      <c r="B360" s="392" t="s">
        <v>62</v>
      </c>
      <c r="C360" s="392" t="s">
        <v>502</v>
      </c>
      <c r="D360" s="392" t="s">
        <v>509</v>
      </c>
      <c r="E360" s="392" t="s">
        <v>504</v>
      </c>
      <c r="F360" s="392" t="s">
        <v>505</v>
      </c>
      <c r="G360" s="9" t="s">
        <v>317</v>
      </c>
      <c r="H360" s="83" t="s">
        <v>1109</v>
      </c>
      <c r="I360" s="9" t="s">
        <v>934</v>
      </c>
      <c r="J360" s="9"/>
      <c r="K360" s="467"/>
      <c r="L360" s="467"/>
      <c r="M360" s="468"/>
      <c r="N360" s="467"/>
      <c r="O360" s="467"/>
      <c r="P360" s="467"/>
      <c r="Q360" s="466"/>
      <c r="R360" s="466"/>
      <c r="S360" s="466"/>
      <c r="T360" s="127" t="s">
        <v>386</v>
      </c>
      <c r="U360" s="397">
        <v>1</v>
      </c>
      <c r="V360" s="605">
        <v>0</v>
      </c>
      <c r="W360" s="605">
        <v>3</v>
      </c>
      <c r="X360" s="606">
        <f t="shared" si="237"/>
        <v>3</v>
      </c>
      <c r="Y360" s="607">
        <f t="shared" si="238"/>
        <v>17420</v>
      </c>
      <c r="Z360" s="607">
        <f t="shared" si="259"/>
        <v>8831</v>
      </c>
      <c r="AA360" s="605">
        <v>1</v>
      </c>
      <c r="AB360" s="608">
        <f>AA360/W360</f>
        <v>0.33333333333333331</v>
      </c>
      <c r="AC360" s="605">
        <v>0</v>
      </c>
      <c r="AD360" s="608" t="s">
        <v>310</v>
      </c>
      <c r="AE360" s="605">
        <v>0</v>
      </c>
      <c r="AF360" s="608">
        <f>AE360/U360</f>
        <v>0</v>
      </c>
      <c r="AG360" s="605">
        <v>1</v>
      </c>
      <c r="AH360" s="399"/>
      <c r="AI360" s="398"/>
      <c r="AJ360" s="399"/>
      <c r="AK360" s="398"/>
      <c r="AL360" s="399"/>
      <c r="AM360" s="396">
        <v>16889</v>
      </c>
      <c r="AN360" s="607">
        <v>531</v>
      </c>
      <c r="AO360" s="609">
        <f t="shared" si="266"/>
        <v>3.0482204362801378E-2</v>
      </c>
      <c r="AP360" s="607">
        <f t="shared" si="263"/>
        <v>17420</v>
      </c>
      <c r="AQ360" s="167">
        <v>27140</v>
      </c>
      <c r="AR360" s="665">
        <v>0.64185703758290347</v>
      </c>
      <c r="AS360" s="396">
        <f t="shared" si="241"/>
        <v>16889</v>
      </c>
      <c r="AT360" s="396">
        <f t="shared" si="267"/>
        <v>531</v>
      </c>
      <c r="AU360" s="607">
        <f t="shared" si="242"/>
        <v>17420</v>
      </c>
      <c r="AV360" s="607">
        <v>8367</v>
      </c>
      <c r="AW360" s="608">
        <f t="shared" ref="AW360:AW423" si="270">IF(AS360="","",AV360/AS360)</f>
        <v>0.49541121439990526</v>
      </c>
      <c r="AX360" s="607">
        <v>464</v>
      </c>
      <c r="AY360" s="608">
        <f t="shared" si="268"/>
        <v>0.87382297551789079</v>
      </c>
      <c r="AZ360" s="607">
        <f t="shared" si="243"/>
        <v>8831</v>
      </c>
      <c r="BA360" s="608">
        <f t="shared" si="244"/>
        <v>0.50694603903559132</v>
      </c>
      <c r="BB360" s="607">
        <v>123</v>
      </c>
      <c r="BC360" s="608">
        <f t="shared" si="245"/>
        <v>1.4700609537468627E-2</v>
      </c>
      <c r="BD360" s="605">
        <v>52</v>
      </c>
      <c r="BE360" s="608">
        <f t="shared" si="269"/>
        <v>0.11206896551724138</v>
      </c>
      <c r="BF360" s="605">
        <f t="shared" si="246"/>
        <v>175</v>
      </c>
      <c r="BG360" s="608">
        <f t="shared" si="247"/>
        <v>1.9816555316498698E-2</v>
      </c>
      <c r="BH360" s="607">
        <v>108</v>
      </c>
      <c r="BI360" s="608">
        <f t="shared" si="248"/>
        <v>0.87804878048780488</v>
      </c>
      <c r="BJ360" s="605">
        <v>40</v>
      </c>
      <c r="BK360" s="608">
        <f t="shared" si="256"/>
        <v>0.76923076923076927</v>
      </c>
      <c r="BL360" s="605">
        <f t="shared" si="249"/>
        <v>148</v>
      </c>
      <c r="BM360" s="608">
        <f t="shared" si="250"/>
        <v>0.84571428571428575</v>
      </c>
      <c r="BN360" s="607">
        <v>11</v>
      </c>
      <c r="BO360" s="608">
        <f t="shared" si="251"/>
        <v>1.2456120484656324E-3</v>
      </c>
      <c r="BP360" s="607">
        <v>302</v>
      </c>
      <c r="BQ360" s="608">
        <f t="shared" si="235"/>
        <v>3.4197712603329183E-2</v>
      </c>
      <c r="BR360" s="607">
        <f t="shared" si="236"/>
        <v>313</v>
      </c>
      <c r="BS360" s="608">
        <f t="shared" si="252"/>
        <v>3.5443324651794811E-2</v>
      </c>
      <c r="BT360" s="605">
        <v>1</v>
      </c>
      <c r="BU360" s="608">
        <f t="shared" si="253"/>
        <v>0.33333333333333331</v>
      </c>
      <c r="BV360" s="605">
        <v>1</v>
      </c>
      <c r="BW360" s="608">
        <f t="shared" si="254"/>
        <v>1</v>
      </c>
      <c r="BX360" s="411" t="str">
        <f t="shared" si="255"/>
        <v/>
      </c>
    </row>
    <row r="361" spans="1:76" s="486" customFormat="1" x14ac:dyDescent="0.2">
      <c r="A361" s="400" t="s">
        <v>66</v>
      </c>
      <c r="B361" s="400" t="s">
        <v>67</v>
      </c>
      <c r="C361" s="400" t="s">
        <v>502</v>
      </c>
      <c r="D361" s="400" t="s">
        <v>507</v>
      </c>
      <c r="E361" s="400" t="s">
        <v>504</v>
      </c>
      <c r="F361" s="400" t="s">
        <v>519</v>
      </c>
      <c r="G361" s="12" t="s">
        <v>924</v>
      </c>
      <c r="H361" s="12" t="s">
        <v>1112</v>
      </c>
      <c r="I361" s="12" t="s">
        <v>934</v>
      </c>
      <c r="J361" s="12"/>
      <c r="K361" s="401"/>
      <c r="L361" s="401"/>
      <c r="M361" s="402"/>
      <c r="N361" s="401"/>
      <c r="O361" s="401"/>
      <c r="P361" s="401"/>
      <c r="Q361" s="403"/>
      <c r="R361" s="403"/>
      <c r="S361" s="403"/>
      <c r="T361" s="391" t="s">
        <v>510</v>
      </c>
      <c r="U361" s="405">
        <v>4</v>
      </c>
      <c r="V361" s="405">
        <v>4</v>
      </c>
      <c r="W361" s="405">
        <v>4</v>
      </c>
      <c r="X361" s="113">
        <f t="shared" si="237"/>
        <v>1</v>
      </c>
      <c r="Y361" s="114">
        <f t="shared" si="238"/>
        <v>66.5</v>
      </c>
      <c r="Z361" s="428" t="str">
        <f t="shared" si="259"/>
        <v/>
      </c>
      <c r="AA361" s="406"/>
      <c r="AB361" s="407"/>
      <c r="AC361" s="406"/>
      <c r="AD361" s="407"/>
      <c r="AE361" s="406"/>
      <c r="AF361" s="407"/>
      <c r="AG361" s="406"/>
      <c r="AH361" s="407"/>
      <c r="AI361" s="597">
        <v>2</v>
      </c>
      <c r="AJ361" s="115">
        <f t="shared" ref="AJ361:AJ367" si="271">AI361/W361</f>
        <v>0.5</v>
      </c>
      <c r="AK361" s="597">
        <v>2</v>
      </c>
      <c r="AL361" s="115">
        <f t="shared" ref="AL361:AL367" si="272">AK361/U361</f>
        <v>0.5</v>
      </c>
      <c r="AM361" s="408">
        <v>266</v>
      </c>
      <c r="AN361" s="114">
        <v>0</v>
      </c>
      <c r="AO361" s="118">
        <f t="shared" si="266"/>
        <v>0</v>
      </c>
      <c r="AP361" s="114">
        <f t="shared" si="263"/>
        <v>266</v>
      </c>
      <c r="AQ361" s="167">
        <v>350</v>
      </c>
      <c r="AR361" s="665">
        <v>0.76</v>
      </c>
      <c r="AS361" s="403" t="str">
        <f t="shared" si="241"/>
        <v/>
      </c>
      <c r="AT361" s="403" t="str">
        <f t="shared" si="267"/>
        <v/>
      </c>
      <c r="AU361" s="428" t="str">
        <f t="shared" si="242"/>
        <v/>
      </c>
      <c r="AV361" s="428"/>
      <c r="AW361" s="407" t="str">
        <f t="shared" si="270"/>
        <v/>
      </c>
      <c r="AX361" s="428"/>
      <c r="AY361" s="407" t="str">
        <f t="shared" si="268"/>
        <v/>
      </c>
      <c r="AZ361" s="428" t="str">
        <f t="shared" si="243"/>
        <v/>
      </c>
      <c r="BA361" s="407" t="str">
        <f t="shared" si="244"/>
        <v/>
      </c>
      <c r="BB361" s="428" t="s">
        <v>323</v>
      </c>
      <c r="BC361" s="407" t="str">
        <f t="shared" si="245"/>
        <v/>
      </c>
      <c r="BD361" s="406" t="s">
        <v>323</v>
      </c>
      <c r="BE361" s="407" t="str">
        <f t="shared" si="269"/>
        <v/>
      </c>
      <c r="BF361" s="406" t="str">
        <f t="shared" si="246"/>
        <v/>
      </c>
      <c r="BG361" s="407" t="str">
        <f t="shared" si="247"/>
        <v/>
      </c>
      <c r="BH361" s="428"/>
      <c r="BI361" s="407" t="str">
        <f t="shared" si="248"/>
        <v/>
      </c>
      <c r="BJ361" s="406"/>
      <c r="BK361" s="407" t="str">
        <f t="shared" si="256"/>
        <v/>
      </c>
      <c r="BL361" s="406" t="str">
        <f t="shared" si="249"/>
        <v/>
      </c>
      <c r="BM361" s="407" t="str">
        <f t="shared" si="250"/>
        <v/>
      </c>
      <c r="BN361" s="428"/>
      <c r="BO361" s="407" t="str">
        <f t="shared" si="251"/>
        <v/>
      </c>
      <c r="BP361" s="428"/>
      <c r="BQ361" s="407" t="str">
        <f t="shared" si="235"/>
        <v/>
      </c>
      <c r="BR361" s="428" t="str">
        <f t="shared" si="236"/>
        <v/>
      </c>
      <c r="BS361" s="407" t="str">
        <f t="shared" si="252"/>
        <v/>
      </c>
      <c r="BT361" s="597">
        <v>2</v>
      </c>
      <c r="BU361" s="115">
        <f t="shared" si="253"/>
        <v>0.5</v>
      </c>
      <c r="BV361" s="597">
        <v>2</v>
      </c>
      <c r="BW361" s="115">
        <f t="shared" si="254"/>
        <v>0.5</v>
      </c>
      <c r="BX361" s="409" t="str">
        <f t="shared" si="255"/>
        <v/>
      </c>
    </row>
    <row r="362" spans="1:76" s="167" customFormat="1" x14ac:dyDescent="0.2">
      <c r="A362" s="379" t="s">
        <v>66</v>
      </c>
      <c r="B362" s="379" t="s">
        <v>68</v>
      </c>
      <c r="C362" s="379" t="s">
        <v>502</v>
      </c>
      <c r="D362" s="379" t="s">
        <v>507</v>
      </c>
      <c r="E362" s="379" t="s">
        <v>504</v>
      </c>
      <c r="F362" s="379" t="s">
        <v>519</v>
      </c>
      <c r="G362" s="10" t="s">
        <v>924</v>
      </c>
      <c r="H362" s="12" t="s">
        <v>1112</v>
      </c>
      <c r="I362" s="10" t="s">
        <v>934</v>
      </c>
      <c r="J362" s="10"/>
      <c r="K362" s="380"/>
      <c r="L362" s="380"/>
      <c r="M362" s="381"/>
      <c r="N362" s="380"/>
      <c r="O362" s="380"/>
      <c r="P362" s="380"/>
      <c r="Q362" s="382"/>
      <c r="R362" s="382"/>
      <c r="S362" s="382"/>
      <c r="T362" s="391" t="s">
        <v>510</v>
      </c>
      <c r="U362" s="383">
        <v>4</v>
      </c>
      <c r="V362" s="383">
        <v>3</v>
      </c>
      <c r="W362" s="383">
        <v>3</v>
      </c>
      <c r="X362" s="123">
        <f t="shared" si="237"/>
        <v>0.75</v>
      </c>
      <c r="Y362" s="601">
        <f t="shared" si="238"/>
        <v>596</v>
      </c>
      <c r="Z362" s="388" t="str">
        <f t="shared" si="259"/>
        <v/>
      </c>
      <c r="AA362" s="384"/>
      <c r="AB362" s="385"/>
      <c r="AC362" s="384"/>
      <c r="AD362" s="385"/>
      <c r="AE362" s="384"/>
      <c r="AF362" s="385"/>
      <c r="AG362" s="384"/>
      <c r="AH362" s="385"/>
      <c r="AI362" s="600">
        <v>3</v>
      </c>
      <c r="AJ362" s="598">
        <f t="shared" si="271"/>
        <v>1</v>
      </c>
      <c r="AK362" s="600">
        <v>3</v>
      </c>
      <c r="AL362" s="598">
        <f t="shared" si="272"/>
        <v>0.75</v>
      </c>
      <c r="AM362" s="386">
        <v>2380</v>
      </c>
      <c r="AN362" s="601">
        <v>4</v>
      </c>
      <c r="AO362" s="602">
        <f t="shared" si="266"/>
        <v>1.6778523489932886E-3</v>
      </c>
      <c r="AP362" s="601">
        <f t="shared" si="263"/>
        <v>2384</v>
      </c>
      <c r="AQ362" s="167">
        <v>3860</v>
      </c>
      <c r="AR362" s="665">
        <v>0.61761658031088085</v>
      </c>
      <c r="AS362" s="382" t="str">
        <f t="shared" si="241"/>
        <v/>
      </c>
      <c r="AT362" s="382" t="str">
        <f t="shared" si="267"/>
        <v/>
      </c>
      <c r="AU362" s="388" t="str">
        <f t="shared" si="242"/>
        <v/>
      </c>
      <c r="AV362" s="388"/>
      <c r="AW362" s="385" t="str">
        <f t="shared" si="270"/>
        <v/>
      </c>
      <c r="AX362" s="388"/>
      <c r="AY362" s="385" t="str">
        <f t="shared" si="268"/>
        <v/>
      </c>
      <c r="AZ362" s="388" t="str">
        <f t="shared" si="243"/>
        <v/>
      </c>
      <c r="BA362" s="385" t="str">
        <f t="shared" si="244"/>
        <v/>
      </c>
      <c r="BB362" s="388" t="s">
        <v>323</v>
      </c>
      <c r="BC362" s="385" t="str">
        <f t="shared" si="245"/>
        <v/>
      </c>
      <c r="BD362" s="384" t="s">
        <v>323</v>
      </c>
      <c r="BE362" s="385" t="str">
        <f t="shared" si="269"/>
        <v/>
      </c>
      <c r="BF362" s="384" t="str">
        <f t="shared" si="246"/>
        <v/>
      </c>
      <c r="BG362" s="385" t="str">
        <f t="shared" si="247"/>
        <v/>
      </c>
      <c r="BH362" s="388"/>
      <c r="BI362" s="385" t="str">
        <f t="shared" si="248"/>
        <v/>
      </c>
      <c r="BJ362" s="384"/>
      <c r="BK362" s="385" t="str">
        <f t="shared" si="256"/>
        <v/>
      </c>
      <c r="BL362" s="384" t="str">
        <f t="shared" si="249"/>
        <v/>
      </c>
      <c r="BM362" s="385" t="str">
        <f t="shared" si="250"/>
        <v/>
      </c>
      <c r="BN362" s="388"/>
      <c r="BO362" s="385" t="str">
        <f t="shared" si="251"/>
        <v/>
      </c>
      <c r="BP362" s="388"/>
      <c r="BQ362" s="385" t="str">
        <f t="shared" si="235"/>
        <v/>
      </c>
      <c r="BR362" s="388" t="str">
        <f t="shared" si="236"/>
        <v/>
      </c>
      <c r="BS362" s="385" t="str">
        <f t="shared" si="252"/>
        <v/>
      </c>
      <c r="BT362" s="600">
        <v>3</v>
      </c>
      <c r="BU362" s="598">
        <f t="shared" si="253"/>
        <v>1</v>
      </c>
      <c r="BV362" s="600">
        <v>3</v>
      </c>
      <c r="BW362" s="598">
        <f t="shared" si="254"/>
        <v>0.75</v>
      </c>
      <c r="BX362" s="603">
        <f t="shared" si="255"/>
        <v>1</v>
      </c>
    </row>
    <row r="363" spans="1:76" s="167" customFormat="1" x14ac:dyDescent="0.2">
      <c r="A363" s="379" t="s">
        <v>66</v>
      </c>
      <c r="B363" s="379" t="s">
        <v>69</v>
      </c>
      <c r="C363" s="379" t="s">
        <v>70</v>
      </c>
      <c r="D363" s="379" t="s">
        <v>515</v>
      </c>
      <c r="E363" s="379" t="s">
        <v>504</v>
      </c>
      <c r="F363" s="379" t="s">
        <v>519</v>
      </c>
      <c r="G363" s="10" t="s">
        <v>924</v>
      </c>
      <c r="H363" s="12" t="s">
        <v>1112</v>
      </c>
      <c r="I363" s="10" t="s">
        <v>934</v>
      </c>
      <c r="J363" s="10"/>
      <c r="K363" s="380"/>
      <c r="L363" s="380"/>
      <c r="M363" s="381"/>
      <c r="N363" s="380"/>
      <c r="O363" s="380"/>
      <c r="P363" s="380"/>
      <c r="Q363" s="382"/>
      <c r="R363" s="382"/>
      <c r="S363" s="382"/>
      <c r="T363" s="147" t="s">
        <v>386</v>
      </c>
      <c r="U363" s="383">
        <v>2</v>
      </c>
      <c r="V363" s="383">
        <v>0</v>
      </c>
      <c r="W363" s="383">
        <v>3</v>
      </c>
      <c r="X363" s="123">
        <f t="shared" si="237"/>
        <v>1.5</v>
      </c>
      <c r="Y363" s="601">
        <f t="shared" si="238"/>
        <v>806.5</v>
      </c>
      <c r="Z363" s="601">
        <f t="shared" si="259"/>
        <v>313</v>
      </c>
      <c r="AA363" s="600">
        <v>2</v>
      </c>
      <c r="AB363" s="598">
        <f t="shared" ref="AB363:AB368" si="273">AA363/W363</f>
        <v>0.66666666666666663</v>
      </c>
      <c r="AC363" s="384"/>
      <c r="AD363" s="385"/>
      <c r="AE363" s="600">
        <v>1</v>
      </c>
      <c r="AF363" s="598">
        <f t="shared" ref="AF363:AF368" si="274">AE363/U363</f>
        <v>0.5</v>
      </c>
      <c r="AG363" s="600">
        <f>AE363</f>
        <v>1</v>
      </c>
      <c r="AH363" s="385"/>
      <c r="AI363" s="600">
        <v>0</v>
      </c>
      <c r="AJ363" s="598">
        <f t="shared" si="271"/>
        <v>0</v>
      </c>
      <c r="AK363" s="600">
        <v>0</v>
      </c>
      <c r="AL363" s="598">
        <f t="shared" si="272"/>
        <v>0</v>
      </c>
      <c r="AM363" s="386">
        <v>1612</v>
      </c>
      <c r="AN363" s="601">
        <v>1</v>
      </c>
      <c r="AO363" s="602">
        <f t="shared" si="266"/>
        <v>6.1996280223186606E-4</v>
      </c>
      <c r="AP363" s="601">
        <f t="shared" si="263"/>
        <v>1613</v>
      </c>
      <c r="AQ363" s="167">
        <v>2470</v>
      </c>
      <c r="AR363" s="665">
        <v>0.65303643724696359</v>
      </c>
      <c r="AS363" s="386">
        <f t="shared" si="241"/>
        <v>1612</v>
      </c>
      <c r="AT363" s="386">
        <f t="shared" si="267"/>
        <v>1</v>
      </c>
      <c r="AU363" s="601">
        <f t="shared" si="242"/>
        <v>1613</v>
      </c>
      <c r="AV363" s="601">
        <v>625</v>
      </c>
      <c r="AW363" s="598">
        <f t="shared" si="270"/>
        <v>0.38771712158808935</v>
      </c>
      <c r="AX363" s="601">
        <v>1</v>
      </c>
      <c r="AY363" s="598">
        <f t="shared" si="268"/>
        <v>1</v>
      </c>
      <c r="AZ363" s="601">
        <f t="shared" si="243"/>
        <v>626</v>
      </c>
      <c r="BA363" s="598">
        <f t="shared" si="244"/>
        <v>0.3880967141971482</v>
      </c>
      <c r="BB363" s="601">
        <v>0</v>
      </c>
      <c r="BC363" s="598">
        <f t="shared" si="245"/>
        <v>0</v>
      </c>
      <c r="BD363" s="600">
        <v>0</v>
      </c>
      <c r="BE363" s="598">
        <f t="shared" si="269"/>
        <v>0</v>
      </c>
      <c r="BF363" s="600">
        <f t="shared" si="246"/>
        <v>0</v>
      </c>
      <c r="BG363" s="598">
        <f t="shared" si="247"/>
        <v>0</v>
      </c>
      <c r="BH363" s="601">
        <v>0</v>
      </c>
      <c r="BI363" s="385" t="str">
        <f t="shared" si="248"/>
        <v/>
      </c>
      <c r="BJ363" s="600">
        <v>0</v>
      </c>
      <c r="BK363" s="385" t="str">
        <f t="shared" si="256"/>
        <v/>
      </c>
      <c r="BL363" s="600">
        <f t="shared" si="249"/>
        <v>0</v>
      </c>
      <c r="BM363" s="385" t="str">
        <f t="shared" si="250"/>
        <v/>
      </c>
      <c r="BN363" s="601">
        <v>0</v>
      </c>
      <c r="BO363" s="598">
        <f t="shared" si="251"/>
        <v>0</v>
      </c>
      <c r="BP363" s="601">
        <v>5</v>
      </c>
      <c r="BQ363" s="598">
        <f t="shared" si="235"/>
        <v>7.9872204472843447E-3</v>
      </c>
      <c r="BR363" s="601">
        <f t="shared" si="236"/>
        <v>5</v>
      </c>
      <c r="BS363" s="598">
        <f t="shared" si="252"/>
        <v>7.9872204472843447E-3</v>
      </c>
      <c r="BT363" s="600">
        <v>3</v>
      </c>
      <c r="BU363" s="598">
        <f t="shared" si="253"/>
        <v>1</v>
      </c>
      <c r="BV363" s="600">
        <v>2</v>
      </c>
      <c r="BW363" s="598">
        <f t="shared" si="254"/>
        <v>1</v>
      </c>
      <c r="BX363" s="387" t="str">
        <f t="shared" si="255"/>
        <v/>
      </c>
    </row>
    <row r="364" spans="1:76" s="167" customFormat="1" x14ac:dyDescent="0.2">
      <c r="A364" s="379" t="s">
        <v>66</v>
      </c>
      <c r="B364" s="379" t="s">
        <v>69</v>
      </c>
      <c r="C364" s="379" t="s">
        <v>71</v>
      </c>
      <c r="D364" s="379" t="s">
        <v>515</v>
      </c>
      <c r="E364" s="379" t="s">
        <v>504</v>
      </c>
      <c r="F364" s="379" t="s">
        <v>519</v>
      </c>
      <c r="G364" s="10" t="s">
        <v>924</v>
      </c>
      <c r="H364" s="12" t="s">
        <v>1112</v>
      </c>
      <c r="I364" s="10" t="s">
        <v>934</v>
      </c>
      <c r="J364" s="10"/>
      <c r="K364" s="380"/>
      <c r="L364" s="380"/>
      <c r="M364" s="381"/>
      <c r="N364" s="380"/>
      <c r="O364" s="380"/>
      <c r="P364" s="380"/>
      <c r="Q364" s="382"/>
      <c r="R364" s="382"/>
      <c r="S364" s="382"/>
      <c r="T364" s="147" t="s">
        <v>386</v>
      </c>
      <c r="U364" s="383">
        <v>1</v>
      </c>
      <c r="V364" s="600">
        <v>0</v>
      </c>
      <c r="W364" s="600">
        <v>2</v>
      </c>
      <c r="X364" s="123">
        <f t="shared" si="237"/>
        <v>2</v>
      </c>
      <c r="Y364" s="601">
        <f t="shared" si="238"/>
        <v>915</v>
      </c>
      <c r="Z364" s="601">
        <f t="shared" si="259"/>
        <v>537</v>
      </c>
      <c r="AA364" s="600">
        <v>1</v>
      </c>
      <c r="AB364" s="598">
        <f t="shared" si="273"/>
        <v>0.5</v>
      </c>
      <c r="AC364" s="384"/>
      <c r="AD364" s="385"/>
      <c r="AE364" s="600">
        <v>0</v>
      </c>
      <c r="AF364" s="598">
        <f t="shared" si="274"/>
        <v>0</v>
      </c>
      <c r="AG364" s="600">
        <f>AE364</f>
        <v>0</v>
      </c>
      <c r="AH364" s="385"/>
      <c r="AI364" s="600">
        <v>0</v>
      </c>
      <c r="AJ364" s="598">
        <f t="shared" si="271"/>
        <v>0</v>
      </c>
      <c r="AK364" s="600">
        <v>0</v>
      </c>
      <c r="AL364" s="598">
        <f t="shared" si="272"/>
        <v>0</v>
      </c>
      <c r="AM364" s="386">
        <v>913</v>
      </c>
      <c r="AN364" s="601">
        <v>2</v>
      </c>
      <c r="AO364" s="602">
        <f t="shared" si="266"/>
        <v>2.185792349726776E-3</v>
      </c>
      <c r="AP364" s="601">
        <f t="shared" si="263"/>
        <v>915</v>
      </c>
      <c r="AQ364" s="167">
        <v>1280</v>
      </c>
      <c r="AR364" s="665">
        <v>0.71484375</v>
      </c>
      <c r="AS364" s="386">
        <f t="shared" si="241"/>
        <v>913</v>
      </c>
      <c r="AT364" s="386">
        <f t="shared" si="267"/>
        <v>2</v>
      </c>
      <c r="AU364" s="601">
        <f t="shared" si="242"/>
        <v>915</v>
      </c>
      <c r="AV364" s="601">
        <v>535</v>
      </c>
      <c r="AW364" s="598">
        <f t="shared" si="270"/>
        <v>0.58598028477546549</v>
      </c>
      <c r="AX364" s="601">
        <v>2</v>
      </c>
      <c r="AY364" s="598">
        <f t="shared" si="268"/>
        <v>1</v>
      </c>
      <c r="AZ364" s="601">
        <f t="shared" si="243"/>
        <v>537</v>
      </c>
      <c r="BA364" s="598">
        <f t="shared" si="244"/>
        <v>0.58688524590163937</v>
      </c>
      <c r="BB364" s="601">
        <v>2</v>
      </c>
      <c r="BC364" s="598">
        <f t="shared" si="245"/>
        <v>3.7383177570093459E-3</v>
      </c>
      <c r="BD364" s="600">
        <v>0</v>
      </c>
      <c r="BE364" s="598">
        <f t="shared" si="269"/>
        <v>0</v>
      </c>
      <c r="BF364" s="600">
        <f t="shared" si="246"/>
        <v>2</v>
      </c>
      <c r="BG364" s="598">
        <f t="shared" si="247"/>
        <v>3.7243947858472998E-3</v>
      </c>
      <c r="BH364" s="601">
        <v>2</v>
      </c>
      <c r="BI364" s="598">
        <f t="shared" si="248"/>
        <v>1</v>
      </c>
      <c r="BJ364" s="600">
        <v>0</v>
      </c>
      <c r="BK364" s="385" t="str">
        <f t="shared" si="256"/>
        <v/>
      </c>
      <c r="BL364" s="600">
        <f t="shared" si="249"/>
        <v>2</v>
      </c>
      <c r="BM364" s="598">
        <f t="shared" si="250"/>
        <v>1</v>
      </c>
      <c r="BN364" s="601">
        <v>0</v>
      </c>
      <c r="BO364" s="598">
        <f t="shared" si="251"/>
        <v>0</v>
      </c>
      <c r="BP364" s="601">
        <v>3</v>
      </c>
      <c r="BQ364" s="598">
        <f t="shared" si="235"/>
        <v>5.5865921787709499E-3</v>
      </c>
      <c r="BR364" s="601">
        <f t="shared" si="236"/>
        <v>3</v>
      </c>
      <c r="BS364" s="598">
        <f t="shared" si="252"/>
        <v>5.5865921787709499E-3</v>
      </c>
      <c r="BT364" s="600">
        <v>0</v>
      </c>
      <c r="BU364" s="598">
        <f t="shared" si="253"/>
        <v>0</v>
      </c>
      <c r="BV364" s="600">
        <v>0</v>
      </c>
      <c r="BW364" s="598">
        <f t="shared" si="254"/>
        <v>0</v>
      </c>
      <c r="BX364" s="387" t="str">
        <f t="shared" si="255"/>
        <v/>
      </c>
    </row>
    <row r="365" spans="1:76" s="167" customFormat="1" x14ac:dyDescent="0.2">
      <c r="A365" s="379" t="s">
        <v>66</v>
      </c>
      <c r="B365" s="379" t="s">
        <v>69</v>
      </c>
      <c r="C365" s="379" t="s">
        <v>72</v>
      </c>
      <c r="D365" s="379" t="s">
        <v>515</v>
      </c>
      <c r="E365" s="379" t="s">
        <v>504</v>
      </c>
      <c r="F365" s="379" t="s">
        <v>519</v>
      </c>
      <c r="G365" s="10" t="s">
        <v>924</v>
      </c>
      <c r="H365" s="12" t="s">
        <v>1112</v>
      </c>
      <c r="I365" s="10" t="s">
        <v>934</v>
      </c>
      <c r="J365" s="10"/>
      <c r="K365" s="380"/>
      <c r="L365" s="380"/>
      <c r="M365" s="381"/>
      <c r="N365" s="380"/>
      <c r="O365" s="380"/>
      <c r="P365" s="380"/>
      <c r="Q365" s="382"/>
      <c r="R365" s="382"/>
      <c r="S365" s="382"/>
      <c r="T365" s="147" t="s">
        <v>386</v>
      </c>
      <c r="U365" s="383">
        <v>4</v>
      </c>
      <c r="V365" s="600">
        <v>0</v>
      </c>
      <c r="W365" s="600">
        <v>9</v>
      </c>
      <c r="X365" s="123">
        <f t="shared" si="237"/>
        <v>2.25</v>
      </c>
      <c r="Y365" s="601">
        <f t="shared" si="238"/>
        <v>1078.5</v>
      </c>
      <c r="Z365" s="601">
        <f t="shared" si="259"/>
        <v>519</v>
      </c>
      <c r="AA365" s="600">
        <v>4</v>
      </c>
      <c r="AB365" s="598">
        <f t="shared" si="273"/>
        <v>0.44444444444444442</v>
      </c>
      <c r="AC365" s="384"/>
      <c r="AD365" s="385"/>
      <c r="AE365" s="600">
        <v>3</v>
      </c>
      <c r="AF365" s="598">
        <f t="shared" si="274"/>
        <v>0.75</v>
      </c>
      <c r="AG365" s="600">
        <f>AE365</f>
        <v>3</v>
      </c>
      <c r="AH365" s="385"/>
      <c r="AI365" s="600">
        <v>0</v>
      </c>
      <c r="AJ365" s="598">
        <f t="shared" si="271"/>
        <v>0</v>
      </c>
      <c r="AK365" s="600">
        <v>0</v>
      </c>
      <c r="AL365" s="598">
        <f t="shared" si="272"/>
        <v>0</v>
      </c>
      <c r="AM365" s="386">
        <v>4310</v>
      </c>
      <c r="AN365" s="601">
        <v>4</v>
      </c>
      <c r="AO365" s="602">
        <f t="shared" si="266"/>
        <v>9.2721372276309685E-4</v>
      </c>
      <c r="AP365" s="601">
        <f t="shared" si="263"/>
        <v>4314</v>
      </c>
      <c r="AQ365" s="167">
        <v>6050</v>
      </c>
      <c r="AR365" s="665">
        <v>0.71305785123966947</v>
      </c>
      <c r="AS365" s="386">
        <f t="shared" si="241"/>
        <v>4310</v>
      </c>
      <c r="AT365" s="386">
        <f t="shared" si="267"/>
        <v>4</v>
      </c>
      <c r="AU365" s="601">
        <f t="shared" si="242"/>
        <v>4314</v>
      </c>
      <c r="AV365" s="601">
        <v>2072</v>
      </c>
      <c r="AW365" s="598">
        <f t="shared" si="270"/>
        <v>0.48074245939675175</v>
      </c>
      <c r="AX365" s="601">
        <v>4</v>
      </c>
      <c r="AY365" s="598">
        <f t="shared" si="268"/>
        <v>1</v>
      </c>
      <c r="AZ365" s="601">
        <f t="shared" si="243"/>
        <v>2076</v>
      </c>
      <c r="BA365" s="598">
        <f t="shared" si="244"/>
        <v>0.4812239221140473</v>
      </c>
      <c r="BB365" s="601">
        <v>10</v>
      </c>
      <c r="BC365" s="598">
        <f t="shared" si="245"/>
        <v>4.8262548262548262E-3</v>
      </c>
      <c r="BD365" s="600">
        <v>0</v>
      </c>
      <c r="BE365" s="598">
        <f t="shared" si="269"/>
        <v>0</v>
      </c>
      <c r="BF365" s="600">
        <f t="shared" si="246"/>
        <v>10</v>
      </c>
      <c r="BG365" s="598">
        <f t="shared" si="247"/>
        <v>4.8169556840077067E-3</v>
      </c>
      <c r="BH365" s="601">
        <v>10</v>
      </c>
      <c r="BI365" s="598">
        <f t="shared" si="248"/>
        <v>1</v>
      </c>
      <c r="BJ365" s="600">
        <v>0</v>
      </c>
      <c r="BK365" s="385" t="str">
        <f t="shared" si="256"/>
        <v/>
      </c>
      <c r="BL365" s="600">
        <f t="shared" si="249"/>
        <v>10</v>
      </c>
      <c r="BM365" s="598">
        <f t="shared" si="250"/>
        <v>1</v>
      </c>
      <c r="BN365" s="601">
        <v>7</v>
      </c>
      <c r="BO365" s="598">
        <f t="shared" si="251"/>
        <v>3.3718689788053949E-3</v>
      </c>
      <c r="BP365" s="601">
        <v>14</v>
      </c>
      <c r="BQ365" s="598">
        <f t="shared" si="235"/>
        <v>6.7437379576107898E-3</v>
      </c>
      <c r="BR365" s="601">
        <f t="shared" si="236"/>
        <v>21</v>
      </c>
      <c r="BS365" s="598">
        <f t="shared" si="252"/>
        <v>1.0115606936416185E-2</v>
      </c>
      <c r="BT365" s="600">
        <v>6</v>
      </c>
      <c r="BU365" s="598">
        <f t="shared" si="253"/>
        <v>0.66666666666666663</v>
      </c>
      <c r="BV365" s="600">
        <v>1</v>
      </c>
      <c r="BW365" s="598">
        <f t="shared" si="254"/>
        <v>0.25</v>
      </c>
      <c r="BX365" s="387" t="str">
        <f t="shared" si="255"/>
        <v/>
      </c>
    </row>
    <row r="366" spans="1:76" s="167" customFormat="1" x14ac:dyDescent="0.2">
      <c r="A366" s="379" t="s">
        <v>66</v>
      </c>
      <c r="B366" s="379" t="s">
        <v>69</v>
      </c>
      <c r="C366" s="379" t="s">
        <v>73</v>
      </c>
      <c r="D366" s="379" t="s">
        <v>515</v>
      </c>
      <c r="E366" s="379" t="s">
        <v>504</v>
      </c>
      <c r="F366" s="379" t="s">
        <v>519</v>
      </c>
      <c r="G366" s="10" t="s">
        <v>924</v>
      </c>
      <c r="H366" s="12" t="s">
        <v>1112</v>
      </c>
      <c r="I366" s="10" t="s">
        <v>934</v>
      </c>
      <c r="J366" s="10"/>
      <c r="K366" s="380"/>
      <c r="L366" s="380"/>
      <c r="M366" s="381"/>
      <c r="N366" s="380"/>
      <c r="O366" s="380"/>
      <c r="P366" s="380"/>
      <c r="Q366" s="382"/>
      <c r="R366" s="382"/>
      <c r="S366" s="382"/>
      <c r="T366" s="391" t="s">
        <v>510</v>
      </c>
      <c r="U366" s="383">
        <v>3</v>
      </c>
      <c r="V366" s="600">
        <v>3</v>
      </c>
      <c r="W366" s="600">
        <v>3</v>
      </c>
      <c r="X366" s="123">
        <f t="shared" si="237"/>
        <v>1</v>
      </c>
      <c r="Y366" s="601">
        <f t="shared" si="238"/>
        <v>794.66666666666663</v>
      </c>
      <c r="Z366" s="388" t="str">
        <f t="shared" si="259"/>
        <v/>
      </c>
      <c r="AA366" s="600">
        <v>2</v>
      </c>
      <c r="AB366" s="598">
        <f t="shared" si="273"/>
        <v>0.66666666666666663</v>
      </c>
      <c r="AC366" s="384"/>
      <c r="AD366" s="385"/>
      <c r="AE366" s="600">
        <v>2</v>
      </c>
      <c r="AF366" s="598">
        <f t="shared" si="274"/>
        <v>0.66666666666666663</v>
      </c>
      <c r="AG366" s="600">
        <f>AE366</f>
        <v>2</v>
      </c>
      <c r="AH366" s="385"/>
      <c r="AI366" s="600">
        <v>0</v>
      </c>
      <c r="AJ366" s="598">
        <f t="shared" si="271"/>
        <v>0</v>
      </c>
      <c r="AK366" s="600">
        <v>0</v>
      </c>
      <c r="AL366" s="598">
        <f t="shared" si="272"/>
        <v>0</v>
      </c>
      <c r="AM366" s="386">
        <v>2380</v>
      </c>
      <c r="AN366" s="601">
        <v>4</v>
      </c>
      <c r="AO366" s="602">
        <f t="shared" si="266"/>
        <v>1.6778523489932886E-3</v>
      </c>
      <c r="AP366" s="601">
        <f t="shared" si="263"/>
        <v>2384</v>
      </c>
      <c r="AQ366" s="167">
        <v>3860</v>
      </c>
      <c r="AR366" s="665">
        <v>0.61761658031088085</v>
      </c>
      <c r="AS366" s="382" t="str">
        <f t="shared" si="241"/>
        <v/>
      </c>
      <c r="AT366" s="382" t="str">
        <f t="shared" si="267"/>
        <v/>
      </c>
      <c r="AU366" s="388" t="str">
        <f t="shared" si="242"/>
        <v/>
      </c>
      <c r="AV366" s="388"/>
      <c r="AW366" s="385" t="str">
        <f t="shared" si="270"/>
        <v/>
      </c>
      <c r="AX366" s="388"/>
      <c r="AY366" s="385" t="str">
        <f t="shared" si="268"/>
        <v/>
      </c>
      <c r="AZ366" s="388" t="str">
        <f t="shared" si="243"/>
        <v/>
      </c>
      <c r="BA366" s="385" t="str">
        <f t="shared" si="244"/>
        <v/>
      </c>
      <c r="BB366" s="388"/>
      <c r="BC366" s="385" t="str">
        <f t="shared" si="245"/>
        <v/>
      </c>
      <c r="BD366" s="384"/>
      <c r="BE366" s="385" t="str">
        <f t="shared" si="269"/>
        <v/>
      </c>
      <c r="BF366" s="384" t="str">
        <f t="shared" si="246"/>
        <v/>
      </c>
      <c r="BG366" s="385" t="str">
        <f t="shared" si="247"/>
        <v/>
      </c>
      <c r="BH366" s="388"/>
      <c r="BI366" s="385" t="str">
        <f t="shared" si="248"/>
        <v/>
      </c>
      <c r="BJ366" s="384"/>
      <c r="BK366" s="385" t="str">
        <f t="shared" si="256"/>
        <v/>
      </c>
      <c r="BL366" s="384" t="str">
        <f t="shared" si="249"/>
        <v/>
      </c>
      <c r="BM366" s="385" t="str">
        <f t="shared" si="250"/>
        <v/>
      </c>
      <c r="BN366" s="388"/>
      <c r="BO366" s="385" t="str">
        <f t="shared" si="251"/>
        <v/>
      </c>
      <c r="BP366" s="388"/>
      <c r="BQ366" s="385" t="str">
        <f t="shared" si="235"/>
        <v/>
      </c>
      <c r="BR366" s="388" t="str">
        <f t="shared" si="236"/>
        <v/>
      </c>
      <c r="BS366" s="385" t="str">
        <f t="shared" si="252"/>
        <v/>
      </c>
      <c r="BT366" s="600">
        <v>0</v>
      </c>
      <c r="BU366" s="598">
        <f t="shared" si="253"/>
        <v>0</v>
      </c>
      <c r="BV366" s="600">
        <v>0</v>
      </c>
      <c r="BW366" s="598">
        <f t="shared" si="254"/>
        <v>0</v>
      </c>
      <c r="BX366" s="387" t="str">
        <f t="shared" si="255"/>
        <v/>
      </c>
    </row>
    <row r="367" spans="1:76" s="167" customFormat="1" x14ac:dyDescent="0.2">
      <c r="A367" s="379" t="s">
        <v>66</v>
      </c>
      <c r="B367" s="379" t="s">
        <v>69</v>
      </c>
      <c r="C367" s="379" t="s">
        <v>74</v>
      </c>
      <c r="D367" s="379" t="s">
        <v>515</v>
      </c>
      <c r="E367" s="379" t="s">
        <v>504</v>
      </c>
      <c r="F367" s="379" t="s">
        <v>519</v>
      </c>
      <c r="G367" s="10" t="s">
        <v>924</v>
      </c>
      <c r="H367" s="12" t="s">
        <v>1112</v>
      </c>
      <c r="I367" s="10" t="s">
        <v>934</v>
      </c>
      <c r="J367" s="10"/>
      <c r="K367" s="391" t="s">
        <v>449</v>
      </c>
      <c r="L367" s="391" t="s">
        <v>461</v>
      </c>
      <c r="M367" s="473" t="s">
        <v>462</v>
      </c>
      <c r="N367" s="391" t="s">
        <v>437</v>
      </c>
      <c r="O367" s="391" t="s">
        <v>438</v>
      </c>
      <c r="P367" s="391" t="s">
        <v>438</v>
      </c>
      <c r="Q367" s="386">
        <v>10068</v>
      </c>
      <c r="R367" s="386">
        <v>94</v>
      </c>
      <c r="S367" s="386">
        <v>14</v>
      </c>
      <c r="T367" s="147" t="s">
        <v>386</v>
      </c>
      <c r="U367" s="383">
        <v>1</v>
      </c>
      <c r="V367" s="600">
        <v>0</v>
      </c>
      <c r="W367" s="600">
        <v>2</v>
      </c>
      <c r="X367" s="123">
        <f t="shared" si="237"/>
        <v>2</v>
      </c>
      <c r="Y367" s="601">
        <f t="shared" si="238"/>
        <v>842</v>
      </c>
      <c r="Z367" s="601">
        <f t="shared" si="259"/>
        <v>380</v>
      </c>
      <c r="AA367" s="600">
        <v>1</v>
      </c>
      <c r="AB367" s="598">
        <f t="shared" si="273"/>
        <v>0.5</v>
      </c>
      <c r="AC367" s="384"/>
      <c r="AD367" s="385"/>
      <c r="AE367" s="600">
        <v>1</v>
      </c>
      <c r="AF367" s="598">
        <f t="shared" si="274"/>
        <v>1</v>
      </c>
      <c r="AG367" s="600">
        <f>AE367</f>
        <v>1</v>
      </c>
      <c r="AH367" s="385"/>
      <c r="AI367" s="600">
        <v>0</v>
      </c>
      <c r="AJ367" s="598">
        <f t="shared" si="271"/>
        <v>0</v>
      </c>
      <c r="AK367" s="600">
        <v>0</v>
      </c>
      <c r="AL367" s="598">
        <f t="shared" si="272"/>
        <v>0</v>
      </c>
      <c r="AM367" s="386">
        <v>838</v>
      </c>
      <c r="AN367" s="601">
        <v>4</v>
      </c>
      <c r="AO367" s="602">
        <f t="shared" si="266"/>
        <v>4.7505938242280287E-3</v>
      </c>
      <c r="AP367" s="601">
        <f t="shared" si="263"/>
        <v>842</v>
      </c>
      <c r="AQ367" s="167">
        <v>1230</v>
      </c>
      <c r="AR367" s="665">
        <v>0.6845528455284553</v>
      </c>
      <c r="AS367" s="386">
        <f t="shared" si="241"/>
        <v>838</v>
      </c>
      <c r="AT367" s="386">
        <f t="shared" si="267"/>
        <v>4</v>
      </c>
      <c r="AU367" s="601">
        <f t="shared" si="242"/>
        <v>842</v>
      </c>
      <c r="AV367" s="601">
        <v>377</v>
      </c>
      <c r="AW367" s="598">
        <f t="shared" si="270"/>
        <v>0.44988066825775658</v>
      </c>
      <c r="AX367" s="601">
        <v>3</v>
      </c>
      <c r="AY367" s="598">
        <f t="shared" si="268"/>
        <v>0.75</v>
      </c>
      <c r="AZ367" s="601">
        <f t="shared" si="243"/>
        <v>380</v>
      </c>
      <c r="BA367" s="598">
        <f t="shared" si="244"/>
        <v>0.45130641330166271</v>
      </c>
      <c r="BB367" s="601">
        <v>3</v>
      </c>
      <c r="BC367" s="598">
        <f t="shared" si="245"/>
        <v>7.9575596816976128E-3</v>
      </c>
      <c r="BD367" s="600">
        <v>0</v>
      </c>
      <c r="BE367" s="598">
        <f t="shared" si="269"/>
        <v>0</v>
      </c>
      <c r="BF367" s="600">
        <f t="shared" si="246"/>
        <v>3</v>
      </c>
      <c r="BG367" s="598">
        <f t="shared" si="247"/>
        <v>7.8947368421052634E-3</v>
      </c>
      <c r="BH367" s="601">
        <v>3</v>
      </c>
      <c r="BI367" s="598">
        <f t="shared" si="248"/>
        <v>1</v>
      </c>
      <c r="BJ367" s="600">
        <v>0</v>
      </c>
      <c r="BK367" s="385" t="str">
        <f t="shared" si="256"/>
        <v/>
      </c>
      <c r="BL367" s="600">
        <f t="shared" si="249"/>
        <v>3</v>
      </c>
      <c r="BM367" s="598">
        <f t="shared" si="250"/>
        <v>1</v>
      </c>
      <c r="BN367" s="601">
        <v>0</v>
      </c>
      <c r="BO367" s="598">
        <f t="shared" si="251"/>
        <v>0</v>
      </c>
      <c r="BP367" s="601">
        <v>4</v>
      </c>
      <c r="BQ367" s="598">
        <f t="shared" si="235"/>
        <v>1.0526315789473684E-2</v>
      </c>
      <c r="BR367" s="601">
        <f t="shared" si="236"/>
        <v>4</v>
      </c>
      <c r="BS367" s="598">
        <f t="shared" si="252"/>
        <v>1.0526315789473684E-2</v>
      </c>
      <c r="BT367" s="600">
        <v>1</v>
      </c>
      <c r="BU367" s="598">
        <f t="shared" si="253"/>
        <v>0.5</v>
      </c>
      <c r="BV367" s="600">
        <v>1</v>
      </c>
      <c r="BW367" s="598">
        <f t="shared" si="254"/>
        <v>1</v>
      </c>
      <c r="BX367" s="387" t="str">
        <f t="shared" si="255"/>
        <v/>
      </c>
    </row>
    <row r="368" spans="1:76" s="487" customFormat="1" ht="13.5" thickBot="1" x14ac:dyDescent="0.25">
      <c r="A368" s="392" t="s">
        <v>66</v>
      </c>
      <c r="B368" s="392" t="s">
        <v>69</v>
      </c>
      <c r="C368" s="392" t="s">
        <v>502</v>
      </c>
      <c r="D368" s="392" t="s">
        <v>509</v>
      </c>
      <c r="E368" s="392" t="s">
        <v>504</v>
      </c>
      <c r="F368" s="392" t="s">
        <v>519</v>
      </c>
      <c r="G368" s="9" t="s">
        <v>924</v>
      </c>
      <c r="H368" s="83" t="s">
        <v>1112</v>
      </c>
      <c r="I368" s="9" t="s">
        <v>934</v>
      </c>
      <c r="J368" s="9"/>
      <c r="K368" s="467"/>
      <c r="L368" s="557"/>
      <c r="M368" s="563"/>
      <c r="N368" s="467"/>
      <c r="O368" s="467"/>
      <c r="P368" s="467"/>
      <c r="Q368" s="466"/>
      <c r="R368" s="466"/>
      <c r="S368" s="466"/>
      <c r="T368" s="394" t="s">
        <v>510</v>
      </c>
      <c r="U368" s="397">
        <v>1</v>
      </c>
      <c r="V368" s="605">
        <v>1</v>
      </c>
      <c r="W368" s="605">
        <v>1</v>
      </c>
      <c r="X368" s="606">
        <f t="shared" si="237"/>
        <v>1</v>
      </c>
      <c r="Y368" s="607">
        <f t="shared" si="238"/>
        <v>10068</v>
      </c>
      <c r="Z368" s="429" t="str">
        <f t="shared" si="259"/>
        <v/>
      </c>
      <c r="AA368" s="605">
        <v>1</v>
      </c>
      <c r="AB368" s="608">
        <f t="shared" si="273"/>
        <v>1</v>
      </c>
      <c r="AC368" s="605">
        <v>0</v>
      </c>
      <c r="AD368" s="608" t="s">
        <v>510</v>
      </c>
      <c r="AE368" s="605">
        <v>1</v>
      </c>
      <c r="AF368" s="608">
        <f t="shared" si="274"/>
        <v>1</v>
      </c>
      <c r="AG368" s="605">
        <v>1</v>
      </c>
      <c r="AH368" s="399"/>
      <c r="AI368" s="398"/>
      <c r="AJ368" s="399"/>
      <c r="AK368" s="398"/>
      <c r="AL368" s="399"/>
      <c r="AM368" s="396">
        <v>10053</v>
      </c>
      <c r="AN368" s="607">
        <v>15</v>
      </c>
      <c r="AO368" s="609">
        <f t="shared" si="266"/>
        <v>1.4898688915375446E-3</v>
      </c>
      <c r="AP368" s="607">
        <f t="shared" si="263"/>
        <v>10068</v>
      </c>
      <c r="AQ368" s="167">
        <v>14890</v>
      </c>
      <c r="AR368" s="665">
        <v>0.67615849563465413</v>
      </c>
      <c r="AS368" s="424" t="str">
        <f t="shared" si="241"/>
        <v/>
      </c>
      <c r="AT368" s="424" t="str">
        <f t="shared" si="267"/>
        <v/>
      </c>
      <c r="AU368" s="429" t="str">
        <f t="shared" si="242"/>
        <v/>
      </c>
      <c r="AV368" s="429"/>
      <c r="AW368" s="399" t="str">
        <f t="shared" si="270"/>
        <v/>
      </c>
      <c r="AX368" s="429"/>
      <c r="AY368" s="399" t="str">
        <f t="shared" si="268"/>
        <v/>
      </c>
      <c r="AZ368" s="429" t="str">
        <f t="shared" si="243"/>
        <v/>
      </c>
      <c r="BA368" s="399" t="str">
        <f t="shared" si="244"/>
        <v/>
      </c>
      <c r="BB368" s="429"/>
      <c r="BC368" s="399" t="str">
        <f t="shared" si="245"/>
        <v/>
      </c>
      <c r="BD368" s="398"/>
      <c r="BE368" s="399" t="str">
        <f t="shared" si="269"/>
        <v/>
      </c>
      <c r="BF368" s="398" t="str">
        <f t="shared" si="246"/>
        <v/>
      </c>
      <c r="BG368" s="399" t="str">
        <f t="shared" si="247"/>
        <v/>
      </c>
      <c r="BH368" s="429"/>
      <c r="BI368" s="399" t="str">
        <f t="shared" si="248"/>
        <v/>
      </c>
      <c r="BJ368" s="398"/>
      <c r="BK368" s="399" t="str">
        <f t="shared" si="256"/>
        <v/>
      </c>
      <c r="BL368" s="398" t="str">
        <f t="shared" si="249"/>
        <v/>
      </c>
      <c r="BM368" s="399" t="str">
        <f t="shared" si="250"/>
        <v/>
      </c>
      <c r="BN368" s="429"/>
      <c r="BO368" s="399" t="str">
        <f t="shared" si="251"/>
        <v/>
      </c>
      <c r="BP368" s="429"/>
      <c r="BQ368" s="399" t="str">
        <f t="shared" si="235"/>
        <v/>
      </c>
      <c r="BR368" s="429" t="str">
        <f t="shared" si="236"/>
        <v/>
      </c>
      <c r="BS368" s="399" t="str">
        <f t="shared" si="252"/>
        <v/>
      </c>
      <c r="BT368" s="605">
        <v>0</v>
      </c>
      <c r="BU368" s="608">
        <f t="shared" si="253"/>
        <v>0</v>
      </c>
      <c r="BV368" s="605">
        <v>0</v>
      </c>
      <c r="BW368" s="608">
        <f t="shared" si="254"/>
        <v>0</v>
      </c>
      <c r="BX368" s="411" t="str">
        <f t="shared" si="255"/>
        <v/>
      </c>
    </row>
    <row r="369" spans="1:76" s="486" customFormat="1" x14ac:dyDescent="0.2">
      <c r="A369" s="400" t="s">
        <v>77</v>
      </c>
      <c r="B369" s="400" t="s">
        <v>79</v>
      </c>
      <c r="C369" s="400" t="s">
        <v>502</v>
      </c>
      <c r="D369" s="400" t="s">
        <v>507</v>
      </c>
      <c r="E369" s="400" t="s">
        <v>504</v>
      </c>
      <c r="F369" s="400" t="s">
        <v>519</v>
      </c>
      <c r="G369" s="12" t="s">
        <v>920</v>
      </c>
      <c r="H369" s="12" t="s">
        <v>1109</v>
      </c>
      <c r="I369" s="12" t="s">
        <v>934</v>
      </c>
      <c r="J369" s="12"/>
      <c r="K369" s="401"/>
      <c r="L369" s="401"/>
      <c r="M369" s="402"/>
      <c r="N369" s="401"/>
      <c r="O369" s="401"/>
      <c r="P369" s="401"/>
      <c r="Q369" s="403"/>
      <c r="R369" s="403"/>
      <c r="S369" s="403"/>
      <c r="T369" s="391" t="s">
        <v>510</v>
      </c>
      <c r="U369" s="405">
        <v>4</v>
      </c>
      <c r="V369" s="597">
        <v>4</v>
      </c>
      <c r="W369" s="597">
        <v>4</v>
      </c>
      <c r="X369" s="113">
        <f t="shared" si="237"/>
        <v>1</v>
      </c>
      <c r="Y369" s="114">
        <f t="shared" si="238"/>
        <v>534</v>
      </c>
      <c r="Z369" s="428" t="str">
        <f t="shared" si="259"/>
        <v/>
      </c>
      <c r="AA369" s="406"/>
      <c r="AB369" s="407"/>
      <c r="AC369" s="406"/>
      <c r="AD369" s="407"/>
      <c r="AE369" s="406"/>
      <c r="AF369" s="407"/>
      <c r="AG369" s="406"/>
      <c r="AH369" s="407"/>
      <c r="AI369" s="597">
        <v>3</v>
      </c>
      <c r="AJ369" s="115">
        <f>AI369/W369</f>
        <v>0.75</v>
      </c>
      <c r="AK369" s="597">
        <v>3</v>
      </c>
      <c r="AL369" s="115">
        <f>AK369/U369</f>
        <v>0.75</v>
      </c>
      <c r="AM369" s="408">
        <v>2026</v>
      </c>
      <c r="AN369" s="114">
        <v>110</v>
      </c>
      <c r="AO369" s="118">
        <f t="shared" si="266"/>
        <v>5.1498127340823971E-2</v>
      </c>
      <c r="AP369" s="114">
        <f t="shared" si="263"/>
        <v>2136</v>
      </c>
      <c r="AQ369" s="167">
        <v>2980</v>
      </c>
      <c r="AR369" s="665">
        <v>0.71677852348993287</v>
      </c>
      <c r="AS369" s="403" t="str">
        <f t="shared" si="241"/>
        <v/>
      </c>
      <c r="AT369" s="403" t="str">
        <f t="shared" si="267"/>
        <v/>
      </c>
      <c r="AU369" s="428" t="str">
        <f t="shared" si="242"/>
        <v/>
      </c>
      <c r="AV369" s="428"/>
      <c r="AW369" s="407" t="str">
        <f t="shared" si="270"/>
        <v/>
      </c>
      <c r="AX369" s="428"/>
      <c r="AY369" s="407" t="str">
        <f t="shared" si="268"/>
        <v/>
      </c>
      <c r="AZ369" s="428" t="str">
        <f t="shared" si="243"/>
        <v/>
      </c>
      <c r="BA369" s="407" t="str">
        <f t="shared" si="244"/>
        <v/>
      </c>
      <c r="BB369" s="428" t="s">
        <v>323</v>
      </c>
      <c r="BC369" s="407" t="str">
        <f t="shared" si="245"/>
        <v/>
      </c>
      <c r="BD369" s="406" t="s">
        <v>323</v>
      </c>
      <c r="BE369" s="407" t="str">
        <f t="shared" si="269"/>
        <v/>
      </c>
      <c r="BF369" s="406" t="str">
        <f t="shared" si="246"/>
        <v/>
      </c>
      <c r="BG369" s="407" t="str">
        <f t="shared" si="247"/>
        <v/>
      </c>
      <c r="BH369" s="428"/>
      <c r="BI369" s="407" t="str">
        <f t="shared" si="248"/>
        <v/>
      </c>
      <c r="BJ369" s="406"/>
      <c r="BK369" s="407" t="str">
        <f t="shared" si="256"/>
        <v/>
      </c>
      <c r="BL369" s="406" t="str">
        <f t="shared" si="249"/>
        <v/>
      </c>
      <c r="BM369" s="407" t="str">
        <f t="shared" si="250"/>
        <v/>
      </c>
      <c r="BN369" s="428"/>
      <c r="BO369" s="407" t="str">
        <f t="shared" si="251"/>
        <v/>
      </c>
      <c r="BP369" s="428"/>
      <c r="BQ369" s="407" t="str">
        <f t="shared" si="235"/>
        <v/>
      </c>
      <c r="BR369" s="428" t="str">
        <f t="shared" si="236"/>
        <v/>
      </c>
      <c r="BS369" s="407" t="str">
        <f t="shared" si="252"/>
        <v/>
      </c>
      <c r="BT369" s="597">
        <v>0</v>
      </c>
      <c r="BU369" s="115">
        <f t="shared" si="253"/>
        <v>0</v>
      </c>
      <c r="BV369" s="597">
        <v>0</v>
      </c>
      <c r="BW369" s="115">
        <f t="shared" si="254"/>
        <v>0</v>
      </c>
      <c r="BX369" s="409" t="str">
        <f t="shared" si="255"/>
        <v/>
      </c>
    </row>
    <row r="370" spans="1:76" s="167" customFormat="1" x14ac:dyDescent="0.2">
      <c r="A370" s="379" t="s">
        <v>77</v>
      </c>
      <c r="B370" s="379" t="s">
        <v>80</v>
      </c>
      <c r="C370" s="379" t="s">
        <v>502</v>
      </c>
      <c r="D370" s="379" t="s">
        <v>515</v>
      </c>
      <c r="E370" s="379" t="s">
        <v>504</v>
      </c>
      <c r="F370" s="379" t="s">
        <v>519</v>
      </c>
      <c r="G370" s="10" t="s">
        <v>920</v>
      </c>
      <c r="H370" s="10" t="s">
        <v>1109</v>
      </c>
      <c r="I370" s="10" t="s">
        <v>934</v>
      </c>
      <c r="J370" s="10"/>
      <c r="K370" s="391" t="s">
        <v>449</v>
      </c>
      <c r="L370" s="391" t="s">
        <v>1010</v>
      </c>
      <c r="M370" s="473" t="s">
        <v>1011</v>
      </c>
      <c r="N370" s="391" t="s">
        <v>437</v>
      </c>
      <c r="O370" s="391" t="s">
        <v>438</v>
      </c>
      <c r="P370" s="391" t="s">
        <v>438</v>
      </c>
      <c r="Q370" s="386">
        <v>44426</v>
      </c>
      <c r="R370" s="386">
        <v>608</v>
      </c>
      <c r="S370" s="386">
        <v>8</v>
      </c>
      <c r="T370" s="147" t="s">
        <v>386</v>
      </c>
      <c r="U370" s="383">
        <v>12</v>
      </c>
      <c r="V370" s="600">
        <v>0</v>
      </c>
      <c r="W370" s="600">
        <v>28</v>
      </c>
      <c r="X370" s="123">
        <f t="shared" si="237"/>
        <v>2.3333333333333335</v>
      </c>
      <c r="Y370" s="601">
        <f t="shared" si="238"/>
        <v>178</v>
      </c>
      <c r="Z370" s="601">
        <f t="shared" si="259"/>
        <v>1606.9166666666667</v>
      </c>
      <c r="AA370" s="600">
        <v>12</v>
      </c>
      <c r="AB370" s="598">
        <f>AA370/W370</f>
        <v>0.42857142857142855</v>
      </c>
      <c r="AC370" s="384"/>
      <c r="AD370" s="385"/>
      <c r="AE370" s="600">
        <v>11</v>
      </c>
      <c r="AF370" s="598">
        <f>AE370/U370</f>
        <v>0.91666666666666663</v>
      </c>
      <c r="AG370" s="600">
        <f>AE370+AG369</f>
        <v>11</v>
      </c>
      <c r="AH370" s="598">
        <f>AG370/(U370+1)</f>
        <v>0.84615384615384615</v>
      </c>
      <c r="AI370" s="600">
        <v>0</v>
      </c>
      <c r="AJ370" s="598">
        <f>AI370/W370</f>
        <v>0</v>
      </c>
      <c r="AK370" s="600">
        <v>0</v>
      </c>
      <c r="AL370" s="598">
        <v>0</v>
      </c>
      <c r="AM370" s="410">
        <f>AM369</f>
        <v>2026</v>
      </c>
      <c r="AN370" s="410">
        <f>AN369</f>
        <v>110</v>
      </c>
      <c r="AO370" s="602">
        <f t="shared" si="266"/>
        <v>5.1498127340823971E-2</v>
      </c>
      <c r="AP370" s="601">
        <f t="shared" si="263"/>
        <v>2136</v>
      </c>
      <c r="AQ370" s="167">
        <v>68200</v>
      </c>
      <c r="AR370" s="665">
        <v>0.65151026392961875</v>
      </c>
      <c r="AS370" s="386">
        <f t="shared" si="241"/>
        <v>2026</v>
      </c>
      <c r="AT370" s="386">
        <f t="shared" si="267"/>
        <v>110</v>
      </c>
      <c r="AU370" s="601">
        <f t="shared" si="242"/>
        <v>2136</v>
      </c>
      <c r="AV370" s="601">
        <v>19161</v>
      </c>
      <c r="AW370" s="598">
        <f t="shared" si="270"/>
        <v>9.4575518262586371</v>
      </c>
      <c r="AX370" s="601">
        <v>122</v>
      </c>
      <c r="AY370" s="598">
        <f t="shared" si="268"/>
        <v>1.1090909090909091</v>
      </c>
      <c r="AZ370" s="601">
        <f t="shared" si="243"/>
        <v>19283</v>
      </c>
      <c r="BA370" s="598">
        <f t="shared" si="244"/>
        <v>9.0276217228464422</v>
      </c>
      <c r="BB370" s="601">
        <v>322</v>
      </c>
      <c r="BC370" s="598">
        <f t="shared" si="245"/>
        <v>1.6804968425447524E-2</v>
      </c>
      <c r="BD370" s="600">
        <v>9</v>
      </c>
      <c r="BE370" s="598">
        <f t="shared" si="269"/>
        <v>7.3770491803278687E-2</v>
      </c>
      <c r="BF370" s="600">
        <f t="shared" si="246"/>
        <v>331</v>
      </c>
      <c r="BG370" s="598">
        <f t="shared" si="247"/>
        <v>1.7165378831094747E-2</v>
      </c>
      <c r="BH370" s="601">
        <v>225</v>
      </c>
      <c r="BI370" s="598">
        <f t="shared" si="248"/>
        <v>0.69875776397515532</v>
      </c>
      <c r="BJ370" s="600">
        <v>9</v>
      </c>
      <c r="BK370" s="598">
        <f t="shared" si="256"/>
        <v>1</v>
      </c>
      <c r="BL370" s="600">
        <f t="shared" si="249"/>
        <v>234</v>
      </c>
      <c r="BM370" s="598">
        <f t="shared" si="250"/>
        <v>0.70694864048338368</v>
      </c>
      <c r="BN370" s="601">
        <v>145</v>
      </c>
      <c r="BO370" s="598">
        <f t="shared" si="251"/>
        <v>7.5195768293315358E-3</v>
      </c>
      <c r="BP370" s="601">
        <v>181</v>
      </c>
      <c r="BQ370" s="598">
        <f t="shared" si="235"/>
        <v>9.3865062490276416E-3</v>
      </c>
      <c r="BR370" s="601">
        <f t="shared" si="236"/>
        <v>326</v>
      </c>
      <c r="BS370" s="598">
        <f t="shared" si="252"/>
        <v>1.6906083078359176E-2</v>
      </c>
      <c r="BT370" s="600">
        <v>9</v>
      </c>
      <c r="BU370" s="598">
        <f t="shared" si="253"/>
        <v>0.32142857142857145</v>
      </c>
      <c r="BV370" s="600">
        <v>6</v>
      </c>
      <c r="BW370" s="598">
        <f t="shared" si="254"/>
        <v>0.5</v>
      </c>
      <c r="BX370" s="387" t="str">
        <f t="shared" si="255"/>
        <v/>
      </c>
    </row>
    <row r="371" spans="1:76" s="487" customFormat="1" ht="13.5" thickBot="1" x14ac:dyDescent="0.25">
      <c r="A371" s="392" t="s">
        <v>77</v>
      </c>
      <c r="B371" s="392" t="s">
        <v>80</v>
      </c>
      <c r="C371" s="392" t="s">
        <v>502</v>
      </c>
      <c r="D371" s="392" t="s">
        <v>509</v>
      </c>
      <c r="E371" s="392" t="s">
        <v>504</v>
      </c>
      <c r="F371" s="392" t="s">
        <v>519</v>
      </c>
      <c r="G371" s="9" t="s">
        <v>920</v>
      </c>
      <c r="H371" s="9" t="s">
        <v>1109</v>
      </c>
      <c r="I371" s="9" t="s">
        <v>934</v>
      </c>
      <c r="J371" s="9"/>
      <c r="K371" s="467"/>
      <c r="L371" s="559"/>
      <c r="M371" s="468"/>
      <c r="N371" s="467"/>
      <c r="O371" s="467"/>
      <c r="P371" s="467"/>
      <c r="Q371" s="466"/>
      <c r="R371" s="466"/>
      <c r="S371" s="466"/>
      <c r="T371" s="147" t="s">
        <v>386</v>
      </c>
      <c r="U371" s="397">
        <v>1</v>
      </c>
      <c r="V371" s="605">
        <v>0</v>
      </c>
      <c r="W371" s="605">
        <v>3</v>
      </c>
      <c r="X371" s="606">
        <f t="shared" si="237"/>
        <v>3</v>
      </c>
      <c r="Y371" s="607">
        <f t="shared" si="238"/>
        <v>44433</v>
      </c>
      <c r="Z371" s="607">
        <f t="shared" si="259"/>
        <v>19283</v>
      </c>
      <c r="AA371" s="605">
        <v>2</v>
      </c>
      <c r="AB371" s="608">
        <f>AA371/W371</f>
        <v>0.66666666666666663</v>
      </c>
      <c r="AC371" s="605">
        <v>2</v>
      </c>
      <c r="AD371" s="608" t="s">
        <v>434</v>
      </c>
      <c r="AE371" s="605">
        <v>1</v>
      </c>
      <c r="AF371" s="608">
        <f>AE371/U371</f>
        <v>1</v>
      </c>
      <c r="AG371" s="605">
        <v>1</v>
      </c>
      <c r="AH371" s="399"/>
      <c r="AI371" s="398"/>
      <c r="AJ371" s="399"/>
      <c r="AK371" s="398"/>
      <c r="AL371" s="399"/>
      <c r="AM371" s="396">
        <v>44267</v>
      </c>
      <c r="AN371" s="607">
        <v>166</v>
      </c>
      <c r="AO371" s="609">
        <f t="shared" si="266"/>
        <v>3.7359620102176312E-3</v>
      </c>
      <c r="AP371" s="607">
        <f t="shared" si="263"/>
        <v>44433</v>
      </c>
      <c r="AQ371" s="167">
        <v>68200</v>
      </c>
      <c r="AR371" s="665">
        <v>0.65151026392961875</v>
      </c>
      <c r="AS371" s="396">
        <f t="shared" si="241"/>
        <v>44267</v>
      </c>
      <c r="AT371" s="396">
        <f t="shared" si="267"/>
        <v>166</v>
      </c>
      <c r="AU371" s="607">
        <f t="shared" si="242"/>
        <v>44433</v>
      </c>
      <c r="AV371" s="607">
        <v>19161</v>
      </c>
      <c r="AW371" s="608">
        <f t="shared" si="270"/>
        <v>0.43285065624505842</v>
      </c>
      <c r="AX371" s="607">
        <v>122</v>
      </c>
      <c r="AY371" s="608">
        <f t="shared" si="268"/>
        <v>0.73493975903614461</v>
      </c>
      <c r="AZ371" s="607">
        <f t="shared" si="243"/>
        <v>19283</v>
      </c>
      <c r="BA371" s="608">
        <f t="shared" si="244"/>
        <v>0.43397924965678664</v>
      </c>
      <c r="BB371" s="607">
        <v>322</v>
      </c>
      <c r="BC371" s="608">
        <f t="shared" si="245"/>
        <v>1.6804968425447524E-2</v>
      </c>
      <c r="BD371" s="605">
        <v>9</v>
      </c>
      <c r="BE371" s="608">
        <f t="shared" si="269"/>
        <v>7.3770491803278687E-2</v>
      </c>
      <c r="BF371" s="605">
        <f t="shared" si="246"/>
        <v>331</v>
      </c>
      <c r="BG371" s="608">
        <f t="shared" si="247"/>
        <v>1.7165378831094747E-2</v>
      </c>
      <c r="BH371" s="607">
        <v>225</v>
      </c>
      <c r="BI371" s="608">
        <f t="shared" si="248"/>
        <v>0.69875776397515532</v>
      </c>
      <c r="BJ371" s="605">
        <v>9</v>
      </c>
      <c r="BK371" s="608">
        <f t="shared" si="256"/>
        <v>1</v>
      </c>
      <c r="BL371" s="605">
        <f t="shared" si="249"/>
        <v>234</v>
      </c>
      <c r="BM371" s="608">
        <f t="shared" si="250"/>
        <v>0.70694864048338368</v>
      </c>
      <c r="BN371" s="607">
        <v>15</v>
      </c>
      <c r="BO371" s="608">
        <f t="shared" si="251"/>
        <v>7.7788725820671057E-4</v>
      </c>
      <c r="BP371" s="607">
        <v>555</v>
      </c>
      <c r="BQ371" s="608">
        <f t="shared" si="235"/>
        <v>2.8781828553648293E-2</v>
      </c>
      <c r="BR371" s="607">
        <f t="shared" si="236"/>
        <v>570</v>
      </c>
      <c r="BS371" s="608">
        <f t="shared" si="252"/>
        <v>2.9559715811855E-2</v>
      </c>
      <c r="BT371" s="605">
        <v>0</v>
      </c>
      <c r="BU371" s="608">
        <f t="shared" si="253"/>
        <v>0</v>
      </c>
      <c r="BV371" s="605">
        <v>0</v>
      </c>
      <c r="BW371" s="608">
        <f t="shared" si="254"/>
        <v>0</v>
      </c>
      <c r="BX371" s="411" t="str">
        <f t="shared" si="255"/>
        <v/>
      </c>
    </row>
    <row r="372" spans="1:76" s="486" customFormat="1" x14ac:dyDescent="0.2">
      <c r="A372" s="400" t="s">
        <v>81</v>
      </c>
      <c r="B372" s="400" t="s">
        <v>82</v>
      </c>
      <c r="C372" s="400" t="s">
        <v>502</v>
      </c>
      <c r="D372" s="400" t="s">
        <v>507</v>
      </c>
      <c r="E372" s="400" t="s">
        <v>504</v>
      </c>
      <c r="F372" s="400" t="s">
        <v>519</v>
      </c>
      <c r="G372" s="12" t="s">
        <v>924</v>
      </c>
      <c r="H372" s="12" t="s">
        <v>1112</v>
      </c>
      <c r="I372" s="12" t="s">
        <v>934</v>
      </c>
      <c r="J372" s="12"/>
      <c r="K372" s="401"/>
      <c r="L372" s="401"/>
      <c r="M372" s="402"/>
      <c r="N372" s="401"/>
      <c r="O372" s="401"/>
      <c r="P372" s="401"/>
      <c r="Q372" s="403"/>
      <c r="R372" s="403"/>
      <c r="S372" s="403"/>
      <c r="T372" s="391" t="s">
        <v>510</v>
      </c>
      <c r="U372" s="405">
        <v>4</v>
      </c>
      <c r="V372" s="597">
        <v>4</v>
      </c>
      <c r="W372" s="597">
        <v>4</v>
      </c>
      <c r="X372" s="113">
        <f t="shared" si="237"/>
        <v>1</v>
      </c>
      <c r="Y372" s="114">
        <f t="shared" si="238"/>
        <v>180.25</v>
      </c>
      <c r="Z372" s="428" t="str">
        <f t="shared" si="259"/>
        <v/>
      </c>
      <c r="AA372" s="406"/>
      <c r="AB372" s="407"/>
      <c r="AC372" s="406"/>
      <c r="AD372" s="407"/>
      <c r="AE372" s="406"/>
      <c r="AF372" s="407"/>
      <c r="AG372" s="406"/>
      <c r="AH372" s="407"/>
      <c r="AI372" s="597">
        <v>2</v>
      </c>
      <c r="AJ372" s="115">
        <f t="shared" ref="AJ372:AJ377" si="275">AI372/W372</f>
        <v>0.5</v>
      </c>
      <c r="AK372" s="597">
        <v>2</v>
      </c>
      <c r="AL372" s="115">
        <f t="shared" ref="AL372:AL377" si="276">AK372/U372</f>
        <v>0.5</v>
      </c>
      <c r="AM372" s="408">
        <v>697</v>
      </c>
      <c r="AN372" s="114">
        <v>24</v>
      </c>
      <c r="AO372" s="118">
        <f t="shared" si="266"/>
        <v>3.3287101248266296E-2</v>
      </c>
      <c r="AP372" s="114">
        <f t="shared" si="263"/>
        <v>721</v>
      </c>
      <c r="AQ372" s="167">
        <v>1120</v>
      </c>
      <c r="AR372" s="665">
        <v>0.64375000000000004</v>
      </c>
      <c r="AS372" s="403" t="str">
        <f t="shared" si="241"/>
        <v/>
      </c>
      <c r="AT372" s="403" t="str">
        <f t="shared" si="267"/>
        <v/>
      </c>
      <c r="AU372" s="428" t="str">
        <f t="shared" si="242"/>
        <v/>
      </c>
      <c r="AV372" s="428"/>
      <c r="AW372" s="407" t="str">
        <f t="shared" si="270"/>
        <v/>
      </c>
      <c r="AX372" s="428"/>
      <c r="AY372" s="407" t="str">
        <f t="shared" si="268"/>
        <v/>
      </c>
      <c r="AZ372" s="428" t="str">
        <f t="shared" si="243"/>
        <v/>
      </c>
      <c r="BA372" s="407" t="str">
        <f t="shared" si="244"/>
        <v/>
      </c>
      <c r="BB372" s="428"/>
      <c r="BC372" s="407" t="str">
        <f t="shared" si="245"/>
        <v/>
      </c>
      <c r="BD372" s="406"/>
      <c r="BE372" s="407" t="str">
        <f t="shared" si="269"/>
        <v/>
      </c>
      <c r="BF372" s="406" t="str">
        <f t="shared" si="246"/>
        <v/>
      </c>
      <c r="BG372" s="407" t="str">
        <f t="shared" si="247"/>
        <v/>
      </c>
      <c r="BH372" s="428"/>
      <c r="BI372" s="407" t="str">
        <f t="shared" si="248"/>
        <v/>
      </c>
      <c r="BJ372" s="406"/>
      <c r="BK372" s="407" t="str">
        <f t="shared" si="256"/>
        <v/>
      </c>
      <c r="BL372" s="406" t="str">
        <f t="shared" si="249"/>
        <v/>
      </c>
      <c r="BM372" s="407" t="str">
        <f t="shared" si="250"/>
        <v/>
      </c>
      <c r="BN372" s="428"/>
      <c r="BO372" s="407" t="str">
        <f t="shared" si="251"/>
        <v/>
      </c>
      <c r="BP372" s="428"/>
      <c r="BQ372" s="407" t="str">
        <f t="shared" si="235"/>
        <v/>
      </c>
      <c r="BR372" s="428" t="str">
        <f t="shared" si="236"/>
        <v/>
      </c>
      <c r="BS372" s="407" t="str">
        <f t="shared" si="252"/>
        <v/>
      </c>
      <c r="BT372" s="597">
        <v>1</v>
      </c>
      <c r="BU372" s="115">
        <f t="shared" si="253"/>
        <v>0.25</v>
      </c>
      <c r="BV372" s="597">
        <v>1</v>
      </c>
      <c r="BW372" s="115">
        <f t="shared" si="254"/>
        <v>0.25</v>
      </c>
      <c r="BX372" s="409" t="str">
        <f t="shared" si="255"/>
        <v/>
      </c>
    </row>
    <row r="373" spans="1:76" s="167" customFormat="1" x14ac:dyDescent="0.2">
      <c r="A373" s="379" t="s">
        <v>81</v>
      </c>
      <c r="B373" s="379" t="s">
        <v>83</v>
      </c>
      <c r="C373" s="379" t="s">
        <v>502</v>
      </c>
      <c r="D373" s="379" t="s">
        <v>507</v>
      </c>
      <c r="E373" s="379" t="s">
        <v>504</v>
      </c>
      <c r="F373" s="379" t="s">
        <v>519</v>
      </c>
      <c r="G373" s="10" t="s">
        <v>924</v>
      </c>
      <c r="H373" s="12" t="s">
        <v>1112</v>
      </c>
      <c r="I373" s="10" t="s">
        <v>934</v>
      </c>
      <c r="J373" s="10"/>
      <c r="K373" s="380"/>
      <c r="L373" s="380"/>
      <c r="M373" s="381"/>
      <c r="N373" s="380"/>
      <c r="O373" s="380"/>
      <c r="P373" s="380"/>
      <c r="Q373" s="382"/>
      <c r="R373" s="382"/>
      <c r="S373" s="382"/>
      <c r="T373" s="391" t="s">
        <v>510</v>
      </c>
      <c r="U373" s="383">
        <v>4</v>
      </c>
      <c r="V373" s="600">
        <v>4</v>
      </c>
      <c r="W373" s="600">
        <v>4</v>
      </c>
      <c r="X373" s="123">
        <f t="shared" si="237"/>
        <v>1</v>
      </c>
      <c r="Y373" s="601">
        <f t="shared" si="238"/>
        <v>653.25</v>
      </c>
      <c r="Z373" s="388" t="str">
        <f t="shared" si="259"/>
        <v/>
      </c>
      <c r="AA373" s="384"/>
      <c r="AB373" s="385"/>
      <c r="AC373" s="384"/>
      <c r="AD373" s="385"/>
      <c r="AE373" s="384"/>
      <c r="AF373" s="385"/>
      <c r="AG373" s="384"/>
      <c r="AH373" s="385"/>
      <c r="AI373" s="600">
        <v>3</v>
      </c>
      <c r="AJ373" s="598">
        <f t="shared" si="275"/>
        <v>0.75</v>
      </c>
      <c r="AK373" s="600">
        <v>3</v>
      </c>
      <c r="AL373" s="598">
        <f t="shared" si="276"/>
        <v>0.75</v>
      </c>
      <c r="AM373" s="386">
        <v>2569</v>
      </c>
      <c r="AN373" s="601">
        <v>44</v>
      </c>
      <c r="AO373" s="602">
        <f t="shared" si="266"/>
        <v>1.6838882510524303E-2</v>
      </c>
      <c r="AP373" s="601">
        <f t="shared" si="263"/>
        <v>2613</v>
      </c>
      <c r="AQ373" s="167">
        <v>4960</v>
      </c>
      <c r="AR373" s="665">
        <v>0.5268145161290323</v>
      </c>
      <c r="AS373" s="382" t="str">
        <f t="shared" si="241"/>
        <v/>
      </c>
      <c r="AT373" s="382" t="str">
        <f t="shared" si="267"/>
        <v/>
      </c>
      <c r="AU373" s="388" t="str">
        <f t="shared" si="242"/>
        <v/>
      </c>
      <c r="AV373" s="388"/>
      <c r="AW373" s="385" t="str">
        <f t="shared" si="270"/>
        <v/>
      </c>
      <c r="AX373" s="388"/>
      <c r="AY373" s="385" t="str">
        <f t="shared" si="268"/>
        <v/>
      </c>
      <c r="AZ373" s="388" t="str">
        <f t="shared" si="243"/>
        <v/>
      </c>
      <c r="BA373" s="385" t="str">
        <f t="shared" si="244"/>
        <v/>
      </c>
      <c r="BB373" s="388"/>
      <c r="BC373" s="385" t="str">
        <f t="shared" si="245"/>
        <v/>
      </c>
      <c r="BD373" s="384"/>
      <c r="BE373" s="385" t="str">
        <f t="shared" si="269"/>
        <v/>
      </c>
      <c r="BF373" s="384" t="str">
        <f t="shared" si="246"/>
        <v/>
      </c>
      <c r="BG373" s="385" t="str">
        <f t="shared" si="247"/>
        <v/>
      </c>
      <c r="BH373" s="388"/>
      <c r="BI373" s="385" t="str">
        <f t="shared" si="248"/>
        <v/>
      </c>
      <c r="BJ373" s="384"/>
      <c r="BK373" s="385" t="str">
        <f t="shared" si="256"/>
        <v/>
      </c>
      <c r="BL373" s="384" t="str">
        <f t="shared" si="249"/>
        <v/>
      </c>
      <c r="BM373" s="385" t="str">
        <f t="shared" si="250"/>
        <v/>
      </c>
      <c r="BN373" s="388"/>
      <c r="BO373" s="385" t="str">
        <f t="shared" si="251"/>
        <v/>
      </c>
      <c r="BP373" s="388"/>
      <c r="BQ373" s="385" t="str">
        <f t="shared" si="235"/>
        <v/>
      </c>
      <c r="BR373" s="388" t="str">
        <f t="shared" si="236"/>
        <v/>
      </c>
      <c r="BS373" s="385" t="str">
        <f t="shared" si="252"/>
        <v/>
      </c>
      <c r="BT373" s="600">
        <v>0</v>
      </c>
      <c r="BU373" s="598">
        <f t="shared" si="253"/>
        <v>0</v>
      </c>
      <c r="BV373" s="600">
        <v>0</v>
      </c>
      <c r="BW373" s="598">
        <f t="shared" si="254"/>
        <v>0</v>
      </c>
      <c r="BX373" s="387" t="str">
        <f t="shared" si="255"/>
        <v/>
      </c>
    </row>
    <row r="374" spans="1:76" s="167" customFormat="1" x14ac:dyDescent="0.2">
      <c r="A374" s="379" t="s">
        <v>81</v>
      </c>
      <c r="B374" s="379" t="s">
        <v>84</v>
      </c>
      <c r="C374" s="379" t="s">
        <v>85</v>
      </c>
      <c r="D374" s="379" t="s">
        <v>515</v>
      </c>
      <c r="E374" s="379" t="s">
        <v>504</v>
      </c>
      <c r="F374" s="379" t="s">
        <v>519</v>
      </c>
      <c r="G374" s="10" t="s">
        <v>924</v>
      </c>
      <c r="H374" s="12" t="s">
        <v>1112</v>
      </c>
      <c r="I374" s="10" t="s">
        <v>934</v>
      </c>
      <c r="J374" s="10"/>
      <c r="K374" s="380"/>
      <c r="L374" s="380"/>
      <c r="M374" s="381"/>
      <c r="N374" s="380"/>
      <c r="O374" s="380"/>
      <c r="P374" s="380"/>
      <c r="Q374" s="382"/>
      <c r="R374" s="382"/>
      <c r="S374" s="382"/>
      <c r="T374" s="147" t="s">
        <v>386</v>
      </c>
      <c r="U374" s="383">
        <v>1</v>
      </c>
      <c r="V374" s="600">
        <v>0</v>
      </c>
      <c r="W374" s="600">
        <v>3</v>
      </c>
      <c r="X374" s="123">
        <f t="shared" si="237"/>
        <v>3</v>
      </c>
      <c r="Y374" s="601">
        <f t="shared" si="238"/>
        <v>721</v>
      </c>
      <c r="Z374" s="601">
        <f t="shared" si="259"/>
        <v>380</v>
      </c>
      <c r="AA374" s="600">
        <v>1</v>
      </c>
      <c r="AB374" s="598">
        <f>AA374/W374</f>
        <v>0.33333333333333331</v>
      </c>
      <c r="AC374" s="384"/>
      <c r="AD374" s="385"/>
      <c r="AE374" s="600">
        <v>0</v>
      </c>
      <c r="AF374" s="598">
        <f>AE374/U374</f>
        <v>0</v>
      </c>
      <c r="AG374" s="600">
        <f>AE374</f>
        <v>0</v>
      </c>
      <c r="AH374" s="385"/>
      <c r="AI374" s="600">
        <v>0</v>
      </c>
      <c r="AJ374" s="598">
        <f t="shared" si="275"/>
        <v>0</v>
      </c>
      <c r="AK374" s="600">
        <v>0</v>
      </c>
      <c r="AL374" s="598">
        <f t="shared" si="276"/>
        <v>0</v>
      </c>
      <c r="AM374" s="386">
        <v>697</v>
      </c>
      <c r="AN374" s="601">
        <v>24</v>
      </c>
      <c r="AO374" s="602">
        <f t="shared" si="266"/>
        <v>3.3287101248266296E-2</v>
      </c>
      <c r="AP374" s="601">
        <f t="shared" si="263"/>
        <v>721</v>
      </c>
      <c r="AQ374" s="167">
        <v>1120</v>
      </c>
      <c r="AR374" s="665">
        <v>0.64375000000000004</v>
      </c>
      <c r="AS374" s="386">
        <f t="shared" si="241"/>
        <v>697</v>
      </c>
      <c r="AT374" s="386">
        <f t="shared" si="267"/>
        <v>24</v>
      </c>
      <c r="AU374" s="601">
        <f t="shared" si="242"/>
        <v>721</v>
      </c>
      <c r="AV374" s="601">
        <v>359</v>
      </c>
      <c r="AW374" s="598">
        <f t="shared" si="270"/>
        <v>0.51506456241032994</v>
      </c>
      <c r="AX374" s="601">
        <v>21</v>
      </c>
      <c r="AY374" s="598">
        <f t="shared" si="268"/>
        <v>0.875</v>
      </c>
      <c r="AZ374" s="601">
        <f t="shared" si="243"/>
        <v>380</v>
      </c>
      <c r="BA374" s="598">
        <f t="shared" si="244"/>
        <v>0.52704576976421635</v>
      </c>
      <c r="BB374" s="601">
        <v>2</v>
      </c>
      <c r="BC374" s="598">
        <f t="shared" si="245"/>
        <v>5.5710306406685237E-3</v>
      </c>
      <c r="BD374" s="600">
        <v>0</v>
      </c>
      <c r="BE374" s="598">
        <f t="shared" si="269"/>
        <v>0</v>
      </c>
      <c r="BF374" s="600">
        <f t="shared" si="246"/>
        <v>2</v>
      </c>
      <c r="BG374" s="598">
        <f t="shared" si="247"/>
        <v>5.263157894736842E-3</v>
      </c>
      <c r="BH374" s="601">
        <v>2</v>
      </c>
      <c r="BI374" s="598">
        <f t="shared" si="248"/>
        <v>1</v>
      </c>
      <c r="BJ374" s="600">
        <v>0</v>
      </c>
      <c r="BK374" s="385" t="str">
        <f t="shared" si="256"/>
        <v/>
      </c>
      <c r="BL374" s="600">
        <f t="shared" si="249"/>
        <v>2</v>
      </c>
      <c r="BM374" s="598">
        <f t="shared" si="250"/>
        <v>1</v>
      </c>
      <c r="BN374" s="601">
        <v>0</v>
      </c>
      <c r="BO374" s="598">
        <f t="shared" si="251"/>
        <v>0</v>
      </c>
      <c r="BP374" s="601">
        <v>5</v>
      </c>
      <c r="BQ374" s="598">
        <f t="shared" si="235"/>
        <v>1.3157894736842105E-2</v>
      </c>
      <c r="BR374" s="601">
        <f t="shared" si="236"/>
        <v>5</v>
      </c>
      <c r="BS374" s="598">
        <f t="shared" si="252"/>
        <v>1.3157894736842105E-2</v>
      </c>
      <c r="BT374" s="600">
        <v>1</v>
      </c>
      <c r="BU374" s="598">
        <f t="shared" si="253"/>
        <v>0.33333333333333331</v>
      </c>
      <c r="BV374" s="600">
        <v>1</v>
      </c>
      <c r="BW374" s="598">
        <f t="shared" si="254"/>
        <v>1</v>
      </c>
      <c r="BX374" s="387" t="str">
        <f t="shared" si="255"/>
        <v/>
      </c>
    </row>
    <row r="375" spans="1:76" s="167" customFormat="1" x14ac:dyDescent="0.2">
      <c r="A375" s="379" t="s">
        <v>81</v>
      </c>
      <c r="B375" s="379" t="s">
        <v>84</v>
      </c>
      <c r="C375" s="379" t="s">
        <v>86</v>
      </c>
      <c r="D375" s="379" t="s">
        <v>515</v>
      </c>
      <c r="E375" s="379" t="s">
        <v>504</v>
      </c>
      <c r="F375" s="379" t="s">
        <v>519</v>
      </c>
      <c r="G375" s="10" t="s">
        <v>924</v>
      </c>
      <c r="H375" s="12" t="s">
        <v>1112</v>
      </c>
      <c r="I375" s="10" t="s">
        <v>934</v>
      </c>
      <c r="J375" s="10"/>
      <c r="K375" s="380"/>
      <c r="L375" s="380"/>
      <c r="M375" s="381"/>
      <c r="N375" s="380"/>
      <c r="O375" s="380"/>
      <c r="P375" s="380"/>
      <c r="Q375" s="382"/>
      <c r="R375" s="382"/>
      <c r="S375" s="382"/>
      <c r="T375" s="391" t="s">
        <v>510</v>
      </c>
      <c r="U375" s="383">
        <v>1</v>
      </c>
      <c r="V375" s="383">
        <v>1</v>
      </c>
      <c r="W375" s="383">
        <v>1</v>
      </c>
      <c r="X375" s="123">
        <f t="shared" si="237"/>
        <v>1</v>
      </c>
      <c r="Y375" s="601">
        <f t="shared" si="238"/>
        <v>718</v>
      </c>
      <c r="Z375" s="388" t="str">
        <f t="shared" si="259"/>
        <v/>
      </c>
      <c r="AA375" s="600">
        <v>1</v>
      </c>
      <c r="AB375" s="598">
        <f>AA375/W375</f>
        <v>1</v>
      </c>
      <c r="AC375" s="384"/>
      <c r="AD375" s="385"/>
      <c r="AE375" s="600">
        <v>1</v>
      </c>
      <c r="AF375" s="598">
        <f>AE375/U375</f>
        <v>1</v>
      </c>
      <c r="AG375" s="600">
        <f>AE375</f>
        <v>1</v>
      </c>
      <c r="AH375" s="385"/>
      <c r="AI375" s="600">
        <v>0</v>
      </c>
      <c r="AJ375" s="598">
        <f t="shared" si="275"/>
        <v>0</v>
      </c>
      <c r="AK375" s="600">
        <v>0</v>
      </c>
      <c r="AL375" s="598">
        <f t="shared" si="276"/>
        <v>0</v>
      </c>
      <c r="AM375" s="386">
        <v>717</v>
      </c>
      <c r="AN375" s="601">
        <v>1</v>
      </c>
      <c r="AO375" s="602">
        <f t="shared" si="266"/>
        <v>1.3927576601671309E-3</v>
      </c>
      <c r="AP375" s="601">
        <f t="shared" si="263"/>
        <v>718</v>
      </c>
      <c r="AQ375" s="167">
        <v>1160</v>
      </c>
      <c r="AR375" s="665">
        <v>0.61896551724137927</v>
      </c>
      <c r="AS375" s="382" t="str">
        <f t="shared" si="241"/>
        <v/>
      </c>
      <c r="AT375" s="382" t="str">
        <f t="shared" si="267"/>
        <v/>
      </c>
      <c r="AU375" s="388" t="str">
        <f t="shared" si="242"/>
        <v/>
      </c>
      <c r="AV375" s="388"/>
      <c r="AW375" s="385" t="str">
        <f t="shared" si="270"/>
        <v/>
      </c>
      <c r="AX375" s="388"/>
      <c r="AY375" s="385" t="str">
        <f t="shared" si="268"/>
        <v/>
      </c>
      <c r="AZ375" s="388" t="str">
        <f t="shared" si="243"/>
        <v/>
      </c>
      <c r="BA375" s="385" t="str">
        <f t="shared" si="244"/>
        <v/>
      </c>
      <c r="BB375" s="388"/>
      <c r="BC375" s="385" t="str">
        <f t="shared" si="245"/>
        <v/>
      </c>
      <c r="BD375" s="384"/>
      <c r="BE375" s="385" t="str">
        <f t="shared" si="269"/>
        <v/>
      </c>
      <c r="BF375" s="384" t="str">
        <f t="shared" si="246"/>
        <v/>
      </c>
      <c r="BG375" s="385" t="str">
        <f t="shared" si="247"/>
        <v/>
      </c>
      <c r="BH375" s="388"/>
      <c r="BI375" s="385" t="str">
        <f t="shared" si="248"/>
        <v/>
      </c>
      <c r="BJ375" s="384"/>
      <c r="BK375" s="385" t="str">
        <f t="shared" si="256"/>
        <v/>
      </c>
      <c r="BL375" s="384" t="str">
        <f t="shared" si="249"/>
        <v/>
      </c>
      <c r="BM375" s="385" t="str">
        <f t="shared" si="250"/>
        <v/>
      </c>
      <c r="BN375" s="388"/>
      <c r="BO375" s="385" t="str">
        <f t="shared" si="251"/>
        <v/>
      </c>
      <c r="BP375" s="388"/>
      <c r="BQ375" s="385" t="str">
        <f t="shared" si="235"/>
        <v/>
      </c>
      <c r="BR375" s="388" t="str">
        <f t="shared" si="236"/>
        <v/>
      </c>
      <c r="BS375" s="385" t="str">
        <f t="shared" si="252"/>
        <v/>
      </c>
      <c r="BT375" s="600">
        <v>1</v>
      </c>
      <c r="BU375" s="598">
        <f t="shared" si="253"/>
        <v>1</v>
      </c>
      <c r="BV375" s="600">
        <v>1</v>
      </c>
      <c r="BW375" s="598">
        <f t="shared" si="254"/>
        <v>1</v>
      </c>
      <c r="BX375" s="387" t="str">
        <f t="shared" si="255"/>
        <v/>
      </c>
    </row>
    <row r="376" spans="1:76" s="167" customFormat="1" x14ac:dyDescent="0.2">
      <c r="A376" s="379" t="s">
        <v>81</v>
      </c>
      <c r="B376" s="379" t="s">
        <v>84</v>
      </c>
      <c r="C376" s="379" t="s">
        <v>87</v>
      </c>
      <c r="D376" s="379" t="s">
        <v>515</v>
      </c>
      <c r="E376" s="379" t="s">
        <v>504</v>
      </c>
      <c r="F376" s="379" t="s">
        <v>519</v>
      </c>
      <c r="G376" s="10" t="s">
        <v>924</v>
      </c>
      <c r="H376" s="12" t="s">
        <v>1112</v>
      </c>
      <c r="I376" s="10" t="s">
        <v>934</v>
      </c>
      <c r="J376" s="10"/>
      <c r="K376" s="380"/>
      <c r="L376" s="380"/>
      <c r="M376" s="381"/>
      <c r="N376" s="380"/>
      <c r="O376" s="380"/>
      <c r="P376" s="380"/>
      <c r="Q376" s="382"/>
      <c r="R376" s="382"/>
      <c r="S376" s="382"/>
      <c r="T376" s="147" t="s">
        <v>386</v>
      </c>
      <c r="U376" s="383">
        <v>5</v>
      </c>
      <c r="V376" s="600">
        <v>0</v>
      </c>
      <c r="W376" s="600">
        <v>7</v>
      </c>
      <c r="X376" s="123">
        <f t="shared" si="237"/>
        <v>1.4</v>
      </c>
      <c r="Y376" s="601">
        <f t="shared" si="238"/>
        <v>759.2</v>
      </c>
      <c r="Z376" s="601">
        <f t="shared" si="259"/>
        <v>370.4</v>
      </c>
      <c r="AA376" s="600">
        <v>5</v>
      </c>
      <c r="AB376" s="598">
        <f>AA376/W376</f>
        <v>0.7142857142857143</v>
      </c>
      <c r="AC376" s="384"/>
      <c r="AD376" s="385"/>
      <c r="AE376" s="600">
        <v>5</v>
      </c>
      <c r="AF376" s="598">
        <f>AE376/U376</f>
        <v>1</v>
      </c>
      <c r="AG376" s="600">
        <f>AE376</f>
        <v>5</v>
      </c>
      <c r="AH376" s="385"/>
      <c r="AI376" s="600">
        <v>0</v>
      </c>
      <c r="AJ376" s="598">
        <f t="shared" si="275"/>
        <v>0</v>
      </c>
      <c r="AK376" s="600">
        <v>0</v>
      </c>
      <c r="AL376" s="598">
        <f t="shared" si="276"/>
        <v>0</v>
      </c>
      <c r="AM376" s="386">
        <v>3781</v>
      </c>
      <c r="AN376" s="601">
        <v>15</v>
      </c>
      <c r="AO376" s="602">
        <f t="shared" si="266"/>
        <v>3.9515279241306642E-3</v>
      </c>
      <c r="AP376" s="601">
        <f t="shared" si="263"/>
        <v>3796</v>
      </c>
      <c r="AQ376" s="167">
        <v>6350</v>
      </c>
      <c r="AR376" s="665">
        <v>0.59779527559055123</v>
      </c>
      <c r="AS376" s="386">
        <f t="shared" si="241"/>
        <v>3781</v>
      </c>
      <c r="AT376" s="386">
        <f t="shared" si="267"/>
        <v>15</v>
      </c>
      <c r="AU376" s="601">
        <f t="shared" si="242"/>
        <v>3796</v>
      </c>
      <c r="AV376" s="601">
        <v>1840</v>
      </c>
      <c r="AW376" s="598">
        <f t="shared" si="270"/>
        <v>0.48664374504099445</v>
      </c>
      <c r="AX376" s="601">
        <v>12</v>
      </c>
      <c r="AY376" s="598">
        <f t="shared" si="268"/>
        <v>0.8</v>
      </c>
      <c r="AZ376" s="601">
        <f t="shared" si="243"/>
        <v>1852</v>
      </c>
      <c r="BA376" s="598">
        <f t="shared" si="244"/>
        <v>0.48788198103266595</v>
      </c>
      <c r="BB376" s="601">
        <v>11</v>
      </c>
      <c r="BC376" s="598">
        <f t="shared" si="245"/>
        <v>5.9782608695652176E-3</v>
      </c>
      <c r="BD376" s="600">
        <v>1</v>
      </c>
      <c r="BE376" s="598">
        <f t="shared" si="269"/>
        <v>8.3333333333333329E-2</v>
      </c>
      <c r="BF376" s="600">
        <f t="shared" si="246"/>
        <v>12</v>
      </c>
      <c r="BG376" s="598">
        <f t="shared" si="247"/>
        <v>6.4794816414686825E-3</v>
      </c>
      <c r="BH376" s="601">
        <v>11</v>
      </c>
      <c r="BI376" s="598">
        <f t="shared" si="248"/>
        <v>1</v>
      </c>
      <c r="BJ376" s="600">
        <v>1</v>
      </c>
      <c r="BK376" s="598">
        <f t="shared" si="256"/>
        <v>1</v>
      </c>
      <c r="BL376" s="600">
        <f t="shared" si="249"/>
        <v>12</v>
      </c>
      <c r="BM376" s="598">
        <f t="shared" si="250"/>
        <v>1</v>
      </c>
      <c r="BN376" s="601">
        <v>3</v>
      </c>
      <c r="BO376" s="598">
        <f t="shared" si="251"/>
        <v>1.6198704103671706E-3</v>
      </c>
      <c r="BP376" s="601">
        <v>19</v>
      </c>
      <c r="BQ376" s="598">
        <f t="shared" si="235"/>
        <v>1.0259179265658747E-2</v>
      </c>
      <c r="BR376" s="601">
        <f t="shared" si="236"/>
        <v>22</v>
      </c>
      <c r="BS376" s="598">
        <f t="shared" si="252"/>
        <v>1.1879049676025918E-2</v>
      </c>
      <c r="BT376" s="600">
        <v>4</v>
      </c>
      <c r="BU376" s="598">
        <f t="shared" si="253"/>
        <v>0.5714285714285714</v>
      </c>
      <c r="BV376" s="600">
        <v>2</v>
      </c>
      <c r="BW376" s="598">
        <f t="shared" si="254"/>
        <v>0.4</v>
      </c>
      <c r="BX376" s="387" t="str">
        <f t="shared" si="255"/>
        <v/>
      </c>
    </row>
    <row r="377" spans="1:76" s="167" customFormat="1" x14ac:dyDescent="0.2">
      <c r="A377" s="379" t="s">
        <v>81</v>
      </c>
      <c r="B377" s="379" t="s">
        <v>84</v>
      </c>
      <c r="C377" s="379" t="s">
        <v>88</v>
      </c>
      <c r="D377" s="379" t="s">
        <v>515</v>
      </c>
      <c r="E377" s="379" t="s">
        <v>504</v>
      </c>
      <c r="F377" s="379" t="s">
        <v>519</v>
      </c>
      <c r="G377" s="10" t="s">
        <v>924</v>
      </c>
      <c r="H377" s="12" t="s">
        <v>1112</v>
      </c>
      <c r="I377" s="10" t="s">
        <v>934</v>
      </c>
      <c r="J377" s="10"/>
      <c r="K377" s="391" t="s">
        <v>449</v>
      </c>
      <c r="L377" s="391" t="s">
        <v>461</v>
      </c>
      <c r="M377" s="473" t="s">
        <v>462</v>
      </c>
      <c r="N377" s="391" t="s">
        <v>437</v>
      </c>
      <c r="O377" s="391" t="s">
        <v>438</v>
      </c>
      <c r="P377" s="391" t="s">
        <v>438</v>
      </c>
      <c r="Q377" s="386">
        <v>7848</v>
      </c>
      <c r="R377" s="386">
        <v>81</v>
      </c>
      <c r="S377" s="386">
        <v>10</v>
      </c>
      <c r="T377" s="147" t="s">
        <v>386</v>
      </c>
      <c r="U377" s="383">
        <v>4</v>
      </c>
      <c r="V377" s="383">
        <v>0</v>
      </c>
      <c r="W377" s="383">
        <v>5</v>
      </c>
      <c r="X377" s="123">
        <f t="shared" si="237"/>
        <v>1.25</v>
      </c>
      <c r="Y377" s="601">
        <f t="shared" si="238"/>
        <v>653.25</v>
      </c>
      <c r="Z377" s="601">
        <f t="shared" si="259"/>
        <v>228.5</v>
      </c>
      <c r="AA377" s="600">
        <v>3</v>
      </c>
      <c r="AB377" s="598">
        <f>AA377/W377</f>
        <v>0.6</v>
      </c>
      <c r="AC377" s="384"/>
      <c r="AD377" s="385"/>
      <c r="AE377" s="600">
        <v>3</v>
      </c>
      <c r="AF377" s="598">
        <f>AE377/U377</f>
        <v>0.75</v>
      </c>
      <c r="AG377" s="600">
        <f>AE377</f>
        <v>3</v>
      </c>
      <c r="AH377" s="385"/>
      <c r="AI377" s="600">
        <v>0</v>
      </c>
      <c r="AJ377" s="598">
        <f t="shared" si="275"/>
        <v>0</v>
      </c>
      <c r="AK377" s="600">
        <v>0</v>
      </c>
      <c r="AL377" s="598">
        <f t="shared" si="276"/>
        <v>0</v>
      </c>
      <c r="AM377" s="386">
        <v>2569</v>
      </c>
      <c r="AN377" s="601">
        <v>44</v>
      </c>
      <c r="AO377" s="602">
        <f t="shared" si="266"/>
        <v>1.6838882510524303E-2</v>
      </c>
      <c r="AP377" s="601">
        <f t="shared" si="263"/>
        <v>2613</v>
      </c>
      <c r="AQ377" s="167">
        <v>4960</v>
      </c>
      <c r="AR377" s="665">
        <v>0.5268145161290323</v>
      </c>
      <c r="AS377" s="386">
        <f t="shared" si="241"/>
        <v>2569</v>
      </c>
      <c r="AT377" s="386">
        <f t="shared" si="267"/>
        <v>44</v>
      </c>
      <c r="AU377" s="601">
        <f t="shared" si="242"/>
        <v>2613</v>
      </c>
      <c r="AV377" s="601">
        <v>877</v>
      </c>
      <c r="AW377" s="598">
        <f t="shared" si="270"/>
        <v>0.34137796808096538</v>
      </c>
      <c r="AX377" s="601">
        <v>37</v>
      </c>
      <c r="AY377" s="598">
        <f t="shared" si="268"/>
        <v>0.84090909090909094</v>
      </c>
      <c r="AZ377" s="601">
        <f t="shared" si="243"/>
        <v>914</v>
      </c>
      <c r="BA377" s="598">
        <f t="shared" si="244"/>
        <v>0.34978951396861846</v>
      </c>
      <c r="BB377" s="601">
        <v>4</v>
      </c>
      <c r="BC377" s="598">
        <f t="shared" si="245"/>
        <v>4.5610034207525657E-3</v>
      </c>
      <c r="BD377" s="600">
        <v>0</v>
      </c>
      <c r="BE377" s="598">
        <f t="shared" si="269"/>
        <v>0</v>
      </c>
      <c r="BF377" s="600">
        <f t="shared" si="246"/>
        <v>4</v>
      </c>
      <c r="BG377" s="598">
        <f t="shared" si="247"/>
        <v>4.3763676148796497E-3</v>
      </c>
      <c r="BH377" s="601">
        <v>4</v>
      </c>
      <c r="BI377" s="598">
        <f t="shared" si="248"/>
        <v>1</v>
      </c>
      <c r="BJ377" s="600">
        <v>0</v>
      </c>
      <c r="BK377" s="385" t="str">
        <f t="shared" si="256"/>
        <v/>
      </c>
      <c r="BL377" s="600">
        <f t="shared" si="249"/>
        <v>4</v>
      </c>
      <c r="BM377" s="598">
        <f t="shared" si="250"/>
        <v>1</v>
      </c>
      <c r="BN377" s="601">
        <v>2</v>
      </c>
      <c r="BO377" s="598">
        <f t="shared" si="251"/>
        <v>2.1881838074398249E-3</v>
      </c>
      <c r="BP377" s="601">
        <v>8</v>
      </c>
      <c r="BQ377" s="598">
        <f t="shared" si="235"/>
        <v>8.7527352297592995E-3</v>
      </c>
      <c r="BR377" s="601">
        <f t="shared" si="236"/>
        <v>10</v>
      </c>
      <c r="BS377" s="598">
        <f t="shared" si="252"/>
        <v>1.0940919037199124E-2</v>
      </c>
      <c r="BT377" s="600">
        <v>3</v>
      </c>
      <c r="BU377" s="598">
        <f t="shared" si="253"/>
        <v>0.6</v>
      </c>
      <c r="BV377" s="600">
        <v>2</v>
      </c>
      <c r="BW377" s="598">
        <f t="shared" si="254"/>
        <v>0.5</v>
      </c>
      <c r="BX377" s="387" t="str">
        <f t="shared" si="255"/>
        <v/>
      </c>
    </row>
    <row r="378" spans="1:76" s="487" customFormat="1" ht="13.5" thickBot="1" x14ac:dyDescent="0.25">
      <c r="A378" s="392" t="s">
        <v>81</v>
      </c>
      <c r="B378" s="392" t="s">
        <v>84</v>
      </c>
      <c r="C378" s="392" t="s">
        <v>502</v>
      </c>
      <c r="D378" s="392" t="s">
        <v>509</v>
      </c>
      <c r="E378" s="392" t="s">
        <v>504</v>
      </c>
      <c r="F378" s="392" t="s">
        <v>519</v>
      </c>
      <c r="G378" s="9" t="s">
        <v>924</v>
      </c>
      <c r="H378" s="83" t="s">
        <v>1112</v>
      </c>
      <c r="I378" s="9" t="s">
        <v>934</v>
      </c>
      <c r="J378" s="9"/>
      <c r="K378" s="467"/>
      <c r="L378" s="517"/>
      <c r="M378" s="517"/>
      <c r="N378" s="467"/>
      <c r="O378" s="467"/>
      <c r="P378" s="467"/>
      <c r="Q378" s="466"/>
      <c r="R378" s="466"/>
      <c r="S378" s="466"/>
      <c r="T378" s="394" t="s">
        <v>510</v>
      </c>
      <c r="U378" s="397">
        <v>1</v>
      </c>
      <c r="V378" s="605">
        <v>1</v>
      </c>
      <c r="W378" s="605">
        <v>1</v>
      </c>
      <c r="X378" s="606">
        <f t="shared" si="237"/>
        <v>1</v>
      </c>
      <c r="Y378" s="607">
        <f t="shared" si="238"/>
        <v>7848</v>
      </c>
      <c r="Z378" s="429" t="str">
        <f t="shared" si="259"/>
        <v/>
      </c>
      <c r="AA378" s="605">
        <v>1</v>
      </c>
      <c r="AB378" s="608">
        <f>AA378/W378</f>
        <v>1</v>
      </c>
      <c r="AC378" s="605">
        <v>0</v>
      </c>
      <c r="AD378" s="608" t="s">
        <v>510</v>
      </c>
      <c r="AE378" s="605">
        <v>1</v>
      </c>
      <c r="AF378" s="608">
        <f>AE378/U378</f>
        <v>1</v>
      </c>
      <c r="AG378" s="605">
        <v>1</v>
      </c>
      <c r="AH378" s="399"/>
      <c r="AI378" s="398"/>
      <c r="AJ378" s="399"/>
      <c r="AK378" s="398"/>
      <c r="AL378" s="399"/>
      <c r="AM378" s="396">
        <v>7764</v>
      </c>
      <c r="AN378" s="607">
        <v>84</v>
      </c>
      <c r="AO378" s="609">
        <f t="shared" si="266"/>
        <v>1.0703363914373088E-2</v>
      </c>
      <c r="AP378" s="607">
        <f t="shared" si="263"/>
        <v>7848</v>
      </c>
      <c r="AQ378" s="167">
        <v>13590</v>
      </c>
      <c r="AR378" s="665">
        <v>0.57748344370860927</v>
      </c>
      <c r="AS378" s="424" t="str">
        <f t="shared" si="241"/>
        <v/>
      </c>
      <c r="AT378" s="424" t="str">
        <f t="shared" si="267"/>
        <v/>
      </c>
      <c r="AU378" s="429" t="str">
        <f t="shared" si="242"/>
        <v/>
      </c>
      <c r="AV378" s="429"/>
      <c r="AW378" s="399" t="str">
        <f t="shared" si="270"/>
        <v/>
      </c>
      <c r="AX378" s="429"/>
      <c r="AY378" s="399" t="str">
        <f t="shared" si="268"/>
        <v/>
      </c>
      <c r="AZ378" s="429" t="str">
        <f t="shared" si="243"/>
        <v/>
      </c>
      <c r="BA378" s="399" t="str">
        <f t="shared" si="244"/>
        <v/>
      </c>
      <c r="BB378" s="429"/>
      <c r="BC378" s="399" t="str">
        <f t="shared" si="245"/>
        <v/>
      </c>
      <c r="BD378" s="398"/>
      <c r="BE378" s="399" t="str">
        <f t="shared" si="269"/>
        <v/>
      </c>
      <c r="BF378" s="398" t="str">
        <f t="shared" si="246"/>
        <v/>
      </c>
      <c r="BG378" s="399" t="str">
        <f t="shared" si="247"/>
        <v/>
      </c>
      <c r="BH378" s="429"/>
      <c r="BI378" s="399" t="str">
        <f t="shared" si="248"/>
        <v/>
      </c>
      <c r="BJ378" s="398"/>
      <c r="BK378" s="399" t="str">
        <f t="shared" si="256"/>
        <v/>
      </c>
      <c r="BL378" s="398" t="str">
        <f t="shared" si="249"/>
        <v/>
      </c>
      <c r="BM378" s="399" t="str">
        <f t="shared" si="250"/>
        <v/>
      </c>
      <c r="BN378" s="429"/>
      <c r="BO378" s="399" t="str">
        <f t="shared" si="251"/>
        <v/>
      </c>
      <c r="BP378" s="429"/>
      <c r="BQ378" s="399" t="str">
        <f t="shared" si="235"/>
        <v/>
      </c>
      <c r="BR378" s="429" t="str">
        <f t="shared" si="236"/>
        <v/>
      </c>
      <c r="BS378" s="399" t="str">
        <f t="shared" si="252"/>
        <v/>
      </c>
      <c r="BT378" s="605">
        <v>1</v>
      </c>
      <c r="BU378" s="608">
        <f t="shared" si="253"/>
        <v>1</v>
      </c>
      <c r="BV378" s="605">
        <v>1</v>
      </c>
      <c r="BW378" s="608">
        <f t="shared" si="254"/>
        <v>1</v>
      </c>
      <c r="BX378" s="411" t="str">
        <f t="shared" si="255"/>
        <v/>
      </c>
    </row>
    <row r="379" spans="1:76" s="486" customFormat="1" x14ac:dyDescent="0.2">
      <c r="A379" s="400" t="s">
        <v>89</v>
      </c>
      <c r="B379" s="400" t="s">
        <v>90</v>
      </c>
      <c r="C379" s="400" t="s">
        <v>91</v>
      </c>
      <c r="D379" s="400" t="s">
        <v>507</v>
      </c>
      <c r="E379" s="400" t="s">
        <v>504</v>
      </c>
      <c r="F379" s="400" t="s">
        <v>505</v>
      </c>
      <c r="G379" s="12" t="s">
        <v>314</v>
      </c>
      <c r="H379" s="12" t="s">
        <v>1109</v>
      </c>
      <c r="I379" s="12" t="s">
        <v>934</v>
      </c>
      <c r="J379" s="12"/>
      <c r="K379" s="401"/>
      <c r="L379" s="401"/>
      <c r="M379" s="402"/>
      <c r="N379" s="401"/>
      <c r="O379" s="401"/>
      <c r="P379" s="401"/>
      <c r="Q379" s="403"/>
      <c r="R379" s="403"/>
      <c r="S379" s="403"/>
      <c r="T379" s="430" t="s">
        <v>510</v>
      </c>
      <c r="U379" s="405">
        <v>3</v>
      </c>
      <c r="V379" s="405">
        <v>3</v>
      </c>
      <c r="W379" s="405">
        <v>3</v>
      </c>
      <c r="X379" s="113">
        <f t="shared" si="237"/>
        <v>1</v>
      </c>
      <c r="Y379" s="114">
        <f t="shared" si="238"/>
        <v>1146.6666666666667</v>
      </c>
      <c r="Z379" s="428" t="str">
        <f t="shared" si="259"/>
        <v/>
      </c>
      <c r="AA379" s="406"/>
      <c r="AB379" s="407"/>
      <c r="AC379" s="406"/>
      <c r="AD379" s="407"/>
      <c r="AE379" s="406"/>
      <c r="AF379" s="407"/>
      <c r="AG379" s="406"/>
      <c r="AH379" s="407"/>
      <c r="AI379" s="597">
        <v>2</v>
      </c>
      <c r="AJ379" s="115">
        <f t="shared" ref="AJ379:AJ385" si="277">AI379/W379</f>
        <v>0.66666666666666663</v>
      </c>
      <c r="AK379" s="597">
        <v>2</v>
      </c>
      <c r="AL379" s="115">
        <f t="shared" ref="AL379:AL385" si="278">AK379/U379</f>
        <v>0.66666666666666663</v>
      </c>
      <c r="AM379" s="408">
        <v>3437</v>
      </c>
      <c r="AN379" s="114">
        <v>3</v>
      </c>
      <c r="AO379" s="118">
        <f t="shared" si="266"/>
        <v>8.7209302325581394E-4</v>
      </c>
      <c r="AP379" s="114">
        <f t="shared" si="263"/>
        <v>3440</v>
      </c>
      <c r="AQ379" s="167">
        <v>4630</v>
      </c>
      <c r="AR379" s="665">
        <v>0.74298056155507564</v>
      </c>
      <c r="AS379" s="403" t="str">
        <f t="shared" si="241"/>
        <v/>
      </c>
      <c r="AT379" s="403" t="str">
        <f t="shared" si="267"/>
        <v/>
      </c>
      <c r="AU379" s="428" t="str">
        <f t="shared" si="242"/>
        <v/>
      </c>
      <c r="AV379" s="428"/>
      <c r="AW379" s="407" t="str">
        <f t="shared" si="270"/>
        <v/>
      </c>
      <c r="AX379" s="428"/>
      <c r="AY379" s="407" t="str">
        <f t="shared" si="268"/>
        <v/>
      </c>
      <c r="AZ379" s="428" t="str">
        <f t="shared" si="243"/>
        <v/>
      </c>
      <c r="BA379" s="407" t="str">
        <f t="shared" si="244"/>
        <v/>
      </c>
      <c r="BB379" s="428" t="s">
        <v>323</v>
      </c>
      <c r="BC379" s="407" t="str">
        <f t="shared" si="245"/>
        <v/>
      </c>
      <c r="BD379" s="406" t="s">
        <v>323</v>
      </c>
      <c r="BE379" s="407" t="str">
        <f t="shared" si="269"/>
        <v/>
      </c>
      <c r="BF379" s="406" t="str">
        <f t="shared" si="246"/>
        <v/>
      </c>
      <c r="BG379" s="407" t="str">
        <f t="shared" si="247"/>
        <v/>
      </c>
      <c r="BH379" s="428"/>
      <c r="BI379" s="407" t="str">
        <f t="shared" si="248"/>
        <v/>
      </c>
      <c r="BJ379" s="406"/>
      <c r="BK379" s="407" t="str">
        <f t="shared" si="256"/>
        <v/>
      </c>
      <c r="BL379" s="406" t="str">
        <f t="shared" si="249"/>
        <v/>
      </c>
      <c r="BM379" s="407" t="str">
        <f t="shared" si="250"/>
        <v/>
      </c>
      <c r="BN379" s="428"/>
      <c r="BO379" s="407" t="str">
        <f t="shared" si="251"/>
        <v/>
      </c>
      <c r="BP379" s="428"/>
      <c r="BQ379" s="407" t="str">
        <f t="shared" si="235"/>
        <v/>
      </c>
      <c r="BR379" s="428" t="str">
        <f t="shared" si="236"/>
        <v/>
      </c>
      <c r="BS379" s="407" t="str">
        <f t="shared" si="252"/>
        <v/>
      </c>
      <c r="BT379" s="597">
        <v>2</v>
      </c>
      <c r="BU379" s="115">
        <f t="shared" si="253"/>
        <v>0.66666666666666663</v>
      </c>
      <c r="BV379" s="597">
        <v>2</v>
      </c>
      <c r="BW379" s="115">
        <f t="shared" si="254"/>
        <v>0.66666666666666663</v>
      </c>
      <c r="BX379" s="409" t="str">
        <f t="shared" si="255"/>
        <v/>
      </c>
    </row>
    <row r="380" spans="1:76" s="167" customFormat="1" x14ac:dyDescent="0.2">
      <c r="A380" s="379" t="s">
        <v>89</v>
      </c>
      <c r="B380" s="379" t="s">
        <v>90</v>
      </c>
      <c r="C380" s="379" t="s">
        <v>92</v>
      </c>
      <c r="D380" s="379" t="s">
        <v>507</v>
      </c>
      <c r="E380" s="379" t="s">
        <v>504</v>
      </c>
      <c r="F380" s="379" t="s">
        <v>505</v>
      </c>
      <c r="G380" s="10" t="s">
        <v>314</v>
      </c>
      <c r="H380" s="12" t="s">
        <v>1109</v>
      </c>
      <c r="I380" s="591" t="s">
        <v>934</v>
      </c>
      <c r="J380" s="591"/>
      <c r="K380" s="380"/>
      <c r="L380" s="380"/>
      <c r="M380" s="381"/>
      <c r="N380" s="380"/>
      <c r="O380" s="380"/>
      <c r="P380" s="380"/>
      <c r="Q380" s="382"/>
      <c r="R380" s="382"/>
      <c r="S380" s="382"/>
      <c r="T380" s="391" t="s">
        <v>510</v>
      </c>
      <c r="U380" s="383">
        <v>2</v>
      </c>
      <c r="V380" s="600">
        <v>2</v>
      </c>
      <c r="W380" s="600">
        <v>2</v>
      </c>
      <c r="X380" s="123">
        <f t="shared" si="237"/>
        <v>1</v>
      </c>
      <c r="Y380" s="601">
        <f t="shared" si="238"/>
        <v>829.5</v>
      </c>
      <c r="Z380" s="388" t="str">
        <f t="shared" si="259"/>
        <v/>
      </c>
      <c r="AA380" s="384"/>
      <c r="AB380" s="385"/>
      <c r="AC380" s="384"/>
      <c r="AD380" s="385"/>
      <c r="AE380" s="384"/>
      <c r="AF380" s="385"/>
      <c r="AG380" s="384"/>
      <c r="AH380" s="385"/>
      <c r="AI380" s="600">
        <v>0</v>
      </c>
      <c r="AJ380" s="598">
        <f t="shared" si="277"/>
        <v>0</v>
      </c>
      <c r="AK380" s="600">
        <v>0</v>
      </c>
      <c r="AL380" s="598">
        <f t="shared" si="278"/>
        <v>0</v>
      </c>
      <c r="AM380" s="386">
        <v>1632</v>
      </c>
      <c r="AN380" s="601">
        <v>27</v>
      </c>
      <c r="AO380" s="602">
        <f t="shared" si="266"/>
        <v>1.62748643761302E-2</v>
      </c>
      <c r="AP380" s="601">
        <f t="shared" si="263"/>
        <v>1659</v>
      </c>
      <c r="AQ380" s="167">
        <v>2360</v>
      </c>
      <c r="AR380" s="665">
        <v>0.70296610169491525</v>
      </c>
      <c r="AS380" s="382" t="str">
        <f t="shared" si="241"/>
        <v/>
      </c>
      <c r="AT380" s="382" t="str">
        <f t="shared" si="267"/>
        <v/>
      </c>
      <c r="AU380" s="388" t="str">
        <f t="shared" si="242"/>
        <v/>
      </c>
      <c r="AV380" s="388"/>
      <c r="AW380" s="385" t="str">
        <f t="shared" si="270"/>
        <v/>
      </c>
      <c r="AX380" s="388"/>
      <c r="AY380" s="385" t="str">
        <f t="shared" si="268"/>
        <v/>
      </c>
      <c r="AZ380" s="388" t="str">
        <f t="shared" si="243"/>
        <v/>
      </c>
      <c r="BA380" s="385" t="str">
        <f t="shared" si="244"/>
        <v/>
      </c>
      <c r="BB380" s="388"/>
      <c r="BC380" s="385" t="str">
        <f t="shared" si="245"/>
        <v/>
      </c>
      <c r="BD380" s="384"/>
      <c r="BE380" s="385" t="str">
        <f t="shared" si="269"/>
        <v/>
      </c>
      <c r="BF380" s="384" t="str">
        <f t="shared" si="246"/>
        <v/>
      </c>
      <c r="BG380" s="385" t="str">
        <f t="shared" si="247"/>
        <v/>
      </c>
      <c r="BH380" s="388"/>
      <c r="BI380" s="385" t="str">
        <f t="shared" si="248"/>
        <v/>
      </c>
      <c r="BJ380" s="384"/>
      <c r="BK380" s="385" t="str">
        <f t="shared" si="256"/>
        <v/>
      </c>
      <c r="BL380" s="384" t="str">
        <f t="shared" si="249"/>
        <v/>
      </c>
      <c r="BM380" s="385" t="str">
        <f t="shared" si="250"/>
        <v/>
      </c>
      <c r="BN380" s="388"/>
      <c r="BO380" s="385" t="str">
        <f t="shared" si="251"/>
        <v/>
      </c>
      <c r="BP380" s="388"/>
      <c r="BQ380" s="385" t="str">
        <f t="shared" si="235"/>
        <v/>
      </c>
      <c r="BR380" s="388" t="str">
        <f t="shared" si="236"/>
        <v/>
      </c>
      <c r="BS380" s="385" t="str">
        <f t="shared" si="252"/>
        <v/>
      </c>
      <c r="BT380" s="600">
        <v>0</v>
      </c>
      <c r="BU380" s="598">
        <f t="shared" si="253"/>
        <v>0</v>
      </c>
      <c r="BV380" s="600">
        <v>0</v>
      </c>
      <c r="BW380" s="598">
        <f t="shared" si="254"/>
        <v>0</v>
      </c>
      <c r="BX380" s="387" t="str">
        <f t="shared" si="255"/>
        <v/>
      </c>
    </row>
    <row r="381" spans="1:76" s="167" customFormat="1" x14ac:dyDescent="0.2">
      <c r="A381" s="379" t="s">
        <v>89</v>
      </c>
      <c r="B381" s="379" t="s">
        <v>93</v>
      </c>
      <c r="C381" s="379" t="s">
        <v>502</v>
      </c>
      <c r="D381" s="379" t="s">
        <v>507</v>
      </c>
      <c r="E381" s="379" t="s">
        <v>504</v>
      </c>
      <c r="F381" s="379" t="s">
        <v>505</v>
      </c>
      <c r="G381" s="10" t="s">
        <v>314</v>
      </c>
      <c r="H381" s="12" t="s">
        <v>1109</v>
      </c>
      <c r="I381" s="10" t="s">
        <v>934</v>
      </c>
      <c r="J381" s="10"/>
      <c r="K381" s="380"/>
      <c r="L381" s="380"/>
      <c r="M381" s="381"/>
      <c r="N381" s="380"/>
      <c r="O381" s="380"/>
      <c r="P381" s="380"/>
      <c r="Q381" s="382"/>
      <c r="R381" s="382"/>
      <c r="S381" s="382"/>
      <c r="T381" s="147" t="s">
        <v>386</v>
      </c>
      <c r="U381" s="383">
        <v>4</v>
      </c>
      <c r="V381" s="600">
        <v>0</v>
      </c>
      <c r="W381" s="600">
        <v>5</v>
      </c>
      <c r="X381" s="123">
        <f t="shared" si="237"/>
        <v>1.25</v>
      </c>
      <c r="Y381" s="601">
        <f t="shared" si="238"/>
        <v>2454.25</v>
      </c>
      <c r="Z381" s="601">
        <f t="shared" si="259"/>
        <v>878.25</v>
      </c>
      <c r="AA381" s="384"/>
      <c r="AB381" s="385"/>
      <c r="AC381" s="384"/>
      <c r="AD381" s="385"/>
      <c r="AE381" s="384"/>
      <c r="AF381" s="385"/>
      <c r="AG381" s="384"/>
      <c r="AH381" s="385"/>
      <c r="AI381" s="600">
        <v>1</v>
      </c>
      <c r="AJ381" s="598">
        <f t="shared" si="277"/>
        <v>0.2</v>
      </c>
      <c r="AK381" s="600">
        <v>1</v>
      </c>
      <c r="AL381" s="598">
        <f t="shared" si="278"/>
        <v>0.25</v>
      </c>
      <c r="AM381" s="386">
        <v>9813</v>
      </c>
      <c r="AN381" s="601">
        <v>4</v>
      </c>
      <c r="AO381" s="602">
        <f t="shared" si="266"/>
        <v>4.0745645309157581E-4</v>
      </c>
      <c r="AP381" s="601">
        <f t="shared" si="263"/>
        <v>9817</v>
      </c>
      <c r="AQ381" s="167">
        <v>13750</v>
      </c>
      <c r="AR381" s="665">
        <v>0.71396363636363636</v>
      </c>
      <c r="AS381" s="386">
        <f t="shared" si="241"/>
        <v>9813</v>
      </c>
      <c r="AT381" s="386">
        <f t="shared" si="267"/>
        <v>4</v>
      </c>
      <c r="AU381" s="601">
        <f t="shared" si="242"/>
        <v>9817</v>
      </c>
      <c r="AV381" s="601">
        <v>3509</v>
      </c>
      <c r="AW381" s="598">
        <f t="shared" si="270"/>
        <v>0.35758687455416283</v>
      </c>
      <c r="AX381" s="601">
        <v>4</v>
      </c>
      <c r="AY381" s="598">
        <f t="shared" si="268"/>
        <v>1</v>
      </c>
      <c r="AZ381" s="601">
        <f t="shared" si="243"/>
        <v>3513</v>
      </c>
      <c r="BA381" s="598">
        <f t="shared" si="244"/>
        <v>0.35784862992767646</v>
      </c>
      <c r="BB381" s="601">
        <v>26</v>
      </c>
      <c r="BC381" s="598">
        <f t="shared" si="245"/>
        <v>7.4095183813052152E-3</v>
      </c>
      <c r="BD381" s="600">
        <v>1</v>
      </c>
      <c r="BE381" s="598">
        <f t="shared" si="269"/>
        <v>0.25</v>
      </c>
      <c r="BF381" s="600">
        <f t="shared" si="246"/>
        <v>27</v>
      </c>
      <c r="BG381" s="598">
        <f t="shared" si="247"/>
        <v>7.6857386848847142E-3</v>
      </c>
      <c r="BH381" s="601">
        <v>26</v>
      </c>
      <c r="BI381" s="598">
        <f t="shared" si="248"/>
        <v>1</v>
      </c>
      <c r="BJ381" s="600">
        <v>1</v>
      </c>
      <c r="BK381" s="598">
        <f t="shared" si="256"/>
        <v>1</v>
      </c>
      <c r="BL381" s="600">
        <f t="shared" si="249"/>
        <v>27</v>
      </c>
      <c r="BM381" s="598">
        <f t="shared" si="250"/>
        <v>1</v>
      </c>
      <c r="BN381" s="601">
        <v>2</v>
      </c>
      <c r="BO381" s="598">
        <f t="shared" si="251"/>
        <v>5.6931397665812699E-4</v>
      </c>
      <c r="BP381" s="601">
        <v>321</v>
      </c>
      <c r="BQ381" s="598">
        <f t="shared" si="235"/>
        <v>9.137489325362938E-2</v>
      </c>
      <c r="BR381" s="601">
        <f t="shared" si="236"/>
        <v>323</v>
      </c>
      <c r="BS381" s="598">
        <f t="shared" si="252"/>
        <v>9.1944207230287497E-2</v>
      </c>
      <c r="BT381" s="600">
        <v>3</v>
      </c>
      <c r="BU381" s="598">
        <f t="shared" si="253"/>
        <v>0.6</v>
      </c>
      <c r="BV381" s="600">
        <v>3</v>
      </c>
      <c r="BW381" s="598">
        <f t="shared" si="254"/>
        <v>0.75</v>
      </c>
      <c r="BX381" s="387" t="str">
        <f t="shared" si="255"/>
        <v/>
      </c>
    </row>
    <row r="382" spans="1:76" s="167" customFormat="1" x14ac:dyDescent="0.2">
      <c r="A382" s="379" t="s">
        <v>89</v>
      </c>
      <c r="B382" s="379" t="s">
        <v>94</v>
      </c>
      <c r="C382" s="379" t="s">
        <v>95</v>
      </c>
      <c r="D382" s="379" t="s">
        <v>515</v>
      </c>
      <c r="E382" s="379" t="s">
        <v>504</v>
      </c>
      <c r="F382" s="379" t="s">
        <v>505</v>
      </c>
      <c r="G382" s="10" t="s">
        <v>314</v>
      </c>
      <c r="H382" s="12" t="s">
        <v>1109</v>
      </c>
      <c r="I382" s="10" t="s">
        <v>934</v>
      </c>
      <c r="J382" s="10"/>
      <c r="K382" s="380"/>
      <c r="L382" s="380"/>
      <c r="M382" s="381"/>
      <c r="N382" s="380"/>
      <c r="O382" s="380"/>
      <c r="P382" s="380"/>
      <c r="Q382" s="382"/>
      <c r="R382" s="382"/>
      <c r="S382" s="382"/>
      <c r="T382" s="147" t="s">
        <v>386</v>
      </c>
      <c r="U382" s="383">
        <v>2</v>
      </c>
      <c r="V382" s="600">
        <v>0</v>
      </c>
      <c r="W382" s="600">
        <v>3</v>
      </c>
      <c r="X382" s="123">
        <f t="shared" si="237"/>
        <v>1.5</v>
      </c>
      <c r="Y382" s="601">
        <f t="shared" si="238"/>
        <v>2070.5</v>
      </c>
      <c r="Z382" s="601">
        <f t="shared" si="259"/>
        <v>1010</v>
      </c>
      <c r="AA382" s="600">
        <v>1</v>
      </c>
      <c r="AB382" s="598">
        <f>AA382/W382</f>
        <v>0.33333333333333331</v>
      </c>
      <c r="AC382" s="384"/>
      <c r="AD382" s="385"/>
      <c r="AE382" s="600">
        <v>1</v>
      </c>
      <c r="AF382" s="598">
        <f>AE382/U382</f>
        <v>0.5</v>
      </c>
      <c r="AG382" s="600">
        <f>AE382</f>
        <v>1</v>
      </c>
      <c r="AH382" s="385"/>
      <c r="AI382" s="600">
        <v>0</v>
      </c>
      <c r="AJ382" s="598">
        <f t="shared" si="277"/>
        <v>0</v>
      </c>
      <c r="AK382" s="600">
        <v>0</v>
      </c>
      <c r="AL382" s="598">
        <f t="shared" si="278"/>
        <v>0</v>
      </c>
      <c r="AM382" s="386">
        <v>4136</v>
      </c>
      <c r="AN382" s="601">
        <v>5</v>
      </c>
      <c r="AO382" s="602">
        <f t="shared" si="266"/>
        <v>1.2074378169524269E-3</v>
      </c>
      <c r="AP382" s="601">
        <f t="shared" si="263"/>
        <v>4141</v>
      </c>
      <c r="AQ382" s="167">
        <v>6290</v>
      </c>
      <c r="AR382" s="665">
        <v>0.6583465818759936</v>
      </c>
      <c r="AS382" s="386">
        <f t="shared" si="241"/>
        <v>4136</v>
      </c>
      <c r="AT382" s="386">
        <f t="shared" si="267"/>
        <v>5</v>
      </c>
      <c r="AU382" s="601">
        <f t="shared" si="242"/>
        <v>4141</v>
      </c>
      <c r="AV382" s="601">
        <v>2015</v>
      </c>
      <c r="AW382" s="598">
        <f t="shared" si="270"/>
        <v>0.48718568665377177</v>
      </c>
      <c r="AX382" s="601">
        <v>5</v>
      </c>
      <c r="AY382" s="598">
        <f t="shared" si="268"/>
        <v>1</v>
      </c>
      <c r="AZ382" s="601">
        <f t="shared" si="243"/>
        <v>2020</v>
      </c>
      <c r="BA382" s="598">
        <f t="shared" si="244"/>
        <v>0.48780487804878048</v>
      </c>
      <c r="BB382" s="601">
        <v>13</v>
      </c>
      <c r="BC382" s="598">
        <f t="shared" si="245"/>
        <v>6.4516129032258064E-3</v>
      </c>
      <c r="BD382" s="600">
        <v>0</v>
      </c>
      <c r="BE382" s="598">
        <f t="shared" si="269"/>
        <v>0</v>
      </c>
      <c r="BF382" s="600">
        <f t="shared" si="246"/>
        <v>13</v>
      </c>
      <c r="BG382" s="598">
        <f t="shared" si="247"/>
        <v>6.4356435643564353E-3</v>
      </c>
      <c r="BH382" s="601">
        <v>13</v>
      </c>
      <c r="BI382" s="598">
        <f t="shared" si="248"/>
        <v>1</v>
      </c>
      <c r="BJ382" s="600">
        <v>0</v>
      </c>
      <c r="BK382" s="385" t="str">
        <f t="shared" si="256"/>
        <v/>
      </c>
      <c r="BL382" s="600">
        <f t="shared" si="249"/>
        <v>13</v>
      </c>
      <c r="BM382" s="598">
        <f t="shared" si="250"/>
        <v>1</v>
      </c>
      <c r="BN382" s="601">
        <v>0</v>
      </c>
      <c r="BO382" s="598">
        <f t="shared" si="251"/>
        <v>0</v>
      </c>
      <c r="BP382" s="601">
        <v>35</v>
      </c>
      <c r="BQ382" s="598">
        <f t="shared" si="235"/>
        <v>1.7326732673267328E-2</v>
      </c>
      <c r="BR382" s="601">
        <f t="shared" si="236"/>
        <v>35</v>
      </c>
      <c r="BS382" s="598">
        <f t="shared" si="252"/>
        <v>1.7326732673267328E-2</v>
      </c>
      <c r="BT382" s="600">
        <v>1</v>
      </c>
      <c r="BU382" s="598">
        <f t="shared" si="253"/>
        <v>0.33333333333333331</v>
      </c>
      <c r="BV382" s="600">
        <v>1</v>
      </c>
      <c r="BW382" s="598">
        <f t="shared" si="254"/>
        <v>0.5</v>
      </c>
      <c r="BX382" s="387" t="str">
        <f t="shared" si="255"/>
        <v/>
      </c>
    </row>
    <row r="383" spans="1:76" s="167" customFormat="1" x14ac:dyDescent="0.2">
      <c r="A383" s="379" t="s">
        <v>89</v>
      </c>
      <c r="B383" s="379" t="s">
        <v>94</v>
      </c>
      <c r="C383" s="379" t="s">
        <v>96</v>
      </c>
      <c r="D383" s="379" t="s">
        <v>515</v>
      </c>
      <c r="E383" s="379" t="s">
        <v>504</v>
      </c>
      <c r="F383" s="379" t="s">
        <v>505</v>
      </c>
      <c r="G383" s="10" t="s">
        <v>314</v>
      </c>
      <c r="H383" s="12" t="s">
        <v>1109</v>
      </c>
      <c r="I383" s="10" t="s">
        <v>934</v>
      </c>
      <c r="J383" s="10"/>
      <c r="K383" s="380"/>
      <c r="L383" s="380"/>
      <c r="M383" s="381"/>
      <c r="N383" s="380"/>
      <c r="O383" s="380"/>
      <c r="P383" s="380"/>
      <c r="Q383" s="382"/>
      <c r="R383" s="382"/>
      <c r="S383" s="382"/>
      <c r="T383" s="147" t="s">
        <v>386</v>
      </c>
      <c r="U383" s="383">
        <v>2</v>
      </c>
      <c r="V383" s="600">
        <v>0</v>
      </c>
      <c r="W383" s="600">
        <v>5</v>
      </c>
      <c r="X383" s="123">
        <f t="shared" si="237"/>
        <v>2.5</v>
      </c>
      <c r="Y383" s="601">
        <f t="shared" si="238"/>
        <v>2549.5</v>
      </c>
      <c r="Z383" s="601">
        <f t="shared" si="259"/>
        <v>1421</v>
      </c>
      <c r="AA383" s="600">
        <v>2</v>
      </c>
      <c r="AB383" s="598">
        <f>AA383/W383</f>
        <v>0.4</v>
      </c>
      <c r="AC383" s="384"/>
      <c r="AD383" s="385"/>
      <c r="AE383" s="600">
        <v>1</v>
      </c>
      <c r="AF383" s="598">
        <f>AE383/U383</f>
        <v>0.5</v>
      </c>
      <c r="AG383" s="600">
        <f>AE383</f>
        <v>1</v>
      </c>
      <c r="AH383" s="385"/>
      <c r="AI383" s="600">
        <v>1</v>
      </c>
      <c r="AJ383" s="598">
        <f t="shared" si="277"/>
        <v>0.2</v>
      </c>
      <c r="AK383" s="600">
        <v>0</v>
      </c>
      <c r="AL383" s="598">
        <f t="shared" si="278"/>
        <v>0</v>
      </c>
      <c r="AM383" s="386">
        <v>5069</v>
      </c>
      <c r="AN383" s="601">
        <v>30</v>
      </c>
      <c r="AO383" s="602">
        <f t="shared" si="266"/>
        <v>5.8835065699156695E-3</v>
      </c>
      <c r="AP383" s="601">
        <f t="shared" si="263"/>
        <v>5099</v>
      </c>
      <c r="AQ383" s="167">
        <v>6990</v>
      </c>
      <c r="AR383" s="665">
        <v>0.72947067238912733</v>
      </c>
      <c r="AS383" s="386">
        <f t="shared" si="241"/>
        <v>5069</v>
      </c>
      <c r="AT383" s="386">
        <f t="shared" si="267"/>
        <v>30</v>
      </c>
      <c r="AU383" s="601">
        <f t="shared" si="242"/>
        <v>5099</v>
      </c>
      <c r="AV383" s="601">
        <v>2815</v>
      </c>
      <c r="AW383" s="598">
        <f t="shared" si="270"/>
        <v>0.55533635825606631</v>
      </c>
      <c r="AX383" s="601">
        <v>27</v>
      </c>
      <c r="AY383" s="598">
        <f t="shared" si="268"/>
        <v>0.9</v>
      </c>
      <c r="AZ383" s="601">
        <f t="shared" si="243"/>
        <v>2842</v>
      </c>
      <c r="BA383" s="598">
        <f t="shared" si="244"/>
        <v>0.55736418905667773</v>
      </c>
      <c r="BB383" s="601">
        <v>15</v>
      </c>
      <c r="BC383" s="598">
        <f t="shared" si="245"/>
        <v>5.3285968028419185E-3</v>
      </c>
      <c r="BD383" s="600">
        <v>1</v>
      </c>
      <c r="BE383" s="598">
        <f t="shared" si="269"/>
        <v>3.7037037037037035E-2</v>
      </c>
      <c r="BF383" s="600">
        <f t="shared" si="246"/>
        <v>16</v>
      </c>
      <c r="BG383" s="598">
        <f t="shared" si="247"/>
        <v>5.629838142153413E-3</v>
      </c>
      <c r="BH383" s="601">
        <v>15</v>
      </c>
      <c r="BI383" s="598">
        <f t="shared" si="248"/>
        <v>1</v>
      </c>
      <c r="BJ383" s="600">
        <v>1</v>
      </c>
      <c r="BK383" s="598">
        <f t="shared" si="256"/>
        <v>1</v>
      </c>
      <c r="BL383" s="600">
        <f t="shared" si="249"/>
        <v>16</v>
      </c>
      <c r="BM383" s="598">
        <f t="shared" si="250"/>
        <v>1</v>
      </c>
      <c r="BN383" s="601">
        <v>3</v>
      </c>
      <c r="BO383" s="598">
        <f t="shared" si="251"/>
        <v>1.055594651653765E-3</v>
      </c>
      <c r="BP383" s="601">
        <v>20</v>
      </c>
      <c r="BQ383" s="598">
        <f t="shared" ref="BQ383:BQ446" si="279">IF(AZ383="","",BP383/AZ383)</f>
        <v>7.0372976776917661E-3</v>
      </c>
      <c r="BR383" s="601">
        <f t="shared" ref="BR383:BR446" si="280">IF(BN383="",IF(BP383="","",BP383),IF(BP383="",BN383,BN383+BP383))</f>
        <v>23</v>
      </c>
      <c r="BS383" s="598">
        <f t="shared" si="252"/>
        <v>8.0928923293455308E-3</v>
      </c>
      <c r="BT383" s="600">
        <v>0</v>
      </c>
      <c r="BU383" s="598">
        <f t="shared" si="253"/>
        <v>0</v>
      </c>
      <c r="BV383" s="600">
        <v>0</v>
      </c>
      <c r="BW383" s="598">
        <f t="shared" si="254"/>
        <v>0</v>
      </c>
      <c r="BX383" s="387" t="str">
        <f t="shared" si="255"/>
        <v/>
      </c>
    </row>
    <row r="384" spans="1:76" s="167" customFormat="1" x14ac:dyDescent="0.2">
      <c r="A384" s="379" t="s">
        <v>89</v>
      </c>
      <c r="B384" s="379" t="s">
        <v>94</v>
      </c>
      <c r="C384" s="379" t="s">
        <v>97</v>
      </c>
      <c r="D384" s="379" t="s">
        <v>515</v>
      </c>
      <c r="E384" s="379" t="s">
        <v>504</v>
      </c>
      <c r="F384" s="379" t="s">
        <v>505</v>
      </c>
      <c r="G384" s="10" t="s">
        <v>314</v>
      </c>
      <c r="H384" s="12" t="s">
        <v>1109</v>
      </c>
      <c r="I384" s="10" t="s">
        <v>934</v>
      </c>
      <c r="J384" s="10"/>
      <c r="K384" s="380"/>
      <c r="L384" s="380"/>
      <c r="M384" s="381"/>
      <c r="N384" s="380"/>
      <c r="O384" s="380"/>
      <c r="P384" s="380"/>
      <c r="Q384" s="382"/>
      <c r="R384" s="382"/>
      <c r="S384" s="382"/>
      <c r="T384" s="147" t="s">
        <v>386</v>
      </c>
      <c r="U384" s="383">
        <v>4</v>
      </c>
      <c r="V384" s="600">
        <v>0</v>
      </c>
      <c r="W384" s="600">
        <v>10</v>
      </c>
      <c r="X384" s="123">
        <f t="shared" si="237"/>
        <v>2.5</v>
      </c>
      <c r="Y384" s="601">
        <f t="shared" si="238"/>
        <v>2454.25</v>
      </c>
      <c r="Z384" s="601">
        <f t="shared" si="259"/>
        <v>878.25</v>
      </c>
      <c r="AA384" s="600">
        <v>2</v>
      </c>
      <c r="AB384" s="598">
        <f>AA384/W384</f>
        <v>0.2</v>
      </c>
      <c r="AC384" s="384"/>
      <c r="AD384" s="385"/>
      <c r="AE384" s="600">
        <v>1</v>
      </c>
      <c r="AF384" s="598">
        <f>AE384/U384</f>
        <v>0.25</v>
      </c>
      <c r="AG384" s="600">
        <f>AE384</f>
        <v>1</v>
      </c>
      <c r="AH384" s="385"/>
      <c r="AI384" s="600">
        <v>3</v>
      </c>
      <c r="AJ384" s="598">
        <f t="shared" si="277"/>
        <v>0.3</v>
      </c>
      <c r="AK384" s="600">
        <v>2</v>
      </c>
      <c r="AL384" s="598">
        <f t="shared" si="278"/>
        <v>0.5</v>
      </c>
      <c r="AM384" s="386">
        <v>9813</v>
      </c>
      <c r="AN384" s="601">
        <v>4</v>
      </c>
      <c r="AO384" s="602">
        <f t="shared" si="266"/>
        <v>4.0745645309157581E-4</v>
      </c>
      <c r="AP384" s="601">
        <f t="shared" si="263"/>
        <v>9817</v>
      </c>
      <c r="AQ384" s="167">
        <v>13750</v>
      </c>
      <c r="AR384" s="665">
        <v>0.71396363636363636</v>
      </c>
      <c r="AS384" s="386">
        <f t="shared" si="241"/>
        <v>9813</v>
      </c>
      <c r="AT384" s="386">
        <f t="shared" si="267"/>
        <v>4</v>
      </c>
      <c r="AU384" s="601">
        <f t="shared" si="242"/>
        <v>9817</v>
      </c>
      <c r="AV384" s="601">
        <v>3509</v>
      </c>
      <c r="AW384" s="598">
        <f t="shared" si="270"/>
        <v>0.35758687455416283</v>
      </c>
      <c r="AX384" s="601">
        <v>4</v>
      </c>
      <c r="AY384" s="598">
        <f t="shared" si="268"/>
        <v>1</v>
      </c>
      <c r="AZ384" s="601">
        <f t="shared" si="243"/>
        <v>3513</v>
      </c>
      <c r="BA384" s="598">
        <f t="shared" si="244"/>
        <v>0.35784862992767646</v>
      </c>
      <c r="BB384" s="601">
        <v>26</v>
      </c>
      <c r="BC384" s="598">
        <f t="shared" si="245"/>
        <v>7.4095183813052152E-3</v>
      </c>
      <c r="BD384" s="600">
        <v>1</v>
      </c>
      <c r="BE384" s="598">
        <f t="shared" si="269"/>
        <v>0.25</v>
      </c>
      <c r="BF384" s="600">
        <f t="shared" si="246"/>
        <v>27</v>
      </c>
      <c r="BG384" s="598">
        <f t="shared" si="247"/>
        <v>7.6857386848847142E-3</v>
      </c>
      <c r="BH384" s="601">
        <v>26</v>
      </c>
      <c r="BI384" s="598">
        <f t="shared" si="248"/>
        <v>1</v>
      </c>
      <c r="BJ384" s="600">
        <v>1</v>
      </c>
      <c r="BK384" s="598">
        <f t="shared" si="256"/>
        <v>1</v>
      </c>
      <c r="BL384" s="600">
        <f t="shared" si="249"/>
        <v>27</v>
      </c>
      <c r="BM384" s="598">
        <f t="shared" si="250"/>
        <v>1</v>
      </c>
      <c r="BN384" s="601">
        <v>10</v>
      </c>
      <c r="BO384" s="598">
        <f t="shared" si="251"/>
        <v>2.8465698832906348E-3</v>
      </c>
      <c r="BP384" s="601">
        <v>55</v>
      </c>
      <c r="BQ384" s="598">
        <f t="shared" si="279"/>
        <v>1.565613435809849E-2</v>
      </c>
      <c r="BR384" s="601">
        <f t="shared" si="280"/>
        <v>65</v>
      </c>
      <c r="BS384" s="598">
        <f t="shared" si="252"/>
        <v>1.8502704241389126E-2</v>
      </c>
      <c r="BT384" s="600">
        <v>1</v>
      </c>
      <c r="BU384" s="598">
        <f t="shared" si="253"/>
        <v>0.1</v>
      </c>
      <c r="BV384" s="600">
        <v>1</v>
      </c>
      <c r="BW384" s="598">
        <f t="shared" si="254"/>
        <v>0.25</v>
      </c>
      <c r="BX384" s="387" t="str">
        <f t="shared" si="255"/>
        <v/>
      </c>
    </row>
    <row r="385" spans="1:76" s="167" customFormat="1" x14ac:dyDescent="0.2">
      <c r="A385" s="379" t="s">
        <v>89</v>
      </c>
      <c r="B385" s="379" t="s">
        <v>94</v>
      </c>
      <c r="C385" s="379" t="s">
        <v>98</v>
      </c>
      <c r="D385" s="379" t="s">
        <v>515</v>
      </c>
      <c r="E385" s="379" t="s">
        <v>504</v>
      </c>
      <c r="F385" s="379" t="s">
        <v>505</v>
      </c>
      <c r="G385" s="10" t="s">
        <v>314</v>
      </c>
      <c r="H385" s="12" t="s">
        <v>1109</v>
      </c>
      <c r="I385" s="10" t="s">
        <v>934</v>
      </c>
      <c r="J385" s="10"/>
      <c r="K385" s="391" t="s">
        <v>449</v>
      </c>
      <c r="L385" s="391" t="s">
        <v>461</v>
      </c>
      <c r="M385" s="473" t="s">
        <v>462</v>
      </c>
      <c r="N385" s="391" t="s">
        <v>437</v>
      </c>
      <c r="O385" s="391" t="s">
        <v>438</v>
      </c>
      <c r="P385" s="391" t="s">
        <v>438</v>
      </c>
      <c r="Q385" s="386">
        <v>26909</v>
      </c>
      <c r="R385" s="386">
        <v>238</v>
      </c>
      <c r="S385" s="386">
        <v>28</v>
      </c>
      <c r="T385" s="391" t="s">
        <v>510</v>
      </c>
      <c r="U385" s="383">
        <v>3</v>
      </c>
      <c r="V385" s="383">
        <v>3</v>
      </c>
      <c r="W385" s="383">
        <v>3</v>
      </c>
      <c r="X385" s="123">
        <f t="shared" si="237"/>
        <v>1</v>
      </c>
      <c r="Y385" s="601">
        <f t="shared" si="238"/>
        <v>2617.3333333333335</v>
      </c>
      <c r="Z385" s="388" t="str">
        <f t="shared" si="259"/>
        <v/>
      </c>
      <c r="AA385" s="600">
        <v>3</v>
      </c>
      <c r="AB385" s="598">
        <f>AA385/W385</f>
        <v>1</v>
      </c>
      <c r="AC385" s="384"/>
      <c r="AD385" s="385"/>
      <c r="AE385" s="600">
        <v>3</v>
      </c>
      <c r="AF385" s="598">
        <f>AE385/U385</f>
        <v>1</v>
      </c>
      <c r="AG385" s="600">
        <f>AE385</f>
        <v>3</v>
      </c>
      <c r="AH385" s="385"/>
      <c r="AI385" s="600">
        <v>0</v>
      </c>
      <c r="AJ385" s="598">
        <f t="shared" si="277"/>
        <v>0</v>
      </c>
      <c r="AK385" s="600">
        <v>0</v>
      </c>
      <c r="AL385" s="598">
        <f t="shared" si="278"/>
        <v>0</v>
      </c>
      <c r="AM385" s="386">
        <v>7846</v>
      </c>
      <c r="AN385" s="601">
        <v>6</v>
      </c>
      <c r="AO385" s="602">
        <f t="shared" si="266"/>
        <v>7.641365257259297E-4</v>
      </c>
      <c r="AP385" s="601">
        <f t="shared" si="263"/>
        <v>7852</v>
      </c>
      <c r="AQ385" s="167">
        <v>11600</v>
      </c>
      <c r="AR385" s="665">
        <v>0.67689655172413798</v>
      </c>
      <c r="AS385" s="382" t="str">
        <f t="shared" si="241"/>
        <v/>
      </c>
      <c r="AT385" s="382" t="str">
        <f t="shared" si="267"/>
        <v/>
      </c>
      <c r="AU385" s="388" t="str">
        <f t="shared" si="242"/>
        <v/>
      </c>
      <c r="AV385" s="388"/>
      <c r="AW385" s="385" t="str">
        <f t="shared" si="270"/>
        <v/>
      </c>
      <c r="AX385" s="388"/>
      <c r="AY385" s="385" t="str">
        <f t="shared" si="268"/>
        <v/>
      </c>
      <c r="AZ385" s="388" t="str">
        <f t="shared" si="243"/>
        <v/>
      </c>
      <c r="BA385" s="385" t="str">
        <f t="shared" si="244"/>
        <v/>
      </c>
      <c r="BB385" s="388" t="s">
        <v>323</v>
      </c>
      <c r="BC385" s="385" t="str">
        <f t="shared" si="245"/>
        <v/>
      </c>
      <c r="BD385" s="384" t="s">
        <v>323</v>
      </c>
      <c r="BE385" s="385" t="str">
        <f t="shared" si="269"/>
        <v/>
      </c>
      <c r="BF385" s="384" t="str">
        <f t="shared" si="246"/>
        <v/>
      </c>
      <c r="BG385" s="385" t="str">
        <f t="shared" si="247"/>
        <v/>
      </c>
      <c r="BH385" s="388"/>
      <c r="BI385" s="385" t="str">
        <f t="shared" si="248"/>
        <v/>
      </c>
      <c r="BJ385" s="384"/>
      <c r="BK385" s="385" t="str">
        <f t="shared" si="256"/>
        <v/>
      </c>
      <c r="BL385" s="384" t="str">
        <f t="shared" si="249"/>
        <v/>
      </c>
      <c r="BM385" s="385" t="str">
        <f t="shared" si="250"/>
        <v/>
      </c>
      <c r="BN385" s="388"/>
      <c r="BO385" s="385" t="str">
        <f t="shared" si="251"/>
        <v/>
      </c>
      <c r="BP385" s="388"/>
      <c r="BQ385" s="385" t="str">
        <f t="shared" si="279"/>
        <v/>
      </c>
      <c r="BR385" s="388" t="str">
        <f t="shared" si="280"/>
        <v/>
      </c>
      <c r="BS385" s="385" t="str">
        <f t="shared" si="252"/>
        <v/>
      </c>
      <c r="BT385" s="600">
        <v>1</v>
      </c>
      <c r="BU385" s="598">
        <f t="shared" si="253"/>
        <v>0.33333333333333331</v>
      </c>
      <c r="BV385" s="600">
        <v>1</v>
      </c>
      <c r="BW385" s="598">
        <f t="shared" si="254"/>
        <v>0.33333333333333331</v>
      </c>
      <c r="BX385" s="387" t="str">
        <f t="shared" si="255"/>
        <v/>
      </c>
    </row>
    <row r="386" spans="1:76" s="487" customFormat="1" ht="13.5" thickBot="1" x14ac:dyDescent="0.25">
      <c r="A386" s="392" t="s">
        <v>89</v>
      </c>
      <c r="B386" s="392" t="s">
        <v>94</v>
      </c>
      <c r="C386" s="392" t="s">
        <v>502</v>
      </c>
      <c r="D386" s="392" t="s">
        <v>509</v>
      </c>
      <c r="E386" s="392" t="s">
        <v>504</v>
      </c>
      <c r="F386" s="392" t="s">
        <v>505</v>
      </c>
      <c r="G386" s="9" t="s">
        <v>314</v>
      </c>
      <c r="H386" s="9" t="s">
        <v>1109</v>
      </c>
      <c r="I386" s="10" t="s">
        <v>934</v>
      </c>
      <c r="J386" s="9"/>
      <c r="K386" s="467"/>
      <c r="L386" s="467"/>
      <c r="M386" s="468"/>
      <c r="N386" s="467"/>
      <c r="O386" s="467"/>
      <c r="P386" s="467"/>
      <c r="Q386" s="466"/>
      <c r="R386" s="466"/>
      <c r="S386" s="466"/>
      <c r="T386" s="127" t="s">
        <v>386</v>
      </c>
      <c r="U386" s="397">
        <v>1</v>
      </c>
      <c r="V386" s="605">
        <v>0</v>
      </c>
      <c r="W386" s="605">
        <v>2</v>
      </c>
      <c r="X386" s="606">
        <f t="shared" ref="X386:X449" si="281">W386/U386</f>
        <v>2</v>
      </c>
      <c r="Y386" s="607">
        <f t="shared" ref="Y386:Y449" si="282">AP386/U386</f>
        <v>26909</v>
      </c>
      <c r="Z386" s="607">
        <f t="shared" si="259"/>
        <v>11238</v>
      </c>
      <c r="AA386" s="605">
        <v>1</v>
      </c>
      <c r="AB386" s="608">
        <f>AA386/W386</f>
        <v>0.5</v>
      </c>
      <c r="AC386" s="605">
        <v>1</v>
      </c>
      <c r="AD386" s="608" t="s">
        <v>434</v>
      </c>
      <c r="AE386" s="605">
        <v>1</v>
      </c>
      <c r="AF386" s="608">
        <f>AE386/U386</f>
        <v>1</v>
      </c>
      <c r="AG386" s="605">
        <v>1</v>
      </c>
      <c r="AH386" s="399"/>
      <c r="AI386" s="398"/>
      <c r="AJ386" s="399"/>
      <c r="AK386" s="398"/>
      <c r="AL386" s="399"/>
      <c r="AM386" s="396">
        <v>26864</v>
      </c>
      <c r="AN386" s="607">
        <v>45</v>
      </c>
      <c r="AO386" s="609">
        <f t="shared" si="266"/>
        <v>1.6723029469694155E-3</v>
      </c>
      <c r="AP386" s="607">
        <f t="shared" si="263"/>
        <v>26909</v>
      </c>
      <c r="AQ386" s="167">
        <v>38630</v>
      </c>
      <c r="AR386" s="665">
        <v>0.69658296660626451</v>
      </c>
      <c r="AS386" s="396">
        <f t="shared" ref="AS386:AS449" si="283">IF(V386=0,AM386,"")</f>
        <v>26864</v>
      </c>
      <c r="AT386" s="396">
        <f t="shared" si="267"/>
        <v>45</v>
      </c>
      <c r="AU386" s="607">
        <f t="shared" ref="AU386:AU449" si="284">IF(AS386="","",IF(AS386=0,"",AS386+AT386))</f>
        <v>26909</v>
      </c>
      <c r="AV386" s="607">
        <v>11197</v>
      </c>
      <c r="AW386" s="608">
        <f t="shared" si="270"/>
        <v>0.41680315664085765</v>
      </c>
      <c r="AX386" s="607">
        <v>41</v>
      </c>
      <c r="AY386" s="608">
        <f t="shared" si="268"/>
        <v>0.91111111111111109</v>
      </c>
      <c r="AZ386" s="607">
        <f t="shared" ref="AZ386:AZ449" si="285">IF(AV386&gt;0,AV386+AX386,"")</f>
        <v>11238</v>
      </c>
      <c r="BA386" s="608">
        <f t="shared" ref="BA386:BA449" si="286">IF(AZ386="","",AZ386/AU386)</f>
        <v>0.41762978928982869</v>
      </c>
      <c r="BB386" s="607">
        <v>65</v>
      </c>
      <c r="BC386" s="608">
        <f t="shared" ref="BC386:BC449" si="287">IF(BB386="","",BB386/AV386)</f>
        <v>5.8051263731356611E-3</v>
      </c>
      <c r="BD386" s="605">
        <v>3</v>
      </c>
      <c r="BE386" s="608">
        <f t="shared" si="269"/>
        <v>7.3170731707317069E-2</v>
      </c>
      <c r="BF386" s="605">
        <f t="shared" ref="BF386:BF449" si="288">IF(BB386="","",BB386+BD386)</f>
        <v>68</v>
      </c>
      <c r="BG386" s="608">
        <f t="shared" ref="BG386:BG449" si="289">IF(AZ386="","",BF386/AZ386)</f>
        <v>6.0508987364299698E-3</v>
      </c>
      <c r="BH386" s="607">
        <v>65</v>
      </c>
      <c r="BI386" s="608">
        <f t="shared" ref="BI386:BI449" si="290">IF(BB386="","",IF(BB386=0,"",BH386/BB386))</f>
        <v>1</v>
      </c>
      <c r="BJ386" s="605">
        <v>3</v>
      </c>
      <c r="BK386" s="608">
        <f t="shared" si="256"/>
        <v>1</v>
      </c>
      <c r="BL386" s="605">
        <f t="shared" ref="BL386:BL449" si="291">IF(BH386="","",BH386+BJ386)</f>
        <v>68</v>
      </c>
      <c r="BM386" s="608">
        <f t="shared" ref="BM386:BM449" si="292">IF(BF386="","",IF(BF386=0,"",BL386/BF386))</f>
        <v>1</v>
      </c>
      <c r="BN386" s="607">
        <v>9</v>
      </c>
      <c r="BO386" s="608">
        <f t="shared" ref="BO386:BO449" si="293">IF(AZ386="","",BN386/AZ386)</f>
        <v>8.0085424452749595E-4</v>
      </c>
      <c r="BP386" s="607">
        <v>348</v>
      </c>
      <c r="BQ386" s="608">
        <f t="shared" si="279"/>
        <v>3.0966364121729845E-2</v>
      </c>
      <c r="BR386" s="607">
        <f t="shared" si="280"/>
        <v>357</v>
      </c>
      <c r="BS386" s="608">
        <f t="shared" ref="BS386:BS449" si="294">IF(AZ386="","",BR386/AZ386)</f>
        <v>3.1767218366257344E-2</v>
      </c>
      <c r="BT386" s="605">
        <v>0</v>
      </c>
      <c r="BU386" s="608">
        <f t="shared" ref="BU386:BU449" si="295">BT386/W386</f>
        <v>0</v>
      </c>
      <c r="BV386" s="605">
        <v>0</v>
      </c>
      <c r="BW386" s="608">
        <f t="shared" ref="BW386:BW449" si="296">BV386/U386</f>
        <v>0</v>
      </c>
      <c r="BX386" s="411" t="str">
        <f t="shared" ref="BX386:BX449" si="297">IF(V386&gt;0,IF(V386&lt;U386,U386-V386,""),"")</f>
        <v/>
      </c>
    </row>
    <row r="387" spans="1:76" s="507" customFormat="1" ht="13.5" thickBot="1" x14ac:dyDescent="0.25">
      <c r="A387" s="432" t="s">
        <v>422</v>
      </c>
      <c r="B387" s="432" t="s">
        <v>176</v>
      </c>
      <c r="C387" s="432" t="s">
        <v>502</v>
      </c>
      <c r="D387" s="432" t="s">
        <v>517</v>
      </c>
      <c r="E387" s="432" t="s">
        <v>518</v>
      </c>
      <c r="F387" s="432" t="s">
        <v>505</v>
      </c>
      <c r="G387" s="83" t="s">
        <v>314</v>
      </c>
      <c r="H387" s="83" t="s">
        <v>517</v>
      </c>
      <c r="I387" s="55" t="s">
        <v>517</v>
      </c>
      <c r="J387" s="83"/>
      <c r="K387" s="434" t="s">
        <v>449</v>
      </c>
      <c r="L387" s="434" t="s">
        <v>1012</v>
      </c>
      <c r="M387" s="464" t="s">
        <v>1013</v>
      </c>
      <c r="N387" s="434" t="s">
        <v>451</v>
      </c>
      <c r="O387" s="435"/>
      <c r="P387" s="435"/>
      <c r="Q387" s="436"/>
      <c r="R387" s="436"/>
      <c r="S387" s="436"/>
      <c r="T387" s="147" t="s">
        <v>386</v>
      </c>
      <c r="U387" s="437">
        <v>7</v>
      </c>
      <c r="V387" s="346">
        <v>0</v>
      </c>
      <c r="W387" s="346">
        <v>13</v>
      </c>
      <c r="X387" s="347">
        <f t="shared" si="281"/>
        <v>1.8571428571428572</v>
      </c>
      <c r="Y387" s="348">
        <f t="shared" si="282"/>
        <v>5924.2857142857147</v>
      </c>
      <c r="Z387" s="348">
        <f t="shared" si="259"/>
        <v>3346.7142857142858</v>
      </c>
      <c r="AA387" s="438"/>
      <c r="AB387" s="439"/>
      <c r="AC387" s="438"/>
      <c r="AD387" s="439"/>
      <c r="AE387" s="438"/>
      <c r="AF387" s="439"/>
      <c r="AG387" s="438"/>
      <c r="AH387" s="439"/>
      <c r="AI387" s="346">
        <v>5</v>
      </c>
      <c r="AJ387" s="349">
        <f t="shared" ref="AJ387:AJ397" si="298">AI387/W387</f>
        <v>0.38461538461538464</v>
      </c>
      <c r="AK387" s="346">
        <v>5</v>
      </c>
      <c r="AL387" s="349">
        <f t="shared" ref="AL387:AL397" si="299">AK387/U387</f>
        <v>0.7142857142857143</v>
      </c>
      <c r="AM387" s="440">
        <v>41470</v>
      </c>
      <c r="AN387" s="441"/>
      <c r="AO387" s="442"/>
      <c r="AP387" s="348">
        <f t="shared" si="263"/>
        <v>41470</v>
      </c>
      <c r="AQ387" s="167">
        <v>55600</v>
      </c>
      <c r="AR387" s="665">
        <v>0.74586330935251799</v>
      </c>
      <c r="AS387" s="440">
        <f t="shared" si="283"/>
        <v>41470</v>
      </c>
      <c r="AT387" s="436"/>
      <c r="AU387" s="348">
        <f t="shared" si="284"/>
        <v>41470</v>
      </c>
      <c r="AV387" s="348">
        <v>23427</v>
      </c>
      <c r="AW387" s="349">
        <f t="shared" si="270"/>
        <v>0.56491439594887871</v>
      </c>
      <c r="AX387" s="441"/>
      <c r="AY387" s="439" t="str">
        <f t="shared" si="268"/>
        <v/>
      </c>
      <c r="AZ387" s="348">
        <f t="shared" si="285"/>
        <v>23427</v>
      </c>
      <c r="BA387" s="349">
        <f t="shared" si="286"/>
        <v>0.56491439594887871</v>
      </c>
      <c r="BB387" s="348">
        <v>103</v>
      </c>
      <c r="BC387" s="349">
        <f t="shared" si="287"/>
        <v>4.3966363597558369E-3</v>
      </c>
      <c r="BD387" s="438"/>
      <c r="BE387" s="439"/>
      <c r="BF387" s="346">
        <f t="shared" si="288"/>
        <v>103</v>
      </c>
      <c r="BG387" s="349">
        <f t="shared" si="289"/>
        <v>4.3966363597558369E-3</v>
      </c>
      <c r="BH387" s="348">
        <v>101</v>
      </c>
      <c r="BI387" s="349">
        <f t="shared" si="290"/>
        <v>0.98058252427184467</v>
      </c>
      <c r="BJ387" s="438"/>
      <c r="BK387" s="439" t="str">
        <f t="shared" si="256"/>
        <v/>
      </c>
      <c r="BL387" s="346">
        <f t="shared" si="291"/>
        <v>101</v>
      </c>
      <c r="BM387" s="349">
        <f t="shared" si="292"/>
        <v>0.98058252427184467</v>
      </c>
      <c r="BN387" s="348">
        <v>1264</v>
      </c>
      <c r="BO387" s="349">
        <f t="shared" si="293"/>
        <v>5.3954838434285224E-2</v>
      </c>
      <c r="BP387" s="348">
        <v>1021</v>
      </c>
      <c r="BQ387" s="349">
        <f t="shared" si="279"/>
        <v>4.3582191488453492E-2</v>
      </c>
      <c r="BR387" s="348">
        <f t="shared" si="280"/>
        <v>2285</v>
      </c>
      <c r="BS387" s="349">
        <f t="shared" si="294"/>
        <v>9.7537029922738716E-2</v>
      </c>
      <c r="BT387" s="346">
        <v>5</v>
      </c>
      <c r="BU387" s="349">
        <f t="shared" si="295"/>
        <v>0.38461538461538464</v>
      </c>
      <c r="BV387" s="346">
        <v>2</v>
      </c>
      <c r="BW387" s="349">
        <f t="shared" si="296"/>
        <v>0.2857142857142857</v>
      </c>
      <c r="BX387" s="443" t="str">
        <f t="shared" si="297"/>
        <v/>
      </c>
    </row>
    <row r="388" spans="1:76" s="486" customFormat="1" x14ac:dyDescent="0.2">
      <c r="A388" s="400" t="s">
        <v>99</v>
      </c>
      <c r="B388" s="400" t="s">
        <v>100</v>
      </c>
      <c r="C388" s="400" t="s">
        <v>502</v>
      </c>
      <c r="D388" s="400" t="s">
        <v>507</v>
      </c>
      <c r="E388" s="400" t="s">
        <v>504</v>
      </c>
      <c r="F388" s="400" t="s">
        <v>519</v>
      </c>
      <c r="G388" s="12" t="s">
        <v>925</v>
      </c>
      <c r="H388" s="12" t="s">
        <v>1109</v>
      </c>
      <c r="I388" s="12" t="s">
        <v>934</v>
      </c>
      <c r="J388" s="12"/>
      <c r="K388" s="401"/>
      <c r="L388" s="401"/>
      <c r="M388" s="402"/>
      <c r="N388" s="401"/>
      <c r="O388" s="401"/>
      <c r="P388" s="401"/>
      <c r="Q388" s="403"/>
      <c r="R388" s="403"/>
      <c r="S388" s="403"/>
      <c r="T388" s="147" t="s">
        <v>386</v>
      </c>
      <c r="U388" s="405">
        <v>4</v>
      </c>
      <c r="V388" s="597">
        <v>0</v>
      </c>
      <c r="W388" s="597">
        <v>5</v>
      </c>
      <c r="X388" s="113">
        <f t="shared" si="281"/>
        <v>1.25</v>
      </c>
      <c r="Y388" s="114">
        <f t="shared" si="282"/>
        <v>1030.75</v>
      </c>
      <c r="Z388" s="114">
        <f t="shared" si="259"/>
        <v>383.75</v>
      </c>
      <c r="AA388" s="406"/>
      <c r="AB388" s="407"/>
      <c r="AC388" s="406"/>
      <c r="AD388" s="407"/>
      <c r="AE388" s="406"/>
      <c r="AF388" s="407"/>
      <c r="AG388" s="406"/>
      <c r="AH388" s="407"/>
      <c r="AI388" s="597">
        <v>3</v>
      </c>
      <c r="AJ388" s="115">
        <f t="shared" si="298"/>
        <v>0.6</v>
      </c>
      <c r="AK388" s="445">
        <v>2</v>
      </c>
      <c r="AL388" s="115">
        <f t="shared" si="299"/>
        <v>0.5</v>
      </c>
      <c r="AM388" s="408">
        <v>4118</v>
      </c>
      <c r="AN388" s="114">
        <v>5</v>
      </c>
      <c r="AO388" s="118">
        <f t="shared" ref="AO388:AO410" si="300">AN388/AP388</f>
        <v>1.2127091923356779E-3</v>
      </c>
      <c r="AP388" s="114">
        <f t="shared" si="263"/>
        <v>4123</v>
      </c>
      <c r="AQ388" s="167">
        <v>6540</v>
      </c>
      <c r="AR388" s="665">
        <v>0.63042813455657487</v>
      </c>
      <c r="AS388" s="408">
        <f t="shared" si="283"/>
        <v>4118</v>
      </c>
      <c r="AT388" s="408">
        <f t="shared" ref="AT388:AT410" si="301">IF(V388=0,AN388,"")</f>
        <v>5</v>
      </c>
      <c r="AU388" s="114">
        <f t="shared" si="284"/>
        <v>4123</v>
      </c>
      <c r="AV388" s="114">
        <v>1530</v>
      </c>
      <c r="AW388" s="115">
        <f t="shared" si="270"/>
        <v>0.37153958232151529</v>
      </c>
      <c r="AX388" s="114">
        <v>5</v>
      </c>
      <c r="AY388" s="115">
        <f t="shared" ref="AY388:AY410" si="302">IF(AT388="","",IF(AT388=0,"",AX388/AT388))</f>
        <v>1</v>
      </c>
      <c r="AZ388" s="114">
        <f t="shared" si="285"/>
        <v>1535</v>
      </c>
      <c r="BA388" s="115">
        <f t="shared" si="286"/>
        <v>0.37230172204705314</v>
      </c>
      <c r="BB388" s="114">
        <v>12</v>
      </c>
      <c r="BC388" s="115">
        <f t="shared" si="287"/>
        <v>7.8431372549019607E-3</v>
      </c>
      <c r="BD388" s="597">
        <v>0</v>
      </c>
      <c r="BE388" s="115">
        <f t="shared" ref="BE388:BE410" si="303">IF(BD388="","",BD388/AX388)</f>
        <v>0</v>
      </c>
      <c r="BF388" s="597">
        <f t="shared" si="288"/>
        <v>12</v>
      </c>
      <c r="BG388" s="115">
        <f t="shared" si="289"/>
        <v>7.8175895765472316E-3</v>
      </c>
      <c r="BH388" s="114">
        <v>8</v>
      </c>
      <c r="BI388" s="115">
        <f t="shared" si="290"/>
        <v>0.66666666666666663</v>
      </c>
      <c r="BJ388" s="597">
        <v>0</v>
      </c>
      <c r="BK388" s="407" t="str">
        <f t="shared" si="256"/>
        <v/>
      </c>
      <c r="BL388" s="597">
        <f t="shared" si="291"/>
        <v>8</v>
      </c>
      <c r="BM388" s="115">
        <f t="shared" si="292"/>
        <v>0.66666666666666663</v>
      </c>
      <c r="BN388" s="114">
        <v>3</v>
      </c>
      <c r="BO388" s="115">
        <f t="shared" si="293"/>
        <v>1.9543973941368079E-3</v>
      </c>
      <c r="BP388" s="114">
        <v>50</v>
      </c>
      <c r="BQ388" s="115">
        <f t="shared" si="279"/>
        <v>3.2573289902280131E-2</v>
      </c>
      <c r="BR388" s="114">
        <f t="shared" si="280"/>
        <v>53</v>
      </c>
      <c r="BS388" s="115">
        <f t="shared" si="294"/>
        <v>3.4527687296416941E-2</v>
      </c>
      <c r="BT388" s="597">
        <v>1</v>
      </c>
      <c r="BU388" s="115">
        <f t="shared" si="295"/>
        <v>0.2</v>
      </c>
      <c r="BV388" s="597">
        <v>1</v>
      </c>
      <c r="BW388" s="115">
        <f t="shared" si="296"/>
        <v>0.25</v>
      </c>
      <c r="BX388" s="409" t="str">
        <f t="shared" si="297"/>
        <v/>
      </c>
    </row>
    <row r="389" spans="1:76" s="167" customFormat="1" x14ac:dyDescent="0.2">
      <c r="A389" s="379" t="s">
        <v>99</v>
      </c>
      <c r="B389" s="379" t="s">
        <v>101</v>
      </c>
      <c r="C389" s="379" t="s">
        <v>502</v>
      </c>
      <c r="D389" s="379" t="s">
        <v>507</v>
      </c>
      <c r="E389" s="379" t="s">
        <v>504</v>
      </c>
      <c r="F389" s="379" t="s">
        <v>519</v>
      </c>
      <c r="G389" s="10" t="s">
        <v>925</v>
      </c>
      <c r="H389" s="12" t="s">
        <v>1109</v>
      </c>
      <c r="I389" s="10" t="s">
        <v>934</v>
      </c>
      <c r="J389" s="10"/>
      <c r="K389" s="380"/>
      <c r="L389" s="380"/>
      <c r="M389" s="381"/>
      <c r="N389" s="380"/>
      <c r="O389" s="380"/>
      <c r="P389" s="380"/>
      <c r="Q389" s="382"/>
      <c r="R389" s="382"/>
      <c r="S389" s="382"/>
      <c r="T389" s="391" t="s">
        <v>510</v>
      </c>
      <c r="U389" s="383">
        <v>4</v>
      </c>
      <c r="V389" s="600">
        <v>4</v>
      </c>
      <c r="W389" s="600">
        <v>4</v>
      </c>
      <c r="X389" s="123">
        <f t="shared" si="281"/>
        <v>1</v>
      </c>
      <c r="Y389" s="601">
        <f t="shared" si="282"/>
        <v>657</v>
      </c>
      <c r="Z389" s="388" t="str">
        <f t="shared" si="259"/>
        <v/>
      </c>
      <c r="AA389" s="384"/>
      <c r="AB389" s="385"/>
      <c r="AC389" s="384"/>
      <c r="AD389" s="385"/>
      <c r="AE389" s="384"/>
      <c r="AF389" s="385"/>
      <c r="AG389" s="384"/>
      <c r="AH389" s="385"/>
      <c r="AI389" s="600">
        <v>4</v>
      </c>
      <c r="AJ389" s="598">
        <f t="shared" si="298"/>
        <v>1</v>
      </c>
      <c r="AK389" s="600">
        <v>4</v>
      </c>
      <c r="AL389" s="598">
        <f t="shared" si="299"/>
        <v>1</v>
      </c>
      <c r="AM389" s="386">
        <v>2626</v>
      </c>
      <c r="AN389" s="601">
        <v>2</v>
      </c>
      <c r="AO389" s="602">
        <f t="shared" si="300"/>
        <v>7.6103500761035003E-4</v>
      </c>
      <c r="AP389" s="601">
        <f t="shared" si="263"/>
        <v>2628</v>
      </c>
      <c r="AQ389" s="167">
        <v>4180</v>
      </c>
      <c r="AR389" s="665">
        <v>0.62870813397129188</v>
      </c>
      <c r="AS389" s="382" t="str">
        <f t="shared" si="283"/>
        <v/>
      </c>
      <c r="AT389" s="382" t="str">
        <f t="shared" si="301"/>
        <v/>
      </c>
      <c r="AU389" s="388" t="str">
        <f t="shared" si="284"/>
        <v/>
      </c>
      <c r="AV389" s="388"/>
      <c r="AW389" s="385" t="str">
        <f t="shared" si="270"/>
        <v/>
      </c>
      <c r="AX389" s="388"/>
      <c r="AY389" s="385" t="str">
        <f t="shared" si="302"/>
        <v/>
      </c>
      <c r="AZ389" s="388" t="str">
        <f t="shared" si="285"/>
        <v/>
      </c>
      <c r="BA389" s="385" t="str">
        <f t="shared" si="286"/>
        <v/>
      </c>
      <c r="BB389" s="388"/>
      <c r="BC389" s="385" t="str">
        <f t="shared" si="287"/>
        <v/>
      </c>
      <c r="BD389" s="384"/>
      <c r="BE389" s="385" t="str">
        <f t="shared" si="303"/>
        <v/>
      </c>
      <c r="BF389" s="384" t="str">
        <f t="shared" si="288"/>
        <v/>
      </c>
      <c r="BG389" s="385" t="str">
        <f t="shared" si="289"/>
        <v/>
      </c>
      <c r="BH389" s="388"/>
      <c r="BI389" s="385" t="str">
        <f t="shared" si="290"/>
        <v/>
      </c>
      <c r="BJ389" s="384"/>
      <c r="BK389" s="385" t="str">
        <f t="shared" si="256"/>
        <v/>
      </c>
      <c r="BL389" s="384" t="str">
        <f t="shared" si="291"/>
        <v/>
      </c>
      <c r="BM389" s="385" t="str">
        <f t="shared" si="292"/>
        <v/>
      </c>
      <c r="BN389" s="388"/>
      <c r="BO389" s="385" t="str">
        <f t="shared" si="293"/>
        <v/>
      </c>
      <c r="BP389" s="388"/>
      <c r="BQ389" s="385" t="str">
        <f t="shared" si="279"/>
        <v/>
      </c>
      <c r="BR389" s="388" t="str">
        <f t="shared" si="280"/>
        <v/>
      </c>
      <c r="BS389" s="385" t="str">
        <f t="shared" si="294"/>
        <v/>
      </c>
      <c r="BT389" s="600">
        <v>2</v>
      </c>
      <c r="BU389" s="598">
        <f t="shared" si="295"/>
        <v>0.5</v>
      </c>
      <c r="BV389" s="600">
        <v>2</v>
      </c>
      <c r="BW389" s="598">
        <f t="shared" si="296"/>
        <v>0.5</v>
      </c>
      <c r="BX389" s="387" t="str">
        <f t="shared" si="297"/>
        <v/>
      </c>
    </row>
    <row r="390" spans="1:76" s="167" customFormat="1" x14ac:dyDescent="0.2">
      <c r="A390" s="379" t="s">
        <v>99</v>
      </c>
      <c r="B390" s="379" t="s">
        <v>102</v>
      </c>
      <c r="C390" s="379" t="s">
        <v>103</v>
      </c>
      <c r="D390" s="379" t="s">
        <v>507</v>
      </c>
      <c r="E390" s="379" t="s">
        <v>504</v>
      </c>
      <c r="F390" s="379" t="s">
        <v>519</v>
      </c>
      <c r="G390" s="10" t="s">
        <v>925</v>
      </c>
      <c r="H390" s="12" t="s">
        <v>1109</v>
      </c>
      <c r="I390" s="591" t="s">
        <v>934</v>
      </c>
      <c r="J390" s="591"/>
      <c r="K390" s="380"/>
      <c r="L390" s="380"/>
      <c r="M390" s="381"/>
      <c r="N390" s="380"/>
      <c r="O390" s="380"/>
      <c r="P390" s="380"/>
      <c r="Q390" s="382"/>
      <c r="R390" s="382"/>
      <c r="S390" s="382"/>
      <c r="T390" s="391" t="s">
        <v>510</v>
      </c>
      <c r="U390" s="383">
        <v>3</v>
      </c>
      <c r="V390" s="383">
        <v>3</v>
      </c>
      <c r="W390" s="383">
        <v>3</v>
      </c>
      <c r="X390" s="123">
        <f t="shared" si="281"/>
        <v>1</v>
      </c>
      <c r="Y390" s="601">
        <f t="shared" si="282"/>
        <v>2250.6666666666665</v>
      </c>
      <c r="Z390" s="388" t="str">
        <f t="shared" si="259"/>
        <v/>
      </c>
      <c r="AA390" s="384"/>
      <c r="AB390" s="385"/>
      <c r="AC390" s="384"/>
      <c r="AD390" s="385"/>
      <c r="AE390" s="384"/>
      <c r="AF390" s="385"/>
      <c r="AG390" s="384"/>
      <c r="AH390" s="385"/>
      <c r="AI390" s="600">
        <v>2</v>
      </c>
      <c r="AJ390" s="598">
        <f t="shared" si="298"/>
        <v>0.66666666666666663</v>
      </c>
      <c r="AK390" s="600">
        <v>2</v>
      </c>
      <c r="AL390" s="598">
        <f t="shared" si="299"/>
        <v>0.66666666666666663</v>
      </c>
      <c r="AM390" s="386">
        <v>6745</v>
      </c>
      <c r="AN390" s="601">
        <v>7</v>
      </c>
      <c r="AO390" s="602">
        <f t="shared" si="300"/>
        <v>1.0367298578199053E-3</v>
      </c>
      <c r="AP390" s="601">
        <f t="shared" si="263"/>
        <v>6752</v>
      </c>
      <c r="AQ390" s="167">
        <v>9620</v>
      </c>
      <c r="AR390" s="665">
        <v>0.70187110187110191</v>
      </c>
      <c r="AS390" s="382" t="str">
        <f t="shared" si="283"/>
        <v/>
      </c>
      <c r="AT390" s="382" t="str">
        <f t="shared" si="301"/>
        <v/>
      </c>
      <c r="AU390" s="388" t="str">
        <f t="shared" si="284"/>
        <v/>
      </c>
      <c r="AV390" s="388"/>
      <c r="AW390" s="385" t="str">
        <f t="shared" si="270"/>
        <v/>
      </c>
      <c r="AX390" s="388"/>
      <c r="AY390" s="385" t="str">
        <f t="shared" si="302"/>
        <v/>
      </c>
      <c r="AZ390" s="388" t="str">
        <f t="shared" si="285"/>
        <v/>
      </c>
      <c r="BA390" s="385" t="str">
        <f t="shared" si="286"/>
        <v/>
      </c>
      <c r="BB390" s="388" t="s">
        <v>323</v>
      </c>
      <c r="BC390" s="385" t="str">
        <f t="shared" si="287"/>
        <v/>
      </c>
      <c r="BD390" s="384" t="s">
        <v>323</v>
      </c>
      <c r="BE390" s="385" t="str">
        <f t="shared" si="303"/>
        <v/>
      </c>
      <c r="BF390" s="384" t="str">
        <f t="shared" si="288"/>
        <v/>
      </c>
      <c r="BG390" s="385" t="str">
        <f t="shared" si="289"/>
        <v/>
      </c>
      <c r="BH390" s="388"/>
      <c r="BI390" s="385" t="str">
        <f t="shared" si="290"/>
        <v/>
      </c>
      <c r="BJ390" s="384"/>
      <c r="BK390" s="385" t="str">
        <f t="shared" si="256"/>
        <v/>
      </c>
      <c r="BL390" s="384" t="str">
        <f t="shared" si="291"/>
        <v/>
      </c>
      <c r="BM390" s="385" t="str">
        <f t="shared" si="292"/>
        <v/>
      </c>
      <c r="BN390" s="388"/>
      <c r="BO390" s="385" t="str">
        <f t="shared" si="293"/>
        <v/>
      </c>
      <c r="BP390" s="388"/>
      <c r="BQ390" s="385" t="str">
        <f t="shared" si="279"/>
        <v/>
      </c>
      <c r="BR390" s="388" t="str">
        <f t="shared" si="280"/>
        <v/>
      </c>
      <c r="BS390" s="385" t="str">
        <f t="shared" si="294"/>
        <v/>
      </c>
      <c r="BT390" s="600">
        <v>1</v>
      </c>
      <c r="BU390" s="598">
        <f t="shared" si="295"/>
        <v>0.33333333333333331</v>
      </c>
      <c r="BV390" s="600">
        <v>1</v>
      </c>
      <c r="BW390" s="598">
        <f t="shared" si="296"/>
        <v>0.33333333333333331</v>
      </c>
      <c r="BX390" s="387" t="str">
        <f t="shared" si="297"/>
        <v/>
      </c>
    </row>
    <row r="391" spans="1:76" s="167" customFormat="1" x14ac:dyDescent="0.2">
      <c r="A391" s="379" t="s">
        <v>99</v>
      </c>
      <c r="B391" s="379" t="s">
        <v>102</v>
      </c>
      <c r="C391" s="379" t="s">
        <v>104</v>
      </c>
      <c r="D391" s="379" t="s">
        <v>507</v>
      </c>
      <c r="E391" s="379" t="s">
        <v>504</v>
      </c>
      <c r="F391" s="379" t="s">
        <v>519</v>
      </c>
      <c r="G391" s="591" t="s">
        <v>925</v>
      </c>
      <c r="H391" s="592" t="s">
        <v>1109</v>
      </c>
      <c r="I391" s="274" t="s">
        <v>934</v>
      </c>
      <c r="J391" s="154"/>
      <c r="K391" s="380"/>
      <c r="L391" s="380"/>
      <c r="M391" s="381"/>
      <c r="N391" s="380"/>
      <c r="O391" s="380"/>
      <c r="P391" s="380"/>
      <c r="Q391" s="382"/>
      <c r="R391" s="382"/>
      <c r="S391" s="382"/>
      <c r="T391" s="391" t="s">
        <v>510</v>
      </c>
      <c r="U391" s="383">
        <v>1</v>
      </c>
      <c r="V391" s="383">
        <v>1</v>
      </c>
      <c r="W391" s="383">
        <v>1</v>
      </c>
      <c r="X391" s="123">
        <f t="shared" si="281"/>
        <v>1</v>
      </c>
      <c r="Y391" s="601">
        <f t="shared" si="282"/>
        <v>1746</v>
      </c>
      <c r="Z391" s="388" t="str">
        <f t="shared" si="259"/>
        <v/>
      </c>
      <c r="AA391" s="384"/>
      <c r="AB391" s="385"/>
      <c r="AC391" s="384"/>
      <c r="AD391" s="385"/>
      <c r="AE391" s="384"/>
      <c r="AF391" s="385"/>
      <c r="AG391" s="384"/>
      <c r="AH391" s="385"/>
      <c r="AI391" s="600">
        <v>0</v>
      </c>
      <c r="AJ391" s="598">
        <f t="shared" si="298"/>
        <v>0</v>
      </c>
      <c r="AK391" s="600">
        <v>0</v>
      </c>
      <c r="AL391" s="598">
        <f t="shared" si="299"/>
        <v>0</v>
      </c>
      <c r="AM391" s="386">
        <v>1745</v>
      </c>
      <c r="AN391" s="601">
        <v>1</v>
      </c>
      <c r="AO391" s="602">
        <f t="shared" si="300"/>
        <v>5.7273768613974802E-4</v>
      </c>
      <c r="AP391" s="601">
        <f t="shared" si="263"/>
        <v>1746</v>
      </c>
      <c r="AQ391" s="167">
        <v>2620</v>
      </c>
      <c r="AR391" s="665">
        <v>0.666412213740458</v>
      </c>
      <c r="AS391" s="382" t="str">
        <f t="shared" si="283"/>
        <v/>
      </c>
      <c r="AT391" s="382" t="str">
        <f t="shared" si="301"/>
        <v/>
      </c>
      <c r="AU391" s="388" t="str">
        <f t="shared" si="284"/>
        <v/>
      </c>
      <c r="AV391" s="388"/>
      <c r="AW391" s="385" t="str">
        <f t="shared" si="270"/>
        <v/>
      </c>
      <c r="AX391" s="388"/>
      <c r="AY391" s="385" t="str">
        <f t="shared" si="302"/>
        <v/>
      </c>
      <c r="AZ391" s="388" t="str">
        <f t="shared" si="285"/>
        <v/>
      </c>
      <c r="BA391" s="385" t="str">
        <f t="shared" si="286"/>
        <v/>
      </c>
      <c r="BB391" s="388" t="s">
        <v>323</v>
      </c>
      <c r="BC391" s="385" t="str">
        <f t="shared" si="287"/>
        <v/>
      </c>
      <c r="BD391" s="384" t="s">
        <v>323</v>
      </c>
      <c r="BE391" s="385" t="str">
        <f t="shared" si="303"/>
        <v/>
      </c>
      <c r="BF391" s="384" t="str">
        <f t="shared" si="288"/>
        <v/>
      </c>
      <c r="BG391" s="385" t="str">
        <f t="shared" si="289"/>
        <v/>
      </c>
      <c r="BH391" s="388"/>
      <c r="BI391" s="385" t="str">
        <f t="shared" si="290"/>
        <v/>
      </c>
      <c r="BJ391" s="384"/>
      <c r="BK391" s="385" t="str">
        <f t="shared" si="256"/>
        <v/>
      </c>
      <c r="BL391" s="384" t="str">
        <f t="shared" si="291"/>
        <v/>
      </c>
      <c r="BM391" s="385" t="str">
        <f t="shared" si="292"/>
        <v/>
      </c>
      <c r="BN391" s="388"/>
      <c r="BO391" s="385" t="str">
        <f t="shared" si="293"/>
        <v/>
      </c>
      <c r="BP391" s="388"/>
      <c r="BQ391" s="385" t="str">
        <f t="shared" si="279"/>
        <v/>
      </c>
      <c r="BR391" s="388" t="str">
        <f t="shared" si="280"/>
        <v/>
      </c>
      <c r="BS391" s="385" t="str">
        <f t="shared" si="294"/>
        <v/>
      </c>
      <c r="BT391" s="600">
        <v>0</v>
      </c>
      <c r="BU391" s="598">
        <f t="shared" si="295"/>
        <v>0</v>
      </c>
      <c r="BV391" s="600">
        <v>0</v>
      </c>
      <c r="BW391" s="598">
        <f t="shared" si="296"/>
        <v>0</v>
      </c>
      <c r="BX391" s="387" t="str">
        <f t="shared" si="297"/>
        <v/>
      </c>
    </row>
    <row r="392" spans="1:76" s="167" customFormat="1" x14ac:dyDescent="0.2">
      <c r="A392" s="379" t="s">
        <v>99</v>
      </c>
      <c r="B392" s="379" t="s">
        <v>1014</v>
      </c>
      <c r="C392" s="379" t="s">
        <v>502</v>
      </c>
      <c r="D392" s="379" t="s">
        <v>507</v>
      </c>
      <c r="E392" s="379" t="s">
        <v>504</v>
      </c>
      <c r="F392" s="379" t="s">
        <v>519</v>
      </c>
      <c r="G392" s="10" t="s">
        <v>925</v>
      </c>
      <c r="H392" s="12" t="s">
        <v>1109</v>
      </c>
      <c r="I392" s="10" t="s">
        <v>934</v>
      </c>
      <c r="J392" s="10"/>
      <c r="K392" s="380"/>
      <c r="L392" s="380"/>
      <c r="M392" s="381"/>
      <c r="N392" s="380"/>
      <c r="O392" s="380"/>
      <c r="P392" s="380"/>
      <c r="Q392" s="382"/>
      <c r="R392" s="382"/>
      <c r="S392" s="382"/>
      <c r="T392" s="147" t="s">
        <v>386</v>
      </c>
      <c r="U392" s="383">
        <v>4</v>
      </c>
      <c r="V392" s="600">
        <v>0</v>
      </c>
      <c r="W392" s="600">
        <v>6</v>
      </c>
      <c r="X392" s="123">
        <f t="shared" si="281"/>
        <v>1.5</v>
      </c>
      <c r="Y392" s="601">
        <f t="shared" si="282"/>
        <v>637.75</v>
      </c>
      <c r="Z392" s="601">
        <f t="shared" si="259"/>
        <v>290.25</v>
      </c>
      <c r="AA392" s="384"/>
      <c r="AB392" s="385"/>
      <c r="AC392" s="384"/>
      <c r="AD392" s="385"/>
      <c r="AE392" s="384"/>
      <c r="AF392" s="385"/>
      <c r="AG392" s="384"/>
      <c r="AH392" s="385"/>
      <c r="AI392" s="600">
        <v>2</v>
      </c>
      <c r="AJ392" s="598">
        <f t="shared" si="298"/>
        <v>0.33333333333333331</v>
      </c>
      <c r="AK392" s="600">
        <v>2</v>
      </c>
      <c r="AL392" s="598">
        <f t="shared" si="299"/>
        <v>0.5</v>
      </c>
      <c r="AM392" s="386">
        <v>2547</v>
      </c>
      <c r="AN392" s="601">
        <v>4</v>
      </c>
      <c r="AO392" s="602">
        <f t="shared" si="300"/>
        <v>1.5680125441003528E-3</v>
      </c>
      <c r="AP392" s="601">
        <f t="shared" si="263"/>
        <v>2551</v>
      </c>
      <c r="AQ392" s="167">
        <v>3860</v>
      </c>
      <c r="AR392" s="665">
        <v>0.66088082901554401</v>
      </c>
      <c r="AS392" s="386">
        <f t="shared" si="283"/>
        <v>2547</v>
      </c>
      <c r="AT392" s="386">
        <f t="shared" si="301"/>
        <v>4</v>
      </c>
      <c r="AU392" s="601">
        <f t="shared" si="284"/>
        <v>2551</v>
      </c>
      <c r="AV392" s="601">
        <v>1157</v>
      </c>
      <c r="AW392" s="598">
        <f t="shared" si="270"/>
        <v>0.45425991362387125</v>
      </c>
      <c r="AX392" s="601">
        <v>4</v>
      </c>
      <c r="AY392" s="598">
        <f t="shared" si="302"/>
        <v>1</v>
      </c>
      <c r="AZ392" s="601">
        <f t="shared" si="285"/>
        <v>1161</v>
      </c>
      <c r="BA392" s="598">
        <f t="shared" si="286"/>
        <v>0.45511564092512741</v>
      </c>
      <c r="BB392" s="601">
        <v>4</v>
      </c>
      <c r="BC392" s="598">
        <f t="shared" si="287"/>
        <v>3.4572169403630079E-3</v>
      </c>
      <c r="BD392" s="600">
        <v>0</v>
      </c>
      <c r="BE392" s="598">
        <f t="shared" si="303"/>
        <v>0</v>
      </c>
      <c r="BF392" s="600">
        <f t="shared" si="288"/>
        <v>4</v>
      </c>
      <c r="BG392" s="598">
        <f t="shared" si="289"/>
        <v>3.4453057708871662E-3</v>
      </c>
      <c r="BH392" s="601">
        <v>2</v>
      </c>
      <c r="BI392" s="598">
        <f t="shared" si="290"/>
        <v>0.5</v>
      </c>
      <c r="BJ392" s="600">
        <v>0</v>
      </c>
      <c r="BK392" s="385" t="str">
        <f t="shared" si="256"/>
        <v/>
      </c>
      <c r="BL392" s="600">
        <f t="shared" si="291"/>
        <v>2</v>
      </c>
      <c r="BM392" s="598">
        <f t="shared" si="292"/>
        <v>0.5</v>
      </c>
      <c r="BN392" s="601">
        <v>1</v>
      </c>
      <c r="BO392" s="598">
        <f t="shared" si="293"/>
        <v>8.6132644272179156E-4</v>
      </c>
      <c r="BP392" s="601">
        <v>23</v>
      </c>
      <c r="BQ392" s="598">
        <f t="shared" si="279"/>
        <v>1.9810508182601206E-2</v>
      </c>
      <c r="BR392" s="601">
        <f t="shared" si="280"/>
        <v>24</v>
      </c>
      <c r="BS392" s="598">
        <f t="shared" si="294"/>
        <v>2.0671834625322998E-2</v>
      </c>
      <c r="BT392" s="600">
        <v>3</v>
      </c>
      <c r="BU392" s="598">
        <f t="shared" si="295"/>
        <v>0.5</v>
      </c>
      <c r="BV392" s="600">
        <v>3</v>
      </c>
      <c r="BW392" s="598">
        <f t="shared" si="296"/>
        <v>0.75</v>
      </c>
      <c r="BX392" s="387" t="str">
        <f t="shared" si="297"/>
        <v/>
      </c>
    </row>
    <row r="393" spans="1:76" s="167" customFormat="1" x14ac:dyDescent="0.2">
      <c r="A393" s="379" t="s">
        <v>99</v>
      </c>
      <c r="B393" s="379" t="s">
        <v>105</v>
      </c>
      <c r="C393" s="379" t="s">
        <v>106</v>
      </c>
      <c r="D393" s="379" t="s">
        <v>515</v>
      </c>
      <c r="E393" s="379" t="s">
        <v>504</v>
      </c>
      <c r="F393" s="379" t="s">
        <v>519</v>
      </c>
      <c r="G393" s="10" t="s">
        <v>925</v>
      </c>
      <c r="H393" s="12" t="s">
        <v>1109</v>
      </c>
      <c r="I393" s="10" t="s">
        <v>934</v>
      </c>
      <c r="J393" s="10"/>
      <c r="K393" s="380"/>
      <c r="L393" s="380"/>
      <c r="M393" s="381"/>
      <c r="N393" s="380"/>
      <c r="O393" s="380"/>
      <c r="P393" s="380"/>
      <c r="Q393" s="382"/>
      <c r="R393" s="382"/>
      <c r="S393" s="382"/>
      <c r="T393" s="391" t="s">
        <v>510</v>
      </c>
      <c r="U393" s="383">
        <v>3</v>
      </c>
      <c r="V393" s="600">
        <v>3</v>
      </c>
      <c r="W393" s="600">
        <v>3</v>
      </c>
      <c r="X393" s="123">
        <f t="shared" si="281"/>
        <v>1</v>
      </c>
      <c r="Y393" s="601">
        <f t="shared" si="282"/>
        <v>1374.3333333333333</v>
      </c>
      <c r="Z393" s="388" t="str">
        <f t="shared" si="259"/>
        <v/>
      </c>
      <c r="AA393" s="600">
        <v>1</v>
      </c>
      <c r="AB393" s="598">
        <f t="shared" ref="AB393:AB398" si="304">AA393/W393</f>
        <v>0.33333333333333331</v>
      </c>
      <c r="AC393" s="384"/>
      <c r="AD393" s="385"/>
      <c r="AE393" s="600">
        <v>1</v>
      </c>
      <c r="AF393" s="598">
        <f t="shared" ref="AF393:AF398" si="305">AE393/U393</f>
        <v>0.33333333333333331</v>
      </c>
      <c r="AG393" s="600">
        <f>AE393</f>
        <v>1</v>
      </c>
      <c r="AH393" s="385"/>
      <c r="AI393" s="600">
        <v>0</v>
      </c>
      <c r="AJ393" s="598">
        <f t="shared" si="298"/>
        <v>0</v>
      </c>
      <c r="AK393" s="600">
        <v>0</v>
      </c>
      <c r="AL393" s="598">
        <f t="shared" si="299"/>
        <v>0</v>
      </c>
      <c r="AM393" s="386">
        <v>4118</v>
      </c>
      <c r="AN393" s="601">
        <v>5</v>
      </c>
      <c r="AO393" s="602">
        <f t="shared" si="300"/>
        <v>1.2127091923356779E-3</v>
      </c>
      <c r="AP393" s="601">
        <f t="shared" si="263"/>
        <v>4123</v>
      </c>
      <c r="AQ393" s="167">
        <v>6540</v>
      </c>
      <c r="AR393" s="665">
        <v>0.63042813455657487</v>
      </c>
      <c r="AS393" s="382" t="str">
        <f t="shared" si="283"/>
        <v/>
      </c>
      <c r="AT393" s="382" t="str">
        <f t="shared" si="301"/>
        <v/>
      </c>
      <c r="AU393" s="388" t="str">
        <f t="shared" si="284"/>
        <v/>
      </c>
      <c r="AV393" s="388"/>
      <c r="AW393" s="385" t="str">
        <f t="shared" si="270"/>
        <v/>
      </c>
      <c r="AX393" s="388"/>
      <c r="AY393" s="385" t="str">
        <f t="shared" si="302"/>
        <v/>
      </c>
      <c r="AZ393" s="388" t="str">
        <f t="shared" si="285"/>
        <v/>
      </c>
      <c r="BA393" s="385" t="str">
        <f t="shared" si="286"/>
        <v/>
      </c>
      <c r="BB393" s="388"/>
      <c r="BC393" s="385" t="str">
        <f t="shared" si="287"/>
        <v/>
      </c>
      <c r="BD393" s="384"/>
      <c r="BE393" s="385" t="str">
        <f t="shared" si="303"/>
        <v/>
      </c>
      <c r="BF393" s="384" t="str">
        <f t="shared" si="288"/>
        <v/>
      </c>
      <c r="BG393" s="385" t="str">
        <f t="shared" si="289"/>
        <v/>
      </c>
      <c r="BH393" s="388"/>
      <c r="BI393" s="385" t="str">
        <f t="shared" si="290"/>
        <v/>
      </c>
      <c r="BJ393" s="384"/>
      <c r="BK393" s="385" t="str">
        <f t="shared" ref="BK393:BK456" si="306">IF(BD393="","",IF(BD393=0,"",BJ393/BD393))</f>
        <v/>
      </c>
      <c r="BL393" s="384" t="str">
        <f t="shared" si="291"/>
        <v/>
      </c>
      <c r="BM393" s="385" t="str">
        <f t="shared" si="292"/>
        <v/>
      </c>
      <c r="BN393" s="388"/>
      <c r="BO393" s="385" t="str">
        <f t="shared" si="293"/>
        <v/>
      </c>
      <c r="BP393" s="388"/>
      <c r="BQ393" s="385" t="str">
        <f t="shared" si="279"/>
        <v/>
      </c>
      <c r="BR393" s="388" t="str">
        <f t="shared" si="280"/>
        <v/>
      </c>
      <c r="BS393" s="385" t="str">
        <f t="shared" si="294"/>
        <v/>
      </c>
      <c r="BT393" s="600">
        <v>1</v>
      </c>
      <c r="BU393" s="598">
        <f t="shared" si="295"/>
        <v>0.33333333333333331</v>
      </c>
      <c r="BV393" s="600">
        <v>1</v>
      </c>
      <c r="BW393" s="598">
        <f t="shared" si="296"/>
        <v>0.33333333333333331</v>
      </c>
      <c r="BX393" s="387" t="str">
        <f t="shared" si="297"/>
        <v/>
      </c>
    </row>
    <row r="394" spans="1:76" s="167" customFormat="1" x14ac:dyDescent="0.2">
      <c r="A394" s="379" t="s">
        <v>99</v>
      </c>
      <c r="B394" s="379" t="s">
        <v>105</v>
      </c>
      <c r="C394" s="379" t="s">
        <v>107</v>
      </c>
      <c r="D394" s="379" t="s">
        <v>515</v>
      </c>
      <c r="E394" s="379" t="s">
        <v>504</v>
      </c>
      <c r="F394" s="379" t="s">
        <v>519</v>
      </c>
      <c r="G394" s="10" t="s">
        <v>925</v>
      </c>
      <c r="H394" s="12" t="s">
        <v>1109</v>
      </c>
      <c r="I394" s="10" t="s">
        <v>934</v>
      </c>
      <c r="J394" s="10"/>
      <c r="K394" s="380"/>
      <c r="L394" s="380"/>
      <c r="M394" s="381"/>
      <c r="N394" s="380"/>
      <c r="O394" s="380"/>
      <c r="P394" s="380"/>
      <c r="Q394" s="382"/>
      <c r="R394" s="382"/>
      <c r="S394" s="382"/>
      <c r="T394" s="391" t="s">
        <v>510</v>
      </c>
      <c r="U394" s="383">
        <v>2</v>
      </c>
      <c r="V394" s="383">
        <v>2</v>
      </c>
      <c r="W394" s="383">
        <v>2</v>
      </c>
      <c r="X394" s="123">
        <f t="shared" si="281"/>
        <v>1</v>
      </c>
      <c r="Y394" s="601">
        <f t="shared" si="282"/>
        <v>1314</v>
      </c>
      <c r="Z394" s="388" t="str">
        <f t="shared" si="259"/>
        <v/>
      </c>
      <c r="AA394" s="600">
        <v>2</v>
      </c>
      <c r="AB394" s="598">
        <f t="shared" si="304"/>
        <v>1</v>
      </c>
      <c r="AC394" s="384"/>
      <c r="AD394" s="385"/>
      <c r="AE394" s="600">
        <v>2</v>
      </c>
      <c r="AF394" s="598">
        <f t="shared" si="305"/>
        <v>1</v>
      </c>
      <c r="AG394" s="600">
        <f>AE394</f>
        <v>2</v>
      </c>
      <c r="AH394" s="385"/>
      <c r="AI394" s="600">
        <v>0</v>
      </c>
      <c r="AJ394" s="598">
        <f t="shared" si="298"/>
        <v>0</v>
      </c>
      <c r="AK394" s="600">
        <v>0</v>
      </c>
      <c r="AL394" s="598">
        <f t="shared" si="299"/>
        <v>0</v>
      </c>
      <c r="AM394" s="386">
        <v>2626</v>
      </c>
      <c r="AN394" s="601">
        <v>2</v>
      </c>
      <c r="AO394" s="602">
        <f t="shared" si="300"/>
        <v>7.6103500761035003E-4</v>
      </c>
      <c r="AP394" s="601">
        <f t="shared" si="263"/>
        <v>2628</v>
      </c>
      <c r="AQ394" s="167">
        <v>4180</v>
      </c>
      <c r="AR394" s="665">
        <v>0.62870813397129188</v>
      </c>
      <c r="AS394" s="382" t="str">
        <f t="shared" si="283"/>
        <v/>
      </c>
      <c r="AT394" s="382" t="str">
        <f t="shared" si="301"/>
        <v/>
      </c>
      <c r="AU394" s="388" t="str">
        <f t="shared" si="284"/>
        <v/>
      </c>
      <c r="AV394" s="388"/>
      <c r="AW394" s="385" t="str">
        <f t="shared" si="270"/>
        <v/>
      </c>
      <c r="AX394" s="388"/>
      <c r="AY394" s="385" t="str">
        <f t="shared" si="302"/>
        <v/>
      </c>
      <c r="AZ394" s="388" t="str">
        <f t="shared" si="285"/>
        <v/>
      </c>
      <c r="BA394" s="385" t="str">
        <f t="shared" si="286"/>
        <v/>
      </c>
      <c r="BB394" s="388"/>
      <c r="BC394" s="385" t="str">
        <f t="shared" si="287"/>
        <v/>
      </c>
      <c r="BD394" s="384"/>
      <c r="BE394" s="385" t="str">
        <f t="shared" si="303"/>
        <v/>
      </c>
      <c r="BF394" s="384" t="str">
        <f t="shared" si="288"/>
        <v/>
      </c>
      <c r="BG394" s="385" t="str">
        <f t="shared" si="289"/>
        <v/>
      </c>
      <c r="BH394" s="388"/>
      <c r="BI394" s="385" t="str">
        <f t="shared" si="290"/>
        <v/>
      </c>
      <c r="BJ394" s="384"/>
      <c r="BK394" s="385" t="str">
        <f t="shared" si="306"/>
        <v/>
      </c>
      <c r="BL394" s="384" t="str">
        <f t="shared" si="291"/>
        <v/>
      </c>
      <c r="BM394" s="385" t="str">
        <f t="shared" si="292"/>
        <v/>
      </c>
      <c r="BN394" s="388"/>
      <c r="BO394" s="385" t="str">
        <f t="shared" si="293"/>
        <v/>
      </c>
      <c r="BP394" s="388"/>
      <c r="BQ394" s="385" t="str">
        <f t="shared" si="279"/>
        <v/>
      </c>
      <c r="BR394" s="388" t="str">
        <f t="shared" si="280"/>
        <v/>
      </c>
      <c r="BS394" s="385" t="str">
        <f t="shared" si="294"/>
        <v/>
      </c>
      <c r="BT394" s="600">
        <v>0</v>
      </c>
      <c r="BU394" s="598">
        <f t="shared" si="295"/>
        <v>0</v>
      </c>
      <c r="BV394" s="600">
        <v>0</v>
      </c>
      <c r="BW394" s="598">
        <f t="shared" si="296"/>
        <v>0</v>
      </c>
      <c r="BX394" s="387" t="str">
        <f t="shared" si="297"/>
        <v/>
      </c>
    </row>
    <row r="395" spans="1:76" s="167" customFormat="1" x14ac:dyDescent="0.2">
      <c r="A395" s="379" t="s">
        <v>99</v>
      </c>
      <c r="B395" s="379" t="s">
        <v>105</v>
      </c>
      <c r="C395" s="379" t="s">
        <v>103</v>
      </c>
      <c r="D395" s="379" t="s">
        <v>515</v>
      </c>
      <c r="E395" s="379" t="s">
        <v>504</v>
      </c>
      <c r="F395" s="379" t="s">
        <v>519</v>
      </c>
      <c r="G395" s="10" t="s">
        <v>925</v>
      </c>
      <c r="H395" s="12" t="s">
        <v>1109</v>
      </c>
      <c r="I395" s="10" t="s">
        <v>934</v>
      </c>
      <c r="J395" s="10"/>
      <c r="K395" s="380"/>
      <c r="L395" s="380"/>
      <c r="M395" s="381"/>
      <c r="N395" s="380"/>
      <c r="O395" s="380"/>
      <c r="P395" s="380"/>
      <c r="Q395" s="382"/>
      <c r="R395" s="382"/>
      <c r="S395" s="382"/>
      <c r="T395" s="147" t="s">
        <v>386</v>
      </c>
      <c r="U395" s="383">
        <v>4</v>
      </c>
      <c r="V395" s="600">
        <v>0</v>
      </c>
      <c r="W395" s="600">
        <v>5</v>
      </c>
      <c r="X395" s="123">
        <f t="shared" si="281"/>
        <v>1.25</v>
      </c>
      <c r="Y395" s="601">
        <f t="shared" si="282"/>
        <v>1688</v>
      </c>
      <c r="Z395" s="601">
        <f t="shared" si="259"/>
        <v>850</v>
      </c>
      <c r="AA395" s="600">
        <v>3</v>
      </c>
      <c r="AB395" s="598">
        <f t="shared" si="304"/>
        <v>0.6</v>
      </c>
      <c r="AC395" s="384"/>
      <c r="AD395" s="385"/>
      <c r="AE395" s="600">
        <v>3</v>
      </c>
      <c r="AF395" s="598">
        <f t="shared" si="305"/>
        <v>0.75</v>
      </c>
      <c r="AG395" s="600">
        <f>AE395</f>
        <v>3</v>
      </c>
      <c r="AH395" s="385"/>
      <c r="AI395" s="600">
        <v>1</v>
      </c>
      <c r="AJ395" s="598">
        <f t="shared" si="298"/>
        <v>0.2</v>
      </c>
      <c r="AK395" s="600">
        <v>1</v>
      </c>
      <c r="AL395" s="598">
        <f t="shared" si="299"/>
        <v>0.25</v>
      </c>
      <c r="AM395" s="386">
        <v>6745</v>
      </c>
      <c r="AN395" s="601">
        <v>7</v>
      </c>
      <c r="AO395" s="602">
        <f t="shared" si="300"/>
        <v>1.0367298578199053E-3</v>
      </c>
      <c r="AP395" s="601">
        <f t="shared" si="263"/>
        <v>6752</v>
      </c>
      <c r="AQ395" s="167">
        <v>9620</v>
      </c>
      <c r="AR395" s="665">
        <v>0.70187110187110191</v>
      </c>
      <c r="AS395" s="386">
        <f t="shared" si="283"/>
        <v>6745</v>
      </c>
      <c r="AT395" s="386">
        <f t="shared" si="301"/>
        <v>7</v>
      </c>
      <c r="AU395" s="601">
        <f t="shared" si="284"/>
        <v>6752</v>
      </c>
      <c r="AV395" s="601">
        <v>3393</v>
      </c>
      <c r="AW395" s="598">
        <f t="shared" si="270"/>
        <v>0.50303928836174949</v>
      </c>
      <c r="AX395" s="601">
        <v>7</v>
      </c>
      <c r="AY395" s="598">
        <f t="shared" si="302"/>
        <v>1</v>
      </c>
      <c r="AZ395" s="601">
        <f t="shared" si="285"/>
        <v>3400</v>
      </c>
      <c r="BA395" s="598">
        <f t="shared" si="286"/>
        <v>0.50355450236966826</v>
      </c>
      <c r="BB395" s="601">
        <v>18</v>
      </c>
      <c r="BC395" s="598">
        <f t="shared" si="287"/>
        <v>5.3050397877984082E-3</v>
      </c>
      <c r="BD395" s="600">
        <v>0</v>
      </c>
      <c r="BE395" s="598">
        <f t="shared" si="303"/>
        <v>0</v>
      </c>
      <c r="BF395" s="600">
        <f t="shared" si="288"/>
        <v>18</v>
      </c>
      <c r="BG395" s="598">
        <f t="shared" si="289"/>
        <v>5.2941176470588233E-3</v>
      </c>
      <c r="BH395" s="601">
        <v>10</v>
      </c>
      <c r="BI395" s="598">
        <f t="shared" si="290"/>
        <v>0.55555555555555558</v>
      </c>
      <c r="BJ395" s="600">
        <v>0</v>
      </c>
      <c r="BK395" s="385" t="str">
        <f t="shared" si="306"/>
        <v/>
      </c>
      <c r="BL395" s="600">
        <f t="shared" si="291"/>
        <v>10</v>
      </c>
      <c r="BM395" s="598">
        <f t="shared" si="292"/>
        <v>0.55555555555555558</v>
      </c>
      <c r="BN395" s="601">
        <v>3</v>
      </c>
      <c r="BO395" s="598">
        <f t="shared" si="293"/>
        <v>8.8235294117647062E-4</v>
      </c>
      <c r="BP395" s="601">
        <v>29</v>
      </c>
      <c r="BQ395" s="598">
        <f t="shared" si="279"/>
        <v>8.5294117647058826E-3</v>
      </c>
      <c r="BR395" s="601">
        <f t="shared" si="280"/>
        <v>32</v>
      </c>
      <c r="BS395" s="598">
        <f t="shared" si="294"/>
        <v>9.4117647058823521E-3</v>
      </c>
      <c r="BT395" s="600">
        <v>3</v>
      </c>
      <c r="BU395" s="598">
        <f t="shared" si="295"/>
        <v>0.6</v>
      </c>
      <c r="BV395" s="600">
        <v>2</v>
      </c>
      <c r="BW395" s="598">
        <f t="shared" si="296"/>
        <v>0.5</v>
      </c>
      <c r="BX395" s="387" t="str">
        <f t="shared" si="297"/>
        <v/>
      </c>
    </row>
    <row r="396" spans="1:76" s="167" customFormat="1" x14ac:dyDescent="0.2">
      <c r="A396" s="379" t="s">
        <v>99</v>
      </c>
      <c r="B396" s="379" t="s">
        <v>105</v>
      </c>
      <c r="C396" s="379" t="s">
        <v>108</v>
      </c>
      <c r="D396" s="379" t="s">
        <v>515</v>
      </c>
      <c r="E396" s="379" t="s">
        <v>504</v>
      </c>
      <c r="F396" s="379" t="s">
        <v>519</v>
      </c>
      <c r="G396" s="10" t="s">
        <v>925</v>
      </c>
      <c r="H396" s="12" t="s">
        <v>1109</v>
      </c>
      <c r="I396" s="10" t="s">
        <v>934</v>
      </c>
      <c r="J396" s="10"/>
      <c r="K396" s="380"/>
      <c r="L396" s="380"/>
      <c r="M396" s="381"/>
      <c r="N396" s="380"/>
      <c r="O396" s="380"/>
      <c r="P396" s="380"/>
      <c r="Q396" s="382"/>
      <c r="R396" s="382"/>
      <c r="S396" s="382"/>
      <c r="T396" s="147" t="s">
        <v>386</v>
      </c>
      <c r="U396" s="383">
        <v>2</v>
      </c>
      <c r="V396" s="600">
        <v>0</v>
      </c>
      <c r="W396" s="600">
        <v>4</v>
      </c>
      <c r="X396" s="123">
        <f t="shared" si="281"/>
        <v>2</v>
      </c>
      <c r="Y396" s="601">
        <f t="shared" si="282"/>
        <v>1275.5</v>
      </c>
      <c r="Z396" s="601">
        <f t="shared" ref="Z396:Z459" si="307">IF(U396=V396,"",IF(AZ396="","",AZ396/(U396-V396)))</f>
        <v>580.5</v>
      </c>
      <c r="AA396" s="600">
        <v>1</v>
      </c>
      <c r="AB396" s="598">
        <f t="shared" si="304"/>
        <v>0.25</v>
      </c>
      <c r="AC396" s="384"/>
      <c r="AD396" s="385"/>
      <c r="AE396" s="600">
        <v>1</v>
      </c>
      <c r="AF396" s="598">
        <f t="shared" si="305"/>
        <v>0.5</v>
      </c>
      <c r="AG396" s="600">
        <f>AE396</f>
        <v>1</v>
      </c>
      <c r="AH396" s="385"/>
      <c r="AI396" s="600">
        <v>1</v>
      </c>
      <c r="AJ396" s="598">
        <f t="shared" si="298"/>
        <v>0.25</v>
      </c>
      <c r="AK396" s="600">
        <v>1</v>
      </c>
      <c r="AL396" s="598">
        <f t="shared" si="299"/>
        <v>0.5</v>
      </c>
      <c r="AM396" s="386">
        <v>2547</v>
      </c>
      <c r="AN396" s="601">
        <v>4</v>
      </c>
      <c r="AO396" s="602">
        <f t="shared" si="300"/>
        <v>1.5680125441003528E-3</v>
      </c>
      <c r="AP396" s="601">
        <f t="shared" si="263"/>
        <v>2551</v>
      </c>
      <c r="AQ396" s="167">
        <v>3860</v>
      </c>
      <c r="AR396" s="665">
        <v>0.66088082901554401</v>
      </c>
      <c r="AS396" s="386">
        <f t="shared" si="283"/>
        <v>2547</v>
      </c>
      <c r="AT396" s="386">
        <f t="shared" si="301"/>
        <v>4</v>
      </c>
      <c r="AU396" s="601">
        <f t="shared" si="284"/>
        <v>2551</v>
      </c>
      <c r="AV396" s="601">
        <v>1157</v>
      </c>
      <c r="AW396" s="598">
        <f t="shared" si="270"/>
        <v>0.45425991362387125</v>
      </c>
      <c r="AX396" s="601">
        <v>4</v>
      </c>
      <c r="AY396" s="598">
        <f t="shared" si="302"/>
        <v>1</v>
      </c>
      <c r="AZ396" s="601">
        <f t="shared" si="285"/>
        <v>1161</v>
      </c>
      <c r="BA396" s="598">
        <f t="shared" si="286"/>
        <v>0.45511564092512741</v>
      </c>
      <c r="BB396" s="601">
        <v>4</v>
      </c>
      <c r="BC396" s="598">
        <f t="shared" si="287"/>
        <v>3.4572169403630079E-3</v>
      </c>
      <c r="BD396" s="600">
        <v>0</v>
      </c>
      <c r="BE396" s="598">
        <f t="shared" si="303"/>
        <v>0</v>
      </c>
      <c r="BF396" s="600">
        <f t="shared" si="288"/>
        <v>4</v>
      </c>
      <c r="BG396" s="598">
        <f t="shared" si="289"/>
        <v>3.4453057708871662E-3</v>
      </c>
      <c r="BH396" s="601">
        <v>2</v>
      </c>
      <c r="BI396" s="598">
        <f t="shared" si="290"/>
        <v>0.5</v>
      </c>
      <c r="BJ396" s="600">
        <v>0</v>
      </c>
      <c r="BK396" s="385" t="str">
        <f t="shared" si="306"/>
        <v/>
      </c>
      <c r="BL396" s="600">
        <f t="shared" si="291"/>
        <v>2</v>
      </c>
      <c r="BM396" s="598">
        <f t="shared" si="292"/>
        <v>0.5</v>
      </c>
      <c r="BN396" s="601">
        <v>1</v>
      </c>
      <c r="BO396" s="598">
        <f t="shared" si="293"/>
        <v>8.6132644272179156E-4</v>
      </c>
      <c r="BP396" s="601">
        <v>37</v>
      </c>
      <c r="BQ396" s="598">
        <f t="shared" si="279"/>
        <v>3.1869078380706288E-2</v>
      </c>
      <c r="BR396" s="601">
        <f t="shared" si="280"/>
        <v>38</v>
      </c>
      <c r="BS396" s="598">
        <f t="shared" si="294"/>
        <v>3.273040482342808E-2</v>
      </c>
      <c r="BT396" s="600">
        <v>3</v>
      </c>
      <c r="BU396" s="598">
        <f t="shared" si="295"/>
        <v>0.75</v>
      </c>
      <c r="BV396" s="600">
        <v>1</v>
      </c>
      <c r="BW396" s="598">
        <f t="shared" si="296"/>
        <v>0.5</v>
      </c>
      <c r="BX396" s="387" t="str">
        <f t="shared" si="297"/>
        <v/>
      </c>
    </row>
    <row r="397" spans="1:76" s="167" customFormat="1" x14ac:dyDescent="0.2">
      <c r="A397" s="379" t="s">
        <v>99</v>
      </c>
      <c r="B397" s="379" t="s">
        <v>105</v>
      </c>
      <c r="C397" s="379" t="s">
        <v>104</v>
      </c>
      <c r="D397" s="379" t="s">
        <v>515</v>
      </c>
      <c r="E397" s="379" t="s">
        <v>504</v>
      </c>
      <c r="F397" s="379" t="s">
        <v>519</v>
      </c>
      <c r="G397" s="10" t="s">
        <v>925</v>
      </c>
      <c r="H397" s="12" t="s">
        <v>1109</v>
      </c>
      <c r="I397" s="10" t="s">
        <v>934</v>
      </c>
      <c r="J397" s="10"/>
      <c r="K397" s="391" t="s">
        <v>436</v>
      </c>
      <c r="L397" s="391" t="s">
        <v>438</v>
      </c>
      <c r="M397" s="473" t="s">
        <v>993</v>
      </c>
      <c r="N397" s="391" t="s">
        <v>439</v>
      </c>
      <c r="O397" s="391" t="s">
        <v>438</v>
      </c>
      <c r="P397" s="391" t="s">
        <v>438</v>
      </c>
      <c r="Q397" s="386">
        <v>17800</v>
      </c>
      <c r="R397" s="386">
        <v>65</v>
      </c>
      <c r="S397" s="386">
        <v>26</v>
      </c>
      <c r="T397" s="391" t="s">
        <v>510</v>
      </c>
      <c r="U397" s="383">
        <v>1</v>
      </c>
      <c r="V397" s="600">
        <v>1</v>
      </c>
      <c r="W397" s="600">
        <v>1</v>
      </c>
      <c r="X397" s="123">
        <f t="shared" si="281"/>
        <v>1</v>
      </c>
      <c r="Y397" s="601">
        <f t="shared" si="282"/>
        <v>1746</v>
      </c>
      <c r="Z397" s="388" t="str">
        <f t="shared" si="307"/>
        <v/>
      </c>
      <c r="AA397" s="600">
        <v>1</v>
      </c>
      <c r="AB397" s="598">
        <f t="shared" si="304"/>
        <v>1</v>
      </c>
      <c r="AC397" s="384"/>
      <c r="AD397" s="385"/>
      <c r="AE397" s="600">
        <v>1</v>
      </c>
      <c r="AF397" s="598">
        <f t="shared" si="305"/>
        <v>1</v>
      </c>
      <c r="AG397" s="600">
        <f>AE397</f>
        <v>1</v>
      </c>
      <c r="AH397" s="385"/>
      <c r="AI397" s="600">
        <v>0</v>
      </c>
      <c r="AJ397" s="598">
        <f t="shared" si="298"/>
        <v>0</v>
      </c>
      <c r="AK397" s="600">
        <v>0</v>
      </c>
      <c r="AL397" s="598">
        <f t="shared" si="299"/>
        <v>0</v>
      </c>
      <c r="AM397" s="386">
        <v>1745</v>
      </c>
      <c r="AN397" s="601">
        <v>1</v>
      </c>
      <c r="AO397" s="602">
        <f t="shared" si="300"/>
        <v>5.7273768613974802E-4</v>
      </c>
      <c r="AP397" s="601">
        <f t="shared" si="263"/>
        <v>1746</v>
      </c>
      <c r="AQ397" s="167">
        <v>2620</v>
      </c>
      <c r="AR397" s="665">
        <v>0.666412213740458</v>
      </c>
      <c r="AS397" s="382" t="str">
        <f t="shared" si="283"/>
        <v/>
      </c>
      <c r="AT397" s="382" t="str">
        <f t="shared" si="301"/>
        <v/>
      </c>
      <c r="AU397" s="388" t="str">
        <f t="shared" si="284"/>
        <v/>
      </c>
      <c r="AV397" s="388"/>
      <c r="AW397" s="385" t="str">
        <f t="shared" si="270"/>
        <v/>
      </c>
      <c r="AX397" s="388"/>
      <c r="AY397" s="385" t="str">
        <f t="shared" si="302"/>
        <v/>
      </c>
      <c r="AZ397" s="388" t="str">
        <f t="shared" si="285"/>
        <v/>
      </c>
      <c r="BA397" s="385" t="str">
        <f t="shared" si="286"/>
        <v/>
      </c>
      <c r="BB397" s="388"/>
      <c r="BC397" s="385" t="str">
        <f t="shared" si="287"/>
        <v/>
      </c>
      <c r="BD397" s="384"/>
      <c r="BE397" s="385" t="str">
        <f t="shared" si="303"/>
        <v/>
      </c>
      <c r="BF397" s="384" t="str">
        <f t="shared" si="288"/>
        <v/>
      </c>
      <c r="BG397" s="385" t="str">
        <f t="shared" si="289"/>
        <v/>
      </c>
      <c r="BH397" s="388"/>
      <c r="BI397" s="385" t="str">
        <f t="shared" si="290"/>
        <v/>
      </c>
      <c r="BJ397" s="384"/>
      <c r="BK397" s="385" t="str">
        <f t="shared" si="306"/>
        <v/>
      </c>
      <c r="BL397" s="384" t="str">
        <f t="shared" si="291"/>
        <v/>
      </c>
      <c r="BM397" s="385" t="str">
        <f t="shared" si="292"/>
        <v/>
      </c>
      <c r="BN397" s="388"/>
      <c r="BO397" s="385" t="str">
        <f t="shared" si="293"/>
        <v/>
      </c>
      <c r="BP397" s="388"/>
      <c r="BQ397" s="385" t="str">
        <f t="shared" si="279"/>
        <v/>
      </c>
      <c r="BR397" s="388" t="str">
        <f t="shared" si="280"/>
        <v/>
      </c>
      <c r="BS397" s="385" t="str">
        <f t="shared" si="294"/>
        <v/>
      </c>
      <c r="BT397" s="600">
        <v>0</v>
      </c>
      <c r="BU397" s="598">
        <f t="shared" si="295"/>
        <v>0</v>
      </c>
      <c r="BV397" s="600">
        <v>0</v>
      </c>
      <c r="BW397" s="598">
        <f t="shared" si="296"/>
        <v>0</v>
      </c>
      <c r="BX397" s="387" t="str">
        <f t="shared" si="297"/>
        <v/>
      </c>
    </row>
    <row r="398" spans="1:76" s="487" customFormat="1" ht="13.5" thickBot="1" x14ac:dyDescent="0.25">
      <c r="A398" s="392" t="s">
        <v>99</v>
      </c>
      <c r="B398" s="392" t="s">
        <v>105</v>
      </c>
      <c r="C398" s="392" t="s">
        <v>502</v>
      </c>
      <c r="D398" s="392" t="s">
        <v>509</v>
      </c>
      <c r="E398" s="392" t="s">
        <v>504</v>
      </c>
      <c r="F398" s="392" t="s">
        <v>519</v>
      </c>
      <c r="G398" s="9" t="s">
        <v>925</v>
      </c>
      <c r="H398" s="83" t="s">
        <v>1109</v>
      </c>
      <c r="I398" s="9" t="s">
        <v>934</v>
      </c>
      <c r="J398" s="9"/>
      <c r="K398" s="467"/>
      <c r="L398" s="467"/>
      <c r="M398" s="468"/>
      <c r="N398" s="467"/>
      <c r="O398" s="467"/>
      <c r="P398" s="467"/>
      <c r="Q398" s="466"/>
      <c r="R398" s="466"/>
      <c r="S398" s="466"/>
      <c r="T398" s="127" t="s">
        <v>386</v>
      </c>
      <c r="U398" s="397">
        <v>1</v>
      </c>
      <c r="V398" s="605">
        <v>0</v>
      </c>
      <c r="W398" s="605">
        <v>3</v>
      </c>
      <c r="X398" s="606">
        <f t="shared" si="281"/>
        <v>3</v>
      </c>
      <c r="Y398" s="607">
        <f t="shared" si="282"/>
        <v>17800</v>
      </c>
      <c r="Z398" s="607">
        <f t="shared" si="307"/>
        <v>7983</v>
      </c>
      <c r="AA398" s="605">
        <v>1</v>
      </c>
      <c r="AB398" s="608">
        <f t="shared" si="304"/>
        <v>0.33333333333333331</v>
      </c>
      <c r="AC398" s="605">
        <v>1</v>
      </c>
      <c r="AD398" s="608" t="s">
        <v>434</v>
      </c>
      <c r="AE398" s="605">
        <v>1</v>
      </c>
      <c r="AF398" s="608">
        <f t="shared" si="305"/>
        <v>1</v>
      </c>
      <c r="AG398" s="605">
        <v>1</v>
      </c>
      <c r="AH398" s="399"/>
      <c r="AI398" s="398"/>
      <c r="AJ398" s="399"/>
      <c r="AK398" s="398"/>
      <c r="AL398" s="399"/>
      <c r="AM398" s="396">
        <v>17781</v>
      </c>
      <c r="AN398" s="607">
        <v>19</v>
      </c>
      <c r="AO398" s="609">
        <f t="shared" si="300"/>
        <v>1.0674157303370787E-3</v>
      </c>
      <c r="AP398" s="607">
        <f t="shared" ref="AP398:AP461" si="308">AM398+AN398</f>
        <v>17800</v>
      </c>
      <c r="AQ398" s="167">
        <v>26820</v>
      </c>
      <c r="AR398" s="665">
        <v>0.66368381804623411</v>
      </c>
      <c r="AS398" s="396">
        <f t="shared" si="283"/>
        <v>17781</v>
      </c>
      <c r="AT398" s="396">
        <f t="shared" si="301"/>
        <v>19</v>
      </c>
      <c r="AU398" s="607">
        <f t="shared" si="284"/>
        <v>17800</v>
      </c>
      <c r="AV398" s="607">
        <v>7964</v>
      </c>
      <c r="AW398" s="608">
        <f t="shared" si="270"/>
        <v>0.44789381924526178</v>
      </c>
      <c r="AX398" s="607">
        <v>19</v>
      </c>
      <c r="AY398" s="608">
        <f t="shared" si="302"/>
        <v>1</v>
      </c>
      <c r="AZ398" s="607">
        <f t="shared" si="285"/>
        <v>7983</v>
      </c>
      <c r="BA398" s="608">
        <f t="shared" si="286"/>
        <v>0.44848314606741574</v>
      </c>
      <c r="BB398" s="607">
        <v>41</v>
      </c>
      <c r="BC398" s="608">
        <f t="shared" si="287"/>
        <v>5.1481667503766948E-3</v>
      </c>
      <c r="BD398" s="605">
        <v>0</v>
      </c>
      <c r="BE398" s="608">
        <f t="shared" si="303"/>
        <v>0</v>
      </c>
      <c r="BF398" s="605">
        <f t="shared" si="288"/>
        <v>41</v>
      </c>
      <c r="BG398" s="608">
        <f t="shared" si="289"/>
        <v>5.1359138168608296E-3</v>
      </c>
      <c r="BH398" s="607">
        <v>22</v>
      </c>
      <c r="BI398" s="608">
        <f t="shared" si="290"/>
        <v>0.53658536585365857</v>
      </c>
      <c r="BJ398" s="605">
        <v>0</v>
      </c>
      <c r="BK398" s="399" t="str">
        <f t="shared" si="306"/>
        <v/>
      </c>
      <c r="BL398" s="605">
        <f t="shared" si="291"/>
        <v>22</v>
      </c>
      <c r="BM398" s="608">
        <f t="shared" si="292"/>
        <v>0.53658536585365857</v>
      </c>
      <c r="BN398" s="607">
        <v>12</v>
      </c>
      <c r="BO398" s="608">
        <f t="shared" si="293"/>
        <v>1.5031942878617061E-3</v>
      </c>
      <c r="BP398" s="607">
        <v>166</v>
      </c>
      <c r="BQ398" s="608">
        <f t="shared" si="279"/>
        <v>2.0794187648753602E-2</v>
      </c>
      <c r="BR398" s="607">
        <f t="shared" si="280"/>
        <v>178</v>
      </c>
      <c r="BS398" s="608">
        <f t="shared" si="294"/>
        <v>2.2297381936615308E-2</v>
      </c>
      <c r="BT398" s="605">
        <v>1</v>
      </c>
      <c r="BU398" s="608">
        <f t="shared" si="295"/>
        <v>0.33333333333333331</v>
      </c>
      <c r="BV398" s="605">
        <v>0</v>
      </c>
      <c r="BW398" s="608">
        <f t="shared" si="296"/>
        <v>0</v>
      </c>
      <c r="BX398" s="411" t="str">
        <f t="shared" si="297"/>
        <v/>
      </c>
    </row>
    <row r="399" spans="1:76" s="486" customFormat="1" x14ac:dyDescent="0.2">
      <c r="A399" s="400" t="s">
        <v>109</v>
      </c>
      <c r="B399" s="400" t="s">
        <v>110</v>
      </c>
      <c r="C399" s="400" t="s">
        <v>502</v>
      </c>
      <c r="D399" s="400" t="s">
        <v>507</v>
      </c>
      <c r="E399" s="400" t="s">
        <v>504</v>
      </c>
      <c r="F399" s="400" t="s">
        <v>519</v>
      </c>
      <c r="G399" s="12" t="s">
        <v>321</v>
      </c>
      <c r="H399" s="12" t="s">
        <v>1112</v>
      </c>
      <c r="I399" s="12" t="s">
        <v>934</v>
      </c>
      <c r="J399" s="12"/>
      <c r="K399" s="401"/>
      <c r="L399" s="401"/>
      <c r="M399" s="402"/>
      <c r="N399" s="401"/>
      <c r="O399" s="401"/>
      <c r="P399" s="401"/>
      <c r="Q399" s="403"/>
      <c r="R399" s="403"/>
      <c r="S399" s="403"/>
      <c r="T399" s="391" t="s">
        <v>510</v>
      </c>
      <c r="U399" s="405">
        <v>4</v>
      </c>
      <c r="V399" s="597">
        <v>4</v>
      </c>
      <c r="W399" s="597">
        <v>4</v>
      </c>
      <c r="X399" s="113">
        <f t="shared" si="281"/>
        <v>1</v>
      </c>
      <c r="Y399" s="114">
        <f t="shared" si="282"/>
        <v>361</v>
      </c>
      <c r="Z399" s="428" t="str">
        <f t="shared" si="307"/>
        <v/>
      </c>
      <c r="AA399" s="406"/>
      <c r="AB399" s="407"/>
      <c r="AC399" s="406"/>
      <c r="AD399" s="407"/>
      <c r="AE399" s="406"/>
      <c r="AF399" s="407"/>
      <c r="AG399" s="406"/>
      <c r="AH399" s="407"/>
      <c r="AI399" s="597">
        <v>1</v>
      </c>
      <c r="AJ399" s="115">
        <f>AI399/W399</f>
        <v>0.25</v>
      </c>
      <c r="AK399" s="597">
        <v>1</v>
      </c>
      <c r="AL399" s="115">
        <f>AK399/U399</f>
        <v>0.25</v>
      </c>
      <c r="AM399" s="408">
        <v>1441</v>
      </c>
      <c r="AN399" s="114">
        <v>3</v>
      </c>
      <c r="AO399" s="118">
        <f t="shared" si="300"/>
        <v>2.0775623268698062E-3</v>
      </c>
      <c r="AP399" s="114">
        <f t="shared" si="308"/>
        <v>1444</v>
      </c>
      <c r="AQ399" s="167">
        <v>2190</v>
      </c>
      <c r="AR399" s="665">
        <v>0.65936073059360734</v>
      </c>
      <c r="AS399" s="403" t="str">
        <f t="shared" si="283"/>
        <v/>
      </c>
      <c r="AT399" s="403" t="str">
        <f t="shared" si="301"/>
        <v/>
      </c>
      <c r="AU399" s="428" t="str">
        <f t="shared" si="284"/>
        <v/>
      </c>
      <c r="AV399" s="428"/>
      <c r="AW399" s="407" t="str">
        <f t="shared" si="270"/>
        <v/>
      </c>
      <c r="AX399" s="428"/>
      <c r="AY399" s="407" t="str">
        <f t="shared" si="302"/>
        <v/>
      </c>
      <c r="AZ399" s="428" t="str">
        <f t="shared" si="285"/>
        <v/>
      </c>
      <c r="BA399" s="407" t="str">
        <f t="shared" si="286"/>
        <v/>
      </c>
      <c r="BB399" s="428" t="s">
        <v>323</v>
      </c>
      <c r="BC399" s="407" t="str">
        <f t="shared" si="287"/>
        <v/>
      </c>
      <c r="BD399" s="406" t="s">
        <v>323</v>
      </c>
      <c r="BE399" s="407" t="str">
        <f t="shared" si="303"/>
        <v/>
      </c>
      <c r="BF399" s="406" t="str">
        <f t="shared" si="288"/>
        <v/>
      </c>
      <c r="BG399" s="407" t="str">
        <f t="shared" si="289"/>
        <v/>
      </c>
      <c r="BH399" s="428"/>
      <c r="BI399" s="407" t="str">
        <f t="shared" si="290"/>
        <v/>
      </c>
      <c r="BJ399" s="406"/>
      <c r="BK399" s="407" t="str">
        <f t="shared" si="306"/>
        <v/>
      </c>
      <c r="BL399" s="406" t="str">
        <f t="shared" si="291"/>
        <v/>
      </c>
      <c r="BM399" s="407" t="str">
        <f t="shared" si="292"/>
        <v/>
      </c>
      <c r="BN399" s="428"/>
      <c r="BO399" s="407" t="str">
        <f t="shared" si="293"/>
        <v/>
      </c>
      <c r="BP399" s="428"/>
      <c r="BQ399" s="407" t="str">
        <f t="shared" si="279"/>
        <v/>
      </c>
      <c r="BR399" s="428" t="str">
        <f t="shared" si="280"/>
        <v/>
      </c>
      <c r="BS399" s="407" t="str">
        <f t="shared" si="294"/>
        <v/>
      </c>
      <c r="BT399" s="597">
        <v>3</v>
      </c>
      <c r="BU399" s="115">
        <f t="shared" si="295"/>
        <v>0.75</v>
      </c>
      <c r="BV399" s="597">
        <v>3</v>
      </c>
      <c r="BW399" s="115">
        <f t="shared" si="296"/>
        <v>0.75</v>
      </c>
      <c r="BX399" s="409" t="str">
        <f t="shared" si="297"/>
        <v/>
      </c>
    </row>
    <row r="400" spans="1:76" s="167" customFormat="1" x14ac:dyDescent="0.2">
      <c r="A400" s="379" t="s">
        <v>109</v>
      </c>
      <c r="B400" s="379" t="s">
        <v>111</v>
      </c>
      <c r="C400" s="379" t="s">
        <v>112</v>
      </c>
      <c r="D400" s="379" t="s">
        <v>515</v>
      </c>
      <c r="E400" s="379" t="s">
        <v>504</v>
      </c>
      <c r="F400" s="379" t="s">
        <v>519</v>
      </c>
      <c r="G400" s="10" t="s">
        <v>321</v>
      </c>
      <c r="H400" s="12" t="s">
        <v>1112</v>
      </c>
      <c r="I400" s="10" t="s">
        <v>934</v>
      </c>
      <c r="J400" s="10"/>
      <c r="K400" s="380"/>
      <c r="L400" s="380"/>
      <c r="M400" s="381"/>
      <c r="N400" s="380"/>
      <c r="O400" s="380"/>
      <c r="P400" s="380"/>
      <c r="Q400" s="382"/>
      <c r="R400" s="382"/>
      <c r="S400" s="382"/>
      <c r="T400" s="147" t="s">
        <v>386</v>
      </c>
      <c r="U400" s="383">
        <v>3</v>
      </c>
      <c r="V400" s="600">
        <v>0</v>
      </c>
      <c r="W400" s="600">
        <v>5</v>
      </c>
      <c r="X400" s="123">
        <f t="shared" si="281"/>
        <v>1.6666666666666667</v>
      </c>
      <c r="Y400" s="601">
        <f t="shared" si="282"/>
        <v>1407</v>
      </c>
      <c r="Z400" s="601">
        <f t="shared" si="307"/>
        <v>536</v>
      </c>
      <c r="AA400" s="600">
        <v>2</v>
      </c>
      <c r="AB400" s="598">
        <f>AA400/W400</f>
        <v>0.4</v>
      </c>
      <c r="AC400" s="384"/>
      <c r="AD400" s="385"/>
      <c r="AE400" s="600">
        <v>2</v>
      </c>
      <c r="AF400" s="598">
        <f>AE400/U400</f>
        <v>0.66666666666666663</v>
      </c>
      <c r="AG400" s="600">
        <f>AE400</f>
        <v>2</v>
      </c>
      <c r="AH400" s="385"/>
      <c r="AI400" s="600">
        <v>0</v>
      </c>
      <c r="AJ400" s="598">
        <f>AI400/W400</f>
        <v>0</v>
      </c>
      <c r="AK400" s="600">
        <v>0</v>
      </c>
      <c r="AL400" s="598">
        <f>AK400/U400</f>
        <v>0</v>
      </c>
      <c r="AM400" s="386">
        <v>4219</v>
      </c>
      <c r="AN400" s="601">
        <v>2</v>
      </c>
      <c r="AO400" s="602">
        <f t="shared" si="300"/>
        <v>4.7382136934375743E-4</v>
      </c>
      <c r="AP400" s="601">
        <f t="shared" si="308"/>
        <v>4221</v>
      </c>
      <c r="AQ400" s="167">
        <v>6340</v>
      </c>
      <c r="AR400" s="665">
        <v>0.6657728706624606</v>
      </c>
      <c r="AS400" s="386">
        <f t="shared" si="283"/>
        <v>4219</v>
      </c>
      <c r="AT400" s="386">
        <f t="shared" si="301"/>
        <v>2</v>
      </c>
      <c r="AU400" s="601">
        <f t="shared" si="284"/>
        <v>4221</v>
      </c>
      <c r="AV400" s="601">
        <v>1605</v>
      </c>
      <c r="AW400" s="598">
        <f t="shared" si="270"/>
        <v>0.38042190092438966</v>
      </c>
      <c r="AX400" s="601">
        <v>3</v>
      </c>
      <c r="AY400" s="598">
        <f t="shared" si="302"/>
        <v>1.5</v>
      </c>
      <c r="AZ400" s="601">
        <f t="shared" si="285"/>
        <v>1608</v>
      </c>
      <c r="BA400" s="598">
        <f t="shared" si="286"/>
        <v>0.38095238095238093</v>
      </c>
      <c r="BB400" s="601">
        <v>6</v>
      </c>
      <c r="BC400" s="598">
        <f t="shared" si="287"/>
        <v>3.7383177570093459E-3</v>
      </c>
      <c r="BD400" s="600">
        <v>1</v>
      </c>
      <c r="BE400" s="598">
        <f t="shared" si="303"/>
        <v>0.33333333333333331</v>
      </c>
      <c r="BF400" s="600">
        <f t="shared" si="288"/>
        <v>7</v>
      </c>
      <c r="BG400" s="598">
        <f t="shared" si="289"/>
        <v>4.3532338308457713E-3</v>
      </c>
      <c r="BH400" s="601">
        <v>6</v>
      </c>
      <c r="BI400" s="598">
        <f t="shared" si="290"/>
        <v>1</v>
      </c>
      <c r="BJ400" s="600">
        <v>1</v>
      </c>
      <c r="BK400" s="598">
        <f t="shared" si="306"/>
        <v>1</v>
      </c>
      <c r="BL400" s="600">
        <f t="shared" si="291"/>
        <v>7</v>
      </c>
      <c r="BM400" s="598">
        <f t="shared" si="292"/>
        <v>1</v>
      </c>
      <c r="BN400" s="601">
        <v>3</v>
      </c>
      <c r="BO400" s="598">
        <f t="shared" si="293"/>
        <v>1.8656716417910447E-3</v>
      </c>
      <c r="BP400" s="601">
        <v>36</v>
      </c>
      <c r="BQ400" s="598">
        <f t="shared" si="279"/>
        <v>2.2388059701492536E-2</v>
      </c>
      <c r="BR400" s="601">
        <f t="shared" si="280"/>
        <v>39</v>
      </c>
      <c r="BS400" s="598">
        <f t="shared" si="294"/>
        <v>2.4253731343283583E-2</v>
      </c>
      <c r="BT400" s="600">
        <v>2</v>
      </c>
      <c r="BU400" s="598">
        <f t="shared" si="295"/>
        <v>0.4</v>
      </c>
      <c r="BV400" s="600">
        <v>2</v>
      </c>
      <c r="BW400" s="598">
        <f t="shared" si="296"/>
        <v>0.66666666666666663</v>
      </c>
      <c r="BX400" s="387" t="str">
        <f t="shared" si="297"/>
        <v/>
      </c>
    </row>
    <row r="401" spans="1:76" s="167" customFormat="1" x14ac:dyDescent="0.2">
      <c r="A401" s="379" t="s">
        <v>109</v>
      </c>
      <c r="B401" s="379" t="s">
        <v>111</v>
      </c>
      <c r="C401" s="379" t="s">
        <v>113</v>
      </c>
      <c r="D401" s="379" t="s">
        <v>515</v>
      </c>
      <c r="E401" s="379" t="s">
        <v>504</v>
      </c>
      <c r="F401" s="379" t="s">
        <v>519</v>
      </c>
      <c r="G401" s="10" t="s">
        <v>321</v>
      </c>
      <c r="H401" s="12" t="s">
        <v>1112</v>
      </c>
      <c r="I401" s="10" t="s">
        <v>934</v>
      </c>
      <c r="J401" s="10"/>
      <c r="K401" s="380"/>
      <c r="L401" s="380"/>
      <c r="M401" s="381"/>
      <c r="N401" s="380"/>
      <c r="O401" s="380"/>
      <c r="P401" s="380"/>
      <c r="Q401" s="382"/>
      <c r="R401" s="382"/>
      <c r="S401" s="382"/>
      <c r="T401" s="147" t="s">
        <v>386</v>
      </c>
      <c r="U401" s="383">
        <v>1</v>
      </c>
      <c r="V401" s="600">
        <v>0</v>
      </c>
      <c r="W401" s="600">
        <v>2</v>
      </c>
      <c r="X401" s="123">
        <f t="shared" si="281"/>
        <v>2</v>
      </c>
      <c r="Y401" s="601">
        <f t="shared" si="282"/>
        <v>1444</v>
      </c>
      <c r="Z401" s="601">
        <f t="shared" si="307"/>
        <v>501</v>
      </c>
      <c r="AA401" s="600">
        <v>0</v>
      </c>
      <c r="AB401" s="598">
        <f>AA401/W401</f>
        <v>0</v>
      </c>
      <c r="AC401" s="384"/>
      <c r="AD401" s="385"/>
      <c r="AE401" s="600">
        <v>0</v>
      </c>
      <c r="AF401" s="598">
        <f>AE401/U401</f>
        <v>0</v>
      </c>
      <c r="AG401" s="600">
        <f>AE401</f>
        <v>0</v>
      </c>
      <c r="AH401" s="385"/>
      <c r="AI401" s="600">
        <v>0</v>
      </c>
      <c r="AJ401" s="598">
        <f>AI401/W401</f>
        <v>0</v>
      </c>
      <c r="AK401" s="600">
        <v>0</v>
      </c>
      <c r="AL401" s="598">
        <f>AK401/U401</f>
        <v>0</v>
      </c>
      <c r="AM401" s="386">
        <v>1441</v>
      </c>
      <c r="AN401" s="601">
        <v>3</v>
      </c>
      <c r="AO401" s="602">
        <f t="shared" si="300"/>
        <v>2.0775623268698062E-3</v>
      </c>
      <c r="AP401" s="601">
        <f t="shared" si="308"/>
        <v>1444</v>
      </c>
      <c r="AQ401" s="167">
        <v>2190</v>
      </c>
      <c r="AR401" s="665">
        <v>0.65936073059360734</v>
      </c>
      <c r="AS401" s="386">
        <f t="shared" si="283"/>
        <v>1441</v>
      </c>
      <c r="AT401" s="386">
        <f t="shared" si="301"/>
        <v>3</v>
      </c>
      <c r="AU401" s="601">
        <f t="shared" si="284"/>
        <v>1444</v>
      </c>
      <c r="AV401" s="601">
        <v>497</v>
      </c>
      <c r="AW401" s="598">
        <f t="shared" si="270"/>
        <v>0.34489937543372656</v>
      </c>
      <c r="AX401" s="601">
        <v>4</v>
      </c>
      <c r="AY401" s="598">
        <f t="shared" si="302"/>
        <v>1.3333333333333333</v>
      </c>
      <c r="AZ401" s="601">
        <f t="shared" si="285"/>
        <v>501</v>
      </c>
      <c r="BA401" s="598">
        <f t="shared" si="286"/>
        <v>0.34695290858725764</v>
      </c>
      <c r="BB401" s="601">
        <v>1</v>
      </c>
      <c r="BC401" s="598">
        <f t="shared" si="287"/>
        <v>2.012072434607646E-3</v>
      </c>
      <c r="BD401" s="600">
        <v>1</v>
      </c>
      <c r="BE401" s="598">
        <f t="shared" si="303"/>
        <v>0.25</v>
      </c>
      <c r="BF401" s="600">
        <f t="shared" si="288"/>
        <v>2</v>
      </c>
      <c r="BG401" s="598">
        <f t="shared" si="289"/>
        <v>3.9920159680638719E-3</v>
      </c>
      <c r="BH401" s="601">
        <v>1</v>
      </c>
      <c r="BI401" s="598">
        <f t="shared" si="290"/>
        <v>1</v>
      </c>
      <c r="BJ401" s="600">
        <v>1</v>
      </c>
      <c r="BK401" s="598">
        <f t="shared" si="306"/>
        <v>1</v>
      </c>
      <c r="BL401" s="600">
        <f t="shared" si="291"/>
        <v>2</v>
      </c>
      <c r="BM401" s="598">
        <f t="shared" si="292"/>
        <v>1</v>
      </c>
      <c r="BN401" s="601">
        <v>0</v>
      </c>
      <c r="BO401" s="598">
        <f t="shared" si="293"/>
        <v>0</v>
      </c>
      <c r="BP401" s="601">
        <v>21</v>
      </c>
      <c r="BQ401" s="598">
        <f t="shared" si="279"/>
        <v>4.1916167664670656E-2</v>
      </c>
      <c r="BR401" s="601">
        <f t="shared" si="280"/>
        <v>21</v>
      </c>
      <c r="BS401" s="598">
        <f t="shared" si="294"/>
        <v>4.1916167664670656E-2</v>
      </c>
      <c r="BT401" s="600">
        <v>1</v>
      </c>
      <c r="BU401" s="598">
        <f t="shared" si="295"/>
        <v>0.5</v>
      </c>
      <c r="BV401" s="600">
        <v>0</v>
      </c>
      <c r="BW401" s="598">
        <f t="shared" si="296"/>
        <v>0</v>
      </c>
      <c r="BX401" s="387" t="str">
        <f t="shared" si="297"/>
        <v/>
      </c>
    </row>
    <row r="402" spans="1:76" s="167" customFormat="1" x14ac:dyDescent="0.2">
      <c r="A402" s="379" t="s">
        <v>109</v>
      </c>
      <c r="B402" s="379" t="s">
        <v>111</v>
      </c>
      <c r="C402" s="379" t="s">
        <v>114</v>
      </c>
      <c r="D402" s="379" t="s">
        <v>515</v>
      </c>
      <c r="E402" s="379" t="s">
        <v>504</v>
      </c>
      <c r="F402" s="379" t="s">
        <v>519</v>
      </c>
      <c r="G402" s="10" t="s">
        <v>321</v>
      </c>
      <c r="H402" s="12" t="s">
        <v>1112</v>
      </c>
      <c r="I402" s="10" t="s">
        <v>934</v>
      </c>
      <c r="J402" s="10"/>
      <c r="K402" s="391" t="s">
        <v>436</v>
      </c>
      <c r="L402" s="391" t="s">
        <v>438</v>
      </c>
      <c r="M402" s="473" t="s">
        <v>459</v>
      </c>
      <c r="N402" s="391" t="s">
        <v>437</v>
      </c>
      <c r="O402" s="391" t="s">
        <v>438</v>
      </c>
      <c r="P402" s="391" t="s">
        <v>438</v>
      </c>
      <c r="Q402" s="386">
        <v>14909</v>
      </c>
      <c r="R402" s="386">
        <v>172</v>
      </c>
      <c r="S402" s="386">
        <v>9</v>
      </c>
      <c r="T402" s="147" t="s">
        <v>386</v>
      </c>
      <c r="U402" s="383">
        <v>6</v>
      </c>
      <c r="V402" s="600">
        <v>0</v>
      </c>
      <c r="W402" s="600">
        <v>15</v>
      </c>
      <c r="X402" s="123">
        <f t="shared" si="281"/>
        <v>2.5</v>
      </c>
      <c r="Y402" s="601">
        <f t="shared" si="282"/>
        <v>1540.6666666666667</v>
      </c>
      <c r="Z402" s="601">
        <f t="shared" si="307"/>
        <v>620.16666666666663</v>
      </c>
      <c r="AA402" s="600">
        <v>6</v>
      </c>
      <c r="AB402" s="598">
        <f>AA402/W402</f>
        <v>0.4</v>
      </c>
      <c r="AC402" s="384"/>
      <c r="AD402" s="385"/>
      <c r="AE402" s="600">
        <v>4</v>
      </c>
      <c r="AF402" s="598">
        <f>AE402/U402</f>
        <v>0.66666666666666663</v>
      </c>
      <c r="AG402" s="600">
        <f>AE402</f>
        <v>4</v>
      </c>
      <c r="AH402" s="385"/>
      <c r="AI402" s="600">
        <v>0</v>
      </c>
      <c r="AJ402" s="598">
        <f>AI402/W402</f>
        <v>0</v>
      </c>
      <c r="AK402" s="600">
        <v>0</v>
      </c>
      <c r="AL402" s="598">
        <f>AK402/U402</f>
        <v>0</v>
      </c>
      <c r="AM402" s="386">
        <v>9236</v>
      </c>
      <c r="AN402" s="601">
        <v>8</v>
      </c>
      <c r="AO402" s="602">
        <f t="shared" si="300"/>
        <v>8.6542622241453913E-4</v>
      </c>
      <c r="AP402" s="601">
        <f t="shared" si="308"/>
        <v>9244</v>
      </c>
      <c r="AQ402" s="167">
        <v>14300</v>
      </c>
      <c r="AR402" s="665">
        <v>0.64643356643356642</v>
      </c>
      <c r="AS402" s="386">
        <f t="shared" si="283"/>
        <v>9236</v>
      </c>
      <c r="AT402" s="386">
        <f t="shared" si="301"/>
        <v>8</v>
      </c>
      <c r="AU402" s="601">
        <f t="shared" si="284"/>
        <v>9244</v>
      </c>
      <c r="AV402" s="601">
        <v>3713</v>
      </c>
      <c r="AW402" s="598">
        <f t="shared" si="270"/>
        <v>0.40201385881333912</v>
      </c>
      <c r="AX402" s="601">
        <v>8</v>
      </c>
      <c r="AY402" s="598">
        <f t="shared" si="302"/>
        <v>1</v>
      </c>
      <c r="AZ402" s="601">
        <f t="shared" si="285"/>
        <v>3721</v>
      </c>
      <c r="BA402" s="598">
        <f t="shared" si="286"/>
        <v>0.40253137170056252</v>
      </c>
      <c r="BB402" s="601">
        <v>57</v>
      </c>
      <c r="BC402" s="598">
        <f t="shared" si="287"/>
        <v>1.5351467815782387E-2</v>
      </c>
      <c r="BD402" s="600">
        <v>0</v>
      </c>
      <c r="BE402" s="598">
        <f t="shared" si="303"/>
        <v>0</v>
      </c>
      <c r="BF402" s="600">
        <f t="shared" si="288"/>
        <v>57</v>
      </c>
      <c r="BG402" s="598">
        <f t="shared" si="289"/>
        <v>1.5318462778822897E-2</v>
      </c>
      <c r="BH402" s="601">
        <v>54</v>
      </c>
      <c r="BI402" s="598">
        <f t="shared" si="290"/>
        <v>0.94736842105263153</v>
      </c>
      <c r="BJ402" s="600">
        <v>0</v>
      </c>
      <c r="BK402" s="385" t="str">
        <f t="shared" si="306"/>
        <v/>
      </c>
      <c r="BL402" s="600">
        <f t="shared" si="291"/>
        <v>54</v>
      </c>
      <c r="BM402" s="598">
        <f t="shared" si="292"/>
        <v>0.94736842105263153</v>
      </c>
      <c r="BN402" s="601">
        <v>30</v>
      </c>
      <c r="BO402" s="598">
        <f t="shared" si="293"/>
        <v>8.0623488309594198E-3</v>
      </c>
      <c r="BP402" s="601">
        <v>16</v>
      </c>
      <c r="BQ402" s="598">
        <f t="shared" si="279"/>
        <v>4.29991937651169E-3</v>
      </c>
      <c r="BR402" s="601">
        <f t="shared" si="280"/>
        <v>46</v>
      </c>
      <c r="BS402" s="598">
        <f t="shared" si="294"/>
        <v>1.2362268207471111E-2</v>
      </c>
      <c r="BT402" s="600">
        <v>6</v>
      </c>
      <c r="BU402" s="598">
        <f t="shared" si="295"/>
        <v>0.4</v>
      </c>
      <c r="BV402" s="600">
        <v>3</v>
      </c>
      <c r="BW402" s="598">
        <f t="shared" si="296"/>
        <v>0.5</v>
      </c>
      <c r="BX402" s="387" t="str">
        <f t="shared" si="297"/>
        <v/>
      </c>
    </row>
    <row r="403" spans="1:76" s="167" customFormat="1" ht="13.5" thickBot="1" x14ac:dyDescent="0.25">
      <c r="A403" s="379" t="s">
        <v>109</v>
      </c>
      <c r="B403" s="379" t="s">
        <v>111</v>
      </c>
      <c r="C403" s="379" t="s">
        <v>502</v>
      </c>
      <c r="D403" s="379" t="s">
        <v>509</v>
      </c>
      <c r="E403" s="379" t="s">
        <v>504</v>
      </c>
      <c r="F403" s="379" t="s">
        <v>519</v>
      </c>
      <c r="G403" s="10" t="s">
        <v>321</v>
      </c>
      <c r="H403" s="83" t="s">
        <v>1112</v>
      </c>
      <c r="I403" s="9" t="s">
        <v>934</v>
      </c>
      <c r="J403" s="10"/>
      <c r="K403" s="380"/>
      <c r="L403" s="380"/>
      <c r="M403" s="483"/>
      <c r="N403" s="380"/>
      <c r="O403" s="380"/>
      <c r="P403" s="380"/>
      <c r="Q403" s="390"/>
      <c r="R403" s="390"/>
      <c r="S403" s="390"/>
      <c r="T403" s="147" t="s">
        <v>386</v>
      </c>
      <c r="U403" s="383">
        <v>1</v>
      </c>
      <c r="V403" s="600">
        <v>0</v>
      </c>
      <c r="W403" s="600">
        <v>3</v>
      </c>
      <c r="X403" s="123">
        <f t="shared" si="281"/>
        <v>3</v>
      </c>
      <c r="Y403" s="601">
        <f t="shared" si="282"/>
        <v>14909</v>
      </c>
      <c r="Z403" s="601">
        <f t="shared" si="307"/>
        <v>5830</v>
      </c>
      <c r="AA403" s="600">
        <v>1</v>
      </c>
      <c r="AB403" s="598">
        <f>AA403/W403</f>
        <v>0.33333333333333331</v>
      </c>
      <c r="AC403" s="600">
        <v>2</v>
      </c>
      <c r="AD403" s="598" t="s">
        <v>434</v>
      </c>
      <c r="AE403" s="600">
        <v>1</v>
      </c>
      <c r="AF403" s="598">
        <f>AE403/U403</f>
        <v>1</v>
      </c>
      <c r="AG403" s="600">
        <v>1</v>
      </c>
      <c r="AH403" s="385"/>
      <c r="AI403" s="384"/>
      <c r="AJ403" s="385"/>
      <c r="AK403" s="384"/>
      <c r="AL403" s="385"/>
      <c r="AM403" s="386">
        <v>14896</v>
      </c>
      <c r="AN403" s="601">
        <v>13</v>
      </c>
      <c r="AO403" s="602">
        <f t="shared" si="300"/>
        <v>8.719565363203434E-4</v>
      </c>
      <c r="AP403" s="601">
        <f t="shared" si="308"/>
        <v>14909</v>
      </c>
      <c r="AQ403" s="167">
        <v>22830</v>
      </c>
      <c r="AR403" s="665">
        <v>0.65304424003504158</v>
      </c>
      <c r="AS403" s="386">
        <f t="shared" si="283"/>
        <v>14896</v>
      </c>
      <c r="AT403" s="386">
        <f t="shared" si="301"/>
        <v>13</v>
      </c>
      <c r="AU403" s="601">
        <f t="shared" si="284"/>
        <v>14909</v>
      </c>
      <c r="AV403" s="601">
        <v>5815</v>
      </c>
      <c r="AW403" s="598">
        <f t="shared" si="270"/>
        <v>0.3903732545649839</v>
      </c>
      <c r="AX403" s="601">
        <v>15</v>
      </c>
      <c r="AY403" s="598">
        <f t="shared" si="302"/>
        <v>1.1538461538461537</v>
      </c>
      <c r="AZ403" s="601">
        <f t="shared" si="285"/>
        <v>5830</v>
      </c>
      <c r="BA403" s="598">
        <f t="shared" si="286"/>
        <v>0.39103896974981556</v>
      </c>
      <c r="BB403" s="601">
        <v>64</v>
      </c>
      <c r="BC403" s="598">
        <f t="shared" si="287"/>
        <v>1.1006018916595013E-2</v>
      </c>
      <c r="BD403" s="600">
        <v>2</v>
      </c>
      <c r="BE403" s="598">
        <f t="shared" si="303"/>
        <v>0.13333333333333333</v>
      </c>
      <c r="BF403" s="600">
        <f t="shared" si="288"/>
        <v>66</v>
      </c>
      <c r="BG403" s="598">
        <f t="shared" si="289"/>
        <v>1.1320754716981131E-2</v>
      </c>
      <c r="BH403" s="601">
        <v>61</v>
      </c>
      <c r="BI403" s="598">
        <f t="shared" si="290"/>
        <v>0.953125</v>
      </c>
      <c r="BJ403" s="600">
        <v>2</v>
      </c>
      <c r="BK403" s="598">
        <f t="shared" si="306"/>
        <v>1</v>
      </c>
      <c r="BL403" s="600">
        <f t="shared" si="291"/>
        <v>63</v>
      </c>
      <c r="BM403" s="598">
        <f t="shared" si="292"/>
        <v>0.95454545454545459</v>
      </c>
      <c r="BN403" s="601">
        <v>6</v>
      </c>
      <c r="BO403" s="598">
        <f t="shared" si="293"/>
        <v>1.0291595197255575E-3</v>
      </c>
      <c r="BP403" s="601">
        <v>118</v>
      </c>
      <c r="BQ403" s="598">
        <f t="shared" si="279"/>
        <v>2.0240137221269296E-2</v>
      </c>
      <c r="BR403" s="601">
        <f t="shared" si="280"/>
        <v>124</v>
      </c>
      <c r="BS403" s="598">
        <f t="shared" si="294"/>
        <v>2.1269296740994856E-2</v>
      </c>
      <c r="BT403" s="600">
        <v>1</v>
      </c>
      <c r="BU403" s="598">
        <f t="shared" si="295"/>
        <v>0.33333333333333331</v>
      </c>
      <c r="BV403" s="600">
        <v>0</v>
      </c>
      <c r="BW403" s="598">
        <f t="shared" si="296"/>
        <v>0</v>
      </c>
      <c r="BX403" s="387" t="str">
        <f t="shared" si="297"/>
        <v/>
      </c>
    </row>
    <row r="404" spans="1:76" s="167" customFormat="1" x14ac:dyDescent="0.2">
      <c r="A404" s="379" t="s">
        <v>115</v>
      </c>
      <c r="B404" s="379" t="s">
        <v>117</v>
      </c>
      <c r="C404" s="379" t="s">
        <v>502</v>
      </c>
      <c r="D404" s="379" t="s">
        <v>507</v>
      </c>
      <c r="E404" s="379" t="s">
        <v>504</v>
      </c>
      <c r="F404" s="379" t="s">
        <v>519</v>
      </c>
      <c r="G404" s="10" t="s">
        <v>320</v>
      </c>
      <c r="H404" s="12" t="s">
        <v>1112</v>
      </c>
      <c r="I404" s="12" t="s">
        <v>934</v>
      </c>
      <c r="J404" s="10"/>
      <c r="K404" s="380"/>
      <c r="L404" s="380"/>
      <c r="M404" s="381"/>
      <c r="N404" s="380"/>
      <c r="O404" s="380"/>
      <c r="P404" s="380"/>
      <c r="Q404" s="382"/>
      <c r="R404" s="382"/>
      <c r="S404" s="382"/>
      <c r="T404" s="391" t="s">
        <v>510</v>
      </c>
      <c r="U404" s="383">
        <v>4</v>
      </c>
      <c r="V404" s="600">
        <v>4</v>
      </c>
      <c r="W404" s="600">
        <v>4</v>
      </c>
      <c r="X404" s="123">
        <f t="shared" si="281"/>
        <v>1</v>
      </c>
      <c r="Y404" s="601">
        <f t="shared" si="282"/>
        <v>536.75</v>
      </c>
      <c r="Z404" s="388" t="str">
        <f t="shared" si="307"/>
        <v/>
      </c>
      <c r="AA404" s="384"/>
      <c r="AB404" s="385"/>
      <c r="AC404" s="384"/>
      <c r="AD404" s="385"/>
      <c r="AE404" s="384"/>
      <c r="AF404" s="385"/>
      <c r="AG404" s="384"/>
      <c r="AH404" s="385"/>
      <c r="AI404" s="600">
        <v>3</v>
      </c>
      <c r="AJ404" s="598">
        <f t="shared" ref="AJ404:AJ409" si="309">AI404/W404</f>
        <v>0.75</v>
      </c>
      <c r="AK404" s="600">
        <v>3</v>
      </c>
      <c r="AL404" s="598">
        <f t="shared" ref="AL404:AL409" si="310">AK404/U404</f>
        <v>0.75</v>
      </c>
      <c r="AM404" s="386">
        <v>2143</v>
      </c>
      <c r="AN404" s="601">
        <v>4</v>
      </c>
      <c r="AO404" s="602">
        <f t="shared" si="300"/>
        <v>1.8630647414997672E-3</v>
      </c>
      <c r="AP404" s="601">
        <f t="shared" si="308"/>
        <v>2147</v>
      </c>
      <c r="AQ404" s="167">
        <v>3050</v>
      </c>
      <c r="AR404" s="665">
        <v>0.70393442622950819</v>
      </c>
      <c r="AS404" s="382" t="str">
        <f t="shared" si="283"/>
        <v/>
      </c>
      <c r="AT404" s="382" t="str">
        <f t="shared" si="301"/>
        <v/>
      </c>
      <c r="AU404" s="388" t="str">
        <f t="shared" si="284"/>
        <v/>
      </c>
      <c r="AV404" s="388"/>
      <c r="AW404" s="385" t="str">
        <f t="shared" si="270"/>
        <v/>
      </c>
      <c r="AX404" s="388"/>
      <c r="AY404" s="385" t="str">
        <f t="shared" si="302"/>
        <v/>
      </c>
      <c r="AZ404" s="388" t="str">
        <f t="shared" si="285"/>
        <v/>
      </c>
      <c r="BA404" s="385" t="str">
        <f t="shared" si="286"/>
        <v/>
      </c>
      <c r="BB404" s="388"/>
      <c r="BC404" s="385" t="str">
        <f t="shared" si="287"/>
        <v/>
      </c>
      <c r="BD404" s="384"/>
      <c r="BE404" s="385" t="str">
        <f t="shared" si="303"/>
        <v/>
      </c>
      <c r="BF404" s="384" t="str">
        <f t="shared" si="288"/>
        <v/>
      </c>
      <c r="BG404" s="385" t="str">
        <f t="shared" si="289"/>
        <v/>
      </c>
      <c r="BH404" s="388"/>
      <c r="BI404" s="385" t="str">
        <f t="shared" si="290"/>
        <v/>
      </c>
      <c r="BJ404" s="384"/>
      <c r="BK404" s="385" t="str">
        <f t="shared" si="306"/>
        <v/>
      </c>
      <c r="BL404" s="384" t="str">
        <f t="shared" si="291"/>
        <v/>
      </c>
      <c r="BM404" s="385" t="str">
        <f t="shared" si="292"/>
        <v/>
      </c>
      <c r="BN404" s="388"/>
      <c r="BO404" s="385" t="str">
        <f t="shared" si="293"/>
        <v/>
      </c>
      <c r="BP404" s="388"/>
      <c r="BQ404" s="385" t="str">
        <f t="shared" si="279"/>
        <v/>
      </c>
      <c r="BR404" s="388" t="str">
        <f t="shared" si="280"/>
        <v/>
      </c>
      <c r="BS404" s="385" t="str">
        <f t="shared" si="294"/>
        <v/>
      </c>
      <c r="BT404" s="600">
        <v>2</v>
      </c>
      <c r="BU404" s="598">
        <f t="shared" si="295"/>
        <v>0.5</v>
      </c>
      <c r="BV404" s="600">
        <v>2</v>
      </c>
      <c r="BW404" s="598">
        <f t="shared" si="296"/>
        <v>0.5</v>
      </c>
      <c r="BX404" s="387" t="str">
        <f t="shared" si="297"/>
        <v/>
      </c>
    </row>
    <row r="405" spans="1:76" s="167" customFormat="1" x14ac:dyDescent="0.2">
      <c r="A405" s="379" t="s">
        <v>115</v>
      </c>
      <c r="B405" s="379" t="s">
        <v>118</v>
      </c>
      <c r="C405" s="379" t="s">
        <v>502</v>
      </c>
      <c r="D405" s="379" t="s">
        <v>507</v>
      </c>
      <c r="E405" s="379" t="s">
        <v>504</v>
      </c>
      <c r="F405" s="379" t="s">
        <v>519</v>
      </c>
      <c r="G405" s="10" t="s">
        <v>320</v>
      </c>
      <c r="H405" s="12" t="s">
        <v>1112</v>
      </c>
      <c r="I405" s="10" t="s">
        <v>934</v>
      </c>
      <c r="J405" s="10"/>
      <c r="K405" s="380"/>
      <c r="L405" s="380"/>
      <c r="M405" s="381"/>
      <c r="N405" s="380"/>
      <c r="O405" s="380"/>
      <c r="P405" s="380"/>
      <c r="Q405" s="382"/>
      <c r="R405" s="382"/>
      <c r="S405" s="382"/>
      <c r="T405" s="147" t="s">
        <v>386</v>
      </c>
      <c r="U405" s="383">
        <v>4</v>
      </c>
      <c r="V405" s="600">
        <v>0</v>
      </c>
      <c r="W405" s="600">
        <v>5</v>
      </c>
      <c r="X405" s="123">
        <f t="shared" si="281"/>
        <v>1.25</v>
      </c>
      <c r="Y405" s="601">
        <f t="shared" si="282"/>
        <v>607.25</v>
      </c>
      <c r="Z405" s="601">
        <f t="shared" si="307"/>
        <v>294.5</v>
      </c>
      <c r="AA405" s="384"/>
      <c r="AB405" s="385"/>
      <c r="AC405" s="384"/>
      <c r="AD405" s="385"/>
      <c r="AE405" s="384"/>
      <c r="AF405" s="385"/>
      <c r="AG405" s="384"/>
      <c r="AH405" s="385"/>
      <c r="AI405" s="600">
        <v>2</v>
      </c>
      <c r="AJ405" s="598">
        <f t="shared" si="309"/>
        <v>0.4</v>
      </c>
      <c r="AK405" s="600">
        <v>2</v>
      </c>
      <c r="AL405" s="598">
        <f t="shared" si="310"/>
        <v>0.5</v>
      </c>
      <c r="AM405" s="386">
        <v>2414</v>
      </c>
      <c r="AN405" s="601">
        <v>15</v>
      </c>
      <c r="AO405" s="602">
        <f t="shared" si="300"/>
        <v>6.1753808151502679E-3</v>
      </c>
      <c r="AP405" s="601">
        <f t="shared" si="308"/>
        <v>2429</v>
      </c>
      <c r="AQ405" s="167">
        <v>3050</v>
      </c>
      <c r="AR405" s="665">
        <v>0.79639344262295086</v>
      </c>
      <c r="AS405" s="386">
        <f t="shared" si="283"/>
        <v>2414</v>
      </c>
      <c r="AT405" s="386">
        <f t="shared" si="301"/>
        <v>15</v>
      </c>
      <c r="AU405" s="601">
        <f t="shared" si="284"/>
        <v>2429</v>
      </c>
      <c r="AV405" s="601">
        <v>1165</v>
      </c>
      <c r="AW405" s="598">
        <f t="shared" si="270"/>
        <v>0.48260149130074564</v>
      </c>
      <c r="AX405" s="601">
        <v>13</v>
      </c>
      <c r="AY405" s="598">
        <f t="shared" si="302"/>
        <v>0.8666666666666667</v>
      </c>
      <c r="AZ405" s="601">
        <f t="shared" si="285"/>
        <v>1178</v>
      </c>
      <c r="BA405" s="598">
        <f t="shared" si="286"/>
        <v>0.48497324001646769</v>
      </c>
      <c r="BB405" s="601">
        <v>10</v>
      </c>
      <c r="BC405" s="598">
        <f t="shared" si="287"/>
        <v>8.5836909871244635E-3</v>
      </c>
      <c r="BD405" s="600">
        <v>1</v>
      </c>
      <c r="BE405" s="598">
        <f t="shared" si="303"/>
        <v>7.6923076923076927E-2</v>
      </c>
      <c r="BF405" s="600">
        <f t="shared" si="288"/>
        <v>11</v>
      </c>
      <c r="BG405" s="598">
        <f t="shared" si="289"/>
        <v>9.3378607809847195E-3</v>
      </c>
      <c r="BH405" s="601">
        <v>10</v>
      </c>
      <c r="BI405" s="598">
        <f t="shared" si="290"/>
        <v>1</v>
      </c>
      <c r="BJ405" s="600">
        <v>1</v>
      </c>
      <c r="BK405" s="598">
        <f t="shared" si="306"/>
        <v>1</v>
      </c>
      <c r="BL405" s="600">
        <f t="shared" si="291"/>
        <v>11</v>
      </c>
      <c r="BM405" s="598">
        <f t="shared" si="292"/>
        <v>1</v>
      </c>
      <c r="BN405" s="601">
        <v>1</v>
      </c>
      <c r="BO405" s="598">
        <f t="shared" si="293"/>
        <v>8.4889643463497452E-4</v>
      </c>
      <c r="BP405" s="601">
        <v>42</v>
      </c>
      <c r="BQ405" s="598">
        <f t="shared" si="279"/>
        <v>3.5653650254668934E-2</v>
      </c>
      <c r="BR405" s="601">
        <f t="shared" si="280"/>
        <v>43</v>
      </c>
      <c r="BS405" s="598">
        <f t="shared" si="294"/>
        <v>3.6502546689303902E-2</v>
      </c>
      <c r="BT405" s="600">
        <v>4</v>
      </c>
      <c r="BU405" s="598">
        <f t="shared" si="295"/>
        <v>0.8</v>
      </c>
      <c r="BV405" s="600">
        <v>3</v>
      </c>
      <c r="BW405" s="598">
        <f t="shared" si="296"/>
        <v>0.75</v>
      </c>
      <c r="BX405" s="387" t="str">
        <f t="shared" si="297"/>
        <v/>
      </c>
    </row>
    <row r="406" spans="1:76" s="167" customFormat="1" x14ac:dyDescent="0.2">
      <c r="A406" s="379" t="s">
        <v>115</v>
      </c>
      <c r="B406" s="379" t="s">
        <v>119</v>
      </c>
      <c r="C406" s="379" t="s">
        <v>502</v>
      </c>
      <c r="D406" s="379" t="s">
        <v>507</v>
      </c>
      <c r="E406" s="379" t="s">
        <v>504</v>
      </c>
      <c r="F406" s="379" t="s">
        <v>519</v>
      </c>
      <c r="G406" s="10" t="s">
        <v>320</v>
      </c>
      <c r="H406" s="12" t="s">
        <v>1112</v>
      </c>
      <c r="I406" s="10" t="s">
        <v>934</v>
      </c>
      <c r="J406" s="10"/>
      <c r="K406" s="380"/>
      <c r="L406" s="380"/>
      <c r="M406" s="381"/>
      <c r="N406" s="380"/>
      <c r="O406" s="380"/>
      <c r="P406" s="380"/>
      <c r="Q406" s="382"/>
      <c r="R406" s="382"/>
      <c r="S406" s="382"/>
      <c r="T406" s="391" t="s">
        <v>510</v>
      </c>
      <c r="U406" s="383">
        <v>4</v>
      </c>
      <c r="V406" s="600">
        <v>3</v>
      </c>
      <c r="W406" s="600">
        <v>3</v>
      </c>
      <c r="X406" s="123">
        <f t="shared" si="281"/>
        <v>0.75</v>
      </c>
      <c r="Y406" s="601">
        <f t="shared" si="282"/>
        <v>590.25</v>
      </c>
      <c r="Z406" s="388" t="str">
        <f t="shared" si="307"/>
        <v/>
      </c>
      <c r="AA406" s="384"/>
      <c r="AB406" s="385"/>
      <c r="AC406" s="384"/>
      <c r="AD406" s="385"/>
      <c r="AE406" s="384"/>
      <c r="AF406" s="385"/>
      <c r="AG406" s="384"/>
      <c r="AH406" s="385"/>
      <c r="AI406" s="600">
        <v>2</v>
      </c>
      <c r="AJ406" s="598">
        <f t="shared" si="309"/>
        <v>0.66666666666666663</v>
      </c>
      <c r="AK406" s="600">
        <v>2</v>
      </c>
      <c r="AL406" s="598">
        <f t="shared" si="310"/>
        <v>0.5</v>
      </c>
      <c r="AM406" s="386">
        <v>2322</v>
      </c>
      <c r="AN406" s="601">
        <v>39</v>
      </c>
      <c r="AO406" s="602">
        <f t="shared" si="300"/>
        <v>1.6518424396442185E-2</v>
      </c>
      <c r="AP406" s="601">
        <f t="shared" si="308"/>
        <v>2361</v>
      </c>
      <c r="AQ406" s="167">
        <v>3150</v>
      </c>
      <c r="AR406" s="665">
        <v>0.74952380952380948</v>
      </c>
      <c r="AS406" s="382" t="str">
        <f t="shared" si="283"/>
        <v/>
      </c>
      <c r="AT406" s="382" t="str">
        <f t="shared" si="301"/>
        <v/>
      </c>
      <c r="AU406" s="388" t="str">
        <f t="shared" si="284"/>
        <v/>
      </c>
      <c r="AV406" s="388"/>
      <c r="AW406" s="385" t="str">
        <f t="shared" si="270"/>
        <v/>
      </c>
      <c r="AX406" s="388"/>
      <c r="AY406" s="385" t="str">
        <f t="shared" si="302"/>
        <v/>
      </c>
      <c r="AZ406" s="388" t="str">
        <f t="shared" si="285"/>
        <v/>
      </c>
      <c r="BA406" s="385" t="str">
        <f t="shared" si="286"/>
        <v/>
      </c>
      <c r="BB406" s="388"/>
      <c r="BC406" s="385" t="str">
        <f t="shared" si="287"/>
        <v/>
      </c>
      <c r="BD406" s="384"/>
      <c r="BE406" s="385" t="str">
        <f t="shared" si="303"/>
        <v/>
      </c>
      <c r="BF406" s="384" t="str">
        <f t="shared" si="288"/>
        <v/>
      </c>
      <c r="BG406" s="385" t="str">
        <f t="shared" si="289"/>
        <v/>
      </c>
      <c r="BH406" s="388"/>
      <c r="BI406" s="385" t="str">
        <f t="shared" si="290"/>
        <v/>
      </c>
      <c r="BJ406" s="384"/>
      <c r="BK406" s="385" t="str">
        <f t="shared" si="306"/>
        <v/>
      </c>
      <c r="BL406" s="384" t="str">
        <f t="shared" si="291"/>
        <v/>
      </c>
      <c r="BM406" s="385" t="str">
        <f t="shared" si="292"/>
        <v/>
      </c>
      <c r="BN406" s="388"/>
      <c r="BO406" s="385" t="str">
        <f t="shared" si="293"/>
        <v/>
      </c>
      <c r="BP406" s="388"/>
      <c r="BQ406" s="385" t="str">
        <f t="shared" si="279"/>
        <v/>
      </c>
      <c r="BR406" s="388" t="str">
        <f t="shared" si="280"/>
        <v/>
      </c>
      <c r="BS406" s="385" t="str">
        <f t="shared" si="294"/>
        <v/>
      </c>
      <c r="BT406" s="600">
        <v>3</v>
      </c>
      <c r="BU406" s="598">
        <f t="shared" si="295"/>
        <v>1</v>
      </c>
      <c r="BV406" s="600">
        <v>3</v>
      </c>
      <c r="BW406" s="598">
        <f t="shared" si="296"/>
        <v>0.75</v>
      </c>
      <c r="BX406" s="603">
        <f t="shared" si="297"/>
        <v>1</v>
      </c>
    </row>
    <row r="407" spans="1:76" s="167" customFormat="1" x14ac:dyDescent="0.2">
      <c r="A407" s="379" t="s">
        <v>115</v>
      </c>
      <c r="B407" s="379" t="s">
        <v>120</v>
      </c>
      <c r="C407" s="379" t="s">
        <v>121</v>
      </c>
      <c r="D407" s="379" t="s">
        <v>515</v>
      </c>
      <c r="E407" s="379" t="s">
        <v>504</v>
      </c>
      <c r="F407" s="379" t="s">
        <v>519</v>
      </c>
      <c r="G407" s="10" t="s">
        <v>320</v>
      </c>
      <c r="H407" s="12" t="s">
        <v>1112</v>
      </c>
      <c r="I407" s="275" t="s">
        <v>934</v>
      </c>
      <c r="J407" s="10"/>
      <c r="K407" s="380"/>
      <c r="L407" s="380"/>
      <c r="M407" s="381"/>
      <c r="N407" s="380"/>
      <c r="O407" s="380"/>
      <c r="P407" s="380"/>
      <c r="Q407" s="382"/>
      <c r="R407" s="382"/>
      <c r="S407" s="382"/>
      <c r="T407" s="147" t="s">
        <v>386</v>
      </c>
      <c r="U407" s="383">
        <v>3</v>
      </c>
      <c r="V407" s="600">
        <v>0</v>
      </c>
      <c r="W407" s="600">
        <v>5</v>
      </c>
      <c r="X407" s="123">
        <f t="shared" si="281"/>
        <v>1.6666666666666667</v>
      </c>
      <c r="Y407" s="601">
        <f t="shared" si="282"/>
        <v>715.66666666666663</v>
      </c>
      <c r="Z407" s="601">
        <f t="shared" si="307"/>
        <v>364</v>
      </c>
      <c r="AA407" s="600">
        <v>3</v>
      </c>
      <c r="AB407" s="598">
        <f>AA407/W407</f>
        <v>0.6</v>
      </c>
      <c r="AC407" s="384"/>
      <c r="AD407" s="385"/>
      <c r="AE407" s="600">
        <v>3</v>
      </c>
      <c r="AF407" s="598">
        <f>AE407/U407</f>
        <v>1</v>
      </c>
      <c r="AG407" s="600">
        <f>AE407</f>
        <v>3</v>
      </c>
      <c r="AH407" s="385"/>
      <c r="AI407" s="600">
        <v>0</v>
      </c>
      <c r="AJ407" s="598">
        <f t="shared" si="309"/>
        <v>0</v>
      </c>
      <c r="AK407" s="600">
        <v>0</v>
      </c>
      <c r="AL407" s="598">
        <f t="shared" si="310"/>
        <v>0</v>
      </c>
      <c r="AM407" s="386">
        <v>2143</v>
      </c>
      <c r="AN407" s="601">
        <v>4</v>
      </c>
      <c r="AO407" s="602">
        <f t="shared" si="300"/>
        <v>1.8630647414997672E-3</v>
      </c>
      <c r="AP407" s="601">
        <f t="shared" si="308"/>
        <v>2147</v>
      </c>
      <c r="AQ407" s="167">
        <v>3050</v>
      </c>
      <c r="AR407" s="665">
        <v>0.70393442622950819</v>
      </c>
      <c r="AS407" s="386">
        <f t="shared" si="283"/>
        <v>2143</v>
      </c>
      <c r="AT407" s="386">
        <f t="shared" si="301"/>
        <v>4</v>
      </c>
      <c r="AU407" s="601">
        <f t="shared" si="284"/>
        <v>2147</v>
      </c>
      <c r="AV407" s="601">
        <v>1088</v>
      </c>
      <c r="AW407" s="598">
        <f t="shared" si="270"/>
        <v>0.5076994867008866</v>
      </c>
      <c r="AX407" s="601">
        <v>4</v>
      </c>
      <c r="AY407" s="598">
        <f t="shared" si="302"/>
        <v>1</v>
      </c>
      <c r="AZ407" s="601">
        <f t="shared" si="285"/>
        <v>1092</v>
      </c>
      <c r="BA407" s="598">
        <f t="shared" si="286"/>
        <v>0.50861667442943648</v>
      </c>
      <c r="BB407" s="601">
        <v>5</v>
      </c>
      <c r="BC407" s="598">
        <f t="shared" si="287"/>
        <v>4.5955882352941178E-3</v>
      </c>
      <c r="BD407" s="600">
        <v>0</v>
      </c>
      <c r="BE407" s="598">
        <f t="shared" si="303"/>
        <v>0</v>
      </c>
      <c r="BF407" s="600">
        <f t="shared" si="288"/>
        <v>5</v>
      </c>
      <c r="BG407" s="598">
        <f t="shared" si="289"/>
        <v>4.578754578754579E-3</v>
      </c>
      <c r="BH407" s="601">
        <v>5</v>
      </c>
      <c r="BI407" s="598">
        <f t="shared" si="290"/>
        <v>1</v>
      </c>
      <c r="BJ407" s="600">
        <v>0</v>
      </c>
      <c r="BK407" s="385" t="str">
        <f t="shared" si="306"/>
        <v/>
      </c>
      <c r="BL407" s="600">
        <f t="shared" si="291"/>
        <v>5</v>
      </c>
      <c r="BM407" s="598">
        <f t="shared" si="292"/>
        <v>1</v>
      </c>
      <c r="BN407" s="601">
        <v>1</v>
      </c>
      <c r="BO407" s="598">
        <f t="shared" si="293"/>
        <v>9.1575091575091575E-4</v>
      </c>
      <c r="BP407" s="601">
        <v>8</v>
      </c>
      <c r="BQ407" s="598">
        <f t="shared" si="279"/>
        <v>7.326007326007326E-3</v>
      </c>
      <c r="BR407" s="601">
        <f t="shared" si="280"/>
        <v>9</v>
      </c>
      <c r="BS407" s="598">
        <f t="shared" si="294"/>
        <v>8.241758241758242E-3</v>
      </c>
      <c r="BT407" s="600">
        <v>1</v>
      </c>
      <c r="BU407" s="598">
        <f t="shared" si="295"/>
        <v>0.2</v>
      </c>
      <c r="BV407" s="600">
        <v>1</v>
      </c>
      <c r="BW407" s="598">
        <f t="shared" si="296"/>
        <v>0.33333333333333331</v>
      </c>
      <c r="BX407" s="387" t="str">
        <f t="shared" si="297"/>
        <v/>
      </c>
    </row>
    <row r="408" spans="1:76" s="167" customFormat="1" x14ac:dyDescent="0.2">
      <c r="A408" s="379" t="s">
        <v>115</v>
      </c>
      <c r="B408" s="379" t="s">
        <v>120</v>
      </c>
      <c r="C408" s="379" t="s">
        <v>122</v>
      </c>
      <c r="D408" s="379" t="s">
        <v>515</v>
      </c>
      <c r="E408" s="379" t="s">
        <v>504</v>
      </c>
      <c r="F408" s="379" t="s">
        <v>519</v>
      </c>
      <c r="G408" s="10" t="s">
        <v>320</v>
      </c>
      <c r="H408" s="12" t="s">
        <v>1112</v>
      </c>
      <c r="I408" s="10" t="s">
        <v>934</v>
      </c>
      <c r="J408" s="10"/>
      <c r="K408" s="380"/>
      <c r="L408" s="380"/>
      <c r="M408" s="381"/>
      <c r="N408" s="380"/>
      <c r="O408" s="380"/>
      <c r="P408" s="380"/>
      <c r="Q408" s="382"/>
      <c r="R408" s="382"/>
      <c r="S408" s="382"/>
      <c r="T408" s="391" t="s">
        <v>510</v>
      </c>
      <c r="U408" s="383">
        <v>3</v>
      </c>
      <c r="V408" s="600">
        <v>3</v>
      </c>
      <c r="W408" s="600">
        <v>3</v>
      </c>
      <c r="X408" s="123">
        <f t="shared" si="281"/>
        <v>1</v>
      </c>
      <c r="Y408" s="601">
        <f t="shared" si="282"/>
        <v>809</v>
      </c>
      <c r="Z408" s="388" t="str">
        <f t="shared" si="307"/>
        <v/>
      </c>
      <c r="AA408" s="600">
        <v>2</v>
      </c>
      <c r="AB408" s="598">
        <f>AA408/W408</f>
        <v>0.66666666666666663</v>
      </c>
      <c r="AC408" s="384"/>
      <c r="AD408" s="385"/>
      <c r="AE408" s="600">
        <v>2</v>
      </c>
      <c r="AF408" s="598">
        <f>AE408/U408</f>
        <v>0.66666666666666663</v>
      </c>
      <c r="AG408" s="600">
        <f>AE408</f>
        <v>2</v>
      </c>
      <c r="AH408" s="385"/>
      <c r="AI408" s="600">
        <v>0</v>
      </c>
      <c r="AJ408" s="598">
        <f t="shared" si="309"/>
        <v>0</v>
      </c>
      <c r="AK408" s="600">
        <v>0</v>
      </c>
      <c r="AL408" s="598">
        <f t="shared" si="310"/>
        <v>0</v>
      </c>
      <c r="AM408" s="386">
        <v>2414</v>
      </c>
      <c r="AN408" s="601">
        <v>13</v>
      </c>
      <c r="AO408" s="602">
        <f t="shared" si="300"/>
        <v>5.356407086938607E-3</v>
      </c>
      <c r="AP408" s="601">
        <f t="shared" si="308"/>
        <v>2427</v>
      </c>
      <c r="AQ408" s="167">
        <v>3050</v>
      </c>
      <c r="AR408" s="665">
        <v>0.79573770491803275</v>
      </c>
      <c r="AS408" s="382" t="str">
        <f t="shared" si="283"/>
        <v/>
      </c>
      <c r="AT408" s="382" t="str">
        <f t="shared" si="301"/>
        <v/>
      </c>
      <c r="AU408" s="388" t="str">
        <f t="shared" si="284"/>
        <v/>
      </c>
      <c r="AV408" s="388"/>
      <c r="AW408" s="385" t="str">
        <f t="shared" si="270"/>
        <v/>
      </c>
      <c r="AX408" s="388"/>
      <c r="AY408" s="385" t="str">
        <f t="shared" si="302"/>
        <v/>
      </c>
      <c r="AZ408" s="388" t="str">
        <f t="shared" si="285"/>
        <v/>
      </c>
      <c r="BA408" s="385" t="str">
        <f t="shared" si="286"/>
        <v/>
      </c>
      <c r="BB408" s="388"/>
      <c r="BC408" s="385" t="str">
        <f t="shared" si="287"/>
        <v/>
      </c>
      <c r="BD408" s="384"/>
      <c r="BE408" s="385" t="str">
        <f t="shared" si="303"/>
        <v/>
      </c>
      <c r="BF408" s="384" t="str">
        <f t="shared" si="288"/>
        <v/>
      </c>
      <c r="BG408" s="385" t="str">
        <f t="shared" si="289"/>
        <v/>
      </c>
      <c r="BH408" s="388"/>
      <c r="BI408" s="385" t="str">
        <f t="shared" si="290"/>
        <v/>
      </c>
      <c r="BJ408" s="384"/>
      <c r="BK408" s="385" t="str">
        <f t="shared" si="306"/>
        <v/>
      </c>
      <c r="BL408" s="384" t="str">
        <f t="shared" si="291"/>
        <v/>
      </c>
      <c r="BM408" s="385" t="str">
        <f t="shared" si="292"/>
        <v/>
      </c>
      <c r="BN408" s="388"/>
      <c r="BO408" s="385" t="str">
        <f t="shared" si="293"/>
        <v/>
      </c>
      <c r="BP408" s="388"/>
      <c r="BQ408" s="385" t="str">
        <f t="shared" si="279"/>
        <v/>
      </c>
      <c r="BR408" s="388" t="str">
        <f t="shared" si="280"/>
        <v/>
      </c>
      <c r="BS408" s="385" t="str">
        <f t="shared" si="294"/>
        <v/>
      </c>
      <c r="BT408" s="600">
        <v>2</v>
      </c>
      <c r="BU408" s="598">
        <f t="shared" si="295"/>
        <v>0.66666666666666663</v>
      </c>
      <c r="BV408" s="600">
        <v>2</v>
      </c>
      <c r="BW408" s="598">
        <f t="shared" si="296"/>
        <v>0.66666666666666663</v>
      </c>
      <c r="BX408" s="387" t="str">
        <f t="shared" si="297"/>
        <v/>
      </c>
    </row>
    <row r="409" spans="1:76" s="167" customFormat="1" x14ac:dyDescent="0.2">
      <c r="A409" s="379" t="s">
        <v>115</v>
      </c>
      <c r="B409" s="379" t="s">
        <v>120</v>
      </c>
      <c r="C409" s="379" t="s">
        <v>123</v>
      </c>
      <c r="D409" s="379" t="s">
        <v>515</v>
      </c>
      <c r="E409" s="379" t="s">
        <v>504</v>
      </c>
      <c r="F409" s="379" t="s">
        <v>519</v>
      </c>
      <c r="G409" s="10" t="s">
        <v>320</v>
      </c>
      <c r="H409" s="12" t="s">
        <v>1112</v>
      </c>
      <c r="I409" s="10" t="s">
        <v>934</v>
      </c>
      <c r="J409" s="10"/>
      <c r="K409" s="391" t="s">
        <v>449</v>
      </c>
      <c r="L409" s="391" t="s">
        <v>461</v>
      </c>
      <c r="M409" s="473" t="s">
        <v>462</v>
      </c>
      <c r="N409" s="391" t="s">
        <v>437</v>
      </c>
      <c r="O409" s="391" t="s">
        <v>438</v>
      </c>
      <c r="P409" s="391" t="s">
        <v>438</v>
      </c>
      <c r="Q409" s="386">
        <v>6935</v>
      </c>
      <c r="R409" s="386">
        <v>50</v>
      </c>
      <c r="S409" s="386">
        <v>21</v>
      </c>
      <c r="T409" s="147" t="s">
        <v>386</v>
      </c>
      <c r="U409" s="383">
        <v>3</v>
      </c>
      <c r="V409" s="600">
        <v>0</v>
      </c>
      <c r="W409" s="600">
        <v>4</v>
      </c>
      <c r="X409" s="123">
        <f t="shared" si="281"/>
        <v>1.3333333333333333</v>
      </c>
      <c r="Y409" s="601">
        <f t="shared" si="282"/>
        <v>787</v>
      </c>
      <c r="Z409" s="601">
        <f t="shared" si="307"/>
        <v>416.33333333333331</v>
      </c>
      <c r="AA409" s="600">
        <v>2</v>
      </c>
      <c r="AB409" s="598">
        <f>AA409/W409</f>
        <v>0.5</v>
      </c>
      <c r="AC409" s="384"/>
      <c r="AD409" s="385"/>
      <c r="AE409" s="600">
        <v>2</v>
      </c>
      <c r="AF409" s="598">
        <f>AE409/U409</f>
        <v>0.66666666666666663</v>
      </c>
      <c r="AG409" s="600">
        <f>AE409</f>
        <v>2</v>
      </c>
      <c r="AH409" s="385"/>
      <c r="AI409" s="600">
        <v>0</v>
      </c>
      <c r="AJ409" s="598">
        <f t="shared" si="309"/>
        <v>0</v>
      </c>
      <c r="AK409" s="600">
        <v>0</v>
      </c>
      <c r="AL409" s="598">
        <f t="shared" si="310"/>
        <v>0</v>
      </c>
      <c r="AM409" s="386">
        <v>2324</v>
      </c>
      <c r="AN409" s="601">
        <v>37</v>
      </c>
      <c r="AO409" s="602">
        <f t="shared" si="300"/>
        <v>1.5671325709445152E-2</v>
      </c>
      <c r="AP409" s="601">
        <f t="shared" si="308"/>
        <v>2361</v>
      </c>
      <c r="AQ409" s="167">
        <v>3150</v>
      </c>
      <c r="AR409" s="665">
        <v>0.74952380952380948</v>
      </c>
      <c r="AS409" s="386">
        <f t="shared" si="283"/>
        <v>2324</v>
      </c>
      <c r="AT409" s="386">
        <f t="shared" si="301"/>
        <v>37</v>
      </c>
      <c r="AU409" s="601">
        <f t="shared" si="284"/>
        <v>2361</v>
      </c>
      <c r="AV409" s="601">
        <v>1212</v>
      </c>
      <c r="AW409" s="598">
        <f t="shared" si="270"/>
        <v>0.52151462994836484</v>
      </c>
      <c r="AX409" s="601">
        <v>37</v>
      </c>
      <c r="AY409" s="598">
        <f t="shared" si="302"/>
        <v>1</v>
      </c>
      <c r="AZ409" s="601">
        <f t="shared" si="285"/>
        <v>1249</v>
      </c>
      <c r="BA409" s="598">
        <f t="shared" si="286"/>
        <v>0.52901313002964845</v>
      </c>
      <c r="BB409" s="601">
        <v>3</v>
      </c>
      <c r="BC409" s="598">
        <f t="shared" si="287"/>
        <v>2.4752475247524753E-3</v>
      </c>
      <c r="BD409" s="600">
        <v>1</v>
      </c>
      <c r="BE409" s="598">
        <f t="shared" si="303"/>
        <v>2.7027027027027029E-2</v>
      </c>
      <c r="BF409" s="600">
        <f t="shared" si="288"/>
        <v>4</v>
      </c>
      <c r="BG409" s="598">
        <f t="shared" si="289"/>
        <v>3.2025620496397116E-3</v>
      </c>
      <c r="BH409" s="601">
        <v>3</v>
      </c>
      <c r="BI409" s="598">
        <f t="shared" si="290"/>
        <v>1</v>
      </c>
      <c r="BJ409" s="600">
        <v>1</v>
      </c>
      <c r="BK409" s="598">
        <f t="shared" si="306"/>
        <v>1</v>
      </c>
      <c r="BL409" s="600">
        <f t="shared" si="291"/>
        <v>4</v>
      </c>
      <c r="BM409" s="598">
        <f t="shared" si="292"/>
        <v>1</v>
      </c>
      <c r="BN409" s="601">
        <v>0</v>
      </c>
      <c r="BO409" s="598">
        <f t="shared" si="293"/>
        <v>0</v>
      </c>
      <c r="BP409" s="601">
        <v>9</v>
      </c>
      <c r="BQ409" s="598">
        <f t="shared" si="279"/>
        <v>7.2057646116893519E-3</v>
      </c>
      <c r="BR409" s="601">
        <f t="shared" si="280"/>
        <v>9</v>
      </c>
      <c r="BS409" s="598">
        <f t="shared" si="294"/>
        <v>7.2057646116893519E-3</v>
      </c>
      <c r="BT409" s="600">
        <v>1</v>
      </c>
      <c r="BU409" s="598">
        <f t="shared" si="295"/>
        <v>0.25</v>
      </c>
      <c r="BV409" s="600">
        <v>1</v>
      </c>
      <c r="BW409" s="598">
        <f t="shared" si="296"/>
        <v>0.33333333333333331</v>
      </c>
      <c r="BX409" s="387" t="str">
        <f t="shared" si="297"/>
        <v/>
      </c>
    </row>
    <row r="410" spans="1:76" s="167" customFormat="1" x14ac:dyDescent="0.2">
      <c r="A410" s="379" t="s">
        <v>115</v>
      </c>
      <c r="B410" s="379" t="s">
        <v>120</v>
      </c>
      <c r="C410" s="379" t="s">
        <v>502</v>
      </c>
      <c r="D410" s="379" t="s">
        <v>509</v>
      </c>
      <c r="E410" s="379" t="s">
        <v>504</v>
      </c>
      <c r="F410" s="379" t="s">
        <v>519</v>
      </c>
      <c r="G410" s="10" t="s">
        <v>320</v>
      </c>
      <c r="H410" s="12" t="s">
        <v>1112</v>
      </c>
      <c r="I410" s="10" t="s">
        <v>934</v>
      </c>
      <c r="J410" s="595"/>
      <c r="K410" s="380"/>
      <c r="L410" s="484"/>
      <c r="M410" s="484"/>
      <c r="N410" s="380"/>
      <c r="O410" s="380"/>
      <c r="P410" s="380"/>
      <c r="Q410" s="390"/>
      <c r="R410" s="390"/>
      <c r="S410" s="390"/>
      <c r="T410" s="147" t="s">
        <v>386</v>
      </c>
      <c r="U410" s="383">
        <v>1</v>
      </c>
      <c r="V410" s="600">
        <v>0</v>
      </c>
      <c r="W410" s="600">
        <v>2</v>
      </c>
      <c r="X410" s="123">
        <f t="shared" si="281"/>
        <v>2</v>
      </c>
      <c r="Y410" s="601">
        <f t="shared" si="282"/>
        <v>6935</v>
      </c>
      <c r="Z410" s="601">
        <f t="shared" si="307"/>
        <v>3517</v>
      </c>
      <c r="AA410" s="600">
        <v>1</v>
      </c>
      <c r="AB410" s="598">
        <f>AA410/W410</f>
        <v>0.5</v>
      </c>
      <c r="AC410" s="600">
        <v>1</v>
      </c>
      <c r="AD410" s="598" t="s">
        <v>434</v>
      </c>
      <c r="AE410" s="600">
        <v>1</v>
      </c>
      <c r="AF410" s="598">
        <f>AE410/U410</f>
        <v>1</v>
      </c>
      <c r="AG410" s="600">
        <v>1</v>
      </c>
      <c r="AH410" s="385"/>
      <c r="AI410" s="384"/>
      <c r="AJ410" s="385"/>
      <c r="AK410" s="384"/>
      <c r="AL410" s="385"/>
      <c r="AM410" s="386">
        <v>6881</v>
      </c>
      <c r="AN410" s="601">
        <v>54</v>
      </c>
      <c r="AO410" s="602">
        <f t="shared" si="300"/>
        <v>7.7865897620764237E-3</v>
      </c>
      <c r="AP410" s="601">
        <f t="shared" si="308"/>
        <v>6935</v>
      </c>
      <c r="AQ410" s="167">
        <v>9250</v>
      </c>
      <c r="AR410" s="665">
        <v>0.74972972972972973</v>
      </c>
      <c r="AS410" s="386">
        <f t="shared" si="283"/>
        <v>6881</v>
      </c>
      <c r="AT410" s="386">
        <f t="shared" si="301"/>
        <v>54</v>
      </c>
      <c r="AU410" s="601">
        <f t="shared" si="284"/>
        <v>6935</v>
      </c>
      <c r="AV410" s="601">
        <v>3465</v>
      </c>
      <c r="AW410" s="598">
        <f t="shared" si="270"/>
        <v>0.50356052899287895</v>
      </c>
      <c r="AX410" s="601">
        <v>52</v>
      </c>
      <c r="AY410" s="598">
        <f t="shared" si="302"/>
        <v>0.96296296296296291</v>
      </c>
      <c r="AZ410" s="601">
        <f t="shared" si="285"/>
        <v>3517</v>
      </c>
      <c r="BA410" s="598">
        <f t="shared" si="286"/>
        <v>0.50713770728190344</v>
      </c>
      <c r="BB410" s="601">
        <v>18</v>
      </c>
      <c r="BC410" s="598">
        <f t="shared" si="287"/>
        <v>5.1948051948051948E-3</v>
      </c>
      <c r="BD410" s="600">
        <v>2</v>
      </c>
      <c r="BE410" s="598">
        <f t="shared" si="303"/>
        <v>3.8461538461538464E-2</v>
      </c>
      <c r="BF410" s="600">
        <f t="shared" si="288"/>
        <v>20</v>
      </c>
      <c r="BG410" s="598">
        <f t="shared" si="289"/>
        <v>5.6866647711117432E-3</v>
      </c>
      <c r="BH410" s="601">
        <v>18</v>
      </c>
      <c r="BI410" s="598">
        <f t="shared" si="290"/>
        <v>1</v>
      </c>
      <c r="BJ410" s="600">
        <v>2</v>
      </c>
      <c r="BK410" s="598">
        <f t="shared" si="306"/>
        <v>1</v>
      </c>
      <c r="BL410" s="600">
        <f t="shared" si="291"/>
        <v>20</v>
      </c>
      <c r="BM410" s="598">
        <f t="shared" si="292"/>
        <v>1</v>
      </c>
      <c r="BN410" s="601">
        <v>4</v>
      </c>
      <c r="BO410" s="598">
        <f t="shared" si="293"/>
        <v>1.1373329542223485E-3</v>
      </c>
      <c r="BP410" s="601">
        <v>74</v>
      </c>
      <c r="BQ410" s="598">
        <f t="shared" si="279"/>
        <v>2.1040659653113448E-2</v>
      </c>
      <c r="BR410" s="601">
        <f t="shared" si="280"/>
        <v>78</v>
      </c>
      <c r="BS410" s="598">
        <f t="shared" si="294"/>
        <v>2.2177992607335797E-2</v>
      </c>
      <c r="BT410" s="600">
        <v>1</v>
      </c>
      <c r="BU410" s="598">
        <f t="shared" si="295"/>
        <v>0.5</v>
      </c>
      <c r="BV410" s="600">
        <v>1</v>
      </c>
      <c r="BW410" s="598">
        <f t="shared" si="296"/>
        <v>1</v>
      </c>
      <c r="BX410" s="387" t="str">
        <f t="shared" si="297"/>
        <v/>
      </c>
    </row>
    <row r="411" spans="1:76" s="487" customFormat="1" ht="13.5" thickBot="1" x14ac:dyDescent="0.25">
      <c r="A411" s="555" t="s">
        <v>115</v>
      </c>
      <c r="B411" s="555" t="s">
        <v>116</v>
      </c>
      <c r="C411" s="555" t="s">
        <v>502</v>
      </c>
      <c r="D411" s="555" t="s">
        <v>542</v>
      </c>
      <c r="E411" s="555" t="s">
        <v>504</v>
      </c>
      <c r="F411" s="392" t="s">
        <v>519</v>
      </c>
      <c r="G411" s="9" t="s">
        <v>320</v>
      </c>
      <c r="H411" s="83" t="s">
        <v>1112</v>
      </c>
      <c r="I411" s="9" t="s">
        <v>934</v>
      </c>
      <c r="J411" s="9"/>
      <c r="K411" s="467"/>
      <c r="L411" s="467"/>
      <c r="M411" s="468"/>
      <c r="N411" s="467"/>
      <c r="O411" s="467"/>
      <c r="P411" s="467"/>
      <c r="Q411" s="424"/>
      <c r="R411" s="424"/>
      <c r="S411" s="424"/>
      <c r="T411" s="394" t="s">
        <v>510</v>
      </c>
      <c r="U411" s="465">
        <v>3</v>
      </c>
      <c r="V411" s="465">
        <v>3</v>
      </c>
      <c r="W411" s="465">
        <v>3</v>
      </c>
      <c r="X411" s="606">
        <f t="shared" si="281"/>
        <v>1</v>
      </c>
      <c r="Y411" s="607">
        <f t="shared" si="282"/>
        <v>804.66666666666663</v>
      </c>
      <c r="Z411" s="429" t="str">
        <f t="shared" si="307"/>
        <v/>
      </c>
      <c r="AA411" s="398"/>
      <c r="AB411" s="399"/>
      <c r="AC411" s="398"/>
      <c r="AD411" s="399"/>
      <c r="AE411" s="398"/>
      <c r="AF411" s="399"/>
      <c r="AG411" s="398"/>
      <c r="AH411" s="399"/>
      <c r="AI411" s="605">
        <v>0</v>
      </c>
      <c r="AJ411" s="608">
        <f t="shared" ref="AJ411:AJ437" si="311">AI411/W411</f>
        <v>0</v>
      </c>
      <c r="AK411" s="605">
        <v>0</v>
      </c>
      <c r="AL411" s="608">
        <f t="shared" ref="AL411:AL437" si="312">AK411/U411</f>
        <v>0</v>
      </c>
      <c r="AM411" s="396">
        <v>2414</v>
      </c>
      <c r="AN411" s="429"/>
      <c r="AO411" s="490"/>
      <c r="AP411" s="607">
        <f t="shared" si="308"/>
        <v>2414</v>
      </c>
      <c r="AQ411" s="167"/>
      <c r="AR411" s="665"/>
      <c r="AS411" s="424" t="str">
        <f t="shared" si="283"/>
        <v/>
      </c>
      <c r="AT411" s="424"/>
      <c r="AU411" s="429" t="str">
        <f t="shared" si="284"/>
        <v/>
      </c>
      <c r="AV411" s="429"/>
      <c r="AW411" s="399" t="str">
        <f t="shared" si="270"/>
        <v/>
      </c>
      <c r="AX411" s="429"/>
      <c r="AY411" s="399"/>
      <c r="AZ411" s="429" t="str">
        <f t="shared" si="285"/>
        <v/>
      </c>
      <c r="BA411" s="399" t="str">
        <f t="shared" si="286"/>
        <v/>
      </c>
      <c r="BB411" s="429"/>
      <c r="BC411" s="399" t="str">
        <f t="shared" si="287"/>
        <v/>
      </c>
      <c r="BD411" s="398"/>
      <c r="BE411" s="399"/>
      <c r="BF411" s="398" t="str">
        <f t="shared" si="288"/>
        <v/>
      </c>
      <c r="BG411" s="399" t="str">
        <f t="shared" si="289"/>
        <v/>
      </c>
      <c r="BH411" s="429"/>
      <c r="BI411" s="399" t="str">
        <f t="shared" si="290"/>
        <v/>
      </c>
      <c r="BJ411" s="398"/>
      <c r="BK411" s="399" t="str">
        <f t="shared" si="306"/>
        <v/>
      </c>
      <c r="BL411" s="398" t="str">
        <f t="shared" si="291"/>
        <v/>
      </c>
      <c r="BM411" s="399" t="str">
        <f t="shared" si="292"/>
        <v/>
      </c>
      <c r="BN411" s="429"/>
      <c r="BO411" s="399" t="str">
        <f t="shared" si="293"/>
        <v/>
      </c>
      <c r="BP411" s="429"/>
      <c r="BQ411" s="399" t="str">
        <f t="shared" si="279"/>
        <v/>
      </c>
      <c r="BR411" s="429" t="str">
        <f t="shared" si="280"/>
        <v/>
      </c>
      <c r="BS411" s="399" t="str">
        <f t="shared" si="294"/>
        <v/>
      </c>
      <c r="BT411" s="605">
        <v>0</v>
      </c>
      <c r="BU411" s="608">
        <f t="shared" si="295"/>
        <v>0</v>
      </c>
      <c r="BV411" s="605">
        <v>0</v>
      </c>
      <c r="BW411" s="608">
        <f t="shared" si="296"/>
        <v>0</v>
      </c>
      <c r="BX411" s="411" t="str">
        <f t="shared" si="297"/>
        <v/>
      </c>
    </row>
    <row r="412" spans="1:76" s="512" customFormat="1" x14ac:dyDescent="0.2">
      <c r="A412" s="449" t="s">
        <v>419</v>
      </c>
      <c r="B412" s="449" t="s">
        <v>420</v>
      </c>
      <c r="C412" s="449" t="s">
        <v>418</v>
      </c>
      <c r="D412" s="449" t="s">
        <v>517</v>
      </c>
      <c r="E412" s="449" t="s">
        <v>518</v>
      </c>
      <c r="F412" s="449" t="s">
        <v>505</v>
      </c>
      <c r="G412" s="103" t="s">
        <v>317</v>
      </c>
      <c r="H412" s="646" t="s">
        <v>517</v>
      </c>
      <c r="I412" s="103" t="s">
        <v>517</v>
      </c>
      <c r="J412" s="103"/>
      <c r="K412" s="450"/>
      <c r="L412" s="450"/>
      <c r="M412" s="451"/>
      <c r="N412" s="450"/>
      <c r="O412" s="450"/>
      <c r="P412" s="450"/>
      <c r="Q412" s="452"/>
      <c r="R412" s="452"/>
      <c r="S412" s="452"/>
      <c r="T412" s="470" t="s">
        <v>386</v>
      </c>
      <c r="U412" s="453">
        <v>4</v>
      </c>
      <c r="V412" s="454">
        <v>0</v>
      </c>
      <c r="W412" s="454">
        <v>11</v>
      </c>
      <c r="X412" s="455">
        <f t="shared" si="281"/>
        <v>2.75</v>
      </c>
      <c r="Y412" s="456">
        <f t="shared" si="282"/>
        <v>33281.75</v>
      </c>
      <c r="Z412" s="456">
        <f t="shared" si="307"/>
        <v>18062.75</v>
      </c>
      <c r="AA412" s="457"/>
      <c r="AB412" s="458"/>
      <c r="AC412" s="457"/>
      <c r="AD412" s="458"/>
      <c r="AE412" s="457"/>
      <c r="AF412" s="458"/>
      <c r="AG412" s="457"/>
      <c r="AH412" s="458"/>
      <c r="AI412" s="454">
        <v>3</v>
      </c>
      <c r="AJ412" s="459">
        <f t="shared" si="311"/>
        <v>0.27272727272727271</v>
      </c>
      <c r="AK412" s="454">
        <v>3</v>
      </c>
      <c r="AL412" s="459">
        <f t="shared" si="312"/>
        <v>0.75</v>
      </c>
      <c r="AM412" s="460">
        <v>133127</v>
      </c>
      <c r="AN412" s="461"/>
      <c r="AO412" s="462"/>
      <c r="AP412" s="456">
        <f t="shared" si="308"/>
        <v>133127</v>
      </c>
      <c r="AQ412" s="167">
        <v>188700</v>
      </c>
      <c r="AR412" s="665">
        <v>0.70549549549549551</v>
      </c>
      <c r="AS412" s="460">
        <f t="shared" si="283"/>
        <v>133127</v>
      </c>
      <c r="AT412" s="452"/>
      <c r="AU412" s="456">
        <f t="shared" si="284"/>
        <v>133127</v>
      </c>
      <c r="AV412" s="456">
        <v>72251</v>
      </c>
      <c r="AW412" s="459">
        <f t="shared" si="270"/>
        <v>0.54272236285652042</v>
      </c>
      <c r="AX412" s="461"/>
      <c r="AY412" s="458" t="str">
        <f t="shared" ref="AY412:AY443" si="313">IF(AT412="","",IF(AT412=0,"",AX412/AT412))</f>
        <v/>
      </c>
      <c r="AZ412" s="456">
        <f t="shared" si="285"/>
        <v>72251</v>
      </c>
      <c r="BA412" s="459">
        <f t="shared" si="286"/>
        <v>0.54272236285652042</v>
      </c>
      <c r="BB412" s="456">
        <v>741</v>
      </c>
      <c r="BC412" s="459">
        <f t="shared" si="287"/>
        <v>1.0255913412963143E-2</v>
      </c>
      <c r="BD412" s="457"/>
      <c r="BE412" s="458"/>
      <c r="BF412" s="454">
        <f t="shared" si="288"/>
        <v>741</v>
      </c>
      <c r="BG412" s="459">
        <f t="shared" si="289"/>
        <v>1.0255913412963143E-2</v>
      </c>
      <c r="BH412" s="456">
        <v>660</v>
      </c>
      <c r="BI412" s="459">
        <f t="shared" si="290"/>
        <v>0.89068825910931171</v>
      </c>
      <c r="BJ412" s="457"/>
      <c r="BK412" s="458" t="str">
        <f t="shared" si="306"/>
        <v/>
      </c>
      <c r="BL412" s="454">
        <f t="shared" si="291"/>
        <v>660</v>
      </c>
      <c r="BM412" s="459">
        <f t="shared" si="292"/>
        <v>0.89068825910931171</v>
      </c>
      <c r="BN412" s="456">
        <v>1619</v>
      </c>
      <c r="BO412" s="459">
        <f t="shared" si="293"/>
        <v>2.2407994353019337E-2</v>
      </c>
      <c r="BP412" s="456">
        <v>7059</v>
      </c>
      <c r="BQ412" s="459">
        <f t="shared" si="279"/>
        <v>9.770106988138573E-2</v>
      </c>
      <c r="BR412" s="456">
        <f t="shared" si="280"/>
        <v>8678</v>
      </c>
      <c r="BS412" s="459">
        <f t="shared" si="294"/>
        <v>0.12010906423440507</v>
      </c>
      <c r="BT412" s="454">
        <v>4</v>
      </c>
      <c r="BU412" s="459">
        <f t="shared" si="295"/>
        <v>0.36363636363636365</v>
      </c>
      <c r="BV412" s="454">
        <v>1</v>
      </c>
      <c r="BW412" s="459">
        <f t="shared" si="296"/>
        <v>0.25</v>
      </c>
      <c r="BX412" s="463" t="str">
        <f t="shared" si="297"/>
        <v/>
      </c>
    </row>
    <row r="413" spans="1:76" s="487" customFormat="1" ht="13.5" thickBot="1" x14ac:dyDescent="0.25">
      <c r="A413" s="392" t="s">
        <v>419</v>
      </c>
      <c r="B413" s="392" t="s">
        <v>420</v>
      </c>
      <c r="C413" s="392" t="s">
        <v>417</v>
      </c>
      <c r="D413" s="392" t="s">
        <v>517</v>
      </c>
      <c r="E413" s="392" t="s">
        <v>518</v>
      </c>
      <c r="F413" s="392" t="s">
        <v>505</v>
      </c>
      <c r="G413" s="9" t="s">
        <v>318</v>
      </c>
      <c r="H413" s="83" t="s">
        <v>517</v>
      </c>
      <c r="I413" s="9" t="s">
        <v>517</v>
      </c>
      <c r="J413" s="9"/>
      <c r="K413" s="394" t="s">
        <v>436</v>
      </c>
      <c r="L413" s="394" t="s">
        <v>438</v>
      </c>
      <c r="M413" s="395" t="s">
        <v>1015</v>
      </c>
      <c r="N413" s="394" t="s">
        <v>451</v>
      </c>
      <c r="O413" s="467"/>
      <c r="P413" s="467"/>
      <c r="Q413" s="424"/>
      <c r="R413" s="424"/>
      <c r="S413" s="424"/>
      <c r="T413" s="127" t="s">
        <v>386</v>
      </c>
      <c r="U413" s="397">
        <v>3</v>
      </c>
      <c r="V413" s="605">
        <v>0</v>
      </c>
      <c r="W413" s="605">
        <v>11</v>
      </c>
      <c r="X413" s="606">
        <f t="shared" si="281"/>
        <v>3.6666666666666665</v>
      </c>
      <c r="Y413" s="607">
        <f t="shared" si="282"/>
        <v>25952.666666666668</v>
      </c>
      <c r="Z413" s="607">
        <f t="shared" si="307"/>
        <v>14001</v>
      </c>
      <c r="AA413" s="398"/>
      <c r="AB413" s="399"/>
      <c r="AC413" s="398"/>
      <c r="AD413" s="399"/>
      <c r="AE413" s="398"/>
      <c r="AF413" s="399"/>
      <c r="AG413" s="398"/>
      <c r="AH413" s="399"/>
      <c r="AI413" s="605">
        <v>5</v>
      </c>
      <c r="AJ413" s="608">
        <f t="shared" si="311"/>
        <v>0.45454545454545453</v>
      </c>
      <c r="AK413" s="605">
        <v>3</v>
      </c>
      <c r="AL413" s="608">
        <f t="shared" si="312"/>
        <v>1</v>
      </c>
      <c r="AM413" s="396">
        <v>77858</v>
      </c>
      <c r="AN413" s="429"/>
      <c r="AO413" s="490"/>
      <c r="AP413" s="607">
        <f t="shared" si="308"/>
        <v>77858</v>
      </c>
      <c r="AQ413" s="167">
        <v>111700</v>
      </c>
      <c r="AR413" s="665">
        <v>0.69702775290957919</v>
      </c>
      <c r="AS413" s="396">
        <f t="shared" si="283"/>
        <v>77858</v>
      </c>
      <c r="AT413" s="424"/>
      <c r="AU413" s="607">
        <f t="shared" si="284"/>
        <v>77858</v>
      </c>
      <c r="AV413" s="607">
        <v>42003</v>
      </c>
      <c r="AW413" s="608">
        <f t="shared" si="270"/>
        <v>0.53948213414164248</v>
      </c>
      <c r="AX413" s="429"/>
      <c r="AY413" s="399" t="str">
        <f t="shared" si="313"/>
        <v/>
      </c>
      <c r="AZ413" s="607">
        <f t="shared" si="285"/>
        <v>42003</v>
      </c>
      <c r="BA413" s="608">
        <f t="shared" si="286"/>
        <v>0.53948213414164248</v>
      </c>
      <c r="BB413" s="607">
        <v>252</v>
      </c>
      <c r="BC413" s="608">
        <f t="shared" si="287"/>
        <v>5.9995714591814867E-3</v>
      </c>
      <c r="BD413" s="398"/>
      <c r="BE413" s="399"/>
      <c r="BF413" s="605">
        <f t="shared" si="288"/>
        <v>252</v>
      </c>
      <c r="BG413" s="608">
        <f t="shared" si="289"/>
        <v>5.9995714591814867E-3</v>
      </c>
      <c r="BH413" s="607">
        <v>216</v>
      </c>
      <c r="BI413" s="608">
        <f t="shared" si="290"/>
        <v>0.8571428571428571</v>
      </c>
      <c r="BJ413" s="398"/>
      <c r="BK413" s="399" t="str">
        <f t="shared" si="306"/>
        <v/>
      </c>
      <c r="BL413" s="605">
        <f t="shared" si="291"/>
        <v>216</v>
      </c>
      <c r="BM413" s="608">
        <f t="shared" si="292"/>
        <v>0.8571428571428571</v>
      </c>
      <c r="BN413" s="607">
        <v>484</v>
      </c>
      <c r="BO413" s="608">
        <f t="shared" si="293"/>
        <v>1.1522986453348571E-2</v>
      </c>
      <c r="BP413" s="607">
        <v>2079</v>
      </c>
      <c r="BQ413" s="608">
        <f t="shared" si="279"/>
        <v>4.949646453824727E-2</v>
      </c>
      <c r="BR413" s="607">
        <f t="shared" si="280"/>
        <v>2563</v>
      </c>
      <c r="BS413" s="608">
        <f t="shared" si="294"/>
        <v>6.1019450991595836E-2</v>
      </c>
      <c r="BT413" s="605">
        <v>7</v>
      </c>
      <c r="BU413" s="608">
        <f t="shared" si="295"/>
        <v>0.63636363636363635</v>
      </c>
      <c r="BV413" s="605">
        <v>1</v>
      </c>
      <c r="BW413" s="608">
        <f t="shared" si="296"/>
        <v>0.33333333333333331</v>
      </c>
      <c r="BX413" s="411" t="str">
        <f t="shared" si="297"/>
        <v/>
      </c>
    </row>
    <row r="414" spans="1:76" s="486" customFormat="1" x14ac:dyDescent="0.2">
      <c r="A414" s="400" t="s">
        <v>124</v>
      </c>
      <c r="B414" s="400" t="s">
        <v>1016</v>
      </c>
      <c r="C414" s="400" t="s">
        <v>502</v>
      </c>
      <c r="D414" s="400" t="s">
        <v>507</v>
      </c>
      <c r="E414" s="400" t="s">
        <v>504</v>
      </c>
      <c r="F414" s="400" t="s">
        <v>505</v>
      </c>
      <c r="G414" s="12" t="s">
        <v>318</v>
      </c>
      <c r="H414" s="12" t="s">
        <v>1109</v>
      </c>
      <c r="I414" s="12" t="s">
        <v>934</v>
      </c>
      <c r="J414" s="12"/>
      <c r="K414" s="401"/>
      <c r="L414" s="401"/>
      <c r="M414" s="402"/>
      <c r="N414" s="401"/>
      <c r="O414" s="401"/>
      <c r="P414" s="401"/>
      <c r="Q414" s="403"/>
      <c r="R414" s="403"/>
      <c r="S414" s="403"/>
      <c r="T414" s="391" t="s">
        <v>510</v>
      </c>
      <c r="U414" s="405">
        <v>6</v>
      </c>
      <c r="V414" s="405">
        <v>6</v>
      </c>
      <c r="W414" s="405">
        <v>6</v>
      </c>
      <c r="X414" s="113">
        <f t="shared" si="281"/>
        <v>1</v>
      </c>
      <c r="Y414" s="114">
        <f t="shared" si="282"/>
        <v>15.833333333333334</v>
      </c>
      <c r="Z414" s="428" t="str">
        <f t="shared" si="307"/>
        <v/>
      </c>
      <c r="AA414" s="406"/>
      <c r="AB414" s="407"/>
      <c r="AC414" s="406"/>
      <c r="AD414" s="407"/>
      <c r="AE414" s="406"/>
      <c r="AF414" s="407"/>
      <c r="AG414" s="406"/>
      <c r="AH414" s="407"/>
      <c r="AI414" s="597">
        <v>5</v>
      </c>
      <c r="AJ414" s="115">
        <f t="shared" si="311"/>
        <v>0.83333333333333337</v>
      </c>
      <c r="AK414" s="597">
        <v>5</v>
      </c>
      <c r="AL414" s="115">
        <f t="shared" si="312"/>
        <v>0.83333333333333337</v>
      </c>
      <c r="AM414" s="408">
        <v>95</v>
      </c>
      <c r="AN414" s="114">
        <v>0</v>
      </c>
      <c r="AO414" s="118">
        <f t="shared" ref="AO414:AO447" si="314">AN414/AP414</f>
        <v>0</v>
      </c>
      <c r="AP414" s="114">
        <f t="shared" si="308"/>
        <v>95</v>
      </c>
      <c r="AQ414" s="167">
        <v>160</v>
      </c>
      <c r="AR414" s="665">
        <v>0.59375</v>
      </c>
      <c r="AS414" s="403" t="str">
        <f t="shared" si="283"/>
        <v/>
      </c>
      <c r="AT414" s="403" t="str">
        <f t="shared" ref="AT414:AT447" si="315">IF(V414=0,AN414,"")</f>
        <v/>
      </c>
      <c r="AU414" s="428" t="str">
        <f t="shared" si="284"/>
        <v/>
      </c>
      <c r="AV414" s="428"/>
      <c r="AW414" s="407" t="str">
        <f t="shared" si="270"/>
        <v/>
      </c>
      <c r="AX414" s="428"/>
      <c r="AY414" s="407" t="str">
        <f t="shared" si="313"/>
        <v/>
      </c>
      <c r="AZ414" s="428" t="str">
        <f t="shared" si="285"/>
        <v/>
      </c>
      <c r="BA414" s="407" t="str">
        <f t="shared" si="286"/>
        <v/>
      </c>
      <c r="BB414" s="428"/>
      <c r="BC414" s="407" t="str">
        <f t="shared" si="287"/>
        <v/>
      </c>
      <c r="BD414" s="406" t="s">
        <v>323</v>
      </c>
      <c r="BE414" s="407" t="str">
        <f>IF(BD414="","",BD414/AX414)</f>
        <v/>
      </c>
      <c r="BF414" s="406" t="str">
        <f t="shared" si="288"/>
        <v/>
      </c>
      <c r="BG414" s="407" t="str">
        <f t="shared" si="289"/>
        <v/>
      </c>
      <c r="BH414" s="428"/>
      <c r="BI414" s="407" t="str">
        <f t="shared" si="290"/>
        <v/>
      </c>
      <c r="BJ414" s="406"/>
      <c r="BK414" s="407" t="str">
        <f t="shared" si="306"/>
        <v/>
      </c>
      <c r="BL414" s="406" t="str">
        <f t="shared" si="291"/>
        <v/>
      </c>
      <c r="BM414" s="407" t="str">
        <f t="shared" si="292"/>
        <v/>
      </c>
      <c r="BN414" s="428"/>
      <c r="BO414" s="407" t="str">
        <f t="shared" si="293"/>
        <v/>
      </c>
      <c r="BP414" s="428"/>
      <c r="BQ414" s="407" t="str">
        <f t="shared" si="279"/>
        <v/>
      </c>
      <c r="BR414" s="428" t="str">
        <f t="shared" si="280"/>
        <v/>
      </c>
      <c r="BS414" s="407" t="str">
        <f t="shared" si="294"/>
        <v/>
      </c>
      <c r="BT414" s="597">
        <v>1</v>
      </c>
      <c r="BU414" s="115">
        <f t="shared" si="295"/>
        <v>0.16666666666666666</v>
      </c>
      <c r="BV414" s="597">
        <v>1</v>
      </c>
      <c r="BW414" s="115">
        <f t="shared" si="296"/>
        <v>0.16666666666666666</v>
      </c>
      <c r="BX414" s="409" t="str">
        <f t="shared" si="297"/>
        <v/>
      </c>
    </row>
    <row r="415" spans="1:76" s="167" customFormat="1" x14ac:dyDescent="0.2">
      <c r="A415" s="379" t="s">
        <v>124</v>
      </c>
      <c r="B415" s="379" t="s">
        <v>1017</v>
      </c>
      <c r="C415" s="379" t="s">
        <v>502</v>
      </c>
      <c r="D415" s="379" t="s">
        <v>507</v>
      </c>
      <c r="E415" s="379" t="s">
        <v>504</v>
      </c>
      <c r="F415" s="379" t="s">
        <v>505</v>
      </c>
      <c r="G415" s="10" t="s">
        <v>318</v>
      </c>
      <c r="H415" s="10" t="s">
        <v>1109</v>
      </c>
      <c r="I415" s="10" t="s">
        <v>934</v>
      </c>
      <c r="J415" s="10"/>
      <c r="K415" s="380"/>
      <c r="L415" s="380"/>
      <c r="M415" s="381"/>
      <c r="N415" s="380"/>
      <c r="O415" s="380"/>
      <c r="P415" s="380"/>
      <c r="Q415" s="382"/>
      <c r="R415" s="382"/>
      <c r="S415" s="382"/>
      <c r="T415" s="391" t="s">
        <v>510</v>
      </c>
      <c r="U415" s="383">
        <v>6</v>
      </c>
      <c r="V415" s="600">
        <v>5</v>
      </c>
      <c r="W415" s="600">
        <v>5</v>
      </c>
      <c r="X415" s="123">
        <f t="shared" si="281"/>
        <v>0.83333333333333337</v>
      </c>
      <c r="Y415" s="601">
        <f t="shared" si="282"/>
        <v>67.333333333333329</v>
      </c>
      <c r="Z415" s="388" t="str">
        <f t="shared" si="307"/>
        <v/>
      </c>
      <c r="AA415" s="384"/>
      <c r="AB415" s="385"/>
      <c r="AC415" s="384"/>
      <c r="AD415" s="385"/>
      <c r="AE415" s="384"/>
      <c r="AF415" s="385"/>
      <c r="AG415" s="384"/>
      <c r="AH415" s="385"/>
      <c r="AI415" s="600">
        <v>4</v>
      </c>
      <c r="AJ415" s="598">
        <f t="shared" si="311"/>
        <v>0.8</v>
      </c>
      <c r="AK415" s="600">
        <v>4</v>
      </c>
      <c r="AL415" s="598">
        <f t="shared" si="312"/>
        <v>0.66666666666666663</v>
      </c>
      <c r="AM415" s="386">
        <v>404</v>
      </c>
      <c r="AN415" s="601">
        <v>0</v>
      </c>
      <c r="AO415" s="602">
        <f t="shared" si="314"/>
        <v>0</v>
      </c>
      <c r="AP415" s="601">
        <f t="shared" si="308"/>
        <v>404</v>
      </c>
      <c r="AQ415" s="167">
        <v>490</v>
      </c>
      <c r="AR415" s="665">
        <v>0.82448979591836735</v>
      </c>
      <c r="AS415" s="382" t="str">
        <f t="shared" si="283"/>
        <v/>
      </c>
      <c r="AT415" s="382" t="str">
        <f t="shared" si="315"/>
        <v/>
      </c>
      <c r="AU415" s="388" t="str">
        <f t="shared" si="284"/>
        <v/>
      </c>
      <c r="AV415" s="388"/>
      <c r="AW415" s="385" t="str">
        <f t="shared" si="270"/>
        <v/>
      </c>
      <c r="AX415" s="388"/>
      <c r="AY415" s="385" t="str">
        <f t="shared" si="313"/>
        <v/>
      </c>
      <c r="AZ415" s="388" t="str">
        <f t="shared" si="285"/>
        <v/>
      </c>
      <c r="BA415" s="385" t="str">
        <f t="shared" si="286"/>
        <v/>
      </c>
      <c r="BB415" s="388"/>
      <c r="BC415" s="385" t="str">
        <f t="shared" si="287"/>
        <v/>
      </c>
      <c r="BD415" s="384"/>
      <c r="BE415" s="385" t="str">
        <f>IF(BD415="","",BD415/AX415)</f>
        <v/>
      </c>
      <c r="BF415" s="384" t="str">
        <f t="shared" si="288"/>
        <v/>
      </c>
      <c r="BG415" s="385" t="str">
        <f t="shared" si="289"/>
        <v/>
      </c>
      <c r="BH415" s="388"/>
      <c r="BI415" s="385" t="str">
        <f t="shared" si="290"/>
        <v/>
      </c>
      <c r="BJ415" s="384"/>
      <c r="BK415" s="385" t="str">
        <f t="shared" si="306"/>
        <v/>
      </c>
      <c r="BL415" s="384" t="str">
        <f t="shared" si="291"/>
        <v/>
      </c>
      <c r="BM415" s="385" t="str">
        <f t="shared" si="292"/>
        <v/>
      </c>
      <c r="BN415" s="388"/>
      <c r="BO415" s="385" t="str">
        <f t="shared" si="293"/>
        <v/>
      </c>
      <c r="BP415" s="388"/>
      <c r="BQ415" s="385" t="str">
        <f t="shared" si="279"/>
        <v/>
      </c>
      <c r="BR415" s="388" t="str">
        <f t="shared" si="280"/>
        <v/>
      </c>
      <c r="BS415" s="385" t="str">
        <f t="shared" si="294"/>
        <v/>
      </c>
      <c r="BT415" s="600">
        <v>2</v>
      </c>
      <c r="BU415" s="598">
        <f t="shared" si="295"/>
        <v>0.4</v>
      </c>
      <c r="BV415" s="600">
        <v>2</v>
      </c>
      <c r="BW415" s="598">
        <f t="shared" si="296"/>
        <v>0.33333333333333331</v>
      </c>
      <c r="BX415" s="603">
        <f t="shared" si="297"/>
        <v>1</v>
      </c>
    </row>
    <row r="416" spans="1:76" s="167" customFormat="1" x14ac:dyDescent="0.2">
      <c r="A416" s="379" t="s">
        <v>124</v>
      </c>
      <c r="B416" s="379" t="s">
        <v>1018</v>
      </c>
      <c r="C416" s="379" t="s">
        <v>502</v>
      </c>
      <c r="D416" s="379" t="s">
        <v>507</v>
      </c>
      <c r="E416" s="379" t="s">
        <v>504</v>
      </c>
      <c r="F416" s="379" t="s">
        <v>505</v>
      </c>
      <c r="G416" s="10" t="s">
        <v>318</v>
      </c>
      <c r="H416" s="10" t="s">
        <v>1109</v>
      </c>
      <c r="I416" s="10" t="s">
        <v>934</v>
      </c>
      <c r="J416" s="10"/>
      <c r="K416" s="380"/>
      <c r="L416" s="380"/>
      <c r="M416" s="381"/>
      <c r="N416" s="380"/>
      <c r="O416" s="380"/>
      <c r="P416" s="380"/>
      <c r="Q416" s="382"/>
      <c r="R416" s="382"/>
      <c r="S416" s="382"/>
      <c r="T416" s="147" t="s">
        <v>386</v>
      </c>
      <c r="U416" s="383">
        <v>6</v>
      </c>
      <c r="V416" s="383">
        <v>0</v>
      </c>
      <c r="W416" s="383">
        <v>12</v>
      </c>
      <c r="X416" s="123">
        <f t="shared" si="281"/>
        <v>2</v>
      </c>
      <c r="Y416" s="601">
        <f t="shared" si="282"/>
        <v>55.5</v>
      </c>
      <c r="Z416" s="601">
        <f t="shared" si="307"/>
        <v>32</v>
      </c>
      <c r="AA416" s="384"/>
      <c r="AB416" s="385"/>
      <c r="AC416" s="384"/>
      <c r="AD416" s="385"/>
      <c r="AE416" s="384"/>
      <c r="AF416" s="385"/>
      <c r="AG416" s="384"/>
      <c r="AH416" s="385"/>
      <c r="AI416" s="600">
        <v>5</v>
      </c>
      <c r="AJ416" s="598">
        <f t="shared" si="311"/>
        <v>0.41666666666666669</v>
      </c>
      <c r="AK416" s="600">
        <v>2</v>
      </c>
      <c r="AL416" s="598">
        <f t="shared" si="312"/>
        <v>0.33333333333333331</v>
      </c>
      <c r="AM416" s="386">
        <v>332</v>
      </c>
      <c r="AN416" s="601">
        <v>1</v>
      </c>
      <c r="AO416" s="602">
        <f t="shared" si="314"/>
        <v>3.003003003003003E-3</v>
      </c>
      <c r="AP416" s="601">
        <f t="shared" si="308"/>
        <v>333</v>
      </c>
      <c r="AQ416" s="167">
        <v>470</v>
      </c>
      <c r="AR416" s="665">
        <v>0.70851063829787231</v>
      </c>
      <c r="AS416" s="386">
        <f t="shared" si="283"/>
        <v>332</v>
      </c>
      <c r="AT416" s="386">
        <f t="shared" si="315"/>
        <v>1</v>
      </c>
      <c r="AU416" s="601">
        <f t="shared" si="284"/>
        <v>333</v>
      </c>
      <c r="AV416" s="601">
        <v>192</v>
      </c>
      <c r="AW416" s="598">
        <f t="shared" si="270"/>
        <v>0.57831325301204817</v>
      </c>
      <c r="AX416" s="601">
        <v>0</v>
      </c>
      <c r="AY416" s="598">
        <f t="shared" si="313"/>
        <v>0</v>
      </c>
      <c r="AZ416" s="601">
        <f t="shared" si="285"/>
        <v>192</v>
      </c>
      <c r="BA416" s="598">
        <f t="shared" si="286"/>
        <v>0.57657657657657657</v>
      </c>
      <c r="BB416" s="601">
        <v>6</v>
      </c>
      <c r="BC416" s="598">
        <f t="shared" si="287"/>
        <v>3.125E-2</v>
      </c>
      <c r="BD416" s="600">
        <v>0</v>
      </c>
      <c r="BE416" s="385" t="str">
        <f>IF(BD416="","",IF(AX416=0,"",BD416/AX416))</f>
        <v/>
      </c>
      <c r="BF416" s="600">
        <f t="shared" si="288"/>
        <v>6</v>
      </c>
      <c r="BG416" s="598">
        <f t="shared" si="289"/>
        <v>3.125E-2</v>
      </c>
      <c r="BH416" s="601">
        <v>3</v>
      </c>
      <c r="BI416" s="598">
        <f t="shared" si="290"/>
        <v>0.5</v>
      </c>
      <c r="BJ416" s="600">
        <v>0</v>
      </c>
      <c r="BK416" s="385" t="str">
        <f t="shared" si="306"/>
        <v/>
      </c>
      <c r="BL416" s="600">
        <f t="shared" si="291"/>
        <v>3</v>
      </c>
      <c r="BM416" s="598">
        <f t="shared" si="292"/>
        <v>0.5</v>
      </c>
      <c r="BN416" s="601">
        <v>0</v>
      </c>
      <c r="BO416" s="598">
        <f t="shared" si="293"/>
        <v>0</v>
      </c>
      <c r="BP416" s="601">
        <v>3</v>
      </c>
      <c r="BQ416" s="598">
        <f t="shared" si="279"/>
        <v>1.5625E-2</v>
      </c>
      <c r="BR416" s="601">
        <f t="shared" si="280"/>
        <v>3</v>
      </c>
      <c r="BS416" s="598">
        <f t="shared" si="294"/>
        <v>1.5625E-2</v>
      </c>
      <c r="BT416" s="600">
        <v>3</v>
      </c>
      <c r="BU416" s="598">
        <f t="shared" si="295"/>
        <v>0.25</v>
      </c>
      <c r="BV416" s="600">
        <v>1</v>
      </c>
      <c r="BW416" s="598">
        <f t="shared" si="296"/>
        <v>0.16666666666666666</v>
      </c>
      <c r="BX416" s="387" t="str">
        <f t="shared" si="297"/>
        <v/>
      </c>
    </row>
    <row r="417" spans="1:76" s="167" customFormat="1" x14ac:dyDescent="0.2">
      <c r="A417" s="379" t="s">
        <v>124</v>
      </c>
      <c r="B417" s="379" t="s">
        <v>1019</v>
      </c>
      <c r="C417" s="379" t="s">
        <v>502</v>
      </c>
      <c r="D417" s="379" t="s">
        <v>507</v>
      </c>
      <c r="E417" s="379" t="s">
        <v>504</v>
      </c>
      <c r="F417" s="379" t="s">
        <v>505</v>
      </c>
      <c r="G417" s="10" t="s">
        <v>318</v>
      </c>
      <c r="H417" s="10" t="s">
        <v>1109</v>
      </c>
      <c r="I417" s="595" t="s">
        <v>934</v>
      </c>
      <c r="J417" s="77"/>
      <c r="K417" s="380"/>
      <c r="L417" s="380"/>
      <c r="M417" s="381"/>
      <c r="N417" s="380"/>
      <c r="O417" s="380"/>
      <c r="P417" s="380"/>
      <c r="Q417" s="382"/>
      <c r="R417" s="382"/>
      <c r="S417" s="382"/>
      <c r="T417" s="391" t="s">
        <v>510</v>
      </c>
      <c r="U417" s="383">
        <v>6</v>
      </c>
      <c r="V417" s="383">
        <v>6</v>
      </c>
      <c r="W417" s="383">
        <v>6</v>
      </c>
      <c r="X417" s="123">
        <f t="shared" si="281"/>
        <v>1</v>
      </c>
      <c r="Y417" s="601">
        <f t="shared" si="282"/>
        <v>41.333333333333336</v>
      </c>
      <c r="Z417" s="388" t="str">
        <f t="shared" si="307"/>
        <v/>
      </c>
      <c r="AA417" s="384"/>
      <c r="AB417" s="385"/>
      <c r="AC417" s="384"/>
      <c r="AD417" s="385"/>
      <c r="AE417" s="384"/>
      <c r="AF417" s="385"/>
      <c r="AG417" s="384"/>
      <c r="AH417" s="385"/>
      <c r="AI417" s="600">
        <v>6</v>
      </c>
      <c r="AJ417" s="598">
        <f t="shared" si="311"/>
        <v>1</v>
      </c>
      <c r="AK417" s="600">
        <v>6</v>
      </c>
      <c r="AL417" s="598">
        <f t="shared" si="312"/>
        <v>1</v>
      </c>
      <c r="AM417" s="386">
        <v>247</v>
      </c>
      <c r="AN417" s="601">
        <v>1</v>
      </c>
      <c r="AO417" s="602">
        <f t="shared" si="314"/>
        <v>4.0322580645161289E-3</v>
      </c>
      <c r="AP417" s="601">
        <f t="shared" si="308"/>
        <v>248</v>
      </c>
      <c r="AQ417" s="167">
        <v>420</v>
      </c>
      <c r="AR417" s="665">
        <v>0.59047619047619049</v>
      </c>
      <c r="AS417" s="382" t="str">
        <f t="shared" si="283"/>
        <v/>
      </c>
      <c r="AT417" s="382" t="str">
        <f t="shared" si="315"/>
        <v/>
      </c>
      <c r="AU417" s="388" t="str">
        <f t="shared" si="284"/>
        <v/>
      </c>
      <c r="AV417" s="388"/>
      <c r="AW417" s="385" t="str">
        <f t="shared" si="270"/>
        <v/>
      </c>
      <c r="AX417" s="388"/>
      <c r="AY417" s="385" t="str">
        <f t="shared" si="313"/>
        <v/>
      </c>
      <c r="AZ417" s="388" t="str">
        <f t="shared" si="285"/>
        <v/>
      </c>
      <c r="BA417" s="385" t="str">
        <f t="shared" si="286"/>
        <v/>
      </c>
      <c r="BB417" s="388"/>
      <c r="BC417" s="385" t="str">
        <f t="shared" si="287"/>
        <v/>
      </c>
      <c r="BD417" s="384"/>
      <c r="BE417" s="385" t="str">
        <f t="shared" ref="BE417:BE438" si="316">IF(BD417="","",BD417/AX417)</f>
        <v/>
      </c>
      <c r="BF417" s="384" t="str">
        <f t="shared" si="288"/>
        <v/>
      </c>
      <c r="BG417" s="385" t="str">
        <f t="shared" si="289"/>
        <v/>
      </c>
      <c r="BH417" s="388"/>
      <c r="BI417" s="385" t="str">
        <f t="shared" si="290"/>
        <v/>
      </c>
      <c r="BJ417" s="384"/>
      <c r="BK417" s="385" t="str">
        <f t="shared" si="306"/>
        <v/>
      </c>
      <c r="BL417" s="384" t="str">
        <f t="shared" si="291"/>
        <v/>
      </c>
      <c r="BM417" s="385" t="str">
        <f t="shared" si="292"/>
        <v/>
      </c>
      <c r="BN417" s="388"/>
      <c r="BO417" s="385" t="str">
        <f t="shared" si="293"/>
        <v/>
      </c>
      <c r="BP417" s="388"/>
      <c r="BQ417" s="385" t="str">
        <f t="shared" si="279"/>
        <v/>
      </c>
      <c r="BR417" s="388" t="str">
        <f t="shared" si="280"/>
        <v/>
      </c>
      <c r="BS417" s="385" t="str">
        <f t="shared" si="294"/>
        <v/>
      </c>
      <c r="BT417" s="600">
        <v>0</v>
      </c>
      <c r="BU417" s="598">
        <f t="shared" si="295"/>
        <v>0</v>
      </c>
      <c r="BV417" s="600">
        <v>0</v>
      </c>
      <c r="BW417" s="598">
        <f t="shared" si="296"/>
        <v>0</v>
      </c>
      <c r="BX417" s="387" t="str">
        <f t="shared" si="297"/>
        <v/>
      </c>
    </row>
    <row r="418" spans="1:76" s="167" customFormat="1" x14ac:dyDescent="0.2">
      <c r="A418" s="379" t="s">
        <v>124</v>
      </c>
      <c r="B418" s="379" t="s">
        <v>1020</v>
      </c>
      <c r="C418" s="379" t="s">
        <v>502</v>
      </c>
      <c r="D418" s="379" t="s">
        <v>507</v>
      </c>
      <c r="E418" s="379" t="s">
        <v>504</v>
      </c>
      <c r="F418" s="379" t="s">
        <v>505</v>
      </c>
      <c r="G418" s="10" t="s">
        <v>318</v>
      </c>
      <c r="H418" s="10" t="s">
        <v>1109</v>
      </c>
      <c r="I418" s="10" t="s">
        <v>934</v>
      </c>
      <c r="J418" s="10"/>
      <c r="K418" s="380"/>
      <c r="L418" s="380"/>
      <c r="M418" s="381"/>
      <c r="N418" s="380"/>
      <c r="O418" s="380"/>
      <c r="P418" s="380"/>
      <c r="Q418" s="382"/>
      <c r="R418" s="382"/>
      <c r="S418" s="382"/>
      <c r="T418" s="147" t="s">
        <v>386</v>
      </c>
      <c r="U418" s="383">
        <v>6</v>
      </c>
      <c r="V418" s="600">
        <v>0</v>
      </c>
      <c r="W418" s="600">
        <v>8</v>
      </c>
      <c r="X418" s="123">
        <f t="shared" si="281"/>
        <v>1.3333333333333333</v>
      </c>
      <c r="Y418" s="601">
        <f t="shared" si="282"/>
        <v>202.33333333333334</v>
      </c>
      <c r="Z418" s="601">
        <f t="shared" si="307"/>
        <v>99.833333333333329</v>
      </c>
      <c r="AA418" s="384"/>
      <c r="AB418" s="385"/>
      <c r="AC418" s="384"/>
      <c r="AD418" s="385"/>
      <c r="AE418" s="384"/>
      <c r="AF418" s="385"/>
      <c r="AG418" s="384"/>
      <c r="AH418" s="385"/>
      <c r="AI418" s="600">
        <v>3</v>
      </c>
      <c r="AJ418" s="598">
        <f t="shared" si="311"/>
        <v>0.375</v>
      </c>
      <c r="AK418" s="600">
        <v>3</v>
      </c>
      <c r="AL418" s="598">
        <f t="shared" si="312"/>
        <v>0.5</v>
      </c>
      <c r="AM418" s="386">
        <v>1188</v>
      </c>
      <c r="AN418" s="601">
        <v>26</v>
      </c>
      <c r="AO418" s="602">
        <f t="shared" si="314"/>
        <v>2.1416803953871501E-2</v>
      </c>
      <c r="AP418" s="601">
        <f t="shared" si="308"/>
        <v>1214</v>
      </c>
      <c r="AQ418" s="167">
        <v>1560</v>
      </c>
      <c r="AR418" s="665">
        <v>0.77820512820512822</v>
      </c>
      <c r="AS418" s="386">
        <f t="shared" si="283"/>
        <v>1188</v>
      </c>
      <c r="AT418" s="386">
        <f t="shared" si="315"/>
        <v>26</v>
      </c>
      <c r="AU418" s="601">
        <f t="shared" si="284"/>
        <v>1214</v>
      </c>
      <c r="AV418" s="601">
        <v>573</v>
      </c>
      <c r="AW418" s="598">
        <f t="shared" si="270"/>
        <v>0.48232323232323232</v>
      </c>
      <c r="AX418" s="601">
        <v>26</v>
      </c>
      <c r="AY418" s="598">
        <f t="shared" si="313"/>
        <v>1</v>
      </c>
      <c r="AZ418" s="601">
        <f t="shared" si="285"/>
        <v>599</v>
      </c>
      <c r="BA418" s="598">
        <f t="shared" si="286"/>
        <v>0.49341021416803954</v>
      </c>
      <c r="BB418" s="601">
        <v>3</v>
      </c>
      <c r="BC418" s="598">
        <f t="shared" si="287"/>
        <v>5.235602094240838E-3</v>
      </c>
      <c r="BD418" s="600">
        <v>0</v>
      </c>
      <c r="BE418" s="598">
        <f t="shared" si="316"/>
        <v>0</v>
      </c>
      <c r="BF418" s="600">
        <f t="shared" si="288"/>
        <v>3</v>
      </c>
      <c r="BG418" s="598">
        <f t="shared" si="289"/>
        <v>5.008347245409015E-3</v>
      </c>
      <c r="BH418" s="601">
        <v>3</v>
      </c>
      <c r="BI418" s="598">
        <f t="shared" si="290"/>
        <v>1</v>
      </c>
      <c r="BJ418" s="600">
        <v>0</v>
      </c>
      <c r="BK418" s="385" t="str">
        <f t="shared" si="306"/>
        <v/>
      </c>
      <c r="BL418" s="600">
        <f t="shared" si="291"/>
        <v>3</v>
      </c>
      <c r="BM418" s="598">
        <f t="shared" si="292"/>
        <v>1</v>
      </c>
      <c r="BN418" s="601">
        <v>0</v>
      </c>
      <c r="BO418" s="598">
        <f t="shared" si="293"/>
        <v>0</v>
      </c>
      <c r="BP418" s="601">
        <v>10</v>
      </c>
      <c r="BQ418" s="598">
        <f t="shared" si="279"/>
        <v>1.6694490818030049E-2</v>
      </c>
      <c r="BR418" s="601">
        <f t="shared" si="280"/>
        <v>10</v>
      </c>
      <c r="BS418" s="598">
        <f t="shared" si="294"/>
        <v>1.6694490818030049E-2</v>
      </c>
      <c r="BT418" s="600">
        <v>2</v>
      </c>
      <c r="BU418" s="598">
        <f t="shared" si="295"/>
        <v>0.25</v>
      </c>
      <c r="BV418" s="600">
        <v>1</v>
      </c>
      <c r="BW418" s="598">
        <f t="shared" si="296"/>
        <v>0.16666666666666666</v>
      </c>
      <c r="BX418" s="387" t="str">
        <f t="shared" si="297"/>
        <v/>
      </c>
    </row>
    <row r="419" spans="1:76" s="167" customFormat="1" x14ac:dyDescent="0.2">
      <c r="A419" s="379" t="s">
        <v>124</v>
      </c>
      <c r="B419" s="379" t="s">
        <v>1021</v>
      </c>
      <c r="C419" s="379" t="s">
        <v>502</v>
      </c>
      <c r="D419" s="379" t="s">
        <v>507</v>
      </c>
      <c r="E419" s="379" t="s">
        <v>504</v>
      </c>
      <c r="F419" s="379" t="s">
        <v>505</v>
      </c>
      <c r="G419" s="10" t="s">
        <v>318</v>
      </c>
      <c r="H419" s="10" t="s">
        <v>1109</v>
      </c>
      <c r="I419" s="10" t="s">
        <v>934</v>
      </c>
      <c r="J419" s="10"/>
      <c r="K419" s="380"/>
      <c r="L419" s="380"/>
      <c r="M419" s="381"/>
      <c r="N419" s="380"/>
      <c r="O419" s="380"/>
      <c r="P419" s="380"/>
      <c r="Q419" s="382"/>
      <c r="R419" s="382"/>
      <c r="S419" s="382"/>
      <c r="T419" s="147" t="s">
        <v>386</v>
      </c>
      <c r="U419" s="383">
        <v>6</v>
      </c>
      <c r="V419" s="600">
        <v>0</v>
      </c>
      <c r="W419" s="600">
        <v>10</v>
      </c>
      <c r="X419" s="123">
        <f t="shared" si="281"/>
        <v>1.6666666666666667</v>
      </c>
      <c r="Y419" s="601">
        <f t="shared" si="282"/>
        <v>48.666666666666664</v>
      </c>
      <c r="Z419" s="601">
        <f t="shared" si="307"/>
        <v>36.666666666666664</v>
      </c>
      <c r="AA419" s="384"/>
      <c r="AB419" s="385"/>
      <c r="AC419" s="384"/>
      <c r="AD419" s="385"/>
      <c r="AE419" s="384"/>
      <c r="AF419" s="385"/>
      <c r="AG419" s="384"/>
      <c r="AH419" s="385"/>
      <c r="AI419" s="600">
        <v>6</v>
      </c>
      <c r="AJ419" s="598">
        <f t="shared" si="311"/>
        <v>0.6</v>
      </c>
      <c r="AK419" s="600">
        <v>4</v>
      </c>
      <c r="AL419" s="598">
        <f t="shared" si="312"/>
        <v>0.66666666666666663</v>
      </c>
      <c r="AM419" s="386">
        <v>243</v>
      </c>
      <c r="AN419" s="601">
        <v>49</v>
      </c>
      <c r="AO419" s="602">
        <f t="shared" si="314"/>
        <v>0.1678082191780822</v>
      </c>
      <c r="AP419" s="601">
        <f t="shared" si="308"/>
        <v>292</v>
      </c>
      <c r="AQ419" s="167">
        <v>420</v>
      </c>
      <c r="AR419" s="665">
        <v>0.69523809523809521</v>
      </c>
      <c r="AS419" s="386">
        <f t="shared" si="283"/>
        <v>243</v>
      </c>
      <c r="AT419" s="386">
        <f t="shared" si="315"/>
        <v>49</v>
      </c>
      <c r="AU419" s="601">
        <f t="shared" si="284"/>
        <v>292</v>
      </c>
      <c r="AV419" s="601">
        <v>175</v>
      </c>
      <c r="AW419" s="598">
        <f t="shared" si="270"/>
        <v>0.72016460905349799</v>
      </c>
      <c r="AX419" s="601">
        <v>45</v>
      </c>
      <c r="AY419" s="598">
        <f t="shared" si="313"/>
        <v>0.91836734693877553</v>
      </c>
      <c r="AZ419" s="601">
        <f t="shared" si="285"/>
        <v>220</v>
      </c>
      <c r="BA419" s="598">
        <f t="shared" si="286"/>
        <v>0.75342465753424659</v>
      </c>
      <c r="BB419" s="601">
        <v>1</v>
      </c>
      <c r="BC419" s="598">
        <f t="shared" si="287"/>
        <v>5.7142857142857143E-3</v>
      </c>
      <c r="BD419" s="600">
        <v>0</v>
      </c>
      <c r="BE419" s="598">
        <f t="shared" si="316"/>
        <v>0</v>
      </c>
      <c r="BF419" s="600">
        <f t="shared" si="288"/>
        <v>1</v>
      </c>
      <c r="BG419" s="598">
        <f t="shared" si="289"/>
        <v>4.5454545454545452E-3</v>
      </c>
      <c r="BH419" s="601">
        <v>1</v>
      </c>
      <c r="BI419" s="598">
        <f t="shared" si="290"/>
        <v>1</v>
      </c>
      <c r="BJ419" s="600">
        <v>0</v>
      </c>
      <c r="BK419" s="385" t="str">
        <f t="shared" si="306"/>
        <v/>
      </c>
      <c r="BL419" s="600">
        <f t="shared" si="291"/>
        <v>1</v>
      </c>
      <c r="BM419" s="598">
        <f t="shared" si="292"/>
        <v>1</v>
      </c>
      <c r="BN419" s="601">
        <v>0</v>
      </c>
      <c r="BO419" s="598">
        <f t="shared" si="293"/>
        <v>0</v>
      </c>
      <c r="BP419" s="601">
        <v>0</v>
      </c>
      <c r="BQ419" s="598">
        <f t="shared" si="279"/>
        <v>0</v>
      </c>
      <c r="BR419" s="601">
        <f t="shared" si="280"/>
        <v>0</v>
      </c>
      <c r="BS419" s="598">
        <f t="shared" si="294"/>
        <v>0</v>
      </c>
      <c r="BT419" s="600">
        <v>2</v>
      </c>
      <c r="BU419" s="598">
        <f t="shared" si="295"/>
        <v>0.2</v>
      </c>
      <c r="BV419" s="600">
        <v>1</v>
      </c>
      <c r="BW419" s="598">
        <f t="shared" si="296"/>
        <v>0.16666666666666666</v>
      </c>
      <c r="BX419" s="387" t="str">
        <f t="shared" si="297"/>
        <v/>
      </c>
    </row>
    <row r="420" spans="1:76" s="167" customFormat="1" x14ac:dyDescent="0.2">
      <c r="A420" s="379" t="s">
        <v>124</v>
      </c>
      <c r="B420" s="379" t="s">
        <v>125</v>
      </c>
      <c r="C420" s="379" t="s">
        <v>502</v>
      </c>
      <c r="D420" s="379" t="s">
        <v>507</v>
      </c>
      <c r="E420" s="379" t="s">
        <v>504</v>
      </c>
      <c r="F420" s="379" t="s">
        <v>505</v>
      </c>
      <c r="G420" s="10" t="s">
        <v>318</v>
      </c>
      <c r="H420" s="10" t="s">
        <v>1109</v>
      </c>
      <c r="I420" s="10" t="s">
        <v>934</v>
      </c>
      <c r="J420" s="10"/>
      <c r="K420" s="380"/>
      <c r="L420" s="380"/>
      <c r="M420" s="381"/>
      <c r="N420" s="380"/>
      <c r="O420" s="380"/>
      <c r="P420" s="380"/>
      <c r="Q420" s="382"/>
      <c r="R420" s="382"/>
      <c r="S420" s="382"/>
      <c r="T420" s="147" t="s">
        <v>386</v>
      </c>
      <c r="U420" s="383">
        <v>6</v>
      </c>
      <c r="V420" s="600">
        <v>0</v>
      </c>
      <c r="W420" s="600">
        <v>15</v>
      </c>
      <c r="X420" s="123">
        <f t="shared" si="281"/>
        <v>2.5</v>
      </c>
      <c r="Y420" s="601">
        <f t="shared" si="282"/>
        <v>403.33333333333331</v>
      </c>
      <c r="Z420" s="601">
        <f t="shared" si="307"/>
        <v>251.66666666666666</v>
      </c>
      <c r="AA420" s="384"/>
      <c r="AB420" s="385"/>
      <c r="AC420" s="384"/>
      <c r="AD420" s="385"/>
      <c r="AE420" s="384"/>
      <c r="AF420" s="385"/>
      <c r="AG420" s="384"/>
      <c r="AH420" s="385"/>
      <c r="AI420" s="600">
        <v>4</v>
      </c>
      <c r="AJ420" s="598">
        <f t="shared" si="311"/>
        <v>0.26666666666666666</v>
      </c>
      <c r="AK420" s="600">
        <v>2</v>
      </c>
      <c r="AL420" s="598">
        <f t="shared" si="312"/>
        <v>0.33333333333333331</v>
      </c>
      <c r="AM420" s="386">
        <v>2357</v>
      </c>
      <c r="AN420" s="601">
        <v>63</v>
      </c>
      <c r="AO420" s="602">
        <f t="shared" si="314"/>
        <v>2.6033057851239671E-2</v>
      </c>
      <c r="AP420" s="601">
        <f t="shared" si="308"/>
        <v>2420</v>
      </c>
      <c r="AQ420" s="167">
        <v>3370</v>
      </c>
      <c r="AR420" s="665">
        <v>0.71810089020771517</v>
      </c>
      <c r="AS420" s="386">
        <f t="shared" si="283"/>
        <v>2357</v>
      </c>
      <c r="AT420" s="386">
        <f t="shared" si="315"/>
        <v>63</v>
      </c>
      <c r="AU420" s="601">
        <f t="shared" si="284"/>
        <v>2420</v>
      </c>
      <c r="AV420" s="601">
        <v>1459</v>
      </c>
      <c r="AW420" s="598">
        <f t="shared" si="270"/>
        <v>0.61900721255833691</v>
      </c>
      <c r="AX420" s="601">
        <v>51</v>
      </c>
      <c r="AY420" s="598">
        <f t="shared" si="313"/>
        <v>0.80952380952380953</v>
      </c>
      <c r="AZ420" s="601">
        <f t="shared" si="285"/>
        <v>1510</v>
      </c>
      <c r="BA420" s="598">
        <f t="shared" si="286"/>
        <v>0.62396694214876036</v>
      </c>
      <c r="BB420" s="601">
        <v>5</v>
      </c>
      <c r="BC420" s="598">
        <f t="shared" si="287"/>
        <v>3.4270047978067169E-3</v>
      </c>
      <c r="BD420" s="600">
        <v>0</v>
      </c>
      <c r="BE420" s="598">
        <f t="shared" si="316"/>
        <v>0</v>
      </c>
      <c r="BF420" s="600">
        <f t="shared" si="288"/>
        <v>5</v>
      </c>
      <c r="BG420" s="598">
        <f t="shared" si="289"/>
        <v>3.3112582781456954E-3</v>
      </c>
      <c r="BH420" s="601">
        <v>5</v>
      </c>
      <c r="BI420" s="598">
        <f t="shared" si="290"/>
        <v>1</v>
      </c>
      <c r="BJ420" s="600">
        <v>0</v>
      </c>
      <c r="BK420" s="385" t="str">
        <f t="shared" si="306"/>
        <v/>
      </c>
      <c r="BL420" s="600">
        <f t="shared" si="291"/>
        <v>5</v>
      </c>
      <c r="BM420" s="598">
        <f t="shared" si="292"/>
        <v>1</v>
      </c>
      <c r="BN420" s="601">
        <v>8</v>
      </c>
      <c r="BO420" s="598">
        <f t="shared" si="293"/>
        <v>5.2980132450331126E-3</v>
      </c>
      <c r="BP420" s="601">
        <v>3</v>
      </c>
      <c r="BQ420" s="598">
        <f t="shared" si="279"/>
        <v>1.9867549668874172E-3</v>
      </c>
      <c r="BR420" s="601">
        <f t="shared" si="280"/>
        <v>11</v>
      </c>
      <c r="BS420" s="598">
        <f t="shared" si="294"/>
        <v>7.2847682119205302E-3</v>
      </c>
      <c r="BT420" s="600">
        <v>4</v>
      </c>
      <c r="BU420" s="598">
        <f t="shared" si="295"/>
        <v>0.26666666666666666</v>
      </c>
      <c r="BV420" s="600">
        <v>2</v>
      </c>
      <c r="BW420" s="598">
        <f t="shared" si="296"/>
        <v>0.33333333333333331</v>
      </c>
      <c r="BX420" s="387" t="str">
        <f t="shared" si="297"/>
        <v/>
      </c>
    </row>
    <row r="421" spans="1:76" s="167" customFormat="1" x14ac:dyDescent="0.2">
      <c r="A421" s="379" t="s">
        <v>124</v>
      </c>
      <c r="B421" s="379" t="s">
        <v>126</v>
      </c>
      <c r="C421" s="379" t="s">
        <v>502</v>
      </c>
      <c r="D421" s="379" t="s">
        <v>507</v>
      </c>
      <c r="E421" s="379" t="s">
        <v>504</v>
      </c>
      <c r="F421" s="379" t="s">
        <v>505</v>
      </c>
      <c r="G421" s="10" t="s">
        <v>318</v>
      </c>
      <c r="H421" s="10" t="s">
        <v>1109</v>
      </c>
      <c r="I421" s="10" t="s">
        <v>934</v>
      </c>
      <c r="J421" s="10"/>
      <c r="K421" s="380"/>
      <c r="L421" s="380"/>
      <c r="M421" s="381"/>
      <c r="N421" s="380"/>
      <c r="O421" s="380"/>
      <c r="P421" s="380"/>
      <c r="Q421" s="382"/>
      <c r="R421" s="382"/>
      <c r="S421" s="382"/>
      <c r="T421" s="147" t="s">
        <v>386</v>
      </c>
      <c r="U421" s="383">
        <v>6</v>
      </c>
      <c r="V421" s="600">
        <v>0</v>
      </c>
      <c r="W421" s="600">
        <v>7</v>
      </c>
      <c r="X421" s="123">
        <f t="shared" si="281"/>
        <v>1.1666666666666667</v>
      </c>
      <c r="Y421" s="601">
        <f t="shared" si="282"/>
        <v>166.83333333333334</v>
      </c>
      <c r="Z421" s="601">
        <f t="shared" si="307"/>
        <v>76.833333333333329</v>
      </c>
      <c r="AA421" s="384"/>
      <c r="AB421" s="385"/>
      <c r="AC421" s="384"/>
      <c r="AD421" s="385"/>
      <c r="AE421" s="384"/>
      <c r="AF421" s="385"/>
      <c r="AG421" s="384"/>
      <c r="AH421" s="385"/>
      <c r="AI421" s="600">
        <v>4</v>
      </c>
      <c r="AJ421" s="598">
        <f t="shared" si="311"/>
        <v>0.5714285714285714</v>
      </c>
      <c r="AK421" s="600">
        <v>4</v>
      </c>
      <c r="AL421" s="598">
        <f t="shared" si="312"/>
        <v>0.66666666666666663</v>
      </c>
      <c r="AM421" s="386">
        <v>996</v>
      </c>
      <c r="AN421" s="601">
        <v>5</v>
      </c>
      <c r="AO421" s="602">
        <f t="shared" si="314"/>
        <v>4.995004995004995E-3</v>
      </c>
      <c r="AP421" s="601">
        <f t="shared" si="308"/>
        <v>1001</v>
      </c>
      <c r="AQ421" s="167">
        <v>1460</v>
      </c>
      <c r="AR421" s="665">
        <v>0.68561643835616437</v>
      </c>
      <c r="AS421" s="386">
        <f t="shared" si="283"/>
        <v>996</v>
      </c>
      <c r="AT421" s="386">
        <f t="shared" si="315"/>
        <v>5</v>
      </c>
      <c r="AU421" s="601">
        <f t="shared" si="284"/>
        <v>1001</v>
      </c>
      <c r="AV421" s="601">
        <v>458</v>
      </c>
      <c r="AW421" s="598">
        <f t="shared" si="270"/>
        <v>0.45983935742971888</v>
      </c>
      <c r="AX421" s="601">
        <v>3</v>
      </c>
      <c r="AY421" s="598">
        <f t="shared" si="313"/>
        <v>0.6</v>
      </c>
      <c r="AZ421" s="601">
        <f t="shared" si="285"/>
        <v>461</v>
      </c>
      <c r="BA421" s="598">
        <f t="shared" si="286"/>
        <v>0.46053946053946054</v>
      </c>
      <c r="BB421" s="601">
        <v>1</v>
      </c>
      <c r="BC421" s="598">
        <f t="shared" si="287"/>
        <v>2.1834061135371178E-3</v>
      </c>
      <c r="BD421" s="600">
        <v>0</v>
      </c>
      <c r="BE421" s="598">
        <f t="shared" si="316"/>
        <v>0</v>
      </c>
      <c r="BF421" s="600">
        <f t="shared" si="288"/>
        <v>1</v>
      </c>
      <c r="BG421" s="598">
        <f t="shared" si="289"/>
        <v>2.1691973969631237E-3</v>
      </c>
      <c r="BH421" s="601">
        <v>1</v>
      </c>
      <c r="BI421" s="598">
        <f t="shared" si="290"/>
        <v>1</v>
      </c>
      <c r="BJ421" s="600">
        <v>0</v>
      </c>
      <c r="BK421" s="385" t="str">
        <f t="shared" si="306"/>
        <v/>
      </c>
      <c r="BL421" s="600">
        <f t="shared" si="291"/>
        <v>1</v>
      </c>
      <c r="BM421" s="598">
        <f t="shared" si="292"/>
        <v>1</v>
      </c>
      <c r="BN421" s="601">
        <v>1</v>
      </c>
      <c r="BO421" s="598">
        <f t="shared" si="293"/>
        <v>2.1691973969631237E-3</v>
      </c>
      <c r="BP421" s="601">
        <v>5</v>
      </c>
      <c r="BQ421" s="598">
        <f t="shared" si="279"/>
        <v>1.0845986984815618E-2</v>
      </c>
      <c r="BR421" s="601">
        <f t="shared" si="280"/>
        <v>6</v>
      </c>
      <c r="BS421" s="598">
        <f t="shared" si="294"/>
        <v>1.3015184381778741E-2</v>
      </c>
      <c r="BT421" s="600">
        <v>0</v>
      </c>
      <c r="BU421" s="598">
        <f t="shared" si="295"/>
        <v>0</v>
      </c>
      <c r="BV421" s="600">
        <v>0</v>
      </c>
      <c r="BW421" s="598">
        <f t="shared" si="296"/>
        <v>0</v>
      </c>
      <c r="BX421" s="387" t="str">
        <f t="shared" si="297"/>
        <v/>
      </c>
    </row>
    <row r="422" spans="1:76" s="167" customFormat="1" x14ac:dyDescent="0.2">
      <c r="A422" s="379" t="s">
        <v>124</v>
      </c>
      <c r="B422" s="379" t="s">
        <v>1022</v>
      </c>
      <c r="C422" s="379" t="s">
        <v>502</v>
      </c>
      <c r="D422" s="379" t="s">
        <v>507</v>
      </c>
      <c r="E422" s="379" t="s">
        <v>504</v>
      </c>
      <c r="F422" s="379" t="s">
        <v>505</v>
      </c>
      <c r="G422" s="10" t="s">
        <v>318</v>
      </c>
      <c r="H422" s="10" t="s">
        <v>1109</v>
      </c>
      <c r="I422" s="10" t="s">
        <v>934</v>
      </c>
      <c r="J422" s="10"/>
      <c r="K422" s="380"/>
      <c r="L422" s="380"/>
      <c r="M422" s="381"/>
      <c r="N422" s="380"/>
      <c r="O422" s="380"/>
      <c r="P422" s="380"/>
      <c r="Q422" s="382"/>
      <c r="R422" s="382"/>
      <c r="S422" s="382"/>
      <c r="T422" s="391" t="s">
        <v>510</v>
      </c>
      <c r="U422" s="383">
        <v>6</v>
      </c>
      <c r="V422" s="383">
        <v>6</v>
      </c>
      <c r="W422" s="383">
        <v>6</v>
      </c>
      <c r="X422" s="123">
        <f t="shared" si="281"/>
        <v>1</v>
      </c>
      <c r="Y422" s="601">
        <f t="shared" si="282"/>
        <v>369.66666666666669</v>
      </c>
      <c r="Z422" s="388" t="str">
        <f t="shared" si="307"/>
        <v/>
      </c>
      <c r="AA422" s="384"/>
      <c r="AB422" s="385"/>
      <c r="AC422" s="384"/>
      <c r="AD422" s="385"/>
      <c r="AE422" s="384"/>
      <c r="AF422" s="385"/>
      <c r="AG422" s="384"/>
      <c r="AH422" s="385"/>
      <c r="AI422" s="600">
        <v>2</v>
      </c>
      <c r="AJ422" s="598">
        <f t="shared" si="311"/>
        <v>0.33333333333333331</v>
      </c>
      <c r="AK422" s="600">
        <v>2</v>
      </c>
      <c r="AL422" s="598">
        <f t="shared" si="312"/>
        <v>0.33333333333333331</v>
      </c>
      <c r="AM422" s="386">
        <v>2214</v>
      </c>
      <c r="AN422" s="601">
        <v>4</v>
      </c>
      <c r="AO422" s="602">
        <f t="shared" si="314"/>
        <v>1.8034265103697023E-3</v>
      </c>
      <c r="AP422" s="601">
        <f t="shared" si="308"/>
        <v>2218</v>
      </c>
      <c r="AQ422" s="167">
        <v>3610</v>
      </c>
      <c r="AR422" s="665">
        <v>0.61440443213296403</v>
      </c>
      <c r="AS422" s="382" t="str">
        <f t="shared" si="283"/>
        <v/>
      </c>
      <c r="AT422" s="382" t="str">
        <f t="shared" si="315"/>
        <v/>
      </c>
      <c r="AU422" s="388" t="str">
        <f t="shared" si="284"/>
        <v/>
      </c>
      <c r="AV422" s="388"/>
      <c r="AW422" s="385" t="str">
        <f t="shared" si="270"/>
        <v/>
      </c>
      <c r="AX422" s="388"/>
      <c r="AY422" s="385" t="str">
        <f t="shared" si="313"/>
        <v/>
      </c>
      <c r="AZ422" s="388" t="str">
        <f t="shared" si="285"/>
        <v/>
      </c>
      <c r="BA422" s="385" t="str">
        <f t="shared" si="286"/>
        <v/>
      </c>
      <c r="BB422" s="388"/>
      <c r="BC422" s="385" t="str">
        <f t="shared" si="287"/>
        <v/>
      </c>
      <c r="BD422" s="384"/>
      <c r="BE422" s="385" t="str">
        <f t="shared" si="316"/>
        <v/>
      </c>
      <c r="BF422" s="384" t="str">
        <f t="shared" si="288"/>
        <v/>
      </c>
      <c r="BG422" s="385" t="str">
        <f t="shared" si="289"/>
        <v/>
      </c>
      <c r="BH422" s="388"/>
      <c r="BI422" s="385" t="str">
        <f t="shared" si="290"/>
        <v/>
      </c>
      <c r="BJ422" s="384"/>
      <c r="BK422" s="385" t="str">
        <f t="shared" si="306"/>
        <v/>
      </c>
      <c r="BL422" s="384" t="str">
        <f t="shared" si="291"/>
        <v/>
      </c>
      <c r="BM422" s="385" t="str">
        <f t="shared" si="292"/>
        <v/>
      </c>
      <c r="BN422" s="388"/>
      <c r="BO422" s="385" t="str">
        <f t="shared" si="293"/>
        <v/>
      </c>
      <c r="BP422" s="388"/>
      <c r="BQ422" s="385" t="str">
        <f t="shared" si="279"/>
        <v/>
      </c>
      <c r="BR422" s="388" t="str">
        <f t="shared" si="280"/>
        <v/>
      </c>
      <c r="BS422" s="385" t="str">
        <f t="shared" si="294"/>
        <v/>
      </c>
      <c r="BT422" s="600">
        <v>2</v>
      </c>
      <c r="BU422" s="598">
        <f t="shared" si="295"/>
        <v>0.33333333333333331</v>
      </c>
      <c r="BV422" s="600">
        <v>2</v>
      </c>
      <c r="BW422" s="598">
        <f t="shared" si="296"/>
        <v>0.33333333333333331</v>
      </c>
      <c r="BX422" s="387" t="str">
        <f t="shared" si="297"/>
        <v/>
      </c>
    </row>
    <row r="423" spans="1:76" s="167" customFormat="1" x14ac:dyDescent="0.2">
      <c r="A423" s="379" t="s">
        <v>124</v>
      </c>
      <c r="B423" s="379" t="s">
        <v>127</v>
      </c>
      <c r="C423" s="379" t="s">
        <v>502</v>
      </c>
      <c r="D423" s="379" t="s">
        <v>507</v>
      </c>
      <c r="E423" s="379" t="s">
        <v>504</v>
      </c>
      <c r="F423" s="379" t="s">
        <v>505</v>
      </c>
      <c r="G423" s="10" t="s">
        <v>318</v>
      </c>
      <c r="H423" s="10" t="s">
        <v>1109</v>
      </c>
      <c r="I423" s="10" t="s">
        <v>934</v>
      </c>
      <c r="J423" s="10"/>
      <c r="K423" s="380"/>
      <c r="L423" s="380"/>
      <c r="M423" s="381"/>
      <c r="N423" s="380"/>
      <c r="O423" s="380"/>
      <c r="P423" s="380"/>
      <c r="Q423" s="382"/>
      <c r="R423" s="382"/>
      <c r="S423" s="382"/>
      <c r="T423" s="391" t="s">
        <v>510</v>
      </c>
      <c r="U423" s="134">
        <v>6</v>
      </c>
      <c r="V423" s="600">
        <v>5</v>
      </c>
      <c r="W423" s="600">
        <v>5</v>
      </c>
      <c r="X423" s="123">
        <f t="shared" si="281"/>
        <v>0.83333333333333337</v>
      </c>
      <c r="Y423" s="601">
        <f t="shared" si="282"/>
        <v>81</v>
      </c>
      <c r="Z423" s="388" t="str">
        <f t="shared" si="307"/>
        <v/>
      </c>
      <c r="AA423" s="384"/>
      <c r="AB423" s="385"/>
      <c r="AC423" s="384"/>
      <c r="AD423" s="385"/>
      <c r="AE423" s="384"/>
      <c r="AF423" s="385"/>
      <c r="AG423" s="384"/>
      <c r="AH423" s="385"/>
      <c r="AI423" s="600">
        <v>4</v>
      </c>
      <c r="AJ423" s="598">
        <f t="shared" si="311"/>
        <v>0.8</v>
      </c>
      <c r="AK423" s="600">
        <v>4</v>
      </c>
      <c r="AL423" s="598">
        <f t="shared" si="312"/>
        <v>0.66666666666666663</v>
      </c>
      <c r="AM423" s="386">
        <v>486</v>
      </c>
      <c r="AN423" s="601">
        <v>0</v>
      </c>
      <c r="AO423" s="602">
        <f t="shared" si="314"/>
        <v>0</v>
      </c>
      <c r="AP423" s="601">
        <f t="shared" si="308"/>
        <v>486</v>
      </c>
      <c r="AQ423" s="167">
        <v>640</v>
      </c>
      <c r="AR423" s="665">
        <v>0.75937500000000002</v>
      </c>
      <c r="AS423" s="382" t="str">
        <f t="shared" si="283"/>
        <v/>
      </c>
      <c r="AT423" s="382" t="str">
        <f t="shared" si="315"/>
        <v/>
      </c>
      <c r="AU423" s="388" t="str">
        <f t="shared" si="284"/>
        <v/>
      </c>
      <c r="AV423" s="388"/>
      <c r="AW423" s="385" t="str">
        <f t="shared" si="270"/>
        <v/>
      </c>
      <c r="AX423" s="388"/>
      <c r="AY423" s="385" t="str">
        <f t="shared" si="313"/>
        <v/>
      </c>
      <c r="AZ423" s="388" t="str">
        <f t="shared" si="285"/>
        <v/>
      </c>
      <c r="BA423" s="385" t="str">
        <f t="shared" si="286"/>
        <v/>
      </c>
      <c r="BB423" s="388"/>
      <c r="BC423" s="385" t="str">
        <f t="shared" si="287"/>
        <v/>
      </c>
      <c r="BD423" s="384"/>
      <c r="BE423" s="385" t="str">
        <f t="shared" si="316"/>
        <v/>
      </c>
      <c r="BF423" s="384" t="str">
        <f t="shared" si="288"/>
        <v/>
      </c>
      <c r="BG423" s="385" t="str">
        <f t="shared" si="289"/>
        <v/>
      </c>
      <c r="BH423" s="388"/>
      <c r="BI423" s="385" t="str">
        <f t="shared" si="290"/>
        <v/>
      </c>
      <c r="BJ423" s="384"/>
      <c r="BK423" s="385" t="str">
        <f t="shared" si="306"/>
        <v/>
      </c>
      <c r="BL423" s="384" t="str">
        <f t="shared" si="291"/>
        <v/>
      </c>
      <c r="BM423" s="385" t="str">
        <f t="shared" si="292"/>
        <v/>
      </c>
      <c r="BN423" s="388"/>
      <c r="BO423" s="385" t="str">
        <f t="shared" si="293"/>
        <v/>
      </c>
      <c r="BP423" s="388"/>
      <c r="BQ423" s="385" t="str">
        <f t="shared" si="279"/>
        <v/>
      </c>
      <c r="BR423" s="388" t="str">
        <f t="shared" si="280"/>
        <v/>
      </c>
      <c r="BS423" s="385" t="str">
        <f t="shared" si="294"/>
        <v/>
      </c>
      <c r="BT423" s="600">
        <v>0</v>
      </c>
      <c r="BU423" s="598">
        <f t="shared" si="295"/>
        <v>0</v>
      </c>
      <c r="BV423" s="600">
        <v>0</v>
      </c>
      <c r="BW423" s="598">
        <f t="shared" si="296"/>
        <v>0</v>
      </c>
      <c r="BX423" s="603">
        <f t="shared" si="297"/>
        <v>1</v>
      </c>
    </row>
    <row r="424" spans="1:76" s="167" customFormat="1" x14ac:dyDescent="0.2">
      <c r="A424" s="379" t="s">
        <v>124</v>
      </c>
      <c r="B424" s="379" t="s">
        <v>128</v>
      </c>
      <c r="C424" s="379" t="s">
        <v>502</v>
      </c>
      <c r="D424" s="379" t="s">
        <v>507</v>
      </c>
      <c r="E424" s="379" t="s">
        <v>504</v>
      </c>
      <c r="F424" s="379" t="s">
        <v>505</v>
      </c>
      <c r="G424" s="10" t="s">
        <v>318</v>
      </c>
      <c r="H424" s="10" t="s">
        <v>1109</v>
      </c>
      <c r="I424" s="10" t="s">
        <v>934</v>
      </c>
      <c r="J424" s="10"/>
      <c r="K424" s="380"/>
      <c r="L424" s="380"/>
      <c r="M424" s="381"/>
      <c r="N424" s="380"/>
      <c r="O424" s="380"/>
      <c r="P424" s="380"/>
      <c r="Q424" s="382"/>
      <c r="R424" s="382"/>
      <c r="S424" s="382"/>
      <c r="T424" s="147" t="s">
        <v>386</v>
      </c>
      <c r="U424" s="383">
        <v>6</v>
      </c>
      <c r="V424" s="600">
        <v>0</v>
      </c>
      <c r="W424" s="600">
        <v>9</v>
      </c>
      <c r="X424" s="123">
        <f t="shared" si="281"/>
        <v>1.5</v>
      </c>
      <c r="Y424" s="601">
        <f t="shared" si="282"/>
        <v>602.16666666666663</v>
      </c>
      <c r="Z424" s="601">
        <f t="shared" si="307"/>
        <v>312</v>
      </c>
      <c r="AA424" s="384"/>
      <c r="AB424" s="385"/>
      <c r="AC424" s="384"/>
      <c r="AD424" s="385"/>
      <c r="AE424" s="384"/>
      <c r="AF424" s="385"/>
      <c r="AG424" s="384"/>
      <c r="AH424" s="385"/>
      <c r="AI424" s="600">
        <v>5</v>
      </c>
      <c r="AJ424" s="598">
        <f t="shared" si="311"/>
        <v>0.55555555555555558</v>
      </c>
      <c r="AK424" s="600">
        <v>5</v>
      </c>
      <c r="AL424" s="598">
        <f t="shared" si="312"/>
        <v>0.83333333333333337</v>
      </c>
      <c r="AM424" s="386">
        <v>3611</v>
      </c>
      <c r="AN424" s="601">
        <v>2</v>
      </c>
      <c r="AO424" s="602">
        <f t="shared" si="314"/>
        <v>5.5355660116246884E-4</v>
      </c>
      <c r="AP424" s="601">
        <f t="shared" si="308"/>
        <v>3613</v>
      </c>
      <c r="AQ424" s="167">
        <v>5040</v>
      </c>
      <c r="AR424" s="665">
        <v>0.71686507936507937</v>
      </c>
      <c r="AS424" s="386">
        <f t="shared" si="283"/>
        <v>3611</v>
      </c>
      <c r="AT424" s="386">
        <f t="shared" si="315"/>
        <v>2</v>
      </c>
      <c r="AU424" s="601">
        <f t="shared" si="284"/>
        <v>3613</v>
      </c>
      <c r="AV424" s="601">
        <v>1870</v>
      </c>
      <c r="AW424" s="598">
        <f t="shared" ref="AW424:AW487" si="317">IF(AS424="","",AV424/AS424)</f>
        <v>0.51786208806424816</v>
      </c>
      <c r="AX424" s="601">
        <v>2</v>
      </c>
      <c r="AY424" s="598">
        <f t="shared" si="313"/>
        <v>1</v>
      </c>
      <c r="AZ424" s="601">
        <f t="shared" si="285"/>
        <v>1872</v>
      </c>
      <c r="BA424" s="598">
        <f t="shared" si="286"/>
        <v>0.51812897868807084</v>
      </c>
      <c r="BB424" s="601">
        <v>0</v>
      </c>
      <c r="BC424" s="598">
        <f t="shared" si="287"/>
        <v>0</v>
      </c>
      <c r="BD424" s="600">
        <v>0</v>
      </c>
      <c r="BE424" s="598">
        <f t="shared" si="316"/>
        <v>0</v>
      </c>
      <c r="BF424" s="600">
        <f t="shared" si="288"/>
        <v>0</v>
      </c>
      <c r="BG424" s="598">
        <f t="shared" si="289"/>
        <v>0</v>
      </c>
      <c r="BH424" s="601">
        <v>0</v>
      </c>
      <c r="BI424" s="385" t="str">
        <f t="shared" si="290"/>
        <v/>
      </c>
      <c r="BJ424" s="600">
        <v>0</v>
      </c>
      <c r="BK424" s="385" t="str">
        <f t="shared" si="306"/>
        <v/>
      </c>
      <c r="BL424" s="600">
        <f t="shared" si="291"/>
        <v>0</v>
      </c>
      <c r="BM424" s="385" t="str">
        <f t="shared" si="292"/>
        <v/>
      </c>
      <c r="BN424" s="601">
        <v>6</v>
      </c>
      <c r="BO424" s="598">
        <f t="shared" si="293"/>
        <v>3.205128205128205E-3</v>
      </c>
      <c r="BP424" s="601">
        <v>8</v>
      </c>
      <c r="BQ424" s="598">
        <f t="shared" si="279"/>
        <v>4.2735042735042739E-3</v>
      </c>
      <c r="BR424" s="601">
        <f t="shared" si="280"/>
        <v>14</v>
      </c>
      <c r="BS424" s="598">
        <f t="shared" si="294"/>
        <v>7.478632478632479E-3</v>
      </c>
      <c r="BT424" s="600">
        <v>2</v>
      </c>
      <c r="BU424" s="598">
        <f t="shared" si="295"/>
        <v>0.22222222222222221</v>
      </c>
      <c r="BV424" s="600">
        <v>2</v>
      </c>
      <c r="BW424" s="598">
        <f t="shared" si="296"/>
        <v>0.33333333333333331</v>
      </c>
      <c r="BX424" s="387" t="str">
        <f t="shared" si="297"/>
        <v/>
      </c>
    </row>
    <row r="425" spans="1:76" s="167" customFormat="1" x14ac:dyDescent="0.2">
      <c r="A425" s="379" t="s">
        <v>124</v>
      </c>
      <c r="B425" s="379" t="s">
        <v>1023</v>
      </c>
      <c r="C425" s="379" t="s">
        <v>502</v>
      </c>
      <c r="D425" s="379" t="s">
        <v>507</v>
      </c>
      <c r="E425" s="379" t="s">
        <v>504</v>
      </c>
      <c r="F425" s="379" t="s">
        <v>505</v>
      </c>
      <c r="G425" s="10" t="s">
        <v>318</v>
      </c>
      <c r="H425" s="10" t="s">
        <v>1109</v>
      </c>
      <c r="I425" s="10" t="s">
        <v>934</v>
      </c>
      <c r="J425" s="10"/>
      <c r="K425" s="380"/>
      <c r="L425" s="380"/>
      <c r="M425" s="381"/>
      <c r="N425" s="380"/>
      <c r="O425" s="380"/>
      <c r="P425" s="380"/>
      <c r="Q425" s="382"/>
      <c r="R425" s="382"/>
      <c r="S425" s="382"/>
      <c r="T425" s="391" t="s">
        <v>510</v>
      </c>
      <c r="U425" s="134">
        <v>6</v>
      </c>
      <c r="V425" s="134">
        <v>5</v>
      </c>
      <c r="W425" s="134">
        <v>5</v>
      </c>
      <c r="X425" s="123">
        <f t="shared" si="281"/>
        <v>0.83333333333333337</v>
      </c>
      <c r="Y425" s="601">
        <f t="shared" si="282"/>
        <v>63.833333333333336</v>
      </c>
      <c r="Z425" s="388" t="str">
        <f t="shared" si="307"/>
        <v/>
      </c>
      <c r="AA425" s="384"/>
      <c r="AB425" s="385"/>
      <c r="AC425" s="384"/>
      <c r="AD425" s="385"/>
      <c r="AE425" s="384"/>
      <c r="AF425" s="385"/>
      <c r="AG425" s="384"/>
      <c r="AH425" s="385"/>
      <c r="AI425" s="600">
        <v>4</v>
      </c>
      <c r="AJ425" s="598">
        <f t="shared" si="311"/>
        <v>0.8</v>
      </c>
      <c r="AK425" s="600">
        <v>4</v>
      </c>
      <c r="AL425" s="598">
        <f t="shared" si="312"/>
        <v>0.66666666666666663</v>
      </c>
      <c r="AM425" s="386">
        <v>383</v>
      </c>
      <c r="AN425" s="601">
        <v>0</v>
      </c>
      <c r="AO425" s="602">
        <f t="shared" si="314"/>
        <v>0</v>
      </c>
      <c r="AP425" s="601">
        <f t="shared" si="308"/>
        <v>383</v>
      </c>
      <c r="AQ425" s="167">
        <v>500</v>
      </c>
      <c r="AR425" s="665">
        <v>0.76600000000000001</v>
      </c>
      <c r="AS425" s="382" t="str">
        <f t="shared" si="283"/>
        <v/>
      </c>
      <c r="AT425" s="382" t="str">
        <f t="shared" si="315"/>
        <v/>
      </c>
      <c r="AU425" s="388" t="str">
        <f t="shared" si="284"/>
        <v/>
      </c>
      <c r="AV425" s="388"/>
      <c r="AW425" s="385" t="str">
        <f t="shared" si="317"/>
        <v/>
      </c>
      <c r="AX425" s="388"/>
      <c r="AY425" s="385" t="str">
        <f t="shared" si="313"/>
        <v/>
      </c>
      <c r="AZ425" s="388" t="str">
        <f t="shared" si="285"/>
        <v/>
      </c>
      <c r="BA425" s="385" t="str">
        <f t="shared" si="286"/>
        <v/>
      </c>
      <c r="BB425" s="388"/>
      <c r="BC425" s="385" t="str">
        <f t="shared" si="287"/>
        <v/>
      </c>
      <c r="BD425" s="384"/>
      <c r="BE425" s="385" t="str">
        <f t="shared" si="316"/>
        <v/>
      </c>
      <c r="BF425" s="384" t="str">
        <f t="shared" si="288"/>
        <v/>
      </c>
      <c r="BG425" s="385" t="str">
        <f t="shared" si="289"/>
        <v/>
      </c>
      <c r="BH425" s="388"/>
      <c r="BI425" s="385" t="str">
        <f t="shared" si="290"/>
        <v/>
      </c>
      <c r="BJ425" s="384"/>
      <c r="BK425" s="385" t="str">
        <f t="shared" si="306"/>
        <v/>
      </c>
      <c r="BL425" s="384" t="str">
        <f t="shared" si="291"/>
        <v/>
      </c>
      <c r="BM425" s="385" t="str">
        <f t="shared" si="292"/>
        <v/>
      </c>
      <c r="BN425" s="388"/>
      <c r="BO425" s="385" t="str">
        <f t="shared" si="293"/>
        <v/>
      </c>
      <c r="BP425" s="388"/>
      <c r="BQ425" s="385" t="str">
        <f t="shared" si="279"/>
        <v/>
      </c>
      <c r="BR425" s="388" t="str">
        <f t="shared" si="280"/>
        <v/>
      </c>
      <c r="BS425" s="385" t="str">
        <f t="shared" si="294"/>
        <v/>
      </c>
      <c r="BT425" s="600">
        <v>2</v>
      </c>
      <c r="BU425" s="598">
        <f t="shared" si="295"/>
        <v>0.4</v>
      </c>
      <c r="BV425" s="600">
        <v>2</v>
      </c>
      <c r="BW425" s="598">
        <f t="shared" si="296"/>
        <v>0.33333333333333331</v>
      </c>
      <c r="BX425" s="603">
        <f t="shared" si="297"/>
        <v>1</v>
      </c>
    </row>
    <row r="426" spans="1:76" s="167" customFormat="1" x14ac:dyDescent="0.2">
      <c r="A426" s="379" t="s">
        <v>124</v>
      </c>
      <c r="B426" s="379" t="s">
        <v>129</v>
      </c>
      <c r="C426" s="379" t="s">
        <v>1024</v>
      </c>
      <c r="D426" s="379" t="s">
        <v>515</v>
      </c>
      <c r="E426" s="379" t="s">
        <v>504</v>
      </c>
      <c r="F426" s="379" t="s">
        <v>505</v>
      </c>
      <c r="G426" s="10" t="s">
        <v>318</v>
      </c>
      <c r="H426" s="10" t="s">
        <v>1109</v>
      </c>
      <c r="I426" s="10" t="s">
        <v>934</v>
      </c>
      <c r="J426" s="10"/>
      <c r="K426" s="380"/>
      <c r="L426" s="380"/>
      <c r="M426" s="381"/>
      <c r="N426" s="380"/>
      <c r="O426" s="380"/>
      <c r="P426" s="380"/>
      <c r="Q426" s="382"/>
      <c r="R426" s="382"/>
      <c r="S426" s="382"/>
      <c r="T426" s="391" t="s">
        <v>510</v>
      </c>
      <c r="U426" s="383">
        <v>1</v>
      </c>
      <c r="V426" s="383">
        <v>1</v>
      </c>
      <c r="W426" s="383">
        <v>1</v>
      </c>
      <c r="X426" s="123">
        <f t="shared" si="281"/>
        <v>1</v>
      </c>
      <c r="Y426" s="601">
        <f t="shared" si="282"/>
        <v>1122</v>
      </c>
      <c r="Z426" s="388" t="str">
        <f t="shared" si="307"/>
        <v/>
      </c>
      <c r="AA426" s="383">
        <v>1</v>
      </c>
      <c r="AB426" s="598">
        <f t="shared" ref="AB426:AB447" si="318">AA426/W426</f>
        <v>1</v>
      </c>
      <c r="AC426" s="384"/>
      <c r="AD426" s="385"/>
      <c r="AE426" s="383">
        <v>1</v>
      </c>
      <c r="AF426" s="598">
        <f t="shared" ref="AF426:AF447" si="319">AE426/U426</f>
        <v>1</v>
      </c>
      <c r="AG426" s="600">
        <f t="shared" ref="AG426:AG437" si="320">AE426</f>
        <v>1</v>
      </c>
      <c r="AH426" s="385"/>
      <c r="AI426" s="600">
        <v>0</v>
      </c>
      <c r="AJ426" s="598">
        <f t="shared" si="311"/>
        <v>0</v>
      </c>
      <c r="AK426" s="600">
        <v>0</v>
      </c>
      <c r="AL426" s="598">
        <f t="shared" si="312"/>
        <v>0</v>
      </c>
      <c r="AM426" s="386">
        <v>1119</v>
      </c>
      <c r="AN426" s="601">
        <v>3</v>
      </c>
      <c r="AO426" s="602">
        <f t="shared" si="314"/>
        <v>2.6737967914438501E-3</v>
      </c>
      <c r="AP426" s="601">
        <f t="shared" si="308"/>
        <v>1122</v>
      </c>
      <c r="AQ426" s="167">
        <v>1710</v>
      </c>
      <c r="AR426" s="665">
        <v>0.65614035087719302</v>
      </c>
      <c r="AS426" s="382" t="str">
        <f t="shared" si="283"/>
        <v/>
      </c>
      <c r="AT426" s="382" t="str">
        <f t="shared" si="315"/>
        <v/>
      </c>
      <c r="AU426" s="388" t="str">
        <f t="shared" si="284"/>
        <v/>
      </c>
      <c r="AV426" s="388"/>
      <c r="AW426" s="385" t="str">
        <f t="shared" si="317"/>
        <v/>
      </c>
      <c r="AX426" s="388"/>
      <c r="AY426" s="385" t="str">
        <f t="shared" si="313"/>
        <v/>
      </c>
      <c r="AZ426" s="388" t="str">
        <f t="shared" si="285"/>
        <v/>
      </c>
      <c r="BA426" s="385" t="str">
        <f t="shared" si="286"/>
        <v/>
      </c>
      <c r="BB426" s="388"/>
      <c r="BC426" s="385" t="str">
        <f t="shared" si="287"/>
        <v/>
      </c>
      <c r="BD426" s="384"/>
      <c r="BE426" s="385" t="str">
        <f t="shared" si="316"/>
        <v/>
      </c>
      <c r="BF426" s="384" t="str">
        <f t="shared" si="288"/>
        <v/>
      </c>
      <c r="BG426" s="385" t="str">
        <f t="shared" si="289"/>
        <v/>
      </c>
      <c r="BH426" s="388"/>
      <c r="BI426" s="385" t="str">
        <f t="shared" si="290"/>
        <v/>
      </c>
      <c r="BJ426" s="384"/>
      <c r="BK426" s="385" t="str">
        <f t="shared" si="306"/>
        <v/>
      </c>
      <c r="BL426" s="384" t="str">
        <f t="shared" si="291"/>
        <v/>
      </c>
      <c r="BM426" s="385" t="str">
        <f t="shared" si="292"/>
        <v/>
      </c>
      <c r="BN426" s="388"/>
      <c r="BO426" s="385" t="str">
        <f t="shared" si="293"/>
        <v/>
      </c>
      <c r="BP426" s="388"/>
      <c r="BQ426" s="385" t="str">
        <f t="shared" si="279"/>
        <v/>
      </c>
      <c r="BR426" s="388" t="str">
        <f t="shared" si="280"/>
        <v/>
      </c>
      <c r="BS426" s="385" t="str">
        <f t="shared" si="294"/>
        <v/>
      </c>
      <c r="BT426" s="600">
        <v>0</v>
      </c>
      <c r="BU426" s="598">
        <f t="shared" si="295"/>
        <v>0</v>
      </c>
      <c r="BV426" s="600">
        <v>0</v>
      </c>
      <c r="BW426" s="598">
        <f t="shared" si="296"/>
        <v>0</v>
      </c>
      <c r="BX426" s="387" t="str">
        <f t="shared" si="297"/>
        <v/>
      </c>
    </row>
    <row r="427" spans="1:76" s="167" customFormat="1" x14ac:dyDescent="0.2">
      <c r="A427" s="379" t="s">
        <v>124</v>
      </c>
      <c r="B427" s="379" t="s">
        <v>129</v>
      </c>
      <c r="C427" s="379" t="s">
        <v>1025</v>
      </c>
      <c r="D427" s="379" t="s">
        <v>515</v>
      </c>
      <c r="E427" s="379" t="s">
        <v>504</v>
      </c>
      <c r="F427" s="379" t="s">
        <v>505</v>
      </c>
      <c r="G427" s="10" t="s">
        <v>318</v>
      </c>
      <c r="H427" s="10" t="s">
        <v>1109</v>
      </c>
      <c r="I427" s="10" t="s">
        <v>934</v>
      </c>
      <c r="J427" s="10"/>
      <c r="K427" s="380"/>
      <c r="L427" s="380"/>
      <c r="M427" s="381"/>
      <c r="N427" s="380"/>
      <c r="O427" s="380"/>
      <c r="P427" s="380"/>
      <c r="Q427" s="382"/>
      <c r="R427" s="382"/>
      <c r="S427" s="382"/>
      <c r="T427" s="391" t="s">
        <v>510</v>
      </c>
      <c r="U427" s="383">
        <v>1</v>
      </c>
      <c r="V427" s="383">
        <v>1</v>
      </c>
      <c r="W427" s="383">
        <v>1</v>
      </c>
      <c r="X427" s="123">
        <f t="shared" si="281"/>
        <v>1</v>
      </c>
      <c r="Y427" s="601">
        <f t="shared" si="282"/>
        <v>1802</v>
      </c>
      <c r="Z427" s="388" t="str">
        <f t="shared" si="307"/>
        <v/>
      </c>
      <c r="AA427" s="383">
        <v>1</v>
      </c>
      <c r="AB427" s="598">
        <f t="shared" si="318"/>
        <v>1</v>
      </c>
      <c r="AC427" s="384"/>
      <c r="AD427" s="385"/>
      <c r="AE427" s="383">
        <v>1</v>
      </c>
      <c r="AF427" s="598">
        <f t="shared" si="319"/>
        <v>1</v>
      </c>
      <c r="AG427" s="600">
        <f t="shared" si="320"/>
        <v>1</v>
      </c>
      <c r="AH427" s="385"/>
      <c r="AI427" s="600">
        <v>0</v>
      </c>
      <c r="AJ427" s="598">
        <f t="shared" si="311"/>
        <v>0</v>
      </c>
      <c r="AK427" s="600">
        <v>0</v>
      </c>
      <c r="AL427" s="598">
        <f t="shared" si="312"/>
        <v>0</v>
      </c>
      <c r="AM427" s="386">
        <v>1775</v>
      </c>
      <c r="AN427" s="601">
        <v>27</v>
      </c>
      <c r="AO427" s="602">
        <f t="shared" si="314"/>
        <v>1.4983351831298557E-2</v>
      </c>
      <c r="AP427" s="601">
        <f t="shared" si="308"/>
        <v>1802</v>
      </c>
      <c r="AQ427" s="167">
        <v>2550</v>
      </c>
      <c r="AR427" s="665">
        <v>0.70666666666666667</v>
      </c>
      <c r="AS427" s="382" t="str">
        <f t="shared" si="283"/>
        <v/>
      </c>
      <c r="AT427" s="382" t="str">
        <f t="shared" si="315"/>
        <v/>
      </c>
      <c r="AU427" s="388" t="str">
        <f t="shared" si="284"/>
        <v/>
      </c>
      <c r="AV427" s="388"/>
      <c r="AW427" s="385" t="str">
        <f t="shared" si="317"/>
        <v/>
      </c>
      <c r="AX427" s="388"/>
      <c r="AY427" s="385" t="str">
        <f t="shared" si="313"/>
        <v/>
      </c>
      <c r="AZ427" s="388" t="str">
        <f t="shared" si="285"/>
        <v/>
      </c>
      <c r="BA427" s="385" t="str">
        <f t="shared" si="286"/>
        <v/>
      </c>
      <c r="BB427" s="388"/>
      <c r="BC427" s="385" t="str">
        <f t="shared" si="287"/>
        <v/>
      </c>
      <c r="BD427" s="384"/>
      <c r="BE427" s="385" t="str">
        <f t="shared" si="316"/>
        <v/>
      </c>
      <c r="BF427" s="384" t="str">
        <f t="shared" si="288"/>
        <v/>
      </c>
      <c r="BG427" s="385" t="str">
        <f t="shared" si="289"/>
        <v/>
      </c>
      <c r="BH427" s="388"/>
      <c r="BI427" s="385" t="str">
        <f t="shared" si="290"/>
        <v/>
      </c>
      <c r="BJ427" s="384"/>
      <c r="BK427" s="385" t="str">
        <f t="shared" si="306"/>
        <v/>
      </c>
      <c r="BL427" s="384" t="str">
        <f t="shared" si="291"/>
        <v/>
      </c>
      <c r="BM427" s="385" t="str">
        <f t="shared" si="292"/>
        <v/>
      </c>
      <c r="BN427" s="388"/>
      <c r="BO427" s="385" t="str">
        <f t="shared" si="293"/>
        <v/>
      </c>
      <c r="BP427" s="388"/>
      <c r="BQ427" s="385" t="str">
        <f t="shared" si="279"/>
        <v/>
      </c>
      <c r="BR427" s="388" t="str">
        <f t="shared" si="280"/>
        <v/>
      </c>
      <c r="BS427" s="385" t="str">
        <f t="shared" si="294"/>
        <v/>
      </c>
      <c r="BT427" s="600">
        <v>0</v>
      </c>
      <c r="BU427" s="598">
        <f t="shared" si="295"/>
        <v>0</v>
      </c>
      <c r="BV427" s="600">
        <v>0</v>
      </c>
      <c r="BW427" s="598">
        <f t="shared" si="296"/>
        <v>0</v>
      </c>
      <c r="BX427" s="387" t="str">
        <f t="shared" si="297"/>
        <v/>
      </c>
    </row>
    <row r="428" spans="1:76" s="167" customFormat="1" ht="13.5" thickBot="1" x14ac:dyDescent="0.25">
      <c r="A428" s="379" t="s">
        <v>124</v>
      </c>
      <c r="B428" s="379" t="s">
        <v>129</v>
      </c>
      <c r="C428" s="379" t="s">
        <v>1026</v>
      </c>
      <c r="D428" s="379" t="s">
        <v>515</v>
      </c>
      <c r="E428" s="379" t="s">
        <v>504</v>
      </c>
      <c r="F428" s="379" t="s">
        <v>505</v>
      </c>
      <c r="G428" s="10" t="s">
        <v>318</v>
      </c>
      <c r="H428" s="9" t="s">
        <v>1109</v>
      </c>
      <c r="I428" s="9" t="s">
        <v>934</v>
      </c>
      <c r="J428" s="10"/>
      <c r="K428" s="380"/>
      <c r="L428" s="380"/>
      <c r="M428" s="381"/>
      <c r="N428" s="380"/>
      <c r="O428" s="380"/>
      <c r="P428" s="380"/>
      <c r="Q428" s="382"/>
      <c r="R428" s="382"/>
      <c r="S428" s="382"/>
      <c r="T428" s="391" t="s">
        <v>510</v>
      </c>
      <c r="U428" s="383">
        <v>1</v>
      </c>
      <c r="V428" s="383">
        <v>1</v>
      </c>
      <c r="W428" s="383">
        <v>1</v>
      </c>
      <c r="X428" s="123">
        <f t="shared" si="281"/>
        <v>1</v>
      </c>
      <c r="Y428" s="601">
        <f t="shared" si="282"/>
        <v>292</v>
      </c>
      <c r="Z428" s="388" t="str">
        <f t="shared" si="307"/>
        <v/>
      </c>
      <c r="AA428" s="383">
        <v>1</v>
      </c>
      <c r="AB428" s="598">
        <f t="shared" si="318"/>
        <v>1</v>
      </c>
      <c r="AC428" s="384"/>
      <c r="AD428" s="385"/>
      <c r="AE428" s="383">
        <v>1</v>
      </c>
      <c r="AF428" s="598">
        <f t="shared" si="319"/>
        <v>1</v>
      </c>
      <c r="AG428" s="600">
        <f t="shared" si="320"/>
        <v>1</v>
      </c>
      <c r="AH428" s="385"/>
      <c r="AI428" s="600">
        <v>0</v>
      </c>
      <c r="AJ428" s="598">
        <f t="shared" si="311"/>
        <v>0</v>
      </c>
      <c r="AK428" s="600">
        <v>0</v>
      </c>
      <c r="AL428" s="598">
        <f t="shared" si="312"/>
        <v>0</v>
      </c>
      <c r="AM428" s="386">
        <v>243</v>
      </c>
      <c r="AN428" s="601">
        <v>49</v>
      </c>
      <c r="AO428" s="602">
        <f t="shared" si="314"/>
        <v>0.1678082191780822</v>
      </c>
      <c r="AP428" s="601">
        <f t="shared" si="308"/>
        <v>292</v>
      </c>
      <c r="AQ428" s="167">
        <v>420</v>
      </c>
      <c r="AR428" s="665">
        <v>0.69523809523809521</v>
      </c>
      <c r="AS428" s="382" t="str">
        <f t="shared" si="283"/>
        <v/>
      </c>
      <c r="AT428" s="382" t="str">
        <f t="shared" si="315"/>
        <v/>
      </c>
      <c r="AU428" s="388" t="str">
        <f t="shared" si="284"/>
        <v/>
      </c>
      <c r="AV428" s="388"/>
      <c r="AW428" s="385" t="str">
        <f t="shared" si="317"/>
        <v/>
      </c>
      <c r="AX428" s="388"/>
      <c r="AY428" s="385" t="str">
        <f t="shared" si="313"/>
        <v/>
      </c>
      <c r="AZ428" s="388" t="str">
        <f t="shared" si="285"/>
        <v/>
      </c>
      <c r="BA428" s="385" t="str">
        <f t="shared" si="286"/>
        <v/>
      </c>
      <c r="BB428" s="388"/>
      <c r="BC428" s="385" t="str">
        <f t="shared" si="287"/>
        <v/>
      </c>
      <c r="BD428" s="384"/>
      <c r="BE428" s="385" t="str">
        <f t="shared" si="316"/>
        <v/>
      </c>
      <c r="BF428" s="384" t="str">
        <f t="shared" si="288"/>
        <v/>
      </c>
      <c r="BG428" s="385" t="str">
        <f t="shared" si="289"/>
        <v/>
      </c>
      <c r="BH428" s="388"/>
      <c r="BI428" s="385" t="str">
        <f t="shared" si="290"/>
        <v/>
      </c>
      <c r="BJ428" s="384"/>
      <c r="BK428" s="385" t="str">
        <f t="shared" si="306"/>
        <v/>
      </c>
      <c r="BL428" s="384" t="str">
        <f t="shared" si="291"/>
        <v/>
      </c>
      <c r="BM428" s="385" t="str">
        <f t="shared" si="292"/>
        <v/>
      </c>
      <c r="BN428" s="388"/>
      <c r="BO428" s="385" t="str">
        <f t="shared" si="293"/>
        <v/>
      </c>
      <c r="BP428" s="388"/>
      <c r="BQ428" s="385" t="str">
        <f t="shared" si="279"/>
        <v/>
      </c>
      <c r="BR428" s="388" t="str">
        <f t="shared" si="280"/>
        <v/>
      </c>
      <c r="BS428" s="385" t="str">
        <f t="shared" si="294"/>
        <v/>
      </c>
      <c r="BT428" s="600">
        <v>0</v>
      </c>
      <c r="BU428" s="598">
        <f t="shared" si="295"/>
        <v>0</v>
      </c>
      <c r="BV428" s="600">
        <v>0</v>
      </c>
      <c r="BW428" s="598">
        <f t="shared" si="296"/>
        <v>0</v>
      </c>
      <c r="BX428" s="387" t="str">
        <f t="shared" si="297"/>
        <v/>
      </c>
    </row>
    <row r="429" spans="1:76" s="167" customFormat="1" x14ac:dyDescent="0.2">
      <c r="A429" s="379" t="s">
        <v>124</v>
      </c>
      <c r="B429" s="379" t="s">
        <v>129</v>
      </c>
      <c r="C429" s="379" t="s">
        <v>1027</v>
      </c>
      <c r="D429" s="379" t="s">
        <v>515</v>
      </c>
      <c r="E429" s="379" t="s">
        <v>504</v>
      </c>
      <c r="F429" s="379" t="s">
        <v>505</v>
      </c>
      <c r="G429" s="10" t="s">
        <v>318</v>
      </c>
      <c r="H429" s="10" t="s">
        <v>1109</v>
      </c>
      <c r="I429" s="10" t="s">
        <v>934</v>
      </c>
      <c r="J429" s="10"/>
      <c r="K429" s="380"/>
      <c r="L429" s="380"/>
      <c r="M429" s="381"/>
      <c r="N429" s="380"/>
      <c r="O429" s="380"/>
      <c r="P429" s="380"/>
      <c r="Q429" s="382"/>
      <c r="R429" s="382"/>
      <c r="S429" s="382"/>
      <c r="T429" s="391" t="s">
        <v>510</v>
      </c>
      <c r="U429" s="383">
        <v>1</v>
      </c>
      <c r="V429" s="383">
        <v>1</v>
      </c>
      <c r="W429" s="383">
        <v>1</v>
      </c>
      <c r="X429" s="123">
        <f t="shared" si="281"/>
        <v>1</v>
      </c>
      <c r="Y429" s="601">
        <f t="shared" si="282"/>
        <v>2420</v>
      </c>
      <c r="Z429" s="388" t="str">
        <f t="shared" si="307"/>
        <v/>
      </c>
      <c r="AA429" s="383">
        <v>1</v>
      </c>
      <c r="AB429" s="598">
        <f t="shared" si="318"/>
        <v>1</v>
      </c>
      <c r="AC429" s="384"/>
      <c r="AD429" s="385"/>
      <c r="AE429" s="383">
        <v>1</v>
      </c>
      <c r="AF429" s="598">
        <f t="shared" si="319"/>
        <v>1</v>
      </c>
      <c r="AG429" s="600">
        <f t="shared" si="320"/>
        <v>1</v>
      </c>
      <c r="AH429" s="385"/>
      <c r="AI429" s="600">
        <v>0</v>
      </c>
      <c r="AJ429" s="598">
        <f t="shared" si="311"/>
        <v>0</v>
      </c>
      <c r="AK429" s="600">
        <v>0</v>
      </c>
      <c r="AL429" s="598">
        <f t="shared" si="312"/>
        <v>0</v>
      </c>
      <c r="AM429" s="386">
        <v>2357</v>
      </c>
      <c r="AN429" s="601">
        <v>63</v>
      </c>
      <c r="AO429" s="602">
        <f t="shared" si="314"/>
        <v>2.6033057851239671E-2</v>
      </c>
      <c r="AP429" s="601">
        <f t="shared" si="308"/>
        <v>2420</v>
      </c>
      <c r="AQ429" s="167">
        <v>3370</v>
      </c>
      <c r="AR429" s="665">
        <v>0.71810089020771517</v>
      </c>
      <c r="AS429" s="382" t="str">
        <f t="shared" si="283"/>
        <v/>
      </c>
      <c r="AT429" s="382" t="str">
        <f t="shared" si="315"/>
        <v/>
      </c>
      <c r="AU429" s="388" t="str">
        <f t="shared" si="284"/>
        <v/>
      </c>
      <c r="AV429" s="388"/>
      <c r="AW429" s="385" t="str">
        <f t="shared" si="317"/>
        <v/>
      </c>
      <c r="AX429" s="388"/>
      <c r="AY429" s="385" t="str">
        <f t="shared" si="313"/>
        <v/>
      </c>
      <c r="AZ429" s="388" t="str">
        <f t="shared" si="285"/>
        <v/>
      </c>
      <c r="BA429" s="385" t="str">
        <f t="shared" si="286"/>
        <v/>
      </c>
      <c r="BB429" s="388"/>
      <c r="BC429" s="385" t="str">
        <f t="shared" si="287"/>
        <v/>
      </c>
      <c r="BD429" s="384"/>
      <c r="BE429" s="385" t="str">
        <f t="shared" si="316"/>
        <v/>
      </c>
      <c r="BF429" s="384" t="str">
        <f t="shared" si="288"/>
        <v/>
      </c>
      <c r="BG429" s="385" t="str">
        <f t="shared" si="289"/>
        <v/>
      </c>
      <c r="BH429" s="388"/>
      <c r="BI429" s="385" t="str">
        <f t="shared" si="290"/>
        <v/>
      </c>
      <c r="BJ429" s="384"/>
      <c r="BK429" s="385" t="str">
        <f t="shared" si="306"/>
        <v/>
      </c>
      <c r="BL429" s="384" t="str">
        <f t="shared" si="291"/>
        <v/>
      </c>
      <c r="BM429" s="385" t="str">
        <f t="shared" si="292"/>
        <v/>
      </c>
      <c r="BN429" s="388"/>
      <c r="BO429" s="385" t="str">
        <f t="shared" si="293"/>
        <v/>
      </c>
      <c r="BP429" s="388"/>
      <c r="BQ429" s="385" t="str">
        <f t="shared" si="279"/>
        <v/>
      </c>
      <c r="BR429" s="388" t="str">
        <f t="shared" si="280"/>
        <v/>
      </c>
      <c r="BS429" s="385" t="str">
        <f t="shared" si="294"/>
        <v/>
      </c>
      <c r="BT429" s="600">
        <v>1</v>
      </c>
      <c r="BU429" s="598">
        <f t="shared" si="295"/>
        <v>1</v>
      </c>
      <c r="BV429" s="600">
        <v>1</v>
      </c>
      <c r="BW429" s="598">
        <f t="shared" si="296"/>
        <v>1</v>
      </c>
      <c r="BX429" s="387" t="str">
        <f t="shared" si="297"/>
        <v/>
      </c>
    </row>
    <row r="430" spans="1:76" s="167" customFormat="1" x14ac:dyDescent="0.2">
      <c r="A430" s="379" t="s">
        <v>124</v>
      </c>
      <c r="B430" s="379" t="s">
        <v>129</v>
      </c>
      <c r="C430" s="379" t="s">
        <v>1028</v>
      </c>
      <c r="D430" s="379" t="s">
        <v>515</v>
      </c>
      <c r="E430" s="379" t="s">
        <v>504</v>
      </c>
      <c r="F430" s="379" t="s">
        <v>505</v>
      </c>
      <c r="G430" s="10" t="s">
        <v>318</v>
      </c>
      <c r="H430" s="10" t="s">
        <v>1109</v>
      </c>
      <c r="I430" s="10" t="s">
        <v>934</v>
      </c>
      <c r="J430" s="10"/>
      <c r="K430" s="380"/>
      <c r="L430" s="380"/>
      <c r="M430" s="381"/>
      <c r="N430" s="380"/>
      <c r="O430" s="380"/>
      <c r="P430" s="380"/>
      <c r="Q430" s="382"/>
      <c r="R430" s="382"/>
      <c r="S430" s="382"/>
      <c r="T430" s="391" t="s">
        <v>510</v>
      </c>
      <c r="U430" s="383">
        <v>1</v>
      </c>
      <c r="V430" s="383">
        <v>1</v>
      </c>
      <c r="W430" s="383">
        <v>1</v>
      </c>
      <c r="X430" s="123">
        <f t="shared" si="281"/>
        <v>1</v>
      </c>
      <c r="Y430" s="601">
        <f t="shared" si="282"/>
        <v>1090</v>
      </c>
      <c r="Z430" s="388" t="str">
        <f t="shared" si="307"/>
        <v/>
      </c>
      <c r="AA430" s="383">
        <v>1</v>
      </c>
      <c r="AB430" s="598">
        <f t="shared" si="318"/>
        <v>1</v>
      </c>
      <c r="AC430" s="384"/>
      <c r="AD430" s="385"/>
      <c r="AE430" s="383">
        <v>1</v>
      </c>
      <c r="AF430" s="598">
        <f t="shared" si="319"/>
        <v>1</v>
      </c>
      <c r="AG430" s="600">
        <f t="shared" si="320"/>
        <v>1</v>
      </c>
      <c r="AH430" s="385"/>
      <c r="AI430" s="600">
        <v>0</v>
      </c>
      <c r="AJ430" s="598">
        <f t="shared" si="311"/>
        <v>0</v>
      </c>
      <c r="AK430" s="600">
        <v>0</v>
      </c>
      <c r="AL430" s="598">
        <f t="shared" si="312"/>
        <v>0</v>
      </c>
      <c r="AM430" s="386">
        <v>1088</v>
      </c>
      <c r="AN430" s="601">
        <v>2</v>
      </c>
      <c r="AO430" s="602">
        <f t="shared" si="314"/>
        <v>1.834862385321101E-3</v>
      </c>
      <c r="AP430" s="601">
        <f t="shared" si="308"/>
        <v>1090</v>
      </c>
      <c r="AQ430" s="167">
        <v>1710</v>
      </c>
      <c r="AR430" s="665">
        <v>0.63742690058479534</v>
      </c>
      <c r="AS430" s="382" t="str">
        <f t="shared" si="283"/>
        <v/>
      </c>
      <c r="AT430" s="382" t="str">
        <f t="shared" si="315"/>
        <v/>
      </c>
      <c r="AU430" s="388" t="str">
        <f t="shared" si="284"/>
        <v/>
      </c>
      <c r="AV430" s="388"/>
      <c r="AW430" s="385" t="str">
        <f t="shared" si="317"/>
        <v/>
      </c>
      <c r="AX430" s="388"/>
      <c r="AY430" s="385" t="str">
        <f t="shared" si="313"/>
        <v/>
      </c>
      <c r="AZ430" s="388" t="str">
        <f t="shared" si="285"/>
        <v/>
      </c>
      <c r="BA430" s="385" t="str">
        <f t="shared" si="286"/>
        <v/>
      </c>
      <c r="BB430" s="388"/>
      <c r="BC430" s="385" t="str">
        <f t="shared" si="287"/>
        <v/>
      </c>
      <c r="BD430" s="384"/>
      <c r="BE430" s="385" t="str">
        <f t="shared" si="316"/>
        <v/>
      </c>
      <c r="BF430" s="384" t="str">
        <f t="shared" si="288"/>
        <v/>
      </c>
      <c r="BG430" s="385" t="str">
        <f t="shared" si="289"/>
        <v/>
      </c>
      <c r="BH430" s="388"/>
      <c r="BI430" s="385" t="str">
        <f t="shared" si="290"/>
        <v/>
      </c>
      <c r="BJ430" s="384"/>
      <c r="BK430" s="385" t="str">
        <f t="shared" si="306"/>
        <v/>
      </c>
      <c r="BL430" s="384" t="str">
        <f t="shared" si="291"/>
        <v/>
      </c>
      <c r="BM430" s="385" t="str">
        <f t="shared" si="292"/>
        <v/>
      </c>
      <c r="BN430" s="388"/>
      <c r="BO430" s="385" t="str">
        <f t="shared" si="293"/>
        <v/>
      </c>
      <c r="BP430" s="388"/>
      <c r="BQ430" s="385" t="str">
        <f t="shared" si="279"/>
        <v/>
      </c>
      <c r="BR430" s="388" t="str">
        <f t="shared" si="280"/>
        <v/>
      </c>
      <c r="BS430" s="385" t="str">
        <f t="shared" si="294"/>
        <v/>
      </c>
      <c r="BT430" s="600">
        <v>0</v>
      </c>
      <c r="BU430" s="598">
        <f t="shared" si="295"/>
        <v>0</v>
      </c>
      <c r="BV430" s="600">
        <v>0</v>
      </c>
      <c r="BW430" s="598">
        <f t="shared" si="296"/>
        <v>0</v>
      </c>
      <c r="BX430" s="387" t="str">
        <f t="shared" si="297"/>
        <v/>
      </c>
    </row>
    <row r="431" spans="1:76" s="167" customFormat="1" x14ac:dyDescent="0.2">
      <c r="A431" s="379" t="s">
        <v>124</v>
      </c>
      <c r="B431" s="379" t="s">
        <v>129</v>
      </c>
      <c r="C431" s="379" t="s">
        <v>1029</v>
      </c>
      <c r="D431" s="379" t="s">
        <v>515</v>
      </c>
      <c r="E431" s="379" t="s">
        <v>504</v>
      </c>
      <c r="F431" s="379" t="s">
        <v>505</v>
      </c>
      <c r="G431" s="10" t="s">
        <v>318</v>
      </c>
      <c r="H431" s="10" t="s">
        <v>1109</v>
      </c>
      <c r="I431" s="10" t="s">
        <v>934</v>
      </c>
      <c r="J431" s="10"/>
      <c r="K431" s="380"/>
      <c r="L431" s="380"/>
      <c r="M431" s="381"/>
      <c r="N431" s="380"/>
      <c r="O431" s="380"/>
      <c r="P431" s="380"/>
      <c r="Q431" s="382"/>
      <c r="R431" s="382"/>
      <c r="S431" s="382"/>
      <c r="T431" s="391" t="s">
        <v>510</v>
      </c>
      <c r="U431" s="383">
        <v>1</v>
      </c>
      <c r="V431" s="383">
        <v>1</v>
      </c>
      <c r="W431" s="383">
        <v>1</v>
      </c>
      <c r="X431" s="123">
        <f t="shared" si="281"/>
        <v>1</v>
      </c>
      <c r="Y431" s="601">
        <f t="shared" si="282"/>
        <v>1514</v>
      </c>
      <c r="Z431" s="388" t="str">
        <f t="shared" si="307"/>
        <v/>
      </c>
      <c r="AA431" s="383">
        <v>1</v>
      </c>
      <c r="AB431" s="598">
        <f t="shared" si="318"/>
        <v>1</v>
      </c>
      <c r="AC431" s="384"/>
      <c r="AD431" s="385"/>
      <c r="AE431" s="383">
        <v>1</v>
      </c>
      <c r="AF431" s="598">
        <f t="shared" si="319"/>
        <v>1</v>
      </c>
      <c r="AG431" s="600">
        <f t="shared" si="320"/>
        <v>1</v>
      </c>
      <c r="AH431" s="385"/>
      <c r="AI431" s="600">
        <v>0</v>
      </c>
      <c r="AJ431" s="598">
        <f t="shared" si="311"/>
        <v>0</v>
      </c>
      <c r="AK431" s="600">
        <v>0</v>
      </c>
      <c r="AL431" s="598">
        <f t="shared" si="312"/>
        <v>0</v>
      </c>
      <c r="AM431" s="386">
        <v>1512</v>
      </c>
      <c r="AN431" s="601">
        <v>2</v>
      </c>
      <c r="AO431" s="602">
        <f t="shared" si="314"/>
        <v>1.321003963011889E-3</v>
      </c>
      <c r="AP431" s="601">
        <f t="shared" si="308"/>
        <v>1514</v>
      </c>
      <c r="AQ431" s="167">
        <v>2130</v>
      </c>
      <c r="AR431" s="665">
        <v>0.71079812206572768</v>
      </c>
      <c r="AS431" s="382" t="str">
        <f t="shared" si="283"/>
        <v/>
      </c>
      <c r="AT431" s="382" t="str">
        <f t="shared" si="315"/>
        <v/>
      </c>
      <c r="AU431" s="388" t="str">
        <f t="shared" si="284"/>
        <v/>
      </c>
      <c r="AV431" s="388"/>
      <c r="AW431" s="385" t="str">
        <f t="shared" si="317"/>
        <v/>
      </c>
      <c r="AX431" s="388"/>
      <c r="AY431" s="385" t="str">
        <f t="shared" si="313"/>
        <v/>
      </c>
      <c r="AZ431" s="388" t="str">
        <f t="shared" si="285"/>
        <v/>
      </c>
      <c r="BA431" s="385" t="str">
        <f t="shared" si="286"/>
        <v/>
      </c>
      <c r="BB431" s="388"/>
      <c r="BC431" s="385" t="str">
        <f t="shared" si="287"/>
        <v/>
      </c>
      <c r="BD431" s="384"/>
      <c r="BE431" s="385" t="str">
        <f t="shared" si="316"/>
        <v/>
      </c>
      <c r="BF431" s="384" t="str">
        <f t="shared" si="288"/>
        <v/>
      </c>
      <c r="BG431" s="385" t="str">
        <f t="shared" si="289"/>
        <v/>
      </c>
      <c r="BH431" s="388"/>
      <c r="BI431" s="385" t="str">
        <f t="shared" si="290"/>
        <v/>
      </c>
      <c r="BJ431" s="384"/>
      <c r="BK431" s="385" t="str">
        <f t="shared" si="306"/>
        <v/>
      </c>
      <c r="BL431" s="384" t="str">
        <f t="shared" si="291"/>
        <v/>
      </c>
      <c r="BM431" s="385" t="str">
        <f t="shared" si="292"/>
        <v/>
      </c>
      <c r="BN431" s="388"/>
      <c r="BO431" s="385" t="str">
        <f t="shared" si="293"/>
        <v/>
      </c>
      <c r="BP431" s="388"/>
      <c r="BQ431" s="385" t="str">
        <f t="shared" si="279"/>
        <v/>
      </c>
      <c r="BR431" s="388" t="str">
        <f t="shared" si="280"/>
        <v/>
      </c>
      <c r="BS431" s="385" t="str">
        <f t="shared" si="294"/>
        <v/>
      </c>
      <c r="BT431" s="600">
        <v>0</v>
      </c>
      <c r="BU431" s="598">
        <f t="shared" si="295"/>
        <v>0</v>
      </c>
      <c r="BV431" s="600">
        <v>0</v>
      </c>
      <c r="BW431" s="598">
        <f t="shared" si="296"/>
        <v>0</v>
      </c>
      <c r="BX431" s="387" t="str">
        <f t="shared" si="297"/>
        <v/>
      </c>
    </row>
    <row r="432" spans="1:76" s="167" customFormat="1" x14ac:dyDescent="0.2">
      <c r="A432" s="379" t="s">
        <v>124</v>
      </c>
      <c r="B432" s="379" t="s">
        <v>129</v>
      </c>
      <c r="C432" s="379" t="s">
        <v>1030</v>
      </c>
      <c r="D432" s="379" t="s">
        <v>515</v>
      </c>
      <c r="E432" s="379" t="s">
        <v>504</v>
      </c>
      <c r="F432" s="379" t="s">
        <v>505</v>
      </c>
      <c r="G432" s="10" t="s">
        <v>318</v>
      </c>
      <c r="H432" s="10" t="s">
        <v>1109</v>
      </c>
      <c r="I432" s="10" t="s">
        <v>934</v>
      </c>
      <c r="J432" s="10"/>
      <c r="K432" s="380"/>
      <c r="L432" s="380"/>
      <c r="M432" s="381"/>
      <c r="N432" s="380"/>
      <c r="O432" s="380"/>
      <c r="P432" s="380"/>
      <c r="Q432" s="382"/>
      <c r="R432" s="382"/>
      <c r="S432" s="382"/>
      <c r="T432" s="391" t="s">
        <v>510</v>
      </c>
      <c r="U432" s="383">
        <v>1</v>
      </c>
      <c r="V432" s="383">
        <v>1</v>
      </c>
      <c r="W432" s="383">
        <v>1</v>
      </c>
      <c r="X432" s="123">
        <f t="shared" si="281"/>
        <v>1</v>
      </c>
      <c r="Y432" s="601">
        <f t="shared" si="282"/>
        <v>1001</v>
      </c>
      <c r="Z432" s="388" t="str">
        <f t="shared" si="307"/>
        <v/>
      </c>
      <c r="AA432" s="383">
        <v>1</v>
      </c>
      <c r="AB432" s="598">
        <f t="shared" si="318"/>
        <v>1</v>
      </c>
      <c r="AC432" s="384"/>
      <c r="AD432" s="385"/>
      <c r="AE432" s="383">
        <v>1</v>
      </c>
      <c r="AF432" s="598">
        <f t="shared" si="319"/>
        <v>1</v>
      </c>
      <c r="AG432" s="600">
        <f t="shared" si="320"/>
        <v>1</v>
      </c>
      <c r="AH432" s="385"/>
      <c r="AI432" s="600">
        <v>0</v>
      </c>
      <c r="AJ432" s="598">
        <f t="shared" si="311"/>
        <v>0</v>
      </c>
      <c r="AK432" s="600">
        <v>0</v>
      </c>
      <c r="AL432" s="598">
        <f t="shared" si="312"/>
        <v>0</v>
      </c>
      <c r="AM432" s="386">
        <v>996</v>
      </c>
      <c r="AN432" s="601">
        <v>5</v>
      </c>
      <c r="AO432" s="602">
        <f t="shared" si="314"/>
        <v>4.995004995004995E-3</v>
      </c>
      <c r="AP432" s="601">
        <f t="shared" si="308"/>
        <v>1001</v>
      </c>
      <c r="AQ432" s="167">
        <v>1460</v>
      </c>
      <c r="AR432" s="665">
        <v>0.68561643835616437</v>
      </c>
      <c r="AS432" s="382" t="str">
        <f t="shared" si="283"/>
        <v/>
      </c>
      <c r="AT432" s="382" t="str">
        <f t="shared" si="315"/>
        <v/>
      </c>
      <c r="AU432" s="388" t="str">
        <f t="shared" si="284"/>
        <v/>
      </c>
      <c r="AV432" s="388"/>
      <c r="AW432" s="385" t="str">
        <f t="shared" si="317"/>
        <v/>
      </c>
      <c r="AX432" s="388"/>
      <c r="AY432" s="385" t="str">
        <f t="shared" si="313"/>
        <v/>
      </c>
      <c r="AZ432" s="388" t="str">
        <f t="shared" si="285"/>
        <v/>
      </c>
      <c r="BA432" s="385" t="str">
        <f t="shared" si="286"/>
        <v/>
      </c>
      <c r="BB432" s="388"/>
      <c r="BC432" s="385" t="str">
        <f t="shared" si="287"/>
        <v/>
      </c>
      <c r="BD432" s="384"/>
      <c r="BE432" s="385" t="str">
        <f t="shared" si="316"/>
        <v/>
      </c>
      <c r="BF432" s="384" t="str">
        <f t="shared" si="288"/>
        <v/>
      </c>
      <c r="BG432" s="385" t="str">
        <f t="shared" si="289"/>
        <v/>
      </c>
      <c r="BH432" s="388"/>
      <c r="BI432" s="385" t="str">
        <f t="shared" si="290"/>
        <v/>
      </c>
      <c r="BJ432" s="384"/>
      <c r="BK432" s="385" t="str">
        <f t="shared" si="306"/>
        <v/>
      </c>
      <c r="BL432" s="384" t="str">
        <f t="shared" si="291"/>
        <v/>
      </c>
      <c r="BM432" s="385" t="str">
        <f t="shared" si="292"/>
        <v/>
      </c>
      <c r="BN432" s="388"/>
      <c r="BO432" s="385" t="str">
        <f t="shared" si="293"/>
        <v/>
      </c>
      <c r="BP432" s="388"/>
      <c r="BQ432" s="385" t="str">
        <f t="shared" si="279"/>
        <v/>
      </c>
      <c r="BR432" s="388" t="str">
        <f t="shared" si="280"/>
        <v/>
      </c>
      <c r="BS432" s="385" t="str">
        <f t="shared" si="294"/>
        <v/>
      </c>
      <c r="BT432" s="600">
        <v>0</v>
      </c>
      <c r="BU432" s="598">
        <f t="shared" si="295"/>
        <v>0</v>
      </c>
      <c r="BV432" s="600">
        <v>0</v>
      </c>
      <c r="BW432" s="598">
        <f t="shared" si="296"/>
        <v>0</v>
      </c>
      <c r="BX432" s="387" t="str">
        <f t="shared" si="297"/>
        <v/>
      </c>
    </row>
    <row r="433" spans="1:76" s="167" customFormat="1" x14ac:dyDescent="0.2">
      <c r="A433" s="379" t="s">
        <v>124</v>
      </c>
      <c r="B433" s="379" t="s">
        <v>129</v>
      </c>
      <c r="C433" s="379" t="s">
        <v>1031</v>
      </c>
      <c r="D433" s="379" t="s">
        <v>515</v>
      </c>
      <c r="E433" s="379" t="s">
        <v>504</v>
      </c>
      <c r="F433" s="379" t="s">
        <v>505</v>
      </c>
      <c r="G433" s="10" t="s">
        <v>318</v>
      </c>
      <c r="H433" s="10" t="s">
        <v>1109</v>
      </c>
      <c r="I433" s="10" t="s">
        <v>934</v>
      </c>
      <c r="J433" s="10"/>
      <c r="K433" s="380"/>
      <c r="L433" s="380"/>
      <c r="M433" s="381"/>
      <c r="N433" s="380"/>
      <c r="O433" s="380"/>
      <c r="P433" s="380"/>
      <c r="Q433" s="382"/>
      <c r="R433" s="382"/>
      <c r="S433" s="382"/>
      <c r="T433" s="391" t="s">
        <v>510</v>
      </c>
      <c r="U433" s="383">
        <v>1</v>
      </c>
      <c r="V433" s="383">
        <v>1</v>
      </c>
      <c r="W433" s="383">
        <v>1</v>
      </c>
      <c r="X433" s="123">
        <f t="shared" si="281"/>
        <v>1</v>
      </c>
      <c r="Y433" s="601">
        <f t="shared" si="282"/>
        <v>1845</v>
      </c>
      <c r="Z433" s="388" t="str">
        <f t="shared" si="307"/>
        <v/>
      </c>
      <c r="AA433" s="383">
        <v>1</v>
      </c>
      <c r="AB433" s="598">
        <f t="shared" si="318"/>
        <v>1</v>
      </c>
      <c r="AC433" s="384"/>
      <c r="AD433" s="385"/>
      <c r="AE433" s="383">
        <v>1</v>
      </c>
      <c r="AF433" s="598">
        <f t="shared" si="319"/>
        <v>1</v>
      </c>
      <c r="AG433" s="600">
        <f t="shared" si="320"/>
        <v>1</v>
      </c>
      <c r="AH433" s="385"/>
      <c r="AI433" s="600">
        <v>0</v>
      </c>
      <c r="AJ433" s="598">
        <f t="shared" si="311"/>
        <v>0</v>
      </c>
      <c r="AK433" s="600">
        <v>0</v>
      </c>
      <c r="AL433" s="598">
        <f t="shared" si="312"/>
        <v>0</v>
      </c>
      <c r="AM433" s="386">
        <v>1842</v>
      </c>
      <c r="AN433" s="601">
        <v>3</v>
      </c>
      <c r="AO433" s="602">
        <f t="shared" si="314"/>
        <v>1.6260162601626016E-3</v>
      </c>
      <c r="AP433" s="601">
        <f t="shared" si="308"/>
        <v>1845</v>
      </c>
      <c r="AQ433" s="167">
        <v>2790</v>
      </c>
      <c r="AR433" s="665">
        <v>0.66129032258064513</v>
      </c>
      <c r="AS433" s="382" t="str">
        <f t="shared" si="283"/>
        <v/>
      </c>
      <c r="AT433" s="382" t="str">
        <f t="shared" si="315"/>
        <v/>
      </c>
      <c r="AU433" s="388" t="str">
        <f t="shared" si="284"/>
        <v/>
      </c>
      <c r="AV433" s="388"/>
      <c r="AW433" s="385" t="str">
        <f t="shared" si="317"/>
        <v/>
      </c>
      <c r="AX433" s="388"/>
      <c r="AY433" s="385" t="str">
        <f t="shared" si="313"/>
        <v/>
      </c>
      <c r="AZ433" s="388" t="str">
        <f t="shared" si="285"/>
        <v/>
      </c>
      <c r="BA433" s="385" t="str">
        <f t="shared" si="286"/>
        <v/>
      </c>
      <c r="BB433" s="388"/>
      <c r="BC433" s="385" t="str">
        <f t="shared" si="287"/>
        <v/>
      </c>
      <c r="BD433" s="384"/>
      <c r="BE433" s="385" t="str">
        <f t="shared" si="316"/>
        <v/>
      </c>
      <c r="BF433" s="384" t="str">
        <f t="shared" si="288"/>
        <v/>
      </c>
      <c r="BG433" s="385" t="str">
        <f t="shared" si="289"/>
        <v/>
      </c>
      <c r="BH433" s="388"/>
      <c r="BI433" s="385" t="str">
        <f t="shared" si="290"/>
        <v/>
      </c>
      <c r="BJ433" s="384"/>
      <c r="BK433" s="385" t="str">
        <f t="shared" si="306"/>
        <v/>
      </c>
      <c r="BL433" s="384" t="str">
        <f t="shared" si="291"/>
        <v/>
      </c>
      <c r="BM433" s="385" t="str">
        <f t="shared" si="292"/>
        <v/>
      </c>
      <c r="BN433" s="388"/>
      <c r="BO433" s="385" t="str">
        <f t="shared" si="293"/>
        <v/>
      </c>
      <c r="BP433" s="388"/>
      <c r="BQ433" s="385" t="str">
        <f t="shared" si="279"/>
        <v/>
      </c>
      <c r="BR433" s="388" t="str">
        <f t="shared" si="280"/>
        <v/>
      </c>
      <c r="BS433" s="385" t="str">
        <f t="shared" si="294"/>
        <v/>
      </c>
      <c r="BT433" s="600">
        <v>0</v>
      </c>
      <c r="BU433" s="598">
        <f t="shared" si="295"/>
        <v>0</v>
      </c>
      <c r="BV433" s="600">
        <v>0</v>
      </c>
      <c r="BW433" s="598">
        <f t="shared" si="296"/>
        <v>0</v>
      </c>
      <c r="BX433" s="387" t="str">
        <f t="shared" si="297"/>
        <v/>
      </c>
    </row>
    <row r="434" spans="1:76" s="167" customFormat="1" x14ac:dyDescent="0.2">
      <c r="A434" s="379" t="s">
        <v>124</v>
      </c>
      <c r="B434" s="379" t="s">
        <v>129</v>
      </c>
      <c r="C434" s="379" t="s">
        <v>1032</v>
      </c>
      <c r="D434" s="379" t="s">
        <v>515</v>
      </c>
      <c r="E434" s="379" t="s">
        <v>504</v>
      </c>
      <c r="F434" s="379" t="s">
        <v>505</v>
      </c>
      <c r="G434" s="10" t="s">
        <v>318</v>
      </c>
      <c r="H434" s="10" t="s">
        <v>1109</v>
      </c>
      <c r="I434" s="10" t="s">
        <v>934</v>
      </c>
      <c r="J434" s="10"/>
      <c r="K434" s="380"/>
      <c r="L434" s="380"/>
      <c r="M434" s="381"/>
      <c r="N434" s="380"/>
      <c r="O434" s="380"/>
      <c r="P434" s="380"/>
      <c r="Q434" s="382"/>
      <c r="R434" s="382"/>
      <c r="S434" s="382"/>
      <c r="T434" s="391" t="s">
        <v>510</v>
      </c>
      <c r="U434" s="383">
        <v>1</v>
      </c>
      <c r="V434" s="383">
        <v>1</v>
      </c>
      <c r="W434" s="383">
        <v>1</v>
      </c>
      <c r="X434" s="123">
        <f t="shared" si="281"/>
        <v>1</v>
      </c>
      <c r="Y434" s="601">
        <f t="shared" si="282"/>
        <v>1318</v>
      </c>
      <c r="Z434" s="388" t="str">
        <f t="shared" si="307"/>
        <v/>
      </c>
      <c r="AA434" s="383">
        <v>1</v>
      </c>
      <c r="AB434" s="598">
        <f t="shared" si="318"/>
        <v>1</v>
      </c>
      <c r="AC434" s="384"/>
      <c r="AD434" s="385"/>
      <c r="AE434" s="383">
        <v>1</v>
      </c>
      <c r="AF434" s="598">
        <f t="shared" si="319"/>
        <v>1</v>
      </c>
      <c r="AG434" s="600">
        <f t="shared" si="320"/>
        <v>1</v>
      </c>
      <c r="AH434" s="385"/>
      <c r="AI434" s="600">
        <v>0</v>
      </c>
      <c r="AJ434" s="598">
        <f t="shared" si="311"/>
        <v>0</v>
      </c>
      <c r="AK434" s="600">
        <v>0</v>
      </c>
      <c r="AL434" s="598">
        <f t="shared" si="312"/>
        <v>0</v>
      </c>
      <c r="AM434" s="386">
        <v>1312</v>
      </c>
      <c r="AN434" s="601">
        <v>6</v>
      </c>
      <c r="AO434" s="602">
        <f t="shared" si="314"/>
        <v>4.552352048558422E-3</v>
      </c>
      <c r="AP434" s="601">
        <f t="shared" si="308"/>
        <v>1318</v>
      </c>
      <c r="AQ434" s="167">
        <v>2030</v>
      </c>
      <c r="AR434" s="665">
        <v>0.64926108374384239</v>
      </c>
      <c r="AS434" s="382" t="str">
        <f t="shared" si="283"/>
        <v/>
      </c>
      <c r="AT434" s="382" t="str">
        <f t="shared" si="315"/>
        <v/>
      </c>
      <c r="AU434" s="388" t="str">
        <f t="shared" si="284"/>
        <v/>
      </c>
      <c r="AV434" s="388"/>
      <c r="AW434" s="385" t="str">
        <f t="shared" si="317"/>
        <v/>
      </c>
      <c r="AX434" s="388"/>
      <c r="AY434" s="385" t="str">
        <f t="shared" si="313"/>
        <v/>
      </c>
      <c r="AZ434" s="388" t="str">
        <f t="shared" si="285"/>
        <v/>
      </c>
      <c r="BA434" s="385" t="str">
        <f t="shared" si="286"/>
        <v/>
      </c>
      <c r="BB434" s="388"/>
      <c r="BC434" s="385" t="str">
        <f t="shared" si="287"/>
        <v/>
      </c>
      <c r="BD434" s="384"/>
      <c r="BE434" s="385" t="str">
        <f t="shared" si="316"/>
        <v/>
      </c>
      <c r="BF434" s="384" t="str">
        <f t="shared" si="288"/>
        <v/>
      </c>
      <c r="BG434" s="385" t="str">
        <f t="shared" si="289"/>
        <v/>
      </c>
      <c r="BH434" s="388"/>
      <c r="BI434" s="385" t="str">
        <f t="shared" si="290"/>
        <v/>
      </c>
      <c r="BJ434" s="384"/>
      <c r="BK434" s="385" t="str">
        <f t="shared" si="306"/>
        <v/>
      </c>
      <c r="BL434" s="384" t="str">
        <f t="shared" si="291"/>
        <v/>
      </c>
      <c r="BM434" s="385" t="str">
        <f t="shared" si="292"/>
        <v/>
      </c>
      <c r="BN434" s="388"/>
      <c r="BO434" s="385" t="str">
        <f t="shared" si="293"/>
        <v/>
      </c>
      <c r="BP434" s="388"/>
      <c r="BQ434" s="385" t="str">
        <f t="shared" si="279"/>
        <v/>
      </c>
      <c r="BR434" s="388" t="str">
        <f t="shared" si="280"/>
        <v/>
      </c>
      <c r="BS434" s="385" t="str">
        <f t="shared" si="294"/>
        <v/>
      </c>
      <c r="BT434" s="600">
        <v>0</v>
      </c>
      <c r="BU434" s="598">
        <f t="shared" si="295"/>
        <v>0</v>
      </c>
      <c r="BV434" s="600">
        <v>0</v>
      </c>
      <c r="BW434" s="598">
        <f t="shared" si="296"/>
        <v>0</v>
      </c>
      <c r="BX434" s="387" t="str">
        <f t="shared" si="297"/>
        <v/>
      </c>
    </row>
    <row r="435" spans="1:76" s="167" customFormat="1" x14ac:dyDescent="0.2">
      <c r="A435" s="379" t="s">
        <v>124</v>
      </c>
      <c r="B435" s="379" t="s">
        <v>129</v>
      </c>
      <c r="C435" s="379" t="s">
        <v>1033</v>
      </c>
      <c r="D435" s="379" t="s">
        <v>515</v>
      </c>
      <c r="E435" s="379" t="s">
        <v>504</v>
      </c>
      <c r="F435" s="379" t="s">
        <v>505</v>
      </c>
      <c r="G435" s="10" t="s">
        <v>318</v>
      </c>
      <c r="H435" s="10" t="s">
        <v>1109</v>
      </c>
      <c r="I435" s="10" t="s">
        <v>934</v>
      </c>
      <c r="J435" s="10"/>
      <c r="K435" s="380"/>
      <c r="L435" s="380"/>
      <c r="M435" s="381"/>
      <c r="N435" s="380"/>
      <c r="O435" s="380"/>
      <c r="P435" s="380"/>
      <c r="Q435" s="382"/>
      <c r="R435" s="382"/>
      <c r="S435" s="382"/>
      <c r="T435" s="147" t="s">
        <v>386</v>
      </c>
      <c r="U435" s="383">
        <v>1</v>
      </c>
      <c r="V435" s="383">
        <v>0</v>
      </c>
      <c r="W435" s="383">
        <v>2</v>
      </c>
      <c r="X435" s="123">
        <f t="shared" si="281"/>
        <v>2</v>
      </c>
      <c r="Y435" s="601">
        <f t="shared" si="282"/>
        <v>2218</v>
      </c>
      <c r="Z435" s="601">
        <f t="shared" si="307"/>
        <v>861</v>
      </c>
      <c r="AA435" s="383">
        <v>1</v>
      </c>
      <c r="AB435" s="598">
        <f t="shared" si="318"/>
        <v>0.5</v>
      </c>
      <c r="AC435" s="384"/>
      <c r="AD435" s="385"/>
      <c r="AE435" s="383">
        <v>0</v>
      </c>
      <c r="AF435" s="598">
        <f t="shared" si="319"/>
        <v>0</v>
      </c>
      <c r="AG435" s="600">
        <f t="shared" si="320"/>
        <v>0</v>
      </c>
      <c r="AH435" s="385"/>
      <c r="AI435" s="600">
        <v>0</v>
      </c>
      <c r="AJ435" s="598">
        <f t="shared" si="311"/>
        <v>0</v>
      </c>
      <c r="AK435" s="600">
        <v>0</v>
      </c>
      <c r="AL435" s="598">
        <f t="shared" si="312"/>
        <v>0</v>
      </c>
      <c r="AM435" s="386">
        <v>2214</v>
      </c>
      <c r="AN435" s="601">
        <v>4</v>
      </c>
      <c r="AO435" s="602">
        <f t="shared" si="314"/>
        <v>1.8034265103697023E-3</v>
      </c>
      <c r="AP435" s="601">
        <f t="shared" si="308"/>
        <v>2218</v>
      </c>
      <c r="AQ435" s="167">
        <v>3610</v>
      </c>
      <c r="AR435" s="665">
        <v>0.61440443213296403</v>
      </c>
      <c r="AS435" s="386">
        <f t="shared" si="283"/>
        <v>2214</v>
      </c>
      <c r="AT435" s="386">
        <f t="shared" si="315"/>
        <v>4</v>
      </c>
      <c r="AU435" s="601">
        <f t="shared" si="284"/>
        <v>2218</v>
      </c>
      <c r="AV435" s="601">
        <v>858</v>
      </c>
      <c r="AW435" s="598">
        <f t="shared" si="317"/>
        <v>0.38753387533875339</v>
      </c>
      <c r="AX435" s="601">
        <v>3</v>
      </c>
      <c r="AY435" s="598">
        <f t="shared" si="313"/>
        <v>0.75</v>
      </c>
      <c r="AZ435" s="601">
        <f t="shared" si="285"/>
        <v>861</v>
      </c>
      <c r="BA435" s="598">
        <f t="shared" si="286"/>
        <v>0.38818755635707847</v>
      </c>
      <c r="BB435" s="601">
        <v>0</v>
      </c>
      <c r="BC435" s="598">
        <f t="shared" si="287"/>
        <v>0</v>
      </c>
      <c r="BD435" s="600">
        <v>0</v>
      </c>
      <c r="BE435" s="598">
        <f t="shared" si="316"/>
        <v>0</v>
      </c>
      <c r="BF435" s="600">
        <f t="shared" si="288"/>
        <v>0</v>
      </c>
      <c r="BG435" s="598">
        <f t="shared" si="289"/>
        <v>0</v>
      </c>
      <c r="BH435" s="601">
        <v>0</v>
      </c>
      <c r="BI435" s="385" t="str">
        <f t="shared" si="290"/>
        <v/>
      </c>
      <c r="BJ435" s="600">
        <v>0</v>
      </c>
      <c r="BK435" s="385" t="str">
        <f t="shared" si="306"/>
        <v/>
      </c>
      <c r="BL435" s="600">
        <f t="shared" si="291"/>
        <v>0</v>
      </c>
      <c r="BM435" s="385" t="str">
        <f t="shared" si="292"/>
        <v/>
      </c>
      <c r="BN435" s="601">
        <v>1</v>
      </c>
      <c r="BO435" s="598">
        <f t="shared" si="293"/>
        <v>1.1614401858304297E-3</v>
      </c>
      <c r="BP435" s="601">
        <v>11</v>
      </c>
      <c r="BQ435" s="598">
        <f t="shared" si="279"/>
        <v>1.2775842044134728E-2</v>
      </c>
      <c r="BR435" s="601">
        <f t="shared" si="280"/>
        <v>12</v>
      </c>
      <c r="BS435" s="598">
        <f t="shared" si="294"/>
        <v>1.3937282229965157E-2</v>
      </c>
      <c r="BT435" s="600">
        <v>0</v>
      </c>
      <c r="BU435" s="598">
        <f t="shared" si="295"/>
        <v>0</v>
      </c>
      <c r="BV435" s="600">
        <v>0</v>
      </c>
      <c r="BW435" s="598">
        <f t="shared" si="296"/>
        <v>0</v>
      </c>
      <c r="BX435" s="387" t="str">
        <f t="shared" si="297"/>
        <v/>
      </c>
    </row>
    <row r="436" spans="1:76" s="167" customFormat="1" x14ac:dyDescent="0.2">
      <c r="A436" s="379" t="s">
        <v>124</v>
      </c>
      <c r="B436" s="379" t="s">
        <v>129</v>
      </c>
      <c r="C436" s="379" t="s">
        <v>1034</v>
      </c>
      <c r="D436" s="379" t="s">
        <v>515</v>
      </c>
      <c r="E436" s="379" t="s">
        <v>504</v>
      </c>
      <c r="F436" s="379" t="s">
        <v>505</v>
      </c>
      <c r="G436" s="10" t="s">
        <v>318</v>
      </c>
      <c r="H436" s="10" t="s">
        <v>1109</v>
      </c>
      <c r="I436" s="10" t="s">
        <v>934</v>
      </c>
      <c r="J436" s="10"/>
      <c r="K436" s="380"/>
      <c r="L436" s="380"/>
      <c r="M436" s="381"/>
      <c r="N436" s="380"/>
      <c r="O436" s="380"/>
      <c r="P436" s="380"/>
      <c r="Q436" s="382"/>
      <c r="R436" s="382"/>
      <c r="S436" s="382"/>
      <c r="T436" s="391" t="s">
        <v>510</v>
      </c>
      <c r="U436" s="383">
        <v>1</v>
      </c>
      <c r="V436" s="383">
        <v>1</v>
      </c>
      <c r="W436" s="383">
        <v>1</v>
      </c>
      <c r="X436" s="123">
        <f t="shared" si="281"/>
        <v>1</v>
      </c>
      <c r="Y436" s="601">
        <f t="shared" si="282"/>
        <v>1784</v>
      </c>
      <c r="Z436" s="388" t="str">
        <f t="shared" si="307"/>
        <v/>
      </c>
      <c r="AA436" s="383">
        <v>1</v>
      </c>
      <c r="AB436" s="598">
        <f t="shared" si="318"/>
        <v>1</v>
      </c>
      <c r="AC436" s="384"/>
      <c r="AD436" s="385"/>
      <c r="AE436" s="383">
        <v>1</v>
      </c>
      <c r="AF436" s="598">
        <f t="shared" si="319"/>
        <v>1</v>
      </c>
      <c r="AG436" s="600">
        <f t="shared" si="320"/>
        <v>1</v>
      </c>
      <c r="AH436" s="385"/>
      <c r="AI436" s="600">
        <v>0</v>
      </c>
      <c r="AJ436" s="598">
        <f t="shared" si="311"/>
        <v>0</v>
      </c>
      <c r="AK436" s="600">
        <v>0</v>
      </c>
      <c r="AL436" s="598">
        <f t="shared" si="312"/>
        <v>0</v>
      </c>
      <c r="AM436" s="386">
        <v>1781</v>
      </c>
      <c r="AN436" s="601">
        <v>3</v>
      </c>
      <c r="AO436" s="602">
        <f t="shared" si="314"/>
        <v>1.6816143497757848E-3</v>
      </c>
      <c r="AP436" s="601">
        <f t="shared" si="308"/>
        <v>1784</v>
      </c>
      <c r="AQ436" s="167">
        <v>2470</v>
      </c>
      <c r="AR436" s="665">
        <v>0.72226720647773279</v>
      </c>
      <c r="AS436" s="382" t="str">
        <f t="shared" si="283"/>
        <v/>
      </c>
      <c r="AT436" s="382" t="str">
        <f t="shared" si="315"/>
        <v/>
      </c>
      <c r="AU436" s="388" t="str">
        <f t="shared" si="284"/>
        <v/>
      </c>
      <c r="AV436" s="388"/>
      <c r="AW436" s="385" t="str">
        <f t="shared" si="317"/>
        <v/>
      </c>
      <c r="AX436" s="388"/>
      <c r="AY436" s="385" t="str">
        <f t="shared" si="313"/>
        <v/>
      </c>
      <c r="AZ436" s="388" t="str">
        <f t="shared" si="285"/>
        <v/>
      </c>
      <c r="BA436" s="385" t="str">
        <f t="shared" si="286"/>
        <v/>
      </c>
      <c r="BB436" s="388"/>
      <c r="BC436" s="385" t="str">
        <f t="shared" si="287"/>
        <v/>
      </c>
      <c r="BD436" s="384"/>
      <c r="BE436" s="385" t="str">
        <f t="shared" si="316"/>
        <v/>
      </c>
      <c r="BF436" s="384" t="str">
        <f t="shared" si="288"/>
        <v/>
      </c>
      <c r="BG436" s="385" t="str">
        <f t="shared" si="289"/>
        <v/>
      </c>
      <c r="BH436" s="388"/>
      <c r="BI436" s="385" t="str">
        <f t="shared" si="290"/>
        <v/>
      </c>
      <c r="BJ436" s="384"/>
      <c r="BK436" s="385" t="str">
        <f t="shared" si="306"/>
        <v/>
      </c>
      <c r="BL436" s="384" t="str">
        <f t="shared" si="291"/>
        <v/>
      </c>
      <c r="BM436" s="385" t="str">
        <f t="shared" si="292"/>
        <v/>
      </c>
      <c r="BN436" s="388"/>
      <c r="BO436" s="385" t="str">
        <f t="shared" si="293"/>
        <v/>
      </c>
      <c r="BP436" s="388"/>
      <c r="BQ436" s="385" t="str">
        <f t="shared" si="279"/>
        <v/>
      </c>
      <c r="BR436" s="388" t="str">
        <f t="shared" si="280"/>
        <v/>
      </c>
      <c r="BS436" s="385" t="str">
        <f t="shared" si="294"/>
        <v/>
      </c>
      <c r="BT436" s="600">
        <v>0</v>
      </c>
      <c r="BU436" s="598">
        <f t="shared" si="295"/>
        <v>0</v>
      </c>
      <c r="BV436" s="600">
        <v>0</v>
      </c>
      <c r="BW436" s="598">
        <f t="shared" si="296"/>
        <v>0</v>
      </c>
      <c r="BX436" s="387" t="str">
        <f t="shared" si="297"/>
        <v/>
      </c>
    </row>
    <row r="437" spans="1:76" s="167" customFormat="1" x14ac:dyDescent="0.2">
      <c r="A437" s="379" t="s">
        <v>124</v>
      </c>
      <c r="B437" s="379" t="s">
        <v>129</v>
      </c>
      <c r="C437" s="379" t="s">
        <v>1035</v>
      </c>
      <c r="D437" s="379" t="s">
        <v>515</v>
      </c>
      <c r="E437" s="379" t="s">
        <v>504</v>
      </c>
      <c r="F437" s="379" t="s">
        <v>505</v>
      </c>
      <c r="G437" s="10" t="s">
        <v>318</v>
      </c>
      <c r="H437" s="10" t="s">
        <v>1109</v>
      </c>
      <c r="I437" s="10" t="s">
        <v>934</v>
      </c>
      <c r="J437" s="10"/>
      <c r="K437" s="391" t="s">
        <v>436</v>
      </c>
      <c r="L437" s="391" t="s">
        <v>438</v>
      </c>
      <c r="M437" s="473" t="s">
        <v>984</v>
      </c>
      <c r="N437" s="391" t="s">
        <v>437</v>
      </c>
      <c r="O437" s="391" t="s">
        <v>438</v>
      </c>
      <c r="P437" s="391" t="s">
        <v>438</v>
      </c>
      <c r="Q437" s="386">
        <v>20019</v>
      </c>
      <c r="R437" s="386">
        <v>169</v>
      </c>
      <c r="S437" s="386">
        <v>26</v>
      </c>
      <c r="T437" s="391" t="s">
        <v>510</v>
      </c>
      <c r="U437" s="383">
        <v>1</v>
      </c>
      <c r="V437" s="383">
        <v>1</v>
      </c>
      <c r="W437" s="383">
        <v>1</v>
      </c>
      <c r="X437" s="123">
        <f t="shared" si="281"/>
        <v>1</v>
      </c>
      <c r="Y437" s="601">
        <f t="shared" si="282"/>
        <v>3613</v>
      </c>
      <c r="Z437" s="388" t="str">
        <f t="shared" si="307"/>
        <v/>
      </c>
      <c r="AA437" s="383">
        <v>1</v>
      </c>
      <c r="AB437" s="598">
        <f t="shared" si="318"/>
        <v>1</v>
      </c>
      <c r="AC437" s="384"/>
      <c r="AD437" s="385"/>
      <c r="AE437" s="383">
        <v>1</v>
      </c>
      <c r="AF437" s="598">
        <f t="shared" si="319"/>
        <v>1</v>
      </c>
      <c r="AG437" s="600">
        <f t="shared" si="320"/>
        <v>1</v>
      </c>
      <c r="AH437" s="385"/>
      <c r="AI437" s="600">
        <v>0</v>
      </c>
      <c r="AJ437" s="598">
        <f t="shared" si="311"/>
        <v>0</v>
      </c>
      <c r="AK437" s="600">
        <v>0</v>
      </c>
      <c r="AL437" s="598">
        <f t="shared" si="312"/>
        <v>0</v>
      </c>
      <c r="AM437" s="386">
        <v>3611</v>
      </c>
      <c r="AN437" s="601">
        <v>2</v>
      </c>
      <c r="AO437" s="602">
        <f t="shared" si="314"/>
        <v>5.5355660116246884E-4</v>
      </c>
      <c r="AP437" s="601">
        <f t="shared" si="308"/>
        <v>3613</v>
      </c>
      <c r="AQ437" s="167">
        <v>5040</v>
      </c>
      <c r="AR437" s="665">
        <v>0.71686507936507937</v>
      </c>
      <c r="AS437" s="382" t="str">
        <f t="shared" si="283"/>
        <v/>
      </c>
      <c r="AT437" s="382" t="str">
        <f t="shared" si="315"/>
        <v/>
      </c>
      <c r="AU437" s="388" t="str">
        <f t="shared" si="284"/>
        <v/>
      </c>
      <c r="AV437" s="388"/>
      <c r="AW437" s="385" t="str">
        <f t="shared" si="317"/>
        <v/>
      </c>
      <c r="AX437" s="388"/>
      <c r="AY437" s="385" t="str">
        <f t="shared" si="313"/>
        <v/>
      </c>
      <c r="AZ437" s="388" t="str">
        <f t="shared" si="285"/>
        <v/>
      </c>
      <c r="BA437" s="385" t="str">
        <f t="shared" si="286"/>
        <v/>
      </c>
      <c r="BB437" s="388"/>
      <c r="BC437" s="385" t="str">
        <f t="shared" si="287"/>
        <v/>
      </c>
      <c r="BD437" s="384"/>
      <c r="BE437" s="385" t="str">
        <f t="shared" si="316"/>
        <v/>
      </c>
      <c r="BF437" s="384" t="str">
        <f t="shared" si="288"/>
        <v/>
      </c>
      <c r="BG437" s="385" t="str">
        <f t="shared" si="289"/>
        <v/>
      </c>
      <c r="BH437" s="388"/>
      <c r="BI437" s="385" t="str">
        <f t="shared" si="290"/>
        <v/>
      </c>
      <c r="BJ437" s="384"/>
      <c r="BK437" s="385" t="str">
        <f t="shared" si="306"/>
        <v/>
      </c>
      <c r="BL437" s="384" t="str">
        <f t="shared" si="291"/>
        <v/>
      </c>
      <c r="BM437" s="385" t="str">
        <f t="shared" si="292"/>
        <v/>
      </c>
      <c r="BN437" s="388"/>
      <c r="BO437" s="385" t="str">
        <f t="shared" si="293"/>
        <v/>
      </c>
      <c r="BP437" s="388"/>
      <c r="BQ437" s="385" t="str">
        <f t="shared" si="279"/>
        <v/>
      </c>
      <c r="BR437" s="388" t="str">
        <f t="shared" si="280"/>
        <v/>
      </c>
      <c r="BS437" s="385" t="str">
        <f t="shared" si="294"/>
        <v/>
      </c>
      <c r="BT437" s="600">
        <v>0</v>
      </c>
      <c r="BU437" s="598">
        <f t="shared" si="295"/>
        <v>0</v>
      </c>
      <c r="BV437" s="600">
        <v>0</v>
      </c>
      <c r="BW437" s="598">
        <f t="shared" si="296"/>
        <v>0</v>
      </c>
      <c r="BX437" s="387" t="str">
        <f t="shared" si="297"/>
        <v/>
      </c>
    </row>
    <row r="438" spans="1:76" s="487" customFormat="1" ht="13.5" thickBot="1" x14ac:dyDescent="0.25">
      <c r="A438" s="392" t="s">
        <v>124</v>
      </c>
      <c r="B438" s="392" t="s">
        <v>129</v>
      </c>
      <c r="C438" s="392" t="s">
        <v>502</v>
      </c>
      <c r="D438" s="392" t="s">
        <v>509</v>
      </c>
      <c r="E438" s="392" t="s">
        <v>504</v>
      </c>
      <c r="F438" s="392" t="s">
        <v>505</v>
      </c>
      <c r="G438" s="9" t="s">
        <v>318</v>
      </c>
      <c r="H438" s="10" t="s">
        <v>1109</v>
      </c>
      <c r="I438" s="10" t="s">
        <v>934</v>
      </c>
      <c r="J438" s="9"/>
      <c r="K438" s="467"/>
      <c r="L438" s="467"/>
      <c r="M438" s="468"/>
      <c r="N438" s="467"/>
      <c r="O438" s="522"/>
      <c r="P438" s="522"/>
      <c r="Q438" s="466"/>
      <c r="R438" s="466"/>
      <c r="S438" s="466"/>
      <c r="T438" s="127" t="s">
        <v>386</v>
      </c>
      <c r="U438" s="397">
        <v>1</v>
      </c>
      <c r="V438" s="605">
        <v>0</v>
      </c>
      <c r="W438" s="605">
        <v>2</v>
      </c>
      <c r="X438" s="606">
        <f t="shared" si="281"/>
        <v>2</v>
      </c>
      <c r="Y438" s="607">
        <f t="shared" si="282"/>
        <v>20019</v>
      </c>
      <c r="Z438" s="607">
        <f t="shared" si="307"/>
        <v>9124</v>
      </c>
      <c r="AA438" s="605">
        <v>1</v>
      </c>
      <c r="AB438" s="608">
        <f t="shared" si="318"/>
        <v>0.5</v>
      </c>
      <c r="AC438" s="605">
        <v>0</v>
      </c>
      <c r="AD438" s="608" t="s">
        <v>434</v>
      </c>
      <c r="AE438" s="605">
        <v>1</v>
      </c>
      <c r="AF438" s="608">
        <f t="shared" si="319"/>
        <v>1</v>
      </c>
      <c r="AG438" s="605">
        <v>1</v>
      </c>
      <c r="AH438" s="399"/>
      <c r="AI438" s="398"/>
      <c r="AJ438" s="399"/>
      <c r="AK438" s="398"/>
      <c r="AL438" s="399"/>
      <c r="AM438" s="396">
        <v>19850</v>
      </c>
      <c r="AN438" s="607">
        <v>169</v>
      </c>
      <c r="AO438" s="609">
        <f t="shared" si="314"/>
        <v>8.4419801188870582E-3</v>
      </c>
      <c r="AP438" s="607">
        <f t="shared" si="308"/>
        <v>20019</v>
      </c>
      <c r="AQ438" s="167">
        <v>29290</v>
      </c>
      <c r="AR438" s="665">
        <v>0.68347558893820415</v>
      </c>
      <c r="AS438" s="396">
        <f t="shared" si="283"/>
        <v>19850</v>
      </c>
      <c r="AT438" s="396">
        <f t="shared" si="315"/>
        <v>169</v>
      </c>
      <c r="AU438" s="607">
        <f t="shared" si="284"/>
        <v>20019</v>
      </c>
      <c r="AV438" s="607">
        <v>9017</v>
      </c>
      <c r="AW438" s="608">
        <f t="shared" si="317"/>
        <v>0.45425692695214104</v>
      </c>
      <c r="AX438" s="607">
        <v>107</v>
      </c>
      <c r="AY438" s="608">
        <f t="shared" si="313"/>
        <v>0.63313609467455623</v>
      </c>
      <c r="AZ438" s="607">
        <f t="shared" si="285"/>
        <v>9124</v>
      </c>
      <c r="BA438" s="608">
        <f t="shared" si="286"/>
        <v>0.45576702132973673</v>
      </c>
      <c r="BB438" s="607">
        <v>16</v>
      </c>
      <c r="BC438" s="608">
        <f t="shared" si="287"/>
        <v>1.7744260840634356E-3</v>
      </c>
      <c r="BD438" s="605">
        <v>0</v>
      </c>
      <c r="BE438" s="608">
        <f t="shared" si="316"/>
        <v>0</v>
      </c>
      <c r="BF438" s="605">
        <f t="shared" si="288"/>
        <v>16</v>
      </c>
      <c r="BG438" s="608">
        <f t="shared" si="289"/>
        <v>1.7536168347216134E-3</v>
      </c>
      <c r="BH438" s="607">
        <v>16</v>
      </c>
      <c r="BI438" s="608">
        <f t="shared" si="290"/>
        <v>1</v>
      </c>
      <c r="BJ438" s="605">
        <v>0</v>
      </c>
      <c r="BK438" s="399" t="str">
        <f t="shared" si="306"/>
        <v/>
      </c>
      <c r="BL438" s="605">
        <f t="shared" si="291"/>
        <v>16</v>
      </c>
      <c r="BM438" s="608">
        <f t="shared" si="292"/>
        <v>1</v>
      </c>
      <c r="BN438" s="607">
        <v>3</v>
      </c>
      <c r="BO438" s="608">
        <f t="shared" si="293"/>
        <v>3.2880315651030251E-4</v>
      </c>
      <c r="BP438" s="607">
        <v>448</v>
      </c>
      <c r="BQ438" s="608">
        <f t="shared" si="279"/>
        <v>4.9101271372205171E-2</v>
      </c>
      <c r="BR438" s="607">
        <f t="shared" si="280"/>
        <v>451</v>
      </c>
      <c r="BS438" s="608">
        <f t="shared" si="294"/>
        <v>4.9430074528715479E-2</v>
      </c>
      <c r="BT438" s="605">
        <v>1</v>
      </c>
      <c r="BU438" s="608">
        <f t="shared" si="295"/>
        <v>0.5</v>
      </c>
      <c r="BV438" s="605">
        <v>1</v>
      </c>
      <c r="BW438" s="608">
        <f t="shared" si="296"/>
        <v>1</v>
      </c>
      <c r="BX438" s="411" t="str">
        <f t="shared" si="297"/>
        <v/>
      </c>
    </row>
    <row r="439" spans="1:76" s="486" customFormat="1" x14ac:dyDescent="0.2">
      <c r="A439" s="400" t="s">
        <v>130</v>
      </c>
      <c r="B439" s="400" t="s">
        <v>131</v>
      </c>
      <c r="C439" s="400" t="s">
        <v>132</v>
      </c>
      <c r="D439" s="400" t="s">
        <v>528</v>
      </c>
      <c r="E439" s="400" t="s">
        <v>504</v>
      </c>
      <c r="F439" s="400" t="s">
        <v>505</v>
      </c>
      <c r="G439" s="12" t="s">
        <v>318</v>
      </c>
      <c r="H439" s="12" t="s">
        <v>937</v>
      </c>
      <c r="I439" s="12" t="s">
        <v>937</v>
      </c>
      <c r="J439" s="12"/>
      <c r="K439" s="401"/>
      <c r="L439" s="401"/>
      <c r="M439" s="402"/>
      <c r="N439" s="401"/>
      <c r="O439" s="401"/>
      <c r="P439" s="401"/>
      <c r="Q439" s="403"/>
      <c r="R439" s="403"/>
      <c r="S439" s="403"/>
      <c r="T439" s="404" t="s">
        <v>386</v>
      </c>
      <c r="U439" s="405">
        <v>2</v>
      </c>
      <c r="V439" s="597">
        <v>0</v>
      </c>
      <c r="W439" s="597">
        <v>4</v>
      </c>
      <c r="X439" s="113">
        <f t="shared" si="281"/>
        <v>2</v>
      </c>
      <c r="Y439" s="114">
        <f t="shared" si="282"/>
        <v>5727</v>
      </c>
      <c r="Z439" s="114">
        <f t="shared" si="307"/>
        <v>4454</v>
      </c>
      <c r="AA439" s="597">
        <v>1</v>
      </c>
      <c r="AB439" s="115">
        <f t="shared" si="318"/>
        <v>0.25</v>
      </c>
      <c r="AC439" s="406"/>
      <c r="AD439" s="407"/>
      <c r="AE439" s="597">
        <v>1</v>
      </c>
      <c r="AF439" s="115">
        <f t="shared" si="319"/>
        <v>0.5</v>
      </c>
      <c r="AG439" s="406"/>
      <c r="AH439" s="407"/>
      <c r="AI439" s="406"/>
      <c r="AJ439" s="407"/>
      <c r="AK439" s="406"/>
      <c r="AL439" s="407"/>
      <c r="AM439" s="408">
        <v>11451</v>
      </c>
      <c r="AN439" s="114">
        <v>3</v>
      </c>
      <c r="AO439" s="118">
        <f t="shared" si="314"/>
        <v>2.6191723415400735E-4</v>
      </c>
      <c r="AP439" s="114">
        <f t="shared" si="308"/>
        <v>11454</v>
      </c>
      <c r="AQ439" s="167">
        <v>16050</v>
      </c>
      <c r="AR439" s="665">
        <v>0.71364485981308412</v>
      </c>
      <c r="AS439" s="408">
        <f t="shared" si="283"/>
        <v>11451</v>
      </c>
      <c r="AT439" s="408">
        <f t="shared" si="315"/>
        <v>3</v>
      </c>
      <c r="AU439" s="114">
        <f t="shared" si="284"/>
        <v>11454</v>
      </c>
      <c r="AV439" s="114">
        <v>8908</v>
      </c>
      <c r="AW439" s="115">
        <f t="shared" si="317"/>
        <v>0.77792332547375775</v>
      </c>
      <c r="AX439" s="114">
        <v>0</v>
      </c>
      <c r="AY439" s="115">
        <f t="shared" si="313"/>
        <v>0</v>
      </c>
      <c r="AZ439" s="114">
        <f t="shared" si="285"/>
        <v>8908</v>
      </c>
      <c r="BA439" s="115">
        <f t="shared" si="286"/>
        <v>0.77771957394796576</v>
      </c>
      <c r="BB439" s="114">
        <v>27</v>
      </c>
      <c r="BC439" s="115">
        <f t="shared" si="287"/>
        <v>3.0309833857207003E-3</v>
      </c>
      <c r="BD439" s="597">
        <v>0</v>
      </c>
      <c r="BE439" s="407" t="str">
        <f>IF(BD439="","",IF(AX439=0,"",BD439/AX439))</f>
        <v/>
      </c>
      <c r="BF439" s="597">
        <f t="shared" si="288"/>
        <v>27</v>
      </c>
      <c r="BG439" s="115">
        <f t="shared" si="289"/>
        <v>3.0309833857207003E-3</v>
      </c>
      <c r="BH439" s="114">
        <v>24</v>
      </c>
      <c r="BI439" s="115">
        <f t="shared" si="290"/>
        <v>0.88888888888888884</v>
      </c>
      <c r="BJ439" s="597">
        <v>0</v>
      </c>
      <c r="BK439" s="407" t="str">
        <f t="shared" si="306"/>
        <v/>
      </c>
      <c r="BL439" s="597">
        <f t="shared" si="291"/>
        <v>24</v>
      </c>
      <c r="BM439" s="115">
        <f t="shared" si="292"/>
        <v>0.88888888888888884</v>
      </c>
      <c r="BN439" s="114">
        <v>93</v>
      </c>
      <c r="BO439" s="115">
        <f t="shared" si="293"/>
        <v>1.044005388414908E-2</v>
      </c>
      <c r="BP439" s="114">
        <v>469</v>
      </c>
      <c r="BQ439" s="115">
        <f t="shared" si="279"/>
        <v>5.2649303996407722E-2</v>
      </c>
      <c r="BR439" s="114">
        <f t="shared" si="280"/>
        <v>562</v>
      </c>
      <c r="BS439" s="115">
        <f t="shared" si="294"/>
        <v>6.3089357880556807E-2</v>
      </c>
      <c r="BT439" s="597">
        <v>3</v>
      </c>
      <c r="BU439" s="115">
        <f t="shared" si="295"/>
        <v>0.75</v>
      </c>
      <c r="BV439" s="597">
        <v>1</v>
      </c>
      <c r="BW439" s="115">
        <f t="shared" si="296"/>
        <v>0.5</v>
      </c>
      <c r="BX439" s="409" t="str">
        <f t="shared" si="297"/>
        <v/>
      </c>
    </row>
    <row r="440" spans="1:76" s="167" customFormat="1" x14ac:dyDescent="0.2">
      <c r="A440" s="379" t="s">
        <v>130</v>
      </c>
      <c r="B440" s="379" t="s">
        <v>131</v>
      </c>
      <c r="C440" s="379" t="s">
        <v>133</v>
      </c>
      <c r="D440" s="379" t="s">
        <v>528</v>
      </c>
      <c r="E440" s="379" t="s">
        <v>504</v>
      </c>
      <c r="F440" s="379" t="s">
        <v>505</v>
      </c>
      <c r="G440" s="10" t="s">
        <v>318</v>
      </c>
      <c r="H440" s="10" t="s">
        <v>937</v>
      </c>
      <c r="I440" s="10" t="s">
        <v>937</v>
      </c>
      <c r="J440" s="10"/>
      <c r="K440" s="380"/>
      <c r="L440" s="380"/>
      <c r="M440" s="381"/>
      <c r="N440" s="380"/>
      <c r="O440" s="380"/>
      <c r="P440" s="380"/>
      <c r="Q440" s="382"/>
      <c r="R440" s="382"/>
      <c r="S440" s="382"/>
      <c r="T440" s="391" t="s">
        <v>510</v>
      </c>
      <c r="U440" s="383">
        <v>1</v>
      </c>
      <c r="V440" s="383">
        <v>1</v>
      </c>
      <c r="W440" s="383">
        <v>1</v>
      </c>
      <c r="X440" s="123">
        <f t="shared" si="281"/>
        <v>1</v>
      </c>
      <c r="Y440" s="601">
        <f t="shared" si="282"/>
        <v>2420</v>
      </c>
      <c r="Z440" s="388" t="str">
        <f t="shared" si="307"/>
        <v/>
      </c>
      <c r="AA440" s="600">
        <v>1</v>
      </c>
      <c r="AB440" s="598">
        <f t="shared" si="318"/>
        <v>1</v>
      </c>
      <c r="AC440" s="384"/>
      <c r="AD440" s="385"/>
      <c r="AE440" s="600">
        <v>1</v>
      </c>
      <c r="AF440" s="598">
        <f t="shared" si="319"/>
        <v>1</v>
      </c>
      <c r="AG440" s="384"/>
      <c r="AH440" s="385"/>
      <c r="AI440" s="384"/>
      <c r="AJ440" s="385"/>
      <c r="AK440" s="384"/>
      <c r="AL440" s="385"/>
      <c r="AM440" s="386">
        <v>2357</v>
      </c>
      <c r="AN440" s="601">
        <v>63</v>
      </c>
      <c r="AO440" s="602">
        <f t="shared" si="314"/>
        <v>2.6033057851239671E-2</v>
      </c>
      <c r="AP440" s="601">
        <f t="shared" si="308"/>
        <v>2420</v>
      </c>
      <c r="AQ440" s="167">
        <v>3370</v>
      </c>
      <c r="AR440" s="665">
        <v>0.71810089020771517</v>
      </c>
      <c r="AS440" s="382" t="str">
        <f t="shared" si="283"/>
        <v/>
      </c>
      <c r="AT440" s="382" t="str">
        <f t="shared" si="315"/>
        <v/>
      </c>
      <c r="AU440" s="388" t="str">
        <f t="shared" si="284"/>
        <v/>
      </c>
      <c r="AV440" s="388"/>
      <c r="AW440" s="385" t="str">
        <f t="shared" si="317"/>
        <v/>
      </c>
      <c r="AX440" s="388"/>
      <c r="AY440" s="385" t="str">
        <f t="shared" si="313"/>
        <v/>
      </c>
      <c r="AZ440" s="388" t="str">
        <f t="shared" si="285"/>
        <v/>
      </c>
      <c r="BA440" s="385" t="str">
        <f t="shared" si="286"/>
        <v/>
      </c>
      <c r="BB440" s="388"/>
      <c r="BC440" s="385" t="str">
        <f t="shared" si="287"/>
        <v/>
      </c>
      <c r="BD440" s="384"/>
      <c r="BE440" s="385" t="str">
        <f t="shared" ref="BE440:BE447" si="321">IF(BD440="","",BD440/AX440)</f>
        <v/>
      </c>
      <c r="BF440" s="384" t="str">
        <f t="shared" si="288"/>
        <v/>
      </c>
      <c r="BG440" s="385" t="str">
        <f t="shared" si="289"/>
        <v/>
      </c>
      <c r="BH440" s="388"/>
      <c r="BI440" s="385" t="str">
        <f t="shared" si="290"/>
        <v/>
      </c>
      <c r="BJ440" s="384"/>
      <c r="BK440" s="385" t="str">
        <f t="shared" si="306"/>
        <v/>
      </c>
      <c r="BL440" s="384" t="str">
        <f t="shared" si="291"/>
        <v/>
      </c>
      <c r="BM440" s="385" t="str">
        <f t="shared" si="292"/>
        <v/>
      </c>
      <c r="BN440" s="388"/>
      <c r="BO440" s="385" t="str">
        <f t="shared" si="293"/>
        <v/>
      </c>
      <c r="BP440" s="388"/>
      <c r="BQ440" s="385" t="str">
        <f t="shared" si="279"/>
        <v/>
      </c>
      <c r="BR440" s="388" t="str">
        <f t="shared" si="280"/>
        <v/>
      </c>
      <c r="BS440" s="385" t="str">
        <f t="shared" si="294"/>
        <v/>
      </c>
      <c r="BT440" s="600">
        <v>0</v>
      </c>
      <c r="BU440" s="598">
        <f t="shared" si="295"/>
        <v>0</v>
      </c>
      <c r="BV440" s="600">
        <v>0</v>
      </c>
      <c r="BW440" s="598">
        <f t="shared" si="296"/>
        <v>0</v>
      </c>
      <c r="BX440" s="387" t="str">
        <f t="shared" si="297"/>
        <v/>
      </c>
    </row>
    <row r="441" spans="1:76" s="167" customFormat="1" x14ac:dyDescent="0.2">
      <c r="A441" s="379" t="s">
        <v>130</v>
      </c>
      <c r="B441" s="379" t="s">
        <v>131</v>
      </c>
      <c r="C441" s="379" t="s">
        <v>134</v>
      </c>
      <c r="D441" s="379" t="s">
        <v>528</v>
      </c>
      <c r="E441" s="379" t="s">
        <v>504</v>
      </c>
      <c r="F441" s="379" t="s">
        <v>505</v>
      </c>
      <c r="G441" s="10" t="s">
        <v>318</v>
      </c>
      <c r="H441" s="10" t="s">
        <v>937</v>
      </c>
      <c r="I441" s="10" t="s">
        <v>937</v>
      </c>
      <c r="J441" s="10"/>
      <c r="K441" s="380"/>
      <c r="L441" s="380"/>
      <c r="M441" s="381"/>
      <c r="N441" s="380"/>
      <c r="O441" s="380"/>
      <c r="P441" s="380"/>
      <c r="Q441" s="382"/>
      <c r="R441" s="382"/>
      <c r="S441" s="382"/>
      <c r="T441" s="147" t="s">
        <v>386</v>
      </c>
      <c r="U441" s="383">
        <v>1</v>
      </c>
      <c r="V441" s="383">
        <v>0</v>
      </c>
      <c r="W441" s="383">
        <v>2</v>
      </c>
      <c r="X441" s="123">
        <f t="shared" si="281"/>
        <v>2</v>
      </c>
      <c r="Y441" s="601">
        <f t="shared" si="282"/>
        <v>5397</v>
      </c>
      <c r="Z441" s="601">
        <f t="shared" si="307"/>
        <v>2637</v>
      </c>
      <c r="AA441" s="600">
        <v>0</v>
      </c>
      <c r="AB441" s="598">
        <f t="shared" si="318"/>
        <v>0</v>
      </c>
      <c r="AC441" s="384"/>
      <c r="AD441" s="385"/>
      <c r="AE441" s="600">
        <v>0</v>
      </c>
      <c r="AF441" s="598">
        <f t="shared" si="319"/>
        <v>0</v>
      </c>
      <c r="AG441" s="384"/>
      <c r="AH441" s="385"/>
      <c r="AI441" s="384"/>
      <c r="AJ441" s="385"/>
      <c r="AK441" s="384"/>
      <c r="AL441" s="385"/>
      <c r="AM441" s="386">
        <v>5392</v>
      </c>
      <c r="AN441" s="601">
        <v>5</v>
      </c>
      <c r="AO441" s="602">
        <f t="shared" si="314"/>
        <v>9.2644061515656843E-4</v>
      </c>
      <c r="AP441" s="601">
        <f t="shared" si="308"/>
        <v>5397</v>
      </c>
      <c r="AQ441" s="167">
        <v>7510</v>
      </c>
      <c r="AR441" s="665">
        <v>0.71864181091877499</v>
      </c>
      <c r="AS441" s="386">
        <f t="shared" si="283"/>
        <v>5392</v>
      </c>
      <c r="AT441" s="386">
        <f t="shared" si="315"/>
        <v>5</v>
      </c>
      <c r="AU441" s="601">
        <f t="shared" si="284"/>
        <v>5397</v>
      </c>
      <c r="AV441" s="601">
        <v>2634</v>
      </c>
      <c r="AW441" s="598">
        <f t="shared" si="317"/>
        <v>0.48850148367952523</v>
      </c>
      <c r="AX441" s="601">
        <v>3</v>
      </c>
      <c r="AY441" s="598">
        <f t="shared" si="313"/>
        <v>0.6</v>
      </c>
      <c r="AZ441" s="601">
        <f t="shared" si="285"/>
        <v>2637</v>
      </c>
      <c r="BA441" s="598">
        <f t="shared" si="286"/>
        <v>0.48860478043357419</v>
      </c>
      <c r="BB441" s="601">
        <v>1</v>
      </c>
      <c r="BC441" s="598">
        <f t="shared" si="287"/>
        <v>3.7965072133637056E-4</v>
      </c>
      <c r="BD441" s="600">
        <v>0</v>
      </c>
      <c r="BE441" s="598">
        <f t="shared" si="321"/>
        <v>0</v>
      </c>
      <c r="BF441" s="600">
        <f t="shared" si="288"/>
        <v>1</v>
      </c>
      <c r="BG441" s="598">
        <f t="shared" si="289"/>
        <v>3.7921880925293893E-4</v>
      </c>
      <c r="BH441" s="601">
        <v>1</v>
      </c>
      <c r="BI441" s="598">
        <f t="shared" si="290"/>
        <v>1</v>
      </c>
      <c r="BJ441" s="600">
        <v>0</v>
      </c>
      <c r="BK441" s="385" t="str">
        <f t="shared" si="306"/>
        <v/>
      </c>
      <c r="BL441" s="600">
        <f t="shared" si="291"/>
        <v>1</v>
      </c>
      <c r="BM441" s="598">
        <f t="shared" si="292"/>
        <v>1</v>
      </c>
      <c r="BN441" s="601">
        <v>1</v>
      </c>
      <c r="BO441" s="598">
        <f t="shared" si="293"/>
        <v>3.7921880925293893E-4</v>
      </c>
      <c r="BP441" s="601">
        <v>159</v>
      </c>
      <c r="BQ441" s="598">
        <f t="shared" si="279"/>
        <v>6.0295790671217292E-2</v>
      </c>
      <c r="BR441" s="601">
        <f t="shared" si="280"/>
        <v>160</v>
      </c>
      <c r="BS441" s="598">
        <f t="shared" si="294"/>
        <v>6.0675009480470228E-2</v>
      </c>
      <c r="BT441" s="600">
        <v>0</v>
      </c>
      <c r="BU441" s="598">
        <f t="shared" si="295"/>
        <v>0</v>
      </c>
      <c r="BV441" s="600">
        <v>0</v>
      </c>
      <c r="BW441" s="598">
        <f t="shared" si="296"/>
        <v>0</v>
      </c>
      <c r="BX441" s="387" t="str">
        <f t="shared" si="297"/>
        <v/>
      </c>
    </row>
    <row r="442" spans="1:76" s="167" customFormat="1" x14ac:dyDescent="0.2">
      <c r="A442" s="379" t="s">
        <v>130</v>
      </c>
      <c r="B442" s="379" t="s">
        <v>131</v>
      </c>
      <c r="C442" s="379" t="s">
        <v>135</v>
      </c>
      <c r="D442" s="379" t="s">
        <v>528</v>
      </c>
      <c r="E442" s="379" t="s">
        <v>504</v>
      </c>
      <c r="F442" s="379" t="s">
        <v>505</v>
      </c>
      <c r="G442" s="10" t="s">
        <v>318</v>
      </c>
      <c r="H442" s="10" t="s">
        <v>937</v>
      </c>
      <c r="I442" s="10" t="s">
        <v>937</v>
      </c>
      <c r="J442" s="10"/>
      <c r="K442" s="380"/>
      <c r="L442" s="380"/>
      <c r="M442" s="381"/>
      <c r="N442" s="380"/>
      <c r="O442" s="380"/>
      <c r="P442" s="380"/>
      <c r="Q442" s="382"/>
      <c r="R442" s="382"/>
      <c r="S442" s="382"/>
      <c r="T442" s="147" t="s">
        <v>386</v>
      </c>
      <c r="U442" s="383">
        <v>6</v>
      </c>
      <c r="V442" s="600">
        <v>0</v>
      </c>
      <c r="W442" s="600">
        <v>13</v>
      </c>
      <c r="X442" s="123">
        <f t="shared" si="281"/>
        <v>2.1666666666666665</v>
      </c>
      <c r="Y442" s="601">
        <f t="shared" si="282"/>
        <v>6422.333333333333</v>
      </c>
      <c r="Z442" s="601">
        <f t="shared" si="307"/>
        <v>3857.5</v>
      </c>
      <c r="AA442" s="600">
        <v>3</v>
      </c>
      <c r="AB442" s="598">
        <f t="shared" si="318"/>
        <v>0.23076923076923078</v>
      </c>
      <c r="AC442" s="384"/>
      <c r="AD442" s="385"/>
      <c r="AE442" s="600">
        <v>3</v>
      </c>
      <c r="AF442" s="598">
        <f t="shared" si="319"/>
        <v>0.5</v>
      </c>
      <c r="AG442" s="384"/>
      <c r="AH442" s="385"/>
      <c r="AI442" s="384"/>
      <c r="AJ442" s="385"/>
      <c r="AK442" s="384"/>
      <c r="AL442" s="385"/>
      <c r="AM442" s="386">
        <v>38494</v>
      </c>
      <c r="AN442" s="601">
        <v>40</v>
      </c>
      <c r="AO442" s="602">
        <f t="shared" si="314"/>
        <v>1.0380443244926557E-3</v>
      </c>
      <c r="AP442" s="601">
        <f t="shared" si="308"/>
        <v>38534</v>
      </c>
      <c r="AQ442" s="167">
        <v>52400</v>
      </c>
      <c r="AR442" s="665">
        <v>0.73538167938931298</v>
      </c>
      <c r="AS442" s="386">
        <f t="shared" si="283"/>
        <v>38494</v>
      </c>
      <c r="AT442" s="386">
        <f t="shared" si="315"/>
        <v>40</v>
      </c>
      <c r="AU442" s="601">
        <f t="shared" si="284"/>
        <v>38534</v>
      </c>
      <c r="AV442" s="601">
        <v>23112</v>
      </c>
      <c r="AW442" s="598">
        <f t="shared" si="317"/>
        <v>0.60040525796227984</v>
      </c>
      <c r="AX442" s="601">
        <v>33</v>
      </c>
      <c r="AY442" s="598">
        <f t="shared" si="313"/>
        <v>0.82499999999999996</v>
      </c>
      <c r="AZ442" s="601">
        <f t="shared" si="285"/>
        <v>23145</v>
      </c>
      <c r="BA442" s="598">
        <f t="shared" si="286"/>
        <v>0.60063839725956303</v>
      </c>
      <c r="BB442" s="601">
        <v>110</v>
      </c>
      <c r="BC442" s="598">
        <f t="shared" si="287"/>
        <v>4.7594323295257878E-3</v>
      </c>
      <c r="BD442" s="601">
        <v>7</v>
      </c>
      <c r="BE442" s="598">
        <f t="shared" si="321"/>
        <v>0.21212121212121213</v>
      </c>
      <c r="BF442" s="600">
        <f t="shared" si="288"/>
        <v>117</v>
      </c>
      <c r="BG442" s="598">
        <f t="shared" si="289"/>
        <v>5.0550874918988981E-3</v>
      </c>
      <c r="BH442" s="601">
        <v>90</v>
      </c>
      <c r="BI442" s="598">
        <f t="shared" si="290"/>
        <v>0.81818181818181823</v>
      </c>
      <c r="BJ442" s="601">
        <v>7</v>
      </c>
      <c r="BK442" s="598">
        <f t="shared" si="306"/>
        <v>1</v>
      </c>
      <c r="BL442" s="600">
        <f t="shared" si="291"/>
        <v>97</v>
      </c>
      <c r="BM442" s="598">
        <f t="shared" si="292"/>
        <v>0.82905982905982911</v>
      </c>
      <c r="BN442" s="601">
        <v>30</v>
      </c>
      <c r="BO442" s="598">
        <f t="shared" si="293"/>
        <v>1.2961762799740765E-3</v>
      </c>
      <c r="BP442" s="601">
        <v>2524</v>
      </c>
      <c r="BQ442" s="598">
        <f t="shared" si="279"/>
        <v>0.10905163102181897</v>
      </c>
      <c r="BR442" s="601">
        <f t="shared" si="280"/>
        <v>2554</v>
      </c>
      <c r="BS442" s="598">
        <f t="shared" si="294"/>
        <v>0.11034780730179304</v>
      </c>
      <c r="BT442" s="600">
        <v>4</v>
      </c>
      <c r="BU442" s="598">
        <f t="shared" si="295"/>
        <v>0.30769230769230771</v>
      </c>
      <c r="BV442" s="600">
        <v>2</v>
      </c>
      <c r="BW442" s="598">
        <f t="shared" si="296"/>
        <v>0.33333333333333331</v>
      </c>
      <c r="BX442" s="387" t="str">
        <f t="shared" si="297"/>
        <v/>
      </c>
    </row>
    <row r="443" spans="1:76" s="167" customFormat="1" x14ac:dyDescent="0.2">
      <c r="A443" s="379" t="s">
        <v>130</v>
      </c>
      <c r="B443" s="379" t="s">
        <v>131</v>
      </c>
      <c r="C443" s="379" t="s">
        <v>625</v>
      </c>
      <c r="D443" s="379" t="s">
        <v>528</v>
      </c>
      <c r="E443" s="379" t="s">
        <v>504</v>
      </c>
      <c r="F443" s="379" t="s">
        <v>505</v>
      </c>
      <c r="G443" s="10" t="s">
        <v>318</v>
      </c>
      <c r="H443" s="10" t="s">
        <v>937</v>
      </c>
      <c r="I443" s="10" t="s">
        <v>937</v>
      </c>
      <c r="J443" s="10"/>
      <c r="K443" s="380"/>
      <c r="L443" s="380"/>
      <c r="M443" s="381"/>
      <c r="N443" s="380"/>
      <c r="O443" s="380"/>
      <c r="P443" s="380"/>
      <c r="Q443" s="382"/>
      <c r="R443" s="382"/>
      <c r="S443" s="382"/>
      <c r="T443" s="391" t="s">
        <v>510</v>
      </c>
      <c r="U443" s="383">
        <v>1</v>
      </c>
      <c r="V443" s="383">
        <v>1</v>
      </c>
      <c r="W443" s="383">
        <v>1</v>
      </c>
      <c r="X443" s="123">
        <f t="shared" si="281"/>
        <v>1</v>
      </c>
      <c r="Y443" s="601">
        <f t="shared" si="282"/>
        <v>4402</v>
      </c>
      <c r="Z443" s="388" t="str">
        <f t="shared" si="307"/>
        <v/>
      </c>
      <c r="AA443" s="600">
        <v>1</v>
      </c>
      <c r="AB443" s="598">
        <f t="shared" si="318"/>
        <v>1</v>
      </c>
      <c r="AC443" s="384"/>
      <c r="AD443" s="385"/>
      <c r="AE443" s="600">
        <v>1</v>
      </c>
      <c r="AF443" s="598">
        <f t="shared" si="319"/>
        <v>1</v>
      </c>
      <c r="AG443" s="384"/>
      <c r="AH443" s="385"/>
      <c r="AI443" s="384"/>
      <c r="AJ443" s="385"/>
      <c r="AK443" s="384"/>
      <c r="AL443" s="385"/>
      <c r="AM443" s="386">
        <v>4395</v>
      </c>
      <c r="AN443" s="601">
        <v>7</v>
      </c>
      <c r="AO443" s="602">
        <f t="shared" si="314"/>
        <v>1.5901862789641072E-3</v>
      </c>
      <c r="AP443" s="601">
        <f t="shared" si="308"/>
        <v>4402</v>
      </c>
      <c r="AQ443" s="167">
        <v>6550</v>
      </c>
      <c r="AR443" s="665">
        <v>0.6720610687022901</v>
      </c>
      <c r="AS443" s="382" t="str">
        <f t="shared" si="283"/>
        <v/>
      </c>
      <c r="AT443" s="382" t="str">
        <f t="shared" si="315"/>
        <v/>
      </c>
      <c r="AU443" s="388" t="str">
        <f t="shared" si="284"/>
        <v/>
      </c>
      <c r="AV443" s="388"/>
      <c r="AW443" s="385" t="str">
        <f t="shared" si="317"/>
        <v/>
      </c>
      <c r="AX443" s="388"/>
      <c r="AY443" s="385" t="str">
        <f t="shared" si="313"/>
        <v/>
      </c>
      <c r="AZ443" s="388" t="str">
        <f t="shared" si="285"/>
        <v/>
      </c>
      <c r="BA443" s="385" t="str">
        <f t="shared" si="286"/>
        <v/>
      </c>
      <c r="BB443" s="388"/>
      <c r="BC443" s="385" t="str">
        <f t="shared" si="287"/>
        <v/>
      </c>
      <c r="BD443" s="384"/>
      <c r="BE443" s="385" t="str">
        <f t="shared" si="321"/>
        <v/>
      </c>
      <c r="BF443" s="384" t="str">
        <f t="shared" si="288"/>
        <v/>
      </c>
      <c r="BG443" s="385" t="str">
        <f t="shared" si="289"/>
        <v/>
      </c>
      <c r="BH443" s="388"/>
      <c r="BI443" s="385" t="str">
        <f t="shared" si="290"/>
        <v/>
      </c>
      <c r="BJ443" s="384"/>
      <c r="BK443" s="385" t="str">
        <f t="shared" si="306"/>
        <v/>
      </c>
      <c r="BL443" s="384" t="str">
        <f t="shared" si="291"/>
        <v/>
      </c>
      <c r="BM443" s="385" t="str">
        <f t="shared" si="292"/>
        <v/>
      </c>
      <c r="BN443" s="388"/>
      <c r="BO443" s="385" t="str">
        <f t="shared" si="293"/>
        <v/>
      </c>
      <c r="BP443" s="388"/>
      <c r="BQ443" s="385" t="str">
        <f t="shared" si="279"/>
        <v/>
      </c>
      <c r="BR443" s="388" t="str">
        <f t="shared" si="280"/>
        <v/>
      </c>
      <c r="BS443" s="385" t="str">
        <f t="shared" si="294"/>
        <v/>
      </c>
      <c r="BT443" s="600">
        <v>0</v>
      </c>
      <c r="BU443" s="598">
        <f t="shared" si="295"/>
        <v>0</v>
      </c>
      <c r="BV443" s="600">
        <v>0</v>
      </c>
      <c r="BW443" s="598">
        <f t="shared" si="296"/>
        <v>0</v>
      </c>
      <c r="BX443" s="387" t="str">
        <f t="shared" si="297"/>
        <v/>
      </c>
    </row>
    <row r="444" spans="1:76" s="487" customFormat="1" ht="13.5" thickBot="1" x14ac:dyDescent="0.25">
      <c r="A444" s="392" t="s">
        <v>130</v>
      </c>
      <c r="B444" s="392" t="s">
        <v>131</v>
      </c>
      <c r="C444" s="392" t="s">
        <v>513</v>
      </c>
      <c r="D444" s="392" t="s">
        <v>528</v>
      </c>
      <c r="E444" s="392" t="s">
        <v>504</v>
      </c>
      <c r="F444" s="392" t="s">
        <v>505</v>
      </c>
      <c r="G444" s="9" t="s">
        <v>318</v>
      </c>
      <c r="H444" s="83" t="s">
        <v>937</v>
      </c>
      <c r="I444" s="9" t="s">
        <v>937</v>
      </c>
      <c r="J444" s="9"/>
      <c r="K444" s="394" t="s">
        <v>436</v>
      </c>
      <c r="L444" s="394" t="s">
        <v>438</v>
      </c>
      <c r="M444" s="395" t="s">
        <v>984</v>
      </c>
      <c r="N444" s="394" t="s">
        <v>437</v>
      </c>
      <c r="O444" s="394" t="s">
        <v>438</v>
      </c>
      <c r="P444" s="394" t="s">
        <v>438</v>
      </c>
      <c r="Q444" s="424"/>
      <c r="R444" s="424"/>
      <c r="S444" s="424"/>
      <c r="T444" s="394" t="s">
        <v>510</v>
      </c>
      <c r="U444" s="397">
        <v>1</v>
      </c>
      <c r="V444" s="605">
        <v>1</v>
      </c>
      <c r="W444" s="605">
        <v>1</v>
      </c>
      <c r="X444" s="606">
        <f t="shared" si="281"/>
        <v>1</v>
      </c>
      <c r="Y444" s="607">
        <f t="shared" si="282"/>
        <v>5021</v>
      </c>
      <c r="Z444" s="429" t="str">
        <f t="shared" si="307"/>
        <v/>
      </c>
      <c r="AA444" s="605">
        <v>1</v>
      </c>
      <c r="AB444" s="608">
        <f t="shared" si="318"/>
        <v>1</v>
      </c>
      <c r="AC444" s="398"/>
      <c r="AD444" s="399"/>
      <c r="AE444" s="605">
        <v>1</v>
      </c>
      <c r="AF444" s="608">
        <f t="shared" si="319"/>
        <v>1</v>
      </c>
      <c r="AG444" s="398"/>
      <c r="AH444" s="399"/>
      <c r="AI444" s="398"/>
      <c r="AJ444" s="399"/>
      <c r="AK444" s="398"/>
      <c r="AL444" s="399"/>
      <c r="AM444" s="396">
        <v>4985</v>
      </c>
      <c r="AN444" s="607">
        <v>36</v>
      </c>
      <c r="AO444" s="609">
        <f t="shared" si="314"/>
        <v>7.1698864767974508E-3</v>
      </c>
      <c r="AP444" s="607">
        <f t="shared" si="308"/>
        <v>5021</v>
      </c>
      <c r="AQ444" s="167">
        <v>7620</v>
      </c>
      <c r="AR444" s="665">
        <v>0.65892388451443573</v>
      </c>
      <c r="AS444" s="424" t="str">
        <f t="shared" si="283"/>
        <v/>
      </c>
      <c r="AT444" s="424" t="str">
        <f t="shared" si="315"/>
        <v/>
      </c>
      <c r="AU444" s="429" t="str">
        <f t="shared" si="284"/>
        <v/>
      </c>
      <c r="AV444" s="429"/>
      <c r="AW444" s="399" t="str">
        <f t="shared" si="317"/>
        <v/>
      </c>
      <c r="AX444" s="429"/>
      <c r="AY444" s="399" t="str">
        <f t="shared" ref="AY444:AY475" si="322">IF(AT444="","",IF(AT444=0,"",AX444/AT444))</f>
        <v/>
      </c>
      <c r="AZ444" s="429" t="str">
        <f t="shared" si="285"/>
        <v/>
      </c>
      <c r="BA444" s="399" t="str">
        <f t="shared" si="286"/>
        <v/>
      </c>
      <c r="BB444" s="429"/>
      <c r="BC444" s="399" t="str">
        <f t="shared" si="287"/>
        <v/>
      </c>
      <c r="BD444" s="429"/>
      <c r="BE444" s="399" t="str">
        <f t="shared" si="321"/>
        <v/>
      </c>
      <c r="BF444" s="398" t="str">
        <f t="shared" si="288"/>
        <v/>
      </c>
      <c r="BG444" s="399" t="str">
        <f t="shared" si="289"/>
        <v/>
      </c>
      <c r="BH444" s="429"/>
      <c r="BI444" s="399" t="str">
        <f t="shared" si="290"/>
        <v/>
      </c>
      <c r="BJ444" s="429"/>
      <c r="BK444" s="399" t="str">
        <f t="shared" si="306"/>
        <v/>
      </c>
      <c r="BL444" s="398" t="str">
        <f t="shared" si="291"/>
        <v/>
      </c>
      <c r="BM444" s="399" t="str">
        <f t="shared" si="292"/>
        <v/>
      </c>
      <c r="BN444" s="429"/>
      <c r="BO444" s="399" t="str">
        <f t="shared" si="293"/>
        <v/>
      </c>
      <c r="BP444" s="429"/>
      <c r="BQ444" s="399" t="str">
        <f t="shared" si="279"/>
        <v/>
      </c>
      <c r="BR444" s="429" t="str">
        <f t="shared" si="280"/>
        <v/>
      </c>
      <c r="BS444" s="399" t="str">
        <f t="shared" si="294"/>
        <v/>
      </c>
      <c r="BT444" s="605">
        <v>0</v>
      </c>
      <c r="BU444" s="608">
        <f t="shared" si="295"/>
        <v>0</v>
      </c>
      <c r="BV444" s="605">
        <v>0</v>
      </c>
      <c r="BW444" s="608">
        <f t="shared" si="296"/>
        <v>0</v>
      </c>
      <c r="BX444" s="411" t="str">
        <f t="shared" si="297"/>
        <v/>
      </c>
    </row>
    <row r="445" spans="1:76" s="486" customFormat="1" x14ac:dyDescent="0.2">
      <c r="A445" s="400" t="s">
        <v>136</v>
      </c>
      <c r="B445" s="400" t="s">
        <v>137</v>
      </c>
      <c r="C445" s="400" t="s">
        <v>138</v>
      </c>
      <c r="D445" s="400" t="s">
        <v>515</v>
      </c>
      <c r="E445" s="400" t="s">
        <v>504</v>
      </c>
      <c r="F445" s="400" t="s">
        <v>519</v>
      </c>
      <c r="G445" s="12" t="s">
        <v>925</v>
      </c>
      <c r="H445" s="12" t="s">
        <v>1112</v>
      </c>
      <c r="I445" s="12" t="s">
        <v>934</v>
      </c>
      <c r="J445" s="12"/>
      <c r="K445" s="401"/>
      <c r="L445" s="401"/>
      <c r="M445" s="402"/>
      <c r="N445" s="401"/>
      <c r="O445" s="401"/>
      <c r="P445" s="401"/>
      <c r="Q445" s="403"/>
      <c r="R445" s="403"/>
      <c r="S445" s="403"/>
      <c r="T445" s="404" t="s">
        <v>386</v>
      </c>
      <c r="U445" s="405">
        <v>4</v>
      </c>
      <c r="V445" s="114">
        <v>0</v>
      </c>
      <c r="W445" s="114">
        <v>6</v>
      </c>
      <c r="X445" s="113">
        <f t="shared" si="281"/>
        <v>1.5</v>
      </c>
      <c r="Y445" s="114">
        <f t="shared" si="282"/>
        <v>595</v>
      </c>
      <c r="Z445" s="114">
        <f t="shared" si="307"/>
        <v>255.25</v>
      </c>
      <c r="AA445" s="114">
        <v>4</v>
      </c>
      <c r="AB445" s="115">
        <f t="shared" si="318"/>
        <v>0.66666666666666663</v>
      </c>
      <c r="AC445" s="409"/>
      <c r="AD445" s="407"/>
      <c r="AE445" s="114">
        <v>2</v>
      </c>
      <c r="AF445" s="115">
        <f t="shared" si="319"/>
        <v>0.5</v>
      </c>
      <c r="AG445" s="597">
        <f>AE445</f>
        <v>2</v>
      </c>
      <c r="AH445" s="407"/>
      <c r="AI445" s="428"/>
      <c r="AJ445" s="407"/>
      <c r="AK445" s="428"/>
      <c r="AL445" s="407"/>
      <c r="AM445" s="408">
        <v>2374</v>
      </c>
      <c r="AN445" s="114">
        <v>6</v>
      </c>
      <c r="AO445" s="118">
        <f t="shared" si="314"/>
        <v>2.5210084033613447E-3</v>
      </c>
      <c r="AP445" s="114">
        <f t="shared" si="308"/>
        <v>2380</v>
      </c>
      <c r="AQ445" s="167">
        <v>3550</v>
      </c>
      <c r="AR445" s="665">
        <v>0.6704225352112676</v>
      </c>
      <c r="AS445" s="408">
        <f t="shared" si="283"/>
        <v>2374</v>
      </c>
      <c r="AT445" s="408">
        <f t="shared" si="315"/>
        <v>6</v>
      </c>
      <c r="AU445" s="114">
        <f t="shared" si="284"/>
        <v>2380</v>
      </c>
      <c r="AV445" s="114">
        <v>1015</v>
      </c>
      <c r="AW445" s="115">
        <f t="shared" si="317"/>
        <v>0.42754844144903115</v>
      </c>
      <c r="AX445" s="114">
        <v>6</v>
      </c>
      <c r="AY445" s="115">
        <f t="shared" si="322"/>
        <v>1</v>
      </c>
      <c r="AZ445" s="114">
        <f t="shared" si="285"/>
        <v>1021</v>
      </c>
      <c r="BA445" s="115">
        <f t="shared" si="286"/>
        <v>0.42899159663865544</v>
      </c>
      <c r="BB445" s="114">
        <v>6</v>
      </c>
      <c r="BC445" s="115">
        <f t="shared" si="287"/>
        <v>5.9113300492610842E-3</v>
      </c>
      <c r="BD445" s="114">
        <v>0</v>
      </c>
      <c r="BE445" s="115">
        <f t="shared" si="321"/>
        <v>0</v>
      </c>
      <c r="BF445" s="597">
        <f t="shared" si="288"/>
        <v>6</v>
      </c>
      <c r="BG445" s="115">
        <f t="shared" si="289"/>
        <v>5.8765915768854062E-3</v>
      </c>
      <c r="BH445" s="114">
        <v>5</v>
      </c>
      <c r="BI445" s="115">
        <f t="shared" si="290"/>
        <v>0.83333333333333337</v>
      </c>
      <c r="BJ445" s="114">
        <v>0</v>
      </c>
      <c r="BK445" s="407" t="str">
        <f t="shared" si="306"/>
        <v/>
      </c>
      <c r="BL445" s="597">
        <f t="shared" si="291"/>
        <v>5</v>
      </c>
      <c r="BM445" s="115">
        <f t="shared" si="292"/>
        <v>0.83333333333333337</v>
      </c>
      <c r="BN445" s="114">
        <v>1</v>
      </c>
      <c r="BO445" s="115">
        <f t="shared" si="293"/>
        <v>9.7943192948090111E-4</v>
      </c>
      <c r="BP445" s="114">
        <v>7</v>
      </c>
      <c r="BQ445" s="115">
        <f t="shared" si="279"/>
        <v>6.8560235063663075E-3</v>
      </c>
      <c r="BR445" s="114">
        <f t="shared" si="280"/>
        <v>8</v>
      </c>
      <c r="BS445" s="115">
        <f t="shared" si="294"/>
        <v>7.8354554358472089E-3</v>
      </c>
      <c r="BT445" s="114">
        <v>0</v>
      </c>
      <c r="BU445" s="115">
        <f t="shared" si="295"/>
        <v>0</v>
      </c>
      <c r="BV445" s="114">
        <v>0</v>
      </c>
      <c r="BW445" s="115">
        <f t="shared" si="296"/>
        <v>0</v>
      </c>
      <c r="BX445" s="409" t="str">
        <f t="shared" si="297"/>
        <v/>
      </c>
    </row>
    <row r="446" spans="1:76" s="167" customFormat="1" x14ac:dyDescent="0.2">
      <c r="A446" s="379" t="s">
        <v>136</v>
      </c>
      <c r="B446" s="379" t="s">
        <v>137</v>
      </c>
      <c r="C446" s="379" t="s">
        <v>139</v>
      </c>
      <c r="D446" s="379" t="s">
        <v>515</v>
      </c>
      <c r="E446" s="379" t="s">
        <v>504</v>
      </c>
      <c r="F446" s="379" t="s">
        <v>519</v>
      </c>
      <c r="G446" s="10" t="s">
        <v>925</v>
      </c>
      <c r="H446" s="12" t="s">
        <v>1112</v>
      </c>
      <c r="I446" s="10" t="s">
        <v>934</v>
      </c>
      <c r="J446" s="10"/>
      <c r="K446" s="391" t="s">
        <v>436</v>
      </c>
      <c r="L446" s="391" t="s">
        <v>438</v>
      </c>
      <c r="M446" s="473" t="s">
        <v>993</v>
      </c>
      <c r="N446" s="391" t="s">
        <v>437</v>
      </c>
      <c r="O446" s="391" t="s">
        <v>438</v>
      </c>
      <c r="P446" s="391" t="s">
        <v>438</v>
      </c>
      <c r="Q446" s="386">
        <v>6370</v>
      </c>
      <c r="R446" s="386">
        <v>146</v>
      </c>
      <c r="S446" s="386">
        <v>10</v>
      </c>
      <c r="T446" s="147" t="s">
        <v>386</v>
      </c>
      <c r="U446" s="383">
        <v>5</v>
      </c>
      <c r="V446" s="601">
        <v>0</v>
      </c>
      <c r="W446" s="601">
        <v>8</v>
      </c>
      <c r="X446" s="123">
        <f t="shared" si="281"/>
        <v>1.6</v>
      </c>
      <c r="Y446" s="601">
        <f t="shared" si="282"/>
        <v>798</v>
      </c>
      <c r="Z446" s="601">
        <f t="shared" si="307"/>
        <v>375.2</v>
      </c>
      <c r="AA446" s="601">
        <v>4</v>
      </c>
      <c r="AB446" s="598">
        <f t="shared" si="318"/>
        <v>0.5</v>
      </c>
      <c r="AC446" s="387"/>
      <c r="AD446" s="385"/>
      <c r="AE446" s="601">
        <v>4</v>
      </c>
      <c r="AF446" s="598">
        <f t="shared" si="319"/>
        <v>0.8</v>
      </c>
      <c r="AG446" s="600">
        <f>AE446</f>
        <v>4</v>
      </c>
      <c r="AH446" s="385"/>
      <c r="AI446" s="388"/>
      <c r="AJ446" s="385"/>
      <c r="AK446" s="388"/>
      <c r="AL446" s="385"/>
      <c r="AM446" s="386">
        <v>3983</v>
      </c>
      <c r="AN446" s="601">
        <v>7</v>
      </c>
      <c r="AO446" s="602">
        <f t="shared" si="314"/>
        <v>1.7543859649122807E-3</v>
      </c>
      <c r="AP446" s="601">
        <f t="shared" si="308"/>
        <v>3990</v>
      </c>
      <c r="AQ446" s="167">
        <v>5580</v>
      </c>
      <c r="AR446" s="665">
        <v>0.71505376344086025</v>
      </c>
      <c r="AS446" s="386">
        <f t="shared" si="283"/>
        <v>3983</v>
      </c>
      <c r="AT446" s="386">
        <f t="shared" si="315"/>
        <v>7</v>
      </c>
      <c r="AU446" s="601">
        <f t="shared" si="284"/>
        <v>3990</v>
      </c>
      <c r="AV446" s="601">
        <v>1870</v>
      </c>
      <c r="AW446" s="598">
        <f t="shared" si="317"/>
        <v>0.46949535525985436</v>
      </c>
      <c r="AX446" s="601">
        <v>6</v>
      </c>
      <c r="AY446" s="598">
        <f t="shared" si="322"/>
        <v>0.8571428571428571</v>
      </c>
      <c r="AZ446" s="601">
        <f t="shared" si="285"/>
        <v>1876</v>
      </c>
      <c r="BA446" s="598">
        <f t="shared" si="286"/>
        <v>0.47017543859649125</v>
      </c>
      <c r="BB446" s="601">
        <v>6</v>
      </c>
      <c r="BC446" s="598">
        <f t="shared" si="287"/>
        <v>3.2085561497326204E-3</v>
      </c>
      <c r="BD446" s="601">
        <v>0</v>
      </c>
      <c r="BE446" s="598">
        <f t="shared" si="321"/>
        <v>0</v>
      </c>
      <c r="BF446" s="600">
        <f t="shared" si="288"/>
        <v>6</v>
      </c>
      <c r="BG446" s="598">
        <f t="shared" si="289"/>
        <v>3.1982942430703624E-3</v>
      </c>
      <c r="BH446" s="601">
        <v>4</v>
      </c>
      <c r="BI446" s="598">
        <f t="shared" si="290"/>
        <v>0.66666666666666663</v>
      </c>
      <c r="BJ446" s="601">
        <v>0</v>
      </c>
      <c r="BK446" s="385" t="str">
        <f t="shared" si="306"/>
        <v/>
      </c>
      <c r="BL446" s="600">
        <f t="shared" si="291"/>
        <v>4</v>
      </c>
      <c r="BM446" s="598">
        <f t="shared" si="292"/>
        <v>0.66666666666666663</v>
      </c>
      <c r="BN446" s="601">
        <v>1</v>
      </c>
      <c r="BO446" s="598">
        <f t="shared" si="293"/>
        <v>5.3304904051172707E-4</v>
      </c>
      <c r="BP446" s="601">
        <v>5</v>
      </c>
      <c r="BQ446" s="598">
        <f t="shared" si="279"/>
        <v>2.6652452025586353E-3</v>
      </c>
      <c r="BR446" s="601">
        <f t="shared" si="280"/>
        <v>6</v>
      </c>
      <c r="BS446" s="598">
        <f t="shared" si="294"/>
        <v>3.1982942430703624E-3</v>
      </c>
      <c r="BT446" s="601">
        <v>2</v>
      </c>
      <c r="BU446" s="598">
        <f t="shared" si="295"/>
        <v>0.25</v>
      </c>
      <c r="BV446" s="601">
        <v>2</v>
      </c>
      <c r="BW446" s="598">
        <f t="shared" si="296"/>
        <v>0.4</v>
      </c>
      <c r="BX446" s="387" t="str">
        <f t="shared" si="297"/>
        <v/>
      </c>
    </row>
    <row r="447" spans="1:76" s="487" customFormat="1" ht="13.5" thickBot="1" x14ac:dyDescent="0.25">
      <c r="A447" s="392" t="s">
        <v>136</v>
      </c>
      <c r="B447" s="392" t="s">
        <v>137</v>
      </c>
      <c r="C447" s="392" t="s">
        <v>502</v>
      </c>
      <c r="D447" s="392" t="s">
        <v>509</v>
      </c>
      <c r="E447" s="392" t="s">
        <v>504</v>
      </c>
      <c r="F447" s="392" t="s">
        <v>519</v>
      </c>
      <c r="G447" s="9" t="s">
        <v>925</v>
      </c>
      <c r="H447" s="12" t="s">
        <v>1112</v>
      </c>
      <c r="I447" s="10" t="s">
        <v>934</v>
      </c>
      <c r="J447" s="9"/>
      <c r="K447" s="467"/>
      <c r="L447" s="467"/>
      <c r="M447" s="520"/>
      <c r="N447" s="467"/>
      <c r="O447" s="467"/>
      <c r="P447" s="467"/>
      <c r="Q447" s="466"/>
      <c r="R447" s="466"/>
      <c r="S447" s="466"/>
      <c r="T447" s="394" t="s">
        <v>510</v>
      </c>
      <c r="U447" s="397">
        <v>1</v>
      </c>
      <c r="V447" s="607">
        <v>1</v>
      </c>
      <c r="W447" s="607">
        <v>1</v>
      </c>
      <c r="X447" s="606">
        <f t="shared" si="281"/>
        <v>1</v>
      </c>
      <c r="Y447" s="607">
        <f t="shared" si="282"/>
        <v>6370</v>
      </c>
      <c r="Z447" s="429" t="str">
        <f t="shared" si="307"/>
        <v/>
      </c>
      <c r="AA447" s="607">
        <v>1</v>
      </c>
      <c r="AB447" s="608">
        <f t="shared" si="318"/>
        <v>1</v>
      </c>
      <c r="AC447" s="537">
        <v>0</v>
      </c>
      <c r="AD447" s="608" t="s">
        <v>510</v>
      </c>
      <c r="AE447" s="607">
        <v>1</v>
      </c>
      <c r="AF447" s="608">
        <f t="shared" si="319"/>
        <v>1</v>
      </c>
      <c r="AG447" s="607">
        <v>1</v>
      </c>
      <c r="AH447" s="399"/>
      <c r="AI447" s="398"/>
      <c r="AJ447" s="399"/>
      <c r="AK447" s="398"/>
      <c r="AL447" s="399"/>
      <c r="AM447" s="396">
        <v>6357</v>
      </c>
      <c r="AN447" s="607">
        <v>13</v>
      </c>
      <c r="AO447" s="609">
        <f t="shared" si="314"/>
        <v>2.0408163265306124E-3</v>
      </c>
      <c r="AP447" s="607">
        <f t="shared" si="308"/>
        <v>6370</v>
      </c>
      <c r="AQ447" s="167">
        <v>9130</v>
      </c>
      <c r="AR447" s="665">
        <v>0.6976998904709748</v>
      </c>
      <c r="AS447" s="424" t="str">
        <f t="shared" si="283"/>
        <v/>
      </c>
      <c r="AT447" s="424" t="str">
        <f t="shared" si="315"/>
        <v/>
      </c>
      <c r="AU447" s="429" t="str">
        <f t="shared" si="284"/>
        <v/>
      </c>
      <c r="AV447" s="429"/>
      <c r="AW447" s="399" t="str">
        <f t="shared" si="317"/>
        <v/>
      </c>
      <c r="AX447" s="429"/>
      <c r="AY447" s="399" t="str">
        <f t="shared" si="322"/>
        <v/>
      </c>
      <c r="AZ447" s="429" t="str">
        <f t="shared" si="285"/>
        <v/>
      </c>
      <c r="BA447" s="399" t="str">
        <f t="shared" si="286"/>
        <v/>
      </c>
      <c r="BB447" s="429"/>
      <c r="BC447" s="399" t="str">
        <f t="shared" si="287"/>
        <v/>
      </c>
      <c r="BD447" s="429"/>
      <c r="BE447" s="399" t="str">
        <f t="shared" si="321"/>
        <v/>
      </c>
      <c r="BF447" s="398" t="str">
        <f t="shared" si="288"/>
        <v/>
      </c>
      <c r="BG447" s="399" t="str">
        <f t="shared" si="289"/>
        <v/>
      </c>
      <c r="BH447" s="429"/>
      <c r="BI447" s="399" t="str">
        <f t="shared" si="290"/>
        <v/>
      </c>
      <c r="BJ447" s="429"/>
      <c r="BK447" s="399" t="str">
        <f t="shared" si="306"/>
        <v/>
      </c>
      <c r="BL447" s="398" t="str">
        <f t="shared" si="291"/>
        <v/>
      </c>
      <c r="BM447" s="399" t="str">
        <f t="shared" si="292"/>
        <v/>
      </c>
      <c r="BN447" s="429"/>
      <c r="BO447" s="399" t="str">
        <f t="shared" si="293"/>
        <v/>
      </c>
      <c r="BP447" s="429"/>
      <c r="BQ447" s="399" t="str">
        <f t="shared" ref="BQ447:BQ510" si="323">IF(AZ447="","",BP447/AZ447)</f>
        <v/>
      </c>
      <c r="BR447" s="429" t="str">
        <f t="shared" ref="BR447:BR510" si="324">IF(BN447="",IF(BP447="","",BP447),IF(BP447="",BN447,BN447+BP447))</f>
        <v/>
      </c>
      <c r="BS447" s="399" t="str">
        <f t="shared" si="294"/>
        <v/>
      </c>
      <c r="BT447" s="607">
        <v>0</v>
      </c>
      <c r="BU447" s="608">
        <f t="shared" si="295"/>
        <v>0</v>
      </c>
      <c r="BV447" s="607">
        <v>0</v>
      </c>
      <c r="BW447" s="608">
        <f t="shared" si="296"/>
        <v>0</v>
      </c>
      <c r="BX447" s="411" t="str">
        <f t="shared" si="297"/>
        <v/>
      </c>
    </row>
    <row r="448" spans="1:76" s="507" customFormat="1" ht="13.5" thickBot="1" x14ac:dyDescent="0.25">
      <c r="A448" s="432" t="s">
        <v>408</v>
      </c>
      <c r="B448" s="432" t="s">
        <v>627</v>
      </c>
      <c r="C448" s="432" t="s">
        <v>502</v>
      </c>
      <c r="D448" s="432" t="s">
        <v>517</v>
      </c>
      <c r="E448" s="432" t="s">
        <v>518</v>
      </c>
      <c r="F448" s="432" t="s">
        <v>519</v>
      </c>
      <c r="G448" s="83" t="s">
        <v>923</v>
      </c>
      <c r="H448" s="55" t="s">
        <v>517</v>
      </c>
      <c r="I448" s="55" t="s">
        <v>517</v>
      </c>
      <c r="J448" s="83"/>
      <c r="K448" s="434" t="s">
        <v>436</v>
      </c>
      <c r="L448" s="434" t="s">
        <v>438</v>
      </c>
      <c r="M448" s="464" t="s">
        <v>456</v>
      </c>
      <c r="N448" s="434" t="s">
        <v>437</v>
      </c>
      <c r="O448" s="435"/>
      <c r="P448" s="435"/>
      <c r="Q448" s="436"/>
      <c r="R448" s="436"/>
      <c r="S448" s="436"/>
      <c r="T448" s="147" t="s">
        <v>386</v>
      </c>
      <c r="U448" s="437">
        <v>7</v>
      </c>
      <c r="V448" s="346">
        <v>0</v>
      </c>
      <c r="W448" s="346">
        <v>15</v>
      </c>
      <c r="X448" s="347">
        <f t="shared" si="281"/>
        <v>2.1428571428571428</v>
      </c>
      <c r="Y448" s="348">
        <f t="shared" si="282"/>
        <v>4331</v>
      </c>
      <c r="Z448" s="348">
        <f t="shared" si="307"/>
        <v>2367.1428571428573</v>
      </c>
      <c r="AA448" s="438"/>
      <c r="AB448" s="439"/>
      <c r="AC448" s="438"/>
      <c r="AD448" s="439"/>
      <c r="AE448" s="438"/>
      <c r="AF448" s="439"/>
      <c r="AG448" s="438"/>
      <c r="AH448" s="439"/>
      <c r="AI448" s="346">
        <v>5</v>
      </c>
      <c r="AJ448" s="349">
        <f>AI448/W448</f>
        <v>0.33333333333333331</v>
      </c>
      <c r="AK448" s="346">
        <v>4</v>
      </c>
      <c r="AL448" s="349">
        <f>AK448/U448</f>
        <v>0.5714285714285714</v>
      </c>
      <c r="AM448" s="440">
        <v>30317</v>
      </c>
      <c r="AN448" s="441"/>
      <c r="AO448" s="442"/>
      <c r="AP448" s="348">
        <f t="shared" si="308"/>
        <v>30317</v>
      </c>
      <c r="AQ448" s="167">
        <v>46200</v>
      </c>
      <c r="AR448" s="665">
        <v>0.65621212121212125</v>
      </c>
      <c r="AS448" s="440">
        <f t="shared" si="283"/>
        <v>30317</v>
      </c>
      <c r="AT448" s="436"/>
      <c r="AU448" s="348">
        <f t="shared" si="284"/>
        <v>30317</v>
      </c>
      <c r="AV448" s="348">
        <v>16570</v>
      </c>
      <c r="AW448" s="349">
        <f t="shared" si="317"/>
        <v>0.54655803674506054</v>
      </c>
      <c r="AX448" s="441"/>
      <c r="AY448" s="439" t="str">
        <f t="shared" si="322"/>
        <v/>
      </c>
      <c r="AZ448" s="348">
        <f t="shared" si="285"/>
        <v>16570</v>
      </c>
      <c r="BA448" s="349">
        <f t="shared" si="286"/>
        <v>0.54655803674506054</v>
      </c>
      <c r="BB448" s="348">
        <v>313</v>
      </c>
      <c r="BC448" s="349">
        <f t="shared" si="287"/>
        <v>1.8889559444779724E-2</v>
      </c>
      <c r="BD448" s="438"/>
      <c r="BE448" s="439"/>
      <c r="BF448" s="346">
        <f t="shared" si="288"/>
        <v>313</v>
      </c>
      <c r="BG448" s="349">
        <f t="shared" si="289"/>
        <v>1.8889559444779724E-2</v>
      </c>
      <c r="BH448" s="348">
        <v>253</v>
      </c>
      <c r="BI448" s="349">
        <f t="shared" si="290"/>
        <v>0.80830670926517567</v>
      </c>
      <c r="BJ448" s="438"/>
      <c r="BK448" s="439" t="str">
        <f t="shared" si="306"/>
        <v/>
      </c>
      <c r="BL448" s="346">
        <f t="shared" si="291"/>
        <v>253</v>
      </c>
      <c r="BM448" s="349">
        <f t="shared" si="292"/>
        <v>0.80830670926517567</v>
      </c>
      <c r="BN448" s="348">
        <v>861</v>
      </c>
      <c r="BO448" s="349">
        <f t="shared" si="293"/>
        <v>5.1961375980687993E-2</v>
      </c>
      <c r="BP448" s="348">
        <v>738</v>
      </c>
      <c r="BQ448" s="349">
        <f t="shared" si="323"/>
        <v>4.4538322269161136E-2</v>
      </c>
      <c r="BR448" s="348">
        <f t="shared" si="324"/>
        <v>1599</v>
      </c>
      <c r="BS448" s="349">
        <f t="shared" si="294"/>
        <v>9.6499698249849122E-2</v>
      </c>
      <c r="BT448" s="346">
        <v>5</v>
      </c>
      <c r="BU448" s="349">
        <f t="shared" si="295"/>
        <v>0.33333333333333331</v>
      </c>
      <c r="BV448" s="346">
        <v>4</v>
      </c>
      <c r="BW448" s="349">
        <f t="shared" si="296"/>
        <v>0.5714285714285714</v>
      </c>
      <c r="BX448" s="443" t="str">
        <f t="shared" si="297"/>
        <v/>
      </c>
    </row>
    <row r="449" spans="1:76" s="507" customFormat="1" ht="13.5" thickBot="1" x14ac:dyDescent="0.25">
      <c r="A449" s="432" t="s">
        <v>416</v>
      </c>
      <c r="B449" s="432" t="s">
        <v>8</v>
      </c>
      <c r="C449" s="432" t="s">
        <v>502</v>
      </c>
      <c r="D449" s="432" t="s">
        <v>517</v>
      </c>
      <c r="E449" s="432" t="s">
        <v>518</v>
      </c>
      <c r="F449" s="432" t="s">
        <v>519</v>
      </c>
      <c r="G449" s="83" t="s">
        <v>925</v>
      </c>
      <c r="H449" s="55" t="s">
        <v>517</v>
      </c>
      <c r="I449" s="55" t="s">
        <v>517</v>
      </c>
      <c r="J449" s="83"/>
      <c r="K449" s="434" t="s">
        <v>436</v>
      </c>
      <c r="L449" s="434" t="s">
        <v>438</v>
      </c>
      <c r="M449" s="464" t="s">
        <v>993</v>
      </c>
      <c r="N449" s="434" t="s">
        <v>437</v>
      </c>
      <c r="O449" s="433"/>
      <c r="P449" s="433"/>
      <c r="Q449" s="513"/>
      <c r="R449" s="513"/>
      <c r="S449" s="513"/>
      <c r="T449" s="147" t="s">
        <v>386</v>
      </c>
      <c r="U449" s="437">
        <v>7</v>
      </c>
      <c r="V449" s="346">
        <v>0</v>
      </c>
      <c r="W449" s="346">
        <v>12</v>
      </c>
      <c r="X449" s="347">
        <f t="shared" si="281"/>
        <v>1.7142857142857142</v>
      </c>
      <c r="Y449" s="348">
        <f t="shared" si="282"/>
        <v>11047.857142857143</v>
      </c>
      <c r="Z449" s="348">
        <f t="shared" si="307"/>
        <v>5033.7142857142853</v>
      </c>
      <c r="AA449" s="438"/>
      <c r="AB449" s="439"/>
      <c r="AC449" s="438"/>
      <c r="AD449" s="439"/>
      <c r="AE449" s="438"/>
      <c r="AF449" s="439"/>
      <c r="AG449" s="438"/>
      <c r="AH449" s="439"/>
      <c r="AI449" s="346">
        <v>6</v>
      </c>
      <c r="AJ449" s="349">
        <f>AI449/W449</f>
        <v>0.5</v>
      </c>
      <c r="AK449" s="346">
        <v>4</v>
      </c>
      <c r="AL449" s="349">
        <f>AK449/U449</f>
        <v>0.5714285714285714</v>
      </c>
      <c r="AM449" s="440">
        <v>77335</v>
      </c>
      <c r="AN449" s="441"/>
      <c r="AO449" s="442"/>
      <c r="AP449" s="348">
        <f t="shared" si="308"/>
        <v>77335</v>
      </c>
      <c r="AQ449" s="167">
        <v>108300</v>
      </c>
      <c r="AR449" s="665">
        <v>0.71408125577100645</v>
      </c>
      <c r="AS449" s="440">
        <f t="shared" si="283"/>
        <v>77335</v>
      </c>
      <c r="AT449" s="436"/>
      <c r="AU449" s="348">
        <f t="shared" si="284"/>
        <v>77335</v>
      </c>
      <c r="AV449" s="348">
        <v>35236</v>
      </c>
      <c r="AW449" s="349">
        <f t="shared" si="317"/>
        <v>0.45562811146311499</v>
      </c>
      <c r="AX449" s="441"/>
      <c r="AY449" s="439" t="str">
        <f t="shared" si="322"/>
        <v/>
      </c>
      <c r="AZ449" s="348">
        <f t="shared" si="285"/>
        <v>35236</v>
      </c>
      <c r="BA449" s="349">
        <f t="shared" si="286"/>
        <v>0.45562811146311499</v>
      </c>
      <c r="BB449" s="348">
        <v>314</v>
      </c>
      <c r="BC449" s="349">
        <f t="shared" si="287"/>
        <v>8.9113406743103647E-3</v>
      </c>
      <c r="BD449" s="438"/>
      <c r="BE449" s="439"/>
      <c r="BF449" s="346">
        <f t="shared" si="288"/>
        <v>314</v>
      </c>
      <c r="BG449" s="349">
        <f t="shared" si="289"/>
        <v>8.9113406743103647E-3</v>
      </c>
      <c r="BH449" s="348">
        <v>222</v>
      </c>
      <c r="BI449" s="349">
        <f t="shared" si="290"/>
        <v>0.70700636942675155</v>
      </c>
      <c r="BJ449" s="438"/>
      <c r="BK449" s="439" t="str">
        <f t="shared" si="306"/>
        <v/>
      </c>
      <c r="BL449" s="346">
        <f t="shared" si="291"/>
        <v>222</v>
      </c>
      <c r="BM449" s="349">
        <f t="shared" si="292"/>
        <v>0.70700636942675155</v>
      </c>
      <c r="BN449" s="348">
        <v>2164</v>
      </c>
      <c r="BO449" s="349">
        <f t="shared" si="293"/>
        <v>6.141446248155296E-2</v>
      </c>
      <c r="BP449" s="348">
        <v>3971</v>
      </c>
      <c r="BQ449" s="349">
        <f t="shared" si="323"/>
        <v>0.11269724145760018</v>
      </c>
      <c r="BR449" s="348">
        <f t="shared" si="324"/>
        <v>6135</v>
      </c>
      <c r="BS449" s="349">
        <f t="shared" si="294"/>
        <v>0.17411170393915315</v>
      </c>
      <c r="BT449" s="346">
        <v>5</v>
      </c>
      <c r="BU449" s="349">
        <f t="shared" si="295"/>
        <v>0.41666666666666669</v>
      </c>
      <c r="BV449" s="346">
        <v>4</v>
      </c>
      <c r="BW449" s="349">
        <f t="shared" si="296"/>
        <v>0.5714285714285714</v>
      </c>
      <c r="BX449" s="443" t="str">
        <f t="shared" si="297"/>
        <v/>
      </c>
    </row>
    <row r="450" spans="1:76" s="486" customFormat="1" x14ac:dyDescent="0.2">
      <c r="A450" s="400" t="s">
        <v>415</v>
      </c>
      <c r="B450" s="400" t="s">
        <v>17</v>
      </c>
      <c r="C450" s="400" t="s">
        <v>18</v>
      </c>
      <c r="D450" s="400" t="s">
        <v>528</v>
      </c>
      <c r="E450" s="400" t="s">
        <v>504</v>
      </c>
      <c r="F450" s="400" t="s">
        <v>519</v>
      </c>
      <c r="G450" s="12" t="s">
        <v>925</v>
      </c>
      <c r="H450" s="12" t="s">
        <v>937</v>
      </c>
      <c r="I450" s="12" t="s">
        <v>937</v>
      </c>
      <c r="J450" s="12"/>
      <c r="K450" s="401"/>
      <c r="L450" s="401"/>
      <c r="M450" s="402"/>
      <c r="N450" s="401"/>
      <c r="O450" s="401"/>
      <c r="P450" s="401"/>
      <c r="Q450" s="403"/>
      <c r="R450" s="403"/>
      <c r="S450" s="403"/>
      <c r="T450" s="404" t="s">
        <v>386</v>
      </c>
      <c r="U450" s="405">
        <v>5</v>
      </c>
      <c r="V450" s="597">
        <v>0</v>
      </c>
      <c r="W450" s="597">
        <v>9</v>
      </c>
      <c r="X450" s="113">
        <f t="shared" ref="X450:X513" si="325">W450/U450</f>
        <v>1.8</v>
      </c>
      <c r="Y450" s="114">
        <f t="shared" ref="Y450:Y513" si="326">AP450/U450</f>
        <v>7438.4</v>
      </c>
      <c r="Z450" s="114">
        <f t="shared" si="307"/>
        <v>4299.2</v>
      </c>
      <c r="AA450" s="597">
        <v>5</v>
      </c>
      <c r="AB450" s="115">
        <f>AA450/W450</f>
        <v>0.55555555555555558</v>
      </c>
      <c r="AC450" s="406"/>
      <c r="AD450" s="407"/>
      <c r="AE450" s="597">
        <v>4</v>
      </c>
      <c r="AF450" s="115">
        <f>AE450/U450</f>
        <v>0.8</v>
      </c>
      <c r="AG450" s="406"/>
      <c r="AH450" s="407"/>
      <c r="AI450" s="406"/>
      <c r="AJ450" s="407"/>
      <c r="AK450" s="406"/>
      <c r="AL450" s="407"/>
      <c r="AM450" s="408">
        <v>37168</v>
      </c>
      <c r="AN450" s="114">
        <v>24</v>
      </c>
      <c r="AO450" s="118">
        <f t="shared" ref="AO450:AO492" si="327">AN450/AP450</f>
        <v>6.4530006453000647E-4</v>
      </c>
      <c r="AP450" s="114">
        <f t="shared" si="308"/>
        <v>37192</v>
      </c>
      <c r="AQ450" s="167">
        <v>49800</v>
      </c>
      <c r="AR450" s="665">
        <v>0.74682730923694784</v>
      </c>
      <c r="AS450" s="408">
        <f t="shared" ref="AS450:AS513" si="328">IF(V450=0,AM450,"")</f>
        <v>37168</v>
      </c>
      <c r="AT450" s="408">
        <f t="shared" ref="AT450:AT492" si="329">IF(V450=0,AN450,"")</f>
        <v>24</v>
      </c>
      <c r="AU450" s="114">
        <f t="shared" ref="AU450:AU513" si="330">IF(AS450="","",IF(AS450=0,"",AS450+AT450))</f>
        <v>37192</v>
      </c>
      <c r="AV450" s="114">
        <v>21464</v>
      </c>
      <c r="AW450" s="115">
        <f t="shared" si="317"/>
        <v>0.57748600947051232</v>
      </c>
      <c r="AX450" s="114">
        <v>32</v>
      </c>
      <c r="AY450" s="115">
        <f t="shared" si="322"/>
        <v>1.3333333333333333</v>
      </c>
      <c r="AZ450" s="114">
        <f t="shared" ref="AZ450:AZ513" si="331">IF(AV450&gt;0,AV450+AX450,"")</f>
        <v>21496</v>
      </c>
      <c r="BA450" s="115">
        <f t="shared" ref="BA450:BA513" si="332">IF(AZ450="","",AZ450/AU450)</f>
        <v>0.57797375779737581</v>
      </c>
      <c r="BB450" s="114">
        <v>168</v>
      </c>
      <c r="BC450" s="115">
        <f t="shared" ref="BC450:BC513" si="333">IF(BB450="","",BB450/AV450)</f>
        <v>7.8270592620201269E-3</v>
      </c>
      <c r="BD450" s="114">
        <v>8</v>
      </c>
      <c r="BE450" s="115">
        <f t="shared" ref="BE450:BE487" si="334">IF(BD450="","",BD450/AX450)</f>
        <v>0.25</v>
      </c>
      <c r="BF450" s="597">
        <f t="shared" ref="BF450:BF513" si="335">IF(BB450="","",BB450+BD450)</f>
        <v>176</v>
      </c>
      <c r="BG450" s="115">
        <f t="shared" ref="BG450:BG513" si="336">IF(AZ450="","",BF450/AZ450)</f>
        <v>8.1875697804242656E-3</v>
      </c>
      <c r="BH450" s="114">
        <v>118</v>
      </c>
      <c r="BI450" s="115">
        <f t="shared" ref="BI450:BI513" si="337">IF(BB450="","",IF(BB450=0,"",BH450/BB450))</f>
        <v>0.70238095238095233</v>
      </c>
      <c r="BJ450" s="114">
        <v>8</v>
      </c>
      <c r="BK450" s="115">
        <f t="shared" si="306"/>
        <v>1</v>
      </c>
      <c r="BL450" s="597">
        <f t="shared" ref="BL450:BL513" si="338">IF(BH450="","",BH450+BJ450)</f>
        <v>126</v>
      </c>
      <c r="BM450" s="115">
        <f t="shared" ref="BM450:BM513" si="339">IF(BF450="","",IF(BF450=0,"",BL450/BF450))</f>
        <v>0.71590909090909094</v>
      </c>
      <c r="BN450" s="114">
        <v>33</v>
      </c>
      <c r="BO450" s="115">
        <f t="shared" ref="BO450:BO513" si="340">IF(AZ450="","",BN450/AZ450)</f>
        <v>1.5351693338295496E-3</v>
      </c>
      <c r="BP450" s="114">
        <v>2009</v>
      </c>
      <c r="BQ450" s="115">
        <f t="shared" si="323"/>
        <v>9.3459248232229258E-2</v>
      </c>
      <c r="BR450" s="114">
        <f t="shared" si="324"/>
        <v>2042</v>
      </c>
      <c r="BS450" s="115">
        <f t="shared" ref="BS450:BS513" si="341">IF(AZ450="","",BR450/AZ450)</f>
        <v>9.4994417566058795E-2</v>
      </c>
      <c r="BT450" s="597">
        <v>1</v>
      </c>
      <c r="BU450" s="115">
        <f t="shared" ref="BU450:BU513" si="342">BT450/W450</f>
        <v>0.1111111111111111</v>
      </c>
      <c r="BV450" s="597">
        <v>1</v>
      </c>
      <c r="BW450" s="115">
        <f t="shared" ref="BW450:BW513" si="343">BV450/U450</f>
        <v>0.2</v>
      </c>
      <c r="BX450" s="409" t="str">
        <f t="shared" ref="BX450:BX513" si="344">IF(V450&gt;0,IF(V450&lt;U450,U450-V450,""),"")</f>
        <v/>
      </c>
    </row>
    <row r="451" spans="1:76" s="167" customFormat="1" x14ac:dyDescent="0.2">
      <c r="A451" s="379" t="s">
        <v>415</v>
      </c>
      <c r="B451" s="379" t="s">
        <v>17</v>
      </c>
      <c r="C451" s="379" t="s">
        <v>19</v>
      </c>
      <c r="D451" s="379" t="s">
        <v>528</v>
      </c>
      <c r="E451" s="379" t="s">
        <v>504</v>
      </c>
      <c r="F451" s="379" t="s">
        <v>519</v>
      </c>
      <c r="G451" s="10" t="s">
        <v>925</v>
      </c>
      <c r="H451" s="12" t="s">
        <v>937</v>
      </c>
      <c r="I451" s="10" t="s">
        <v>937</v>
      </c>
      <c r="J451" s="10"/>
      <c r="K451" s="380"/>
      <c r="L451" s="380"/>
      <c r="M451" s="381"/>
      <c r="N451" s="380"/>
      <c r="O451" s="380"/>
      <c r="P451" s="380"/>
      <c r="Q451" s="382"/>
      <c r="R451" s="382"/>
      <c r="S451" s="382"/>
      <c r="T451" s="147" t="s">
        <v>386</v>
      </c>
      <c r="U451" s="383">
        <v>2</v>
      </c>
      <c r="V451" s="600">
        <v>0</v>
      </c>
      <c r="W451" s="600">
        <v>4</v>
      </c>
      <c r="X451" s="123">
        <f t="shared" si="325"/>
        <v>2</v>
      </c>
      <c r="Y451" s="601">
        <f t="shared" si="326"/>
        <v>8034.5</v>
      </c>
      <c r="Z451" s="601">
        <f t="shared" si="307"/>
        <v>4485</v>
      </c>
      <c r="AA451" s="600">
        <v>2</v>
      </c>
      <c r="AB451" s="598">
        <f>AA451/W451</f>
        <v>0.5</v>
      </c>
      <c r="AC451" s="384"/>
      <c r="AD451" s="385"/>
      <c r="AE451" s="600">
        <v>2</v>
      </c>
      <c r="AF451" s="598">
        <f>AE451/U451</f>
        <v>1</v>
      </c>
      <c r="AG451" s="384"/>
      <c r="AH451" s="385"/>
      <c r="AI451" s="384"/>
      <c r="AJ451" s="385"/>
      <c r="AK451" s="384"/>
      <c r="AL451" s="385"/>
      <c r="AM451" s="386">
        <v>16038</v>
      </c>
      <c r="AN451" s="601">
        <v>31</v>
      </c>
      <c r="AO451" s="602">
        <f t="shared" si="327"/>
        <v>1.9291804094840998E-3</v>
      </c>
      <c r="AP451" s="601">
        <f t="shared" si="308"/>
        <v>16069</v>
      </c>
      <c r="AQ451" s="167">
        <v>22600</v>
      </c>
      <c r="AR451" s="665">
        <v>0.7110176991150442</v>
      </c>
      <c r="AS451" s="386">
        <f t="shared" si="328"/>
        <v>16038</v>
      </c>
      <c r="AT451" s="386">
        <f t="shared" si="329"/>
        <v>31</v>
      </c>
      <c r="AU451" s="601">
        <f t="shared" si="330"/>
        <v>16069</v>
      </c>
      <c r="AV451" s="601">
        <v>8954</v>
      </c>
      <c r="AW451" s="598">
        <f t="shared" si="317"/>
        <v>0.55829903978052131</v>
      </c>
      <c r="AX451" s="601">
        <v>16</v>
      </c>
      <c r="AY451" s="598">
        <f t="shared" si="322"/>
        <v>0.5161290322580645</v>
      </c>
      <c r="AZ451" s="601">
        <f t="shared" si="331"/>
        <v>8970</v>
      </c>
      <c r="BA451" s="598">
        <f t="shared" si="332"/>
        <v>0.55821768622814116</v>
      </c>
      <c r="BB451" s="601">
        <v>88</v>
      </c>
      <c r="BC451" s="598">
        <f t="shared" si="333"/>
        <v>9.8280098280098278E-3</v>
      </c>
      <c r="BD451" s="601">
        <v>0</v>
      </c>
      <c r="BE451" s="598">
        <f t="shared" si="334"/>
        <v>0</v>
      </c>
      <c r="BF451" s="600">
        <f t="shared" si="335"/>
        <v>88</v>
      </c>
      <c r="BG451" s="598">
        <f t="shared" si="336"/>
        <v>9.8104793756967675E-3</v>
      </c>
      <c r="BH451" s="601">
        <v>65</v>
      </c>
      <c r="BI451" s="598">
        <f t="shared" si="337"/>
        <v>0.73863636363636365</v>
      </c>
      <c r="BJ451" s="601">
        <v>0</v>
      </c>
      <c r="BK451" s="385" t="str">
        <f t="shared" si="306"/>
        <v/>
      </c>
      <c r="BL451" s="600">
        <f t="shared" si="338"/>
        <v>65</v>
      </c>
      <c r="BM451" s="598">
        <f t="shared" si="339"/>
        <v>0.73863636363636365</v>
      </c>
      <c r="BN451" s="601">
        <v>8</v>
      </c>
      <c r="BO451" s="598">
        <f t="shared" si="340"/>
        <v>8.9186176142697885E-4</v>
      </c>
      <c r="BP451" s="601">
        <v>841</v>
      </c>
      <c r="BQ451" s="598">
        <f t="shared" si="323"/>
        <v>9.3756967670011154E-2</v>
      </c>
      <c r="BR451" s="601">
        <f t="shared" si="324"/>
        <v>849</v>
      </c>
      <c r="BS451" s="598">
        <f t="shared" si="341"/>
        <v>9.4648829431438125E-2</v>
      </c>
      <c r="BT451" s="600">
        <v>0</v>
      </c>
      <c r="BU451" s="598">
        <f t="shared" si="342"/>
        <v>0</v>
      </c>
      <c r="BV451" s="600">
        <v>0</v>
      </c>
      <c r="BW451" s="598">
        <f t="shared" si="343"/>
        <v>0</v>
      </c>
      <c r="BX451" s="387" t="str">
        <f t="shared" si="344"/>
        <v/>
      </c>
    </row>
    <row r="452" spans="1:76" s="167" customFormat="1" x14ac:dyDescent="0.2">
      <c r="A452" s="379" t="s">
        <v>415</v>
      </c>
      <c r="B452" s="379" t="s">
        <v>17</v>
      </c>
      <c r="C452" s="379" t="s">
        <v>20</v>
      </c>
      <c r="D452" s="379" t="s">
        <v>528</v>
      </c>
      <c r="E452" s="379" t="s">
        <v>504</v>
      </c>
      <c r="F452" s="379" t="s">
        <v>519</v>
      </c>
      <c r="G452" s="10" t="s">
        <v>925</v>
      </c>
      <c r="H452" s="12" t="s">
        <v>937</v>
      </c>
      <c r="I452" s="10" t="s">
        <v>937</v>
      </c>
      <c r="J452" s="10"/>
      <c r="K452" s="380"/>
      <c r="L452" s="380"/>
      <c r="M452" s="381"/>
      <c r="N452" s="380"/>
      <c r="O452" s="380"/>
      <c r="P452" s="380"/>
      <c r="Q452" s="382"/>
      <c r="R452" s="382"/>
      <c r="S452" s="382"/>
      <c r="T452" s="391" t="s">
        <v>510</v>
      </c>
      <c r="U452" s="383">
        <v>3</v>
      </c>
      <c r="V452" s="600">
        <v>3</v>
      </c>
      <c r="W452" s="600">
        <v>3</v>
      </c>
      <c r="X452" s="123">
        <f t="shared" si="325"/>
        <v>1</v>
      </c>
      <c r="Y452" s="601">
        <f t="shared" si="326"/>
        <v>5933.333333333333</v>
      </c>
      <c r="Z452" s="388" t="str">
        <f t="shared" si="307"/>
        <v/>
      </c>
      <c r="AA452" s="600">
        <v>3</v>
      </c>
      <c r="AB452" s="598">
        <f>AA452/W452</f>
        <v>1</v>
      </c>
      <c r="AC452" s="384"/>
      <c r="AD452" s="385"/>
      <c r="AE452" s="600">
        <v>3</v>
      </c>
      <c r="AF452" s="598">
        <f>AE452/U452</f>
        <v>1</v>
      </c>
      <c r="AG452" s="384"/>
      <c r="AH452" s="385"/>
      <c r="AI452" s="384"/>
      <c r="AJ452" s="385"/>
      <c r="AK452" s="384"/>
      <c r="AL452" s="385"/>
      <c r="AM452" s="386">
        <v>17781</v>
      </c>
      <c r="AN452" s="601">
        <v>19</v>
      </c>
      <c r="AO452" s="602">
        <f t="shared" si="327"/>
        <v>1.0674157303370787E-3</v>
      </c>
      <c r="AP452" s="601">
        <f t="shared" si="308"/>
        <v>17800</v>
      </c>
      <c r="AQ452" s="167">
        <v>26800</v>
      </c>
      <c r="AR452" s="665">
        <v>0.66417910447761197</v>
      </c>
      <c r="AS452" s="382" t="str">
        <f t="shared" si="328"/>
        <v/>
      </c>
      <c r="AT452" s="382" t="str">
        <f t="shared" si="329"/>
        <v/>
      </c>
      <c r="AU452" s="388" t="str">
        <f t="shared" si="330"/>
        <v/>
      </c>
      <c r="AV452" s="388"/>
      <c r="AW452" s="385" t="str">
        <f t="shared" si="317"/>
        <v/>
      </c>
      <c r="AX452" s="388"/>
      <c r="AY452" s="385" t="str">
        <f t="shared" si="322"/>
        <v/>
      </c>
      <c r="AZ452" s="388" t="str">
        <f t="shared" si="331"/>
        <v/>
      </c>
      <c r="BA452" s="385" t="str">
        <f t="shared" si="332"/>
        <v/>
      </c>
      <c r="BB452" s="388"/>
      <c r="BC452" s="385" t="str">
        <f t="shared" si="333"/>
        <v/>
      </c>
      <c r="BD452" s="388"/>
      <c r="BE452" s="385" t="str">
        <f t="shared" si="334"/>
        <v/>
      </c>
      <c r="BF452" s="384" t="str">
        <f t="shared" si="335"/>
        <v/>
      </c>
      <c r="BG452" s="385" t="str">
        <f t="shared" si="336"/>
        <v/>
      </c>
      <c r="BH452" s="388"/>
      <c r="BI452" s="385" t="str">
        <f t="shared" si="337"/>
        <v/>
      </c>
      <c r="BJ452" s="388"/>
      <c r="BK452" s="385" t="str">
        <f t="shared" si="306"/>
        <v/>
      </c>
      <c r="BL452" s="384" t="str">
        <f t="shared" si="338"/>
        <v/>
      </c>
      <c r="BM452" s="385" t="str">
        <f t="shared" si="339"/>
        <v/>
      </c>
      <c r="BN452" s="388"/>
      <c r="BO452" s="385" t="str">
        <f t="shared" si="340"/>
        <v/>
      </c>
      <c r="BP452" s="388"/>
      <c r="BQ452" s="385" t="str">
        <f t="shared" si="323"/>
        <v/>
      </c>
      <c r="BR452" s="388" t="str">
        <f t="shared" si="324"/>
        <v/>
      </c>
      <c r="BS452" s="385" t="str">
        <f t="shared" si="341"/>
        <v/>
      </c>
      <c r="BT452" s="600">
        <v>0</v>
      </c>
      <c r="BU452" s="598">
        <f t="shared" si="342"/>
        <v>0</v>
      </c>
      <c r="BV452" s="600">
        <v>0</v>
      </c>
      <c r="BW452" s="598">
        <f t="shared" si="343"/>
        <v>0</v>
      </c>
      <c r="BX452" s="387" t="str">
        <f t="shared" si="344"/>
        <v/>
      </c>
    </row>
    <row r="453" spans="1:76" s="487" customFormat="1" ht="13.5" thickBot="1" x14ac:dyDescent="0.25">
      <c r="A453" s="392" t="s">
        <v>415</v>
      </c>
      <c r="B453" s="392" t="s">
        <v>17</v>
      </c>
      <c r="C453" s="392" t="s">
        <v>21</v>
      </c>
      <c r="D453" s="392" t="s">
        <v>528</v>
      </c>
      <c r="E453" s="392" t="s">
        <v>504</v>
      </c>
      <c r="F453" s="392" t="s">
        <v>519</v>
      </c>
      <c r="G453" s="9" t="s">
        <v>925</v>
      </c>
      <c r="H453" s="83" t="s">
        <v>937</v>
      </c>
      <c r="I453" s="9" t="s">
        <v>937</v>
      </c>
      <c r="J453" s="9"/>
      <c r="K453" s="394" t="s">
        <v>436</v>
      </c>
      <c r="L453" s="394" t="s">
        <v>438</v>
      </c>
      <c r="M453" s="395" t="s">
        <v>993</v>
      </c>
      <c r="N453" s="394" t="s">
        <v>437</v>
      </c>
      <c r="O453" s="394" t="s">
        <v>438</v>
      </c>
      <c r="P453" s="394" t="s">
        <v>438</v>
      </c>
      <c r="Q453" s="424"/>
      <c r="R453" s="424"/>
      <c r="S453" s="424"/>
      <c r="T453" s="394" t="s">
        <v>510</v>
      </c>
      <c r="U453" s="397">
        <v>1</v>
      </c>
      <c r="V453" s="397">
        <v>1</v>
      </c>
      <c r="W453" s="397">
        <v>1</v>
      </c>
      <c r="X453" s="606">
        <f t="shared" si="325"/>
        <v>1</v>
      </c>
      <c r="Y453" s="607">
        <f t="shared" si="326"/>
        <v>6251</v>
      </c>
      <c r="Z453" s="429" t="str">
        <f t="shared" si="307"/>
        <v/>
      </c>
      <c r="AA453" s="397">
        <v>1</v>
      </c>
      <c r="AB453" s="608">
        <f>AA453/W453</f>
        <v>1</v>
      </c>
      <c r="AC453" s="398"/>
      <c r="AD453" s="399"/>
      <c r="AE453" s="397">
        <v>1</v>
      </c>
      <c r="AF453" s="608">
        <f>AE453/U453</f>
        <v>1</v>
      </c>
      <c r="AG453" s="398"/>
      <c r="AH453" s="399"/>
      <c r="AI453" s="398"/>
      <c r="AJ453" s="399"/>
      <c r="AK453" s="398"/>
      <c r="AL453" s="399"/>
      <c r="AM453" s="396">
        <v>6238</v>
      </c>
      <c r="AN453" s="607">
        <v>13</v>
      </c>
      <c r="AO453" s="609">
        <f t="shared" si="327"/>
        <v>2.0796672532394818E-3</v>
      </c>
      <c r="AP453" s="607">
        <f t="shared" si="308"/>
        <v>6251</v>
      </c>
      <c r="AQ453" s="167">
        <v>8960</v>
      </c>
      <c r="AR453" s="665">
        <v>0.69765624999999998</v>
      </c>
      <c r="AS453" s="424" t="str">
        <f t="shared" si="328"/>
        <v/>
      </c>
      <c r="AT453" s="424" t="str">
        <f t="shared" si="329"/>
        <v/>
      </c>
      <c r="AU453" s="429" t="str">
        <f t="shared" si="330"/>
        <v/>
      </c>
      <c r="AV453" s="429"/>
      <c r="AW453" s="399" t="str">
        <f t="shared" si="317"/>
        <v/>
      </c>
      <c r="AX453" s="429"/>
      <c r="AY453" s="399" t="str">
        <f t="shared" si="322"/>
        <v/>
      </c>
      <c r="AZ453" s="429" t="str">
        <f t="shared" si="331"/>
        <v/>
      </c>
      <c r="BA453" s="399" t="str">
        <f t="shared" si="332"/>
        <v/>
      </c>
      <c r="BB453" s="429"/>
      <c r="BC453" s="399" t="str">
        <f t="shared" si="333"/>
        <v/>
      </c>
      <c r="BD453" s="398"/>
      <c r="BE453" s="399" t="str">
        <f t="shared" si="334"/>
        <v/>
      </c>
      <c r="BF453" s="398" t="str">
        <f t="shared" si="335"/>
        <v/>
      </c>
      <c r="BG453" s="399" t="str">
        <f t="shared" si="336"/>
        <v/>
      </c>
      <c r="BH453" s="429"/>
      <c r="BI453" s="399" t="str">
        <f t="shared" si="337"/>
        <v/>
      </c>
      <c r="BJ453" s="398"/>
      <c r="BK453" s="399" t="str">
        <f t="shared" si="306"/>
        <v/>
      </c>
      <c r="BL453" s="398" t="str">
        <f t="shared" si="338"/>
        <v/>
      </c>
      <c r="BM453" s="399" t="str">
        <f t="shared" si="339"/>
        <v/>
      </c>
      <c r="BN453" s="429"/>
      <c r="BO453" s="399" t="str">
        <f t="shared" si="340"/>
        <v/>
      </c>
      <c r="BP453" s="429"/>
      <c r="BQ453" s="399" t="str">
        <f t="shared" si="323"/>
        <v/>
      </c>
      <c r="BR453" s="429" t="str">
        <f t="shared" si="324"/>
        <v/>
      </c>
      <c r="BS453" s="399" t="str">
        <f t="shared" si="341"/>
        <v/>
      </c>
      <c r="BT453" s="605">
        <v>0</v>
      </c>
      <c r="BU453" s="608">
        <f t="shared" si="342"/>
        <v>0</v>
      </c>
      <c r="BV453" s="605">
        <v>0</v>
      </c>
      <c r="BW453" s="608">
        <f t="shared" si="343"/>
        <v>0</v>
      </c>
      <c r="BX453" s="411" t="str">
        <f t="shared" si="344"/>
        <v/>
      </c>
    </row>
    <row r="454" spans="1:76" s="486" customFormat="1" x14ac:dyDescent="0.2">
      <c r="A454" s="400" t="s">
        <v>140</v>
      </c>
      <c r="B454" s="400" t="s">
        <v>141</v>
      </c>
      <c r="C454" s="400" t="s">
        <v>502</v>
      </c>
      <c r="D454" s="400" t="s">
        <v>507</v>
      </c>
      <c r="E454" s="400" t="s">
        <v>504</v>
      </c>
      <c r="F454" s="400" t="s">
        <v>519</v>
      </c>
      <c r="G454" s="591" t="s">
        <v>924</v>
      </c>
      <c r="H454" s="12" t="s">
        <v>1112</v>
      </c>
      <c r="I454" s="12" t="s">
        <v>934</v>
      </c>
      <c r="J454" s="12"/>
      <c r="K454" s="401"/>
      <c r="L454" s="401"/>
      <c r="M454" s="402"/>
      <c r="N454" s="401"/>
      <c r="O454" s="401"/>
      <c r="P454" s="401"/>
      <c r="Q454" s="403"/>
      <c r="R454" s="403"/>
      <c r="S454" s="403"/>
      <c r="T454" s="391" t="s">
        <v>510</v>
      </c>
      <c r="U454" s="405">
        <v>4</v>
      </c>
      <c r="V454" s="405">
        <v>4</v>
      </c>
      <c r="W454" s="405">
        <v>4</v>
      </c>
      <c r="X454" s="113">
        <f t="shared" si="325"/>
        <v>1</v>
      </c>
      <c r="Y454" s="114">
        <f t="shared" si="326"/>
        <v>1694</v>
      </c>
      <c r="Z454" s="428" t="str">
        <f t="shared" si="307"/>
        <v/>
      </c>
      <c r="AA454" s="406"/>
      <c r="AB454" s="407"/>
      <c r="AC454" s="406"/>
      <c r="AD454" s="407"/>
      <c r="AE454" s="406"/>
      <c r="AF454" s="407"/>
      <c r="AG454" s="406"/>
      <c r="AH454" s="407"/>
      <c r="AI454" s="597">
        <v>4</v>
      </c>
      <c r="AJ454" s="115">
        <f>AI454/W454</f>
        <v>1</v>
      </c>
      <c r="AK454" s="597">
        <v>4</v>
      </c>
      <c r="AL454" s="115">
        <f>AK454/U454</f>
        <v>1</v>
      </c>
      <c r="AM454" s="408">
        <v>6765</v>
      </c>
      <c r="AN454" s="114">
        <v>11</v>
      </c>
      <c r="AO454" s="118">
        <f t="shared" si="327"/>
        <v>1.6233766233766235E-3</v>
      </c>
      <c r="AP454" s="114">
        <f t="shared" si="308"/>
        <v>6776</v>
      </c>
      <c r="AQ454" s="167">
        <v>9910</v>
      </c>
      <c r="AR454" s="665">
        <v>0.68375378405650855</v>
      </c>
      <c r="AS454" s="403" t="str">
        <f t="shared" si="328"/>
        <v/>
      </c>
      <c r="AT454" s="403" t="str">
        <f t="shared" si="329"/>
        <v/>
      </c>
      <c r="AU454" s="428" t="str">
        <f t="shared" si="330"/>
        <v/>
      </c>
      <c r="AV454" s="428"/>
      <c r="AW454" s="407" t="str">
        <f t="shared" si="317"/>
        <v/>
      </c>
      <c r="AX454" s="428"/>
      <c r="AY454" s="407" t="str">
        <f t="shared" si="322"/>
        <v/>
      </c>
      <c r="AZ454" s="428" t="str">
        <f t="shared" si="331"/>
        <v/>
      </c>
      <c r="BA454" s="407" t="str">
        <f t="shared" si="332"/>
        <v/>
      </c>
      <c r="BB454" s="428" t="s">
        <v>323</v>
      </c>
      <c r="BC454" s="407" t="str">
        <f t="shared" si="333"/>
        <v/>
      </c>
      <c r="BD454" s="406" t="s">
        <v>323</v>
      </c>
      <c r="BE454" s="407" t="str">
        <f t="shared" si="334"/>
        <v/>
      </c>
      <c r="BF454" s="406" t="str">
        <f t="shared" si="335"/>
        <v/>
      </c>
      <c r="BG454" s="407" t="str">
        <f t="shared" si="336"/>
        <v/>
      </c>
      <c r="BH454" s="428"/>
      <c r="BI454" s="407" t="str">
        <f t="shared" si="337"/>
        <v/>
      </c>
      <c r="BJ454" s="406"/>
      <c r="BK454" s="407" t="str">
        <f t="shared" si="306"/>
        <v/>
      </c>
      <c r="BL454" s="406" t="str">
        <f t="shared" si="338"/>
        <v/>
      </c>
      <c r="BM454" s="407" t="str">
        <f t="shared" si="339"/>
        <v/>
      </c>
      <c r="BN454" s="428"/>
      <c r="BO454" s="407" t="str">
        <f t="shared" si="340"/>
        <v/>
      </c>
      <c r="BP454" s="428"/>
      <c r="BQ454" s="407" t="str">
        <f t="shared" si="323"/>
        <v/>
      </c>
      <c r="BR454" s="428" t="str">
        <f t="shared" si="324"/>
        <v/>
      </c>
      <c r="BS454" s="407" t="str">
        <f t="shared" si="341"/>
        <v/>
      </c>
      <c r="BT454" s="597">
        <v>1</v>
      </c>
      <c r="BU454" s="115">
        <f t="shared" si="342"/>
        <v>0.25</v>
      </c>
      <c r="BV454" s="597">
        <v>1</v>
      </c>
      <c r="BW454" s="115">
        <f t="shared" si="343"/>
        <v>0.25</v>
      </c>
      <c r="BX454" s="409" t="str">
        <f t="shared" si="344"/>
        <v/>
      </c>
    </row>
    <row r="455" spans="1:76" s="167" customFormat="1" x14ac:dyDescent="0.2">
      <c r="A455" s="379" t="s">
        <v>140</v>
      </c>
      <c r="B455" s="379" t="s">
        <v>142</v>
      </c>
      <c r="C455" s="379" t="s">
        <v>502</v>
      </c>
      <c r="D455" s="379" t="s">
        <v>507</v>
      </c>
      <c r="E455" s="379" t="s">
        <v>504</v>
      </c>
      <c r="F455" s="379" t="s">
        <v>519</v>
      </c>
      <c r="G455" s="591" t="s">
        <v>924</v>
      </c>
      <c r="H455" s="12" t="s">
        <v>1112</v>
      </c>
      <c r="I455" s="10" t="s">
        <v>934</v>
      </c>
      <c r="J455" s="10"/>
      <c r="K455" s="380"/>
      <c r="L455" s="380"/>
      <c r="M455" s="381"/>
      <c r="N455" s="380"/>
      <c r="O455" s="380"/>
      <c r="P455" s="380"/>
      <c r="Q455" s="382"/>
      <c r="R455" s="382"/>
      <c r="S455" s="382"/>
      <c r="T455" s="391" t="s">
        <v>510</v>
      </c>
      <c r="U455" s="383">
        <v>4</v>
      </c>
      <c r="V455" s="383">
        <v>4</v>
      </c>
      <c r="W455" s="383">
        <v>4</v>
      </c>
      <c r="X455" s="123">
        <f t="shared" si="325"/>
        <v>1</v>
      </c>
      <c r="Y455" s="601">
        <f t="shared" si="326"/>
        <v>251.75</v>
      </c>
      <c r="Z455" s="388" t="str">
        <f t="shared" si="307"/>
        <v/>
      </c>
      <c r="AA455" s="384"/>
      <c r="AB455" s="385"/>
      <c r="AC455" s="384"/>
      <c r="AD455" s="385"/>
      <c r="AE455" s="384"/>
      <c r="AF455" s="385"/>
      <c r="AG455" s="384"/>
      <c r="AH455" s="385"/>
      <c r="AI455" s="600">
        <v>2</v>
      </c>
      <c r="AJ455" s="598">
        <f>AI455/W455</f>
        <v>0.5</v>
      </c>
      <c r="AK455" s="600">
        <v>2</v>
      </c>
      <c r="AL455" s="598">
        <f>AK455/U455</f>
        <v>0.5</v>
      </c>
      <c r="AM455" s="386">
        <v>1004</v>
      </c>
      <c r="AN455" s="601">
        <v>3</v>
      </c>
      <c r="AO455" s="602">
        <f t="shared" si="327"/>
        <v>2.9791459781529296E-3</v>
      </c>
      <c r="AP455" s="601">
        <f t="shared" si="308"/>
        <v>1007</v>
      </c>
      <c r="AQ455" s="167">
        <v>1460</v>
      </c>
      <c r="AR455" s="665">
        <v>0.6897260273972603</v>
      </c>
      <c r="AS455" s="382" t="str">
        <f t="shared" si="328"/>
        <v/>
      </c>
      <c r="AT455" s="382" t="str">
        <f t="shared" si="329"/>
        <v/>
      </c>
      <c r="AU455" s="388" t="str">
        <f t="shared" si="330"/>
        <v/>
      </c>
      <c r="AV455" s="388"/>
      <c r="AW455" s="385" t="str">
        <f t="shared" si="317"/>
        <v/>
      </c>
      <c r="AX455" s="388"/>
      <c r="AY455" s="385" t="str">
        <f t="shared" si="322"/>
        <v/>
      </c>
      <c r="AZ455" s="388" t="str">
        <f t="shared" si="331"/>
        <v/>
      </c>
      <c r="BA455" s="385" t="str">
        <f t="shared" si="332"/>
        <v/>
      </c>
      <c r="BB455" s="388" t="s">
        <v>323</v>
      </c>
      <c r="BC455" s="385" t="str">
        <f t="shared" si="333"/>
        <v/>
      </c>
      <c r="BD455" s="384" t="s">
        <v>323</v>
      </c>
      <c r="BE455" s="385" t="str">
        <f t="shared" si="334"/>
        <v/>
      </c>
      <c r="BF455" s="384" t="str">
        <f t="shared" si="335"/>
        <v/>
      </c>
      <c r="BG455" s="385" t="str">
        <f t="shared" si="336"/>
        <v/>
      </c>
      <c r="BH455" s="388"/>
      <c r="BI455" s="385" t="str">
        <f t="shared" si="337"/>
        <v/>
      </c>
      <c r="BJ455" s="384"/>
      <c r="BK455" s="385" t="str">
        <f t="shared" si="306"/>
        <v/>
      </c>
      <c r="BL455" s="384" t="str">
        <f t="shared" si="338"/>
        <v/>
      </c>
      <c r="BM455" s="385" t="str">
        <f t="shared" si="339"/>
        <v/>
      </c>
      <c r="BN455" s="388"/>
      <c r="BO455" s="385" t="str">
        <f t="shared" si="340"/>
        <v/>
      </c>
      <c r="BP455" s="388"/>
      <c r="BQ455" s="385" t="str">
        <f t="shared" si="323"/>
        <v/>
      </c>
      <c r="BR455" s="388" t="str">
        <f t="shared" si="324"/>
        <v/>
      </c>
      <c r="BS455" s="385" t="str">
        <f t="shared" si="341"/>
        <v/>
      </c>
      <c r="BT455" s="600">
        <v>3</v>
      </c>
      <c r="BU455" s="598">
        <f t="shared" si="342"/>
        <v>0.75</v>
      </c>
      <c r="BV455" s="600">
        <v>3</v>
      </c>
      <c r="BW455" s="598">
        <f t="shared" si="343"/>
        <v>0.75</v>
      </c>
      <c r="BX455" s="387" t="str">
        <f t="shared" si="344"/>
        <v/>
      </c>
    </row>
    <row r="456" spans="1:76" s="167" customFormat="1" x14ac:dyDescent="0.2">
      <c r="A456" s="379" t="s">
        <v>140</v>
      </c>
      <c r="B456" s="379" t="s">
        <v>143</v>
      </c>
      <c r="C456" s="379" t="s">
        <v>144</v>
      </c>
      <c r="D456" s="379" t="s">
        <v>515</v>
      </c>
      <c r="E456" s="379" t="s">
        <v>504</v>
      </c>
      <c r="F456" s="379" t="s">
        <v>519</v>
      </c>
      <c r="G456" s="591" t="s">
        <v>924</v>
      </c>
      <c r="H456" s="12" t="s">
        <v>1112</v>
      </c>
      <c r="I456" s="10" t="s">
        <v>934</v>
      </c>
      <c r="J456" s="10"/>
      <c r="K456" s="380"/>
      <c r="L456" s="380"/>
      <c r="M456" s="381"/>
      <c r="N456" s="380"/>
      <c r="O456" s="380"/>
      <c r="P456" s="380"/>
      <c r="Q456" s="382"/>
      <c r="R456" s="382"/>
      <c r="S456" s="382"/>
      <c r="T456" s="147" t="s">
        <v>386</v>
      </c>
      <c r="U456" s="383">
        <v>4</v>
      </c>
      <c r="V456" s="600">
        <v>0</v>
      </c>
      <c r="W456" s="600">
        <v>7</v>
      </c>
      <c r="X456" s="123">
        <f t="shared" si="325"/>
        <v>1.75</v>
      </c>
      <c r="Y456" s="601">
        <f t="shared" si="326"/>
        <v>1694</v>
      </c>
      <c r="Z456" s="601">
        <f t="shared" si="307"/>
        <v>925.25</v>
      </c>
      <c r="AA456" s="600">
        <v>4</v>
      </c>
      <c r="AB456" s="598">
        <f>AA456/W456</f>
        <v>0.5714285714285714</v>
      </c>
      <c r="AC456" s="384"/>
      <c r="AD456" s="385"/>
      <c r="AE456" s="600">
        <v>3</v>
      </c>
      <c r="AF456" s="598">
        <f>AE456/U456</f>
        <v>0.75</v>
      </c>
      <c r="AG456" s="600">
        <f>AE456</f>
        <v>3</v>
      </c>
      <c r="AH456" s="385"/>
      <c r="AI456" s="600">
        <v>0</v>
      </c>
      <c r="AJ456" s="598">
        <f>AI456/W456</f>
        <v>0</v>
      </c>
      <c r="AK456" s="600">
        <v>0</v>
      </c>
      <c r="AL456" s="598">
        <f>AK456/U456</f>
        <v>0</v>
      </c>
      <c r="AM456" s="386">
        <v>6765</v>
      </c>
      <c r="AN456" s="601">
        <v>11</v>
      </c>
      <c r="AO456" s="602">
        <f t="shared" si="327"/>
        <v>1.6233766233766235E-3</v>
      </c>
      <c r="AP456" s="601">
        <f t="shared" si="308"/>
        <v>6776</v>
      </c>
      <c r="AQ456" s="167">
        <v>9910</v>
      </c>
      <c r="AR456" s="665">
        <v>0.68375378405650855</v>
      </c>
      <c r="AS456" s="386">
        <f t="shared" si="328"/>
        <v>6765</v>
      </c>
      <c r="AT456" s="386">
        <f t="shared" si="329"/>
        <v>11</v>
      </c>
      <c r="AU456" s="601">
        <f t="shared" si="330"/>
        <v>6776</v>
      </c>
      <c r="AV456" s="601">
        <v>3694</v>
      </c>
      <c r="AW456" s="598">
        <f t="shared" si="317"/>
        <v>0.54604582409460456</v>
      </c>
      <c r="AX456" s="601">
        <v>7</v>
      </c>
      <c r="AY456" s="598">
        <f t="shared" si="322"/>
        <v>0.63636363636363635</v>
      </c>
      <c r="AZ456" s="601">
        <f t="shared" si="331"/>
        <v>3701</v>
      </c>
      <c r="BA456" s="598">
        <f t="shared" si="332"/>
        <v>0.54619244391971666</v>
      </c>
      <c r="BB456" s="601">
        <v>24</v>
      </c>
      <c r="BC456" s="598">
        <f t="shared" si="333"/>
        <v>6.4970221981591773E-3</v>
      </c>
      <c r="BD456" s="601">
        <v>3</v>
      </c>
      <c r="BE456" s="598">
        <f t="shared" si="334"/>
        <v>0.42857142857142855</v>
      </c>
      <c r="BF456" s="600">
        <f t="shared" si="335"/>
        <v>27</v>
      </c>
      <c r="BG456" s="598">
        <f t="shared" si="336"/>
        <v>7.2953255876790054E-3</v>
      </c>
      <c r="BH456" s="601">
        <v>21</v>
      </c>
      <c r="BI456" s="598">
        <f t="shared" si="337"/>
        <v>0.875</v>
      </c>
      <c r="BJ456" s="601">
        <v>2</v>
      </c>
      <c r="BK456" s="598">
        <f t="shared" si="306"/>
        <v>0.66666666666666663</v>
      </c>
      <c r="BL456" s="600">
        <f t="shared" si="338"/>
        <v>23</v>
      </c>
      <c r="BM456" s="598">
        <f t="shared" si="339"/>
        <v>0.85185185185185186</v>
      </c>
      <c r="BN456" s="601">
        <v>5</v>
      </c>
      <c r="BO456" s="598">
        <f t="shared" si="340"/>
        <v>1.3509862199405566E-3</v>
      </c>
      <c r="BP456" s="601">
        <v>61</v>
      </c>
      <c r="BQ456" s="598">
        <f t="shared" si="323"/>
        <v>1.6482031883274791E-2</v>
      </c>
      <c r="BR456" s="601">
        <f t="shared" si="324"/>
        <v>66</v>
      </c>
      <c r="BS456" s="598">
        <f t="shared" si="341"/>
        <v>1.7833018103215349E-2</v>
      </c>
      <c r="BT456" s="600">
        <v>2</v>
      </c>
      <c r="BU456" s="598">
        <f t="shared" si="342"/>
        <v>0.2857142857142857</v>
      </c>
      <c r="BV456" s="600">
        <v>1</v>
      </c>
      <c r="BW456" s="598">
        <f t="shared" si="343"/>
        <v>0.25</v>
      </c>
      <c r="BX456" s="387" t="str">
        <f t="shared" si="344"/>
        <v/>
      </c>
    </row>
    <row r="457" spans="1:76" s="167" customFormat="1" x14ac:dyDescent="0.2">
      <c r="A457" s="379" t="s">
        <v>140</v>
      </c>
      <c r="B457" s="379" t="s">
        <v>143</v>
      </c>
      <c r="C457" s="379" t="s">
        <v>145</v>
      </c>
      <c r="D457" s="379" t="s">
        <v>515</v>
      </c>
      <c r="E457" s="379" t="s">
        <v>504</v>
      </c>
      <c r="F457" s="379" t="s">
        <v>519</v>
      </c>
      <c r="G457" s="591" t="s">
        <v>924</v>
      </c>
      <c r="H457" s="12" t="s">
        <v>1112</v>
      </c>
      <c r="I457" s="10" t="s">
        <v>934</v>
      </c>
      <c r="J457" s="10"/>
      <c r="K457" s="391" t="s">
        <v>449</v>
      </c>
      <c r="L457" s="391" t="s">
        <v>455</v>
      </c>
      <c r="M457" s="473" t="s">
        <v>1036</v>
      </c>
      <c r="N457" s="391" t="s">
        <v>451</v>
      </c>
      <c r="O457" s="391" t="s">
        <v>438</v>
      </c>
      <c r="P457" s="391" t="s">
        <v>438</v>
      </c>
      <c r="Q457" s="386">
        <v>12332</v>
      </c>
      <c r="R457" s="386">
        <v>10</v>
      </c>
      <c r="S457" s="386">
        <v>3</v>
      </c>
      <c r="T457" s="147" t="s">
        <v>386</v>
      </c>
      <c r="U457" s="383">
        <v>4</v>
      </c>
      <c r="V457" s="600">
        <v>0</v>
      </c>
      <c r="W457" s="600">
        <v>7</v>
      </c>
      <c r="X457" s="123">
        <f t="shared" si="325"/>
        <v>1.75</v>
      </c>
      <c r="Y457" s="601">
        <f t="shared" si="326"/>
        <v>1355</v>
      </c>
      <c r="Z457" s="601">
        <f t="shared" si="307"/>
        <v>756</v>
      </c>
      <c r="AA457" s="600">
        <v>2</v>
      </c>
      <c r="AB457" s="598">
        <f>AA457/W457</f>
        <v>0.2857142857142857</v>
      </c>
      <c r="AC457" s="384"/>
      <c r="AD457" s="385"/>
      <c r="AE457" s="600">
        <v>2</v>
      </c>
      <c r="AF457" s="598">
        <f>AE457/U457</f>
        <v>0.5</v>
      </c>
      <c r="AG457" s="600">
        <f>AE457</f>
        <v>2</v>
      </c>
      <c r="AH457" s="385"/>
      <c r="AI457" s="600">
        <v>0</v>
      </c>
      <c r="AJ457" s="598">
        <f>AI457/W457</f>
        <v>0</v>
      </c>
      <c r="AK457" s="600">
        <v>0</v>
      </c>
      <c r="AL457" s="598">
        <f>AK457/U457</f>
        <v>0</v>
      </c>
      <c r="AM457" s="386">
        <v>5406</v>
      </c>
      <c r="AN457" s="601">
        <v>14</v>
      </c>
      <c r="AO457" s="602">
        <f t="shared" si="327"/>
        <v>2.5830258302583027E-3</v>
      </c>
      <c r="AP457" s="601">
        <f t="shared" si="308"/>
        <v>5420</v>
      </c>
      <c r="AQ457" s="167">
        <v>7790</v>
      </c>
      <c r="AR457" s="665">
        <v>0.69576379974326064</v>
      </c>
      <c r="AS457" s="386">
        <f t="shared" si="328"/>
        <v>5406</v>
      </c>
      <c r="AT457" s="386">
        <f t="shared" si="329"/>
        <v>14</v>
      </c>
      <c r="AU457" s="601">
        <f t="shared" si="330"/>
        <v>5420</v>
      </c>
      <c r="AV457" s="601">
        <v>3010</v>
      </c>
      <c r="AW457" s="598">
        <f t="shared" si="317"/>
        <v>0.55678875323714394</v>
      </c>
      <c r="AX457" s="601">
        <v>14</v>
      </c>
      <c r="AY457" s="598">
        <f t="shared" si="322"/>
        <v>1</v>
      </c>
      <c r="AZ457" s="601">
        <f t="shared" si="331"/>
        <v>3024</v>
      </c>
      <c r="BA457" s="598">
        <f t="shared" si="332"/>
        <v>0.55793357933579335</v>
      </c>
      <c r="BB457" s="601">
        <v>23</v>
      </c>
      <c r="BC457" s="598">
        <f t="shared" si="333"/>
        <v>7.6411960132890368E-3</v>
      </c>
      <c r="BD457" s="601">
        <v>4</v>
      </c>
      <c r="BE457" s="598">
        <f t="shared" si="334"/>
        <v>0.2857142857142857</v>
      </c>
      <c r="BF457" s="600">
        <f t="shared" si="335"/>
        <v>27</v>
      </c>
      <c r="BG457" s="598">
        <f t="shared" si="336"/>
        <v>8.9285714285714281E-3</v>
      </c>
      <c r="BH457" s="601">
        <v>17</v>
      </c>
      <c r="BI457" s="598">
        <f t="shared" si="337"/>
        <v>0.73913043478260865</v>
      </c>
      <c r="BJ457" s="601">
        <v>1</v>
      </c>
      <c r="BK457" s="598">
        <f t="shared" ref="BK457:BK520" si="345">IF(BD457="","",IF(BD457=0,"",BJ457/BD457))</f>
        <v>0.25</v>
      </c>
      <c r="BL457" s="600">
        <f t="shared" si="338"/>
        <v>18</v>
      </c>
      <c r="BM457" s="598">
        <f t="shared" si="339"/>
        <v>0.66666666666666663</v>
      </c>
      <c r="BN457" s="601">
        <v>4</v>
      </c>
      <c r="BO457" s="598">
        <f t="shared" si="340"/>
        <v>1.3227513227513227E-3</v>
      </c>
      <c r="BP457" s="601">
        <v>64</v>
      </c>
      <c r="BQ457" s="598">
        <f t="shared" si="323"/>
        <v>2.1164021164021163E-2</v>
      </c>
      <c r="BR457" s="601">
        <f t="shared" si="324"/>
        <v>68</v>
      </c>
      <c r="BS457" s="598">
        <f t="shared" si="341"/>
        <v>2.2486772486772486E-2</v>
      </c>
      <c r="BT457" s="600">
        <v>2</v>
      </c>
      <c r="BU457" s="598">
        <f t="shared" si="342"/>
        <v>0.2857142857142857</v>
      </c>
      <c r="BV457" s="600">
        <v>1</v>
      </c>
      <c r="BW457" s="598">
        <f t="shared" si="343"/>
        <v>0.25</v>
      </c>
      <c r="BX457" s="387" t="str">
        <f t="shared" si="344"/>
        <v/>
      </c>
    </row>
    <row r="458" spans="1:76" s="487" customFormat="1" ht="13.5" thickBot="1" x14ac:dyDescent="0.25">
      <c r="A458" s="392" t="s">
        <v>140</v>
      </c>
      <c r="B458" s="392" t="s">
        <v>143</v>
      </c>
      <c r="C458" s="392" t="s">
        <v>502</v>
      </c>
      <c r="D458" s="392" t="s">
        <v>509</v>
      </c>
      <c r="E458" s="392" t="s">
        <v>504</v>
      </c>
      <c r="F458" s="392" t="s">
        <v>519</v>
      </c>
      <c r="G458" s="591" t="s">
        <v>924</v>
      </c>
      <c r="H458" s="83" t="s">
        <v>1112</v>
      </c>
      <c r="I458" s="9" t="s">
        <v>934</v>
      </c>
      <c r="J458" s="9"/>
      <c r="K458" s="467"/>
      <c r="L458" s="518"/>
      <c r="M458" s="518"/>
      <c r="N458" s="467"/>
      <c r="O458" s="467"/>
      <c r="P458" s="467"/>
      <c r="Q458" s="466"/>
      <c r="R458" s="466"/>
      <c r="S458" s="466"/>
      <c r="T458" s="127" t="s">
        <v>386</v>
      </c>
      <c r="U458" s="397">
        <v>1</v>
      </c>
      <c r="V458" s="605">
        <v>0</v>
      </c>
      <c r="W458" s="605">
        <v>4</v>
      </c>
      <c r="X458" s="606">
        <f t="shared" si="325"/>
        <v>4</v>
      </c>
      <c r="Y458" s="607">
        <f t="shared" si="326"/>
        <v>12196</v>
      </c>
      <c r="Z458" s="607">
        <f t="shared" si="307"/>
        <v>6725</v>
      </c>
      <c r="AA458" s="605">
        <v>3</v>
      </c>
      <c r="AB458" s="608">
        <f>AA458/W458</f>
        <v>0.75</v>
      </c>
      <c r="AC458" s="605">
        <v>2</v>
      </c>
      <c r="AD458" s="608" t="s">
        <v>310</v>
      </c>
      <c r="AE458" s="605">
        <v>0</v>
      </c>
      <c r="AF458" s="608">
        <f>AE458/U458</f>
        <v>0</v>
      </c>
      <c r="AG458" s="605">
        <v>1</v>
      </c>
      <c r="AH458" s="399"/>
      <c r="AI458" s="398"/>
      <c r="AJ458" s="399"/>
      <c r="AK458" s="398"/>
      <c r="AL458" s="399"/>
      <c r="AM458" s="396">
        <v>12171</v>
      </c>
      <c r="AN458" s="607">
        <v>25</v>
      </c>
      <c r="AO458" s="609">
        <f t="shared" si="327"/>
        <v>2.0498524106264348E-3</v>
      </c>
      <c r="AP458" s="607">
        <f t="shared" si="308"/>
        <v>12196</v>
      </c>
      <c r="AQ458" s="167">
        <v>17700</v>
      </c>
      <c r="AR458" s="665">
        <v>0.68903954802259892</v>
      </c>
      <c r="AS458" s="396">
        <f t="shared" si="328"/>
        <v>12171</v>
      </c>
      <c r="AT458" s="396">
        <f t="shared" si="329"/>
        <v>25</v>
      </c>
      <c r="AU458" s="607">
        <f t="shared" si="330"/>
        <v>12196</v>
      </c>
      <c r="AV458" s="607">
        <v>6704</v>
      </c>
      <c r="AW458" s="608">
        <f t="shared" si="317"/>
        <v>0.55081751704872239</v>
      </c>
      <c r="AX458" s="607">
        <v>21</v>
      </c>
      <c r="AY458" s="608">
        <f t="shared" si="322"/>
        <v>0.84</v>
      </c>
      <c r="AZ458" s="607">
        <f t="shared" si="331"/>
        <v>6725</v>
      </c>
      <c r="BA458" s="608">
        <f t="shared" si="332"/>
        <v>0.55141029845851097</v>
      </c>
      <c r="BB458" s="607">
        <v>47</v>
      </c>
      <c r="BC458" s="608">
        <f t="shared" si="333"/>
        <v>7.0107398568019091E-3</v>
      </c>
      <c r="BD458" s="607">
        <v>7</v>
      </c>
      <c r="BE458" s="608">
        <f t="shared" si="334"/>
        <v>0.33333333333333331</v>
      </c>
      <c r="BF458" s="605">
        <f t="shared" si="335"/>
        <v>54</v>
      </c>
      <c r="BG458" s="608">
        <f t="shared" si="336"/>
        <v>8.0297397769516724E-3</v>
      </c>
      <c r="BH458" s="607">
        <v>38</v>
      </c>
      <c r="BI458" s="608">
        <f t="shared" si="337"/>
        <v>0.80851063829787229</v>
      </c>
      <c r="BJ458" s="607">
        <v>3</v>
      </c>
      <c r="BK458" s="608">
        <f t="shared" si="345"/>
        <v>0.42857142857142855</v>
      </c>
      <c r="BL458" s="605">
        <f t="shared" si="338"/>
        <v>41</v>
      </c>
      <c r="BM458" s="608">
        <f t="shared" si="339"/>
        <v>0.7592592592592593</v>
      </c>
      <c r="BN458" s="607">
        <v>8</v>
      </c>
      <c r="BO458" s="608">
        <f t="shared" si="340"/>
        <v>1.1895910780669145E-3</v>
      </c>
      <c r="BP458" s="607">
        <v>56</v>
      </c>
      <c r="BQ458" s="608">
        <f t="shared" si="323"/>
        <v>8.3271375464684019E-3</v>
      </c>
      <c r="BR458" s="607">
        <f t="shared" si="324"/>
        <v>64</v>
      </c>
      <c r="BS458" s="608">
        <f t="shared" si="341"/>
        <v>9.5167286245353162E-3</v>
      </c>
      <c r="BT458" s="605">
        <v>0</v>
      </c>
      <c r="BU458" s="608">
        <f t="shared" si="342"/>
        <v>0</v>
      </c>
      <c r="BV458" s="605">
        <v>0</v>
      </c>
      <c r="BW458" s="608">
        <f t="shared" si="343"/>
        <v>0</v>
      </c>
      <c r="BX458" s="411" t="str">
        <f t="shared" si="344"/>
        <v/>
      </c>
    </row>
    <row r="459" spans="1:76" s="486" customFormat="1" x14ac:dyDescent="0.2">
      <c r="A459" s="400" t="s">
        <v>146</v>
      </c>
      <c r="B459" s="400" t="s">
        <v>147</v>
      </c>
      <c r="C459" s="400" t="s">
        <v>502</v>
      </c>
      <c r="D459" s="400" t="s">
        <v>507</v>
      </c>
      <c r="E459" s="400" t="s">
        <v>504</v>
      </c>
      <c r="F459" s="400" t="s">
        <v>505</v>
      </c>
      <c r="G459" s="12" t="s">
        <v>928</v>
      </c>
      <c r="H459" s="12" t="s">
        <v>1109</v>
      </c>
      <c r="I459" s="12" t="s">
        <v>934</v>
      </c>
      <c r="J459" s="12"/>
      <c r="K459" s="401"/>
      <c r="L459" s="401"/>
      <c r="M459" s="402"/>
      <c r="N459" s="401"/>
      <c r="O459" s="401"/>
      <c r="P459" s="401"/>
      <c r="Q459" s="403"/>
      <c r="R459" s="403"/>
      <c r="S459" s="403"/>
      <c r="T459" s="391" t="s">
        <v>510</v>
      </c>
      <c r="U459" s="405">
        <v>4</v>
      </c>
      <c r="V459" s="405">
        <v>4</v>
      </c>
      <c r="W459" s="405">
        <v>4</v>
      </c>
      <c r="X459" s="113">
        <f t="shared" si="325"/>
        <v>1</v>
      </c>
      <c r="Y459" s="114">
        <f t="shared" si="326"/>
        <v>930.75</v>
      </c>
      <c r="Z459" s="428" t="str">
        <f t="shared" si="307"/>
        <v/>
      </c>
      <c r="AA459" s="406"/>
      <c r="AB459" s="407"/>
      <c r="AC459" s="406"/>
      <c r="AD459" s="407"/>
      <c r="AE459" s="406"/>
      <c r="AF459" s="407"/>
      <c r="AG459" s="406"/>
      <c r="AH459" s="407"/>
      <c r="AI459" s="597">
        <v>3</v>
      </c>
      <c r="AJ459" s="115">
        <f t="shared" ref="AJ459:AJ465" si="346">AI459/W459</f>
        <v>0.75</v>
      </c>
      <c r="AK459" s="597">
        <v>3</v>
      </c>
      <c r="AL459" s="115">
        <f t="shared" ref="AL459:AL465" si="347">AK459/U459</f>
        <v>0.75</v>
      </c>
      <c r="AM459" s="408">
        <v>3664</v>
      </c>
      <c r="AN459" s="114">
        <v>59</v>
      </c>
      <c r="AO459" s="118">
        <f t="shared" si="327"/>
        <v>1.5847434864356701E-2</v>
      </c>
      <c r="AP459" s="114">
        <f t="shared" si="308"/>
        <v>3723</v>
      </c>
      <c r="AQ459" s="167">
        <v>4870</v>
      </c>
      <c r="AR459" s="665">
        <v>0.764476386036961</v>
      </c>
      <c r="AS459" s="403" t="str">
        <f t="shared" si="328"/>
        <v/>
      </c>
      <c r="AT459" s="403" t="str">
        <f t="shared" si="329"/>
        <v/>
      </c>
      <c r="AU459" s="428" t="str">
        <f t="shared" si="330"/>
        <v/>
      </c>
      <c r="AV459" s="428"/>
      <c r="AW459" s="407" t="str">
        <f t="shared" si="317"/>
        <v/>
      </c>
      <c r="AX459" s="428"/>
      <c r="AY459" s="407" t="str">
        <f t="shared" si="322"/>
        <v/>
      </c>
      <c r="AZ459" s="428" t="str">
        <f t="shared" si="331"/>
        <v/>
      </c>
      <c r="BA459" s="407" t="str">
        <f t="shared" si="332"/>
        <v/>
      </c>
      <c r="BB459" s="428"/>
      <c r="BC459" s="407" t="str">
        <f t="shared" si="333"/>
        <v/>
      </c>
      <c r="BD459" s="406"/>
      <c r="BE459" s="407" t="str">
        <f t="shared" si="334"/>
        <v/>
      </c>
      <c r="BF459" s="406" t="str">
        <f t="shared" si="335"/>
        <v/>
      </c>
      <c r="BG459" s="407" t="str">
        <f t="shared" si="336"/>
        <v/>
      </c>
      <c r="BH459" s="428"/>
      <c r="BI459" s="407" t="str">
        <f t="shared" si="337"/>
        <v/>
      </c>
      <c r="BJ459" s="406"/>
      <c r="BK459" s="407" t="str">
        <f t="shared" si="345"/>
        <v/>
      </c>
      <c r="BL459" s="406" t="str">
        <f t="shared" si="338"/>
        <v/>
      </c>
      <c r="BM459" s="407" t="str">
        <f t="shared" si="339"/>
        <v/>
      </c>
      <c r="BN459" s="428"/>
      <c r="BO459" s="407" t="str">
        <f t="shared" si="340"/>
        <v/>
      </c>
      <c r="BP459" s="428"/>
      <c r="BQ459" s="407" t="str">
        <f t="shared" si="323"/>
        <v/>
      </c>
      <c r="BR459" s="428" t="str">
        <f t="shared" si="324"/>
        <v/>
      </c>
      <c r="BS459" s="407" t="str">
        <f t="shared" si="341"/>
        <v/>
      </c>
      <c r="BT459" s="597">
        <v>2</v>
      </c>
      <c r="BU459" s="115">
        <f t="shared" si="342"/>
        <v>0.5</v>
      </c>
      <c r="BV459" s="597">
        <v>2</v>
      </c>
      <c r="BW459" s="115">
        <f t="shared" si="343"/>
        <v>0.5</v>
      </c>
      <c r="BX459" s="409" t="str">
        <f t="shared" si="344"/>
        <v/>
      </c>
    </row>
    <row r="460" spans="1:76" s="167" customFormat="1" x14ac:dyDescent="0.2">
      <c r="A460" s="379" t="s">
        <v>146</v>
      </c>
      <c r="B460" s="379" t="s">
        <v>148</v>
      </c>
      <c r="C460" s="379" t="s">
        <v>502</v>
      </c>
      <c r="D460" s="379" t="s">
        <v>507</v>
      </c>
      <c r="E460" s="379" t="s">
        <v>504</v>
      </c>
      <c r="F460" s="379" t="s">
        <v>505</v>
      </c>
      <c r="G460" s="10" t="s">
        <v>928</v>
      </c>
      <c r="H460" s="12" t="s">
        <v>1109</v>
      </c>
      <c r="I460" s="10" t="s">
        <v>934</v>
      </c>
      <c r="J460" s="10"/>
      <c r="K460" s="380"/>
      <c r="L460" s="380"/>
      <c r="M460" s="381"/>
      <c r="N460" s="380"/>
      <c r="O460" s="380"/>
      <c r="P460" s="380"/>
      <c r="Q460" s="382"/>
      <c r="R460" s="382"/>
      <c r="S460" s="382"/>
      <c r="T460" s="147" t="s">
        <v>386</v>
      </c>
      <c r="U460" s="383">
        <v>4</v>
      </c>
      <c r="V460" s="600">
        <v>0</v>
      </c>
      <c r="W460" s="600">
        <v>5</v>
      </c>
      <c r="X460" s="123">
        <f t="shared" si="325"/>
        <v>1.25</v>
      </c>
      <c r="Y460" s="601">
        <f t="shared" si="326"/>
        <v>1973.5</v>
      </c>
      <c r="Z460" s="601">
        <f t="shared" ref="Z460:Z523" si="348">IF(U460=V460,"",IF(AZ460="","",AZ460/(U460-V460)))</f>
        <v>984.5</v>
      </c>
      <c r="AA460" s="384"/>
      <c r="AB460" s="385"/>
      <c r="AC460" s="384"/>
      <c r="AD460" s="385"/>
      <c r="AE460" s="384"/>
      <c r="AF460" s="385"/>
      <c r="AG460" s="384"/>
      <c r="AH460" s="385"/>
      <c r="AI460" s="600">
        <v>2</v>
      </c>
      <c r="AJ460" s="598">
        <f t="shared" si="346"/>
        <v>0.4</v>
      </c>
      <c r="AK460" s="600">
        <v>2</v>
      </c>
      <c r="AL460" s="598">
        <f t="shared" si="347"/>
        <v>0.5</v>
      </c>
      <c r="AM460" s="386">
        <v>7857</v>
      </c>
      <c r="AN460" s="601">
        <v>37</v>
      </c>
      <c r="AO460" s="602">
        <f t="shared" si="327"/>
        <v>4.687104129718774E-3</v>
      </c>
      <c r="AP460" s="601">
        <f t="shared" si="308"/>
        <v>7894</v>
      </c>
      <c r="AQ460" s="167">
        <v>10900</v>
      </c>
      <c r="AR460" s="665">
        <v>0.72422018348623851</v>
      </c>
      <c r="AS460" s="386">
        <f t="shared" si="328"/>
        <v>7857</v>
      </c>
      <c r="AT460" s="386">
        <f t="shared" si="329"/>
        <v>37</v>
      </c>
      <c r="AU460" s="601">
        <f t="shared" si="330"/>
        <v>7894</v>
      </c>
      <c r="AV460" s="601">
        <v>3902</v>
      </c>
      <c r="AW460" s="598">
        <f t="shared" si="317"/>
        <v>0.49662721140384369</v>
      </c>
      <c r="AX460" s="601">
        <v>36</v>
      </c>
      <c r="AY460" s="598">
        <f t="shared" si="322"/>
        <v>0.97297297297297303</v>
      </c>
      <c r="AZ460" s="601">
        <f t="shared" si="331"/>
        <v>3938</v>
      </c>
      <c r="BA460" s="598">
        <f t="shared" si="332"/>
        <v>0.49885989359006838</v>
      </c>
      <c r="BB460" s="601">
        <v>20</v>
      </c>
      <c r="BC460" s="598">
        <f t="shared" si="333"/>
        <v>5.1255766273705788E-3</v>
      </c>
      <c r="BD460" s="601">
        <v>10</v>
      </c>
      <c r="BE460" s="598">
        <f t="shared" si="334"/>
        <v>0.27777777777777779</v>
      </c>
      <c r="BF460" s="600">
        <f t="shared" si="335"/>
        <v>30</v>
      </c>
      <c r="BG460" s="598">
        <f t="shared" si="336"/>
        <v>7.6180802437785678E-3</v>
      </c>
      <c r="BH460" s="601">
        <v>19</v>
      </c>
      <c r="BI460" s="598">
        <f t="shared" si="337"/>
        <v>0.95</v>
      </c>
      <c r="BJ460" s="601">
        <v>10</v>
      </c>
      <c r="BK460" s="598">
        <f t="shared" si="345"/>
        <v>1</v>
      </c>
      <c r="BL460" s="600">
        <f t="shared" si="338"/>
        <v>29</v>
      </c>
      <c r="BM460" s="598">
        <f t="shared" si="339"/>
        <v>0.96666666666666667</v>
      </c>
      <c r="BN460" s="601">
        <v>0</v>
      </c>
      <c r="BO460" s="598">
        <f t="shared" si="340"/>
        <v>0</v>
      </c>
      <c r="BP460" s="601">
        <v>124</v>
      </c>
      <c r="BQ460" s="598">
        <f t="shared" si="323"/>
        <v>3.1488065007618082E-2</v>
      </c>
      <c r="BR460" s="601">
        <f t="shared" si="324"/>
        <v>124</v>
      </c>
      <c r="BS460" s="598">
        <f t="shared" si="341"/>
        <v>3.1488065007618082E-2</v>
      </c>
      <c r="BT460" s="600">
        <v>0</v>
      </c>
      <c r="BU460" s="598">
        <f t="shared" si="342"/>
        <v>0</v>
      </c>
      <c r="BV460" s="600">
        <v>0</v>
      </c>
      <c r="BW460" s="598">
        <f t="shared" si="343"/>
        <v>0</v>
      </c>
      <c r="BX460" s="387" t="str">
        <f t="shared" si="344"/>
        <v/>
      </c>
    </row>
    <row r="461" spans="1:76" s="167" customFormat="1" x14ac:dyDescent="0.2">
      <c r="A461" s="379" t="s">
        <v>146</v>
      </c>
      <c r="B461" s="379" t="s">
        <v>149</v>
      </c>
      <c r="C461" s="379" t="s">
        <v>150</v>
      </c>
      <c r="D461" s="379" t="s">
        <v>515</v>
      </c>
      <c r="E461" s="379" t="s">
        <v>504</v>
      </c>
      <c r="F461" s="379" t="s">
        <v>505</v>
      </c>
      <c r="G461" s="10" t="s">
        <v>928</v>
      </c>
      <c r="H461" s="12" t="s">
        <v>1109</v>
      </c>
      <c r="I461" s="10" t="s">
        <v>934</v>
      </c>
      <c r="J461" s="10"/>
      <c r="K461" s="380"/>
      <c r="L461" s="380"/>
      <c r="M461" s="381"/>
      <c r="N461" s="380"/>
      <c r="O461" s="380"/>
      <c r="P461" s="380"/>
      <c r="Q461" s="382"/>
      <c r="R461" s="382"/>
      <c r="S461" s="382"/>
      <c r="T461" s="147" t="s">
        <v>386</v>
      </c>
      <c r="U461" s="383">
        <v>2</v>
      </c>
      <c r="V461" s="600">
        <v>0</v>
      </c>
      <c r="W461" s="600">
        <v>5</v>
      </c>
      <c r="X461" s="123">
        <f t="shared" si="325"/>
        <v>2.5</v>
      </c>
      <c r="Y461" s="601">
        <f t="shared" si="326"/>
        <v>1861.5</v>
      </c>
      <c r="Z461" s="601">
        <f t="shared" si="348"/>
        <v>1175.5</v>
      </c>
      <c r="AA461" s="600">
        <v>2</v>
      </c>
      <c r="AB461" s="598">
        <f t="shared" ref="AB461:AB466" si="349">AA461/W461</f>
        <v>0.4</v>
      </c>
      <c r="AC461" s="384"/>
      <c r="AD461" s="385"/>
      <c r="AE461" s="600">
        <v>1</v>
      </c>
      <c r="AF461" s="598">
        <f t="shared" ref="AF461:AF466" si="350">AE461/U461</f>
        <v>0.5</v>
      </c>
      <c r="AG461" s="600">
        <f>AE461</f>
        <v>1</v>
      </c>
      <c r="AH461" s="385"/>
      <c r="AI461" s="600">
        <v>0</v>
      </c>
      <c r="AJ461" s="598">
        <f t="shared" si="346"/>
        <v>0</v>
      </c>
      <c r="AK461" s="600">
        <v>0</v>
      </c>
      <c r="AL461" s="598">
        <f t="shared" si="347"/>
        <v>0</v>
      </c>
      <c r="AM461" s="386">
        <v>3664</v>
      </c>
      <c r="AN461" s="601">
        <v>59</v>
      </c>
      <c r="AO461" s="602">
        <f t="shared" si="327"/>
        <v>1.5847434864356701E-2</v>
      </c>
      <c r="AP461" s="601">
        <f t="shared" si="308"/>
        <v>3723</v>
      </c>
      <c r="AQ461" s="167">
        <v>4870</v>
      </c>
      <c r="AR461" s="665">
        <v>0.764476386036961</v>
      </c>
      <c r="AS461" s="386">
        <f t="shared" si="328"/>
        <v>3664</v>
      </c>
      <c r="AT461" s="386">
        <f t="shared" si="329"/>
        <v>59</v>
      </c>
      <c r="AU461" s="601">
        <f t="shared" si="330"/>
        <v>3723</v>
      </c>
      <c r="AV461" s="601">
        <v>2300</v>
      </c>
      <c r="AW461" s="598">
        <f t="shared" si="317"/>
        <v>0.62772925764192145</v>
      </c>
      <c r="AX461" s="601">
        <v>51</v>
      </c>
      <c r="AY461" s="598">
        <f t="shared" si="322"/>
        <v>0.86440677966101698</v>
      </c>
      <c r="AZ461" s="601">
        <f t="shared" si="331"/>
        <v>2351</v>
      </c>
      <c r="BA461" s="598">
        <f t="shared" si="332"/>
        <v>0.63147998925597637</v>
      </c>
      <c r="BB461" s="601">
        <v>10</v>
      </c>
      <c r="BC461" s="598">
        <f t="shared" si="333"/>
        <v>4.3478260869565218E-3</v>
      </c>
      <c r="BD461" s="601">
        <v>16</v>
      </c>
      <c r="BE461" s="598">
        <f t="shared" si="334"/>
        <v>0.31372549019607843</v>
      </c>
      <c r="BF461" s="600">
        <f t="shared" si="335"/>
        <v>26</v>
      </c>
      <c r="BG461" s="598">
        <f t="shared" si="336"/>
        <v>1.105912377711612E-2</v>
      </c>
      <c r="BH461" s="601">
        <v>6</v>
      </c>
      <c r="BI461" s="598">
        <f t="shared" si="337"/>
        <v>0.6</v>
      </c>
      <c r="BJ461" s="601">
        <v>16</v>
      </c>
      <c r="BK461" s="598">
        <f t="shared" si="345"/>
        <v>1</v>
      </c>
      <c r="BL461" s="600">
        <f t="shared" si="338"/>
        <v>22</v>
      </c>
      <c r="BM461" s="598">
        <f t="shared" si="339"/>
        <v>0.84615384615384615</v>
      </c>
      <c r="BN461" s="601">
        <v>5</v>
      </c>
      <c r="BO461" s="598">
        <f t="shared" si="340"/>
        <v>2.126754572522331E-3</v>
      </c>
      <c r="BP461" s="601">
        <v>8</v>
      </c>
      <c r="BQ461" s="598">
        <f t="shared" si="323"/>
        <v>3.4028073160357296E-3</v>
      </c>
      <c r="BR461" s="601">
        <f t="shared" si="324"/>
        <v>13</v>
      </c>
      <c r="BS461" s="598">
        <f t="shared" si="341"/>
        <v>5.5295618885580601E-3</v>
      </c>
      <c r="BT461" s="600">
        <v>1</v>
      </c>
      <c r="BU461" s="598">
        <f t="shared" si="342"/>
        <v>0.2</v>
      </c>
      <c r="BV461" s="600">
        <v>1</v>
      </c>
      <c r="BW461" s="598">
        <f t="shared" si="343"/>
        <v>0.5</v>
      </c>
      <c r="BX461" s="387" t="str">
        <f t="shared" si="344"/>
        <v/>
      </c>
    </row>
    <row r="462" spans="1:76" s="167" customFormat="1" x14ac:dyDescent="0.2">
      <c r="A462" s="379" t="s">
        <v>146</v>
      </c>
      <c r="B462" s="379" t="s">
        <v>149</v>
      </c>
      <c r="C462" s="379" t="s">
        <v>151</v>
      </c>
      <c r="D462" s="379" t="s">
        <v>515</v>
      </c>
      <c r="E462" s="379" t="s">
        <v>504</v>
      </c>
      <c r="F462" s="379" t="s">
        <v>505</v>
      </c>
      <c r="G462" s="10" t="s">
        <v>928</v>
      </c>
      <c r="H462" s="12" t="s">
        <v>1109</v>
      </c>
      <c r="I462" s="10" t="s">
        <v>934</v>
      </c>
      <c r="J462" s="10"/>
      <c r="K462" s="380"/>
      <c r="L462" s="380"/>
      <c r="M462" s="381"/>
      <c r="N462" s="380"/>
      <c r="O462" s="380"/>
      <c r="P462" s="380"/>
      <c r="Q462" s="382"/>
      <c r="R462" s="382"/>
      <c r="S462" s="382"/>
      <c r="T462" s="391" t="s">
        <v>510</v>
      </c>
      <c r="U462" s="383">
        <v>1</v>
      </c>
      <c r="V462" s="383">
        <v>1</v>
      </c>
      <c r="W462" s="383">
        <v>1</v>
      </c>
      <c r="X462" s="123">
        <f t="shared" si="325"/>
        <v>1</v>
      </c>
      <c r="Y462" s="601">
        <f t="shared" si="326"/>
        <v>2433</v>
      </c>
      <c r="Z462" s="388" t="str">
        <f t="shared" si="348"/>
        <v/>
      </c>
      <c r="AA462" s="383">
        <v>1</v>
      </c>
      <c r="AB462" s="598">
        <f t="shared" si="349"/>
        <v>1</v>
      </c>
      <c r="AC462" s="384"/>
      <c r="AD462" s="385"/>
      <c r="AE462" s="383">
        <v>1</v>
      </c>
      <c r="AF462" s="598">
        <f t="shared" si="350"/>
        <v>1</v>
      </c>
      <c r="AG462" s="600">
        <f>AE462</f>
        <v>1</v>
      </c>
      <c r="AH462" s="385"/>
      <c r="AI462" s="600">
        <v>0</v>
      </c>
      <c r="AJ462" s="598">
        <f t="shared" si="346"/>
        <v>0</v>
      </c>
      <c r="AK462" s="600">
        <v>0</v>
      </c>
      <c r="AL462" s="598">
        <f t="shared" si="347"/>
        <v>0</v>
      </c>
      <c r="AM462" s="386">
        <v>2387</v>
      </c>
      <c r="AN462" s="601">
        <v>46</v>
      </c>
      <c r="AO462" s="602">
        <f t="shared" si="327"/>
        <v>1.8906699547883273E-2</v>
      </c>
      <c r="AP462" s="601">
        <f t="shared" ref="AP462:AP525" si="351">AM462+AN462</f>
        <v>2433</v>
      </c>
      <c r="AQ462" s="167">
        <v>3450</v>
      </c>
      <c r="AR462" s="665">
        <v>0.7052173913043478</v>
      </c>
      <c r="AS462" s="382" t="str">
        <f t="shared" si="328"/>
        <v/>
      </c>
      <c r="AT462" s="382" t="str">
        <f t="shared" si="329"/>
        <v/>
      </c>
      <c r="AU462" s="388" t="str">
        <f t="shared" si="330"/>
        <v/>
      </c>
      <c r="AV462" s="388"/>
      <c r="AW462" s="385" t="str">
        <f t="shared" si="317"/>
        <v/>
      </c>
      <c r="AX462" s="388"/>
      <c r="AY462" s="385" t="str">
        <f t="shared" si="322"/>
        <v/>
      </c>
      <c r="AZ462" s="388" t="str">
        <f t="shared" si="331"/>
        <v/>
      </c>
      <c r="BA462" s="385" t="str">
        <f t="shared" si="332"/>
        <v/>
      </c>
      <c r="BB462" s="388"/>
      <c r="BC462" s="385" t="str">
        <f t="shared" si="333"/>
        <v/>
      </c>
      <c r="BD462" s="384"/>
      <c r="BE462" s="385" t="str">
        <f t="shared" si="334"/>
        <v/>
      </c>
      <c r="BF462" s="384" t="str">
        <f t="shared" si="335"/>
        <v/>
      </c>
      <c r="BG462" s="385" t="str">
        <f t="shared" si="336"/>
        <v/>
      </c>
      <c r="BH462" s="388"/>
      <c r="BI462" s="385" t="str">
        <f t="shared" si="337"/>
        <v/>
      </c>
      <c r="BJ462" s="384"/>
      <c r="BK462" s="385" t="str">
        <f t="shared" si="345"/>
        <v/>
      </c>
      <c r="BL462" s="384" t="str">
        <f t="shared" si="338"/>
        <v/>
      </c>
      <c r="BM462" s="385" t="str">
        <f t="shared" si="339"/>
        <v/>
      </c>
      <c r="BN462" s="388"/>
      <c r="BO462" s="385" t="str">
        <f t="shared" si="340"/>
        <v/>
      </c>
      <c r="BP462" s="388"/>
      <c r="BQ462" s="385" t="str">
        <f t="shared" si="323"/>
        <v/>
      </c>
      <c r="BR462" s="388" t="str">
        <f t="shared" si="324"/>
        <v/>
      </c>
      <c r="BS462" s="385" t="str">
        <f t="shared" si="341"/>
        <v/>
      </c>
      <c r="BT462" s="600">
        <v>0</v>
      </c>
      <c r="BU462" s="598">
        <f t="shared" si="342"/>
        <v>0</v>
      </c>
      <c r="BV462" s="600">
        <v>0</v>
      </c>
      <c r="BW462" s="598">
        <f t="shared" si="343"/>
        <v>0</v>
      </c>
      <c r="BX462" s="387" t="str">
        <f t="shared" si="344"/>
        <v/>
      </c>
    </row>
    <row r="463" spans="1:76" s="167" customFormat="1" x14ac:dyDescent="0.2">
      <c r="A463" s="379" t="s">
        <v>146</v>
      </c>
      <c r="B463" s="379" t="s">
        <v>149</v>
      </c>
      <c r="C463" s="379" t="s">
        <v>152</v>
      </c>
      <c r="D463" s="379" t="s">
        <v>515</v>
      </c>
      <c r="E463" s="379" t="s">
        <v>504</v>
      </c>
      <c r="F463" s="379" t="s">
        <v>505</v>
      </c>
      <c r="G463" s="10" t="s">
        <v>928</v>
      </c>
      <c r="H463" s="12" t="s">
        <v>1109</v>
      </c>
      <c r="I463" s="10" t="s">
        <v>934</v>
      </c>
      <c r="J463" s="10"/>
      <c r="K463" s="380"/>
      <c r="L463" s="380"/>
      <c r="M463" s="381"/>
      <c r="N463" s="380"/>
      <c r="O463" s="380"/>
      <c r="P463" s="380"/>
      <c r="Q463" s="382"/>
      <c r="R463" s="382"/>
      <c r="S463" s="382"/>
      <c r="T463" s="147" t="s">
        <v>386</v>
      </c>
      <c r="U463" s="383">
        <v>3</v>
      </c>
      <c r="V463" s="600">
        <v>0</v>
      </c>
      <c r="W463" s="600">
        <v>5</v>
      </c>
      <c r="X463" s="123">
        <f t="shared" si="325"/>
        <v>1.6666666666666667</v>
      </c>
      <c r="Y463" s="601">
        <f t="shared" si="326"/>
        <v>2631.3333333333335</v>
      </c>
      <c r="Z463" s="601">
        <f t="shared" si="348"/>
        <v>1312.6666666666667</v>
      </c>
      <c r="AA463" s="600">
        <v>3</v>
      </c>
      <c r="AB463" s="598">
        <f t="shared" si="349"/>
        <v>0.6</v>
      </c>
      <c r="AC463" s="384"/>
      <c r="AD463" s="385"/>
      <c r="AE463" s="600">
        <v>3</v>
      </c>
      <c r="AF463" s="598">
        <f t="shared" si="350"/>
        <v>1</v>
      </c>
      <c r="AG463" s="600">
        <f>AE463</f>
        <v>3</v>
      </c>
      <c r="AH463" s="385"/>
      <c r="AI463" s="383">
        <v>1</v>
      </c>
      <c r="AJ463" s="598">
        <f t="shared" si="346"/>
        <v>0.2</v>
      </c>
      <c r="AK463" s="383">
        <v>0</v>
      </c>
      <c r="AL463" s="598">
        <f t="shared" si="347"/>
        <v>0</v>
      </c>
      <c r="AM463" s="386">
        <v>7857</v>
      </c>
      <c r="AN463" s="601">
        <v>37</v>
      </c>
      <c r="AO463" s="602">
        <f t="shared" si="327"/>
        <v>4.687104129718774E-3</v>
      </c>
      <c r="AP463" s="601">
        <f t="shared" si="351"/>
        <v>7894</v>
      </c>
      <c r="AQ463" s="167">
        <v>10900</v>
      </c>
      <c r="AR463" s="665">
        <v>0.72422018348623851</v>
      </c>
      <c r="AS463" s="386">
        <f t="shared" si="328"/>
        <v>7857</v>
      </c>
      <c r="AT463" s="386">
        <f t="shared" si="329"/>
        <v>37</v>
      </c>
      <c r="AU463" s="601">
        <f t="shared" si="330"/>
        <v>7894</v>
      </c>
      <c r="AV463" s="601">
        <v>3902</v>
      </c>
      <c r="AW463" s="598">
        <f t="shared" si="317"/>
        <v>0.49662721140384369</v>
      </c>
      <c r="AX463" s="601">
        <v>36</v>
      </c>
      <c r="AY463" s="598">
        <f t="shared" si="322"/>
        <v>0.97297297297297303</v>
      </c>
      <c r="AZ463" s="601">
        <f t="shared" si="331"/>
        <v>3938</v>
      </c>
      <c r="BA463" s="598">
        <f t="shared" si="332"/>
        <v>0.49885989359006838</v>
      </c>
      <c r="BB463" s="601">
        <v>20</v>
      </c>
      <c r="BC463" s="598">
        <f t="shared" si="333"/>
        <v>5.1255766273705788E-3</v>
      </c>
      <c r="BD463" s="601">
        <v>10</v>
      </c>
      <c r="BE463" s="598">
        <f t="shared" si="334"/>
        <v>0.27777777777777779</v>
      </c>
      <c r="BF463" s="600">
        <f t="shared" si="335"/>
        <v>30</v>
      </c>
      <c r="BG463" s="598">
        <f t="shared" si="336"/>
        <v>7.6180802437785678E-3</v>
      </c>
      <c r="BH463" s="601">
        <v>19</v>
      </c>
      <c r="BI463" s="598">
        <f t="shared" si="337"/>
        <v>0.95</v>
      </c>
      <c r="BJ463" s="601">
        <v>10</v>
      </c>
      <c r="BK463" s="598">
        <f t="shared" si="345"/>
        <v>1</v>
      </c>
      <c r="BL463" s="600">
        <f t="shared" si="338"/>
        <v>29</v>
      </c>
      <c r="BM463" s="598">
        <f t="shared" si="339"/>
        <v>0.96666666666666667</v>
      </c>
      <c r="BN463" s="601">
        <v>12</v>
      </c>
      <c r="BO463" s="598">
        <f t="shared" si="340"/>
        <v>3.0472320975114273E-3</v>
      </c>
      <c r="BP463" s="601">
        <v>19</v>
      </c>
      <c r="BQ463" s="598">
        <f t="shared" si="323"/>
        <v>4.8247841543930933E-3</v>
      </c>
      <c r="BR463" s="601">
        <f t="shared" si="324"/>
        <v>31</v>
      </c>
      <c r="BS463" s="598">
        <f t="shared" si="341"/>
        <v>7.8720162519045206E-3</v>
      </c>
      <c r="BT463" s="600">
        <v>2</v>
      </c>
      <c r="BU463" s="598">
        <f t="shared" si="342"/>
        <v>0.4</v>
      </c>
      <c r="BV463" s="600">
        <v>1</v>
      </c>
      <c r="BW463" s="598">
        <f t="shared" si="343"/>
        <v>0.33333333333333331</v>
      </c>
      <c r="BX463" s="387" t="str">
        <f t="shared" si="344"/>
        <v/>
      </c>
    </row>
    <row r="464" spans="1:76" s="167" customFormat="1" x14ac:dyDescent="0.2">
      <c r="A464" s="379" t="s">
        <v>146</v>
      </c>
      <c r="B464" s="379" t="s">
        <v>149</v>
      </c>
      <c r="C464" s="379" t="s">
        <v>153</v>
      </c>
      <c r="D464" s="379" t="s">
        <v>515</v>
      </c>
      <c r="E464" s="379" t="s">
        <v>504</v>
      </c>
      <c r="F464" s="379" t="s">
        <v>505</v>
      </c>
      <c r="G464" s="10" t="s">
        <v>928</v>
      </c>
      <c r="H464" s="12" t="s">
        <v>1109</v>
      </c>
      <c r="I464" s="10" t="s">
        <v>934</v>
      </c>
      <c r="J464" s="591"/>
      <c r="K464" s="380"/>
      <c r="L464" s="380"/>
      <c r="M464" s="381"/>
      <c r="N464" s="380"/>
      <c r="O464" s="380"/>
      <c r="P464" s="380"/>
      <c r="Q464" s="382"/>
      <c r="R464" s="382"/>
      <c r="S464" s="382"/>
      <c r="T464" s="147" t="s">
        <v>386</v>
      </c>
      <c r="U464" s="383">
        <v>3</v>
      </c>
      <c r="V464" s="600">
        <v>0</v>
      </c>
      <c r="W464" s="600">
        <v>4</v>
      </c>
      <c r="X464" s="123">
        <f t="shared" si="325"/>
        <v>1.3333333333333333</v>
      </c>
      <c r="Y464" s="601">
        <f t="shared" si="326"/>
        <v>2898.3333333333335</v>
      </c>
      <c r="Z464" s="601">
        <f t="shared" si="348"/>
        <v>1317.6666666666667</v>
      </c>
      <c r="AA464" s="600">
        <v>3</v>
      </c>
      <c r="AB464" s="598">
        <f t="shared" si="349"/>
        <v>0.75</v>
      </c>
      <c r="AC464" s="384"/>
      <c r="AD464" s="385"/>
      <c r="AE464" s="600">
        <v>3</v>
      </c>
      <c r="AF464" s="598">
        <f t="shared" si="350"/>
        <v>1</v>
      </c>
      <c r="AG464" s="600">
        <f>AE464</f>
        <v>3</v>
      </c>
      <c r="AH464" s="385"/>
      <c r="AI464" s="600">
        <v>0</v>
      </c>
      <c r="AJ464" s="598">
        <f t="shared" si="346"/>
        <v>0</v>
      </c>
      <c r="AK464" s="600">
        <v>0</v>
      </c>
      <c r="AL464" s="598">
        <f t="shared" si="347"/>
        <v>0</v>
      </c>
      <c r="AM464" s="386">
        <v>8684</v>
      </c>
      <c r="AN464" s="601">
        <v>11</v>
      </c>
      <c r="AO464" s="602">
        <f t="shared" si="327"/>
        <v>1.2650948821161588E-3</v>
      </c>
      <c r="AP464" s="601">
        <f t="shared" si="351"/>
        <v>8695</v>
      </c>
      <c r="AQ464" s="167">
        <v>12400</v>
      </c>
      <c r="AR464" s="665">
        <v>0.7012096774193548</v>
      </c>
      <c r="AS464" s="386">
        <f t="shared" si="328"/>
        <v>8684</v>
      </c>
      <c r="AT464" s="386">
        <f t="shared" si="329"/>
        <v>11</v>
      </c>
      <c r="AU464" s="601">
        <f t="shared" si="330"/>
        <v>8695</v>
      </c>
      <c r="AV464" s="601">
        <v>3942</v>
      </c>
      <c r="AW464" s="598">
        <f t="shared" si="317"/>
        <v>0.45393827729157071</v>
      </c>
      <c r="AX464" s="601">
        <v>11</v>
      </c>
      <c r="AY464" s="598">
        <f t="shared" si="322"/>
        <v>1</v>
      </c>
      <c r="AZ464" s="601">
        <f t="shared" si="331"/>
        <v>3953</v>
      </c>
      <c r="BA464" s="598">
        <f t="shared" si="332"/>
        <v>0.45462909718228867</v>
      </c>
      <c r="BB464" s="601">
        <v>21</v>
      </c>
      <c r="BC464" s="598">
        <f t="shared" si="333"/>
        <v>5.3272450532724502E-3</v>
      </c>
      <c r="BD464" s="601">
        <v>4</v>
      </c>
      <c r="BE464" s="598">
        <f t="shared" si="334"/>
        <v>0.36363636363636365</v>
      </c>
      <c r="BF464" s="600">
        <f t="shared" si="335"/>
        <v>25</v>
      </c>
      <c r="BG464" s="598">
        <f t="shared" si="336"/>
        <v>6.3243106501391349E-3</v>
      </c>
      <c r="BH464" s="601">
        <v>18</v>
      </c>
      <c r="BI464" s="598">
        <f t="shared" si="337"/>
        <v>0.8571428571428571</v>
      </c>
      <c r="BJ464" s="601">
        <v>4</v>
      </c>
      <c r="BK464" s="598">
        <f t="shared" si="345"/>
        <v>1</v>
      </c>
      <c r="BL464" s="600">
        <f t="shared" si="338"/>
        <v>22</v>
      </c>
      <c r="BM464" s="598">
        <f t="shared" si="339"/>
        <v>0.88</v>
      </c>
      <c r="BN464" s="601">
        <v>2</v>
      </c>
      <c r="BO464" s="598">
        <f t="shared" si="340"/>
        <v>5.0594485201113073E-4</v>
      </c>
      <c r="BP464" s="601">
        <v>92</v>
      </c>
      <c r="BQ464" s="598">
        <f t="shared" si="323"/>
        <v>2.3273463192512018E-2</v>
      </c>
      <c r="BR464" s="601">
        <f t="shared" si="324"/>
        <v>94</v>
      </c>
      <c r="BS464" s="598">
        <f t="shared" si="341"/>
        <v>2.3779408044523147E-2</v>
      </c>
      <c r="BT464" s="600">
        <v>0</v>
      </c>
      <c r="BU464" s="598">
        <f t="shared" si="342"/>
        <v>0</v>
      </c>
      <c r="BV464" s="600">
        <v>0</v>
      </c>
      <c r="BW464" s="598">
        <f t="shared" si="343"/>
        <v>0</v>
      </c>
      <c r="BX464" s="387" t="str">
        <f t="shared" si="344"/>
        <v/>
      </c>
    </row>
    <row r="465" spans="1:76" s="167" customFormat="1" x14ac:dyDescent="0.2">
      <c r="A465" s="379" t="s">
        <v>146</v>
      </c>
      <c r="B465" s="379" t="s">
        <v>149</v>
      </c>
      <c r="C465" s="379" t="s">
        <v>154</v>
      </c>
      <c r="D465" s="379" t="s">
        <v>515</v>
      </c>
      <c r="E465" s="379" t="s">
        <v>504</v>
      </c>
      <c r="F465" s="379" t="s">
        <v>505</v>
      </c>
      <c r="G465" s="10" t="s">
        <v>928</v>
      </c>
      <c r="H465" s="12" t="s">
        <v>1109</v>
      </c>
      <c r="I465" s="591" t="s">
        <v>934</v>
      </c>
      <c r="J465" s="591"/>
      <c r="K465" s="391" t="s">
        <v>449</v>
      </c>
      <c r="L465" s="391" t="s">
        <v>455</v>
      </c>
      <c r="M465" s="473" t="s">
        <v>460</v>
      </c>
      <c r="N465" s="391" t="s">
        <v>437</v>
      </c>
      <c r="O465" s="391" t="s">
        <v>438</v>
      </c>
      <c r="P465" s="391" t="s">
        <v>438</v>
      </c>
      <c r="Q465" s="386">
        <v>33773</v>
      </c>
      <c r="R465" s="386">
        <v>335</v>
      </c>
      <c r="S465" s="386">
        <v>45</v>
      </c>
      <c r="T465" s="147" t="s">
        <v>386</v>
      </c>
      <c r="U465" s="383">
        <v>4</v>
      </c>
      <c r="V465" s="600">
        <v>0</v>
      </c>
      <c r="W465" s="600">
        <v>9</v>
      </c>
      <c r="X465" s="123">
        <f t="shared" si="325"/>
        <v>2.25</v>
      </c>
      <c r="Y465" s="601">
        <f t="shared" si="326"/>
        <v>2752.5</v>
      </c>
      <c r="Z465" s="601">
        <f t="shared" si="348"/>
        <v>1401</v>
      </c>
      <c r="AA465" s="600">
        <v>4</v>
      </c>
      <c r="AB465" s="598">
        <f t="shared" si="349"/>
        <v>0.44444444444444442</v>
      </c>
      <c r="AC465" s="384"/>
      <c r="AD465" s="385"/>
      <c r="AE465" s="600">
        <v>2</v>
      </c>
      <c r="AF465" s="598">
        <f t="shared" si="350"/>
        <v>0.5</v>
      </c>
      <c r="AG465" s="600">
        <f>AE465</f>
        <v>2</v>
      </c>
      <c r="AH465" s="385"/>
      <c r="AI465" s="600">
        <v>0</v>
      </c>
      <c r="AJ465" s="598">
        <f t="shared" si="346"/>
        <v>0</v>
      </c>
      <c r="AK465" s="600">
        <v>0</v>
      </c>
      <c r="AL465" s="598">
        <f t="shared" si="347"/>
        <v>0</v>
      </c>
      <c r="AM465" s="386">
        <v>10997</v>
      </c>
      <c r="AN465" s="601">
        <v>13</v>
      </c>
      <c r="AO465" s="602">
        <f t="shared" si="327"/>
        <v>1.1807447774750228E-3</v>
      </c>
      <c r="AP465" s="601">
        <f t="shared" si="351"/>
        <v>11010</v>
      </c>
      <c r="AQ465" s="167">
        <v>15150</v>
      </c>
      <c r="AR465" s="665">
        <v>0.72673267326732671</v>
      </c>
      <c r="AS465" s="386">
        <f t="shared" si="328"/>
        <v>10997</v>
      </c>
      <c r="AT465" s="386">
        <f t="shared" si="329"/>
        <v>13</v>
      </c>
      <c r="AU465" s="601">
        <f t="shared" si="330"/>
        <v>11010</v>
      </c>
      <c r="AV465" s="601">
        <v>5593</v>
      </c>
      <c r="AW465" s="598">
        <f t="shared" si="317"/>
        <v>0.50859325270528322</v>
      </c>
      <c r="AX465" s="601">
        <v>11</v>
      </c>
      <c r="AY465" s="598">
        <f t="shared" si="322"/>
        <v>0.84615384615384615</v>
      </c>
      <c r="AZ465" s="601">
        <f t="shared" si="331"/>
        <v>5604</v>
      </c>
      <c r="BA465" s="598">
        <f t="shared" si="332"/>
        <v>0.50899182561307899</v>
      </c>
      <c r="BB465" s="601">
        <v>37</v>
      </c>
      <c r="BC465" s="598">
        <f t="shared" si="333"/>
        <v>6.6154121222957267E-3</v>
      </c>
      <c r="BD465" s="601">
        <v>6</v>
      </c>
      <c r="BE465" s="598">
        <f t="shared" si="334"/>
        <v>0.54545454545454541</v>
      </c>
      <c r="BF465" s="600">
        <f t="shared" si="335"/>
        <v>43</v>
      </c>
      <c r="BG465" s="598">
        <f t="shared" si="336"/>
        <v>7.6730906495360461E-3</v>
      </c>
      <c r="BH465" s="601">
        <v>26</v>
      </c>
      <c r="BI465" s="598">
        <f t="shared" si="337"/>
        <v>0.70270270270270274</v>
      </c>
      <c r="BJ465" s="601">
        <v>6</v>
      </c>
      <c r="BK465" s="598">
        <f t="shared" si="345"/>
        <v>1</v>
      </c>
      <c r="BL465" s="600">
        <f t="shared" si="338"/>
        <v>32</v>
      </c>
      <c r="BM465" s="598">
        <f t="shared" si="339"/>
        <v>0.7441860465116279</v>
      </c>
      <c r="BN465" s="601">
        <v>10</v>
      </c>
      <c r="BO465" s="598">
        <f t="shared" si="340"/>
        <v>1.7844396859386152E-3</v>
      </c>
      <c r="BP465" s="601">
        <v>101</v>
      </c>
      <c r="BQ465" s="598">
        <f t="shared" si="323"/>
        <v>1.8022840827980013E-2</v>
      </c>
      <c r="BR465" s="601">
        <f t="shared" si="324"/>
        <v>111</v>
      </c>
      <c r="BS465" s="598">
        <f t="shared" si="341"/>
        <v>1.980728051391863E-2</v>
      </c>
      <c r="BT465" s="600">
        <v>2</v>
      </c>
      <c r="BU465" s="598">
        <f t="shared" si="342"/>
        <v>0.22222222222222221</v>
      </c>
      <c r="BV465" s="600">
        <v>2</v>
      </c>
      <c r="BW465" s="598">
        <f t="shared" si="343"/>
        <v>0.5</v>
      </c>
      <c r="BX465" s="387" t="str">
        <f t="shared" si="344"/>
        <v/>
      </c>
    </row>
    <row r="466" spans="1:76" s="487" customFormat="1" ht="13.5" thickBot="1" x14ac:dyDescent="0.25">
      <c r="A466" s="392" t="s">
        <v>146</v>
      </c>
      <c r="B466" s="392" t="s">
        <v>149</v>
      </c>
      <c r="C466" s="392" t="s">
        <v>502</v>
      </c>
      <c r="D466" s="392" t="s">
        <v>509</v>
      </c>
      <c r="E466" s="392" t="s">
        <v>504</v>
      </c>
      <c r="F466" s="392" t="s">
        <v>505</v>
      </c>
      <c r="G466" s="9" t="s">
        <v>928</v>
      </c>
      <c r="H466" s="83" t="s">
        <v>1109</v>
      </c>
      <c r="I466" s="593" t="s">
        <v>934</v>
      </c>
      <c r="J466" s="9"/>
      <c r="K466" s="467"/>
      <c r="L466" s="467"/>
      <c r="M466" s="468"/>
      <c r="N466" s="467"/>
      <c r="O466" s="522"/>
      <c r="P466" s="467"/>
      <c r="Q466" s="466"/>
      <c r="R466" s="466"/>
      <c r="S466" s="466"/>
      <c r="T466" s="127" t="s">
        <v>386</v>
      </c>
      <c r="U466" s="397">
        <v>1</v>
      </c>
      <c r="V466" s="605">
        <v>0</v>
      </c>
      <c r="W466" s="605">
        <v>3</v>
      </c>
      <c r="X466" s="606">
        <f t="shared" si="325"/>
        <v>3</v>
      </c>
      <c r="Y466" s="607">
        <f t="shared" si="326"/>
        <v>33755</v>
      </c>
      <c r="Z466" s="607">
        <f t="shared" si="348"/>
        <v>16934</v>
      </c>
      <c r="AA466" s="605">
        <v>1</v>
      </c>
      <c r="AB466" s="608">
        <f t="shared" si="349"/>
        <v>0.33333333333333331</v>
      </c>
      <c r="AC466" s="605">
        <v>0</v>
      </c>
      <c r="AD466" s="608" t="s">
        <v>434</v>
      </c>
      <c r="AE466" s="605">
        <v>1</v>
      </c>
      <c r="AF466" s="608">
        <f t="shared" si="350"/>
        <v>1</v>
      </c>
      <c r="AG466" s="605">
        <v>1</v>
      </c>
      <c r="AH466" s="399"/>
      <c r="AI466" s="398"/>
      <c r="AJ466" s="399"/>
      <c r="AK466" s="398"/>
      <c r="AL466" s="399"/>
      <c r="AM466" s="396">
        <v>33589</v>
      </c>
      <c r="AN466" s="607">
        <v>166</v>
      </c>
      <c r="AO466" s="609">
        <f t="shared" si="327"/>
        <v>4.9177899570434008E-3</v>
      </c>
      <c r="AP466" s="607">
        <f t="shared" si="351"/>
        <v>33755</v>
      </c>
      <c r="AQ466" s="167">
        <v>46770</v>
      </c>
      <c r="AR466" s="665">
        <v>0.72172332691896512</v>
      </c>
      <c r="AS466" s="396">
        <f t="shared" si="328"/>
        <v>33589</v>
      </c>
      <c r="AT466" s="396">
        <f t="shared" si="329"/>
        <v>166</v>
      </c>
      <c r="AU466" s="607">
        <f t="shared" si="330"/>
        <v>33755</v>
      </c>
      <c r="AV466" s="607">
        <v>16786</v>
      </c>
      <c r="AW466" s="608">
        <f t="shared" si="317"/>
        <v>0.49974694096281519</v>
      </c>
      <c r="AX466" s="607">
        <v>148</v>
      </c>
      <c r="AY466" s="608">
        <f t="shared" si="322"/>
        <v>0.89156626506024095</v>
      </c>
      <c r="AZ466" s="607">
        <f t="shared" si="331"/>
        <v>16934</v>
      </c>
      <c r="BA466" s="608">
        <f t="shared" si="332"/>
        <v>0.50167382609983702</v>
      </c>
      <c r="BB466" s="607">
        <v>90</v>
      </c>
      <c r="BC466" s="608">
        <f t="shared" si="333"/>
        <v>5.3616108661980223E-3</v>
      </c>
      <c r="BD466" s="607">
        <v>38</v>
      </c>
      <c r="BE466" s="608">
        <f t="shared" si="334"/>
        <v>0.25675675675675674</v>
      </c>
      <c r="BF466" s="605">
        <f t="shared" si="335"/>
        <v>128</v>
      </c>
      <c r="BG466" s="608">
        <f t="shared" si="336"/>
        <v>7.558757529231133E-3</v>
      </c>
      <c r="BH466" s="607">
        <v>71</v>
      </c>
      <c r="BI466" s="608">
        <f t="shared" si="337"/>
        <v>0.78888888888888886</v>
      </c>
      <c r="BJ466" s="607">
        <v>38</v>
      </c>
      <c r="BK466" s="608">
        <f t="shared" si="345"/>
        <v>1</v>
      </c>
      <c r="BL466" s="605">
        <f t="shared" si="338"/>
        <v>109</v>
      </c>
      <c r="BM466" s="608">
        <f t="shared" si="339"/>
        <v>0.8515625</v>
      </c>
      <c r="BN466" s="607">
        <v>13</v>
      </c>
      <c r="BO466" s="608">
        <f t="shared" si="340"/>
        <v>7.676863115625369E-4</v>
      </c>
      <c r="BP466" s="607">
        <v>322</v>
      </c>
      <c r="BQ466" s="608">
        <f t="shared" si="323"/>
        <v>1.9014999409472069E-2</v>
      </c>
      <c r="BR466" s="607">
        <f t="shared" si="324"/>
        <v>335</v>
      </c>
      <c r="BS466" s="608">
        <f t="shared" si="341"/>
        <v>1.9782685721034605E-2</v>
      </c>
      <c r="BT466" s="605">
        <v>1</v>
      </c>
      <c r="BU466" s="608">
        <f t="shared" si="342"/>
        <v>0.33333333333333331</v>
      </c>
      <c r="BV466" s="605">
        <v>0</v>
      </c>
      <c r="BW466" s="608">
        <f t="shared" si="343"/>
        <v>0</v>
      </c>
      <c r="BX466" s="411" t="str">
        <f t="shared" si="344"/>
        <v/>
      </c>
    </row>
    <row r="467" spans="1:76" s="486" customFormat="1" x14ac:dyDescent="0.2">
      <c r="A467" s="400" t="s">
        <v>155</v>
      </c>
      <c r="B467" s="400" t="s">
        <v>156</v>
      </c>
      <c r="C467" s="400" t="s">
        <v>502</v>
      </c>
      <c r="D467" s="400" t="s">
        <v>507</v>
      </c>
      <c r="E467" s="400" t="s">
        <v>504</v>
      </c>
      <c r="F467" s="400" t="s">
        <v>519</v>
      </c>
      <c r="G467" s="592" t="s">
        <v>321</v>
      </c>
      <c r="H467" s="592" t="s">
        <v>1109</v>
      </c>
      <c r="I467" s="592" t="s">
        <v>934</v>
      </c>
      <c r="J467" s="592"/>
      <c r="K467" s="401"/>
      <c r="L467" s="401"/>
      <c r="M467" s="402"/>
      <c r="N467" s="401"/>
      <c r="O467" s="401"/>
      <c r="P467" s="401"/>
      <c r="Q467" s="403"/>
      <c r="R467" s="403"/>
      <c r="S467" s="403"/>
      <c r="T467" s="147" t="s">
        <v>386</v>
      </c>
      <c r="U467" s="405">
        <v>6</v>
      </c>
      <c r="V467" s="597">
        <v>0</v>
      </c>
      <c r="W467" s="597">
        <v>15</v>
      </c>
      <c r="X467" s="113">
        <f t="shared" si="325"/>
        <v>2.5</v>
      </c>
      <c r="Y467" s="114">
        <f t="shared" si="326"/>
        <v>576.5</v>
      </c>
      <c r="Z467" s="114">
        <f t="shared" si="348"/>
        <v>316.5</v>
      </c>
      <c r="AA467" s="406"/>
      <c r="AB467" s="407"/>
      <c r="AC467" s="406"/>
      <c r="AD467" s="407"/>
      <c r="AE467" s="406"/>
      <c r="AF467" s="407"/>
      <c r="AG467" s="406"/>
      <c r="AH467" s="407"/>
      <c r="AI467" s="597">
        <v>4</v>
      </c>
      <c r="AJ467" s="115">
        <f>AI467/W467</f>
        <v>0.26666666666666666</v>
      </c>
      <c r="AK467" s="597">
        <v>2</v>
      </c>
      <c r="AL467" s="115">
        <f>AK467/U467</f>
        <v>0.33333333333333331</v>
      </c>
      <c r="AM467" s="408">
        <v>3081</v>
      </c>
      <c r="AN467" s="114">
        <v>378</v>
      </c>
      <c r="AO467" s="118">
        <f t="shared" si="327"/>
        <v>0.10928013876843018</v>
      </c>
      <c r="AP467" s="114">
        <f t="shared" si="351"/>
        <v>3459</v>
      </c>
      <c r="AQ467" s="167">
        <v>4810</v>
      </c>
      <c r="AR467" s="665">
        <v>0.71912681912681908</v>
      </c>
      <c r="AS467" s="408">
        <f t="shared" si="328"/>
        <v>3081</v>
      </c>
      <c r="AT467" s="408">
        <f t="shared" si="329"/>
        <v>378</v>
      </c>
      <c r="AU467" s="114">
        <f t="shared" si="330"/>
        <v>3459</v>
      </c>
      <c r="AV467" s="114">
        <v>1599</v>
      </c>
      <c r="AW467" s="115">
        <f t="shared" si="317"/>
        <v>0.51898734177215189</v>
      </c>
      <c r="AX467" s="114">
        <v>300</v>
      </c>
      <c r="AY467" s="115">
        <f t="shared" si="322"/>
        <v>0.79365079365079361</v>
      </c>
      <c r="AZ467" s="114">
        <f t="shared" si="331"/>
        <v>1899</v>
      </c>
      <c r="BA467" s="115">
        <f t="shared" si="332"/>
        <v>0.54900260190806593</v>
      </c>
      <c r="BB467" s="114">
        <v>22</v>
      </c>
      <c r="BC467" s="115">
        <f t="shared" si="333"/>
        <v>1.3758599124452783E-2</v>
      </c>
      <c r="BD467" s="114">
        <v>4</v>
      </c>
      <c r="BE467" s="115">
        <f t="shared" si="334"/>
        <v>1.3333333333333334E-2</v>
      </c>
      <c r="BF467" s="597">
        <f t="shared" si="335"/>
        <v>26</v>
      </c>
      <c r="BG467" s="115">
        <f t="shared" si="336"/>
        <v>1.369141653501843E-2</v>
      </c>
      <c r="BH467" s="114">
        <v>19</v>
      </c>
      <c r="BI467" s="115">
        <f t="shared" si="337"/>
        <v>0.86363636363636365</v>
      </c>
      <c r="BJ467" s="114">
        <v>3</v>
      </c>
      <c r="BK467" s="115">
        <f t="shared" si="345"/>
        <v>0.75</v>
      </c>
      <c r="BL467" s="597">
        <f t="shared" si="338"/>
        <v>22</v>
      </c>
      <c r="BM467" s="115">
        <f t="shared" si="339"/>
        <v>0.84615384615384615</v>
      </c>
      <c r="BN467" s="114">
        <v>5</v>
      </c>
      <c r="BO467" s="115">
        <f t="shared" si="340"/>
        <v>2.6329647182727752E-3</v>
      </c>
      <c r="BP467" s="114">
        <v>23</v>
      </c>
      <c r="BQ467" s="115">
        <f t="shared" si="323"/>
        <v>1.2111637704054766E-2</v>
      </c>
      <c r="BR467" s="114">
        <f t="shared" si="324"/>
        <v>28</v>
      </c>
      <c r="BS467" s="115">
        <f t="shared" si="341"/>
        <v>1.474460242232754E-2</v>
      </c>
      <c r="BT467" s="597">
        <v>3</v>
      </c>
      <c r="BU467" s="115">
        <f t="shared" si="342"/>
        <v>0.2</v>
      </c>
      <c r="BV467" s="597">
        <v>2</v>
      </c>
      <c r="BW467" s="115">
        <f t="shared" si="343"/>
        <v>0.33333333333333331</v>
      </c>
      <c r="BX467" s="409" t="str">
        <f t="shared" si="344"/>
        <v/>
      </c>
    </row>
    <row r="468" spans="1:76" s="167" customFormat="1" x14ac:dyDescent="0.2">
      <c r="A468" s="379" t="s">
        <v>155</v>
      </c>
      <c r="B468" s="379" t="s">
        <v>157</v>
      </c>
      <c r="C468" s="379" t="s">
        <v>158</v>
      </c>
      <c r="D468" s="379" t="s">
        <v>515</v>
      </c>
      <c r="E468" s="379" t="s">
        <v>504</v>
      </c>
      <c r="F468" s="379" t="s">
        <v>519</v>
      </c>
      <c r="G468" s="591" t="s">
        <v>321</v>
      </c>
      <c r="H468" s="592" t="s">
        <v>1109</v>
      </c>
      <c r="I468" s="591" t="s">
        <v>934</v>
      </c>
      <c r="J468" s="591"/>
      <c r="K468" s="380"/>
      <c r="L468" s="380"/>
      <c r="M468" s="381"/>
      <c r="N468" s="380"/>
      <c r="O468" s="380"/>
      <c r="P468" s="380"/>
      <c r="Q468" s="382"/>
      <c r="R468" s="382"/>
      <c r="S468" s="382"/>
      <c r="T468" s="147" t="s">
        <v>386</v>
      </c>
      <c r="U468" s="383">
        <v>1</v>
      </c>
      <c r="V468" s="600">
        <v>0</v>
      </c>
      <c r="W468" s="600">
        <v>3</v>
      </c>
      <c r="X468" s="123">
        <f t="shared" si="325"/>
        <v>3</v>
      </c>
      <c r="Y468" s="601">
        <f t="shared" si="326"/>
        <v>1457</v>
      </c>
      <c r="Z468" s="601">
        <f t="shared" si="348"/>
        <v>633</v>
      </c>
      <c r="AA468" s="600">
        <v>0</v>
      </c>
      <c r="AB468" s="598">
        <f t="shared" ref="AB468:AB476" si="352">AA468/W468</f>
        <v>0</v>
      </c>
      <c r="AC468" s="384"/>
      <c r="AD468" s="385"/>
      <c r="AE468" s="600">
        <v>0</v>
      </c>
      <c r="AF468" s="598">
        <f t="shared" ref="AF468:AF476" si="353">AE468/U468</f>
        <v>0</v>
      </c>
      <c r="AG468" s="600">
        <f>AE468</f>
        <v>0</v>
      </c>
      <c r="AH468" s="385"/>
      <c r="AI468" s="600">
        <v>0</v>
      </c>
      <c r="AJ468" s="598">
        <f>AI468/W468</f>
        <v>0</v>
      </c>
      <c r="AK468" s="600">
        <v>0</v>
      </c>
      <c r="AL468" s="598">
        <f>AK468/U468</f>
        <v>0</v>
      </c>
      <c r="AM468" s="386">
        <v>1438</v>
      </c>
      <c r="AN468" s="601">
        <v>19</v>
      </c>
      <c r="AO468" s="602">
        <f t="shared" si="327"/>
        <v>1.3040494166094716E-2</v>
      </c>
      <c r="AP468" s="601">
        <f t="shared" si="351"/>
        <v>1457</v>
      </c>
      <c r="AQ468" s="167">
        <v>2610</v>
      </c>
      <c r="AR468" s="665">
        <v>0.55823754789272029</v>
      </c>
      <c r="AS468" s="386">
        <f t="shared" si="328"/>
        <v>1438</v>
      </c>
      <c r="AT468" s="386">
        <f t="shared" si="329"/>
        <v>19</v>
      </c>
      <c r="AU468" s="601">
        <f t="shared" si="330"/>
        <v>1457</v>
      </c>
      <c r="AV468" s="601">
        <v>620</v>
      </c>
      <c r="AW468" s="598">
        <f t="shared" si="317"/>
        <v>0.43115438108484005</v>
      </c>
      <c r="AX468" s="601">
        <v>13</v>
      </c>
      <c r="AY468" s="598">
        <f t="shared" si="322"/>
        <v>0.68421052631578949</v>
      </c>
      <c r="AZ468" s="601">
        <f t="shared" si="331"/>
        <v>633</v>
      </c>
      <c r="BA468" s="598">
        <f t="shared" si="332"/>
        <v>0.43445435827041867</v>
      </c>
      <c r="BB468" s="601">
        <v>7</v>
      </c>
      <c r="BC468" s="598">
        <f t="shared" si="333"/>
        <v>1.1290322580645161E-2</v>
      </c>
      <c r="BD468" s="601">
        <v>1</v>
      </c>
      <c r="BE468" s="598">
        <f t="shared" si="334"/>
        <v>7.6923076923076927E-2</v>
      </c>
      <c r="BF468" s="600">
        <f t="shared" si="335"/>
        <v>8</v>
      </c>
      <c r="BG468" s="598">
        <f t="shared" si="336"/>
        <v>1.2638230647709321E-2</v>
      </c>
      <c r="BH468" s="601">
        <v>7</v>
      </c>
      <c r="BI468" s="598">
        <f t="shared" si="337"/>
        <v>1</v>
      </c>
      <c r="BJ468" s="601">
        <v>1</v>
      </c>
      <c r="BK468" s="598">
        <f t="shared" si="345"/>
        <v>1</v>
      </c>
      <c r="BL468" s="600">
        <f t="shared" si="338"/>
        <v>8</v>
      </c>
      <c r="BM468" s="598">
        <f t="shared" si="339"/>
        <v>1</v>
      </c>
      <c r="BN468" s="601">
        <v>2</v>
      </c>
      <c r="BO468" s="598">
        <f t="shared" si="340"/>
        <v>3.1595576619273301E-3</v>
      </c>
      <c r="BP468" s="601">
        <v>17</v>
      </c>
      <c r="BQ468" s="598">
        <f t="shared" si="323"/>
        <v>2.6856240126382307E-2</v>
      </c>
      <c r="BR468" s="601">
        <f t="shared" si="324"/>
        <v>19</v>
      </c>
      <c r="BS468" s="598">
        <f t="shared" si="341"/>
        <v>3.0015797788309637E-2</v>
      </c>
      <c r="BT468" s="600">
        <v>1</v>
      </c>
      <c r="BU468" s="598">
        <f t="shared" si="342"/>
        <v>0.33333333333333331</v>
      </c>
      <c r="BV468" s="600">
        <v>1</v>
      </c>
      <c r="BW468" s="598">
        <f t="shared" si="343"/>
        <v>1</v>
      </c>
      <c r="BX468" s="387" t="str">
        <f t="shared" si="344"/>
        <v/>
      </c>
    </row>
    <row r="469" spans="1:76" s="167" customFormat="1" x14ac:dyDescent="0.2">
      <c r="A469" s="379" t="s">
        <v>155</v>
      </c>
      <c r="B469" s="379" t="s">
        <v>157</v>
      </c>
      <c r="C469" s="379" t="s">
        <v>159</v>
      </c>
      <c r="D469" s="379" t="s">
        <v>515</v>
      </c>
      <c r="E469" s="379" t="s">
        <v>504</v>
      </c>
      <c r="F469" s="379" t="s">
        <v>519</v>
      </c>
      <c r="G469" s="591" t="s">
        <v>321</v>
      </c>
      <c r="H469" s="592" t="s">
        <v>1109</v>
      </c>
      <c r="I469" s="591" t="s">
        <v>934</v>
      </c>
      <c r="J469" s="591"/>
      <c r="K469" s="380"/>
      <c r="L469" s="380"/>
      <c r="M469" s="381"/>
      <c r="N469" s="380"/>
      <c r="O469" s="380"/>
      <c r="P469" s="380"/>
      <c r="Q469" s="382"/>
      <c r="R469" s="382"/>
      <c r="S469" s="382"/>
      <c r="T469" s="147" t="s">
        <v>386</v>
      </c>
      <c r="U469" s="383">
        <v>7</v>
      </c>
      <c r="V469" s="600">
        <v>0</v>
      </c>
      <c r="W469" s="600">
        <v>16</v>
      </c>
      <c r="X469" s="123">
        <f t="shared" si="325"/>
        <v>2.2857142857142856</v>
      </c>
      <c r="Y469" s="601">
        <f t="shared" si="326"/>
        <v>2625.7142857142858</v>
      </c>
      <c r="Z469" s="601">
        <f t="shared" si="348"/>
        <v>1462.7142857142858</v>
      </c>
      <c r="AA469" s="600">
        <v>6</v>
      </c>
      <c r="AB469" s="598">
        <f t="shared" si="352"/>
        <v>0.375</v>
      </c>
      <c r="AC469" s="384"/>
      <c r="AD469" s="385"/>
      <c r="AE469" s="600">
        <v>2</v>
      </c>
      <c r="AF469" s="598">
        <f t="shared" si="353"/>
        <v>0.2857142857142857</v>
      </c>
      <c r="AG469" s="600">
        <f>AE469</f>
        <v>2</v>
      </c>
      <c r="AH469" s="385"/>
      <c r="AI469" s="600">
        <v>0</v>
      </c>
      <c r="AJ469" s="598">
        <f>AI469/W469</f>
        <v>0</v>
      </c>
      <c r="AK469" s="600">
        <v>0</v>
      </c>
      <c r="AL469" s="598">
        <f>AK469/U469</f>
        <v>0</v>
      </c>
      <c r="AM469" s="386">
        <v>17935</v>
      </c>
      <c r="AN469" s="601">
        <v>445</v>
      </c>
      <c r="AO469" s="602">
        <f t="shared" si="327"/>
        <v>2.4211099020674646E-2</v>
      </c>
      <c r="AP469" s="601">
        <f t="shared" si="351"/>
        <v>18380</v>
      </c>
      <c r="AQ469" s="167">
        <v>26200</v>
      </c>
      <c r="AR469" s="665">
        <v>0.70152671755725193</v>
      </c>
      <c r="AS469" s="386">
        <f t="shared" si="328"/>
        <v>17935</v>
      </c>
      <c r="AT469" s="386">
        <f t="shared" si="329"/>
        <v>445</v>
      </c>
      <c r="AU469" s="601">
        <f t="shared" si="330"/>
        <v>18380</v>
      </c>
      <c r="AV469" s="601">
        <v>9881</v>
      </c>
      <c r="AW469" s="598">
        <f t="shared" si="317"/>
        <v>0.55093392807359909</v>
      </c>
      <c r="AX469" s="601">
        <v>358</v>
      </c>
      <c r="AY469" s="598">
        <f t="shared" si="322"/>
        <v>0.80449438202247192</v>
      </c>
      <c r="AZ469" s="601">
        <f t="shared" si="331"/>
        <v>10239</v>
      </c>
      <c r="BA469" s="598">
        <f t="shared" si="332"/>
        <v>0.55707290533188247</v>
      </c>
      <c r="BB469" s="601">
        <v>121</v>
      </c>
      <c r="BC469" s="598">
        <f t="shared" si="333"/>
        <v>1.2245724116992207E-2</v>
      </c>
      <c r="BD469" s="601">
        <v>16</v>
      </c>
      <c r="BE469" s="598">
        <f t="shared" si="334"/>
        <v>4.4692737430167599E-2</v>
      </c>
      <c r="BF469" s="600">
        <f t="shared" si="335"/>
        <v>137</v>
      </c>
      <c r="BG469" s="598">
        <f t="shared" si="336"/>
        <v>1.338021291141713E-2</v>
      </c>
      <c r="BH469" s="601">
        <v>108</v>
      </c>
      <c r="BI469" s="598">
        <f t="shared" si="337"/>
        <v>0.8925619834710744</v>
      </c>
      <c r="BJ469" s="601">
        <v>14</v>
      </c>
      <c r="BK469" s="598">
        <f t="shared" si="345"/>
        <v>0.875</v>
      </c>
      <c r="BL469" s="600">
        <f t="shared" si="338"/>
        <v>122</v>
      </c>
      <c r="BM469" s="598">
        <f t="shared" si="339"/>
        <v>0.89051094890510951</v>
      </c>
      <c r="BN469" s="601">
        <v>29</v>
      </c>
      <c r="BO469" s="598">
        <f t="shared" si="340"/>
        <v>2.8323078425627501E-3</v>
      </c>
      <c r="BP469" s="601">
        <v>202</v>
      </c>
      <c r="BQ469" s="598">
        <f t="shared" si="323"/>
        <v>1.9728489110264674E-2</v>
      </c>
      <c r="BR469" s="601">
        <f t="shared" si="324"/>
        <v>231</v>
      </c>
      <c r="BS469" s="598">
        <f t="shared" si="341"/>
        <v>2.2560796952827426E-2</v>
      </c>
      <c r="BT469" s="600">
        <v>6</v>
      </c>
      <c r="BU469" s="598">
        <f t="shared" si="342"/>
        <v>0.375</v>
      </c>
      <c r="BV469" s="600">
        <v>2</v>
      </c>
      <c r="BW469" s="598">
        <f t="shared" si="343"/>
        <v>0.2857142857142857</v>
      </c>
      <c r="BX469" s="387" t="str">
        <f t="shared" si="344"/>
        <v/>
      </c>
    </row>
    <row r="470" spans="1:76" s="167" customFormat="1" x14ac:dyDescent="0.2">
      <c r="A470" s="379" t="s">
        <v>155</v>
      </c>
      <c r="B470" s="379" t="s">
        <v>157</v>
      </c>
      <c r="C470" s="379" t="s">
        <v>160</v>
      </c>
      <c r="D470" s="379" t="s">
        <v>515</v>
      </c>
      <c r="E470" s="379" t="s">
        <v>504</v>
      </c>
      <c r="F470" s="379" t="s">
        <v>519</v>
      </c>
      <c r="G470" s="591" t="s">
        <v>321</v>
      </c>
      <c r="H470" s="592" t="s">
        <v>1109</v>
      </c>
      <c r="I470" s="591" t="s">
        <v>934</v>
      </c>
      <c r="J470" s="591"/>
      <c r="K470" s="391" t="s">
        <v>449</v>
      </c>
      <c r="L470" s="391" t="s">
        <v>461</v>
      </c>
      <c r="M470" s="473" t="s">
        <v>1037</v>
      </c>
      <c r="N470" s="391" t="s">
        <v>439</v>
      </c>
      <c r="O470" s="391" t="s">
        <v>438</v>
      </c>
      <c r="P470" s="391" t="s">
        <v>438</v>
      </c>
      <c r="Q470" s="386">
        <v>23296</v>
      </c>
      <c r="R470" s="386">
        <v>328</v>
      </c>
      <c r="S470" s="386">
        <v>58</v>
      </c>
      <c r="T470" s="147" t="s">
        <v>386</v>
      </c>
      <c r="U470" s="383">
        <v>2</v>
      </c>
      <c r="V470" s="600">
        <v>0</v>
      </c>
      <c r="W470" s="600">
        <v>5</v>
      </c>
      <c r="X470" s="123">
        <f t="shared" si="325"/>
        <v>2.5</v>
      </c>
      <c r="Y470" s="601">
        <f t="shared" si="326"/>
        <v>1729.5</v>
      </c>
      <c r="Z470" s="601">
        <f t="shared" si="348"/>
        <v>949.5</v>
      </c>
      <c r="AA470" s="600">
        <v>2</v>
      </c>
      <c r="AB470" s="598">
        <f t="shared" si="352"/>
        <v>0.4</v>
      </c>
      <c r="AC470" s="384"/>
      <c r="AD470" s="385"/>
      <c r="AE470" s="600">
        <v>1</v>
      </c>
      <c r="AF470" s="598">
        <f t="shared" si="353"/>
        <v>0.5</v>
      </c>
      <c r="AG470" s="600">
        <f>AE470</f>
        <v>1</v>
      </c>
      <c r="AH470" s="385"/>
      <c r="AI470" s="600">
        <v>3</v>
      </c>
      <c r="AJ470" s="598">
        <f>AI470/W470</f>
        <v>0.6</v>
      </c>
      <c r="AK470" s="600">
        <v>1</v>
      </c>
      <c r="AL470" s="598">
        <f>AK470/U470</f>
        <v>0.5</v>
      </c>
      <c r="AM470" s="386">
        <v>3081</v>
      </c>
      <c r="AN470" s="601">
        <v>378</v>
      </c>
      <c r="AO470" s="602">
        <f t="shared" si="327"/>
        <v>0.10928013876843018</v>
      </c>
      <c r="AP470" s="601">
        <f t="shared" si="351"/>
        <v>3459</v>
      </c>
      <c r="AQ470" s="167">
        <v>4810</v>
      </c>
      <c r="AR470" s="665">
        <v>0.71912681912681908</v>
      </c>
      <c r="AS470" s="386">
        <f t="shared" si="328"/>
        <v>3081</v>
      </c>
      <c r="AT470" s="386">
        <f t="shared" si="329"/>
        <v>378</v>
      </c>
      <c r="AU470" s="601">
        <f t="shared" si="330"/>
        <v>3459</v>
      </c>
      <c r="AV470" s="601">
        <v>1599</v>
      </c>
      <c r="AW470" s="598">
        <f t="shared" si="317"/>
        <v>0.51898734177215189</v>
      </c>
      <c r="AX470" s="601">
        <v>300</v>
      </c>
      <c r="AY470" s="598">
        <f t="shared" si="322"/>
        <v>0.79365079365079361</v>
      </c>
      <c r="AZ470" s="601">
        <f t="shared" si="331"/>
        <v>1899</v>
      </c>
      <c r="BA470" s="598">
        <f t="shared" si="332"/>
        <v>0.54900260190806593</v>
      </c>
      <c r="BB470" s="601">
        <v>22</v>
      </c>
      <c r="BC470" s="598">
        <f t="shared" si="333"/>
        <v>1.3758599124452783E-2</v>
      </c>
      <c r="BD470" s="601">
        <v>4</v>
      </c>
      <c r="BE470" s="598">
        <f t="shared" si="334"/>
        <v>1.3333333333333334E-2</v>
      </c>
      <c r="BF470" s="600">
        <f t="shared" si="335"/>
        <v>26</v>
      </c>
      <c r="BG470" s="598">
        <f t="shared" si="336"/>
        <v>1.369141653501843E-2</v>
      </c>
      <c r="BH470" s="601">
        <v>19</v>
      </c>
      <c r="BI470" s="598">
        <f t="shared" si="337"/>
        <v>0.86363636363636365</v>
      </c>
      <c r="BJ470" s="601">
        <v>3</v>
      </c>
      <c r="BK470" s="598">
        <f t="shared" si="345"/>
        <v>0.75</v>
      </c>
      <c r="BL470" s="600">
        <f t="shared" si="338"/>
        <v>22</v>
      </c>
      <c r="BM470" s="598">
        <f t="shared" si="339"/>
        <v>0.84615384615384615</v>
      </c>
      <c r="BN470" s="601">
        <v>1</v>
      </c>
      <c r="BO470" s="598">
        <f t="shared" si="340"/>
        <v>5.2659294365455498E-4</v>
      </c>
      <c r="BP470" s="601">
        <v>63</v>
      </c>
      <c r="BQ470" s="598">
        <f t="shared" si="323"/>
        <v>3.3175355450236969E-2</v>
      </c>
      <c r="BR470" s="601">
        <f t="shared" si="324"/>
        <v>64</v>
      </c>
      <c r="BS470" s="598">
        <f t="shared" si="341"/>
        <v>3.3701948393891519E-2</v>
      </c>
      <c r="BT470" s="600">
        <v>0</v>
      </c>
      <c r="BU470" s="598">
        <f t="shared" si="342"/>
        <v>0</v>
      </c>
      <c r="BV470" s="600">
        <v>0</v>
      </c>
      <c r="BW470" s="598">
        <f t="shared" si="343"/>
        <v>0</v>
      </c>
      <c r="BX470" s="387" t="str">
        <f t="shared" si="344"/>
        <v/>
      </c>
    </row>
    <row r="471" spans="1:76" s="487" customFormat="1" ht="13.5" thickBot="1" x14ac:dyDescent="0.25">
      <c r="A471" s="392" t="s">
        <v>155</v>
      </c>
      <c r="B471" s="392" t="s">
        <v>157</v>
      </c>
      <c r="C471" s="392" t="s">
        <v>502</v>
      </c>
      <c r="D471" s="392" t="s">
        <v>509</v>
      </c>
      <c r="E471" s="392" t="s">
        <v>504</v>
      </c>
      <c r="F471" s="392" t="s">
        <v>519</v>
      </c>
      <c r="G471" s="593" t="s">
        <v>321</v>
      </c>
      <c r="H471" s="620" t="s">
        <v>1109</v>
      </c>
      <c r="I471" s="593" t="s">
        <v>934</v>
      </c>
      <c r="J471" s="593"/>
      <c r="K471" s="467"/>
      <c r="L471" s="467"/>
      <c r="M471" s="468"/>
      <c r="N471" s="467"/>
      <c r="O471" s="467"/>
      <c r="P471" s="467"/>
      <c r="Q471" s="466"/>
      <c r="R471" s="466"/>
      <c r="S471" s="466"/>
      <c r="T471" s="127" t="s">
        <v>386</v>
      </c>
      <c r="U471" s="397">
        <v>1</v>
      </c>
      <c r="V471" s="605">
        <v>0</v>
      </c>
      <c r="W471" s="605">
        <v>4</v>
      </c>
      <c r="X471" s="606">
        <f t="shared" si="325"/>
        <v>4</v>
      </c>
      <c r="Y471" s="607">
        <f t="shared" si="326"/>
        <v>23296</v>
      </c>
      <c r="Z471" s="607">
        <f t="shared" si="348"/>
        <v>12771</v>
      </c>
      <c r="AA471" s="605">
        <v>1</v>
      </c>
      <c r="AB471" s="608">
        <f t="shared" si="352"/>
        <v>0.25</v>
      </c>
      <c r="AC471" s="605">
        <v>1</v>
      </c>
      <c r="AD471" s="608" t="s">
        <v>434</v>
      </c>
      <c r="AE471" s="605">
        <v>1</v>
      </c>
      <c r="AF471" s="608">
        <f t="shared" si="353"/>
        <v>1</v>
      </c>
      <c r="AG471" s="605">
        <v>1</v>
      </c>
      <c r="AH471" s="399"/>
      <c r="AI471" s="398"/>
      <c r="AJ471" s="399"/>
      <c r="AK471" s="398"/>
      <c r="AL471" s="399"/>
      <c r="AM471" s="396">
        <v>22454</v>
      </c>
      <c r="AN471" s="607">
        <v>842</v>
      </c>
      <c r="AO471" s="609">
        <f t="shared" si="327"/>
        <v>3.6143543956043959E-2</v>
      </c>
      <c r="AP471" s="607">
        <f t="shared" si="351"/>
        <v>23296</v>
      </c>
      <c r="AQ471" s="167">
        <v>33620</v>
      </c>
      <c r="AR471" s="665">
        <v>0.69292088042831645</v>
      </c>
      <c r="AS471" s="396">
        <f t="shared" si="328"/>
        <v>22454</v>
      </c>
      <c r="AT471" s="396">
        <f t="shared" si="329"/>
        <v>842</v>
      </c>
      <c r="AU471" s="607">
        <f t="shared" si="330"/>
        <v>23296</v>
      </c>
      <c r="AV471" s="607">
        <v>12100</v>
      </c>
      <c r="AW471" s="608">
        <f t="shared" si="317"/>
        <v>0.5388794869511</v>
      </c>
      <c r="AX471" s="607">
        <v>671</v>
      </c>
      <c r="AY471" s="608">
        <f t="shared" si="322"/>
        <v>0.79691211401425177</v>
      </c>
      <c r="AZ471" s="607">
        <f t="shared" si="331"/>
        <v>12771</v>
      </c>
      <c r="BA471" s="608">
        <f t="shared" si="332"/>
        <v>0.5482057005494505</v>
      </c>
      <c r="BB471" s="607">
        <v>150</v>
      </c>
      <c r="BC471" s="608">
        <f t="shared" si="333"/>
        <v>1.2396694214876033E-2</v>
      </c>
      <c r="BD471" s="607">
        <v>21</v>
      </c>
      <c r="BE471" s="608">
        <f t="shared" si="334"/>
        <v>3.129657228017884E-2</v>
      </c>
      <c r="BF471" s="605">
        <f t="shared" si="335"/>
        <v>171</v>
      </c>
      <c r="BG471" s="608">
        <f t="shared" si="336"/>
        <v>1.3389711064129669E-2</v>
      </c>
      <c r="BH471" s="607">
        <v>134</v>
      </c>
      <c r="BI471" s="608">
        <f t="shared" si="337"/>
        <v>0.89333333333333331</v>
      </c>
      <c r="BJ471" s="607">
        <v>18</v>
      </c>
      <c r="BK471" s="608">
        <f t="shared" si="345"/>
        <v>0.8571428571428571</v>
      </c>
      <c r="BL471" s="605">
        <f t="shared" si="338"/>
        <v>152</v>
      </c>
      <c r="BM471" s="608">
        <f t="shared" si="339"/>
        <v>0.88888888888888884</v>
      </c>
      <c r="BN471" s="607">
        <v>12</v>
      </c>
      <c r="BO471" s="608">
        <f t="shared" si="340"/>
        <v>9.3962884660559083E-4</v>
      </c>
      <c r="BP471" s="607">
        <v>144</v>
      </c>
      <c r="BQ471" s="608">
        <f t="shared" si="323"/>
        <v>1.127554615926709E-2</v>
      </c>
      <c r="BR471" s="607">
        <f t="shared" si="324"/>
        <v>156</v>
      </c>
      <c r="BS471" s="608">
        <f t="shared" si="341"/>
        <v>1.2215175005872681E-2</v>
      </c>
      <c r="BT471" s="605">
        <v>1</v>
      </c>
      <c r="BU471" s="608">
        <f t="shared" si="342"/>
        <v>0.25</v>
      </c>
      <c r="BV471" s="605">
        <v>0</v>
      </c>
      <c r="BW471" s="608">
        <f t="shared" si="343"/>
        <v>0</v>
      </c>
      <c r="BX471" s="411" t="str">
        <f t="shared" si="344"/>
        <v/>
      </c>
    </row>
    <row r="472" spans="1:76" s="486" customFormat="1" x14ac:dyDescent="0.2">
      <c r="A472" s="400" t="s">
        <v>161</v>
      </c>
      <c r="B472" s="400" t="s">
        <v>162</v>
      </c>
      <c r="C472" s="400" t="s">
        <v>163</v>
      </c>
      <c r="D472" s="400" t="s">
        <v>527</v>
      </c>
      <c r="E472" s="400" t="s">
        <v>504</v>
      </c>
      <c r="F472" s="400" t="s">
        <v>519</v>
      </c>
      <c r="G472" s="592" t="s">
        <v>920</v>
      </c>
      <c r="H472" s="592" t="s">
        <v>1110</v>
      </c>
      <c r="I472" s="592" t="s">
        <v>935</v>
      </c>
      <c r="J472" s="592" t="s">
        <v>936</v>
      </c>
      <c r="K472" s="401"/>
      <c r="L472" s="401"/>
      <c r="M472" s="402"/>
      <c r="N472" s="401"/>
      <c r="O472" s="401"/>
      <c r="P472" s="401"/>
      <c r="Q472" s="403"/>
      <c r="R472" s="403"/>
      <c r="S472" s="403"/>
      <c r="T472" s="147" t="s">
        <v>386</v>
      </c>
      <c r="U472" s="405">
        <v>2</v>
      </c>
      <c r="V472" s="597">
        <v>0</v>
      </c>
      <c r="W472" s="597">
        <v>4</v>
      </c>
      <c r="X472" s="113">
        <f t="shared" si="325"/>
        <v>2</v>
      </c>
      <c r="Y472" s="114">
        <f t="shared" si="326"/>
        <v>14189.5</v>
      </c>
      <c r="Z472" s="114">
        <f t="shared" si="348"/>
        <v>5859</v>
      </c>
      <c r="AA472" s="597">
        <v>2</v>
      </c>
      <c r="AB472" s="115">
        <f t="shared" si="352"/>
        <v>0.5</v>
      </c>
      <c r="AC472" s="406"/>
      <c r="AD472" s="407"/>
      <c r="AE472" s="597">
        <v>2</v>
      </c>
      <c r="AF472" s="115">
        <f t="shared" si="353"/>
        <v>1</v>
      </c>
      <c r="AG472" s="597">
        <f>AE472</f>
        <v>2</v>
      </c>
      <c r="AH472" s="407"/>
      <c r="AI472" s="406"/>
      <c r="AJ472" s="407"/>
      <c r="AK472" s="406"/>
      <c r="AL472" s="407"/>
      <c r="AM472" s="408">
        <v>28317</v>
      </c>
      <c r="AN472" s="114">
        <v>62</v>
      </c>
      <c r="AO472" s="118">
        <f t="shared" si="327"/>
        <v>2.1847140491208289E-3</v>
      </c>
      <c r="AP472" s="114">
        <f t="shared" si="351"/>
        <v>28379</v>
      </c>
      <c r="AQ472" s="167">
        <v>39900</v>
      </c>
      <c r="AR472" s="665">
        <v>0.71125313283208025</v>
      </c>
      <c r="AS472" s="408">
        <f t="shared" si="328"/>
        <v>28317</v>
      </c>
      <c r="AT472" s="408">
        <f t="shared" si="329"/>
        <v>62</v>
      </c>
      <c r="AU472" s="114">
        <f t="shared" si="330"/>
        <v>28379</v>
      </c>
      <c r="AV472" s="114">
        <v>11664</v>
      </c>
      <c r="AW472" s="115">
        <f t="shared" si="317"/>
        <v>0.41190804110604939</v>
      </c>
      <c r="AX472" s="114">
        <v>54</v>
      </c>
      <c r="AY472" s="115">
        <f t="shared" si="322"/>
        <v>0.87096774193548387</v>
      </c>
      <c r="AZ472" s="114">
        <f t="shared" si="331"/>
        <v>11718</v>
      </c>
      <c r="BA472" s="115">
        <f t="shared" si="332"/>
        <v>0.41291095528383664</v>
      </c>
      <c r="BB472" s="114">
        <v>65</v>
      </c>
      <c r="BC472" s="115">
        <f t="shared" si="333"/>
        <v>5.5727023319615916E-3</v>
      </c>
      <c r="BD472" s="597">
        <v>16</v>
      </c>
      <c r="BE472" s="115">
        <f t="shared" si="334"/>
        <v>0.29629629629629628</v>
      </c>
      <c r="BF472" s="597">
        <f t="shared" si="335"/>
        <v>81</v>
      </c>
      <c r="BG472" s="115">
        <f t="shared" si="336"/>
        <v>6.9124423963133645E-3</v>
      </c>
      <c r="BH472" s="114">
        <v>64</v>
      </c>
      <c r="BI472" s="115">
        <f t="shared" si="337"/>
        <v>0.98461538461538467</v>
      </c>
      <c r="BJ472" s="597">
        <v>14</v>
      </c>
      <c r="BK472" s="115">
        <f t="shared" si="345"/>
        <v>0.875</v>
      </c>
      <c r="BL472" s="597">
        <f t="shared" si="338"/>
        <v>78</v>
      </c>
      <c r="BM472" s="115">
        <f t="shared" si="339"/>
        <v>0.96296296296296291</v>
      </c>
      <c r="BN472" s="114">
        <v>8</v>
      </c>
      <c r="BO472" s="115">
        <f t="shared" si="340"/>
        <v>6.82710360129715E-4</v>
      </c>
      <c r="BP472" s="114">
        <v>413</v>
      </c>
      <c r="BQ472" s="115">
        <f t="shared" si="323"/>
        <v>3.5244922341696537E-2</v>
      </c>
      <c r="BR472" s="114">
        <f t="shared" si="324"/>
        <v>421</v>
      </c>
      <c r="BS472" s="115">
        <f t="shared" si="341"/>
        <v>3.5927632701826251E-2</v>
      </c>
      <c r="BT472" s="597">
        <v>0</v>
      </c>
      <c r="BU472" s="115">
        <f t="shared" si="342"/>
        <v>0</v>
      </c>
      <c r="BV472" s="597">
        <v>0</v>
      </c>
      <c r="BW472" s="115">
        <f t="shared" si="343"/>
        <v>0</v>
      </c>
      <c r="BX472" s="409" t="str">
        <f t="shared" si="344"/>
        <v/>
      </c>
    </row>
    <row r="473" spans="1:76" s="167" customFormat="1" x14ac:dyDescent="0.2">
      <c r="A473" s="379" t="s">
        <v>161</v>
      </c>
      <c r="B473" s="379" t="s">
        <v>162</v>
      </c>
      <c r="C473" s="379" t="s">
        <v>446</v>
      </c>
      <c r="D473" s="379" t="s">
        <v>527</v>
      </c>
      <c r="E473" s="379" t="s">
        <v>504</v>
      </c>
      <c r="F473" s="379" t="s">
        <v>519</v>
      </c>
      <c r="G473" s="591" t="s">
        <v>920</v>
      </c>
      <c r="H473" s="592" t="s">
        <v>1110</v>
      </c>
      <c r="I473" s="591" t="s">
        <v>935</v>
      </c>
      <c r="J473" s="591" t="s">
        <v>936</v>
      </c>
      <c r="K473" s="380"/>
      <c r="L473" s="380"/>
      <c r="M473" s="381"/>
      <c r="N473" s="380"/>
      <c r="O473" s="380"/>
      <c r="P473" s="380"/>
      <c r="Q473" s="382"/>
      <c r="R473" s="382"/>
      <c r="S473" s="382"/>
      <c r="T473" s="147" t="s">
        <v>386</v>
      </c>
      <c r="U473" s="383">
        <v>2</v>
      </c>
      <c r="V473" s="600">
        <v>0</v>
      </c>
      <c r="W473" s="600">
        <v>10</v>
      </c>
      <c r="X473" s="123">
        <f t="shared" si="325"/>
        <v>5</v>
      </c>
      <c r="Y473" s="601">
        <f t="shared" si="326"/>
        <v>13398</v>
      </c>
      <c r="Z473" s="601">
        <f t="shared" si="348"/>
        <v>6340.5</v>
      </c>
      <c r="AA473" s="600">
        <v>2</v>
      </c>
      <c r="AB473" s="598">
        <f t="shared" si="352"/>
        <v>0.2</v>
      </c>
      <c r="AC473" s="384"/>
      <c r="AD473" s="385"/>
      <c r="AE473" s="600">
        <v>1</v>
      </c>
      <c r="AF473" s="598">
        <f t="shared" si="353"/>
        <v>0.5</v>
      </c>
      <c r="AG473" s="600">
        <f>AE473</f>
        <v>1</v>
      </c>
      <c r="AH473" s="385"/>
      <c r="AI473" s="384"/>
      <c r="AJ473" s="385"/>
      <c r="AK473" s="384"/>
      <c r="AL473" s="385"/>
      <c r="AM473" s="386">
        <v>26773</v>
      </c>
      <c r="AN473" s="601">
        <v>23</v>
      </c>
      <c r="AO473" s="602">
        <f t="shared" si="327"/>
        <v>8.5833706523361693E-4</v>
      </c>
      <c r="AP473" s="601">
        <f t="shared" si="351"/>
        <v>26796</v>
      </c>
      <c r="AQ473" s="167">
        <v>36300</v>
      </c>
      <c r="AR473" s="665">
        <v>0.73818181818181816</v>
      </c>
      <c r="AS473" s="386">
        <f t="shared" si="328"/>
        <v>26773</v>
      </c>
      <c r="AT473" s="386">
        <f t="shared" si="329"/>
        <v>23</v>
      </c>
      <c r="AU473" s="601">
        <f t="shared" si="330"/>
        <v>26796</v>
      </c>
      <c r="AV473" s="601">
        <v>12664</v>
      </c>
      <c r="AW473" s="598">
        <f t="shared" si="317"/>
        <v>0.47301385724423861</v>
      </c>
      <c r="AX473" s="601">
        <v>17</v>
      </c>
      <c r="AY473" s="598">
        <f t="shared" si="322"/>
        <v>0.73913043478260865</v>
      </c>
      <c r="AZ473" s="601">
        <f t="shared" si="331"/>
        <v>12681</v>
      </c>
      <c r="BA473" s="598">
        <f t="shared" si="332"/>
        <v>0.47324227496641291</v>
      </c>
      <c r="BB473" s="601">
        <v>89</v>
      </c>
      <c r="BC473" s="598">
        <f t="shared" si="333"/>
        <v>7.0277953253316486E-3</v>
      </c>
      <c r="BD473" s="600">
        <v>5</v>
      </c>
      <c r="BE473" s="598">
        <f t="shared" si="334"/>
        <v>0.29411764705882354</v>
      </c>
      <c r="BF473" s="600">
        <f t="shared" si="335"/>
        <v>94</v>
      </c>
      <c r="BG473" s="598">
        <f t="shared" si="336"/>
        <v>7.4126646163551772E-3</v>
      </c>
      <c r="BH473" s="601">
        <v>89</v>
      </c>
      <c r="BI473" s="598">
        <f t="shared" si="337"/>
        <v>1</v>
      </c>
      <c r="BJ473" s="600">
        <v>5</v>
      </c>
      <c r="BK473" s="598">
        <f t="shared" si="345"/>
        <v>1</v>
      </c>
      <c r="BL473" s="600">
        <f t="shared" si="338"/>
        <v>94</v>
      </c>
      <c r="BM473" s="598">
        <f t="shared" si="339"/>
        <v>1</v>
      </c>
      <c r="BN473" s="601">
        <v>60</v>
      </c>
      <c r="BO473" s="598">
        <f t="shared" si="340"/>
        <v>4.7314880529926665E-3</v>
      </c>
      <c r="BP473" s="601">
        <v>601</v>
      </c>
      <c r="BQ473" s="598">
        <f t="shared" si="323"/>
        <v>4.7393738664143203E-2</v>
      </c>
      <c r="BR473" s="601">
        <f t="shared" si="324"/>
        <v>661</v>
      </c>
      <c r="BS473" s="598">
        <f t="shared" si="341"/>
        <v>5.2125226717135875E-2</v>
      </c>
      <c r="BT473" s="600">
        <v>2</v>
      </c>
      <c r="BU473" s="598">
        <f t="shared" si="342"/>
        <v>0.2</v>
      </c>
      <c r="BV473" s="600">
        <v>1</v>
      </c>
      <c r="BW473" s="598">
        <f t="shared" si="343"/>
        <v>0.5</v>
      </c>
      <c r="BX473" s="387" t="str">
        <f t="shared" si="344"/>
        <v/>
      </c>
    </row>
    <row r="474" spans="1:76" s="167" customFormat="1" x14ac:dyDescent="0.2">
      <c r="A474" s="379" t="s">
        <v>161</v>
      </c>
      <c r="B474" s="379" t="s">
        <v>162</v>
      </c>
      <c r="C474" s="379" t="s">
        <v>164</v>
      </c>
      <c r="D474" s="379" t="s">
        <v>527</v>
      </c>
      <c r="E474" s="379" t="s">
        <v>504</v>
      </c>
      <c r="F474" s="379" t="s">
        <v>519</v>
      </c>
      <c r="G474" s="591" t="s">
        <v>920</v>
      </c>
      <c r="H474" s="592" t="s">
        <v>1110</v>
      </c>
      <c r="I474" s="591" t="s">
        <v>935</v>
      </c>
      <c r="J474" s="591" t="s">
        <v>936</v>
      </c>
      <c r="K474" s="380"/>
      <c r="L474" s="380"/>
      <c r="M474" s="381"/>
      <c r="N474" s="380"/>
      <c r="O474" s="380"/>
      <c r="P474" s="380"/>
      <c r="Q474" s="382"/>
      <c r="R474" s="382"/>
      <c r="S474" s="382"/>
      <c r="T474" s="147" t="s">
        <v>386</v>
      </c>
      <c r="U474" s="383">
        <v>4</v>
      </c>
      <c r="V474" s="600">
        <v>0</v>
      </c>
      <c r="W474" s="600">
        <v>21</v>
      </c>
      <c r="X474" s="123">
        <f t="shared" si="325"/>
        <v>5.25</v>
      </c>
      <c r="Y474" s="601">
        <f t="shared" si="326"/>
        <v>20082</v>
      </c>
      <c r="Z474" s="601">
        <f t="shared" si="348"/>
        <v>8789.5</v>
      </c>
      <c r="AA474" s="600">
        <v>3</v>
      </c>
      <c r="AB474" s="598">
        <f t="shared" si="352"/>
        <v>0.14285714285714285</v>
      </c>
      <c r="AC474" s="384"/>
      <c r="AD474" s="385"/>
      <c r="AE474" s="600">
        <v>3</v>
      </c>
      <c r="AF474" s="598">
        <f t="shared" si="353"/>
        <v>0.75</v>
      </c>
      <c r="AG474" s="600">
        <f>AE474</f>
        <v>3</v>
      </c>
      <c r="AH474" s="385"/>
      <c r="AI474" s="384"/>
      <c r="AJ474" s="385"/>
      <c r="AK474" s="384"/>
      <c r="AL474" s="385"/>
      <c r="AM474" s="386">
        <v>80216</v>
      </c>
      <c r="AN474" s="601">
        <v>112</v>
      </c>
      <c r="AO474" s="602">
        <f t="shared" si="327"/>
        <v>1.3942834379045911E-3</v>
      </c>
      <c r="AP474" s="601">
        <f t="shared" si="351"/>
        <v>80328</v>
      </c>
      <c r="AQ474" s="167">
        <v>112600</v>
      </c>
      <c r="AR474" s="665">
        <v>0.71339253996447605</v>
      </c>
      <c r="AS474" s="386">
        <f t="shared" si="328"/>
        <v>80216</v>
      </c>
      <c r="AT474" s="386">
        <f t="shared" si="329"/>
        <v>112</v>
      </c>
      <c r="AU474" s="601">
        <f t="shared" si="330"/>
        <v>80328</v>
      </c>
      <c r="AV474" s="601">
        <v>35062</v>
      </c>
      <c r="AW474" s="598">
        <f t="shared" si="317"/>
        <v>0.43709484392141218</v>
      </c>
      <c r="AX474" s="601">
        <v>96</v>
      </c>
      <c r="AY474" s="598">
        <f t="shared" si="322"/>
        <v>0.8571428571428571</v>
      </c>
      <c r="AZ474" s="601">
        <f t="shared" si="331"/>
        <v>35158</v>
      </c>
      <c r="BA474" s="598">
        <f t="shared" si="332"/>
        <v>0.43768050990937157</v>
      </c>
      <c r="BB474" s="601">
        <v>234</v>
      </c>
      <c r="BC474" s="598">
        <f t="shared" si="333"/>
        <v>6.6738919628087385E-3</v>
      </c>
      <c r="BD474" s="600">
        <v>24</v>
      </c>
      <c r="BE474" s="598">
        <f t="shared" si="334"/>
        <v>0.25</v>
      </c>
      <c r="BF474" s="600">
        <f t="shared" si="335"/>
        <v>258</v>
      </c>
      <c r="BG474" s="598">
        <f t="shared" si="336"/>
        <v>7.3383013823311903E-3</v>
      </c>
      <c r="BH474" s="601">
        <v>232</v>
      </c>
      <c r="BI474" s="598">
        <f t="shared" si="337"/>
        <v>0.99145299145299148</v>
      </c>
      <c r="BJ474" s="600">
        <v>22</v>
      </c>
      <c r="BK474" s="598">
        <f t="shared" si="345"/>
        <v>0.91666666666666663</v>
      </c>
      <c r="BL474" s="600">
        <f t="shared" si="338"/>
        <v>254</v>
      </c>
      <c r="BM474" s="598">
        <f t="shared" si="339"/>
        <v>0.98449612403100772</v>
      </c>
      <c r="BN474" s="601">
        <v>334</v>
      </c>
      <c r="BO474" s="598">
        <f t="shared" si="340"/>
        <v>9.4999715569713868E-3</v>
      </c>
      <c r="BP474" s="601">
        <v>676</v>
      </c>
      <c r="BQ474" s="598">
        <f t="shared" si="323"/>
        <v>1.9227487342852265E-2</v>
      </c>
      <c r="BR474" s="601">
        <f t="shared" si="324"/>
        <v>1010</v>
      </c>
      <c r="BS474" s="598">
        <f t="shared" si="341"/>
        <v>2.8727458899823654E-2</v>
      </c>
      <c r="BT474" s="600">
        <v>6</v>
      </c>
      <c r="BU474" s="598">
        <f t="shared" si="342"/>
        <v>0.2857142857142857</v>
      </c>
      <c r="BV474" s="600">
        <v>0</v>
      </c>
      <c r="BW474" s="598">
        <f t="shared" si="343"/>
        <v>0</v>
      </c>
      <c r="BX474" s="387" t="str">
        <f t="shared" si="344"/>
        <v/>
      </c>
    </row>
    <row r="475" spans="1:76" s="167" customFormat="1" x14ac:dyDescent="0.2">
      <c r="A475" s="379" t="s">
        <v>161</v>
      </c>
      <c r="B475" s="379" t="s">
        <v>162</v>
      </c>
      <c r="C475" s="379" t="s">
        <v>165</v>
      </c>
      <c r="D475" s="379" t="s">
        <v>527</v>
      </c>
      <c r="E475" s="379" t="s">
        <v>504</v>
      </c>
      <c r="F475" s="379" t="s">
        <v>519</v>
      </c>
      <c r="G475" s="591" t="s">
        <v>920</v>
      </c>
      <c r="H475" s="592" t="s">
        <v>1110</v>
      </c>
      <c r="I475" s="591" t="s">
        <v>935</v>
      </c>
      <c r="J475" s="591" t="s">
        <v>936</v>
      </c>
      <c r="K475" s="391" t="s">
        <v>449</v>
      </c>
      <c r="L475" s="391" t="s">
        <v>461</v>
      </c>
      <c r="M475" s="473" t="s">
        <v>462</v>
      </c>
      <c r="N475" s="391" t="s">
        <v>451</v>
      </c>
      <c r="O475" s="391" t="s">
        <v>438</v>
      </c>
      <c r="P475" s="391" t="s">
        <v>438</v>
      </c>
      <c r="Q475" s="386">
        <v>80353</v>
      </c>
      <c r="R475" s="386">
        <v>1009</v>
      </c>
      <c r="S475" s="386">
        <v>172</v>
      </c>
      <c r="T475" s="147" t="s">
        <v>386</v>
      </c>
      <c r="U475" s="383">
        <v>2</v>
      </c>
      <c r="V475" s="600">
        <v>0</v>
      </c>
      <c r="W475" s="600">
        <v>9</v>
      </c>
      <c r="X475" s="123">
        <f t="shared" si="325"/>
        <v>4.5</v>
      </c>
      <c r="Y475" s="601">
        <f t="shared" si="326"/>
        <v>12576.5</v>
      </c>
      <c r="Z475" s="601">
        <f t="shared" si="348"/>
        <v>5379.5</v>
      </c>
      <c r="AA475" s="600">
        <v>2</v>
      </c>
      <c r="AB475" s="598">
        <f t="shared" si="352"/>
        <v>0.22222222222222221</v>
      </c>
      <c r="AC475" s="384"/>
      <c r="AD475" s="385"/>
      <c r="AE475" s="600">
        <v>1</v>
      </c>
      <c r="AF475" s="598">
        <f t="shared" si="353"/>
        <v>0.5</v>
      </c>
      <c r="AG475" s="600">
        <f>AE475</f>
        <v>1</v>
      </c>
      <c r="AH475" s="385"/>
      <c r="AI475" s="384"/>
      <c r="AJ475" s="385"/>
      <c r="AK475" s="384"/>
      <c r="AL475" s="385"/>
      <c r="AM475" s="386">
        <v>25126</v>
      </c>
      <c r="AN475" s="601">
        <v>27</v>
      </c>
      <c r="AO475" s="602">
        <f t="shared" si="327"/>
        <v>1.0734306046992406E-3</v>
      </c>
      <c r="AP475" s="601">
        <f t="shared" si="351"/>
        <v>25153</v>
      </c>
      <c r="AQ475" s="167">
        <v>36400</v>
      </c>
      <c r="AR475" s="665">
        <v>0.69101648351648348</v>
      </c>
      <c r="AS475" s="386">
        <f t="shared" si="328"/>
        <v>25126</v>
      </c>
      <c r="AT475" s="386">
        <f t="shared" si="329"/>
        <v>27</v>
      </c>
      <c r="AU475" s="601">
        <f t="shared" si="330"/>
        <v>25153</v>
      </c>
      <c r="AV475" s="601">
        <v>10734</v>
      </c>
      <c r="AW475" s="598">
        <f t="shared" si="317"/>
        <v>0.42720687733821539</v>
      </c>
      <c r="AX475" s="601">
        <v>25</v>
      </c>
      <c r="AY475" s="598">
        <f t="shared" si="322"/>
        <v>0.92592592592592593</v>
      </c>
      <c r="AZ475" s="601">
        <f t="shared" si="331"/>
        <v>10759</v>
      </c>
      <c r="BA475" s="598">
        <f t="shared" si="332"/>
        <v>0.42774221762811593</v>
      </c>
      <c r="BB475" s="601">
        <v>80</v>
      </c>
      <c r="BC475" s="598">
        <f t="shared" si="333"/>
        <v>7.4529532327184643E-3</v>
      </c>
      <c r="BD475" s="600">
        <v>3</v>
      </c>
      <c r="BE475" s="598">
        <f t="shared" si="334"/>
        <v>0.12</v>
      </c>
      <c r="BF475" s="600">
        <f t="shared" si="335"/>
        <v>83</v>
      </c>
      <c r="BG475" s="598">
        <f t="shared" si="336"/>
        <v>7.7144716051677662E-3</v>
      </c>
      <c r="BH475" s="601">
        <v>79</v>
      </c>
      <c r="BI475" s="598">
        <f t="shared" si="337"/>
        <v>0.98750000000000004</v>
      </c>
      <c r="BJ475" s="600">
        <v>3</v>
      </c>
      <c r="BK475" s="598">
        <f t="shared" si="345"/>
        <v>1</v>
      </c>
      <c r="BL475" s="600">
        <f t="shared" si="338"/>
        <v>82</v>
      </c>
      <c r="BM475" s="598">
        <f t="shared" si="339"/>
        <v>0.98795180722891562</v>
      </c>
      <c r="BN475" s="601">
        <v>58</v>
      </c>
      <c r="BO475" s="598">
        <f t="shared" si="340"/>
        <v>5.3908355795148251E-3</v>
      </c>
      <c r="BP475" s="601">
        <v>556</v>
      </c>
      <c r="BQ475" s="598">
        <f t="shared" si="323"/>
        <v>5.1677665210521424E-2</v>
      </c>
      <c r="BR475" s="601">
        <f t="shared" si="324"/>
        <v>614</v>
      </c>
      <c r="BS475" s="598">
        <f t="shared" si="341"/>
        <v>5.7068500790036246E-2</v>
      </c>
      <c r="BT475" s="600">
        <v>1</v>
      </c>
      <c r="BU475" s="598">
        <f t="shared" si="342"/>
        <v>0.1111111111111111</v>
      </c>
      <c r="BV475" s="600">
        <v>0</v>
      </c>
      <c r="BW475" s="598">
        <f t="shared" si="343"/>
        <v>0</v>
      </c>
      <c r="BX475" s="387" t="str">
        <f t="shared" si="344"/>
        <v/>
      </c>
    </row>
    <row r="476" spans="1:76" s="487" customFormat="1" ht="13.5" thickBot="1" x14ac:dyDescent="0.25">
      <c r="A476" s="392" t="s">
        <v>161</v>
      </c>
      <c r="B476" s="392" t="s">
        <v>162</v>
      </c>
      <c r="C476" s="392" t="s">
        <v>502</v>
      </c>
      <c r="D476" s="392" t="s">
        <v>509</v>
      </c>
      <c r="E476" s="392" t="s">
        <v>504</v>
      </c>
      <c r="F476" s="392" t="s">
        <v>519</v>
      </c>
      <c r="G476" s="593" t="s">
        <v>920</v>
      </c>
      <c r="H476" s="620" t="s">
        <v>1110</v>
      </c>
      <c r="I476" s="593" t="s">
        <v>935</v>
      </c>
      <c r="J476" s="593" t="s">
        <v>936</v>
      </c>
      <c r="K476" s="467"/>
      <c r="L476" s="517"/>
      <c r="M476" s="517"/>
      <c r="N476" s="467"/>
      <c r="O476" s="467"/>
      <c r="P476" s="467"/>
      <c r="Q476" s="466"/>
      <c r="R476" s="466"/>
      <c r="S476" s="466"/>
      <c r="T476" s="127" t="s">
        <v>386</v>
      </c>
      <c r="U476" s="465">
        <v>1</v>
      </c>
      <c r="V476" s="605">
        <v>0</v>
      </c>
      <c r="W476" s="605">
        <v>6</v>
      </c>
      <c r="X476" s="606">
        <f t="shared" si="325"/>
        <v>6</v>
      </c>
      <c r="Y476" s="607">
        <f t="shared" si="326"/>
        <v>80328</v>
      </c>
      <c r="Z476" s="607">
        <f t="shared" si="348"/>
        <v>35158</v>
      </c>
      <c r="AA476" s="605">
        <v>3</v>
      </c>
      <c r="AB476" s="608">
        <f t="shared" si="352"/>
        <v>0.5</v>
      </c>
      <c r="AC476" s="605">
        <v>4</v>
      </c>
      <c r="AD476" s="608" t="s">
        <v>434</v>
      </c>
      <c r="AE476" s="605">
        <v>1</v>
      </c>
      <c r="AF476" s="608">
        <f t="shared" si="353"/>
        <v>1</v>
      </c>
      <c r="AG476" s="605">
        <v>1</v>
      </c>
      <c r="AH476" s="399"/>
      <c r="AI476" s="398"/>
      <c r="AJ476" s="399"/>
      <c r="AK476" s="398"/>
      <c r="AL476" s="399"/>
      <c r="AM476" s="396">
        <v>80216</v>
      </c>
      <c r="AN476" s="607">
        <v>112</v>
      </c>
      <c r="AO476" s="609">
        <f t="shared" si="327"/>
        <v>1.3942834379045911E-3</v>
      </c>
      <c r="AP476" s="607">
        <f t="shared" si="351"/>
        <v>80328</v>
      </c>
      <c r="AQ476" s="167">
        <v>112600</v>
      </c>
      <c r="AR476" s="665">
        <v>0.71339253996447605</v>
      </c>
      <c r="AS476" s="396">
        <f t="shared" si="328"/>
        <v>80216</v>
      </c>
      <c r="AT476" s="396">
        <f t="shared" si="329"/>
        <v>112</v>
      </c>
      <c r="AU476" s="607">
        <f t="shared" si="330"/>
        <v>80328</v>
      </c>
      <c r="AV476" s="607">
        <v>35062</v>
      </c>
      <c r="AW476" s="608">
        <f t="shared" si="317"/>
        <v>0.43709484392141218</v>
      </c>
      <c r="AX476" s="607">
        <v>96</v>
      </c>
      <c r="AY476" s="608">
        <f t="shared" ref="AY476:AY495" si="354">IF(AT476="","",IF(AT476=0,"",AX476/AT476))</f>
        <v>0.8571428571428571</v>
      </c>
      <c r="AZ476" s="607">
        <f t="shared" si="331"/>
        <v>35158</v>
      </c>
      <c r="BA476" s="608">
        <f t="shared" si="332"/>
        <v>0.43768050990937157</v>
      </c>
      <c r="BB476" s="607">
        <v>234</v>
      </c>
      <c r="BC476" s="608">
        <f t="shared" si="333"/>
        <v>6.6738919628087385E-3</v>
      </c>
      <c r="BD476" s="605">
        <v>24</v>
      </c>
      <c r="BE476" s="608">
        <f t="shared" si="334"/>
        <v>0.25</v>
      </c>
      <c r="BF476" s="605">
        <f t="shared" si="335"/>
        <v>258</v>
      </c>
      <c r="BG476" s="608">
        <f t="shared" si="336"/>
        <v>7.3383013823311903E-3</v>
      </c>
      <c r="BH476" s="607">
        <v>232</v>
      </c>
      <c r="BI476" s="608">
        <f t="shared" si="337"/>
        <v>0.99145299145299148</v>
      </c>
      <c r="BJ476" s="605">
        <v>22</v>
      </c>
      <c r="BK476" s="608">
        <f t="shared" si="345"/>
        <v>0.91666666666666663</v>
      </c>
      <c r="BL476" s="605">
        <f t="shared" si="338"/>
        <v>254</v>
      </c>
      <c r="BM476" s="608">
        <f t="shared" si="339"/>
        <v>0.98449612403100772</v>
      </c>
      <c r="BN476" s="607">
        <v>89</v>
      </c>
      <c r="BO476" s="608">
        <f t="shared" si="340"/>
        <v>2.531429546618124E-3</v>
      </c>
      <c r="BP476" s="607">
        <v>799</v>
      </c>
      <c r="BQ476" s="608">
        <f t="shared" si="323"/>
        <v>2.2725979862335741E-2</v>
      </c>
      <c r="BR476" s="607">
        <f t="shared" si="324"/>
        <v>888</v>
      </c>
      <c r="BS476" s="608">
        <f t="shared" si="341"/>
        <v>2.5257409408953865E-2</v>
      </c>
      <c r="BT476" s="605">
        <v>0</v>
      </c>
      <c r="BU476" s="608">
        <f t="shared" si="342"/>
        <v>0</v>
      </c>
      <c r="BV476" s="605">
        <v>0</v>
      </c>
      <c r="BW476" s="608">
        <f t="shared" si="343"/>
        <v>0</v>
      </c>
      <c r="BX476" s="411" t="str">
        <f t="shared" si="344"/>
        <v/>
      </c>
    </row>
    <row r="477" spans="1:76" s="486" customFormat="1" x14ac:dyDescent="0.2">
      <c r="A477" s="400" t="s">
        <v>166</v>
      </c>
      <c r="B477" s="400" t="s">
        <v>167</v>
      </c>
      <c r="C477" s="400" t="s">
        <v>502</v>
      </c>
      <c r="D477" s="400" t="s">
        <v>507</v>
      </c>
      <c r="E477" s="400" t="s">
        <v>504</v>
      </c>
      <c r="F477" s="400" t="s">
        <v>519</v>
      </c>
      <c r="G477" s="592" t="s">
        <v>321</v>
      </c>
      <c r="H477" s="592" t="s">
        <v>1109</v>
      </c>
      <c r="I477" s="592" t="s">
        <v>934</v>
      </c>
      <c r="J477" s="592"/>
      <c r="K477" s="401"/>
      <c r="L477" s="401"/>
      <c r="M477" s="402"/>
      <c r="N477" s="401"/>
      <c r="O477" s="401"/>
      <c r="P477" s="401"/>
      <c r="Q477" s="403"/>
      <c r="R477" s="403"/>
      <c r="S477" s="403"/>
      <c r="T477" s="147" t="s">
        <v>386</v>
      </c>
      <c r="U477" s="405">
        <v>4</v>
      </c>
      <c r="V477" s="597">
        <v>0</v>
      </c>
      <c r="W477" s="597">
        <v>9</v>
      </c>
      <c r="X477" s="113">
        <f t="shared" si="325"/>
        <v>2.25</v>
      </c>
      <c r="Y477" s="114">
        <f t="shared" si="326"/>
        <v>544.5</v>
      </c>
      <c r="Z477" s="114">
        <f t="shared" si="348"/>
        <v>332</v>
      </c>
      <c r="AA477" s="406"/>
      <c r="AB477" s="407"/>
      <c r="AC477" s="406"/>
      <c r="AD477" s="407"/>
      <c r="AE477" s="406"/>
      <c r="AF477" s="407"/>
      <c r="AG477" s="406"/>
      <c r="AH477" s="407"/>
      <c r="AI477" s="597">
        <v>2</v>
      </c>
      <c r="AJ477" s="115">
        <f t="shared" ref="AJ477:AJ485" si="355">AI477/W477</f>
        <v>0.22222222222222221</v>
      </c>
      <c r="AK477" s="597">
        <v>2</v>
      </c>
      <c r="AL477" s="115">
        <f t="shared" ref="AL477:AL485" si="356">AK477/U477</f>
        <v>0.5</v>
      </c>
      <c r="AM477" s="408">
        <v>2092</v>
      </c>
      <c r="AN477" s="114">
        <v>86</v>
      </c>
      <c r="AO477" s="118">
        <f t="shared" si="327"/>
        <v>3.948576675849403E-2</v>
      </c>
      <c r="AP477" s="114">
        <f t="shared" si="351"/>
        <v>2178</v>
      </c>
      <c r="AQ477" s="167">
        <v>3000</v>
      </c>
      <c r="AR477" s="665">
        <v>0.72599999999999998</v>
      </c>
      <c r="AS477" s="408">
        <f t="shared" si="328"/>
        <v>2092</v>
      </c>
      <c r="AT477" s="408">
        <f t="shared" si="329"/>
        <v>86</v>
      </c>
      <c r="AU477" s="114">
        <f t="shared" si="330"/>
        <v>2178</v>
      </c>
      <c r="AV477" s="114">
        <v>1251</v>
      </c>
      <c r="AW477" s="115">
        <f t="shared" si="317"/>
        <v>0.59799235181644361</v>
      </c>
      <c r="AX477" s="114">
        <v>77</v>
      </c>
      <c r="AY477" s="115">
        <f t="shared" si="354"/>
        <v>0.89534883720930236</v>
      </c>
      <c r="AZ477" s="114">
        <f t="shared" si="331"/>
        <v>1328</v>
      </c>
      <c r="BA477" s="115">
        <f t="shared" si="332"/>
        <v>0.60973370064279153</v>
      </c>
      <c r="BB477" s="114">
        <v>15</v>
      </c>
      <c r="BC477" s="115">
        <f t="shared" si="333"/>
        <v>1.1990407673860911E-2</v>
      </c>
      <c r="BD477" s="114">
        <v>11</v>
      </c>
      <c r="BE477" s="115">
        <f t="shared" si="334"/>
        <v>0.14285714285714285</v>
      </c>
      <c r="BF477" s="597">
        <f t="shared" si="335"/>
        <v>26</v>
      </c>
      <c r="BG477" s="115">
        <f t="shared" si="336"/>
        <v>1.9578313253012049E-2</v>
      </c>
      <c r="BH477" s="114">
        <v>4</v>
      </c>
      <c r="BI477" s="115">
        <f t="shared" si="337"/>
        <v>0.26666666666666666</v>
      </c>
      <c r="BJ477" s="114">
        <v>9</v>
      </c>
      <c r="BK477" s="115">
        <f t="shared" si="345"/>
        <v>0.81818181818181823</v>
      </c>
      <c r="BL477" s="597">
        <f t="shared" si="338"/>
        <v>13</v>
      </c>
      <c r="BM477" s="115">
        <f t="shared" si="339"/>
        <v>0.5</v>
      </c>
      <c r="BN477" s="114">
        <v>1</v>
      </c>
      <c r="BO477" s="115">
        <f t="shared" si="340"/>
        <v>7.5301204819277112E-4</v>
      </c>
      <c r="BP477" s="114">
        <v>25</v>
      </c>
      <c r="BQ477" s="115">
        <f t="shared" si="323"/>
        <v>1.8825301204819279E-2</v>
      </c>
      <c r="BR477" s="114">
        <f t="shared" si="324"/>
        <v>26</v>
      </c>
      <c r="BS477" s="115">
        <f t="shared" si="341"/>
        <v>1.9578313253012049E-2</v>
      </c>
      <c r="BT477" s="597">
        <v>3</v>
      </c>
      <c r="BU477" s="115">
        <f t="shared" si="342"/>
        <v>0.33333333333333331</v>
      </c>
      <c r="BV477" s="597">
        <v>2</v>
      </c>
      <c r="BW477" s="115">
        <f t="shared" si="343"/>
        <v>0.5</v>
      </c>
      <c r="BX477" s="409" t="str">
        <f t="shared" si="344"/>
        <v/>
      </c>
    </row>
    <row r="478" spans="1:76" s="167" customFormat="1" x14ac:dyDescent="0.2">
      <c r="A478" s="379" t="s">
        <v>166</v>
      </c>
      <c r="B478" s="379" t="s">
        <v>168</v>
      </c>
      <c r="C478" s="379" t="s">
        <v>502</v>
      </c>
      <c r="D478" s="379" t="s">
        <v>507</v>
      </c>
      <c r="E478" s="379" t="s">
        <v>504</v>
      </c>
      <c r="F478" s="379" t="s">
        <v>519</v>
      </c>
      <c r="G478" s="591" t="s">
        <v>321</v>
      </c>
      <c r="H478" s="592" t="s">
        <v>1109</v>
      </c>
      <c r="I478" s="591" t="s">
        <v>934</v>
      </c>
      <c r="J478" s="591"/>
      <c r="K478" s="380"/>
      <c r="L478" s="380"/>
      <c r="M478" s="381"/>
      <c r="N478" s="380"/>
      <c r="O478" s="380"/>
      <c r="P478" s="380"/>
      <c r="Q478" s="382"/>
      <c r="R478" s="382"/>
      <c r="S478" s="382"/>
      <c r="T478" s="391" t="s">
        <v>510</v>
      </c>
      <c r="U478" s="383">
        <v>4</v>
      </c>
      <c r="V478" s="600">
        <v>4</v>
      </c>
      <c r="W478" s="600">
        <v>4</v>
      </c>
      <c r="X478" s="123">
        <f t="shared" si="325"/>
        <v>1</v>
      </c>
      <c r="Y478" s="601">
        <f t="shared" si="326"/>
        <v>1468.25</v>
      </c>
      <c r="Z478" s="388" t="str">
        <f t="shared" si="348"/>
        <v/>
      </c>
      <c r="AA478" s="384"/>
      <c r="AB478" s="385"/>
      <c r="AC478" s="384"/>
      <c r="AD478" s="385"/>
      <c r="AE478" s="384"/>
      <c r="AF478" s="385"/>
      <c r="AG478" s="384"/>
      <c r="AH478" s="385"/>
      <c r="AI478" s="600">
        <v>3</v>
      </c>
      <c r="AJ478" s="598">
        <f t="shared" si="355"/>
        <v>0.75</v>
      </c>
      <c r="AK478" s="600">
        <v>3</v>
      </c>
      <c r="AL478" s="598">
        <f t="shared" si="356"/>
        <v>0.75</v>
      </c>
      <c r="AM478" s="386">
        <v>5312</v>
      </c>
      <c r="AN478" s="601">
        <v>561</v>
      </c>
      <c r="AO478" s="602">
        <f t="shared" si="327"/>
        <v>9.5521879788864297E-2</v>
      </c>
      <c r="AP478" s="601">
        <f t="shared" si="351"/>
        <v>5873</v>
      </c>
      <c r="AQ478" s="167">
        <v>7150</v>
      </c>
      <c r="AR478" s="665">
        <v>0.82139860139860144</v>
      </c>
      <c r="AS478" s="382" t="str">
        <f t="shared" si="328"/>
        <v/>
      </c>
      <c r="AT478" s="382" t="str">
        <f t="shared" si="329"/>
        <v/>
      </c>
      <c r="AU478" s="388" t="str">
        <f t="shared" si="330"/>
        <v/>
      </c>
      <c r="AV478" s="388"/>
      <c r="AW478" s="385" t="str">
        <f t="shared" si="317"/>
        <v/>
      </c>
      <c r="AX478" s="388"/>
      <c r="AY478" s="385" t="str">
        <f t="shared" si="354"/>
        <v/>
      </c>
      <c r="AZ478" s="388" t="str">
        <f t="shared" si="331"/>
        <v/>
      </c>
      <c r="BA478" s="385" t="str">
        <f t="shared" si="332"/>
        <v/>
      </c>
      <c r="BB478" s="388"/>
      <c r="BC478" s="385" t="str">
        <f t="shared" si="333"/>
        <v/>
      </c>
      <c r="BD478" s="388"/>
      <c r="BE478" s="385" t="str">
        <f t="shared" si="334"/>
        <v/>
      </c>
      <c r="BF478" s="384" t="str">
        <f t="shared" si="335"/>
        <v/>
      </c>
      <c r="BG478" s="385" t="str">
        <f t="shared" si="336"/>
        <v/>
      </c>
      <c r="BH478" s="388"/>
      <c r="BI478" s="385" t="str">
        <f t="shared" si="337"/>
        <v/>
      </c>
      <c r="BJ478" s="388"/>
      <c r="BK478" s="385" t="str">
        <f t="shared" si="345"/>
        <v/>
      </c>
      <c r="BL478" s="384" t="str">
        <f t="shared" si="338"/>
        <v/>
      </c>
      <c r="BM478" s="385" t="str">
        <f t="shared" si="339"/>
        <v/>
      </c>
      <c r="BN478" s="388"/>
      <c r="BO478" s="385" t="str">
        <f t="shared" si="340"/>
        <v/>
      </c>
      <c r="BP478" s="388"/>
      <c r="BQ478" s="385" t="str">
        <f t="shared" si="323"/>
        <v/>
      </c>
      <c r="BR478" s="388" t="str">
        <f t="shared" si="324"/>
        <v/>
      </c>
      <c r="BS478" s="385" t="str">
        <f t="shared" si="341"/>
        <v/>
      </c>
      <c r="BT478" s="600">
        <v>3</v>
      </c>
      <c r="BU478" s="598">
        <f t="shared" si="342"/>
        <v>0.75</v>
      </c>
      <c r="BV478" s="600">
        <v>3</v>
      </c>
      <c r="BW478" s="598">
        <f t="shared" si="343"/>
        <v>0.75</v>
      </c>
      <c r="BX478" s="387" t="str">
        <f t="shared" si="344"/>
        <v/>
      </c>
    </row>
    <row r="479" spans="1:76" s="167" customFormat="1" x14ac:dyDescent="0.2">
      <c r="A479" s="379" t="s">
        <v>166</v>
      </c>
      <c r="B479" s="379" t="s">
        <v>169</v>
      </c>
      <c r="C479" s="379" t="s">
        <v>502</v>
      </c>
      <c r="D479" s="379" t="s">
        <v>507</v>
      </c>
      <c r="E479" s="379" t="s">
        <v>504</v>
      </c>
      <c r="F479" s="379" t="s">
        <v>519</v>
      </c>
      <c r="G479" s="591" t="s">
        <v>321</v>
      </c>
      <c r="H479" s="592" t="s">
        <v>1109</v>
      </c>
      <c r="I479" s="591" t="s">
        <v>934</v>
      </c>
      <c r="J479" s="591"/>
      <c r="K479" s="380"/>
      <c r="L479" s="380"/>
      <c r="M479" s="381"/>
      <c r="N479" s="380"/>
      <c r="O479" s="380"/>
      <c r="P479" s="380"/>
      <c r="Q479" s="382"/>
      <c r="R479" s="382"/>
      <c r="S479" s="382"/>
      <c r="T479" s="147" t="s">
        <v>386</v>
      </c>
      <c r="U479" s="383">
        <v>4</v>
      </c>
      <c r="V479" s="600">
        <v>0</v>
      </c>
      <c r="W479" s="600">
        <v>5</v>
      </c>
      <c r="X479" s="123">
        <f t="shared" si="325"/>
        <v>1.25</v>
      </c>
      <c r="Y479" s="601">
        <f t="shared" si="326"/>
        <v>565.5</v>
      </c>
      <c r="Z479" s="601">
        <f t="shared" si="348"/>
        <v>381</v>
      </c>
      <c r="AA479" s="384"/>
      <c r="AB479" s="385"/>
      <c r="AC479" s="384"/>
      <c r="AD479" s="385"/>
      <c r="AE479" s="384"/>
      <c r="AF479" s="385"/>
      <c r="AG479" s="384"/>
      <c r="AH479" s="385"/>
      <c r="AI479" s="600">
        <v>2</v>
      </c>
      <c r="AJ479" s="598">
        <f t="shared" si="355"/>
        <v>0.4</v>
      </c>
      <c r="AK479" s="600">
        <v>2</v>
      </c>
      <c r="AL479" s="598">
        <f t="shared" si="356"/>
        <v>0.5</v>
      </c>
      <c r="AM479" s="386">
        <v>1898</v>
      </c>
      <c r="AN479" s="601">
        <v>364</v>
      </c>
      <c r="AO479" s="602">
        <f t="shared" si="327"/>
        <v>0.16091954022988506</v>
      </c>
      <c r="AP479" s="601">
        <f t="shared" si="351"/>
        <v>2262</v>
      </c>
      <c r="AQ479" s="167">
        <v>2210</v>
      </c>
      <c r="AR479" s="665">
        <v>1.0235294117647058</v>
      </c>
      <c r="AS479" s="386">
        <f t="shared" si="328"/>
        <v>1898</v>
      </c>
      <c r="AT479" s="386">
        <f t="shared" si="329"/>
        <v>364</v>
      </c>
      <c r="AU479" s="601">
        <f t="shared" si="330"/>
        <v>2262</v>
      </c>
      <c r="AV479" s="601">
        <v>1194</v>
      </c>
      <c r="AW479" s="598">
        <f t="shared" si="317"/>
        <v>0.62908324552160166</v>
      </c>
      <c r="AX479" s="601">
        <v>330</v>
      </c>
      <c r="AY479" s="598">
        <f t="shared" si="354"/>
        <v>0.90659340659340659</v>
      </c>
      <c r="AZ479" s="601">
        <f t="shared" si="331"/>
        <v>1524</v>
      </c>
      <c r="BA479" s="598">
        <f t="shared" si="332"/>
        <v>0.67374005305039786</v>
      </c>
      <c r="BB479" s="601">
        <v>15</v>
      </c>
      <c r="BC479" s="598">
        <f t="shared" si="333"/>
        <v>1.2562814070351759E-2</v>
      </c>
      <c r="BD479" s="601">
        <v>29</v>
      </c>
      <c r="BE479" s="598">
        <f t="shared" si="334"/>
        <v>8.7878787878787876E-2</v>
      </c>
      <c r="BF479" s="600">
        <f t="shared" si="335"/>
        <v>44</v>
      </c>
      <c r="BG479" s="598">
        <f t="shared" si="336"/>
        <v>2.8871391076115485E-2</v>
      </c>
      <c r="BH479" s="601">
        <v>13</v>
      </c>
      <c r="BI479" s="598">
        <f t="shared" si="337"/>
        <v>0.8666666666666667</v>
      </c>
      <c r="BJ479" s="601">
        <v>25</v>
      </c>
      <c r="BK479" s="598">
        <f t="shared" si="345"/>
        <v>0.86206896551724133</v>
      </c>
      <c r="BL479" s="600">
        <f t="shared" si="338"/>
        <v>38</v>
      </c>
      <c r="BM479" s="598">
        <f t="shared" si="339"/>
        <v>0.86363636363636365</v>
      </c>
      <c r="BN479" s="601">
        <v>1</v>
      </c>
      <c r="BO479" s="598">
        <f t="shared" si="340"/>
        <v>6.5616797900262466E-4</v>
      </c>
      <c r="BP479" s="601">
        <v>60</v>
      </c>
      <c r="BQ479" s="598">
        <f t="shared" si="323"/>
        <v>3.937007874015748E-2</v>
      </c>
      <c r="BR479" s="601">
        <f t="shared" si="324"/>
        <v>61</v>
      </c>
      <c r="BS479" s="598">
        <f t="shared" si="341"/>
        <v>4.0026246719160108E-2</v>
      </c>
      <c r="BT479" s="600">
        <v>1</v>
      </c>
      <c r="BU479" s="598">
        <f t="shared" si="342"/>
        <v>0.2</v>
      </c>
      <c r="BV479" s="600">
        <v>1</v>
      </c>
      <c r="BW479" s="598">
        <f t="shared" si="343"/>
        <v>0.25</v>
      </c>
      <c r="BX479" s="387" t="str">
        <f t="shared" si="344"/>
        <v/>
      </c>
    </row>
    <row r="480" spans="1:76" s="167" customFormat="1" x14ac:dyDescent="0.2">
      <c r="A480" s="379" t="s">
        <v>166</v>
      </c>
      <c r="B480" s="379" t="s">
        <v>170</v>
      </c>
      <c r="C480" s="379" t="s">
        <v>502</v>
      </c>
      <c r="D480" s="379" t="s">
        <v>507</v>
      </c>
      <c r="E480" s="379" t="s">
        <v>504</v>
      </c>
      <c r="F480" s="379" t="s">
        <v>519</v>
      </c>
      <c r="G480" s="591" t="s">
        <v>321</v>
      </c>
      <c r="H480" s="592" t="s">
        <v>1109</v>
      </c>
      <c r="I480" s="591" t="s">
        <v>934</v>
      </c>
      <c r="J480" s="591"/>
      <c r="K480" s="380"/>
      <c r="L480" s="380"/>
      <c r="M480" s="381"/>
      <c r="N480" s="380"/>
      <c r="O480" s="380"/>
      <c r="P480" s="380"/>
      <c r="Q480" s="382"/>
      <c r="R480" s="382"/>
      <c r="S480" s="382"/>
      <c r="T480" s="147" t="s">
        <v>386</v>
      </c>
      <c r="U480" s="383">
        <v>4</v>
      </c>
      <c r="V480" s="600">
        <v>0</v>
      </c>
      <c r="W480" s="600">
        <v>10</v>
      </c>
      <c r="X480" s="123">
        <f t="shared" si="325"/>
        <v>2.5</v>
      </c>
      <c r="Y480" s="601">
        <f t="shared" si="326"/>
        <v>1955</v>
      </c>
      <c r="Z480" s="601">
        <f t="shared" si="348"/>
        <v>1142</v>
      </c>
      <c r="AA480" s="384"/>
      <c r="AB480" s="385"/>
      <c r="AC480" s="384"/>
      <c r="AD480" s="385"/>
      <c r="AE480" s="384"/>
      <c r="AF480" s="385"/>
      <c r="AG480" s="384"/>
      <c r="AH480" s="385"/>
      <c r="AI480" s="600">
        <v>2</v>
      </c>
      <c r="AJ480" s="598">
        <f t="shared" si="355"/>
        <v>0.2</v>
      </c>
      <c r="AK480" s="600">
        <v>1</v>
      </c>
      <c r="AL480" s="598">
        <f t="shared" si="356"/>
        <v>0.25</v>
      </c>
      <c r="AM480" s="386">
        <v>7763</v>
      </c>
      <c r="AN480" s="601">
        <v>57</v>
      </c>
      <c r="AO480" s="602">
        <f t="shared" si="327"/>
        <v>7.289002557544757E-3</v>
      </c>
      <c r="AP480" s="601">
        <f t="shared" si="351"/>
        <v>7820</v>
      </c>
      <c r="AQ480" s="167">
        <v>10450</v>
      </c>
      <c r="AR480" s="665">
        <v>0.74832535885167462</v>
      </c>
      <c r="AS480" s="386">
        <f t="shared" si="328"/>
        <v>7763</v>
      </c>
      <c r="AT480" s="386">
        <f t="shared" si="329"/>
        <v>57</v>
      </c>
      <c r="AU480" s="601">
        <f t="shared" si="330"/>
        <v>7820</v>
      </c>
      <c r="AV480" s="601">
        <v>4512</v>
      </c>
      <c r="AW480" s="598">
        <f t="shared" si="317"/>
        <v>0.58121860105629264</v>
      </c>
      <c r="AX480" s="601">
        <v>56</v>
      </c>
      <c r="AY480" s="598">
        <f t="shared" si="354"/>
        <v>0.98245614035087714</v>
      </c>
      <c r="AZ480" s="601">
        <f t="shared" si="331"/>
        <v>4568</v>
      </c>
      <c r="BA480" s="598">
        <f t="shared" si="332"/>
        <v>0.58414322250639383</v>
      </c>
      <c r="BB480" s="601">
        <v>30</v>
      </c>
      <c r="BC480" s="598">
        <f t="shared" si="333"/>
        <v>6.648936170212766E-3</v>
      </c>
      <c r="BD480" s="601">
        <v>48</v>
      </c>
      <c r="BE480" s="598">
        <f t="shared" si="334"/>
        <v>0.8571428571428571</v>
      </c>
      <c r="BF480" s="600">
        <f t="shared" si="335"/>
        <v>78</v>
      </c>
      <c r="BG480" s="598">
        <f t="shared" si="336"/>
        <v>1.7075306479859893E-2</v>
      </c>
      <c r="BH480" s="601">
        <v>25</v>
      </c>
      <c r="BI480" s="598">
        <f t="shared" si="337"/>
        <v>0.83333333333333337</v>
      </c>
      <c r="BJ480" s="601">
        <v>13</v>
      </c>
      <c r="BK480" s="598">
        <f t="shared" si="345"/>
        <v>0.27083333333333331</v>
      </c>
      <c r="BL480" s="600">
        <f t="shared" si="338"/>
        <v>38</v>
      </c>
      <c r="BM480" s="598">
        <f t="shared" si="339"/>
        <v>0.48717948717948717</v>
      </c>
      <c r="BN480" s="601">
        <v>9</v>
      </c>
      <c r="BO480" s="598">
        <f t="shared" si="340"/>
        <v>1.9702276707530648E-3</v>
      </c>
      <c r="BP480" s="601">
        <v>190</v>
      </c>
      <c r="BQ480" s="598">
        <f t="shared" si="323"/>
        <v>4.1593695271453589E-2</v>
      </c>
      <c r="BR480" s="601">
        <f t="shared" si="324"/>
        <v>199</v>
      </c>
      <c r="BS480" s="598">
        <f t="shared" si="341"/>
        <v>4.3563922942206658E-2</v>
      </c>
      <c r="BT480" s="600">
        <v>1</v>
      </c>
      <c r="BU480" s="598">
        <f t="shared" si="342"/>
        <v>0.1</v>
      </c>
      <c r="BV480" s="600">
        <v>0</v>
      </c>
      <c r="BW480" s="598">
        <f t="shared" si="343"/>
        <v>0</v>
      </c>
      <c r="BX480" s="387" t="str">
        <f t="shared" si="344"/>
        <v/>
      </c>
    </row>
    <row r="481" spans="1:76" s="167" customFormat="1" x14ac:dyDescent="0.2">
      <c r="A481" s="379" t="s">
        <v>166</v>
      </c>
      <c r="B481" s="379" t="s">
        <v>171</v>
      </c>
      <c r="C481" s="379" t="s">
        <v>502</v>
      </c>
      <c r="D481" s="379" t="s">
        <v>507</v>
      </c>
      <c r="E481" s="379" t="s">
        <v>504</v>
      </c>
      <c r="F481" s="379" t="s">
        <v>519</v>
      </c>
      <c r="G481" s="591" t="s">
        <v>321</v>
      </c>
      <c r="H481" s="592" t="s">
        <v>1109</v>
      </c>
      <c r="I481" s="591" t="s">
        <v>934</v>
      </c>
      <c r="J481" s="591"/>
      <c r="K481" s="380"/>
      <c r="L481" s="380"/>
      <c r="M481" s="381"/>
      <c r="N481" s="380"/>
      <c r="O481" s="380"/>
      <c r="P481" s="380"/>
      <c r="Q481" s="382"/>
      <c r="R481" s="382"/>
      <c r="S481" s="382"/>
      <c r="T481" s="147" t="s">
        <v>386</v>
      </c>
      <c r="U481" s="383">
        <v>4</v>
      </c>
      <c r="V481" s="600">
        <v>0</v>
      </c>
      <c r="W481" s="600">
        <v>6</v>
      </c>
      <c r="X481" s="123">
        <f t="shared" si="325"/>
        <v>1.5</v>
      </c>
      <c r="Y481" s="601">
        <f t="shared" si="326"/>
        <v>886.75</v>
      </c>
      <c r="Z481" s="601">
        <f t="shared" si="348"/>
        <v>501.5</v>
      </c>
      <c r="AA481" s="384"/>
      <c r="AB481" s="385"/>
      <c r="AC481" s="384"/>
      <c r="AD481" s="385"/>
      <c r="AE481" s="384"/>
      <c r="AF481" s="385"/>
      <c r="AG481" s="384"/>
      <c r="AH481" s="385"/>
      <c r="AI481" s="600">
        <v>3</v>
      </c>
      <c r="AJ481" s="598">
        <f t="shared" si="355"/>
        <v>0.5</v>
      </c>
      <c r="AK481" s="600">
        <v>3</v>
      </c>
      <c r="AL481" s="598">
        <f t="shared" si="356"/>
        <v>0.75</v>
      </c>
      <c r="AM481" s="386">
        <v>3199</v>
      </c>
      <c r="AN481" s="601">
        <v>348</v>
      </c>
      <c r="AO481" s="602">
        <f t="shared" si="327"/>
        <v>9.8111079785734426E-2</v>
      </c>
      <c r="AP481" s="601">
        <f t="shared" si="351"/>
        <v>3547</v>
      </c>
      <c r="AQ481" s="167">
        <v>3970</v>
      </c>
      <c r="AR481" s="665">
        <v>0.89345088161209063</v>
      </c>
      <c r="AS481" s="386">
        <f t="shared" si="328"/>
        <v>3199</v>
      </c>
      <c r="AT481" s="386">
        <f t="shared" si="329"/>
        <v>348</v>
      </c>
      <c r="AU481" s="601">
        <f t="shared" si="330"/>
        <v>3547</v>
      </c>
      <c r="AV481" s="601">
        <v>1689</v>
      </c>
      <c r="AW481" s="598">
        <f t="shared" si="317"/>
        <v>0.52797749296655205</v>
      </c>
      <c r="AX481" s="601">
        <v>317</v>
      </c>
      <c r="AY481" s="598">
        <f t="shared" si="354"/>
        <v>0.91091954022988508</v>
      </c>
      <c r="AZ481" s="601">
        <f t="shared" si="331"/>
        <v>2006</v>
      </c>
      <c r="BA481" s="598">
        <f t="shared" si="332"/>
        <v>0.5655483507189174</v>
      </c>
      <c r="BB481" s="601">
        <v>14</v>
      </c>
      <c r="BC481" s="598">
        <f t="shared" si="333"/>
        <v>8.2889283599763171E-3</v>
      </c>
      <c r="BD481" s="601">
        <v>20</v>
      </c>
      <c r="BE481" s="598">
        <f t="shared" si="334"/>
        <v>6.3091482649842268E-2</v>
      </c>
      <c r="BF481" s="600">
        <f t="shared" si="335"/>
        <v>34</v>
      </c>
      <c r="BG481" s="598">
        <f t="shared" si="336"/>
        <v>1.6949152542372881E-2</v>
      </c>
      <c r="BH481" s="601">
        <v>1</v>
      </c>
      <c r="BI481" s="598">
        <f t="shared" si="337"/>
        <v>7.1428571428571425E-2</v>
      </c>
      <c r="BJ481" s="601">
        <v>10</v>
      </c>
      <c r="BK481" s="598">
        <f t="shared" si="345"/>
        <v>0.5</v>
      </c>
      <c r="BL481" s="600">
        <f t="shared" si="338"/>
        <v>11</v>
      </c>
      <c r="BM481" s="598">
        <f t="shared" si="339"/>
        <v>0.3235294117647059</v>
      </c>
      <c r="BN481" s="601">
        <v>0</v>
      </c>
      <c r="BO481" s="598">
        <f t="shared" si="340"/>
        <v>0</v>
      </c>
      <c r="BP481" s="601">
        <v>47</v>
      </c>
      <c r="BQ481" s="598">
        <f t="shared" si="323"/>
        <v>2.3429710867397806E-2</v>
      </c>
      <c r="BR481" s="601">
        <f t="shared" si="324"/>
        <v>47</v>
      </c>
      <c r="BS481" s="598">
        <f t="shared" si="341"/>
        <v>2.3429710867397806E-2</v>
      </c>
      <c r="BT481" s="600">
        <v>2</v>
      </c>
      <c r="BU481" s="598">
        <f t="shared" si="342"/>
        <v>0.33333333333333331</v>
      </c>
      <c r="BV481" s="600">
        <v>2</v>
      </c>
      <c r="BW481" s="598">
        <f t="shared" si="343"/>
        <v>0.5</v>
      </c>
      <c r="BX481" s="387" t="str">
        <f t="shared" si="344"/>
        <v/>
      </c>
    </row>
    <row r="482" spans="1:76" s="167" customFormat="1" x14ac:dyDescent="0.2">
      <c r="A482" s="379" t="s">
        <v>166</v>
      </c>
      <c r="B482" s="379" t="s">
        <v>172</v>
      </c>
      <c r="C482" s="379" t="s">
        <v>173</v>
      </c>
      <c r="D482" s="379" t="s">
        <v>515</v>
      </c>
      <c r="E482" s="379" t="s">
        <v>504</v>
      </c>
      <c r="F482" s="379" t="s">
        <v>519</v>
      </c>
      <c r="G482" s="591" t="s">
        <v>321</v>
      </c>
      <c r="H482" s="592" t="s">
        <v>1109</v>
      </c>
      <c r="I482" s="591" t="s">
        <v>934</v>
      </c>
      <c r="J482" s="591"/>
      <c r="K482" s="380"/>
      <c r="L482" s="380"/>
      <c r="M482" s="381"/>
      <c r="N482" s="380"/>
      <c r="O482" s="380"/>
      <c r="P482" s="380"/>
      <c r="Q482" s="382"/>
      <c r="R482" s="382"/>
      <c r="S482" s="382"/>
      <c r="T482" s="147" t="s">
        <v>386</v>
      </c>
      <c r="U482" s="383">
        <v>1</v>
      </c>
      <c r="V482" s="600">
        <v>0</v>
      </c>
      <c r="W482" s="600">
        <v>4</v>
      </c>
      <c r="X482" s="123">
        <f t="shared" si="325"/>
        <v>4</v>
      </c>
      <c r="Y482" s="601">
        <f t="shared" si="326"/>
        <v>2178</v>
      </c>
      <c r="Z482" s="601">
        <f t="shared" si="348"/>
        <v>1328</v>
      </c>
      <c r="AA482" s="600">
        <v>0</v>
      </c>
      <c r="AB482" s="598">
        <f>AA482/W482</f>
        <v>0</v>
      </c>
      <c r="AC482" s="384"/>
      <c r="AD482" s="385"/>
      <c r="AE482" s="600">
        <v>0</v>
      </c>
      <c r="AF482" s="598">
        <f>AE482/U482</f>
        <v>0</v>
      </c>
      <c r="AG482" s="600">
        <f>AE482</f>
        <v>0</v>
      </c>
      <c r="AH482" s="385"/>
      <c r="AI482" s="600">
        <v>1</v>
      </c>
      <c r="AJ482" s="598">
        <f t="shared" si="355"/>
        <v>0.25</v>
      </c>
      <c r="AK482" s="600">
        <v>0</v>
      </c>
      <c r="AL482" s="598">
        <f t="shared" si="356"/>
        <v>0</v>
      </c>
      <c r="AM482" s="386">
        <v>2092</v>
      </c>
      <c r="AN482" s="601">
        <v>86</v>
      </c>
      <c r="AO482" s="602">
        <f t="shared" si="327"/>
        <v>3.948576675849403E-2</v>
      </c>
      <c r="AP482" s="601">
        <f t="shared" si="351"/>
        <v>2178</v>
      </c>
      <c r="AQ482" s="167">
        <v>3000</v>
      </c>
      <c r="AR482" s="665">
        <v>0.72599999999999998</v>
      </c>
      <c r="AS482" s="386">
        <f t="shared" si="328"/>
        <v>2092</v>
      </c>
      <c r="AT482" s="386">
        <f t="shared" si="329"/>
        <v>86</v>
      </c>
      <c r="AU482" s="601">
        <f t="shared" si="330"/>
        <v>2178</v>
      </c>
      <c r="AV482" s="601">
        <v>1251</v>
      </c>
      <c r="AW482" s="598">
        <f t="shared" si="317"/>
        <v>0.59799235181644361</v>
      </c>
      <c r="AX482" s="601">
        <v>77</v>
      </c>
      <c r="AY482" s="598">
        <f t="shared" si="354"/>
        <v>0.89534883720930236</v>
      </c>
      <c r="AZ482" s="601">
        <f t="shared" si="331"/>
        <v>1328</v>
      </c>
      <c r="BA482" s="598">
        <f t="shared" si="332"/>
        <v>0.60973370064279153</v>
      </c>
      <c r="BB482" s="601">
        <v>15</v>
      </c>
      <c r="BC482" s="598">
        <f t="shared" si="333"/>
        <v>1.1990407673860911E-2</v>
      </c>
      <c r="BD482" s="601">
        <v>11</v>
      </c>
      <c r="BE482" s="598">
        <f t="shared" si="334"/>
        <v>0.14285714285714285</v>
      </c>
      <c r="BF482" s="600">
        <f t="shared" si="335"/>
        <v>26</v>
      </c>
      <c r="BG482" s="598">
        <f t="shared" si="336"/>
        <v>1.9578313253012049E-2</v>
      </c>
      <c r="BH482" s="601">
        <v>4</v>
      </c>
      <c r="BI482" s="598">
        <f t="shared" si="337"/>
        <v>0.26666666666666666</v>
      </c>
      <c r="BJ482" s="601">
        <v>9</v>
      </c>
      <c r="BK482" s="598">
        <f t="shared" si="345"/>
        <v>0.81818181818181823</v>
      </c>
      <c r="BL482" s="600">
        <f t="shared" si="338"/>
        <v>13</v>
      </c>
      <c r="BM482" s="598">
        <f t="shared" si="339"/>
        <v>0.5</v>
      </c>
      <c r="BN482" s="601">
        <v>1</v>
      </c>
      <c r="BO482" s="598">
        <f t="shared" si="340"/>
        <v>7.5301204819277112E-4</v>
      </c>
      <c r="BP482" s="601">
        <v>25</v>
      </c>
      <c r="BQ482" s="598">
        <f t="shared" si="323"/>
        <v>1.8825301204819279E-2</v>
      </c>
      <c r="BR482" s="601">
        <f t="shared" si="324"/>
        <v>26</v>
      </c>
      <c r="BS482" s="598">
        <f t="shared" si="341"/>
        <v>1.9578313253012049E-2</v>
      </c>
      <c r="BT482" s="600">
        <v>1</v>
      </c>
      <c r="BU482" s="598">
        <f t="shared" si="342"/>
        <v>0.25</v>
      </c>
      <c r="BV482" s="600">
        <v>0</v>
      </c>
      <c r="BW482" s="598">
        <f t="shared" si="343"/>
        <v>0</v>
      </c>
      <c r="BX482" s="387" t="str">
        <f t="shared" si="344"/>
        <v/>
      </c>
    </row>
    <row r="483" spans="1:76" s="167" customFormat="1" x14ac:dyDescent="0.2">
      <c r="A483" s="379" t="s">
        <v>166</v>
      </c>
      <c r="B483" s="379" t="s">
        <v>172</v>
      </c>
      <c r="C483" s="379" t="s">
        <v>423</v>
      </c>
      <c r="D483" s="379" t="s">
        <v>515</v>
      </c>
      <c r="E483" s="379" t="s">
        <v>504</v>
      </c>
      <c r="F483" s="379" t="s">
        <v>519</v>
      </c>
      <c r="G483" s="591" t="s">
        <v>321</v>
      </c>
      <c r="H483" s="592" t="s">
        <v>1109</v>
      </c>
      <c r="I483" s="591" t="s">
        <v>934</v>
      </c>
      <c r="J483" s="591"/>
      <c r="K483" s="380"/>
      <c r="L483" s="380"/>
      <c r="M483" s="381"/>
      <c r="N483" s="380"/>
      <c r="O483" s="380"/>
      <c r="P483" s="380"/>
      <c r="Q483" s="382"/>
      <c r="R483" s="382"/>
      <c r="S483" s="382"/>
      <c r="T483" s="147" t="s">
        <v>386</v>
      </c>
      <c r="U483" s="383">
        <v>2</v>
      </c>
      <c r="V483" s="600">
        <v>0</v>
      </c>
      <c r="W483" s="600">
        <v>5</v>
      </c>
      <c r="X483" s="123">
        <f t="shared" si="325"/>
        <v>2.5</v>
      </c>
      <c r="Y483" s="601">
        <f t="shared" si="326"/>
        <v>2936.5</v>
      </c>
      <c r="Z483" s="601">
        <f t="shared" si="348"/>
        <v>1916</v>
      </c>
      <c r="AA483" s="600">
        <v>1</v>
      </c>
      <c r="AB483" s="598">
        <f>AA483/W483</f>
        <v>0.2</v>
      </c>
      <c r="AC483" s="384"/>
      <c r="AD483" s="385"/>
      <c r="AE483" s="600">
        <v>0</v>
      </c>
      <c r="AF483" s="598">
        <f>AE483/U483</f>
        <v>0</v>
      </c>
      <c r="AG483" s="600">
        <f>AE483</f>
        <v>0</v>
      </c>
      <c r="AH483" s="385"/>
      <c r="AI483" s="600">
        <v>2</v>
      </c>
      <c r="AJ483" s="598">
        <f t="shared" si="355"/>
        <v>0.4</v>
      </c>
      <c r="AK483" s="600">
        <v>1</v>
      </c>
      <c r="AL483" s="598">
        <f t="shared" si="356"/>
        <v>0.5</v>
      </c>
      <c r="AM483" s="386">
        <v>5312</v>
      </c>
      <c r="AN483" s="601">
        <v>561</v>
      </c>
      <c r="AO483" s="602">
        <f t="shared" si="327"/>
        <v>9.5521879788864297E-2</v>
      </c>
      <c r="AP483" s="601">
        <f t="shared" si="351"/>
        <v>5873</v>
      </c>
      <c r="AQ483" s="167">
        <v>7150</v>
      </c>
      <c r="AR483" s="665">
        <v>0.82139860139860144</v>
      </c>
      <c r="AS483" s="386">
        <f t="shared" si="328"/>
        <v>5312</v>
      </c>
      <c r="AT483" s="386">
        <f t="shared" si="329"/>
        <v>561</v>
      </c>
      <c r="AU483" s="601">
        <f t="shared" si="330"/>
        <v>5873</v>
      </c>
      <c r="AV483" s="601">
        <v>3334</v>
      </c>
      <c r="AW483" s="598">
        <f t="shared" si="317"/>
        <v>0.62763554216867468</v>
      </c>
      <c r="AX483" s="601">
        <v>498</v>
      </c>
      <c r="AY483" s="598">
        <f t="shared" si="354"/>
        <v>0.88770053475935828</v>
      </c>
      <c r="AZ483" s="601">
        <f t="shared" si="331"/>
        <v>3832</v>
      </c>
      <c r="BA483" s="598">
        <f t="shared" si="332"/>
        <v>0.65247743912821388</v>
      </c>
      <c r="BB483" s="601">
        <v>43</v>
      </c>
      <c r="BC483" s="598">
        <f t="shared" si="333"/>
        <v>1.289742051589682E-2</v>
      </c>
      <c r="BD483" s="601">
        <v>56</v>
      </c>
      <c r="BE483" s="598">
        <f t="shared" si="334"/>
        <v>0.11244979919678715</v>
      </c>
      <c r="BF483" s="600">
        <f t="shared" si="335"/>
        <v>99</v>
      </c>
      <c r="BG483" s="598">
        <f t="shared" si="336"/>
        <v>2.583507306889353E-2</v>
      </c>
      <c r="BH483" s="601">
        <v>20</v>
      </c>
      <c r="BI483" s="598">
        <f t="shared" si="337"/>
        <v>0.46511627906976744</v>
      </c>
      <c r="BJ483" s="601">
        <v>20</v>
      </c>
      <c r="BK483" s="598">
        <f t="shared" si="345"/>
        <v>0.35714285714285715</v>
      </c>
      <c r="BL483" s="600">
        <f t="shared" si="338"/>
        <v>40</v>
      </c>
      <c r="BM483" s="598">
        <f t="shared" si="339"/>
        <v>0.40404040404040403</v>
      </c>
      <c r="BN483" s="601">
        <v>5</v>
      </c>
      <c r="BO483" s="598">
        <f t="shared" si="340"/>
        <v>1.3048016701461378E-3</v>
      </c>
      <c r="BP483" s="601">
        <v>82</v>
      </c>
      <c r="BQ483" s="598">
        <f t="shared" si="323"/>
        <v>2.1398747390396659E-2</v>
      </c>
      <c r="BR483" s="601">
        <f t="shared" si="324"/>
        <v>87</v>
      </c>
      <c r="BS483" s="598">
        <f t="shared" si="341"/>
        <v>2.2703549060542796E-2</v>
      </c>
      <c r="BT483" s="600">
        <v>2</v>
      </c>
      <c r="BU483" s="598">
        <f t="shared" si="342"/>
        <v>0.4</v>
      </c>
      <c r="BV483" s="600">
        <v>0</v>
      </c>
      <c r="BW483" s="598">
        <f t="shared" si="343"/>
        <v>0</v>
      </c>
      <c r="BX483" s="387" t="str">
        <f t="shared" si="344"/>
        <v/>
      </c>
    </row>
    <row r="484" spans="1:76" s="167" customFormat="1" x14ac:dyDescent="0.2">
      <c r="A484" s="379" t="s">
        <v>166</v>
      </c>
      <c r="B484" s="379" t="s">
        <v>172</v>
      </c>
      <c r="C484" s="379" t="s">
        <v>424</v>
      </c>
      <c r="D484" s="379" t="s">
        <v>515</v>
      </c>
      <c r="E484" s="379" t="s">
        <v>504</v>
      </c>
      <c r="F484" s="379" t="s">
        <v>519</v>
      </c>
      <c r="G484" s="591" t="s">
        <v>321</v>
      </c>
      <c r="H484" s="592" t="s">
        <v>1109</v>
      </c>
      <c r="I484" s="591" t="s">
        <v>934</v>
      </c>
      <c r="J484" s="591"/>
      <c r="K484" s="380"/>
      <c r="L484" s="380"/>
      <c r="M484" s="381"/>
      <c r="N484" s="380"/>
      <c r="O484" s="380"/>
      <c r="P484" s="380"/>
      <c r="Q484" s="382"/>
      <c r="R484" s="382"/>
      <c r="S484" s="382"/>
      <c r="T484" s="147" t="s">
        <v>386</v>
      </c>
      <c r="U484" s="383">
        <v>2</v>
      </c>
      <c r="V484" s="600">
        <v>0</v>
      </c>
      <c r="W484" s="600">
        <v>5</v>
      </c>
      <c r="X484" s="123">
        <f t="shared" si="325"/>
        <v>2.5</v>
      </c>
      <c r="Y484" s="601">
        <f t="shared" si="326"/>
        <v>2904.5</v>
      </c>
      <c r="Z484" s="601">
        <f t="shared" si="348"/>
        <v>1765</v>
      </c>
      <c r="AA484" s="600">
        <v>1</v>
      </c>
      <c r="AB484" s="598">
        <f>AA484/W484</f>
        <v>0.2</v>
      </c>
      <c r="AC484" s="384"/>
      <c r="AD484" s="385"/>
      <c r="AE484" s="600">
        <v>1</v>
      </c>
      <c r="AF484" s="598">
        <f>AE484/U484</f>
        <v>0.5</v>
      </c>
      <c r="AG484" s="600">
        <f>AE484</f>
        <v>1</v>
      </c>
      <c r="AH484" s="385"/>
      <c r="AI484" s="600">
        <v>2</v>
      </c>
      <c r="AJ484" s="598">
        <f t="shared" si="355"/>
        <v>0.4</v>
      </c>
      <c r="AK484" s="600">
        <v>1</v>
      </c>
      <c r="AL484" s="598">
        <f t="shared" si="356"/>
        <v>0.5</v>
      </c>
      <c r="AM484" s="386">
        <v>5097</v>
      </c>
      <c r="AN484" s="601">
        <v>712</v>
      </c>
      <c r="AO484" s="602">
        <f t="shared" si="327"/>
        <v>0.12256842830091237</v>
      </c>
      <c r="AP484" s="601">
        <f t="shared" si="351"/>
        <v>5809</v>
      </c>
      <c r="AQ484" s="167">
        <v>6180</v>
      </c>
      <c r="AR484" s="665">
        <v>0.93996763754045309</v>
      </c>
      <c r="AS484" s="386">
        <f t="shared" si="328"/>
        <v>5097</v>
      </c>
      <c r="AT484" s="386">
        <f t="shared" si="329"/>
        <v>712</v>
      </c>
      <c r="AU484" s="601">
        <f t="shared" si="330"/>
        <v>5809</v>
      </c>
      <c r="AV484" s="601">
        <v>2883</v>
      </c>
      <c r="AW484" s="598">
        <f t="shared" si="317"/>
        <v>0.56562683931724544</v>
      </c>
      <c r="AX484" s="601">
        <v>647</v>
      </c>
      <c r="AY484" s="598">
        <f t="shared" si="354"/>
        <v>0.9087078651685393</v>
      </c>
      <c r="AZ484" s="601">
        <f t="shared" si="331"/>
        <v>3530</v>
      </c>
      <c r="BA484" s="598">
        <f t="shared" si="332"/>
        <v>0.60767774143570319</v>
      </c>
      <c r="BB484" s="601">
        <v>29</v>
      </c>
      <c r="BC484" s="598">
        <f t="shared" si="333"/>
        <v>1.0058966354491848E-2</v>
      </c>
      <c r="BD484" s="601">
        <v>49</v>
      </c>
      <c r="BE484" s="598">
        <f t="shared" si="334"/>
        <v>7.5734157650695522E-2</v>
      </c>
      <c r="BF484" s="600">
        <f t="shared" si="335"/>
        <v>78</v>
      </c>
      <c r="BG484" s="598">
        <f t="shared" si="336"/>
        <v>2.2096317280453259E-2</v>
      </c>
      <c r="BH484" s="601">
        <v>5</v>
      </c>
      <c r="BI484" s="598">
        <f t="shared" si="337"/>
        <v>0.17241379310344829</v>
      </c>
      <c r="BJ484" s="601">
        <v>35</v>
      </c>
      <c r="BK484" s="598">
        <f t="shared" si="345"/>
        <v>0.7142857142857143</v>
      </c>
      <c r="BL484" s="600">
        <f t="shared" si="338"/>
        <v>40</v>
      </c>
      <c r="BM484" s="598">
        <f t="shared" si="339"/>
        <v>0.51282051282051277</v>
      </c>
      <c r="BN484" s="601">
        <v>11</v>
      </c>
      <c r="BO484" s="598">
        <f t="shared" si="340"/>
        <v>3.1161473087818695E-3</v>
      </c>
      <c r="BP484" s="601">
        <v>211</v>
      </c>
      <c r="BQ484" s="598">
        <f t="shared" si="323"/>
        <v>5.9773371104815863E-2</v>
      </c>
      <c r="BR484" s="601">
        <f t="shared" si="324"/>
        <v>222</v>
      </c>
      <c r="BS484" s="598">
        <f t="shared" si="341"/>
        <v>6.2889518413597731E-2</v>
      </c>
      <c r="BT484" s="600">
        <v>2</v>
      </c>
      <c r="BU484" s="598">
        <f t="shared" si="342"/>
        <v>0.4</v>
      </c>
      <c r="BV484" s="600">
        <v>0</v>
      </c>
      <c r="BW484" s="598">
        <f t="shared" si="343"/>
        <v>0</v>
      </c>
      <c r="BX484" s="387" t="str">
        <f t="shared" si="344"/>
        <v/>
      </c>
    </row>
    <row r="485" spans="1:76" s="167" customFormat="1" x14ac:dyDescent="0.2">
      <c r="A485" s="379" t="s">
        <v>166</v>
      </c>
      <c r="B485" s="379" t="s">
        <v>172</v>
      </c>
      <c r="C485" s="379" t="s">
        <v>174</v>
      </c>
      <c r="D485" s="379" t="s">
        <v>515</v>
      </c>
      <c r="E485" s="379" t="s">
        <v>504</v>
      </c>
      <c r="F485" s="379" t="s">
        <v>519</v>
      </c>
      <c r="G485" s="591" t="s">
        <v>321</v>
      </c>
      <c r="H485" s="592" t="s">
        <v>1109</v>
      </c>
      <c r="I485" s="591" t="s">
        <v>934</v>
      </c>
      <c r="J485" s="591"/>
      <c r="K485" s="391" t="s">
        <v>449</v>
      </c>
      <c r="L485" s="391" t="s">
        <v>1038</v>
      </c>
      <c r="M485" s="473" t="s">
        <v>1039</v>
      </c>
      <c r="N485" s="391" t="s">
        <v>437</v>
      </c>
      <c r="O485" s="391" t="s">
        <v>438</v>
      </c>
      <c r="P485" s="391" t="s">
        <v>438</v>
      </c>
      <c r="Q485" s="386">
        <v>21680</v>
      </c>
      <c r="R485" s="386">
        <v>205</v>
      </c>
      <c r="S485" s="386">
        <v>5</v>
      </c>
      <c r="T485" s="147" t="s">
        <v>386</v>
      </c>
      <c r="U485" s="383">
        <v>3</v>
      </c>
      <c r="V485" s="600">
        <v>0</v>
      </c>
      <c r="W485" s="600">
        <v>9</v>
      </c>
      <c r="X485" s="123">
        <f t="shared" si="325"/>
        <v>3</v>
      </c>
      <c r="Y485" s="601">
        <f t="shared" si="326"/>
        <v>2606.6666666666665</v>
      </c>
      <c r="Z485" s="601">
        <f t="shared" si="348"/>
        <v>1522.6666666666667</v>
      </c>
      <c r="AA485" s="600">
        <v>1</v>
      </c>
      <c r="AB485" s="598">
        <f>AA485/W485</f>
        <v>0.1111111111111111</v>
      </c>
      <c r="AC485" s="384"/>
      <c r="AD485" s="385"/>
      <c r="AE485" s="600">
        <v>0</v>
      </c>
      <c r="AF485" s="598">
        <f>AE485/U485</f>
        <v>0</v>
      </c>
      <c r="AG485" s="600">
        <f>AE485</f>
        <v>0</v>
      </c>
      <c r="AH485" s="385"/>
      <c r="AI485" s="600">
        <v>0</v>
      </c>
      <c r="AJ485" s="598">
        <f t="shared" si="355"/>
        <v>0</v>
      </c>
      <c r="AK485" s="600">
        <v>0</v>
      </c>
      <c r="AL485" s="598">
        <f t="shared" si="356"/>
        <v>0</v>
      </c>
      <c r="AM485" s="386">
        <v>7763</v>
      </c>
      <c r="AN485" s="601">
        <v>57</v>
      </c>
      <c r="AO485" s="602">
        <f t="shared" si="327"/>
        <v>7.289002557544757E-3</v>
      </c>
      <c r="AP485" s="601">
        <f t="shared" si="351"/>
        <v>7820</v>
      </c>
      <c r="AQ485" s="167">
        <v>10450</v>
      </c>
      <c r="AR485" s="665">
        <v>0.74832535885167462</v>
      </c>
      <c r="AS485" s="386">
        <f t="shared" si="328"/>
        <v>7763</v>
      </c>
      <c r="AT485" s="386">
        <f t="shared" si="329"/>
        <v>57</v>
      </c>
      <c r="AU485" s="601">
        <f t="shared" si="330"/>
        <v>7820</v>
      </c>
      <c r="AV485" s="601">
        <v>4512</v>
      </c>
      <c r="AW485" s="598">
        <f t="shared" si="317"/>
        <v>0.58121860105629264</v>
      </c>
      <c r="AX485" s="601">
        <v>56</v>
      </c>
      <c r="AY485" s="598">
        <f t="shared" si="354"/>
        <v>0.98245614035087714</v>
      </c>
      <c r="AZ485" s="601">
        <f t="shared" si="331"/>
        <v>4568</v>
      </c>
      <c r="BA485" s="598">
        <f t="shared" si="332"/>
        <v>0.58414322250639383</v>
      </c>
      <c r="BB485" s="601">
        <v>30</v>
      </c>
      <c r="BC485" s="598">
        <f t="shared" si="333"/>
        <v>6.648936170212766E-3</v>
      </c>
      <c r="BD485" s="601">
        <v>48</v>
      </c>
      <c r="BE485" s="598">
        <f t="shared" si="334"/>
        <v>0.8571428571428571</v>
      </c>
      <c r="BF485" s="600">
        <f t="shared" si="335"/>
        <v>78</v>
      </c>
      <c r="BG485" s="598">
        <f t="shared" si="336"/>
        <v>1.7075306479859893E-2</v>
      </c>
      <c r="BH485" s="601">
        <v>25</v>
      </c>
      <c r="BI485" s="598">
        <f t="shared" si="337"/>
        <v>0.83333333333333337</v>
      </c>
      <c r="BJ485" s="601">
        <v>13</v>
      </c>
      <c r="BK485" s="598">
        <f t="shared" si="345"/>
        <v>0.27083333333333331</v>
      </c>
      <c r="BL485" s="600">
        <f t="shared" si="338"/>
        <v>38</v>
      </c>
      <c r="BM485" s="598">
        <f t="shared" si="339"/>
        <v>0.48717948717948717</v>
      </c>
      <c r="BN485" s="601">
        <v>23</v>
      </c>
      <c r="BO485" s="598">
        <f t="shared" si="340"/>
        <v>5.0350262697022767E-3</v>
      </c>
      <c r="BP485" s="601">
        <v>143</v>
      </c>
      <c r="BQ485" s="598">
        <f t="shared" si="323"/>
        <v>3.130472854640981E-2</v>
      </c>
      <c r="BR485" s="601">
        <f t="shared" si="324"/>
        <v>166</v>
      </c>
      <c r="BS485" s="598">
        <f t="shared" si="341"/>
        <v>3.6339754816112083E-2</v>
      </c>
      <c r="BT485" s="600">
        <v>3</v>
      </c>
      <c r="BU485" s="598">
        <f t="shared" si="342"/>
        <v>0.33333333333333331</v>
      </c>
      <c r="BV485" s="600">
        <v>1</v>
      </c>
      <c r="BW485" s="598">
        <f t="shared" si="343"/>
        <v>0.33333333333333331</v>
      </c>
      <c r="BX485" s="387" t="str">
        <f t="shared" si="344"/>
        <v/>
      </c>
    </row>
    <row r="486" spans="1:76" s="487" customFormat="1" ht="13.5" thickBot="1" x14ac:dyDescent="0.25">
      <c r="A486" s="392" t="s">
        <v>166</v>
      </c>
      <c r="B486" s="392" t="s">
        <v>172</v>
      </c>
      <c r="C486" s="392" t="s">
        <v>502</v>
      </c>
      <c r="D486" s="392" t="s">
        <v>509</v>
      </c>
      <c r="E486" s="392" t="s">
        <v>504</v>
      </c>
      <c r="F486" s="392" t="s">
        <v>519</v>
      </c>
      <c r="G486" s="593" t="s">
        <v>321</v>
      </c>
      <c r="H486" s="620" t="s">
        <v>1109</v>
      </c>
      <c r="I486" s="593" t="s">
        <v>934</v>
      </c>
      <c r="J486" s="593"/>
      <c r="K486" s="467"/>
      <c r="L486" s="467"/>
      <c r="M486" s="468"/>
      <c r="N486" s="467"/>
      <c r="O486" s="467"/>
      <c r="P486" s="467"/>
      <c r="Q486" s="466"/>
      <c r="R486" s="466"/>
      <c r="S486" s="466"/>
      <c r="T486" s="127" t="s">
        <v>386</v>
      </c>
      <c r="U486" s="397">
        <v>1</v>
      </c>
      <c r="V486" s="605">
        <v>0</v>
      </c>
      <c r="W486" s="605">
        <v>5</v>
      </c>
      <c r="X486" s="606">
        <f t="shared" si="325"/>
        <v>5</v>
      </c>
      <c r="Y486" s="607">
        <f t="shared" si="326"/>
        <v>21680</v>
      </c>
      <c r="Z486" s="607">
        <f t="shared" si="348"/>
        <v>13258</v>
      </c>
      <c r="AA486" s="605">
        <v>3</v>
      </c>
      <c r="AB486" s="608">
        <f>AA486/W486</f>
        <v>0.6</v>
      </c>
      <c r="AC486" s="605">
        <v>1</v>
      </c>
      <c r="AD486" s="608" t="s">
        <v>435</v>
      </c>
      <c r="AE486" s="605">
        <v>0</v>
      </c>
      <c r="AF486" s="608">
        <f>AE486/U486</f>
        <v>0</v>
      </c>
      <c r="AG486" s="605">
        <v>0</v>
      </c>
      <c r="AH486" s="399"/>
      <c r="AI486" s="398"/>
      <c r="AJ486" s="399"/>
      <c r="AK486" s="398"/>
      <c r="AL486" s="399"/>
      <c r="AM486" s="396">
        <v>20264</v>
      </c>
      <c r="AN486" s="607">
        <v>1416</v>
      </c>
      <c r="AO486" s="609">
        <f t="shared" si="327"/>
        <v>6.5313653136531369E-2</v>
      </c>
      <c r="AP486" s="607">
        <f t="shared" si="351"/>
        <v>21680</v>
      </c>
      <c r="AQ486" s="167">
        <v>26780</v>
      </c>
      <c r="AR486" s="665">
        <v>0.80955937266616873</v>
      </c>
      <c r="AS486" s="396">
        <f t="shared" si="328"/>
        <v>20264</v>
      </c>
      <c r="AT486" s="396">
        <f t="shared" si="329"/>
        <v>1416</v>
      </c>
      <c r="AU486" s="607">
        <f t="shared" si="330"/>
        <v>21680</v>
      </c>
      <c r="AV486" s="607">
        <v>11980</v>
      </c>
      <c r="AW486" s="608">
        <f t="shared" si="317"/>
        <v>0.59119621002763523</v>
      </c>
      <c r="AX486" s="607">
        <v>1278</v>
      </c>
      <c r="AY486" s="608">
        <f t="shared" si="354"/>
        <v>0.90254237288135597</v>
      </c>
      <c r="AZ486" s="607">
        <f t="shared" si="331"/>
        <v>13258</v>
      </c>
      <c r="BA486" s="608">
        <f t="shared" si="332"/>
        <v>0.61153136531365315</v>
      </c>
      <c r="BB486" s="607">
        <v>117</v>
      </c>
      <c r="BC486" s="608">
        <f t="shared" si="333"/>
        <v>9.7662771285475791E-3</v>
      </c>
      <c r="BD486" s="607">
        <v>164</v>
      </c>
      <c r="BE486" s="608">
        <f t="shared" si="334"/>
        <v>0.12832550860719874</v>
      </c>
      <c r="BF486" s="605">
        <f t="shared" si="335"/>
        <v>281</v>
      </c>
      <c r="BG486" s="608">
        <f t="shared" si="336"/>
        <v>2.1194750339417711E-2</v>
      </c>
      <c r="BH486" s="607">
        <v>54</v>
      </c>
      <c r="BI486" s="608">
        <f t="shared" si="337"/>
        <v>0.46153846153846156</v>
      </c>
      <c r="BJ486" s="607">
        <v>77</v>
      </c>
      <c r="BK486" s="608">
        <f t="shared" si="345"/>
        <v>0.46951219512195119</v>
      </c>
      <c r="BL486" s="605">
        <f t="shared" si="338"/>
        <v>131</v>
      </c>
      <c r="BM486" s="608">
        <f t="shared" si="339"/>
        <v>0.46619217081850534</v>
      </c>
      <c r="BN486" s="607">
        <v>12</v>
      </c>
      <c r="BO486" s="608">
        <f t="shared" si="340"/>
        <v>9.0511389349826521E-4</v>
      </c>
      <c r="BP486" s="607">
        <v>191</v>
      </c>
      <c r="BQ486" s="608">
        <f t="shared" si="323"/>
        <v>1.440639613818072E-2</v>
      </c>
      <c r="BR486" s="607">
        <f t="shared" si="324"/>
        <v>203</v>
      </c>
      <c r="BS486" s="608">
        <f t="shared" si="341"/>
        <v>1.5311510031678986E-2</v>
      </c>
      <c r="BT486" s="605">
        <v>1</v>
      </c>
      <c r="BU486" s="608">
        <f t="shared" si="342"/>
        <v>0.2</v>
      </c>
      <c r="BV486" s="605">
        <v>0</v>
      </c>
      <c r="BW486" s="608">
        <f t="shared" si="343"/>
        <v>0</v>
      </c>
      <c r="BX486" s="411" t="str">
        <f t="shared" si="344"/>
        <v/>
      </c>
    </row>
    <row r="487" spans="1:76" s="486" customFormat="1" x14ac:dyDescent="0.2">
      <c r="A487" s="400" t="s">
        <v>175</v>
      </c>
      <c r="B487" s="400" t="s">
        <v>178</v>
      </c>
      <c r="C487" s="400" t="s">
        <v>502</v>
      </c>
      <c r="D487" s="400" t="s">
        <v>507</v>
      </c>
      <c r="E487" s="400" t="s">
        <v>504</v>
      </c>
      <c r="F487" s="400" t="s">
        <v>505</v>
      </c>
      <c r="G487" s="592" t="s">
        <v>314</v>
      </c>
      <c r="H487" s="592" t="s">
        <v>1109</v>
      </c>
      <c r="I487" s="592" t="s">
        <v>934</v>
      </c>
      <c r="J487" s="592"/>
      <c r="K487" s="401"/>
      <c r="L487" s="401"/>
      <c r="M487" s="402"/>
      <c r="N487" s="401"/>
      <c r="O487" s="401"/>
      <c r="P487" s="401"/>
      <c r="Q487" s="403"/>
      <c r="R487" s="403"/>
      <c r="S487" s="403"/>
      <c r="T487" s="391" t="s">
        <v>510</v>
      </c>
      <c r="U487" s="405">
        <v>6</v>
      </c>
      <c r="V487" s="405">
        <v>6</v>
      </c>
      <c r="W487" s="405">
        <v>6</v>
      </c>
      <c r="X487" s="113">
        <f t="shared" si="325"/>
        <v>1</v>
      </c>
      <c r="Y487" s="114">
        <f t="shared" si="326"/>
        <v>658.33333333333337</v>
      </c>
      <c r="Z487" s="428" t="str">
        <f t="shared" si="348"/>
        <v/>
      </c>
      <c r="AA487" s="406"/>
      <c r="AB487" s="407"/>
      <c r="AC487" s="406"/>
      <c r="AD487" s="407"/>
      <c r="AE487" s="406"/>
      <c r="AF487" s="407"/>
      <c r="AG487" s="406"/>
      <c r="AH487" s="407"/>
      <c r="AI487" s="597">
        <v>4</v>
      </c>
      <c r="AJ487" s="115">
        <f t="shared" ref="AJ487:AJ493" si="357">AI487/W487</f>
        <v>0.66666666666666663</v>
      </c>
      <c r="AK487" s="597">
        <v>4</v>
      </c>
      <c r="AL487" s="115">
        <f t="shared" ref="AL487:AL493" si="358">AK487/U487</f>
        <v>0.66666666666666663</v>
      </c>
      <c r="AM487" s="408">
        <v>3938</v>
      </c>
      <c r="AN487" s="114">
        <v>12</v>
      </c>
      <c r="AO487" s="118">
        <f t="shared" si="327"/>
        <v>3.0379746835443038E-3</v>
      </c>
      <c r="AP487" s="114">
        <f t="shared" si="351"/>
        <v>3950</v>
      </c>
      <c r="AQ487" s="167">
        <v>5070</v>
      </c>
      <c r="AR487" s="665">
        <v>0.77909270216962523</v>
      </c>
      <c r="AS487" s="403" t="str">
        <f t="shared" si="328"/>
        <v/>
      </c>
      <c r="AT487" s="403" t="str">
        <f t="shared" si="329"/>
        <v/>
      </c>
      <c r="AU487" s="428" t="str">
        <f t="shared" si="330"/>
        <v/>
      </c>
      <c r="AV487" s="428"/>
      <c r="AW487" s="407" t="str">
        <f t="shared" si="317"/>
        <v/>
      </c>
      <c r="AX487" s="428"/>
      <c r="AY487" s="407" t="str">
        <f t="shared" si="354"/>
        <v/>
      </c>
      <c r="AZ487" s="428" t="str">
        <f t="shared" si="331"/>
        <v/>
      </c>
      <c r="BA487" s="407" t="str">
        <f t="shared" si="332"/>
        <v/>
      </c>
      <c r="BB487" s="428"/>
      <c r="BC487" s="407" t="str">
        <f t="shared" si="333"/>
        <v/>
      </c>
      <c r="BD487" s="406"/>
      <c r="BE487" s="407" t="str">
        <f t="shared" si="334"/>
        <v/>
      </c>
      <c r="BF487" s="406" t="str">
        <f t="shared" si="335"/>
        <v/>
      </c>
      <c r="BG487" s="407" t="str">
        <f t="shared" si="336"/>
        <v/>
      </c>
      <c r="BH487" s="428"/>
      <c r="BI487" s="407" t="str">
        <f t="shared" si="337"/>
        <v/>
      </c>
      <c r="BJ487" s="406"/>
      <c r="BK487" s="407" t="str">
        <f t="shared" si="345"/>
        <v/>
      </c>
      <c r="BL487" s="406" t="str">
        <f t="shared" si="338"/>
        <v/>
      </c>
      <c r="BM487" s="407" t="str">
        <f t="shared" si="339"/>
        <v/>
      </c>
      <c r="BN487" s="428"/>
      <c r="BO487" s="407" t="str">
        <f t="shared" si="340"/>
        <v/>
      </c>
      <c r="BP487" s="428"/>
      <c r="BQ487" s="407" t="str">
        <f t="shared" si="323"/>
        <v/>
      </c>
      <c r="BR487" s="428" t="str">
        <f t="shared" si="324"/>
        <v/>
      </c>
      <c r="BS487" s="407" t="str">
        <f t="shared" si="341"/>
        <v/>
      </c>
      <c r="BT487" s="597">
        <v>2</v>
      </c>
      <c r="BU487" s="115">
        <f t="shared" si="342"/>
        <v>0.33333333333333331</v>
      </c>
      <c r="BV487" s="597">
        <v>2</v>
      </c>
      <c r="BW487" s="115">
        <f t="shared" si="343"/>
        <v>0.33333333333333331</v>
      </c>
      <c r="BX487" s="409" t="str">
        <f t="shared" si="344"/>
        <v/>
      </c>
    </row>
    <row r="488" spans="1:76" s="167" customFormat="1" x14ac:dyDescent="0.2">
      <c r="A488" s="379" t="s">
        <v>175</v>
      </c>
      <c r="B488" s="379" t="s">
        <v>179</v>
      </c>
      <c r="C488" s="379" t="s">
        <v>502</v>
      </c>
      <c r="D488" s="379" t="s">
        <v>507</v>
      </c>
      <c r="E488" s="379" t="s">
        <v>504</v>
      </c>
      <c r="F488" s="379" t="s">
        <v>505</v>
      </c>
      <c r="G488" s="591" t="s">
        <v>314</v>
      </c>
      <c r="H488" s="592" t="s">
        <v>1109</v>
      </c>
      <c r="I488" s="591" t="s">
        <v>934</v>
      </c>
      <c r="J488" s="591"/>
      <c r="K488" s="380"/>
      <c r="L488" s="380"/>
      <c r="M488" s="381"/>
      <c r="N488" s="380"/>
      <c r="O488" s="380"/>
      <c r="P488" s="380"/>
      <c r="Q488" s="382"/>
      <c r="R488" s="382"/>
      <c r="S488" s="382"/>
      <c r="T488" s="147" t="s">
        <v>386</v>
      </c>
      <c r="U488" s="383">
        <v>5</v>
      </c>
      <c r="V488" s="600">
        <v>0</v>
      </c>
      <c r="W488" s="600">
        <v>6</v>
      </c>
      <c r="X488" s="123">
        <f t="shared" si="325"/>
        <v>1.2</v>
      </c>
      <c r="Y488" s="601">
        <f t="shared" si="326"/>
        <v>410.2</v>
      </c>
      <c r="Z488" s="601">
        <f t="shared" si="348"/>
        <v>231.2</v>
      </c>
      <c r="AA488" s="384"/>
      <c r="AB488" s="385"/>
      <c r="AC488" s="384"/>
      <c r="AD488" s="385"/>
      <c r="AE488" s="384"/>
      <c r="AF488" s="385"/>
      <c r="AG488" s="384"/>
      <c r="AH488" s="385"/>
      <c r="AI488" s="600">
        <v>4</v>
      </c>
      <c r="AJ488" s="598">
        <f t="shared" si="357"/>
        <v>0.66666666666666663</v>
      </c>
      <c r="AK488" s="600">
        <v>3</v>
      </c>
      <c r="AL488" s="598">
        <f t="shared" si="358"/>
        <v>0.6</v>
      </c>
      <c r="AM488" s="386">
        <v>2051</v>
      </c>
      <c r="AN488" s="601">
        <v>0</v>
      </c>
      <c r="AO488" s="602">
        <f t="shared" si="327"/>
        <v>0</v>
      </c>
      <c r="AP488" s="601">
        <f t="shared" si="351"/>
        <v>2051</v>
      </c>
      <c r="AQ488" s="167">
        <v>2760</v>
      </c>
      <c r="AR488" s="665">
        <v>0.74311594202898545</v>
      </c>
      <c r="AS488" s="386">
        <f t="shared" si="328"/>
        <v>2051</v>
      </c>
      <c r="AT488" s="386">
        <f t="shared" si="329"/>
        <v>0</v>
      </c>
      <c r="AU488" s="601">
        <f t="shared" si="330"/>
        <v>2051</v>
      </c>
      <c r="AV488" s="601">
        <v>1156</v>
      </c>
      <c r="AW488" s="598">
        <f t="shared" ref="AW488:AW551" si="359">IF(AS488="","",AV488/AS488)</f>
        <v>0.56362749878108243</v>
      </c>
      <c r="AX488" s="601">
        <v>0</v>
      </c>
      <c r="AY488" s="385" t="str">
        <f t="shared" si="354"/>
        <v/>
      </c>
      <c r="AZ488" s="601">
        <f t="shared" si="331"/>
        <v>1156</v>
      </c>
      <c r="BA488" s="598">
        <f t="shared" si="332"/>
        <v>0.56362749878108243</v>
      </c>
      <c r="BB488" s="601">
        <v>3</v>
      </c>
      <c r="BC488" s="598">
        <f t="shared" si="333"/>
        <v>2.5951557093425604E-3</v>
      </c>
      <c r="BD488" s="601">
        <v>0</v>
      </c>
      <c r="BE488" s="385" t="str">
        <f>IF(BD488="","",IF(BD488=0,"",BD488/AX488))</f>
        <v/>
      </c>
      <c r="BF488" s="600">
        <f t="shared" si="335"/>
        <v>3</v>
      </c>
      <c r="BG488" s="598">
        <f t="shared" si="336"/>
        <v>2.5951557093425604E-3</v>
      </c>
      <c r="BH488" s="601">
        <v>3</v>
      </c>
      <c r="BI488" s="598">
        <f t="shared" si="337"/>
        <v>1</v>
      </c>
      <c r="BJ488" s="601">
        <v>0</v>
      </c>
      <c r="BK488" s="385" t="str">
        <f t="shared" si="345"/>
        <v/>
      </c>
      <c r="BL488" s="600">
        <f t="shared" si="338"/>
        <v>3</v>
      </c>
      <c r="BM488" s="598">
        <f t="shared" si="339"/>
        <v>1</v>
      </c>
      <c r="BN488" s="601">
        <v>1</v>
      </c>
      <c r="BO488" s="598">
        <f t="shared" si="340"/>
        <v>8.6505190311418688E-4</v>
      </c>
      <c r="BP488" s="601">
        <v>30</v>
      </c>
      <c r="BQ488" s="598">
        <f t="shared" si="323"/>
        <v>2.5951557093425604E-2</v>
      </c>
      <c r="BR488" s="601">
        <f t="shared" si="324"/>
        <v>31</v>
      </c>
      <c r="BS488" s="598">
        <f t="shared" si="341"/>
        <v>2.6816608996539794E-2</v>
      </c>
      <c r="BT488" s="600">
        <v>2</v>
      </c>
      <c r="BU488" s="598">
        <f t="shared" si="342"/>
        <v>0.33333333333333331</v>
      </c>
      <c r="BV488" s="600">
        <v>2</v>
      </c>
      <c r="BW488" s="598">
        <f t="shared" si="343"/>
        <v>0.4</v>
      </c>
      <c r="BX488" s="387" t="str">
        <f t="shared" si="344"/>
        <v/>
      </c>
    </row>
    <row r="489" spans="1:76" s="167" customFormat="1" x14ac:dyDescent="0.2">
      <c r="A489" s="379" t="s">
        <v>175</v>
      </c>
      <c r="B489" s="379" t="s">
        <v>180</v>
      </c>
      <c r="C489" s="379" t="s">
        <v>502</v>
      </c>
      <c r="D489" s="379" t="s">
        <v>507</v>
      </c>
      <c r="E489" s="379" t="s">
        <v>504</v>
      </c>
      <c r="F489" s="379" t="s">
        <v>505</v>
      </c>
      <c r="G489" s="591" t="s">
        <v>314</v>
      </c>
      <c r="H489" s="592" t="s">
        <v>1109</v>
      </c>
      <c r="I489" s="591" t="s">
        <v>934</v>
      </c>
      <c r="J489" s="591"/>
      <c r="K489" s="380"/>
      <c r="L489" s="380"/>
      <c r="M489" s="381"/>
      <c r="N489" s="380"/>
      <c r="O489" s="380"/>
      <c r="P489" s="380"/>
      <c r="Q489" s="382"/>
      <c r="R489" s="382"/>
      <c r="S489" s="382"/>
      <c r="T489" s="391" t="s">
        <v>510</v>
      </c>
      <c r="U489" s="383">
        <v>4</v>
      </c>
      <c r="V489" s="383">
        <v>4</v>
      </c>
      <c r="W489" s="383">
        <v>4</v>
      </c>
      <c r="X489" s="123">
        <f t="shared" si="325"/>
        <v>1</v>
      </c>
      <c r="Y489" s="601">
        <f t="shared" si="326"/>
        <v>1136</v>
      </c>
      <c r="Z489" s="388" t="str">
        <f t="shared" si="348"/>
        <v/>
      </c>
      <c r="AA489" s="384"/>
      <c r="AB489" s="385"/>
      <c r="AC489" s="384"/>
      <c r="AD489" s="385"/>
      <c r="AE489" s="384"/>
      <c r="AF489" s="385"/>
      <c r="AG489" s="384"/>
      <c r="AH489" s="385"/>
      <c r="AI489" s="383">
        <v>3</v>
      </c>
      <c r="AJ489" s="598">
        <f t="shared" si="357"/>
        <v>0.75</v>
      </c>
      <c r="AK489" s="383">
        <v>3</v>
      </c>
      <c r="AL489" s="598">
        <f t="shared" si="358"/>
        <v>0.75</v>
      </c>
      <c r="AM489" s="386">
        <v>4539</v>
      </c>
      <c r="AN489" s="601">
        <v>5</v>
      </c>
      <c r="AO489" s="602">
        <f t="shared" si="327"/>
        <v>1.1003521126760564E-3</v>
      </c>
      <c r="AP489" s="601">
        <f t="shared" si="351"/>
        <v>4544</v>
      </c>
      <c r="AQ489" s="167">
        <v>6180</v>
      </c>
      <c r="AR489" s="665">
        <v>0.7352750809061489</v>
      </c>
      <c r="AS489" s="382" t="str">
        <f t="shared" si="328"/>
        <v/>
      </c>
      <c r="AT489" s="382" t="str">
        <f t="shared" si="329"/>
        <v/>
      </c>
      <c r="AU489" s="388" t="str">
        <f t="shared" si="330"/>
        <v/>
      </c>
      <c r="AV489" s="388"/>
      <c r="AW489" s="385" t="str">
        <f t="shared" si="359"/>
        <v/>
      </c>
      <c r="AX489" s="388"/>
      <c r="AY489" s="385" t="str">
        <f t="shared" si="354"/>
        <v/>
      </c>
      <c r="AZ489" s="388" t="str">
        <f t="shared" si="331"/>
        <v/>
      </c>
      <c r="BA489" s="385" t="str">
        <f t="shared" si="332"/>
        <v/>
      </c>
      <c r="BB489" s="388"/>
      <c r="BC489" s="385" t="str">
        <f t="shared" si="333"/>
        <v/>
      </c>
      <c r="BD489" s="384"/>
      <c r="BE489" s="385" t="str">
        <f t="shared" ref="BE489:BE495" si="360">IF(BD489="","",BD489/AX489)</f>
        <v/>
      </c>
      <c r="BF489" s="384" t="str">
        <f t="shared" si="335"/>
        <v/>
      </c>
      <c r="BG489" s="385" t="str">
        <f t="shared" si="336"/>
        <v/>
      </c>
      <c r="BH489" s="388"/>
      <c r="BI489" s="385" t="str">
        <f t="shared" si="337"/>
        <v/>
      </c>
      <c r="BJ489" s="384"/>
      <c r="BK489" s="385" t="str">
        <f t="shared" si="345"/>
        <v/>
      </c>
      <c r="BL489" s="384" t="str">
        <f t="shared" si="338"/>
        <v/>
      </c>
      <c r="BM489" s="385" t="str">
        <f t="shared" si="339"/>
        <v/>
      </c>
      <c r="BN489" s="388"/>
      <c r="BO489" s="385" t="str">
        <f t="shared" si="340"/>
        <v/>
      </c>
      <c r="BP489" s="388"/>
      <c r="BQ489" s="385" t="str">
        <f t="shared" si="323"/>
        <v/>
      </c>
      <c r="BR489" s="388" t="str">
        <f t="shared" si="324"/>
        <v/>
      </c>
      <c r="BS489" s="385" t="str">
        <f t="shared" si="341"/>
        <v/>
      </c>
      <c r="BT489" s="600">
        <v>2</v>
      </c>
      <c r="BU489" s="598">
        <f t="shared" si="342"/>
        <v>0.5</v>
      </c>
      <c r="BV489" s="600">
        <v>2</v>
      </c>
      <c r="BW489" s="598">
        <f t="shared" si="343"/>
        <v>0.5</v>
      </c>
      <c r="BX489" s="387" t="str">
        <f t="shared" si="344"/>
        <v/>
      </c>
    </row>
    <row r="490" spans="1:76" s="167" customFormat="1" x14ac:dyDescent="0.2">
      <c r="A490" s="379" t="s">
        <v>175</v>
      </c>
      <c r="B490" s="379" t="s">
        <v>181</v>
      </c>
      <c r="C490" s="379" t="s">
        <v>182</v>
      </c>
      <c r="D490" s="379" t="s">
        <v>515</v>
      </c>
      <c r="E490" s="379" t="s">
        <v>504</v>
      </c>
      <c r="F490" s="379" t="s">
        <v>505</v>
      </c>
      <c r="G490" s="591" t="s">
        <v>314</v>
      </c>
      <c r="H490" s="592" t="s">
        <v>1109</v>
      </c>
      <c r="I490" s="592" t="s">
        <v>934</v>
      </c>
      <c r="J490" s="591"/>
      <c r="K490" s="380"/>
      <c r="L490" s="380"/>
      <c r="M490" s="381"/>
      <c r="N490" s="380"/>
      <c r="O490" s="380"/>
      <c r="P490" s="380"/>
      <c r="Q490" s="382"/>
      <c r="R490" s="382"/>
      <c r="S490" s="382"/>
      <c r="T490" s="391" t="s">
        <v>510</v>
      </c>
      <c r="U490" s="383">
        <v>1</v>
      </c>
      <c r="V490" s="383">
        <v>1</v>
      </c>
      <c r="W490" s="383">
        <v>1</v>
      </c>
      <c r="X490" s="123">
        <f t="shared" si="325"/>
        <v>1</v>
      </c>
      <c r="Y490" s="601">
        <f t="shared" si="326"/>
        <v>3950</v>
      </c>
      <c r="Z490" s="388" t="str">
        <f t="shared" si="348"/>
        <v/>
      </c>
      <c r="AA490" s="383">
        <v>1</v>
      </c>
      <c r="AB490" s="598">
        <f>AA490/W490</f>
        <v>1</v>
      </c>
      <c r="AC490" s="384"/>
      <c r="AD490" s="385"/>
      <c r="AE490" s="383">
        <v>1</v>
      </c>
      <c r="AF490" s="598">
        <f>AE490/U490</f>
        <v>1</v>
      </c>
      <c r="AG490" s="600">
        <f>AE490</f>
        <v>1</v>
      </c>
      <c r="AH490" s="385"/>
      <c r="AI490" s="600">
        <v>0</v>
      </c>
      <c r="AJ490" s="598">
        <f t="shared" si="357"/>
        <v>0</v>
      </c>
      <c r="AK490" s="600">
        <v>0</v>
      </c>
      <c r="AL490" s="598">
        <f t="shared" si="358"/>
        <v>0</v>
      </c>
      <c r="AM490" s="386">
        <v>3938</v>
      </c>
      <c r="AN490" s="601">
        <v>12</v>
      </c>
      <c r="AO490" s="602">
        <f t="shared" si="327"/>
        <v>3.0379746835443038E-3</v>
      </c>
      <c r="AP490" s="601">
        <f t="shared" si="351"/>
        <v>3950</v>
      </c>
      <c r="AQ490" s="167">
        <v>5070</v>
      </c>
      <c r="AR490" s="665">
        <v>0.77909270216962523</v>
      </c>
      <c r="AS490" s="382" t="str">
        <f t="shared" si="328"/>
        <v/>
      </c>
      <c r="AT490" s="382" t="str">
        <f t="shared" si="329"/>
        <v/>
      </c>
      <c r="AU490" s="388" t="str">
        <f t="shared" si="330"/>
        <v/>
      </c>
      <c r="AV490" s="388"/>
      <c r="AW490" s="385" t="str">
        <f t="shared" si="359"/>
        <v/>
      </c>
      <c r="AX490" s="388"/>
      <c r="AY490" s="385" t="str">
        <f t="shared" si="354"/>
        <v/>
      </c>
      <c r="AZ490" s="388" t="str">
        <f t="shared" si="331"/>
        <v/>
      </c>
      <c r="BA490" s="385" t="str">
        <f t="shared" si="332"/>
        <v/>
      </c>
      <c r="BB490" s="388"/>
      <c r="BC490" s="385" t="str">
        <f t="shared" si="333"/>
        <v/>
      </c>
      <c r="BD490" s="384"/>
      <c r="BE490" s="385" t="str">
        <f t="shared" si="360"/>
        <v/>
      </c>
      <c r="BF490" s="384" t="str">
        <f t="shared" si="335"/>
        <v/>
      </c>
      <c r="BG490" s="385" t="str">
        <f t="shared" si="336"/>
        <v/>
      </c>
      <c r="BH490" s="388"/>
      <c r="BI490" s="385" t="str">
        <f t="shared" si="337"/>
        <v/>
      </c>
      <c r="BJ490" s="384"/>
      <c r="BK490" s="385" t="str">
        <f t="shared" si="345"/>
        <v/>
      </c>
      <c r="BL490" s="384" t="str">
        <f t="shared" si="338"/>
        <v/>
      </c>
      <c r="BM490" s="385" t="str">
        <f t="shared" si="339"/>
        <v/>
      </c>
      <c r="BN490" s="388"/>
      <c r="BO490" s="385" t="str">
        <f t="shared" si="340"/>
        <v/>
      </c>
      <c r="BP490" s="388"/>
      <c r="BQ490" s="385" t="str">
        <f t="shared" si="323"/>
        <v/>
      </c>
      <c r="BR490" s="388" t="str">
        <f t="shared" si="324"/>
        <v/>
      </c>
      <c r="BS490" s="385" t="str">
        <f t="shared" si="341"/>
        <v/>
      </c>
      <c r="BT490" s="600">
        <v>0</v>
      </c>
      <c r="BU490" s="598">
        <f t="shared" si="342"/>
        <v>0</v>
      </c>
      <c r="BV490" s="600">
        <v>0</v>
      </c>
      <c r="BW490" s="598">
        <f t="shared" si="343"/>
        <v>0</v>
      </c>
      <c r="BX490" s="387" t="str">
        <f t="shared" si="344"/>
        <v/>
      </c>
    </row>
    <row r="491" spans="1:76" s="167" customFormat="1" x14ac:dyDescent="0.2">
      <c r="A491" s="379" t="s">
        <v>175</v>
      </c>
      <c r="B491" s="379" t="s">
        <v>181</v>
      </c>
      <c r="C491" s="379" t="s">
        <v>183</v>
      </c>
      <c r="D491" s="379" t="s">
        <v>515</v>
      </c>
      <c r="E491" s="379" t="s">
        <v>504</v>
      </c>
      <c r="F491" s="379" t="s">
        <v>505</v>
      </c>
      <c r="G491" s="591" t="s">
        <v>314</v>
      </c>
      <c r="H491" s="592" t="s">
        <v>1109</v>
      </c>
      <c r="I491" s="591" t="s">
        <v>934</v>
      </c>
      <c r="J491" s="591"/>
      <c r="K491" s="380"/>
      <c r="L491" s="380"/>
      <c r="M491" s="381"/>
      <c r="N491" s="380"/>
      <c r="O491" s="380"/>
      <c r="P491" s="380"/>
      <c r="Q491" s="382"/>
      <c r="R491" s="382"/>
      <c r="S491" s="382"/>
      <c r="T491" s="391" t="s">
        <v>510</v>
      </c>
      <c r="U491" s="383">
        <v>2</v>
      </c>
      <c r="V491" s="600">
        <v>2</v>
      </c>
      <c r="W491" s="600">
        <v>2</v>
      </c>
      <c r="X491" s="123">
        <f t="shared" si="325"/>
        <v>1</v>
      </c>
      <c r="Y491" s="601">
        <f t="shared" si="326"/>
        <v>3296.5</v>
      </c>
      <c r="Z491" s="388" t="str">
        <f t="shared" si="348"/>
        <v/>
      </c>
      <c r="AA491" s="600">
        <v>2</v>
      </c>
      <c r="AB491" s="598">
        <f>AA491/W491</f>
        <v>1</v>
      </c>
      <c r="AC491" s="384"/>
      <c r="AD491" s="385"/>
      <c r="AE491" s="600">
        <v>2</v>
      </c>
      <c r="AF491" s="598">
        <f>AE491/U491</f>
        <v>1</v>
      </c>
      <c r="AG491" s="600">
        <f>AE491</f>
        <v>2</v>
      </c>
      <c r="AH491" s="385"/>
      <c r="AI491" s="600">
        <v>0</v>
      </c>
      <c r="AJ491" s="598">
        <f t="shared" si="357"/>
        <v>0</v>
      </c>
      <c r="AK491" s="600">
        <v>0</v>
      </c>
      <c r="AL491" s="598">
        <f t="shared" si="358"/>
        <v>0</v>
      </c>
      <c r="AM491" s="386">
        <v>6590</v>
      </c>
      <c r="AN491" s="601">
        <v>3</v>
      </c>
      <c r="AO491" s="602">
        <f t="shared" si="327"/>
        <v>4.5502806006370391E-4</v>
      </c>
      <c r="AP491" s="601">
        <f t="shared" si="351"/>
        <v>6593</v>
      </c>
      <c r="AQ491" s="167">
        <v>8950</v>
      </c>
      <c r="AR491" s="665">
        <v>0.73664804469273748</v>
      </c>
      <c r="AS491" s="382" t="str">
        <f t="shared" si="328"/>
        <v/>
      </c>
      <c r="AT491" s="382" t="str">
        <f t="shared" si="329"/>
        <v/>
      </c>
      <c r="AU491" s="388" t="str">
        <f t="shared" si="330"/>
        <v/>
      </c>
      <c r="AV491" s="388"/>
      <c r="AW491" s="385" t="str">
        <f t="shared" si="359"/>
        <v/>
      </c>
      <c r="AX491" s="388"/>
      <c r="AY491" s="385" t="str">
        <f t="shared" si="354"/>
        <v/>
      </c>
      <c r="AZ491" s="388" t="str">
        <f t="shared" si="331"/>
        <v/>
      </c>
      <c r="BA491" s="385" t="str">
        <f t="shared" si="332"/>
        <v/>
      </c>
      <c r="BB491" s="388"/>
      <c r="BC491" s="385" t="str">
        <f t="shared" si="333"/>
        <v/>
      </c>
      <c r="BD491" s="388"/>
      <c r="BE491" s="385" t="str">
        <f t="shared" si="360"/>
        <v/>
      </c>
      <c r="BF491" s="384" t="str">
        <f t="shared" si="335"/>
        <v/>
      </c>
      <c r="BG491" s="385" t="str">
        <f t="shared" si="336"/>
        <v/>
      </c>
      <c r="BH491" s="388"/>
      <c r="BI491" s="385" t="str">
        <f t="shared" si="337"/>
        <v/>
      </c>
      <c r="BJ491" s="388"/>
      <c r="BK491" s="385" t="str">
        <f t="shared" si="345"/>
        <v/>
      </c>
      <c r="BL491" s="384" t="str">
        <f t="shared" si="338"/>
        <v/>
      </c>
      <c r="BM491" s="385" t="str">
        <f t="shared" si="339"/>
        <v/>
      </c>
      <c r="BN491" s="388"/>
      <c r="BO491" s="385" t="str">
        <f t="shared" si="340"/>
        <v/>
      </c>
      <c r="BP491" s="388"/>
      <c r="BQ491" s="385" t="str">
        <f t="shared" si="323"/>
        <v/>
      </c>
      <c r="BR491" s="388" t="str">
        <f t="shared" si="324"/>
        <v/>
      </c>
      <c r="BS491" s="385" t="str">
        <f t="shared" si="341"/>
        <v/>
      </c>
      <c r="BT491" s="600">
        <v>0</v>
      </c>
      <c r="BU491" s="598">
        <f t="shared" si="342"/>
        <v>0</v>
      </c>
      <c r="BV491" s="600">
        <v>0</v>
      </c>
      <c r="BW491" s="598">
        <f t="shared" si="343"/>
        <v>0</v>
      </c>
      <c r="BX491" s="387" t="str">
        <f t="shared" si="344"/>
        <v/>
      </c>
    </row>
    <row r="492" spans="1:76" s="167" customFormat="1" x14ac:dyDescent="0.2">
      <c r="A492" s="379" t="s">
        <v>175</v>
      </c>
      <c r="B492" s="379" t="s">
        <v>181</v>
      </c>
      <c r="C492" s="379" t="s">
        <v>184</v>
      </c>
      <c r="D492" s="379" t="s">
        <v>515</v>
      </c>
      <c r="E492" s="379" t="s">
        <v>504</v>
      </c>
      <c r="F492" s="379" t="s">
        <v>505</v>
      </c>
      <c r="G492" s="591" t="s">
        <v>314</v>
      </c>
      <c r="H492" s="592" t="s">
        <v>1109</v>
      </c>
      <c r="I492" s="591" t="s">
        <v>934</v>
      </c>
      <c r="J492" s="591"/>
      <c r="K492" s="391" t="s">
        <v>449</v>
      </c>
      <c r="L492" s="391" t="s">
        <v>457</v>
      </c>
      <c r="M492" s="473" t="s">
        <v>987</v>
      </c>
      <c r="N492" s="391" t="s">
        <v>437</v>
      </c>
      <c r="O492" s="391" t="s">
        <v>438</v>
      </c>
      <c r="P492" s="391" t="s">
        <v>438</v>
      </c>
      <c r="Q492" s="386">
        <v>33278</v>
      </c>
      <c r="R492" s="386">
        <v>300</v>
      </c>
      <c r="S492" s="386">
        <v>41</v>
      </c>
      <c r="T492" s="147" t="s">
        <v>386</v>
      </c>
      <c r="U492" s="383">
        <v>7</v>
      </c>
      <c r="V492" s="600">
        <v>0</v>
      </c>
      <c r="W492" s="600">
        <v>19</v>
      </c>
      <c r="X492" s="123">
        <f t="shared" si="325"/>
        <v>2.7142857142857144</v>
      </c>
      <c r="Y492" s="601">
        <f t="shared" si="326"/>
        <v>3247.5714285714284</v>
      </c>
      <c r="Z492" s="601">
        <f t="shared" si="348"/>
        <v>1930.2857142857142</v>
      </c>
      <c r="AA492" s="600">
        <v>6</v>
      </c>
      <c r="AB492" s="598">
        <f>AA492/W492</f>
        <v>0.31578947368421051</v>
      </c>
      <c r="AC492" s="384"/>
      <c r="AD492" s="385"/>
      <c r="AE492" s="600">
        <v>2</v>
      </c>
      <c r="AF492" s="598">
        <f>AE492/U492</f>
        <v>0.2857142857142857</v>
      </c>
      <c r="AG492" s="600">
        <f>AE492</f>
        <v>2</v>
      </c>
      <c r="AH492" s="385"/>
      <c r="AI492" s="600">
        <v>0</v>
      </c>
      <c r="AJ492" s="598">
        <f t="shared" si="357"/>
        <v>0</v>
      </c>
      <c r="AK492" s="600">
        <v>0</v>
      </c>
      <c r="AL492" s="598">
        <f t="shared" si="358"/>
        <v>0</v>
      </c>
      <c r="AM492" s="386">
        <v>22727</v>
      </c>
      <c r="AN492" s="601">
        <v>6</v>
      </c>
      <c r="AO492" s="602">
        <f t="shared" si="327"/>
        <v>2.6393348876083226E-4</v>
      </c>
      <c r="AP492" s="601">
        <f t="shared" si="351"/>
        <v>22733</v>
      </c>
      <c r="AQ492" s="167">
        <v>30100</v>
      </c>
      <c r="AR492" s="665">
        <v>0.75524916943521592</v>
      </c>
      <c r="AS492" s="386">
        <f t="shared" si="328"/>
        <v>22727</v>
      </c>
      <c r="AT492" s="386">
        <f t="shared" si="329"/>
        <v>6</v>
      </c>
      <c r="AU492" s="601">
        <f t="shared" si="330"/>
        <v>22733</v>
      </c>
      <c r="AV492" s="601">
        <v>13507</v>
      </c>
      <c r="AW492" s="598">
        <f t="shared" si="359"/>
        <v>0.59431513178158135</v>
      </c>
      <c r="AX492" s="601">
        <v>5</v>
      </c>
      <c r="AY492" s="598">
        <f t="shared" si="354"/>
        <v>0.83333333333333337</v>
      </c>
      <c r="AZ492" s="601">
        <f t="shared" si="331"/>
        <v>13512</v>
      </c>
      <c r="BA492" s="598">
        <f t="shared" si="332"/>
        <v>0.59437821668939428</v>
      </c>
      <c r="BB492" s="601">
        <v>85</v>
      </c>
      <c r="BC492" s="598">
        <f t="shared" si="333"/>
        <v>6.2930332420226553E-3</v>
      </c>
      <c r="BD492" s="601">
        <v>4</v>
      </c>
      <c r="BE492" s="598">
        <f t="shared" si="360"/>
        <v>0.8</v>
      </c>
      <c r="BF492" s="600">
        <f t="shared" si="335"/>
        <v>89</v>
      </c>
      <c r="BG492" s="598">
        <f t="shared" si="336"/>
        <v>6.5867377146240375E-3</v>
      </c>
      <c r="BH492" s="601">
        <v>83</v>
      </c>
      <c r="BI492" s="598">
        <f t="shared" si="337"/>
        <v>0.97647058823529409</v>
      </c>
      <c r="BJ492" s="601">
        <v>4</v>
      </c>
      <c r="BK492" s="598">
        <f t="shared" si="345"/>
        <v>1</v>
      </c>
      <c r="BL492" s="600">
        <f t="shared" si="338"/>
        <v>87</v>
      </c>
      <c r="BM492" s="598">
        <f t="shared" si="339"/>
        <v>0.97752808988764039</v>
      </c>
      <c r="BN492" s="601">
        <v>101</v>
      </c>
      <c r="BO492" s="598">
        <f t="shared" si="340"/>
        <v>7.4748371817643577E-3</v>
      </c>
      <c r="BP492" s="601">
        <v>66</v>
      </c>
      <c r="BQ492" s="598">
        <f t="shared" si="323"/>
        <v>4.8845470692717588E-3</v>
      </c>
      <c r="BR492" s="601">
        <f t="shared" si="324"/>
        <v>167</v>
      </c>
      <c r="BS492" s="598">
        <f t="shared" si="341"/>
        <v>1.2359384251036117E-2</v>
      </c>
      <c r="BT492" s="600">
        <v>4</v>
      </c>
      <c r="BU492" s="598">
        <f t="shared" si="342"/>
        <v>0.21052631578947367</v>
      </c>
      <c r="BV492" s="600">
        <v>3</v>
      </c>
      <c r="BW492" s="598">
        <f t="shared" si="343"/>
        <v>0.42857142857142855</v>
      </c>
      <c r="BX492" s="387" t="str">
        <f t="shared" si="344"/>
        <v/>
      </c>
    </row>
    <row r="493" spans="1:76" s="167" customFormat="1" x14ac:dyDescent="0.2">
      <c r="A493" s="379" t="s">
        <v>175</v>
      </c>
      <c r="B493" s="379" t="s">
        <v>177</v>
      </c>
      <c r="C493" s="379" t="s">
        <v>502</v>
      </c>
      <c r="D493" s="379" t="s">
        <v>503</v>
      </c>
      <c r="E493" s="379" t="s">
        <v>504</v>
      </c>
      <c r="F493" s="379" t="s">
        <v>505</v>
      </c>
      <c r="G493" s="591" t="s">
        <v>314</v>
      </c>
      <c r="H493" s="592" t="s">
        <v>1109</v>
      </c>
      <c r="I493" s="591" t="s">
        <v>934</v>
      </c>
      <c r="J493" s="591"/>
      <c r="K493" s="380"/>
      <c r="L493" s="380"/>
      <c r="M493" s="381"/>
      <c r="N493" s="380"/>
      <c r="O493" s="380"/>
      <c r="P493" s="380"/>
      <c r="Q493" s="382"/>
      <c r="R493" s="382"/>
      <c r="S493" s="382"/>
      <c r="T493" s="147" t="s">
        <v>386</v>
      </c>
      <c r="U493" s="383">
        <v>6</v>
      </c>
      <c r="V493" s="383">
        <v>0</v>
      </c>
      <c r="W493" s="383">
        <v>7</v>
      </c>
      <c r="X493" s="123">
        <f t="shared" si="325"/>
        <v>1.1666666666666667</v>
      </c>
      <c r="Y493" s="601">
        <f t="shared" si="326"/>
        <v>745.66666666666663</v>
      </c>
      <c r="Z493" s="601">
        <f t="shared" si="348"/>
        <v>378.33333333333331</v>
      </c>
      <c r="AA493" s="384"/>
      <c r="AB493" s="385"/>
      <c r="AC493" s="384"/>
      <c r="AD493" s="385"/>
      <c r="AE493" s="384"/>
      <c r="AF493" s="385"/>
      <c r="AG493" s="384"/>
      <c r="AH493" s="385"/>
      <c r="AI493" s="600">
        <v>5</v>
      </c>
      <c r="AJ493" s="598">
        <f t="shared" si="357"/>
        <v>0.7142857142857143</v>
      </c>
      <c r="AK493" s="600">
        <v>5</v>
      </c>
      <c r="AL493" s="598">
        <f t="shared" si="358"/>
        <v>0.83333333333333337</v>
      </c>
      <c r="AM493" s="386">
        <v>4474</v>
      </c>
      <c r="AN493" s="388"/>
      <c r="AO493" s="389"/>
      <c r="AP493" s="601">
        <f t="shared" si="351"/>
        <v>4474</v>
      </c>
      <c r="AR493" s="665"/>
      <c r="AS493" s="386">
        <f t="shared" si="328"/>
        <v>4474</v>
      </c>
      <c r="AT493" s="382"/>
      <c r="AU493" s="601">
        <f t="shared" si="330"/>
        <v>4474</v>
      </c>
      <c r="AV493" s="601">
        <v>2270</v>
      </c>
      <c r="AW493" s="598">
        <f t="shared" si="359"/>
        <v>0.50737594993294588</v>
      </c>
      <c r="AX493" s="388"/>
      <c r="AY493" s="385" t="str">
        <f t="shared" si="354"/>
        <v/>
      </c>
      <c r="AZ493" s="601">
        <f t="shared" si="331"/>
        <v>2270</v>
      </c>
      <c r="BA493" s="598">
        <f t="shared" si="332"/>
        <v>0.50737594993294588</v>
      </c>
      <c r="BB493" s="601">
        <v>2</v>
      </c>
      <c r="BC493" s="598">
        <f t="shared" si="333"/>
        <v>8.81057268722467E-4</v>
      </c>
      <c r="BD493" s="384"/>
      <c r="BE493" s="385" t="str">
        <f t="shared" si="360"/>
        <v/>
      </c>
      <c r="BF493" s="600">
        <f t="shared" si="335"/>
        <v>2</v>
      </c>
      <c r="BG493" s="598">
        <f t="shared" si="336"/>
        <v>8.81057268722467E-4</v>
      </c>
      <c r="BH493" s="601">
        <v>2</v>
      </c>
      <c r="BI493" s="598">
        <f t="shared" si="337"/>
        <v>1</v>
      </c>
      <c r="BJ493" s="384"/>
      <c r="BK493" s="385" t="str">
        <f t="shared" si="345"/>
        <v/>
      </c>
      <c r="BL493" s="600">
        <f t="shared" si="338"/>
        <v>2</v>
      </c>
      <c r="BM493" s="598">
        <f t="shared" si="339"/>
        <v>1</v>
      </c>
      <c r="BN493" s="601">
        <v>2</v>
      </c>
      <c r="BO493" s="598">
        <f t="shared" si="340"/>
        <v>8.81057268722467E-4</v>
      </c>
      <c r="BP493" s="601">
        <v>127</v>
      </c>
      <c r="BQ493" s="598">
        <f t="shared" si="323"/>
        <v>5.5947136563876655E-2</v>
      </c>
      <c r="BR493" s="601">
        <f t="shared" si="324"/>
        <v>129</v>
      </c>
      <c r="BS493" s="598">
        <f t="shared" si="341"/>
        <v>5.6828193832599121E-2</v>
      </c>
      <c r="BT493" s="600">
        <v>2</v>
      </c>
      <c r="BU493" s="598">
        <f t="shared" si="342"/>
        <v>0.2857142857142857</v>
      </c>
      <c r="BV493" s="600">
        <v>1</v>
      </c>
      <c r="BW493" s="598">
        <f t="shared" si="343"/>
        <v>0.16666666666666666</v>
      </c>
      <c r="BX493" s="387" t="str">
        <f t="shared" si="344"/>
        <v/>
      </c>
    </row>
    <row r="494" spans="1:76" s="487" customFormat="1" ht="13.5" thickBot="1" x14ac:dyDescent="0.25">
      <c r="A494" s="392" t="s">
        <v>175</v>
      </c>
      <c r="B494" s="392" t="s">
        <v>181</v>
      </c>
      <c r="C494" s="392" t="s">
        <v>502</v>
      </c>
      <c r="D494" s="392" t="s">
        <v>509</v>
      </c>
      <c r="E494" s="392" t="s">
        <v>504</v>
      </c>
      <c r="F494" s="392" t="s">
        <v>505</v>
      </c>
      <c r="G494" s="593" t="s">
        <v>314</v>
      </c>
      <c r="H494" s="620" t="s">
        <v>1109</v>
      </c>
      <c r="I494" s="593" t="s">
        <v>934</v>
      </c>
      <c r="J494" s="593"/>
      <c r="K494" s="467"/>
      <c r="L494" s="518"/>
      <c r="M494" s="518"/>
      <c r="N494" s="393"/>
      <c r="O494" s="518"/>
      <c r="P494" s="393"/>
      <c r="Q494" s="466"/>
      <c r="R494" s="466"/>
      <c r="S494" s="466"/>
      <c r="T494" s="127" t="s">
        <v>386</v>
      </c>
      <c r="U494" s="397">
        <v>1</v>
      </c>
      <c r="V494" s="605">
        <v>0</v>
      </c>
      <c r="W494" s="605">
        <v>5</v>
      </c>
      <c r="X494" s="606">
        <f t="shared" si="325"/>
        <v>5</v>
      </c>
      <c r="Y494" s="607">
        <f t="shared" si="326"/>
        <v>33276</v>
      </c>
      <c r="Z494" s="607">
        <f t="shared" si="348"/>
        <v>18813</v>
      </c>
      <c r="AA494" s="605">
        <v>2</v>
      </c>
      <c r="AB494" s="608">
        <f>AA494/W494</f>
        <v>0.4</v>
      </c>
      <c r="AC494" s="605">
        <v>2</v>
      </c>
      <c r="AD494" s="608" t="s">
        <v>434</v>
      </c>
      <c r="AE494" s="605">
        <v>1</v>
      </c>
      <c r="AF494" s="608">
        <f>AE494/U494</f>
        <v>1</v>
      </c>
      <c r="AG494" s="605">
        <v>1</v>
      </c>
      <c r="AH494" s="399"/>
      <c r="AI494" s="398"/>
      <c r="AJ494" s="399"/>
      <c r="AK494" s="398"/>
      <c r="AL494" s="399"/>
      <c r="AM494" s="396">
        <v>33255</v>
      </c>
      <c r="AN494" s="607">
        <v>21</v>
      </c>
      <c r="AO494" s="609">
        <f>AN494/AP494</f>
        <v>6.3108546700324562E-4</v>
      </c>
      <c r="AP494" s="607">
        <f t="shared" si="351"/>
        <v>33276</v>
      </c>
      <c r="AQ494" s="167">
        <v>44120</v>
      </c>
      <c r="AR494" s="665">
        <v>0.75421577515865823</v>
      </c>
      <c r="AS494" s="396">
        <f t="shared" si="328"/>
        <v>33255</v>
      </c>
      <c r="AT494" s="396">
        <f>IF(V494=0,AN494,"")</f>
        <v>21</v>
      </c>
      <c r="AU494" s="607">
        <f t="shared" si="330"/>
        <v>33276</v>
      </c>
      <c r="AV494" s="607">
        <v>18796</v>
      </c>
      <c r="AW494" s="608">
        <f t="shared" si="359"/>
        <v>0.56520823936250186</v>
      </c>
      <c r="AX494" s="607">
        <v>17</v>
      </c>
      <c r="AY494" s="608">
        <f t="shared" si="354"/>
        <v>0.80952380952380953</v>
      </c>
      <c r="AZ494" s="607">
        <f t="shared" si="331"/>
        <v>18813</v>
      </c>
      <c r="BA494" s="608">
        <f t="shared" si="332"/>
        <v>0.56536242336819331</v>
      </c>
      <c r="BB494" s="607">
        <v>99</v>
      </c>
      <c r="BC494" s="608">
        <f t="shared" si="333"/>
        <v>5.2670781017237706E-3</v>
      </c>
      <c r="BD494" s="607">
        <v>4</v>
      </c>
      <c r="BE494" s="608">
        <f t="shared" si="360"/>
        <v>0.23529411764705882</v>
      </c>
      <c r="BF494" s="605">
        <f t="shared" si="335"/>
        <v>103</v>
      </c>
      <c r="BG494" s="608">
        <f t="shared" si="336"/>
        <v>5.474937543188221E-3</v>
      </c>
      <c r="BH494" s="607">
        <v>97</v>
      </c>
      <c r="BI494" s="608">
        <f t="shared" si="337"/>
        <v>0.97979797979797978</v>
      </c>
      <c r="BJ494" s="607">
        <v>4</v>
      </c>
      <c r="BK494" s="608">
        <f t="shared" si="345"/>
        <v>1</v>
      </c>
      <c r="BL494" s="605">
        <f t="shared" si="338"/>
        <v>101</v>
      </c>
      <c r="BM494" s="608">
        <f t="shared" si="339"/>
        <v>0.98058252427184467</v>
      </c>
      <c r="BN494" s="607">
        <v>36</v>
      </c>
      <c r="BO494" s="608">
        <f t="shared" si="340"/>
        <v>1.9135704034444268E-3</v>
      </c>
      <c r="BP494" s="607">
        <v>253</v>
      </c>
      <c r="BQ494" s="608">
        <f t="shared" si="323"/>
        <v>1.3448147557539999E-2</v>
      </c>
      <c r="BR494" s="607">
        <f t="shared" si="324"/>
        <v>289</v>
      </c>
      <c r="BS494" s="608">
        <f t="shared" si="341"/>
        <v>1.5361717960984426E-2</v>
      </c>
      <c r="BT494" s="605">
        <v>2</v>
      </c>
      <c r="BU494" s="608">
        <f t="shared" si="342"/>
        <v>0.4</v>
      </c>
      <c r="BV494" s="605">
        <v>1</v>
      </c>
      <c r="BW494" s="608">
        <f t="shared" si="343"/>
        <v>1</v>
      </c>
      <c r="BX494" s="411" t="str">
        <f t="shared" si="344"/>
        <v/>
      </c>
    </row>
    <row r="495" spans="1:76" s="486" customFormat="1" x14ac:dyDescent="0.2">
      <c r="A495" s="400" t="s">
        <v>185</v>
      </c>
      <c r="B495" s="400" t="s">
        <v>187</v>
      </c>
      <c r="C495" s="400" t="s">
        <v>502</v>
      </c>
      <c r="D495" s="400" t="s">
        <v>527</v>
      </c>
      <c r="E495" s="400" t="s">
        <v>504</v>
      </c>
      <c r="F495" s="400" t="s">
        <v>519</v>
      </c>
      <c r="G495" s="592" t="s">
        <v>320</v>
      </c>
      <c r="H495" s="592" t="s">
        <v>1110</v>
      </c>
      <c r="I495" s="592" t="s">
        <v>935</v>
      </c>
      <c r="J495" s="592" t="s">
        <v>505</v>
      </c>
      <c r="K495" s="430" t="s">
        <v>449</v>
      </c>
      <c r="L495" s="430" t="s">
        <v>1040</v>
      </c>
      <c r="M495" s="485" t="s">
        <v>1041</v>
      </c>
      <c r="N495" s="430" t="s">
        <v>437</v>
      </c>
      <c r="O495" s="430" t="s">
        <v>438</v>
      </c>
      <c r="P495" s="430" t="s">
        <v>438</v>
      </c>
      <c r="Q495" s="408">
        <v>28605</v>
      </c>
      <c r="R495" s="430" t="s">
        <v>438</v>
      </c>
      <c r="S495" s="408">
        <v>3</v>
      </c>
      <c r="T495" s="147" t="s">
        <v>386</v>
      </c>
      <c r="U495" s="405">
        <v>10</v>
      </c>
      <c r="V495" s="597">
        <v>0</v>
      </c>
      <c r="W495" s="597">
        <v>23</v>
      </c>
      <c r="X495" s="113">
        <f t="shared" si="325"/>
        <v>2.2999999999999998</v>
      </c>
      <c r="Y495" s="114">
        <f t="shared" si="326"/>
        <v>3327.6</v>
      </c>
      <c r="Z495" s="114">
        <f t="shared" si="348"/>
        <v>1268.4000000000001</v>
      </c>
      <c r="AA495" s="597">
        <v>9</v>
      </c>
      <c r="AB495" s="115">
        <f>AA495/W495</f>
        <v>0.39130434782608697</v>
      </c>
      <c r="AC495" s="406"/>
      <c r="AD495" s="407"/>
      <c r="AE495" s="597">
        <v>6</v>
      </c>
      <c r="AF495" s="115">
        <f>AE495/U495</f>
        <v>0.6</v>
      </c>
      <c r="AG495" s="597">
        <f>AE495+AG494</f>
        <v>7</v>
      </c>
      <c r="AH495" s="115">
        <f>(AG495+AG494)/(U495+1)</f>
        <v>0.72727272727272729</v>
      </c>
      <c r="AI495" s="406"/>
      <c r="AJ495" s="407"/>
      <c r="AK495" s="406"/>
      <c r="AL495" s="407"/>
      <c r="AM495" s="408">
        <f>AM494</f>
        <v>33255</v>
      </c>
      <c r="AN495" s="114">
        <f>AN494</f>
        <v>21</v>
      </c>
      <c r="AO495" s="118">
        <f>AN495/AP495</f>
        <v>6.3108546700324562E-4</v>
      </c>
      <c r="AP495" s="114">
        <f t="shared" si="351"/>
        <v>33276</v>
      </c>
      <c r="AQ495" s="167">
        <v>40600</v>
      </c>
      <c r="AR495" s="665">
        <v>0.70455665024630543</v>
      </c>
      <c r="AS495" s="408">
        <f t="shared" si="328"/>
        <v>33255</v>
      </c>
      <c r="AT495" s="408">
        <f>IF(V495=0,AN495,"")</f>
        <v>21</v>
      </c>
      <c r="AU495" s="114">
        <f t="shared" si="330"/>
        <v>33276</v>
      </c>
      <c r="AV495" s="114">
        <v>12668</v>
      </c>
      <c r="AW495" s="115">
        <f t="shared" si="359"/>
        <v>0.38093519771462936</v>
      </c>
      <c r="AX495" s="114">
        <v>16</v>
      </c>
      <c r="AY495" s="115">
        <f t="shared" si="354"/>
        <v>0.76190476190476186</v>
      </c>
      <c r="AZ495" s="114">
        <f t="shared" si="331"/>
        <v>12684</v>
      </c>
      <c r="BA495" s="115">
        <f t="shared" si="332"/>
        <v>0.38117562206996031</v>
      </c>
      <c r="BB495" s="114">
        <v>110</v>
      </c>
      <c r="BC495" s="115">
        <f t="shared" si="333"/>
        <v>8.6832964951057776E-3</v>
      </c>
      <c r="BD495" s="597">
        <v>5</v>
      </c>
      <c r="BE495" s="115">
        <f t="shared" si="360"/>
        <v>0.3125</v>
      </c>
      <c r="BF495" s="597">
        <f t="shared" si="335"/>
        <v>115</v>
      </c>
      <c r="BG495" s="115">
        <f t="shared" si="336"/>
        <v>9.0665405234941661E-3</v>
      </c>
      <c r="BH495" s="114">
        <v>98</v>
      </c>
      <c r="BI495" s="115">
        <f t="shared" si="337"/>
        <v>0.89090909090909087</v>
      </c>
      <c r="BJ495" s="597">
        <v>5</v>
      </c>
      <c r="BK495" s="115">
        <f t="shared" si="345"/>
        <v>1</v>
      </c>
      <c r="BL495" s="597">
        <f t="shared" si="338"/>
        <v>103</v>
      </c>
      <c r="BM495" s="115">
        <f t="shared" si="339"/>
        <v>0.89565217391304353</v>
      </c>
      <c r="BN495" s="114">
        <v>66</v>
      </c>
      <c r="BO495" s="115">
        <f t="shared" si="340"/>
        <v>5.2034058656575217E-3</v>
      </c>
      <c r="BP495" s="114">
        <v>179</v>
      </c>
      <c r="BQ495" s="115">
        <f t="shared" si="323"/>
        <v>1.4112267423525702E-2</v>
      </c>
      <c r="BR495" s="114">
        <f t="shared" si="324"/>
        <v>245</v>
      </c>
      <c r="BS495" s="115">
        <f t="shared" si="341"/>
        <v>1.9315673289183224E-2</v>
      </c>
      <c r="BT495" s="597">
        <v>8</v>
      </c>
      <c r="BU495" s="115">
        <f t="shared" si="342"/>
        <v>0.34782608695652173</v>
      </c>
      <c r="BV495" s="597">
        <v>4</v>
      </c>
      <c r="BW495" s="115">
        <f t="shared" si="343"/>
        <v>0.4</v>
      </c>
      <c r="BX495" s="409" t="str">
        <f t="shared" si="344"/>
        <v/>
      </c>
    </row>
    <row r="496" spans="1:76" s="167" customFormat="1" x14ac:dyDescent="0.2">
      <c r="A496" s="379" t="s">
        <v>185</v>
      </c>
      <c r="B496" s="379" t="s">
        <v>186</v>
      </c>
      <c r="C496" s="379" t="s">
        <v>502</v>
      </c>
      <c r="D496" s="379" t="s">
        <v>503</v>
      </c>
      <c r="E496" s="379" t="s">
        <v>504</v>
      </c>
      <c r="F496" s="379" t="s">
        <v>519</v>
      </c>
      <c r="G496" s="591" t="s">
        <v>320</v>
      </c>
      <c r="H496" s="592" t="s">
        <v>1110</v>
      </c>
      <c r="I496" s="591" t="s">
        <v>935</v>
      </c>
      <c r="J496" s="591" t="s">
        <v>505</v>
      </c>
      <c r="K496" s="380"/>
      <c r="L496" s="380"/>
      <c r="M496" s="381"/>
      <c r="N496" s="380"/>
      <c r="O496" s="380"/>
      <c r="P496" s="380"/>
      <c r="Q496" s="382"/>
      <c r="R496" s="382"/>
      <c r="S496" s="382"/>
      <c r="T496" s="147" t="s">
        <v>386</v>
      </c>
      <c r="U496" s="383">
        <v>6</v>
      </c>
      <c r="V496" s="600">
        <v>0</v>
      </c>
      <c r="W496" s="600">
        <v>7</v>
      </c>
      <c r="X496" s="123">
        <f t="shared" si="325"/>
        <v>1.1666666666666667</v>
      </c>
      <c r="Y496" s="601">
        <f t="shared" si="326"/>
        <v>1517.6666666666667</v>
      </c>
      <c r="Z496" s="601">
        <f t="shared" si="348"/>
        <v>685.66666666666663</v>
      </c>
      <c r="AA496" s="384"/>
      <c r="AB496" s="385"/>
      <c r="AC496" s="384"/>
      <c r="AD496" s="385"/>
      <c r="AE496" s="384"/>
      <c r="AF496" s="385"/>
      <c r="AG496" s="384"/>
      <c r="AH496" s="385"/>
      <c r="AI496" s="600">
        <v>5</v>
      </c>
      <c r="AJ496" s="598">
        <f>AI496/W496</f>
        <v>0.7142857142857143</v>
      </c>
      <c r="AK496" s="600">
        <v>5</v>
      </c>
      <c r="AL496" s="598">
        <f>AK496/U496</f>
        <v>0.83333333333333337</v>
      </c>
      <c r="AM496" s="386">
        <v>9106</v>
      </c>
      <c r="AN496" s="388"/>
      <c r="AO496" s="389"/>
      <c r="AP496" s="601">
        <f t="shared" si="351"/>
        <v>9106</v>
      </c>
      <c r="AR496" s="665"/>
      <c r="AS496" s="386">
        <f t="shared" si="328"/>
        <v>9106</v>
      </c>
      <c r="AT496" s="382"/>
      <c r="AU496" s="601">
        <f t="shared" si="330"/>
        <v>9106</v>
      </c>
      <c r="AV496" s="601">
        <v>4114</v>
      </c>
      <c r="AW496" s="598">
        <f t="shared" si="359"/>
        <v>0.4517900285526027</v>
      </c>
      <c r="AX496" s="388"/>
      <c r="AY496" s="385"/>
      <c r="AZ496" s="601">
        <f t="shared" si="331"/>
        <v>4114</v>
      </c>
      <c r="BA496" s="598">
        <f t="shared" si="332"/>
        <v>0.4517900285526027</v>
      </c>
      <c r="BB496" s="601">
        <v>33</v>
      </c>
      <c r="BC496" s="598">
        <f t="shared" si="333"/>
        <v>8.0213903743315516E-3</v>
      </c>
      <c r="BD496" s="384"/>
      <c r="BE496" s="385"/>
      <c r="BF496" s="600">
        <f t="shared" si="335"/>
        <v>33</v>
      </c>
      <c r="BG496" s="598">
        <f t="shared" si="336"/>
        <v>8.0213903743315516E-3</v>
      </c>
      <c r="BH496" s="601">
        <v>31</v>
      </c>
      <c r="BI496" s="598">
        <f t="shared" si="337"/>
        <v>0.93939393939393945</v>
      </c>
      <c r="BJ496" s="384"/>
      <c r="BK496" s="385" t="str">
        <f t="shared" si="345"/>
        <v/>
      </c>
      <c r="BL496" s="600">
        <f t="shared" si="338"/>
        <v>31</v>
      </c>
      <c r="BM496" s="598">
        <f t="shared" si="339"/>
        <v>0.93939393939393945</v>
      </c>
      <c r="BN496" s="601">
        <v>1</v>
      </c>
      <c r="BO496" s="598">
        <f t="shared" si="340"/>
        <v>2.4307243558580456E-4</v>
      </c>
      <c r="BP496" s="601">
        <v>320</v>
      </c>
      <c r="BQ496" s="598">
        <f t="shared" si="323"/>
        <v>7.7783179387457463E-2</v>
      </c>
      <c r="BR496" s="601">
        <f t="shared" si="324"/>
        <v>321</v>
      </c>
      <c r="BS496" s="598">
        <f t="shared" si="341"/>
        <v>7.8026251823043263E-2</v>
      </c>
      <c r="BT496" s="600">
        <v>1</v>
      </c>
      <c r="BU496" s="598">
        <f t="shared" si="342"/>
        <v>0.14285714285714285</v>
      </c>
      <c r="BV496" s="600">
        <v>1</v>
      </c>
      <c r="BW496" s="598">
        <f t="shared" si="343"/>
        <v>0.16666666666666666</v>
      </c>
      <c r="BX496" s="387" t="str">
        <f t="shared" si="344"/>
        <v/>
      </c>
    </row>
    <row r="497" spans="1:76" s="487" customFormat="1" ht="13.5" thickBot="1" x14ac:dyDescent="0.25">
      <c r="A497" s="392" t="s">
        <v>185</v>
      </c>
      <c r="B497" s="392" t="s">
        <v>187</v>
      </c>
      <c r="C497" s="392" t="s">
        <v>502</v>
      </c>
      <c r="D497" s="392" t="s">
        <v>509</v>
      </c>
      <c r="E497" s="392" t="s">
        <v>504</v>
      </c>
      <c r="F497" s="392" t="s">
        <v>519</v>
      </c>
      <c r="G497" s="593" t="s">
        <v>320</v>
      </c>
      <c r="H497" s="593" t="s">
        <v>1110</v>
      </c>
      <c r="I497" s="593" t="s">
        <v>935</v>
      </c>
      <c r="J497" s="593" t="s">
        <v>505</v>
      </c>
      <c r="K497" s="467"/>
      <c r="L497" s="467"/>
      <c r="M497" s="517"/>
      <c r="N497" s="467"/>
      <c r="O497" s="522"/>
      <c r="P497" s="467"/>
      <c r="Q497" s="466"/>
      <c r="R497" s="466"/>
      <c r="S497" s="466"/>
      <c r="T497" s="127" t="s">
        <v>386</v>
      </c>
      <c r="U497" s="397">
        <v>1</v>
      </c>
      <c r="V497" s="397">
        <v>0</v>
      </c>
      <c r="W497" s="397">
        <v>3</v>
      </c>
      <c r="X497" s="606">
        <f t="shared" si="325"/>
        <v>3</v>
      </c>
      <c r="Y497" s="607">
        <f t="shared" si="326"/>
        <v>28605</v>
      </c>
      <c r="Z497" s="607">
        <f t="shared" si="348"/>
        <v>12684</v>
      </c>
      <c r="AA497" s="605">
        <v>1</v>
      </c>
      <c r="AB497" s="608">
        <f>AA497/W497</f>
        <v>0.33333333333333331</v>
      </c>
      <c r="AC497" s="605">
        <v>2</v>
      </c>
      <c r="AD497" s="608" t="s">
        <v>434</v>
      </c>
      <c r="AE497" s="605">
        <v>1</v>
      </c>
      <c r="AF497" s="608">
        <f>AE497/U497</f>
        <v>1</v>
      </c>
      <c r="AG497" s="605">
        <v>1</v>
      </c>
      <c r="AH497" s="399"/>
      <c r="AI497" s="398"/>
      <c r="AJ497" s="399"/>
      <c r="AK497" s="398"/>
      <c r="AL497" s="399"/>
      <c r="AM497" s="396">
        <v>28587</v>
      </c>
      <c r="AN497" s="607">
        <v>18</v>
      </c>
      <c r="AO497" s="609">
        <f>AN497/AP497</f>
        <v>6.2926061877294182E-4</v>
      </c>
      <c r="AP497" s="607">
        <f t="shared" si="351"/>
        <v>28605</v>
      </c>
      <c r="AQ497" s="167">
        <v>40600</v>
      </c>
      <c r="AR497" s="665">
        <v>0.70455665024630543</v>
      </c>
      <c r="AS497" s="396">
        <f t="shared" si="328"/>
        <v>28587</v>
      </c>
      <c r="AT497" s="396">
        <f>IF(V497=0,AN497,"")</f>
        <v>18</v>
      </c>
      <c r="AU497" s="607">
        <f t="shared" si="330"/>
        <v>28605</v>
      </c>
      <c r="AV497" s="607">
        <v>12668</v>
      </c>
      <c r="AW497" s="608">
        <f t="shared" si="359"/>
        <v>0.44313848952320983</v>
      </c>
      <c r="AX497" s="607">
        <v>16</v>
      </c>
      <c r="AY497" s="608">
        <f t="shared" ref="AY497:AY514" si="361">IF(AT497="","",IF(AT497=0,"",AX497/AT497))</f>
        <v>0.88888888888888884</v>
      </c>
      <c r="AZ497" s="607">
        <f t="shared" si="331"/>
        <v>12684</v>
      </c>
      <c r="BA497" s="608">
        <f t="shared" si="332"/>
        <v>0.44341898269533297</v>
      </c>
      <c r="BB497" s="607">
        <v>110</v>
      </c>
      <c r="BC497" s="608">
        <f t="shared" si="333"/>
        <v>8.6832964951057776E-3</v>
      </c>
      <c r="BD497" s="605">
        <v>5</v>
      </c>
      <c r="BE497" s="608">
        <f>IF(BD497="","",BD497/AX497)</f>
        <v>0.3125</v>
      </c>
      <c r="BF497" s="605">
        <f t="shared" si="335"/>
        <v>115</v>
      </c>
      <c r="BG497" s="608">
        <f t="shared" si="336"/>
        <v>9.0665405234941661E-3</v>
      </c>
      <c r="BH497" s="607">
        <v>98</v>
      </c>
      <c r="BI497" s="608">
        <f t="shared" si="337"/>
        <v>0.89090909090909087</v>
      </c>
      <c r="BJ497" s="605">
        <v>5</v>
      </c>
      <c r="BK497" s="608">
        <f t="shared" si="345"/>
        <v>1</v>
      </c>
      <c r="BL497" s="605">
        <f t="shared" si="338"/>
        <v>103</v>
      </c>
      <c r="BM497" s="608">
        <f t="shared" si="339"/>
        <v>0.89565217391304353</v>
      </c>
      <c r="BN497" s="607">
        <v>10</v>
      </c>
      <c r="BO497" s="608">
        <f t="shared" si="340"/>
        <v>7.8839482812992747E-4</v>
      </c>
      <c r="BP497" s="607">
        <v>193</v>
      </c>
      <c r="BQ497" s="608">
        <f t="shared" si="323"/>
        <v>1.5216020182907601E-2</v>
      </c>
      <c r="BR497" s="607">
        <f t="shared" si="324"/>
        <v>203</v>
      </c>
      <c r="BS497" s="608">
        <f t="shared" si="341"/>
        <v>1.6004415011037526E-2</v>
      </c>
      <c r="BT497" s="605">
        <v>1</v>
      </c>
      <c r="BU497" s="608">
        <f t="shared" si="342"/>
        <v>0.33333333333333331</v>
      </c>
      <c r="BV497" s="605">
        <v>0</v>
      </c>
      <c r="BW497" s="608">
        <f t="shared" si="343"/>
        <v>0</v>
      </c>
      <c r="BX497" s="411" t="str">
        <f t="shared" si="344"/>
        <v/>
      </c>
    </row>
    <row r="498" spans="1:76" s="507" customFormat="1" ht="13.5" thickBot="1" x14ac:dyDescent="0.25">
      <c r="A498" s="432" t="s">
        <v>410</v>
      </c>
      <c r="B498" s="432" t="s">
        <v>651</v>
      </c>
      <c r="C498" s="432" t="s">
        <v>502</v>
      </c>
      <c r="D498" s="432" t="s">
        <v>517</v>
      </c>
      <c r="E498" s="432" t="s">
        <v>518</v>
      </c>
      <c r="F498" s="432" t="s">
        <v>519</v>
      </c>
      <c r="G498" s="620" t="s">
        <v>321</v>
      </c>
      <c r="H498" s="620" t="s">
        <v>517</v>
      </c>
      <c r="I498" s="594" t="s">
        <v>517</v>
      </c>
      <c r="J498" s="620"/>
      <c r="K498" s="434" t="s">
        <v>449</v>
      </c>
      <c r="L498" s="434" t="s">
        <v>951</v>
      </c>
      <c r="M498" s="464" t="s">
        <v>952</v>
      </c>
      <c r="N498" s="434" t="s">
        <v>451</v>
      </c>
      <c r="O498" s="435"/>
      <c r="P498" s="435"/>
      <c r="Q498" s="436"/>
      <c r="R498" s="514"/>
      <c r="S498" s="436"/>
      <c r="T498" s="356" t="s">
        <v>386</v>
      </c>
      <c r="U498" s="437">
        <v>7</v>
      </c>
      <c r="V498" s="346">
        <v>0</v>
      </c>
      <c r="W498" s="346">
        <v>31</v>
      </c>
      <c r="X498" s="347">
        <f t="shared" si="325"/>
        <v>4.4285714285714288</v>
      </c>
      <c r="Y498" s="348">
        <f t="shared" si="326"/>
        <v>34424.142857142855</v>
      </c>
      <c r="Z498" s="348">
        <f t="shared" si="348"/>
        <v>13844.285714285714</v>
      </c>
      <c r="AA498" s="438"/>
      <c r="AB498" s="439"/>
      <c r="AC498" s="438"/>
      <c r="AD498" s="439"/>
      <c r="AE498" s="438"/>
      <c r="AF498" s="439"/>
      <c r="AG498" s="438"/>
      <c r="AH498" s="439"/>
      <c r="AI498" s="346">
        <v>6</v>
      </c>
      <c r="AJ498" s="349">
        <f t="shared" ref="AJ498:AJ515" si="362">AI498/W498</f>
        <v>0.19354838709677419</v>
      </c>
      <c r="AK498" s="346">
        <v>3</v>
      </c>
      <c r="AL498" s="349">
        <f t="shared" ref="AL498:AL515" si="363">AK498/U498</f>
        <v>0.42857142857142855</v>
      </c>
      <c r="AM498" s="440">
        <v>240969</v>
      </c>
      <c r="AN498" s="441"/>
      <c r="AO498" s="442"/>
      <c r="AP498" s="348">
        <f t="shared" si="351"/>
        <v>240969</v>
      </c>
      <c r="AQ498" s="167">
        <v>360000</v>
      </c>
      <c r="AR498" s="665">
        <v>0.66935833333333339</v>
      </c>
      <c r="AS498" s="440">
        <f t="shared" si="328"/>
        <v>240969</v>
      </c>
      <c r="AT498" s="436"/>
      <c r="AU498" s="348">
        <f t="shared" si="330"/>
        <v>240969</v>
      </c>
      <c r="AV498" s="348">
        <v>96910</v>
      </c>
      <c r="AW498" s="349">
        <f t="shared" si="359"/>
        <v>0.40216791371504218</v>
      </c>
      <c r="AX498" s="441"/>
      <c r="AY498" s="439" t="str">
        <f t="shared" si="361"/>
        <v/>
      </c>
      <c r="AZ498" s="348">
        <f t="shared" si="331"/>
        <v>96910</v>
      </c>
      <c r="BA498" s="349">
        <f t="shared" si="332"/>
        <v>0.40216791371504218</v>
      </c>
      <c r="BB498" s="348">
        <v>846</v>
      </c>
      <c r="BC498" s="349">
        <f t="shared" si="333"/>
        <v>8.7297492518831898E-3</v>
      </c>
      <c r="BD498" s="438"/>
      <c r="BE498" s="439"/>
      <c r="BF498" s="346">
        <f t="shared" si="335"/>
        <v>846</v>
      </c>
      <c r="BG498" s="349">
        <f t="shared" si="336"/>
        <v>8.7297492518831898E-3</v>
      </c>
      <c r="BH498" s="348">
        <v>715</v>
      </c>
      <c r="BI498" s="349">
        <f t="shared" si="337"/>
        <v>0.84515366430260053</v>
      </c>
      <c r="BJ498" s="438"/>
      <c r="BK498" s="439" t="str">
        <f t="shared" si="345"/>
        <v/>
      </c>
      <c r="BL498" s="346">
        <f t="shared" si="338"/>
        <v>715</v>
      </c>
      <c r="BM498" s="349">
        <f t="shared" si="339"/>
        <v>0.84515366430260053</v>
      </c>
      <c r="BN498" s="348">
        <v>5236</v>
      </c>
      <c r="BO498" s="349">
        <f t="shared" si="340"/>
        <v>5.4029511918274688E-2</v>
      </c>
      <c r="BP498" s="348">
        <v>4280</v>
      </c>
      <c r="BQ498" s="349">
        <f t="shared" si="323"/>
        <v>4.4164688886595811E-2</v>
      </c>
      <c r="BR498" s="348">
        <f t="shared" si="324"/>
        <v>9516</v>
      </c>
      <c r="BS498" s="349">
        <f t="shared" si="341"/>
        <v>9.8194200804870499E-2</v>
      </c>
      <c r="BT498" s="346">
        <v>10</v>
      </c>
      <c r="BU498" s="349">
        <f t="shared" si="342"/>
        <v>0.32258064516129031</v>
      </c>
      <c r="BV498" s="346">
        <v>2</v>
      </c>
      <c r="BW498" s="349">
        <f t="shared" si="343"/>
        <v>0.2857142857142857</v>
      </c>
      <c r="BX498" s="443" t="str">
        <f t="shared" si="344"/>
        <v/>
      </c>
    </row>
    <row r="499" spans="1:76" s="486" customFormat="1" x14ac:dyDescent="0.2">
      <c r="A499" s="400" t="s">
        <v>188</v>
      </c>
      <c r="B499" s="400" t="s">
        <v>190</v>
      </c>
      <c r="C499" s="400" t="s">
        <v>502</v>
      </c>
      <c r="D499" s="400" t="s">
        <v>507</v>
      </c>
      <c r="E499" s="400" t="s">
        <v>504</v>
      </c>
      <c r="F499" s="400" t="s">
        <v>519</v>
      </c>
      <c r="G499" s="592" t="s">
        <v>321</v>
      </c>
      <c r="H499" s="592" t="s">
        <v>1109</v>
      </c>
      <c r="I499" s="591" t="s">
        <v>934</v>
      </c>
      <c r="J499" s="592"/>
      <c r="K499" s="401"/>
      <c r="L499" s="401"/>
      <c r="M499" s="402"/>
      <c r="N499" s="401"/>
      <c r="O499" s="401"/>
      <c r="P499" s="401"/>
      <c r="Q499" s="403"/>
      <c r="R499" s="403"/>
      <c r="S499" s="403"/>
      <c r="T499" s="404" t="s">
        <v>386</v>
      </c>
      <c r="U499" s="405">
        <v>6</v>
      </c>
      <c r="V499" s="597">
        <v>0</v>
      </c>
      <c r="W499" s="597">
        <v>9</v>
      </c>
      <c r="X499" s="113">
        <f t="shared" si="325"/>
        <v>1.5</v>
      </c>
      <c r="Y499" s="114">
        <f t="shared" si="326"/>
        <v>731</v>
      </c>
      <c r="Z499" s="114">
        <f t="shared" si="348"/>
        <v>293.66666666666669</v>
      </c>
      <c r="AA499" s="406"/>
      <c r="AB499" s="407"/>
      <c r="AC499" s="406"/>
      <c r="AD499" s="407"/>
      <c r="AE499" s="406"/>
      <c r="AF499" s="407"/>
      <c r="AG499" s="406"/>
      <c r="AH499" s="407"/>
      <c r="AI499" s="597">
        <v>5</v>
      </c>
      <c r="AJ499" s="115">
        <f t="shared" si="362"/>
        <v>0.55555555555555558</v>
      </c>
      <c r="AK499" s="597">
        <v>4</v>
      </c>
      <c r="AL499" s="115">
        <f t="shared" si="363"/>
        <v>0.66666666666666663</v>
      </c>
      <c r="AM499" s="408">
        <v>4385</v>
      </c>
      <c r="AN499" s="114">
        <v>1</v>
      </c>
      <c r="AO499" s="118">
        <f t="shared" ref="AO499:AO514" si="364">AN499/AP499</f>
        <v>2.2799817601459188E-4</v>
      </c>
      <c r="AP499" s="114">
        <f t="shared" si="351"/>
        <v>4386</v>
      </c>
      <c r="AQ499" s="167">
        <v>7100</v>
      </c>
      <c r="AR499" s="665">
        <v>0.61774647887323941</v>
      </c>
      <c r="AS499" s="408">
        <f t="shared" si="328"/>
        <v>4385</v>
      </c>
      <c r="AT499" s="408">
        <f t="shared" ref="AT499:AT514" si="365">IF(V499=0,AN499,"")</f>
        <v>1</v>
      </c>
      <c r="AU499" s="114">
        <f t="shared" si="330"/>
        <v>4386</v>
      </c>
      <c r="AV499" s="114">
        <v>1761</v>
      </c>
      <c r="AW499" s="115">
        <f t="shared" si="359"/>
        <v>0.40159635119726339</v>
      </c>
      <c r="AX499" s="114">
        <v>1</v>
      </c>
      <c r="AY499" s="115">
        <f t="shared" si="361"/>
        <v>1</v>
      </c>
      <c r="AZ499" s="114">
        <f t="shared" si="331"/>
        <v>1762</v>
      </c>
      <c r="BA499" s="115">
        <f t="shared" si="332"/>
        <v>0.40173278613771091</v>
      </c>
      <c r="BB499" s="114">
        <v>18</v>
      </c>
      <c r="BC499" s="115">
        <f t="shared" si="333"/>
        <v>1.0221465076660987E-2</v>
      </c>
      <c r="BD499" s="114">
        <v>0</v>
      </c>
      <c r="BE499" s="115">
        <f t="shared" ref="BE499:BE514" si="366">IF(BD499="","",BD499/AX499)</f>
        <v>0</v>
      </c>
      <c r="BF499" s="597">
        <f t="shared" si="335"/>
        <v>18</v>
      </c>
      <c r="BG499" s="115">
        <f t="shared" si="336"/>
        <v>1.021566401816118E-2</v>
      </c>
      <c r="BH499" s="114">
        <v>13</v>
      </c>
      <c r="BI499" s="115">
        <f t="shared" si="337"/>
        <v>0.72222222222222221</v>
      </c>
      <c r="BJ499" s="114">
        <v>0</v>
      </c>
      <c r="BK499" s="407" t="str">
        <f t="shared" si="345"/>
        <v/>
      </c>
      <c r="BL499" s="597">
        <f t="shared" si="338"/>
        <v>13</v>
      </c>
      <c r="BM499" s="115">
        <f t="shared" si="339"/>
        <v>0.72222222222222221</v>
      </c>
      <c r="BN499" s="114">
        <v>1</v>
      </c>
      <c r="BO499" s="115">
        <f t="shared" si="340"/>
        <v>5.6753688989784334E-4</v>
      </c>
      <c r="BP499" s="114">
        <v>29</v>
      </c>
      <c r="BQ499" s="115">
        <f t="shared" si="323"/>
        <v>1.6458569807037457E-2</v>
      </c>
      <c r="BR499" s="114">
        <f t="shared" si="324"/>
        <v>30</v>
      </c>
      <c r="BS499" s="115">
        <f t="shared" si="341"/>
        <v>1.70261066969353E-2</v>
      </c>
      <c r="BT499" s="597">
        <v>4</v>
      </c>
      <c r="BU499" s="115">
        <f t="shared" si="342"/>
        <v>0.44444444444444442</v>
      </c>
      <c r="BV499" s="597">
        <v>2</v>
      </c>
      <c r="BW499" s="115">
        <f t="shared" si="343"/>
        <v>0.33333333333333331</v>
      </c>
      <c r="BX499" s="409" t="str">
        <f t="shared" si="344"/>
        <v/>
      </c>
    </row>
    <row r="500" spans="1:76" s="167" customFormat="1" x14ac:dyDescent="0.2">
      <c r="A500" s="379" t="s">
        <v>188</v>
      </c>
      <c r="B500" s="379" t="s">
        <v>191</v>
      </c>
      <c r="C500" s="379" t="s">
        <v>502</v>
      </c>
      <c r="D500" s="379" t="s">
        <v>507</v>
      </c>
      <c r="E500" s="379" t="s">
        <v>504</v>
      </c>
      <c r="F500" s="379" t="s">
        <v>519</v>
      </c>
      <c r="G500" s="591" t="s">
        <v>321</v>
      </c>
      <c r="H500" s="591" t="s">
        <v>1109</v>
      </c>
      <c r="I500" s="591" t="s">
        <v>934</v>
      </c>
      <c r="J500" s="591"/>
      <c r="K500" s="380"/>
      <c r="L500" s="380"/>
      <c r="M500" s="381"/>
      <c r="N500" s="380"/>
      <c r="O500" s="380"/>
      <c r="P500" s="380"/>
      <c r="Q500" s="382"/>
      <c r="R500" s="382"/>
      <c r="S500" s="382"/>
      <c r="T500" s="147" t="s">
        <v>386</v>
      </c>
      <c r="U500" s="383">
        <v>6</v>
      </c>
      <c r="V500" s="600">
        <v>0</v>
      </c>
      <c r="W500" s="600">
        <v>8</v>
      </c>
      <c r="X500" s="123">
        <f t="shared" si="325"/>
        <v>1.3333333333333333</v>
      </c>
      <c r="Y500" s="601">
        <f t="shared" si="326"/>
        <v>705.83333333333337</v>
      </c>
      <c r="Z500" s="601">
        <f t="shared" si="348"/>
        <v>230</v>
      </c>
      <c r="AA500" s="384"/>
      <c r="AB500" s="385"/>
      <c r="AC500" s="384"/>
      <c r="AD500" s="385"/>
      <c r="AE500" s="384"/>
      <c r="AF500" s="385"/>
      <c r="AG500" s="384"/>
      <c r="AH500" s="385"/>
      <c r="AI500" s="600">
        <v>6</v>
      </c>
      <c r="AJ500" s="598">
        <f t="shared" si="362"/>
        <v>0.75</v>
      </c>
      <c r="AK500" s="600">
        <v>4</v>
      </c>
      <c r="AL500" s="598">
        <f t="shared" si="363"/>
        <v>0.66666666666666663</v>
      </c>
      <c r="AM500" s="386">
        <v>4234</v>
      </c>
      <c r="AN500" s="601">
        <v>1</v>
      </c>
      <c r="AO500" s="602">
        <f t="shared" si="364"/>
        <v>2.3612750885478159E-4</v>
      </c>
      <c r="AP500" s="601">
        <f t="shared" si="351"/>
        <v>4235</v>
      </c>
      <c r="AQ500" s="167">
        <v>6870</v>
      </c>
      <c r="AR500" s="665">
        <v>0.61644832605531297</v>
      </c>
      <c r="AS500" s="386">
        <f t="shared" si="328"/>
        <v>4234</v>
      </c>
      <c r="AT500" s="386">
        <f t="shared" si="365"/>
        <v>1</v>
      </c>
      <c r="AU500" s="601">
        <f t="shared" si="330"/>
        <v>4235</v>
      </c>
      <c r="AV500" s="601">
        <v>1379</v>
      </c>
      <c r="AW500" s="598">
        <f t="shared" si="359"/>
        <v>0.32569674067076049</v>
      </c>
      <c r="AX500" s="601">
        <v>1</v>
      </c>
      <c r="AY500" s="598">
        <f t="shared" si="361"/>
        <v>1</v>
      </c>
      <c r="AZ500" s="601">
        <f t="shared" si="331"/>
        <v>1380</v>
      </c>
      <c r="BA500" s="598">
        <f t="shared" si="332"/>
        <v>0.32585596221959856</v>
      </c>
      <c r="BB500" s="601">
        <v>10</v>
      </c>
      <c r="BC500" s="598">
        <f t="shared" si="333"/>
        <v>7.251631617113851E-3</v>
      </c>
      <c r="BD500" s="600">
        <v>0</v>
      </c>
      <c r="BE500" s="598">
        <f t="shared" si="366"/>
        <v>0</v>
      </c>
      <c r="BF500" s="600">
        <f t="shared" si="335"/>
        <v>10</v>
      </c>
      <c r="BG500" s="598">
        <f t="shared" si="336"/>
        <v>7.246376811594203E-3</v>
      </c>
      <c r="BH500" s="601">
        <v>9</v>
      </c>
      <c r="BI500" s="598">
        <f t="shared" si="337"/>
        <v>0.9</v>
      </c>
      <c r="BJ500" s="600">
        <v>0</v>
      </c>
      <c r="BK500" s="385" t="str">
        <f t="shared" si="345"/>
        <v/>
      </c>
      <c r="BL500" s="600">
        <f t="shared" si="338"/>
        <v>9</v>
      </c>
      <c r="BM500" s="598">
        <f t="shared" si="339"/>
        <v>0.9</v>
      </c>
      <c r="BN500" s="601">
        <v>1</v>
      </c>
      <c r="BO500" s="598">
        <f t="shared" si="340"/>
        <v>7.246376811594203E-4</v>
      </c>
      <c r="BP500" s="601">
        <v>25</v>
      </c>
      <c r="BQ500" s="598">
        <f t="shared" si="323"/>
        <v>1.8115942028985508E-2</v>
      </c>
      <c r="BR500" s="601">
        <f t="shared" si="324"/>
        <v>26</v>
      </c>
      <c r="BS500" s="598">
        <f t="shared" si="341"/>
        <v>1.8840579710144929E-2</v>
      </c>
      <c r="BT500" s="600">
        <v>5</v>
      </c>
      <c r="BU500" s="598">
        <f t="shared" si="342"/>
        <v>0.625</v>
      </c>
      <c r="BV500" s="600">
        <v>5</v>
      </c>
      <c r="BW500" s="598">
        <f t="shared" si="343"/>
        <v>0.83333333333333337</v>
      </c>
      <c r="BX500" s="387" t="str">
        <f t="shared" si="344"/>
        <v/>
      </c>
    </row>
    <row r="501" spans="1:76" s="167" customFormat="1" x14ac:dyDescent="0.2">
      <c r="A501" s="379" t="s">
        <v>188</v>
      </c>
      <c r="B501" s="379" t="s">
        <v>427</v>
      </c>
      <c r="C501" s="379" t="s">
        <v>502</v>
      </c>
      <c r="D501" s="379" t="s">
        <v>507</v>
      </c>
      <c r="E501" s="379" t="s">
        <v>504</v>
      </c>
      <c r="F501" s="379" t="s">
        <v>519</v>
      </c>
      <c r="G501" s="591" t="s">
        <v>321</v>
      </c>
      <c r="H501" s="591" t="s">
        <v>1109</v>
      </c>
      <c r="I501" s="591" t="s">
        <v>934</v>
      </c>
      <c r="J501" s="591"/>
      <c r="K501" s="380"/>
      <c r="L501" s="380"/>
      <c r="M501" s="381"/>
      <c r="N501" s="380"/>
      <c r="O501" s="380"/>
      <c r="P501" s="380"/>
      <c r="Q501" s="382"/>
      <c r="R501" s="382"/>
      <c r="S501" s="382"/>
      <c r="T501" s="147" t="s">
        <v>386</v>
      </c>
      <c r="U501" s="383">
        <v>6</v>
      </c>
      <c r="V501" s="600">
        <v>0</v>
      </c>
      <c r="W501" s="600">
        <v>7</v>
      </c>
      <c r="X501" s="123">
        <f t="shared" si="325"/>
        <v>1.1666666666666667</v>
      </c>
      <c r="Y501" s="601">
        <f t="shared" si="326"/>
        <v>920.16666666666663</v>
      </c>
      <c r="Z501" s="601">
        <f t="shared" si="348"/>
        <v>272.66666666666669</v>
      </c>
      <c r="AA501" s="384"/>
      <c r="AB501" s="385"/>
      <c r="AC501" s="384"/>
      <c r="AD501" s="385"/>
      <c r="AE501" s="384"/>
      <c r="AF501" s="385"/>
      <c r="AG501" s="384"/>
      <c r="AH501" s="385"/>
      <c r="AI501" s="600">
        <v>3</v>
      </c>
      <c r="AJ501" s="598">
        <f t="shared" si="362"/>
        <v>0.42857142857142855</v>
      </c>
      <c r="AK501" s="600">
        <v>3</v>
      </c>
      <c r="AL501" s="598">
        <f t="shared" si="363"/>
        <v>0.5</v>
      </c>
      <c r="AM501" s="386">
        <v>5502</v>
      </c>
      <c r="AN501" s="601">
        <v>19</v>
      </c>
      <c r="AO501" s="602">
        <f t="shared" si="364"/>
        <v>3.4414055424741895E-3</v>
      </c>
      <c r="AP501" s="601">
        <f t="shared" si="351"/>
        <v>5521</v>
      </c>
      <c r="AQ501" s="167">
        <v>8980</v>
      </c>
      <c r="AR501" s="665">
        <v>0.61481069042316261</v>
      </c>
      <c r="AS501" s="386">
        <f t="shared" si="328"/>
        <v>5502</v>
      </c>
      <c r="AT501" s="386">
        <f t="shared" si="365"/>
        <v>19</v>
      </c>
      <c r="AU501" s="601">
        <f t="shared" si="330"/>
        <v>5521</v>
      </c>
      <c r="AV501" s="601">
        <v>1620</v>
      </c>
      <c r="AW501" s="598">
        <f t="shared" si="359"/>
        <v>0.29443838604143946</v>
      </c>
      <c r="AX501" s="601">
        <v>16</v>
      </c>
      <c r="AY501" s="598">
        <f t="shared" si="361"/>
        <v>0.84210526315789469</v>
      </c>
      <c r="AZ501" s="601">
        <f t="shared" si="331"/>
        <v>1636</v>
      </c>
      <c r="BA501" s="598">
        <f t="shared" si="332"/>
        <v>0.29632312986777759</v>
      </c>
      <c r="BB501" s="601">
        <v>11</v>
      </c>
      <c r="BC501" s="598">
        <f t="shared" si="333"/>
        <v>6.7901234567901234E-3</v>
      </c>
      <c r="BD501" s="600">
        <v>1</v>
      </c>
      <c r="BE501" s="598">
        <f t="shared" si="366"/>
        <v>6.25E-2</v>
      </c>
      <c r="BF501" s="600">
        <f t="shared" si="335"/>
        <v>12</v>
      </c>
      <c r="BG501" s="598">
        <f t="shared" si="336"/>
        <v>7.3349633251833741E-3</v>
      </c>
      <c r="BH501" s="601">
        <v>8</v>
      </c>
      <c r="BI501" s="598">
        <f t="shared" si="337"/>
        <v>0.72727272727272729</v>
      </c>
      <c r="BJ501" s="600">
        <v>0</v>
      </c>
      <c r="BK501" s="598">
        <f t="shared" si="345"/>
        <v>0</v>
      </c>
      <c r="BL501" s="600">
        <f t="shared" si="338"/>
        <v>8</v>
      </c>
      <c r="BM501" s="598">
        <f t="shared" si="339"/>
        <v>0.66666666666666663</v>
      </c>
      <c r="BN501" s="601">
        <v>0</v>
      </c>
      <c r="BO501" s="598">
        <f t="shared" si="340"/>
        <v>0</v>
      </c>
      <c r="BP501" s="601">
        <v>48</v>
      </c>
      <c r="BQ501" s="598">
        <f t="shared" si="323"/>
        <v>2.9339853300733496E-2</v>
      </c>
      <c r="BR501" s="601">
        <f t="shared" si="324"/>
        <v>48</v>
      </c>
      <c r="BS501" s="598">
        <f t="shared" si="341"/>
        <v>2.9339853300733496E-2</v>
      </c>
      <c r="BT501" s="600">
        <v>4</v>
      </c>
      <c r="BU501" s="598">
        <f t="shared" si="342"/>
        <v>0.5714285714285714</v>
      </c>
      <c r="BV501" s="600">
        <v>4</v>
      </c>
      <c r="BW501" s="598">
        <f t="shared" si="343"/>
        <v>0.66666666666666663</v>
      </c>
      <c r="BX501" s="387" t="str">
        <f t="shared" si="344"/>
        <v/>
      </c>
    </row>
    <row r="502" spans="1:76" s="167" customFormat="1" x14ac:dyDescent="0.2">
      <c r="A502" s="379" t="s">
        <v>188</v>
      </c>
      <c r="B502" s="379" t="s">
        <v>192</v>
      </c>
      <c r="C502" s="379" t="s">
        <v>502</v>
      </c>
      <c r="D502" s="379" t="s">
        <v>507</v>
      </c>
      <c r="E502" s="379" t="s">
        <v>504</v>
      </c>
      <c r="F502" s="379" t="s">
        <v>519</v>
      </c>
      <c r="G502" s="591" t="s">
        <v>321</v>
      </c>
      <c r="H502" s="591" t="s">
        <v>1109</v>
      </c>
      <c r="I502" s="591" t="s">
        <v>934</v>
      </c>
      <c r="J502" s="591"/>
      <c r="K502" s="380"/>
      <c r="L502" s="380"/>
      <c r="M502" s="381"/>
      <c r="N502" s="380"/>
      <c r="O502" s="380"/>
      <c r="P502" s="380"/>
      <c r="Q502" s="382"/>
      <c r="R502" s="382"/>
      <c r="S502" s="382"/>
      <c r="T502" s="147" t="s">
        <v>386</v>
      </c>
      <c r="U502" s="383">
        <v>6</v>
      </c>
      <c r="V502" s="600">
        <v>0</v>
      </c>
      <c r="W502" s="600">
        <v>7</v>
      </c>
      <c r="X502" s="123">
        <f t="shared" si="325"/>
        <v>1.1666666666666667</v>
      </c>
      <c r="Y502" s="601">
        <f t="shared" si="326"/>
        <v>367.66666666666669</v>
      </c>
      <c r="Z502" s="601">
        <f t="shared" si="348"/>
        <v>158.5</v>
      </c>
      <c r="AA502" s="384"/>
      <c r="AB502" s="385"/>
      <c r="AC502" s="384"/>
      <c r="AD502" s="385"/>
      <c r="AE502" s="384"/>
      <c r="AF502" s="385"/>
      <c r="AG502" s="384"/>
      <c r="AH502" s="385"/>
      <c r="AI502" s="600">
        <v>0</v>
      </c>
      <c r="AJ502" s="598">
        <f t="shared" si="362"/>
        <v>0</v>
      </c>
      <c r="AK502" s="600">
        <v>0</v>
      </c>
      <c r="AL502" s="598">
        <f t="shared" si="363"/>
        <v>0</v>
      </c>
      <c r="AM502" s="386">
        <v>2188</v>
      </c>
      <c r="AN502" s="601">
        <v>18</v>
      </c>
      <c r="AO502" s="602">
        <f t="shared" si="364"/>
        <v>8.1595648232094288E-3</v>
      </c>
      <c r="AP502" s="601">
        <f t="shared" si="351"/>
        <v>2206</v>
      </c>
      <c r="AQ502" s="167">
        <v>3290</v>
      </c>
      <c r="AR502" s="665">
        <v>0.670516717325228</v>
      </c>
      <c r="AS502" s="386">
        <f t="shared" si="328"/>
        <v>2188</v>
      </c>
      <c r="AT502" s="386">
        <f t="shared" si="365"/>
        <v>18</v>
      </c>
      <c r="AU502" s="601">
        <f t="shared" si="330"/>
        <v>2206</v>
      </c>
      <c r="AV502" s="601">
        <v>935</v>
      </c>
      <c r="AW502" s="598">
        <f t="shared" si="359"/>
        <v>0.4273308957952468</v>
      </c>
      <c r="AX502" s="601">
        <v>16</v>
      </c>
      <c r="AY502" s="598">
        <f t="shared" si="361"/>
        <v>0.88888888888888884</v>
      </c>
      <c r="AZ502" s="601">
        <f t="shared" si="331"/>
        <v>951</v>
      </c>
      <c r="BA502" s="598">
        <f t="shared" si="332"/>
        <v>0.43109700815956481</v>
      </c>
      <c r="BB502" s="601">
        <v>13</v>
      </c>
      <c r="BC502" s="598">
        <f t="shared" si="333"/>
        <v>1.3903743315508022E-2</v>
      </c>
      <c r="BD502" s="601">
        <v>0</v>
      </c>
      <c r="BE502" s="598">
        <f t="shared" si="366"/>
        <v>0</v>
      </c>
      <c r="BF502" s="600">
        <f t="shared" si="335"/>
        <v>13</v>
      </c>
      <c r="BG502" s="598">
        <f t="shared" si="336"/>
        <v>1.3669821240799159E-2</v>
      </c>
      <c r="BH502" s="601">
        <v>12</v>
      </c>
      <c r="BI502" s="598">
        <f t="shared" si="337"/>
        <v>0.92307692307692313</v>
      </c>
      <c r="BJ502" s="601">
        <v>0</v>
      </c>
      <c r="BK502" s="385" t="str">
        <f t="shared" si="345"/>
        <v/>
      </c>
      <c r="BL502" s="600">
        <f t="shared" si="338"/>
        <v>12</v>
      </c>
      <c r="BM502" s="598">
        <f t="shared" si="339"/>
        <v>0.92307692307692313</v>
      </c>
      <c r="BN502" s="601">
        <v>0</v>
      </c>
      <c r="BO502" s="598">
        <f t="shared" si="340"/>
        <v>0</v>
      </c>
      <c r="BP502" s="601">
        <v>42</v>
      </c>
      <c r="BQ502" s="598">
        <f t="shared" si="323"/>
        <v>4.4164037854889593E-2</v>
      </c>
      <c r="BR502" s="601">
        <f t="shared" si="324"/>
        <v>42</v>
      </c>
      <c r="BS502" s="598">
        <f t="shared" si="341"/>
        <v>4.4164037854889593E-2</v>
      </c>
      <c r="BT502" s="600">
        <v>2</v>
      </c>
      <c r="BU502" s="598">
        <f t="shared" si="342"/>
        <v>0.2857142857142857</v>
      </c>
      <c r="BV502" s="600">
        <v>1</v>
      </c>
      <c r="BW502" s="598">
        <f t="shared" si="343"/>
        <v>0.16666666666666666</v>
      </c>
      <c r="BX502" s="387" t="str">
        <f t="shared" si="344"/>
        <v/>
      </c>
    </row>
    <row r="503" spans="1:76" s="167" customFormat="1" x14ac:dyDescent="0.2">
      <c r="A503" s="379" t="s">
        <v>188</v>
      </c>
      <c r="B503" s="379" t="s">
        <v>193</v>
      </c>
      <c r="C503" s="379" t="s">
        <v>502</v>
      </c>
      <c r="D503" s="379" t="s">
        <v>507</v>
      </c>
      <c r="E503" s="379" t="s">
        <v>504</v>
      </c>
      <c r="F503" s="379" t="s">
        <v>519</v>
      </c>
      <c r="G503" s="591" t="s">
        <v>321</v>
      </c>
      <c r="H503" s="591" t="s">
        <v>1109</v>
      </c>
      <c r="I503" s="591" t="s">
        <v>934</v>
      </c>
      <c r="J503" s="591"/>
      <c r="K503" s="380"/>
      <c r="L503" s="380"/>
      <c r="M503" s="381"/>
      <c r="N503" s="380"/>
      <c r="O503" s="380"/>
      <c r="P503" s="380"/>
      <c r="Q503" s="382"/>
      <c r="R503" s="382"/>
      <c r="S503" s="382"/>
      <c r="T503" s="391" t="s">
        <v>510</v>
      </c>
      <c r="U503" s="383">
        <v>6</v>
      </c>
      <c r="V503" s="600">
        <v>2</v>
      </c>
      <c r="W503" s="600">
        <v>2</v>
      </c>
      <c r="X503" s="123">
        <f t="shared" si="325"/>
        <v>0.33333333333333331</v>
      </c>
      <c r="Y503" s="601">
        <f t="shared" si="326"/>
        <v>51</v>
      </c>
      <c r="Z503" s="388" t="str">
        <f t="shared" si="348"/>
        <v/>
      </c>
      <c r="AA503" s="384"/>
      <c r="AB503" s="385"/>
      <c r="AC503" s="384"/>
      <c r="AD503" s="385"/>
      <c r="AE503" s="384"/>
      <c r="AF503" s="385"/>
      <c r="AG503" s="384"/>
      <c r="AH503" s="385"/>
      <c r="AI503" s="600">
        <v>0</v>
      </c>
      <c r="AJ503" s="598">
        <f t="shared" si="362"/>
        <v>0</v>
      </c>
      <c r="AK503" s="600">
        <v>0</v>
      </c>
      <c r="AL503" s="598">
        <f t="shared" si="363"/>
        <v>0</v>
      </c>
      <c r="AM503" s="386">
        <v>305</v>
      </c>
      <c r="AN503" s="601">
        <v>1</v>
      </c>
      <c r="AO503" s="602">
        <f t="shared" si="364"/>
        <v>3.2679738562091504E-3</v>
      </c>
      <c r="AP503" s="601">
        <f t="shared" si="351"/>
        <v>306</v>
      </c>
      <c r="AQ503" s="167">
        <v>460</v>
      </c>
      <c r="AR503" s="665">
        <v>0.66521739130434787</v>
      </c>
      <c r="AS503" s="382" t="str">
        <f t="shared" si="328"/>
        <v/>
      </c>
      <c r="AT503" s="382" t="str">
        <f t="shared" si="365"/>
        <v/>
      </c>
      <c r="AU503" s="388" t="str">
        <f t="shared" si="330"/>
        <v/>
      </c>
      <c r="AV503" s="388"/>
      <c r="AW503" s="385" t="str">
        <f t="shared" si="359"/>
        <v/>
      </c>
      <c r="AX503" s="388"/>
      <c r="AY503" s="385" t="str">
        <f t="shared" si="361"/>
        <v/>
      </c>
      <c r="AZ503" s="388" t="str">
        <f t="shared" si="331"/>
        <v/>
      </c>
      <c r="BA503" s="385" t="str">
        <f t="shared" si="332"/>
        <v/>
      </c>
      <c r="BB503" s="388"/>
      <c r="BC503" s="385" t="str">
        <f t="shared" si="333"/>
        <v/>
      </c>
      <c r="BD503" s="388"/>
      <c r="BE503" s="385" t="str">
        <f t="shared" si="366"/>
        <v/>
      </c>
      <c r="BF503" s="384" t="str">
        <f t="shared" si="335"/>
        <v/>
      </c>
      <c r="BG503" s="385" t="str">
        <f t="shared" si="336"/>
        <v/>
      </c>
      <c r="BH503" s="388"/>
      <c r="BI503" s="385" t="str">
        <f t="shared" si="337"/>
        <v/>
      </c>
      <c r="BJ503" s="388"/>
      <c r="BK503" s="385" t="str">
        <f t="shared" si="345"/>
        <v/>
      </c>
      <c r="BL503" s="384" t="str">
        <f t="shared" si="338"/>
        <v/>
      </c>
      <c r="BM503" s="385" t="str">
        <f t="shared" si="339"/>
        <v/>
      </c>
      <c r="BN503" s="388"/>
      <c r="BO503" s="385" t="str">
        <f t="shared" si="340"/>
        <v/>
      </c>
      <c r="BP503" s="388"/>
      <c r="BQ503" s="385" t="str">
        <f t="shared" si="323"/>
        <v/>
      </c>
      <c r="BR503" s="388" t="str">
        <f t="shared" si="324"/>
        <v/>
      </c>
      <c r="BS503" s="385" t="str">
        <f t="shared" si="341"/>
        <v/>
      </c>
      <c r="BT503" s="600">
        <v>1</v>
      </c>
      <c r="BU503" s="598">
        <f t="shared" si="342"/>
        <v>0.5</v>
      </c>
      <c r="BV503" s="600">
        <v>1</v>
      </c>
      <c r="BW503" s="598">
        <f t="shared" si="343"/>
        <v>0.16666666666666666</v>
      </c>
      <c r="BX503" s="603">
        <f t="shared" si="344"/>
        <v>4</v>
      </c>
    </row>
    <row r="504" spans="1:76" s="167" customFormat="1" x14ac:dyDescent="0.2">
      <c r="A504" s="379" t="s">
        <v>188</v>
      </c>
      <c r="B504" s="379" t="s">
        <v>194</v>
      </c>
      <c r="C504" s="379" t="s">
        <v>425</v>
      </c>
      <c r="D504" s="379" t="s">
        <v>515</v>
      </c>
      <c r="E504" s="379" t="s">
        <v>504</v>
      </c>
      <c r="F504" s="379" t="s">
        <v>519</v>
      </c>
      <c r="G504" s="591" t="s">
        <v>321</v>
      </c>
      <c r="H504" s="592" t="s">
        <v>1109</v>
      </c>
      <c r="I504" s="592" t="s">
        <v>934</v>
      </c>
      <c r="J504" s="591"/>
      <c r="K504" s="380"/>
      <c r="L504" s="380"/>
      <c r="M504" s="381"/>
      <c r="N504" s="380"/>
      <c r="O504" s="380"/>
      <c r="P504" s="380"/>
      <c r="Q504" s="382"/>
      <c r="R504" s="382"/>
      <c r="S504" s="382"/>
      <c r="T504" s="147" t="s">
        <v>386</v>
      </c>
      <c r="U504" s="383">
        <v>2</v>
      </c>
      <c r="V504" s="383">
        <v>0</v>
      </c>
      <c r="W504" s="383">
        <v>5</v>
      </c>
      <c r="X504" s="123">
        <f t="shared" si="325"/>
        <v>2.5</v>
      </c>
      <c r="Y504" s="601">
        <f t="shared" si="326"/>
        <v>3100</v>
      </c>
      <c r="Z504" s="601">
        <f t="shared" si="348"/>
        <v>912</v>
      </c>
      <c r="AA504" s="600">
        <v>3</v>
      </c>
      <c r="AB504" s="598">
        <f t="shared" ref="AB504:AB514" si="367">AA504/W504</f>
        <v>0.6</v>
      </c>
      <c r="AC504" s="384"/>
      <c r="AD504" s="385"/>
      <c r="AE504" s="600">
        <v>2</v>
      </c>
      <c r="AF504" s="598">
        <f t="shared" ref="AF504:AF514" si="368">AE504/U504</f>
        <v>1</v>
      </c>
      <c r="AG504" s="600">
        <f t="shared" ref="AG504:AG514" si="369">AE504</f>
        <v>2</v>
      </c>
      <c r="AH504" s="385"/>
      <c r="AI504" s="600">
        <v>0</v>
      </c>
      <c r="AJ504" s="598">
        <f t="shared" si="362"/>
        <v>0</v>
      </c>
      <c r="AK504" s="600">
        <v>0</v>
      </c>
      <c r="AL504" s="598">
        <f t="shared" si="363"/>
        <v>0</v>
      </c>
      <c r="AM504" s="386">
        <v>6196</v>
      </c>
      <c r="AN504" s="601">
        <v>4</v>
      </c>
      <c r="AO504" s="602">
        <f t="shared" si="364"/>
        <v>6.4516129032258064E-4</v>
      </c>
      <c r="AP504" s="601">
        <f t="shared" si="351"/>
        <v>6200</v>
      </c>
      <c r="AQ504" s="167">
        <v>9890</v>
      </c>
      <c r="AR504" s="665">
        <v>0.62689585439838225</v>
      </c>
      <c r="AS504" s="386">
        <f t="shared" si="328"/>
        <v>6196</v>
      </c>
      <c r="AT504" s="386">
        <f t="shared" si="365"/>
        <v>4</v>
      </c>
      <c r="AU504" s="601">
        <f t="shared" si="330"/>
        <v>6200</v>
      </c>
      <c r="AV504" s="601">
        <v>1820</v>
      </c>
      <c r="AW504" s="598">
        <f t="shared" si="359"/>
        <v>0.29373789541639767</v>
      </c>
      <c r="AX504" s="601">
        <v>4</v>
      </c>
      <c r="AY504" s="598">
        <f t="shared" si="361"/>
        <v>1</v>
      </c>
      <c r="AZ504" s="601">
        <f t="shared" si="331"/>
        <v>1824</v>
      </c>
      <c r="BA504" s="598">
        <f t="shared" si="332"/>
        <v>0.29419354838709677</v>
      </c>
      <c r="BB504" s="601">
        <v>11</v>
      </c>
      <c r="BC504" s="598">
        <f t="shared" si="333"/>
        <v>6.0439560439560442E-3</v>
      </c>
      <c r="BD504" s="600">
        <v>1</v>
      </c>
      <c r="BE504" s="598">
        <f t="shared" si="366"/>
        <v>0.25</v>
      </c>
      <c r="BF504" s="600">
        <f t="shared" si="335"/>
        <v>12</v>
      </c>
      <c r="BG504" s="598">
        <f t="shared" si="336"/>
        <v>6.5789473684210523E-3</v>
      </c>
      <c r="BH504" s="601">
        <v>8</v>
      </c>
      <c r="BI504" s="598">
        <f t="shared" si="337"/>
        <v>0.72727272727272729</v>
      </c>
      <c r="BJ504" s="600">
        <v>0</v>
      </c>
      <c r="BK504" s="598">
        <f t="shared" si="345"/>
        <v>0</v>
      </c>
      <c r="BL504" s="600">
        <f t="shared" si="338"/>
        <v>8</v>
      </c>
      <c r="BM504" s="598">
        <f t="shared" si="339"/>
        <v>0.66666666666666663</v>
      </c>
      <c r="BN504" s="601">
        <v>5</v>
      </c>
      <c r="BO504" s="598">
        <f t="shared" si="340"/>
        <v>2.7412280701754384E-3</v>
      </c>
      <c r="BP504" s="601">
        <v>30</v>
      </c>
      <c r="BQ504" s="598">
        <f t="shared" si="323"/>
        <v>1.6447368421052631E-2</v>
      </c>
      <c r="BR504" s="601">
        <f t="shared" si="324"/>
        <v>35</v>
      </c>
      <c r="BS504" s="598">
        <f t="shared" si="341"/>
        <v>1.9188596491228071E-2</v>
      </c>
      <c r="BT504" s="600">
        <v>0</v>
      </c>
      <c r="BU504" s="598">
        <f t="shared" si="342"/>
        <v>0</v>
      </c>
      <c r="BV504" s="600">
        <v>0</v>
      </c>
      <c r="BW504" s="598">
        <f t="shared" si="343"/>
        <v>0</v>
      </c>
      <c r="BX504" s="387" t="str">
        <f t="shared" si="344"/>
        <v/>
      </c>
    </row>
    <row r="505" spans="1:76" s="167" customFormat="1" x14ac:dyDescent="0.2">
      <c r="A505" s="379" t="s">
        <v>188</v>
      </c>
      <c r="B505" s="379" t="s">
        <v>194</v>
      </c>
      <c r="C505" s="379" t="s">
        <v>901</v>
      </c>
      <c r="D505" s="379" t="s">
        <v>515</v>
      </c>
      <c r="E505" s="379" t="s">
        <v>504</v>
      </c>
      <c r="F505" s="379" t="s">
        <v>519</v>
      </c>
      <c r="G505" s="591" t="s">
        <v>321</v>
      </c>
      <c r="H505" s="592" t="s">
        <v>1109</v>
      </c>
      <c r="I505" s="591" t="s">
        <v>934</v>
      </c>
      <c r="J505" s="154"/>
      <c r="K505" s="380"/>
      <c r="L505" s="380"/>
      <c r="M505" s="381"/>
      <c r="N505" s="380"/>
      <c r="O505" s="380"/>
      <c r="P505" s="380"/>
      <c r="Q505" s="382"/>
      <c r="R505" s="382"/>
      <c r="S505" s="382"/>
      <c r="T505" s="391" t="s">
        <v>510</v>
      </c>
      <c r="U505" s="383">
        <v>1</v>
      </c>
      <c r="V505" s="383">
        <v>1</v>
      </c>
      <c r="W505" s="383">
        <v>1</v>
      </c>
      <c r="X505" s="123">
        <f t="shared" si="325"/>
        <v>1</v>
      </c>
      <c r="Y505" s="601">
        <f t="shared" si="326"/>
        <v>3354</v>
      </c>
      <c r="Z505" s="388" t="str">
        <f t="shared" si="348"/>
        <v/>
      </c>
      <c r="AA505" s="600">
        <v>0</v>
      </c>
      <c r="AB505" s="598">
        <f t="shared" si="367"/>
        <v>0</v>
      </c>
      <c r="AC505" s="384"/>
      <c r="AD505" s="385"/>
      <c r="AE505" s="600">
        <v>0</v>
      </c>
      <c r="AF505" s="598">
        <f t="shared" si="368"/>
        <v>0</v>
      </c>
      <c r="AG505" s="600">
        <f t="shared" si="369"/>
        <v>0</v>
      </c>
      <c r="AH505" s="385"/>
      <c r="AI505" s="600">
        <v>0</v>
      </c>
      <c r="AJ505" s="598">
        <f t="shared" si="362"/>
        <v>0</v>
      </c>
      <c r="AK505" s="600">
        <v>0</v>
      </c>
      <c r="AL505" s="598">
        <f t="shared" si="363"/>
        <v>0</v>
      </c>
      <c r="AM505" s="386">
        <v>3351</v>
      </c>
      <c r="AN505" s="601">
        <v>3</v>
      </c>
      <c r="AO505" s="602">
        <f t="shared" si="364"/>
        <v>8.9445438282647585E-4</v>
      </c>
      <c r="AP505" s="601">
        <f t="shared" si="351"/>
        <v>3354</v>
      </c>
      <c r="AQ505" s="167">
        <v>4770</v>
      </c>
      <c r="AR505" s="665">
        <v>0.70314465408805027</v>
      </c>
      <c r="AS505" s="382" t="str">
        <f t="shared" si="328"/>
        <v/>
      </c>
      <c r="AT505" s="382" t="str">
        <f t="shared" si="365"/>
        <v/>
      </c>
      <c r="AU505" s="388" t="str">
        <f t="shared" si="330"/>
        <v/>
      </c>
      <c r="AV505" s="388"/>
      <c r="AW505" s="385" t="str">
        <f t="shared" si="359"/>
        <v/>
      </c>
      <c r="AX505" s="388"/>
      <c r="AY505" s="385" t="str">
        <f t="shared" si="361"/>
        <v/>
      </c>
      <c r="AZ505" s="388" t="str">
        <f t="shared" si="331"/>
        <v/>
      </c>
      <c r="BA505" s="385" t="str">
        <f t="shared" si="332"/>
        <v/>
      </c>
      <c r="BB505" s="388"/>
      <c r="BC505" s="385" t="str">
        <f t="shared" si="333"/>
        <v/>
      </c>
      <c r="BD505" s="384"/>
      <c r="BE505" s="385" t="str">
        <f t="shared" si="366"/>
        <v/>
      </c>
      <c r="BF505" s="384" t="str">
        <f t="shared" si="335"/>
        <v/>
      </c>
      <c r="BG505" s="385" t="str">
        <f t="shared" si="336"/>
        <v/>
      </c>
      <c r="BH505" s="388"/>
      <c r="BI505" s="385" t="str">
        <f t="shared" si="337"/>
        <v/>
      </c>
      <c r="BJ505" s="384"/>
      <c r="BK505" s="385" t="str">
        <f t="shared" si="345"/>
        <v/>
      </c>
      <c r="BL505" s="384" t="str">
        <f t="shared" si="338"/>
        <v/>
      </c>
      <c r="BM505" s="385" t="str">
        <f t="shared" si="339"/>
        <v/>
      </c>
      <c r="BN505" s="388"/>
      <c r="BO505" s="385" t="str">
        <f t="shared" si="340"/>
        <v/>
      </c>
      <c r="BP505" s="388"/>
      <c r="BQ505" s="385" t="str">
        <f t="shared" si="323"/>
        <v/>
      </c>
      <c r="BR505" s="388" t="str">
        <f t="shared" si="324"/>
        <v/>
      </c>
      <c r="BS505" s="385" t="str">
        <f t="shared" si="341"/>
        <v/>
      </c>
      <c r="BT505" s="600">
        <v>0</v>
      </c>
      <c r="BU505" s="598">
        <f t="shared" si="342"/>
        <v>0</v>
      </c>
      <c r="BV505" s="600">
        <v>0</v>
      </c>
      <c r="BW505" s="598">
        <f t="shared" si="343"/>
        <v>0</v>
      </c>
      <c r="BX505" s="387" t="str">
        <f t="shared" si="344"/>
        <v/>
      </c>
    </row>
    <row r="506" spans="1:76" s="167" customFormat="1" x14ac:dyDescent="0.2">
      <c r="A506" s="379" t="s">
        <v>188</v>
      </c>
      <c r="B506" s="379" t="s">
        <v>194</v>
      </c>
      <c r="C506" s="379" t="s">
        <v>426</v>
      </c>
      <c r="D506" s="379" t="s">
        <v>515</v>
      </c>
      <c r="E506" s="379" t="s">
        <v>504</v>
      </c>
      <c r="F506" s="379" t="s">
        <v>519</v>
      </c>
      <c r="G506" s="591" t="s">
        <v>321</v>
      </c>
      <c r="H506" s="592" t="s">
        <v>1109</v>
      </c>
      <c r="I506" s="591" t="s">
        <v>934</v>
      </c>
      <c r="J506" s="10"/>
      <c r="K506" s="380"/>
      <c r="L506" s="380"/>
      <c r="M506" s="381"/>
      <c r="N506" s="380"/>
      <c r="O506" s="380"/>
      <c r="P506" s="380"/>
      <c r="Q506" s="382"/>
      <c r="R506" s="382"/>
      <c r="S506" s="382"/>
      <c r="T506" s="147" t="s">
        <v>386</v>
      </c>
      <c r="U506" s="383">
        <v>1</v>
      </c>
      <c r="V506" s="383">
        <v>0</v>
      </c>
      <c r="W506" s="383">
        <v>2</v>
      </c>
      <c r="X506" s="123">
        <f t="shared" si="325"/>
        <v>2</v>
      </c>
      <c r="Y506" s="601">
        <f t="shared" si="326"/>
        <v>2747</v>
      </c>
      <c r="Z506" s="601">
        <f t="shared" si="348"/>
        <v>787</v>
      </c>
      <c r="AA506" s="600">
        <v>1</v>
      </c>
      <c r="AB506" s="598">
        <f t="shared" si="367"/>
        <v>0.5</v>
      </c>
      <c r="AC506" s="384"/>
      <c r="AD506" s="385"/>
      <c r="AE506" s="600">
        <v>1</v>
      </c>
      <c r="AF506" s="598">
        <f t="shared" si="368"/>
        <v>1</v>
      </c>
      <c r="AG506" s="600">
        <f t="shared" si="369"/>
        <v>1</v>
      </c>
      <c r="AH506" s="385"/>
      <c r="AI506" s="600">
        <v>0</v>
      </c>
      <c r="AJ506" s="598">
        <f t="shared" si="362"/>
        <v>0</v>
      </c>
      <c r="AK506" s="600">
        <v>0</v>
      </c>
      <c r="AL506" s="598">
        <f t="shared" si="363"/>
        <v>0</v>
      </c>
      <c r="AM506" s="386">
        <v>2744</v>
      </c>
      <c r="AN506" s="601">
        <v>3</v>
      </c>
      <c r="AO506" s="602">
        <f t="shared" si="364"/>
        <v>1.0921004732435385E-3</v>
      </c>
      <c r="AP506" s="601">
        <f t="shared" si="351"/>
        <v>2747</v>
      </c>
      <c r="AQ506" s="167">
        <v>4580</v>
      </c>
      <c r="AR506" s="665">
        <v>0.59978165938864625</v>
      </c>
      <c r="AS506" s="386">
        <f t="shared" si="328"/>
        <v>2744</v>
      </c>
      <c r="AT506" s="386">
        <f t="shared" si="365"/>
        <v>3</v>
      </c>
      <c r="AU506" s="601">
        <f t="shared" si="330"/>
        <v>2747</v>
      </c>
      <c r="AV506" s="601">
        <v>784</v>
      </c>
      <c r="AW506" s="598">
        <f t="shared" si="359"/>
        <v>0.2857142857142857</v>
      </c>
      <c r="AX506" s="601">
        <v>3</v>
      </c>
      <c r="AY506" s="598">
        <f t="shared" si="361"/>
        <v>1</v>
      </c>
      <c r="AZ506" s="601">
        <f t="shared" si="331"/>
        <v>787</v>
      </c>
      <c r="BA506" s="598">
        <f t="shared" si="332"/>
        <v>0.28649435748088825</v>
      </c>
      <c r="BB506" s="601">
        <v>2</v>
      </c>
      <c r="BC506" s="598">
        <f t="shared" si="333"/>
        <v>2.5510204081632651E-3</v>
      </c>
      <c r="BD506" s="600">
        <v>0</v>
      </c>
      <c r="BE506" s="598">
        <f t="shared" si="366"/>
        <v>0</v>
      </c>
      <c r="BF506" s="600">
        <f t="shared" si="335"/>
        <v>2</v>
      </c>
      <c r="BG506" s="598">
        <f t="shared" si="336"/>
        <v>2.5412960609911056E-3</v>
      </c>
      <c r="BH506" s="601">
        <v>2</v>
      </c>
      <c r="BI506" s="598">
        <f t="shared" si="337"/>
        <v>1</v>
      </c>
      <c r="BJ506" s="600">
        <v>0</v>
      </c>
      <c r="BK506" s="385" t="str">
        <f t="shared" si="345"/>
        <v/>
      </c>
      <c r="BL506" s="600">
        <f t="shared" si="338"/>
        <v>2</v>
      </c>
      <c r="BM506" s="598">
        <f t="shared" si="339"/>
        <v>1</v>
      </c>
      <c r="BN506" s="601">
        <v>1</v>
      </c>
      <c r="BO506" s="598">
        <f t="shared" si="340"/>
        <v>1.2706480304955528E-3</v>
      </c>
      <c r="BP506" s="601">
        <v>27</v>
      </c>
      <c r="BQ506" s="598">
        <f t="shared" si="323"/>
        <v>3.4307496823379927E-2</v>
      </c>
      <c r="BR506" s="601">
        <f t="shared" si="324"/>
        <v>28</v>
      </c>
      <c r="BS506" s="598">
        <f t="shared" si="341"/>
        <v>3.5578144853875476E-2</v>
      </c>
      <c r="BT506" s="600">
        <v>0</v>
      </c>
      <c r="BU506" s="598">
        <f t="shared" si="342"/>
        <v>0</v>
      </c>
      <c r="BV506" s="600">
        <v>0</v>
      </c>
      <c r="BW506" s="598">
        <f t="shared" si="343"/>
        <v>0</v>
      </c>
      <c r="BX506" s="387" t="str">
        <f t="shared" si="344"/>
        <v/>
      </c>
    </row>
    <row r="507" spans="1:76" s="167" customFormat="1" x14ac:dyDescent="0.2">
      <c r="A507" s="379" t="s">
        <v>188</v>
      </c>
      <c r="B507" s="379" t="s">
        <v>194</v>
      </c>
      <c r="C507" s="379" t="s">
        <v>195</v>
      </c>
      <c r="D507" s="379" t="s">
        <v>515</v>
      </c>
      <c r="E507" s="379" t="s">
        <v>504</v>
      </c>
      <c r="F507" s="379" t="s">
        <v>519</v>
      </c>
      <c r="G507" s="591" t="s">
        <v>321</v>
      </c>
      <c r="H507" s="592" t="s">
        <v>1109</v>
      </c>
      <c r="I507" s="274" t="s">
        <v>934</v>
      </c>
      <c r="J507" s="10"/>
      <c r="K507" s="380"/>
      <c r="L507" s="380"/>
      <c r="M507" s="381"/>
      <c r="N507" s="380"/>
      <c r="O507" s="380"/>
      <c r="P507" s="380"/>
      <c r="Q507" s="382"/>
      <c r="R507" s="382"/>
      <c r="S507" s="382"/>
      <c r="T507" s="147" t="s">
        <v>386</v>
      </c>
      <c r="U507" s="383">
        <v>2</v>
      </c>
      <c r="V507" s="600">
        <v>0</v>
      </c>
      <c r="W507" s="600">
        <v>6</v>
      </c>
      <c r="X507" s="123">
        <f t="shared" si="325"/>
        <v>3</v>
      </c>
      <c r="Y507" s="601">
        <f t="shared" si="326"/>
        <v>2620.5</v>
      </c>
      <c r="Z507" s="601">
        <f t="shared" si="348"/>
        <v>1046</v>
      </c>
      <c r="AA507" s="600">
        <v>1</v>
      </c>
      <c r="AB507" s="598">
        <f t="shared" si="367"/>
        <v>0.16666666666666666</v>
      </c>
      <c r="AC507" s="384"/>
      <c r="AD507" s="385"/>
      <c r="AE507" s="600">
        <v>1</v>
      </c>
      <c r="AF507" s="598">
        <f t="shared" si="368"/>
        <v>0.5</v>
      </c>
      <c r="AG507" s="600">
        <f t="shared" si="369"/>
        <v>1</v>
      </c>
      <c r="AH507" s="385"/>
      <c r="AI507" s="600">
        <v>1</v>
      </c>
      <c r="AJ507" s="598">
        <f t="shared" si="362"/>
        <v>0.16666666666666666</v>
      </c>
      <c r="AK507" s="600">
        <v>1</v>
      </c>
      <c r="AL507" s="598">
        <f t="shared" si="363"/>
        <v>0.5</v>
      </c>
      <c r="AM507" s="386">
        <v>5237</v>
      </c>
      <c r="AN507" s="601">
        <v>4</v>
      </c>
      <c r="AO507" s="602">
        <f t="shared" si="364"/>
        <v>7.6321312726578894E-4</v>
      </c>
      <c r="AP507" s="601">
        <f t="shared" si="351"/>
        <v>5241</v>
      </c>
      <c r="AQ507" s="167">
        <v>8430</v>
      </c>
      <c r="AR507" s="665">
        <v>0.62170818505338077</v>
      </c>
      <c r="AS507" s="386">
        <f t="shared" si="328"/>
        <v>5237</v>
      </c>
      <c r="AT507" s="386">
        <f t="shared" si="365"/>
        <v>4</v>
      </c>
      <c r="AU507" s="601">
        <f t="shared" si="330"/>
        <v>5241</v>
      </c>
      <c r="AV507" s="601">
        <v>2088</v>
      </c>
      <c r="AW507" s="598">
        <f t="shared" si="359"/>
        <v>0.39870154668703456</v>
      </c>
      <c r="AX507" s="601">
        <v>4</v>
      </c>
      <c r="AY507" s="598">
        <f t="shared" si="361"/>
        <v>1</v>
      </c>
      <c r="AZ507" s="601">
        <f t="shared" si="331"/>
        <v>2092</v>
      </c>
      <c r="BA507" s="598">
        <f t="shared" si="332"/>
        <v>0.39916046556000762</v>
      </c>
      <c r="BB507" s="601">
        <v>18</v>
      </c>
      <c r="BC507" s="598">
        <f t="shared" si="333"/>
        <v>8.6206896551724137E-3</v>
      </c>
      <c r="BD507" s="601">
        <v>0</v>
      </c>
      <c r="BE507" s="598">
        <f t="shared" si="366"/>
        <v>0</v>
      </c>
      <c r="BF507" s="600">
        <f t="shared" si="335"/>
        <v>18</v>
      </c>
      <c r="BG507" s="598">
        <f t="shared" si="336"/>
        <v>8.6042065009560229E-3</v>
      </c>
      <c r="BH507" s="601">
        <v>13</v>
      </c>
      <c r="BI507" s="598">
        <f t="shared" si="337"/>
        <v>0.72222222222222221</v>
      </c>
      <c r="BJ507" s="601">
        <v>0</v>
      </c>
      <c r="BK507" s="385" t="str">
        <f t="shared" si="345"/>
        <v/>
      </c>
      <c r="BL507" s="600">
        <f t="shared" si="338"/>
        <v>13</v>
      </c>
      <c r="BM507" s="598">
        <f t="shared" si="339"/>
        <v>0.72222222222222221</v>
      </c>
      <c r="BN507" s="601">
        <v>17</v>
      </c>
      <c r="BO507" s="598">
        <f t="shared" si="340"/>
        <v>8.126195028680689E-3</v>
      </c>
      <c r="BP507" s="601">
        <v>41</v>
      </c>
      <c r="BQ507" s="598">
        <f t="shared" si="323"/>
        <v>1.9598470363288718E-2</v>
      </c>
      <c r="BR507" s="601">
        <f t="shared" si="324"/>
        <v>58</v>
      </c>
      <c r="BS507" s="598">
        <f t="shared" si="341"/>
        <v>2.7724665391969407E-2</v>
      </c>
      <c r="BT507" s="600">
        <v>3</v>
      </c>
      <c r="BU507" s="598">
        <f t="shared" si="342"/>
        <v>0.5</v>
      </c>
      <c r="BV507" s="600">
        <v>1</v>
      </c>
      <c r="BW507" s="598">
        <f t="shared" si="343"/>
        <v>0.5</v>
      </c>
      <c r="BX507" s="387" t="str">
        <f t="shared" si="344"/>
        <v/>
      </c>
    </row>
    <row r="508" spans="1:76" s="167" customFormat="1" x14ac:dyDescent="0.2">
      <c r="A508" s="379" t="s">
        <v>188</v>
      </c>
      <c r="B508" s="379" t="s">
        <v>194</v>
      </c>
      <c r="C508" s="379" t="s">
        <v>196</v>
      </c>
      <c r="D508" s="379" t="s">
        <v>515</v>
      </c>
      <c r="E508" s="379" t="s">
        <v>504</v>
      </c>
      <c r="F508" s="379" t="s">
        <v>519</v>
      </c>
      <c r="G508" s="591" t="s">
        <v>321</v>
      </c>
      <c r="H508" s="592" t="s">
        <v>1109</v>
      </c>
      <c r="I508" s="10" t="s">
        <v>934</v>
      </c>
      <c r="J508" s="10"/>
      <c r="K508" s="380"/>
      <c r="L508" s="380"/>
      <c r="M508" s="381"/>
      <c r="N508" s="380"/>
      <c r="O508" s="380"/>
      <c r="P508" s="380"/>
      <c r="Q508" s="382"/>
      <c r="R508" s="382"/>
      <c r="S508" s="382"/>
      <c r="T508" s="391" t="s">
        <v>510</v>
      </c>
      <c r="U508" s="383">
        <v>1</v>
      </c>
      <c r="V508" s="600">
        <v>1</v>
      </c>
      <c r="W508" s="600">
        <v>1</v>
      </c>
      <c r="X508" s="123">
        <f t="shared" si="325"/>
        <v>1</v>
      </c>
      <c r="Y508" s="601">
        <f t="shared" si="326"/>
        <v>2977</v>
      </c>
      <c r="Z508" s="388" t="str">
        <f t="shared" si="348"/>
        <v/>
      </c>
      <c r="AA508" s="600">
        <v>1</v>
      </c>
      <c r="AB508" s="598">
        <f t="shared" si="367"/>
        <v>1</v>
      </c>
      <c r="AC508" s="384"/>
      <c r="AD508" s="385"/>
      <c r="AE508" s="600">
        <v>1</v>
      </c>
      <c r="AF508" s="598">
        <f t="shared" si="368"/>
        <v>1</v>
      </c>
      <c r="AG508" s="600">
        <f t="shared" si="369"/>
        <v>1</v>
      </c>
      <c r="AH508" s="385"/>
      <c r="AI508" s="600">
        <v>0</v>
      </c>
      <c r="AJ508" s="598">
        <f t="shared" si="362"/>
        <v>0</v>
      </c>
      <c r="AK508" s="600">
        <v>0</v>
      </c>
      <c r="AL508" s="598">
        <f t="shared" si="363"/>
        <v>0</v>
      </c>
      <c r="AM508" s="386">
        <v>2975</v>
      </c>
      <c r="AN508" s="601">
        <v>2</v>
      </c>
      <c r="AO508" s="602">
        <f t="shared" si="364"/>
        <v>6.7181726570372856E-4</v>
      </c>
      <c r="AP508" s="601">
        <f t="shared" si="351"/>
        <v>2977</v>
      </c>
      <c r="AQ508" s="167">
        <v>4110</v>
      </c>
      <c r="AR508" s="665">
        <v>0.72433090024330904</v>
      </c>
      <c r="AS508" s="382" t="str">
        <f t="shared" si="328"/>
        <v/>
      </c>
      <c r="AT508" s="382" t="str">
        <f t="shared" si="365"/>
        <v/>
      </c>
      <c r="AU508" s="388" t="str">
        <f t="shared" si="330"/>
        <v/>
      </c>
      <c r="AV508" s="388"/>
      <c r="AW508" s="385" t="str">
        <f t="shared" si="359"/>
        <v/>
      </c>
      <c r="AX508" s="388"/>
      <c r="AY508" s="385" t="str">
        <f t="shared" si="361"/>
        <v/>
      </c>
      <c r="AZ508" s="388" t="str">
        <f t="shared" si="331"/>
        <v/>
      </c>
      <c r="BA508" s="385" t="str">
        <f t="shared" si="332"/>
        <v/>
      </c>
      <c r="BB508" s="388"/>
      <c r="BC508" s="385" t="str">
        <f t="shared" si="333"/>
        <v/>
      </c>
      <c r="BD508" s="388"/>
      <c r="BE508" s="385" t="str">
        <f t="shared" si="366"/>
        <v/>
      </c>
      <c r="BF508" s="384" t="str">
        <f t="shared" si="335"/>
        <v/>
      </c>
      <c r="BG508" s="385" t="str">
        <f t="shared" si="336"/>
        <v/>
      </c>
      <c r="BH508" s="388"/>
      <c r="BI508" s="385" t="str">
        <f t="shared" si="337"/>
        <v/>
      </c>
      <c r="BJ508" s="388"/>
      <c r="BK508" s="385" t="str">
        <f t="shared" si="345"/>
        <v/>
      </c>
      <c r="BL508" s="384" t="str">
        <f t="shared" si="338"/>
        <v/>
      </c>
      <c r="BM508" s="385" t="str">
        <f t="shared" si="339"/>
        <v/>
      </c>
      <c r="BN508" s="388"/>
      <c r="BO508" s="385" t="str">
        <f t="shared" si="340"/>
        <v/>
      </c>
      <c r="BP508" s="388"/>
      <c r="BQ508" s="385" t="str">
        <f t="shared" si="323"/>
        <v/>
      </c>
      <c r="BR508" s="388" t="str">
        <f t="shared" si="324"/>
        <v/>
      </c>
      <c r="BS508" s="385" t="str">
        <f t="shared" si="341"/>
        <v/>
      </c>
      <c r="BT508" s="600">
        <v>0</v>
      </c>
      <c r="BU508" s="598">
        <f t="shared" si="342"/>
        <v>0</v>
      </c>
      <c r="BV508" s="600">
        <v>0</v>
      </c>
      <c r="BW508" s="598">
        <f t="shared" si="343"/>
        <v>0</v>
      </c>
      <c r="BX508" s="387" t="str">
        <f t="shared" si="344"/>
        <v/>
      </c>
    </row>
    <row r="509" spans="1:76" s="167" customFormat="1" x14ac:dyDescent="0.2">
      <c r="A509" s="379" t="s">
        <v>188</v>
      </c>
      <c r="B509" s="379" t="s">
        <v>194</v>
      </c>
      <c r="C509" s="379" t="s">
        <v>197</v>
      </c>
      <c r="D509" s="379" t="s">
        <v>515</v>
      </c>
      <c r="E509" s="379" t="s">
        <v>504</v>
      </c>
      <c r="F509" s="379" t="s">
        <v>519</v>
      </c>
      <c r="G509" s="591" t="s">
        <v>321</v>
      </c>
      <c r="H509" s="592" t="s">
        <v>1109</v>
      </c>
      <c r="I509" s="10" t="s">
        <v>934</v>
      </c>
      <c r="J509" s="10"/>
      <c r="K509" s="380"/>
      <c r="L509" s="380"/>
      <c r="M509" s="381"/>
      <c r="N509" s="380"/>
      <c r="O509" s="380"/>
      <c r="P509" s="380"/>
      <c r="Q509" s="382"/>
      <c r="R509" s="382"/>
      <c r="S509" s="382"/>
      <c r="T509" s="147" t="s">
        <v>386</v>
      </c>
      <c r="U509" s="383">
        <v>2</v>
      </c>
      <c r="V509" s="600">
        <v>0</v>
      </c>
      <c r="W509" s="600">
        <v>5</v>
      </c>
      <c r="X509" s="123">
        <f t="shared" si="325"/>
        <v>2.5</v>
      </c>
      <c r="Y509" s="601">
        <f t="shared" si="326"/>
        <v>2776.5</v>
      </c>
      <c r="Z509" s="601">
        <f t="shared" si="348"/>
        <v>906</v>
      </c>
      <c r="AA509" s="600">
        <v>2</v>
      </c>
      <c r="AB509" s="598">
        <f t="shared" si="367"/>
        <v>0.4</v>
      </c>
      <c r="AC509" s="384"/>
      <c r="AD509" s="385"/>
      <c r="AE509" s="600">
        <v>2</v>
      </c>
      <c r="AF509" s="598">
        <f t="shared" si="368"/>
        <v>1</v>
      </c>
      <c r="AG509" s="600">
        <f t="shared" si="369"/>
        <v>2</v>
      </c>
      <c r="AH509" s="385"/>
      <c r="AI509" s="600">
        <v>1</v>
      </c>
      <c r="AJ509" s="598">
        <f t="shared" si="362"/>
        <v>0.2</v>
      </c>
      <c r="AK509" s="600">
        <v>0</v>
      </c>
      <c r="AL509" s="598">
        <f t="shared" si="363"/>
        <v>0</v>
      </c>
      <c r="AM509" s="386">
        <v>5549</v>
      </c>
      <c r="AN509" s="601">
        <v>4</v>
      </c>
      <c r="AO509" s="602">
        <f t="shared" si="364"/>
        <v>7.2033135242211422E-4</v>
      </c>
      <c r="AP509" s="601">
        <f t="shared" si="351"/>
        <v>5553</v>
      </c>
      <c r="AQ509" s="167">
        <v>8900</v>
      </c>
      <c r="AR509" s="665">
        <v>0.62393258426966292</v>
      </c>
      <c r="AS509" s="386">
        <f t="shared" si="328"/>
        <v>5549</v>
      </c>
      <c r="AT509" s="386">
        <f t="shared" si="365"/>
        <v>4</v>
      </c>
      <c r="AU509" s="601">
        <f t="shared" si="330"/>
        <v>5553</v>
      </c>
      <c r="AV509" s="601">
        <v>1809</v>
      </c>
      <c r="AW509" s="598">
        <f t="shared" si="359"/>
        <v>0.32600468552892414</v>
      </c>
      <c r="AX509" s="601">
        <v>3</v>
      </c>
      <c r="AY509" s="598">
        <f t="shared" si="361"/>
        <v>0.75</v>
      </c>
      <c r="AZ509" s="601">
        <f t="shared" si="331"/>
        <v>1812</v>
      </c>
      <c r="BA509" s="598">
        <f t="shared" si="332"/>
        <v>0.32631010264721771</v>
      </c>
      <c r="BB509" s="601">
        <v>10</v>
      </c>
      <c r="BC509" s="598">
        <f t="shared" si="333"/>
        <v>5.5279159756771697E-3</v>
      </c>
      <c r="BD509" s="601">
        <v>0</v>
      </c>
      <c r="BE509" s="598">
        <f t="shared" si="366"/>
        <v>0</v>
      </c>
      <c r="BF509" s="600">
        <f t="shared" si="335"/>
        <v>10</v>
      </c>
      <c r="BG509" s="598">
        <f t="shared" si="336"/>
        <v>5.5187637969094927E-3</v>
      </c>
      <c r="BH509" s="601">
        <v>9</v>
      </c>
      <c r="BI509" s="598">
        <f t="shared" si="337"/>
        <v>0.9</v>
      </c>
      <c r="BJ509" s="601">
        <v>0</v>
      </c>
      <c r="BK509" s="385" t="str">
        <f t="shared" si="345"/>
        <v/>
      </c>
      <c r="BL509" s="600">
        <f t="shared" si="338"/>
        <v>9</v>
      </c>
      <c r="BM509" s="598">
        <f t="shared" si="339"/>
        <v>0.9</v>
      </c>
      <c r="BN509" s="601">
        <v>2</v>
      </c>
      <c r="BO509" s="598">
        <f t="shared" si="340"/>
        <v>1.1037527593818985E-3</v>
      </c>
      <c r="BP509" s="601">
        <v>32</v>
      </c>
      <c r="BQ509" s="598">
        <f t="shared" si="323"/>
        <v>1.7660044150110375E-2</v>
      </c>
      <c r="BR509" s="601">
        <f t="shared" si="324"/>
        <v>34</v>
      </c>
      <c r="BS509" s="598">
        <f t="shared" si="341"/>
        <v>1.8763796909492272E-2</v>
      </c>
      <c r="BT509" s="600">
        <v>2</v>
      </c>
      <c r="BU509" s="598">
        <f t="shared" si="342"/>
        <v>0.4</v>
      </c>
      <c r="BV509" s="600">
        <v>1</v>
      </c>
      <c r="BW509" s="598">
        <f t="shared" si="343"/>
        <v>0.5</v>
      </c>
      <c r="BX509" s="387" t="str">
        <f t="shared" si="344"/>
        <v/>
      </c>
    </row>
    <row r="510" spans="1:76" s="167" customFormat="1" x14ac:dyDescent="0.2">
      <c r="A510" s="379" t="s">
        <v>188</v>
      </c>
      <c r="B510" s="379" t="s">
        <v>194</v>
      </c>
      <c r="C510" s="379" t="s">
        <v>1042</v>
      </c>
      <c r="D510" s="379" t="s">
        <v>515</v>
      </c>
      <c r="E510" s="379" t="s">
        <v>504</v>
      </c>
      <c r="F510" s="379" t="s">
        <v>519</v>
      </c>
      <c r="G510" s="591" t="s">
        <v>321</v>
      </c>
      <c r="H510" s="592" t="s">
        <v>1109</v>
      </c>
      <c r="I510" s="10" t="s">
        <v>934</v>
      </c>
      <c r="J510" s="10"/>
      <c r="K510" s="380"/>
      <c r="L510" s="380"/>
      <c r="M510" s="381"/>
      <c r="N510" s="380"/>
      <c r="O510" s="380"/>
      <c r="P510" s="380"/>
      <c r="Q510" s="382"/>
      <c r="R510" s="382"/>
      <c r="S510" s="382"/>
      <c r="T510" s="391" t="s">
        <v>510</v>
      </c>
      <c r="U510" s="383">
        <v>1</v>
      </c>
      <c r="V510" s="600">
        <v>1</v>
      </c>
      <c r="W510" s="600">
        <v>1</v>
      </c>
      <c r="X510" s="123">
        <f t="shared" si="325"/>
        <v>1</v>
      </c>
      <c r="Y510" s="601">
        <f t="shared" si="326"/>
        <v>2578</v>
      </c>
      <c r="Z510" s="388" t="str">
        <f t="shared" si="348"/>
        <v/>
      </c>
      <c r="AA510" s="600">
        <v>1</v>
      </c>
      <c r="AB510" s="598">
        <f t="shared" si="367"/>
        <v>1</v>
      </c>
      <c r="AC510" s="384"/>
      <c r="AD510" s="385"/>
      <c r="AE510" s="600">
        <v>1</v>
      </c>
      <c r="AF510" s="598">
        <f t="shared" si="368"/>
        <v>1</v>
      </c>
      <c r="AG510" s="600">
        <f t="shared" si="369"/>
        <v>1</v>
      </c>
      <c r="AH510" s="385"/>
      <c r="AI510" s="600">
        <v>0</v>
      </c>
      <c r="AJ510" s="598">
        <f t="shared" si="362"/>
        <v>0</v>
      </c>
      <c r="AK510" s="600">
        <v>0</v>
      </c>
      <c r="AL510" s="598">
        <f t="shared" si="363"/>
        <v>0</v>
      </c>
      <c r="AM510" s="386">
        <v>2562</v>
      </c>
      <c r="AN510" s="601">
        <v>16</v>
      </c>
      <c r="AO510" s="602">
        <f t="shared" si="364"/>
        <v>6.2063615205585725E-3</v>
      </c>
      <c r="AP510" s="601">
        <f t="shared" si="351"/>
        <v>2578</v>
      </c>
      <c r="AQ510" s="167">
        <v>4040</v>
      </c>
      <c r="AR510" s="665">
        <v>0.63811881188118813</v>
      </c>
      <c r="AS510" s="382" t="str">
        <f t="shared" si="328"/>
        <v/>
      </c>
      <c r="AT510" s="382" t="str">
        <f t="shared" si="365"/>
        <v/>
      </c>
      <c r="AU510" s="388" t="str">
        <f t="shared" si="330"/>
        <v/>
      </c>
      <c r="AV510" s="388"/>
      <c r="AW510" s="385" t="str">
        <f t="shared" si="359"/>
        <v/>
      </c>
      <c r="AX510" s="388"/>
      <c r="AY510" s="385" t="str">
        <f t="shared" si="361"/>
        <v/>
      </c>
      <c r="AZ510" s="388" t="str">
        <f t="shared" si="331"/>
        <v/>
      </c>
      <c r="BA510" s="385" t="str">
        <f t="shared" si="332"/>
        <v/>
      </c>
      <c r="BB510" s="388"/>
      <c r="BC510" s="385" t="str">
        <f t="shared" si="333"/>
        <v/>
      </c>
      <c r="BD510" s="388"/>
      <c r="BE510" s="385" t="str">
        <f t="shared" si="366"/>
        <v/>
      </c>
      <c r="BF510" s="384" t="str">
        <f t="shared" si="335"/>
        <v/>
      </c>
      <c r="BG510" s="385" t="str">
        <f t="shared" si="336"/>
        <v/>
      </c>
      <c r="BH510" s="388"/>
      <c r="BI510" s="385" t="str">
        <f t="shared" si="337"/>
        <v/>
      </c>
      <c r="BJ510" s="388"/>
      <c r="BK510" s="385" t="str">
        <f t="shared" si="345"/>
        <v/>
      </c>
      <c r="BL510" s="384" t="str">
        <f t="shared" si="338"/>
        <v/>
      </c>
      <c r="BM510" s="385" t="str">
        <f t="shared" si="339"/>
        <v/>
      </c>
      <c r="BN510" s="388"/>
      <c r="BO510" s="385" t="str">
        <f t="shared" si="340"/>
        <v/>
      </c>
      <c r="BP510" s="388"/>
      <c r="BQ510" s="385" t="str">
        <f t="shared" si="323"/>
        <v/>
      </c>
      <c r="BR510" s="388" t="str">
        <f t="shared" si="324"/>
        <v/>
      </c>
      <c r="BS510" s="385" t="str">
        <f t="shared" si="341"/>
        <v/>
      </c>
      <c r="BT510" s="600">
        <v>1</v>
      </c>
      <c r="BU510" s="598">
        <f t="shared" si="342"/>
        <v>1</v>
      </c>
      <c r="BV510" s="600">
        <v>1</v>
      </c>
      <c r="BW510" s="598">
        <f t="shared" si="343"/>
        <v>1</v>
      </c>
      <c r="BX510" s="387" t="str">
        <f t="shared" si="344"/>
        <v/>
      </c>
    </row>
    <row r="511" spans="1:76" s="167" customFormat="1" x14ac:dyDescent="0.2">
      <c r="A511" s="379" t="s">
        <v>188</v>
      </c>
      <c r="B511" s="379" t="s">
        <v>194</v>
      </c>
      <c r="C511" s="379" t="s">
        <v>198</v>
      </c>
      <c r="D511" s="379" t="s">
        <v>515</v>
      </c>
      <c r="E511" s="379" t="s">
        <v>504</v>
      </c>
      <c r="F511" s="379" t="s">
        <v>519</v>
      </c>
      <c r="G511" s="591" t="s">
        <v>321</v>
      </c>
      <c r="H511" s="592" t="s">
        <v>1109</v>
      </c>
      <c r="I511" s="10" t="s">
        <v>934</v>
      </c>
      <c r="J511" s="10"/>
      <c r="K511" s="380"/>
      <c r="L511" s="380"/>
      <c r="M511" s="381"/>
      <c r="N511" s="380"/>
      <c r="O511" s="380"/>
      <c r="P511" s="380"/>
      <c r="Q511" s="382"/>
      <c r="R511" s="382"/>
      <c r="S511" s="382"/>
      <c r="T511" s="147" t="s">
        <v>386</v>
      </c>
      <c r="U511" s="383">
        <v>1</v>
      </c>
      <c r="V511" s="600">
        <v>0</v>
      </c>
      <c r="W511" s="600">
        <v>4</v>
      </c>
      <c r="X511" s="123">
        <f t="shared" si="325"/>
        <v>4</v>
      </c>
      <c r="Y511" s="601">
        <f t="shared" si="326"/>
        <v>2831</v>
      </c>
      <c r="Z511" s="601">
        <f t="shared" si="348"/>
        <v>1193</v>
      </c>
      <c r="AA511" s="600">
        <v>1</v>
      </c>
      <c r="AB511" s="598">
        <f t="shared" si="367"/>
        <v>0.25</v>
      </c>
      <c r="AC511" s="384"/>
      <c r="AD511" s="385"/>
      <c r="AE511" s="600">
        <v>1</v>
      </c>
      <c r="AF511" s="598">
        <f t="shared" si="368"/>
        <v>1</v>
      </c>
      <c r="AG511" s="600">
        <f t="shared" si="369"/>
        <v>1</v>
      </c>
      <c r="AH511" s="385"/>
      <c r="AI511" s="600">
        <v>0</v>
      </c>
      <c r="AJ511" s="598">
        <f t="shared" si="362"/>
        <v>0</v>
      </c>
      <c r="AK511" s="600">
        <v>0</v>
      </c>
      <c r="AL511" s="598">
        <f t="shared" si="363"/>
        <v>0</v>
      </c>
      <c r="AM511" s="386">
        <v>2813</v>
      </c>
      <c r="AN511" s="601">
        <v>18</v>
      </c>
      <c r="AO511" s="602">
        <f t="shared" si="364"/>
        <v>6.3581773225008832E-3</v>
      </c>
      <c r="AP511" s="601">
        <f t="shared" si="351"/>
        <v>2831</v>
      </c>
      <c r="AQ511" s="167">
        <v>4190</v>
      </c>
      <c r="AR511" s="665">
        <v>0.67565632458233893</v>
      </c>
      <c r="AS511" s="386">
        <f t="shared" si="328"/>
        <v>2813</v>
      </c>
      <c r="AT511" s="386">
        <f t="shared" si="365"/>
        <v>18</v>
      </c>
      <c r="AU511" s="601">
        <f t="shared" si="330"/>
        <v>2831</v>
      </c>
      <c r="AV511" s="601">
        <v>1177</v>
      </c>
      <c r="AW511" s="598">
        <f t="shared" si="359"/>
        <v>0.41841450408816211</v>
      </c>
      <c r="AX511" s="601">
        <v>16</v>
      </c>
      <c r="AY511" s="598">
        <f t="shared" si="361"/>
        <v>0.88888888888888884</v>
      </c>
      <c r="AZ511" s="601">
        <f t="shared" si="331"/>
        <v>1193</v>
      </c>
      <c r="BA511" s="598">
        <f t="shared" si="332"/>
        <v>0.42140586365241967</v>
      </c>
      <c r="BB511" s="601">
        <v>13</v>
      </c>
      <c r="BC511" s="598">
        <f t="shared" si="333"/>
        <v>1.1045029736618521E-2</v>
      </c>
      <c r="BD511" s="601">
        <v>0</v>
      </c>
      <c r="BE511" s="598">
        <f t="shared" si="366"/>
        <v>0</v>
      </c>
      <c r="BF511" s="600">
        <f t="shared" si="335"/>
        <v>13</v>
      </c>
      <c r="BG511" s="598">
        <f t="shared" si="336"/>
        <v>1.0896898575020955E-2</v>
      </c>
      <c r="BH511" s="601">
        <v>12</v>
      </c>
      <c r="BI511" s="598">
        <f t="shared" si="337"/>
        <v>0.92307692307692313</v>
      </c>
      <c r="BJ511" s="601">
        <v>0</v>
      </c>
      <c r="BK511" s="385" t="str">
        <f t="shared" si="345"/>
        <v/>
      </c>
      <c r="BL511" s="600">
        <f t="shared" si="338"/>
        <v>12</v>
      </c>
      <c r="BM511" s="598">
        <f t="shared" si="339"/>
        <v>0.92307692307692313</v>
      </c>
      <c r="BN511" s="601">
        <v>2</v>
      </c>
      <c r="BO511" s="598">
        <f t="shared" si="340"/>
        <v>1.6764459346186086E-3</v>
      </c>
      <c r="BP511" s="601">
        <v>9</v>
      </c>
      <c r="BQ511" s="598">
        <f t="shared" ref="BQ511:BQ574" si="370">IF(AZ511="","",BP511/AZ511)</f>
        <v>7.5440067057837385E-3</v>
      </c>
      <c r="BR511" s="601">
        <f t="shared" ref="BR511:BR574" si="371">IF(BN511="",IF(BP511="","",BP511),IF(BP511="",BN511,BN511+BP511))</f>
        <v>11</v>
      </c>
      <c r="BS511" s="598">
        <f t="shared" si="341"/>
        <v>9.2204526404023462E-3</v>
      </c>
      <c r="BT511" s="600">
        <v>0</v>
      </c>
      <c r="BU511" s="598">
        <f t="shared" si="342"/>
        <v>0</v>
      </c>
      <c r="BV511" s="600">
        <v>0</v>
      </c>
      <c r="BW511" s="598">
        <f t="shared" si="343"/>
        <v>0</v>
      </c>
      <c r="BX511" s="387" t="str">
        <f t="shared" si="344"/>
        <v/>
      </c>
    </row>
    <row r="512" spans="1:76" s="167" customFormat="1" x14ac:dyDescent="0.2">
      <c r="A512" s="379" t="s">
        <v>188</v>
      </c>
      <c r="B512" s="379" t="s">
        <v>194</v>
      </c>
      <c r="C512" s="379" t="s">
        <v>199</v>
      </c>
      <c r="D512" s="379" t="s">
        <v>515</v>
      </c>
      <c r="E512" s="379" t="s">
        <v>504</v>
      </c>
      <c r="F512" s="379" t="s">
        <v>519</v>
      </c>
      <c r="G512" s="591" t="s">
        <v>321</v>
      </c>
      <c r="H512" s="592" t="s">
        <v>1109</v>
      </c>
      <c r="I512" s="10" t="s">
        <v>934</v>
      </c>
      <c r="J512" s="10"/>
      <c r="K512" s="380"/>
      <c r="L512" s="380"/>
      <c r="M512" s="381"/>
      <c r="N512" s="380"/>
      <c r="O512" s="380"/>
      <c r="P512" s="380"/>
      <c r="Q512" s="382"/>
      <c r="R512" s="382"/>
      <c r="S512" s="382"/>
      <c r="T512" s="391" t="s">
        <v>510</v>
      </c>
      <c r="U512" s="383">
        <v>1</v>
      </c>
      <c r="V512" s="383">
        <v>1</v>
      </c>
      <c r="W512" s="383">
        <v>1</v>
      </c>
      <c r="X512" s="123">
        <f t="shared" si="325"/>
        <v>1</v>
      </c>
      <c r="Y512" s="601">
        <f t="shared" si="326"/>
        <v>3366</v>
      </c>
      <c r="Z512" s="388" t="str">
        <f t="shared" si="348"/>
        <v/>
      </c>
      <c r="AA512" s="600">
        <v>1</v>
      </c>
      <c r="AB512" s="598">
        <f t="shared" si="367"/>
        <v>1</v>
      </c>
      <c r="AC512" s="384"/>
      <c r="AD512" s="385"/>
      <c r="AE512" s="600">
        <v>1</v>
      </c>
      <c r="AF512" s="598">
        <f t="shared" si="368"/>
        <v>1</v>
      </c>
      <c r="AG512" s="600">
        <f t="shared" si="369"/>
        <v>1</v>
      </c>
      <c r="AH512" s="385"/>
      <c r="AI512" s="600">
        <v>0</v>
      </c>
      <c r="AJ512" s="598">
        <f t="shared" si="362"/>
        <v>0</v>
      </c>
      <c r="AK512" s="600">
        <v>0</v>
      </c>
      <c r="AL512" s="598">
        <f t="shared" si="363"/>
        <v>0</v>
      </c>
      <c r="AM512" s="386">
        <v>3363</v>
      </c>
      <c r="AN512" s="601">
        <v>3</v>
      </c>
      <c r="AO512" s="602">
        <f t="shared" si="364"/>
        <v>8.9126559714795004E-4</v>
      </c>
      <c r="AP512" s="601">
        <f t="shared" si="351"/>
        <v>3366</v>
      </c>
      <c r="AQ512" s="167">
        <v>4480</v>
      </c>
      <c r="AR512" s="665">
        <v>0.75133928571428577</v>
      </c>
      <c r="AS512" s="382" t="str">
        <f t="shared" si="328"/>
        <v/>
      </c>
      <c r="AT512" s="382" t="str">
        <f t="shared" si="365"/>
        <v/>
      </c>
      <c r="AU512" s="388" t="str">
        <f t="shared" si="330"/>
        <v/>
      </c>
      <c r="AV512" s="388"/>
      <c r="AW512" s="385" t="str">
        <f t="shared" si="359"/>
        <v/>
      </c>
      <c r="AX512" s="388"/>
      <c r="AY512" s="385" t="str">
        <f t="shared" si="361"/>
        <v/>
      </c>
      <c r="AZ512" s="388" t="str">
        <f t="shared" si="331"/>
        <v/>
      </c>
      <c r="BA512" s="385" t="str">
        <f t="shared" si="332"/>
        <v/>
      </c>
      <c r="BB512" s="388"/>
      <c r="BC512" s="385" t="str">
        <f t="shared" si="333"/>
        <v/>
      </c>
      <c r="BD512" s="384"/>
      <c r="BE512" s="385" t="str">
        <f t="shared" si="366"/>
        <v/>
      </c>
      <c r="BF512" s="384" t="str">
        <f t="shared" si="335"/>
        <v/>
      </c>
      <c r="BG512" s="385" t="str">
        <f t="shared" si="336"/>
        <v/>
      </c>
      <c r="BH512" s="388"/>
      <c r="BI512" s="385" t="str">
        <f t="shared" si="337"/>
        <v/>
      </c>
      <c r="BJ512" s="384"/>
      <c r="BK512" s="385" t="str">
        <f t="shared" si="345"/>
        <v/>
      </c>
      <c r="BL512" s="384" t="str">
        <f t="shared" si="338"/>
        <v/>
      </c>
      <c r="BM512" s="385" t="str">
        <f t="shared" si="339"/>
        <v/>
      </c>
      <c r="BN512" s="388"/>
      <c r="BO512" s="385" t="str">
        <f t="shared" si="340"/>
        <v/>
      </c>
      <c r="BP512" s="388"/>
      <c r="BQ512" s="385" t="str">
        <f t="shared" si="370"/>
        <v/>
      </c>
      <c r="BR512" s="388" t="str">
        <f t="shared" si="371"/>
        <v/>
      </c>
      <c r="BS512" s="385" t="str">
        <f t="shared" si="341"/>
        <v/>
      </c>
      <c r="BT512" s="600">
        <v>0</v>
      </c>
      <c r="BU512" s="598">
        <f t="shared" si="342"/>
        <v>0</v>
      </c>
      <c r="BV512" s="600">
        <v>0</v>
      </c>
      <c r="BW512" s="598">
        <f t="shared" si="343"/>
        <v>0</v>
      </c>
      <c r="BX512" s="387" t="str">
        <f t="shared" si="344"/>
        <v/>
      </c>
    </row>
    <row r="513" spans="1:76" s="167" customFormat="1" x14ac:dyDescent="0.2">
      <c r="A513" s="379" t="s">
        <v>188</v>
      </c>
      <c r="B513" s="379" t="s">
        <v>194</v>
      </c>
      <c r="C513" s="379" t="s">
        <v>1043</v>
      </c>
      <c r="D513" s="379" t="s">
        <v>515</v>
      </c>
      <c r="E513" s="379" t="s">
        <v>504</v>
      </c>
      <c r="F513" s="379" t="s">
        <v>519</v>
      </c>
      <c r="G513" s="591" t="s">
        <v>321</v>
      </c>
      <c r="H513" s="592" t="s">
        <v>1109</v>
      </c>
      <c r="I513" s="10" t="s">
        <v>934</v>
      </c>
      <c r="J513" s="10"/>
      <c r="K513" s="380"/>
      <c r="L513" s="380"/>
      <c r="M513" s="381"/>
      <c r="N513" s="380"/>
      <c r="O513" s="380"/>
      <c r="P513" s="380"/>
      <c r="Q513" s="382"/>
      <c r="R513" s="382"/>
      <c r="S513" s="382"/>
      <c r="T513" s="147" t="s">
        <v>386</v>
      </c>
      <c r="U513" s="383">
        <v>1</v>
      </c>
      <c r="V513" s="600">
        <v>0</v>
      </c>
      <c r="W513" s="600">
        <v>3</v>
      </c>
      <c r="X513" s="123">
        <f t="shared" si="325"/>
        <v>3</v>
      </c>
      <c r="Y513" s="601">
        <f t="shared" si="326"/>
        <v>2643</v>
      </c>
      <c r="Z513" s="601">
        <f t="shared" si="348"/>
        <v>892</v>
      </c>
      <c r="AA513" s="600">
        <v>1</v>
      </c>
      <c r="AB513" s="598">
        <f t="shared" si="367"/>
        <v>0.33333333333333331</v>
      </c>
      <c r="AC513" s="384"/>
      <c r="AD513" s="385"/>
      <c r="AE513" s="600">
        <v>1</v>
      </c>
      <c r="AF513" s="598">
        <f t="shared" si="368"/>
        <v>1</v>
      </c>
      <c r="AG513" s="600">
        <f t="shared" si="369"/>
        <v>1</v>
      </c>
      <c r="AH513" s="385"/>
      <c r="AI513" s="600">
        <v>0</v>
      </c>
      <c r="AJ513" s="598">
        <f t="shared" si="362"/>
        <v>0</v>
      </c>
      <c r="AK513" s="600">
        <v>0</v>
      </c>
      <c r="AL513" s="598">
        <f t="shared" si="363"/>
        <v>0</v>
      </c>
      <c r="AM513" s="386">
        <v>2633</v>
      </c>
      <c r="AN513" s="601">
        <v>10</v>
      </c>
      <c r="AO513" s="602">
        <f t="shared" si="364"/>
        <v>3.7835792659856224E-3</v>
      </c>
      <c r="AP513" s="601">
        <f t="shared" si="351"/>
        <v>2643</v>
      </c>
      <c r="AQ513" s="167">
        <v>4140</v>
      </c>
      <c r="AR513" s="665">
        <v>0.63840579710144929</v>
      </c>
      <c r="AS513" s="386">
        <f t="shared" si="328"/>
        <v>2633</v>
      </c>
      <c r="AT513" s="386">
        <f t="shared" si="365"/>
        <v>10</v>
      </c>
      <c r="AU513" s="601">
        <f t="shared" si="330"/>
        <v>2643</v>
      </c>
      <c r="AV513" s="601">
        <v>882</v>
      </c>
      <c r="AW513" s="598">
        <f t="shared" si="359"/>
        <v>0.33497911127990887</v>
      </c>
      <c r="AX513" s="601">
        <v>10</v>
      </c>
      <c r="AY513" s="598">
        <f t="shared" si="361"/>
        <v>1</v>
      </c>
      <c r="AZ513" s="601">
        <f t="shared" si="331"/>
        <v>892</v>
      </c>
      <c r="BA513" s="598">
        <f t="shared" si="332"/>
        <v>0.33749527052591755</v>
      </c>
      <c r="BB513" s="601">
        <v>0</v>
      </c>
      <c r="BC513" s="598">
        <f t="shared" si="333"/>
        <v>0</v>
      </c>
      <c r="BD513" s="601">
        <v>1</v>
      </c>
      <c r="BE513" s="598">
        <f t="shared" si="366"/>
        <v>0.1</v>
      </c>
      <c r="BF513" s="600">
        <f t="shared" si="335"/>
        <v>1</v>
      </c>
      <c r="BG513" s="598">
        <f t="shared" si="336"/>
        <v>1.1210762331838565E-3</v>
      </c>
      <c r="BH513" s="601">
        <v>0</v>
      </c>
      <c r="BI513" s="385" t="str">
        <f t="shared" si="337"/>
        <v/>
      </c>
      <c r="BJ513" s="601">
        <v>1</v>
      </c>
      <c r="BK513" s="598">
        <f t="shared" si="345"/>
        <v>1</v>
      </c>
      <c r="BL513" s="600">
        <f t="shared" si="338"/>
        <v>1</v>
      </c>
      <c r="BM513" s="598">
        <f t="shared" si="339"/>
        <v>1</v>
      </c>
      <c r="BN513" s="601">
        <v>0</v>
      </c>
      <c r="BO513" s="598">
        <f t="shared" si="340"/>
        <v>0</v>
      </c>
      <c r="BP513" s="601">
        <v>46</v>
      </c>
      <c r="BQ513" s="598">
        <f t="shared" si="370"/>
        <v>5.1569506726457402E-2</v>
      </c>
      <c r="BR513" s="601">
        <f t="shared" si="371"/>
        <v>46</v>
      </c>
      <c r="BS513" s="598">
        <f t="shared" si="341"/>
        <v>5.1569506726457402E-2</v>
      </c>
      <c r="BT513" s="600">
        <v>0</v>
      </c>
      <c r="BU513" s="598">
        <f t="shared" si="342"/>
        <v>0</v>
      </c>
      <c r="BV513" s="600">
        <v>0</v>
      </c>
      <c r="BW513" s="598">
        <f t="shared" si="343"/>
        <v>0</v>
      </c>
      <c r="BX513" s="387" t="str">
        <f t="shared" si="344"/>
        <v/>
      </c>
    </row>
    <row r="514" spans="1:76" s="167" customFormat="1" x14ac:dyDescent="0.2">
      <c r="A514" s="379" t="s">
        <v>188</v>
      </c>
      <c r="B514" s="379" t="s">
        <v>194</v>
      </c>
      <c r="C514" s="379" t="s">
        <v>200</v>
      </c>
      <c r="D514" s="379" t="s">
        <v>515</v>
      </c>
      <c r="E514" s="379" t="s">
        <v>504</v>
      </c>
      <c r="F514" s="379" t="s">
        <v>519</v>
      </c>
      <c r="G514" s="591" t="s">
        <v>321</v>
      </c>
      <c r="H514" s="592" t="s">
        <v>1109</v>
      </c>
      <c r="I514" s="10" t="s">
        <v>934</v>
      </c>
      <c r="J514" s="10"/>
      <c r="K514" s="391" t="s">
        <v>449</v>
      </c>
      <c r="L514" s="391" t="s">
        <v>461</v>
      </c>
      <c r="M514" s="473" t="s">
        <v>457</v>
      </c>
      <c r="N514" s="391" t="s">
        <v>437</v>
      </c>
      <c r="O514" s="391" t="s">
        <v>438</v>
      </c>
      <c r="P514" s="391" t="s">
        <v>438</v>
      </c>
      <c r="Q514" s="386">
        <v>40444</v>
      </c>
      <c r="R514" s="386">
        <v>415</v>
      </c>
      <c r="S514" s="386">
        <v>15</v>
      </c>
      <c r="T514" s="147" t="s">
        <v>386</v>
      </c>
      <c r="U514" s="383">
        <v>1</v>
      </c>
      <c r="V514" s="383">
        <v>0</v>
      </c>
      <c r="W514" s="383">
        <v>2</v>
      </c>
      <c r="X514" s="123">
        <f t="shared" ref="X514:X577" si="372">W514/U514</f>
        <v>2</v>
      </c>
      <c r="Y514" s="601">
        <f t="shared" ref="Y514:Y577" si="373">AP514/U514</f>
        <v>2954</v>
      </c>
      <c r="Z514" s="601">
        <f t="shared" si="348"/>
        <v>1061</v>
      </c>
      <c r="AA514" s="600">
        <v>1</v>
      </c>
      <c r="AB514" s="598">
        <f t="shared" si="367"/>
        <v>0.5</v>
      </c>
      <c r="AC514" s="384"/>
      <c r="AD514" s="385"/>
      <c r="AE514" s="600">
        <v>0</v>
      </c>
      <c r="AF514" s="598">
        <f t="shared" si="368"/>
        <v>0</v>
      </c>
      <c r="AG514" s="600">
        <f t="shared" si="369"/>
        <v>0</v>
      </c>
      <c r="AH514" s="385"/>
      <c r="AI514" s="600">
        <v>0</v>
      </c>
      <c r="AJ514" s="598">
        <f t="shared" si="362"/>
        <v>0</v>
      </c>
      <c r="AK514" s="600">
        <v>0</v>
      </c>
      <c r="AL514" s="598">
        <f t="shared" si="363"/>
        <v>0</v>
      </c>
      <c r="AM514" s="386">
        <v>2944</v>
      </c>
      <c r="AN514" s="601">
        <v>10</v>
      </c>
      <c r="AO514" s="602">
        <f t="shared" si="364"/>
        <v>3.3852403520649968E-3</v>
      </c>
      <c r="AP514" s="601">
        <f t="shared" si="351"/>
        <v>2954</v>
      </c>
      <c r="AQ514" s="167">
        <v>5240</v>
      </c>
      <c r="AR514" s="665">
        <v>0.56374045801526718</v>
      </c>
      <c r="AS514" s="386">
        <f t="shared" ref="AS514:AS577" si="374">IF(V514=0,AM514,"")</f>
        <v>2944</v>
      </c>
      <c r="AT514" s="386">
        <f t="shared" si="365"/>
        <v>10</v>
      </c>
      <c r="AU514" s="601">
        <f t="shared" ref="AU514:AU577" si="375">IF(AS514="","",IF(AS514=0,"",AS514+AT514))</f>
        <v>2954</v>
      </c>
      <c r="AV514" s="601">
        <v>1053</v>
      </c>
      <c r="AW514" s="598">
        <f t="shared" si="359"/>
        <v>0.35767663043478259</v>
      </c>
      <c r="AX514" s="601">
        <v>8</v>
      </c>
      <c r="AY514" s="598">
        <f t="shared" si="361"/>
        <v>0.8</v>
      </c>
      <c r="AZ514" s="601">
        <f t="shared" ref="AZ514:AZ577" si="376">IF(AV514&gt;0,AV514+AX514,"")</f>
        <v>1061</v>
      </c>
      <c r="BA514" s="598">
        <f t="shared" ref="BA514:BA577" si="377">IF(AZ514="","",AZ514/AU514)</f>
        <v>0.35917400135409616</v>
      </c>
      <c r="BB514" s="601">
        <v>5</v>
      </c>
      <c r="BC514" s="598">
        <f t="shared" ref="BC514:BC577" si="378">IF(BB514="","",BB514/AV514)</f>
        <v>4.7483380816714148E-3</v>
      </c>
      <c r="BD514" s="600">
        <v>2</v>
      </c>
      <c r="BE514" s="598">
        <f t="shared" si="366"/>
        <v>0.25</v>
      </c>
      <c r="BF514" s="600">
        <f t="shared" ref="BF514:BF577" si="379">IF(BB514="","",BB514+BD514)</f>
        <v>7</v>
      </c>
      <c r="BG514" s="598">
        <f t="shared" ref="BG514:BG577" si="380">IF(AZ514="","",BF514/AZ514)</f>
        <v>6.5975494816211122E-3</v>
      </c>
      <c r="BH514" s="601">
        <v>4</v>
      </c>
      <c r="BI514" s="598">
        <f t="shared" ref="BI514:BI577" si="381">IF(BB514="","",IF(BB514=0,"",BH514/BB514))</f>
        <v>0.8</v>
      </c>
      <c r="BJ514" s="600">
        <v>2</v>
      </c>
      <c r="BK514" s="598">
        <f t="shared" si="345"/>
        <v>1</v>
      </c>
      <c r="BL514" s="600">
        <f t="shared" ref="BL514:BL577" si="382">IF(BH514="","",BH514+BJ514)</f>
        <v>6</v>
      </c>
      <c r="BM514" s="598">
        <f t="shared" ref="BM514:BM577" si="383">IF(BF514="","",IF(BF514=0,"",BL514/BF514))</f>
        <v>0.8571428571428571</v>
      </c>
      <c r="BN514" s="601">
        <v>0</v>
      </c>
      <c r="BO514" s="598">
        <f t="shared" ref="BO514:BO577" si="384">IF(AZ514="","",BN514/AZ514)</f>
        <v>0</v>
      </c>
      <c r="BP514" s="601">
        <v>12</v>
      </c>
      <c r="BQ514" s="598">
        <f t="shared" si="370"/>
        <v>1.1310084825636193E-2</v>
      </c>
      <c r="BR514" s="601">
        <f t="shared" si="371"/>
        <v>12</v>
      </c>
      <c r="BS514" s="598">
        <f t="shared" ref="BS514:BS577" si="385">IF(AZ514="","",BR514/AZ514)</f>
        <v>1.1310084825636193E-2</v>
      </c>
      <c r="BT514" s="600">
        <v>1</v>
      </c>
      <c r="BU514" s="598">
        <f t="shared" ref="BU514:BU577" si="386">BT514/W514</f>
        <v>0.5</v>
      </c>
      <c r="BV514" s="600">
        <v>1</v>
      </c>
      <c r="BW514" s="598">
        <f t="shared" ref="BW514:BW577" si="387">BV514/U514</f>
        <v>1</v>
      </c>
      <c r="BX514" s="387" t="str">
        <f t="shared" ref="BX514:BX577" si="388">IF(V514&gt;0,IF(V514&lt;U514,U514-V514,""),"")</f>
        <v/>
      </c>
    </row>
    <row r="515" spans="1:76" s="167" customFormat="1" ht="13.5" thickBot="1" x14ac:dyDescent="0.25">
      <c r="A515" s="379" t="s">
        <v>188</v>
      </c>
      <c r="B515" s="379" t="s">
        <v>189</v>
      </c>
      <c r="C515" s="379" t="s">
        <v>502</v>
      </c>
      <c r="D515" s="379" t="s">
        <v>503</v>
      </c>
      <c r="E515" s="379" t="s">
        <v>504</v>
      </c>
      <c r="F515" s="379" t="s">
        <v>519</v>
      </c>
      <c r="G515" s="591" t="s">
        <v>321</v>
      </c>
      <c r="H515" s="620" t="s">
        <v>1109</v>
      </c>
      <c r="I515" s="9" t="s">
        <v>934</v>
      </c>
      <c r="J515" s="591"/>
      <c r="K515" s="380"/>
      <c r="L515" s="380"/>
      <c r="M515" s="381"/>
      <c r="N515" s="380"/>
      <c r="O515" s="380"/>
      <c r="P515" s="380"/>
      <c r="Q515" s="382"/>
      <c r="R515" s="382"/>
      <c r="S515" s="382"/>
      <c r="T515" s="391" t="s">
        <v>510</v>
      </c>
      <c r="U515" s="383">
        <v>6</v>
      </c>
      <c r="V515" s="600">
        <v>6</v>
      </c>
      <c r="W515" s="600">
        <v>6</v>
      </c>
      <c r="X515" s="123">
        <f t="shared" si="372"/>
        <v>1</v>
      </c>
      <c r="Y515" s="601">
        <f t="shared" si="373"/>
        <v>286.83333333333331</v>
      </c>
      <c r="Z515" s="388" t="str">
        <f t="shared" si="348"/>
        <v/>
      </c>
      <c r="AA515" s="384"/>
      <c r="AB515" s="385"/>
      <c r="AC515" s="384"/>
      <c r="AD515" s="385"/>
      <c r="AE515" s="384"/>
      <c r="AF515" s="385"/>
      <c r="AG515" s="384"/>
      <c r="AH515" s="385"/>
      <c r="AI515" s="600">
        <v>2</v>
      </c>
      <c r="AJ515" s="598">
        <f t="shared" si="362"/>
        <v>0.33333333333333331</v>
      </c>
      <c r="AK515" s="600">
        <v>2</v>
      </c>
      <c r="AL515" s="598">
        <f t="shared" si="363"/>
        <v>0.33333333333333331</v>
      </c>
      <c r="AM515" s="386">
        <v>1721</v>
      </c>
      <c r="AN515" s="388"/>
      <c r="AO515" s="389"/>
      <c r="AP515" s="601">
        <f t="shared" si="351"/>
        <v>1721</v>
      </c>
      <c r="AR515" s="665"/>
      <c r="AS515" s="382" t="str">
        <f t="shared" si="374"/>
        <v/>
      </c>
      <c r="AT515" s="382"/>
      <c r="AU515" s="388" t="str">
        <f t="shared" si="375"/>
        <v/>
      </c>
      <c r="AV515" s="388"/>
      <c r="AW515" s="385" t="str">
        <f t="shared" si="359"/>
        <v/>
      </c>
      <c r="AX515" s="388"/>
      <c r="AY515" s="385"/>
      <c r="AZ515" s="388" t="str">
        <f t="shared" si="376"/>
        <v/>
      </c>
      <c r="BA515" s="385" t="str">
        <f t="shared" si="377"/>
        <v/>
      </c>
      <c r="BB515" s="388"/>
      <c r="BC515" s="385" t="str">
        <f t="shared" si="378"/>
        <v/>
      </c>
      <c r="BD515" s="388"/>
      <c r="BE515" s="385"/>
      <c r="BF515" s="384" t="str">
        <f t="shared" si="379"/>
        <v/>
      </c>
      <c r="BG515" s="385" t="str">
        <f t="shared" si="380"/>
        <v/>
      </c>
      <c r="BH515" s="388"/>
      <c r="BI515" s="385" t="str">
        <f t="shared" si="381"/>
        <v/>
      </c>
      <c r="BJ515" s="388"/>
      <c r="BK515" s="385" t="str">
        <f t="shared" si="345"/>
        <v/>
      </c>
      <c r="BL515" s="384" t="str">
        <f t="shared" si="382"/>
        <v/>
      </c>
      <c r="BM515" s="385" t="str">
        <f t="shared" si="383"/>
        <v/>
      </c>
      <c r="BN515" s="388"/>
      <c r="BO515" s="385" t="str">
        <f t="shared" si="384"/>
        <v/>
      </c>
      <c r="BP515" s="388"/>
      <c r="BQ515" s="385" t="str">
        <f t="shared" si="370"/>
        <v/>
      </c>
      <c r="BR515" s="388" t="str">
        <f t="shared" si="371"/>
        <v/>
      </c>
      <c r="BS515" s="385" t="str">
        <f t="shared" si="385"/>
        <v/>
      </c>
      <c r="BT515" s="600">
        <v>0</v>
      </c>
      <c r="BU515" s="598">
        <f t="shared" si="386"/>
        <v>0</v>
      </c>
      <c r="BV515" s="600">
        <v>0</v>
      </c>
      <c r="BW515" s="598">
        <f t="shared" si="387"/>
        <v>0</v>
      </c>
      <c r="BX515" s="387" t="str">
        <f t="shared" si="388"/>
        <v/>
      </c>
    </row>
    <row r="516" spans="1:76" s="487" customFormat="1" ht="13.5" thickBot="1" x14ac:dyDescent="0.25">
      <c r="A516" s="392" t="s">
        <v>188</v>
      </c>
      <c r="B516" s="392" t="s">
        <v>194</v>
      </c>
      <c r="C516" s="392" t="s">
        <v>502</v>
      </c>
      <c r="D516" s="392" t="s">
        <v>509</v>
      </c>
      <c r="E516" s="392" t="s">
        <v>504</v>
      </c>
      <c r="F516" s="392" t="s">
        <v>519</v>
      </c>
      <c r="G516" s="593" t="s">
        <v>321</v>
      </c>
      <c r="H516" s="592" t="s">
        <v>1109</v>
      </c>
      <c r="I516" s="10" t="s">
        <v>934</v>
      </c>
      <c r="J516" s="593"/>
      <c r="K516" s="467"/>
      <c r="L516" s="467"/>
      <c r="M516" s="468"/>
      <c r="N516" s="467"/>
      <c r="O516" s="522"/>
      <c r="P516" s="467"/>
      <c r="Q516" s="466"/>
      <c r="R516" s="466"/>
      <c r="S516" s="466"/>
      <c r="T516" s="127" t="s">
        <v>386</v>
      </c>
      <c r="U516" s="397">
        <v>1</v>
      </c>
      <c r="V516" s="397">
        <v>0</v>
      </c>
      <c r="W516" s="397">
        <v>3</v>
      </c>
      <c r="X516" s="606">
        <f t="shared" si="372"/>
        <v>3</v>
      </c>
      <c r="Y516" s="607">
        <f t="shared" si="373"/>
        <v>40444</v>
      </c>
      <c r="Z516" s="607">
        <f t="shared" si="348"/>
        <v>13116</v>
      </c>
      <c r="AA516" s="605">
        <v>2</v>
      </c>
      <c r="AB516" s="608">
        <f t="shared" ref="AB516:AB524" si="389">AA516/W516</f>
        <v>0.66666666666666663</v>
      </c>
      <c r="AC516" s="605">
        <v>1</v>
      </c>
      <c r="AD516" s="608" t="s">
        <v>310</v>
      </c>
      <c r="AE516" s="605">
        <v>0</v>
      </c>
      <c r="AF516" s="608">
        <f t="shared" ref="AF516:AF524" si="390">AE516/U516</f>
        <v>0</v>
      </c>
      <c r="AG516" s="605">
        <v>1</v>
      </c>
      <c r="AH516" s="399"/>
      <c r="AI516" s="398"/>
      <c r="AJ516" s="399"/>
      <c r="AK516" s="398"/>
      <c r="AL516" s="399"/>
      <c r="AM516" s="396">
        <v>40367</v>
      </c>
      <c r="AN516" s="607">
        <v>77</v>
      </c>
      <c r="AO516" s="609">
        <f t="shared" ref="AO516:AO547" si="391">AN516/AP516</f>
        <v>1.9038670754623678E-3</v>
      </c>
      <c r="AP516" s="607">
        <f t="shared" si="351"/>
        <v>40444</v>
      </c>
      <c r="AQ516" s="167">
        <v>62770</v>
      </c>
      <c r="AR516" s="665">
        <v>0.64432053528755773</v>
      </c>
      <c r="AS516" s="396">
        <f t="shared" si="374"/>
        <v>40367</v>
      </c>
      <c r="AT516" s="396">
        <f t="shared" ref="AT516:AT523" si="392">IF(V516=0,AN516,"")</f>
        <v>77</v>
      </c>
      <c r="AU516" s="607">
        <f t="shared" si="375"/>
        <v>40444</v>
      </c>
      <c r="AV516" s="607">
        <v>13050</v>
      </c>
      <c r="AW516" s="608">
        <f t="shared" si="359"/>
        <v>0.32328387048827012</v>
      </c>
      <c r="AX516" s="607">
        <v>66</v>
      </c>
      <c r="AY516" s="608">
        <f t="shared" ref="AY516:AY547" si="393">IF(AT516="","",IF(AT516=0,"",AX516/AT516))</f>
        <v>0.8571428571428571</v>
      </c>
      <c r="AZ516" s="607">
        <f t="shared" si="376"/>
        <v>13116</v>
      </c>
      <c r="BA516" s="608">
        <f t="shared" si="377"/>
        <v>0.32430026703590148</v>
      </c>
      <c r="BB516" s="607">
        <v>70</v>
      </c>
      <c r="BC516" s="608">
        <f t="shared" si="378"/>
        <v>5.3639846743295016E-3</v>
      </c>
      <c r="BD516" s="605">
        <v>6</v>
      </c>
      <c r="BE516" s="608">
        <f t="shared" ref="BE516:BE547" si="394">IF(BD516="","",BD516/AX516)</f>
        <v>9.0909090909090912E-2</v>
      </c>
      <c r="BF516" s="605">
        <f t="shared" si="379"/>
        <v>76</v>
      </c>
      <c r="BG516" s="608">
        <f t="shared" si="380"/>
        <v>5.7944495272949067E-3</v>
      </c>
      <c r="BH516" s="607">
        <v>59</v>
      </c>
      <c r="BI516" s="608">
        <f t="shared" si="381"/>
        <v>0.84285714285714286</v>
      </c>
      <c r="BJ516" s="605">
        <v>5</v>
      </c>
      <c r="BK516" s="608">
        <f t="shared" si="345"/>
        <v>0.83333333333333337</v>
      </c>
      <c r="BL516" s="605">
        <f t="shared" si="382"/>
        <v>64</v>
      </c>
      <c r="BM516" s="608">
        <f t="shared" si="383"/>
        <v>0.84210526315789469</v>
      </c>
      <c r="BN516" s="607">
        <v>11</v>
      </c>
      <c r="BO516" s="608">
        <f t="shared" si="384"/>
        <v>8.3867032631899973E-4</v>
      </c>
      <c r="BP516" s="607">
        <v>584</v>
      </c>
      <c r="BQ516" s="608">
        <f t="shared" si="370"/>
        <v>4.4525770051845076E-2</v>
      </c>
      <c r="BR516" s="607">
        <f t="shared" si="371"/>
        <v>595</v>
      </c>
      <c r="BS516" s="608">
        <f t="shared" si="385"/>
        <v>4.5364440378164075E-2</v>
      </c>
      <c r="BT516" s="605">
        <v>0</v>
      </c>
      <c r="BU516" s="608">
        <f t="shared" si="386"/>
        <v>0</v>
      </c>
      <c r="BV516" s="605">
        <v>0</v>
      </c>
      <c r="BW516" s="608">
        <f t="shared" si="387"/>
        <v>0</v>
      </c>
      <c r="BX516" s="411" t="str">
        <f t="shared" si="388"/>
        <v/>
      </c>
    </row>
    <row r="517" spans="1:76" s="486" customFormat="1" x14ac:dyDescent="0.2">
      <c r="A517" s="400" t="s">
        <v>201</v>
      </c>
      <c r="B517" s="400" t="s">
        <v>202</v>
      </c>
      <c r="C517" s="400" t="s">
        <v>1044</v>
      </c>
      <c r="D517" s="400" t="s">
        <v>528</v>
      </c>
      <c r="E517" s="400" t="s">
        <v>504</v>
      </c>
      <c r="F517" s="400" t="s">
        <v>519</v>
      </c>
      <c r="G517" s="592" t="s">
        <v>321</v>
      </c>
      <c r="H517" s="592" t="s">
        <v>937</v>
      </c>
      <c r="I517" s="102" t="s">
        <v>937</v>
      </c>
      <c r="J517" s="148"/>
      <c r="K517" s="401"/>
      <c r="L517" s="401"/>
      <c r="M517" s="402"/>
      <c r="N517" s="401"/>
      <c r="O517" s="401"/>
      <c r="P517" s="401"/>
      <c r="Q517" s="403"/>
      <c r="R517" s="403"/>
      <c r="S517" s="403"/>
      <c r="T517" s="404" t="s">
        <v>386</v>
      </c>
      <c r="U517" s="405">
        <v>1</v>
      </c>
      <c r="V517" s="597">
        <v>0</v>
      </c>
      <c r="W517" s="597">
        <v>4</v>
      </c>
      <c r="X517" s="113">
        <f t="shared" si="372"/>
        <v>4</v>
      </c>
      <c r="Y517" s="114">
        <f t="shared" si="373"/>
        <v>23474</v>
      </c>
      <c r="Z517" s="114">
        <f t="shared" si="348"/>
        <v>7938</v>
      </c>
      <c r="AA517" s="597">
        <v>0</v>
      </c>
      <c r="AB517" s="115">
        <f t="shared" si="389"/>
        <v>0</v>
      </c>
      <c r="AC517" s="406"/>
      <c r="AD517" s="407"/>
      <c r="AE517" s="597">
        <v>0</v>
      </c>
      <c r="AF517" s="115">
        <f t="shared" si="390"/>
        <v>0</v>
      </c>
      <c r="AG517" s="406"/>
      <c r="AH517" s="407"/>
      <c r="AI517" s="406"/>
      <c r="AJ517" s="407"/>
      <c r="AK517" s="406"/>
      <c r="AL517" s="407"/>
      <c r="AM517" s="408">
        <v>23433</v>
      </c>
      <c r="AN517" s="444">
        <v>41</v>
      </c>
      <c r="AO517" s="118">
        <f t="shared" si="391"/>
        <v>1.7466132742608843E-3</v>
      </c>
      <c r="AP517" s="114">
        <f t="shared" si="351"/>
        <v>23474</v>
      </c>
      <c r="AQ517" s="167">
        <v>36000</v>
      </c>
      <c r="AR517" s="665">
        <v>0.65205555555555561</v>
      </c>
      <c r="AS517" s="408">
        <f t="shared" si="374"/>
        <v>23433</v>
      </c>
      <c r="AT517" s="408">
        <f t="shared" si="392"/>
        <v>41</v>
      </c>
      <c r="AU517" s="114">
        <f t="shared" si="375"/>
        <v>23474</v>
      </c>
      <c r="AV517" s="114">
        <v>7904</v>
      </c>
      <c r="AW517" s="115">
        <f t="shared" si="359"/>
        <v>0.33730209533563776</v>
      </c>
      <c r="AX517" s="114">
        <v>34</v>
      </c>
      <c r="AY517" s="115">
        <f t="shared" si="393"/>
        <v>0.82926829268292679</v>
      </c>
      <c r="AZ517" s="114">
        <f t="shared" si="376"/>
        <v>7938</v>
      </c>
      <c r="BA517" s="115">
        <f t="shared" si="377"/>
        <v>0.33816137002641222</v>
      </c>
      <c r="BB517" s="114">
        <v>45</v>
      </c>
      <c r="BC517" s="115">
        <f t="shared" si="378"/>
        <v>5.6933198380566801E-3</v>
      </c>
      <c r="BD517" s="114">
        <v>1</v>
      </c>
      <c r="BE517" s="115">
        <f t="shared" si="394"/>
        <v>2.9411764705882353E-2</v>
      </c>
      <c r="BF517" s="597">
        <f t="shared" si="379"/>
        <v>46</v>
      </c>
      <c r="BG517" s="115">
        <f t="shared" si="380"/>
        <v>5.794910556815319E-3</v>
      </c>
      <c r="BH517" s="114">
        <v>38</v>
      </c>
      <c r="BI517" s="115">
        <f t="shared" si="381"/>
        <v>0.84444444444444444</v>
      </c>
      <c r="BJ517" s="114">
        <v>1</v>
      </c>
      <c r="BK517" s="115">
        <f t="shared" si="345"/>
        <v>1</v>
      </c>
      <c r="BL517" s="597">
        <f t="shared" si="382"/>
        <v>39</v>
      </c>
      <c r="BM517" s="115">
        <f t="shared" si="383"/>
        <v>0.84782608695652173</v>
      </c>
      <c r="BN517" s="114">
        <v>40</v>
      </c>
      <c r="BO517" s="115">
        <f t="shared" si="384"/>
        <v>5.039052658100277E-3</v>
      </c>
      <c r="BP517" s="114">
        <v>730</v>
      </c>
      <c r="BQ517" s="115">
        <f t="shared" si="370"/>
        <v>9.1962711010330059E-2</v>
      </c>
      <c r="BR517" s="114">
        <f t="shared" si="371"/>
        <v>770</v>
      </c>
      <c r="BS517" s="115">
        <f t="shared" si="385"/>
        <v>9.700176366843033E-2</v>
      </c>
      <c r="BT517" s="597">
        <v>2</v>
      </c>
      <c r="BU517" s="115">
        <f t="shared" si="386"/>
        <v>0.5</v>
      </c>
      <c r="BV517" s="597">
        <v>1</v>
      </c>
      <c r="BW517" s="115">
        <f t="shared" si="387"/>
        <v>1</v>
      </c>
      <c r="BX517" s="409" t="str">
        <f t="shared" si="388"/>
        <v/>
      </c>
    </row>
    <row r="518" spans="1:76" s="167" customFormat="1" x14ac:dyDescent="0.2">
      <c r="A518" s="379" t="s">
        <v>201</v>
      </c>
      <c r="B518" s="379" t="s">
        <v>202</v>
      </c>
      <c r="C518" s="379" t="s">
        <v>203</v>
      </c>
      <c r="D518" s="379" t="s">
        <v>528</v>
      </c>
      <c r="E518" s="379" t="s">
        <v>504</v>
      </c>
      <c r="F518" s="379" t="s">
        <v>519</v>
      </c>
      <c r="G518" s="591" t="s">
        <v>321</v>
      </c>
      <c r="H518" s="592" t="s">
        <v>937</v>
      </c>
      <c r="I518" s="591" t="s">
        <v>937</v>
      </c>
      <c r="J518" s="591"/>
      <c r="K518" s="380"/>
      <c r="L518" s="380"/>
      <c r="M518" s="381"/>
      <c r="N518" s="380"/>
      <c r="O518" s="380"/>
      <c r="P518" s="380"/>
      <c r="Q518" s="382"/>
      <c r="R518" s="382"/>
      <c r="S518" s="382"/>
      <c r="T518" s="147" t="s">
        <v>386</v>
      </c>
      <c r="U518" s="383">
        <v>4</v>
      </c>
      <c r="V518" s="600">
        <v>0</v>
      </c>
      <c r="W518" s="600">
        <v>8</v>
      </c>
      <c r="X518" s="123">
        <f t="shared" si="372"/>
        <v>2</v>
      </c>
      <c r="Y518" s="601">
        <f t="shared" si="373"/>
        <v>23991.25</v>
      </c>
      <c r="Z518" s="601">
        <f t="shared" si="348"/>
        <v>9000</v>
      </c>
      <c r="AA518" s="600">
        <v>4</v>
      </c>
      <c r="AB518" s="598">
        <f t="shared" si="389"/>
        <v>0.5</v>
      </c>
      <c r="AC518" s="384"/>
      <c r="AD518" s="385"/>
      <c r="AE518" s="600">
        <v>3</v>
      </c>
      <c r="AF518" s="598">
        <f t="shared" si="390"/>
        <v>0.75</v>
      </c>
      <c r="AG518" s="384"/>
      <c r="AH518" s="385"/>
      <c r="AI518" s="384"/>
      <c r="AJ518" s="385"/>
      <c r="AK518" s="384"/>
      <c r="AL518" s="385"/>
      <c r="AM518" s="386">
        <v>95879</v>
      </c>
      <c r="AN518" s="146">
        <v>86</v>
      </c>
      <c r="AO518" s="602">
        <f t="shared" si="391"/>
        <v>8.9616005835460848E-4</v>
      </c>
      <c r="AP518" s="601">
        <f t="shared" si="351"/>
        <v>95965</v>
      </c>
      <c r="AQ518" s="167">
        <v>145200</v>
      </c>
      <c r="AR518" s="665">
        <v>0.66091597796143253</v>
      </c>
      <c r="AS518" s="386">
        <f t="shared" si="374"/>
        <v>95879</v>
      </c>
      <c r="AT518" s="386">
        <f t="shared" si="392"/>
        <v>86</v>
      </c>
      <c r="AU518" s="601">
        <f t="shared" si="375"/>
        <v>95965</v>
      </c>
      <c r="AV518" s="601">
        <v>35904</v>
      </c>
      <c r="AW518" s="598">
        <f t="shared" si="359"/>
        <v>0.37447199073832643</v>
      </c>
      <c r="AX518" s="601">
        <v>96</v>
      </c>
      <c r="AY518" s="598">
        <f t="shared" si="393"/>
        <v>1.1162790697674418</v>
      </c>
      <c r="AZ518" s="601">
        <f t="shared" si="376"/>
        <v>36000</v>
      </c>
      <c r="BA518" s="598">
        <f t="shared" si="377"/>
        <v>0.37513676861355705</v>
      </c>
      <c r="BB518" s="601">
        <v>324</v>
      </c>
      <c r="BC518" s="598">
        <f t="shared" si="378"/>
        <v>9.0240641711229943E-3</v>
      </c>
      <c r="BD518" s="601">
        <v>44</v>
      </c>
      <c r="BE518" s="598">
        <f t="shared" si="394"/>
        <v>0.45833333333333331</v>
      </c>
      <c r="BF518" s="600">
        <f t="shared" si="379"/>
        <v>368</v>
      </c>
      <c r="BG518" s="598">
        <f t="shared" si="380"/>
        <v>1.0222222222222223E-2</v>
      </c>
      <c r="BH518" s="601">
        <v>237</v>
      </c>
      <c r="BI518" s="598">
        <f t="shared" si="381"/>
        <v>0.73148148148148151</v>
      </c>
      <c r="BJ518" s="601">
        <v>19</v>
      </c>
      <c r="BK518" s="598">
        <f t="shared" si="345"/>
        <v>0.43181818181818182</v>
      </c>
      <c r="BL518" s="600">
        <f t="shared" si="382"/>
        <v>256</v>
      </c>
      <c r="BM518" s="598">
        <f t="shared" si="383"/>
        <v>0.69565217391304346</v>
      </c>
      <c r="BN518" s="601">
        <v>101</v>
      </c>
      <c r="BO518" s="598">
        <f t="shared" si="384"/>
        <v>2.8055555555555555E-3</v>
      </c>
      <c r="BP518" s="601">
        <v>2748</v>
      </c>
      <c r="BQ518" s="598">
        <f t="shared" si="370"/>
        <v>7.6333333333333336E-2</v>
      </c>
      <c r="BR518" s="601">
        <f t="shared" si="371"/>
        <v>2849</v>
      </c>
      <c r="BS518" s="598">
        <f t="shared" si="385"/>
        <v>7.9138888888888884E-2</v>
      </c>
      <c r="BT518" s="600">
        <v>5</v>
      </c>
      <c r="BU518" s="598">
        <f t="shared" si="386"/>
        <v>0.625</v>
      </c>
      <c r="BV518" s="600">
        <v>3</v>
      </c>
      <c r="BW518" s="598">
        <f t="shared" si="387"/>
        <v>0.75</v>
      </c>
      <c r="BX518" s="387" t="str">
        <f t="shared" si="388"/>
        <v/>
      </c>
    </row>
    <row r="519" spans="1:76" s="167" customFormat="1" x14ac:dyDescent="0.2">
      <c r="A519" s="379" t="s">
        <v>201</v>
      </c>
      <c r="B519" s="379" t="s">
        <v>202</v>
      </c>
      <c r="C519" s="379" t="s">
        <v>1045</v>
      </c>
      <c r="D519" s="379" t="s">
        <v>528</v>
      </c>
      <c r="E519" s="379" t="s">
        <v>504</v>
      </c>
      <c r="F519" s="379" t="s">
        <v>519</v>
      </c>
      <c r="G519" s="591" t="s">
        <v>321</v>
      </c>
      <c r="H519" s="592" t="s">
        <v>937</v>
      </c>
      <c r="I519" s="591" t="s">
        <v>937</v>
      </c>
      <c r="J519" s="591"/>
      <c r="K519" s="380"/>
      <c r="L519" s="380"/>
      <c r="M519" s="381"/>
      <c r="N519" s="380"/>
      <c r="O519" s="380"/>
      <c r="P519" s="380"/>
      <c r="Q519" s="382"/>
      <c r="R519" s="382"/>
      <c r="S519" s="382"/>
      <c r="T519" s="147" t="s">
        <v>386</v>
      </c>
      <c r="U519" s="383">
        <v>1</v>
      </c>
      <c r="V519" s="383">
        <v>0</v>
      </c>
      <c r="W519" s="383">
        <v>2</v>
      </c>
      <c r="X519" s="123">
        <f t="shared" si="372"/>
        <v>2</v>
      </c>
      <c r="Y519" s="601">
        <f t="shared" si="373"/>
        <v>21625</v>
      </c>
      <c r="Z519" s="601">
        <f t="shared" si="348"/>
        <v>9096</v>
      </c>
      <c r="AA519" s="600">
        <v>1</v>
      </c>
      <c r="AB519" s="598">
        <f t="shared" si="389"/>
        <v>0.5</v>
      </c>
      <c r="AC519" s="384"/>
      <c r="AD519" s="385"/>
      <c r="AE519" s="600">
        <v>0</v>
      </c>
      <c r="AF519" s="598">
        <f t="shared" si="390"/>
        <v>0</v>
      </c>
      <c r="AG519" s="384"/>
      <c r="AH519" s="385"/>
      <c r="AI519" s="384"/>
      <c r="AJ519" s="385"/>
      <c r="AK519" s="384"/>
      <c r="AL519" s="385"/>
      <c r="AM519" s="386">
        <v>21607</v>
      </c>
      <c r="AN519" s="601">
        <v>18</v>
      </c>
      <c r="AO519" s="602">
        <f t="shared" si="391"/>
        <v>8.3236994219653174E-4</v>
      </c>
      <c r="AP519" s="601">
        <f t="shared" si="351"/>
        <v>21625</v>
      </c>
      <c r="AQ519" s="167">
        <v>31600</v>
      </c>
      <c r="AR519" s="665">
        <v>0.68433544303797467</v>
      </c>
      <c r="AS519" s="386">
        <f t="shared" si="374"/>
        <v>21607</v>
      </c>
      <c r="AT519" s="386">
        <f t="shared" si="392"/>
        <v>18</v>
      </c>
      <c r="AU519" s="601">
        <f t="shared" si="375"/>
        <v>21625</v>
      </c>
      <c r="AV519" s="601">
        <v>9083</v>
      </c>
      <c r="AW519" s="598">
        <f t="shared" si="359"/>
        <v>0.42037302725968434</v>
      </c>
      <c r="AX519" s="601">
        <v>13</v>
      </c>
      <c r="AY519" s="598">
        <f t="shared" si="393"/>
        <v>0.72222222222222221</v>
      </c>
      <c r="AZ519" s="601">
        <f t="shared" si="376"/>
        <v>9096</v>
      </c>
      <c r="BA519" s="598">
        <f t="shared" si="377"/>
        <v>0.42062427745664738</v>
      </c>
      <c r="BB519" s="601">
        <v>47</v>
      </c>
      <c r="BC519" s="598">
        <f t="shared" si="378"/>
        <v>5.1745018165804246E-3</v>
      </c>
      <c r="BD519" s="600">
        <v>1</v>
      </c>
      <c r="BE519" s="598">
        <f t="shared" si="394"/>
        <v>7.6923076923076927E-2</v>
      </c>
      <c r="BF519" s="600">
        <f t="shared" si="379"/>
        <v>48</v>
      </c>
      <c r="BG519" s="598">
        <f t="shared" si="380"/>
        <v>5.2770448548812663E-3</v>
      </c>
      <c r="BH519" s="601">
        <v>36</v>
      </c>
      <c r="BI519" s="598">
        <f t="shared" si="381"/>
        <v>0.76595744680851063</v>
      </c>
      <c r="BJ519" s="600">
        <v>1</v>
      </c>
      <c r="BK519" s="598">
        <f t="shared" si="345"/>
        <v>1</v>
      </c>
      <c r="BL519" s="600">
        <f t="shared" si="382"/>
        <v>37</v>
      </c>
      <c r="BM519" s="598">
        <f t="shared" si="383"/>
        <v>0.77083333333333337</v>
      </c>
      <c r="BN519" s="601">
        <v>9</v>
      </c>
      <c r="BO519" s="598">
        <f t="shared" si="384"/>
        <v>9.8944591029023754E-4</v>
      </c>
      <c r="BP519" s="601">
        <v>938</v>
      </c>
      <c r="BQ519" s="598">
        <f t="shared" si="370"/>
        <v>0.10312225153913808</v>
      </c>
      <c r="BR519" s="601">
        <f t="shared" si="371"/>
        <v>947</v>
      </c>
      <c r="BS519" s="598">
        <f t="shared" si="385"/>
        <v>0.10411169744942832</v>
      </c>
      <c r="BT519" s="600">
        <v>0</v>
      </c>
      <c r="BU519" s="598">
        <f t="shared" si="386"/>
        <v>0</v>
      </c>
      <c r="BV519" s="600">
        <v>0</v>
      </c>
      <c r="BW519" s="598">
        <f t="shared" si="387"/>
        <v>0</v>
      </c>
      <c r="BX519" s="387" t="str">
        <f t="shared" si="388"/>
        <v/>
      </c>
    </row>
    <row r="520" spans="1:76" s="167" customFormat="1" x14ac:dyDescent="0.2">
      <c r="A520" s="379" t="s">
        <v>201</v>
      </c>
      <c r="B520" s="379" t="s">
        <v>202</v>
      </c>
      <c r="C520" s="379" t="s">
        <v>1046</v>
      </c>
      <c r="D520" s="379" t="s">
        <v>528</v>
      </c>
      <c r="E520" s="379" t="s">
        <v>504</v>
      </c>
      <c r="F520" s="379" t="s">
        <v>519</v>
      </c>
      <c r="G520" s="591" t="s">
        <v>321</v>
      </c>
      <c r="H520" s="592" t="s">
        <v>937</v>
      </c>
      <c r="I520" s="591" t="s">
        <v>937</v>
      </c>
      <c r="J520" s="591"/>
      <c r="K520" s="380"/>
      <c r="L520" s="380"/>
      <c r="M520" s="381"/>
      <c r="N520" s="380"/>
      <c r="O520" s="380"/>
      <c r="P520" s="380"/>
      <c r="Q520" s="382"/>
      <c r="R520" s="382"/>
      <c r="S520" s="382"/>
      <c r="T520" s="391" t="s">
        <v>510</v>
      </c>
      <c r="U520" s="383">
        <v>1</v>
      </c>
      <c r="V520" s="383">
        <v>1</v>
      </c>
      <c r="W520" s="383">
        <v>1</v>
      </c>
      <c r="X520" s="123">
        <f t="shared" si="372"/>
        <v>1</v>
      </c>
      <c r="Y520" s="601">
        <f t="shared" si="373"/>
        <v>21830</v>
      </c>
      <c r="Z520" s="388" t="str">
        <f t="shared" si="348"/>
        <v/>
      </c>
      <c r="AA520" s="600">
        <v>1</v>
      </c>
      <c r="AB520" s="598">
        <f t="shared" si="389"/>
        <v>1</v>
      </c>
      <c r="AC520" s="384"/>
      <c r="AD520" s="385"/>
      <c r="AE520" s="600">
        <v>1</v>
      </c>
      <c r="AF520" s="598">
        <f t="shared" si="390"/>
        <v>1</v>
      </c>
      <c r="AG520" s="384"/>
      <c r="AH520" s="385"/>
      <c r="AI520" s="384"/>
      <c r="AJ520" s="385"/>
      <c r="AK520" s="384"/>
      <c r="AL520" s="385"/>
      <c r="AM520" s="386">
        <v>21776</v>
      </c>
      <c r="AN520" s="601">
        <v>54</v>
      </c>
      <c r="AO520" s="602">
        <f t="shared" si="391"/>
        <v>2.4736601007787446E-3</v>
      </c>
      <c r="AP520" s="601">
        <f t="shared" si="351"/>
        <v>21830</v>
      </c>
      <c r="AQ520" s="167">
        <v>34300</v>
      </c>
      <c r="AR520" s="665">
        <v>0.63644314868804663</v>
      </c>
      <c r="AS520" s="382" t="str">
        <f t="shared" si="374"/>
        <v/>
      </c>
      <c r="AT520" s="382" t="str">
        <f t="shared" si="392"/>
        <v/>
      </c>
      <c r="AU520" s="388" t="str">
        <f t="shared" si="375"/>
        <v/>
      </c>
      <c r="AV520" s="388"/>
      <c r="AW520" s="385" t="str">
        <f t="shared" si="359"/>
        <v/>
      </c>
      <c r="AX520" s="388"/>
      <c r="AY520" s="385" t="str">
        <f t="shared" si="393"/>
        <v/>
      </c>
      <c r="AZ520" s="388" t="str">
        <f t="shared" si="376"/>
        <v/>
      </c>
      <c r="BA520" s="385" t="str">
        <f t="shared" si="377"/>
        <v/>
      </c>
      <c r="BB520" s="388"/>
      <c r="BC520" s="385" t="str">
        <f t="shared" si="378"/>
        <v/>
      </c>
      <c r="BD520" s="384"/>
      <c r="BE520" s="385" t="str">
        <f t="shared" si="394"/>
        <v/>
      </c>
      <c r="BF520" s="384" t="str">
        <f t="shared" si="379"/>
        <v/>
      </c>
      <c r="BG520" s="385" t="str">
        <f t="shared" si="380"/>
        <v/>
      </c>
      <c r="BH520" s="388"/>
      <c r="BI520" s="385" t="str">
        <f t="shared" si="381"/>
        <v/>
      </c>
      <c r="BJ520" s="384"/>
      <c r="BK520" s="385" t="str">
        <f t="shared" si="345"/>
        <v/>
      </c>
      <c r="BL520" s="384" t="str">
        <f t="shared" si="382"/>
        <v/>
      </c>
      <c r="BM520" s="385" t="str">
        <f t="shared" si="383"/>
        <v/>
      </c>
      <c r="BN520" s="388"/>
      <c r="BO520" s="385" t="str">
        <f t="shared" si="384"/>
        <v/>
      </c>
      <c r="BP520" s="388"/>
      <c r="BQ520" s="385" t="str">
        <f t="shared" si="370"/>
        <v/>
      </c>
      <c r="BR520" s="388" t="str">
        <f t="shared" si="371"/>
        <v/>
      </c>
      <c r="BS520" s="385" t="str">
        <f t="shared" si="385"/>
        <v/>
      </c>
      <c r="BT520" s="600">
        <v>0</v>
      </c>
      <c r="BU520" s="598">
        <f t="shared" si="386"/>
        <v>0</v>
      </c>
      <c r="BV520" s="600">
        <v>0</v>
      </c>
      <c r="BW520" s="598">
        <f t="shared" si="387"/>
        <v>0</v>
      </c>
      <c r="BX520" s="387" t="str">
        <f t="shared" si="388"/>
        <v/>
      </c>
    </row>
    <row r="521" spans="1:76" s="167" customFormat="1" x14ac:dyDescent="0.2">
      <c r="A521" s="379" t="s">
        <v>201</v>
      </c>
      <c r="B521" s="379" t="s">
        <v>202</v>
      </c>
      <c r="C521" s="379" t="s">
        <v>1047</v>
      </c>
      <c r="D521" s="379" t="s">
        <v>528</v>
      </c>
      <c r="E521" s="379" t="s">
        <v>504</v>
      </c>
      <c r="F521" s="379" t="s">
        <v>519</v>
      </c>
      <c r="G521" s="591" t="s">
        <v>321</v>
      </c>
      <c r="H521" s="592" t="s">
        <v>937</v>
      </c>
      <c r="I521" s="591" t="s">
        <v>937</v>
      </c>
      <c r="J521" s="591"/>
      <c r="K521" s="380"/>
      <c r="L521" s="380"/>
      <c r="M521" s="381"/>
      <c r="N521" s="380"/>
      <c r="O521" s="380"/>
      <c r="P521" s="380"/>
      <c r="Q521" s="382"/>
      <c r="R521" s="382"/>
      <c r="S521" s="382"/>
      <c r="T521" s="147" t="s">
        <v>386</v>
      </c>
      <c r="U521" s="383">
        <v>1</v>
      </c>
      <c r="V521" s="600">
        <v>0</v>
      </c>
      <c r="W521" s="600">
        <v>2</v>
      </c>
      <c r="X521" s="123">
        <f t="shared" si="372"/>
        <v>2</v>
      </c>
      <c r="Y521" s="601">
        <f t="shared" si="373"/>
        <v>17108</v>
      </c>
      <c r="Z521" s="601">
        <f t="shared" si="348"/>
        <v>6607</v>
      </c>
      <c r="AA521" s="600">
        <v>1</v>
      </c>
      <c r="AB521" s="598">
        <f t="shared" si="389"/>
        <v>0.5</v>
      </c>
      <c r="AC521" s="384"/>
      <c r="AD521" s="385"/>
      <c r="AE521" s="600">
        <v>1</v>
      </c>
      <c r="AF521" s="598">
        <f t="shared" si="390"/>
        <v>1</v>
      </c>
      <c r="AG521" s="384"/>
      <c r="AH521" s="385"/>
      <c r="AI521" s="384"/>
      <c r="AJ521" s="385"/>
      <c r="AK521" s="384"/>
      <c r="AL521" s="385"/>
      <c r="AM521" s="386">
        <v>17094</v>
      </c>
      <c r="AN521" s="601">
        <v>14</v>
      </c>
      <c r="AO521" s="602">
        <f t="shared" si="391"/>
        <v>8.1833060556464816E-4</v>
      </c>
      <c r="AP521" s="601">
        <f t="shared" si="351"/>
        <v>17108</v>
      </c>
      <c r="AQ521" s="167">
        <v>26600</v>
      </c>
      <c r="AR521" s="665">
        <v>0.64315789473684215</v>
      </c>
      <c r="AS521" s="386">
        <f t="shared" si="374"/>
        <v>17094</v>
      </c>
      <c r="AT521" s="386">
        <f t="shared" si="392"/>
        <v>14</v>
      </c>
      <c r="AU521" s="601">
        <f t="shared" si="375"/>
        <v>17108</v>
      </c>
      <c r="AV521" s="601">
        <v>6592</v>
      </c>
      <c r="AW521" s="598">
        <f t="shared" si="359"/>
        <v>0.38563238563238561</v>
      </c>
      <c r="AX521" s="601">
        <v>15</v>
      </c>
      <c r="AY521" s="598">
        <f t="shared" si="393"/>
        <v>1.0714285714285714</v>
      </c>
      <c r="AZ521" s="601">
        <f t="shared" si="376"/>
        <v>6607</v>
      </c>
      <c r="BA521" s="598">
        <f t="shared" si="377"/>
        <v>0.38619359364040218</v>
      </c>
      <c r="BB521" s="601">
        <v>69</v>
      </c>
      <c r="BC521" s="598">
        <f t="shared" si="378"/>
        <v>1.0467233009708738E-2</v>
      </c>
      <c r="BD521" s="601">
        <v>2</v>
      </c>
      <c r="BE521" s="598">
        <f t="shared" si="394"/>
        <v>0.13333333333333333</v>
      </c>
      <c r="BF521" s="600">
        <f t="shared" si="379"/>
        <v>71</v>
      </c>
      <c r="BG521" s="598">
        <f t="shared" si="380"/>
        <v>1.0746178295746934E-2</v>
      </c>
      <c r="BH521" s="601">
        <v>61</v>
      </c>
      <c r="BI521" s="598">
        <f t="shared" si="381"/>
        <v>0.88405797101449279</v>
      </c>
      <c r="BJ521" s="601">
        <v>2</v>
      </c>
      <c r="BK521" s="598">
        <f t="shared" ref="BK521:BK584" si="395">IF(BD521="","",IF(BD521=0,"",BJ521/BD521))</f>
        <v>1</v>
      </c>
      <c r="BL521" s="600">
        <f t="shared" si="382"/>
        <v>63</v>
      </c>
      <c r="BM521" s="598">
        <f t="shared" si="383"/>
        <v>0.88732394366197187</v>
      </c>
      <c r="BN521" s="601">
        <v>7</v>
      </c>
      <c r="BO521" s="598">
        <f t="shared" si="384"/>
        <v>1.0594823671863176E-3</v>
      </c>
      <c r="BP521" s="601">
        <v>616</v>
      </c>
      <c r="BQ521" s="598">
        <f t="shared" si="370"/>
        <v>9.323444831239594E-2</v>
      </c>
      <c r="BR521" s="601">
        <f t="shared" si="371"/>
        <v>623</v>
      </c>
      <c r="BS521" s="598">
        <f t="shared" si="385"/>
        <v>9.4293930679582263E-2</v>
      </c>
      <c r="BT521" s="600">
        <v>0</v>
      </c>
      <c r="BU521" s="598">
        <f t="shared" si="386"/>
        <v>0</v>
      </c>
      <c r="BV521" s="600">
        <v>0</v>
      </c>
      <c r="BW521" s="598">
        <f t="shared" si="387"/>
        <v>0</v>
      </c>
      <c r="BX521" s="387" t="str">
        <f t="shared" si="388"/>
        <v/>
      </c>
    </row>
    <row r="522" spans="1:76" s="167" customFormat="1" x14ac:dyDescent="0.2">
      <c r="A522" s="379" t="s">
        <v>201</v>
      </c>
      <c r="B522" s="379" t="s">
        <v>202</v>
      </c>
      <c r="C522" s="379" t="s">
        <v>1048</v>
      </c>
      <c r="D522" s="379" t="s">
        <v>528</v>
      </c>
      <c r="E522" s="379" t="s">
        <v>504</v>
      </c>
      <c r="F522" s="379" t="s">
        <v>519</v>
      </c>
      <c r="G522" s="591" t="s">
        <v>321</v>
      </c>
      <c r="H522" s="592" t="s">
        <v>937</v>
      </c>
      <c r="I522" s="591" t="s">
        <v>937</v>
      </c>
      <c r="J522" s="591"/>
      <c r="K522" s="380"/>
      <c r="L522" s="380"/>
      <c r="M522" s="381"/>
      <c r="N522" s="380"/>
      <c r="O522" s="380"/>
      <c r="P522" s="380"/>
      <c r="Q522" s="382"/>
      <c r="R522" s="382"/>
      <c r="S522" s="382"/>
      <c r="T522" s="147" t="s">
        <v>386</v>
      </c>
      <c r="U522" s="383">
        <v>1</v>
      </c>
      <c r="V522" s="383">
        <v>0</v>
      </c>
      <c r="W522" s="383">
        <v>2</v>
      </c>
      <c r="X522" s="123">
        <f t="shared" si="372"/>
        <v>2</v>
      </c>
      <c r="Y522" s="601">
        <f t="shared" si="373"/>
        <v>23127</v>
      </c>
      <c r="Z522" s="601">
        <f t="shared" si="348"/>
        <v>12692</v>
      </c>
      <c r="AA522" s="600">
        <v>1</v>
      </c>
      <c r="AB522" s="598">
        <f t="shared" si="389"/>
        <v>0.5</v>
      </c>
      <c r="AC522" s="384"/>
      <c r="AD522" s="385"/>
      <c r="AE522" s="600">
        <v>1</v>
      </c>
      <c r="AF522" s="598">
        <f t="shared" si="390"/>
        <v>1</v>
      </c>
      <c r="AG522" s="384"/>
      <c r="AH522" s="385"/>
      <c r="AI522" s="384"/>
      <c r="AJ522" s="385"/>
      <c r="AK522" s="384"/>
      <c r="AL522" s="385"/>
      <c r="AM522" s="386">
        <v>22351</v>
      </c>
      <c r="AN522" s="601">
        <v>776</v>
      </c>
      <c r="AO522" s="602">
        <f t="shared" si="391"/>
        <v>3.3553854801746878E-2</v>
      </c>
      <c r="AP522" s="601">
        <f t="shared" si="351"/>
        <v>23127</v>
      </c>
      <c r="AQ522" s="167">
        <v>33400</v>
      </c>
      <c r="AR522" s="665">
        <v>0.69242514970059876</v>
      </c>
      <c r="AS522" s="386">
        <f t="shared" si="374"/>
        <v>22351</v>
      </c>
      <c r="AT522" s="386">
        <f t="shared" si="392"/>
        <v>776</v>
      </c>
      <c r="AU522" s="601">
        <f t="shared" si="375"/>
        <v>23127</v>
      </c>
      <c r="AV522" s="601">
        <v>12076</v>
      </c>
      <c r="AW522" s="598">
        <f t="shared" si="359"/>
        <v>0.54028902509954813</v>
      </c>
      <c r="AX522" s="601">
        <v>616</v>
      </c>
      <c r="AY522" s="598">
        <f t="shared" si="393"/>
        <v>0.79381443298969068</v>
      </c>
      <c r="AZ522" s="601">
        <f t="shared" si="376"/>
        <v>12692</v>
      </c>
      <c r="BA522" s="598">
        <f t="shared" si="377"/>
        <v>0.5487957798244476</v>
      </c>
      <c r="BB522" s="601">
        <v>150</v>
      </c>
      <c r="BC522" s="598">
        <f t="shared" si="378"/>
        <v>1.2421331566743955E-2</v>
      </c>
      <c r="BD522" s="600">
        <v>21</v>
      </c>
      <c r="BE522" s="598">
        <f t="shared" si="394"/>
        <v>3.4090909090909088E-2</v>
      </c>
      <c r="BF522" s="600">
        <f t="shared" si="379"/>
        <v>171</v>
      </c>
      <c r="BG522" s="598">
        <f t="shared" si="380"/>
        <v>1.3473053892215569E-2</v>
      </c>
      <c r="BH522" s="601">
        <v>134</v>
      </c>
      <c r="BI522" s="598">
        <f t="shared" si="381"/>
        <v>0.89333333333333331</v>
      </c>
      <c r="BJ522" s="600">
        <v>18</v>
      </c>
      <c r="BK522" s="598">
        <f t="shared" si="395"/>
        <v>0.8571428571428571</v>
      </c>
      <c r="BL522" s="600">
        <f t="shared" si="382"/>
        <v>152</v>
      </c>
      <c r="BM522" s="598">
        <f t="shared" si="383"/>
        <v>0.88888888888888884</v>
      </c>
      <c r="BN522" s="601">
        <v>6</v>
      </c>
      <c r="BO522" s="598">
        <f t="shared" si="384"/>
        <v>4.7273873306019539E-4</v>
      </c>
      <c r="BP522" s="601">
        <v>1683</v>
      </c>
      <c r="BQ522" s="598">
        <f t="shared" si="370"/>
        <v>0.13260321462338481</v>
      </c>
      <c r="BR522" s="601">
        <f t="shared" si="371"/>
        <v>1689</v>
      </c>
      <c r="BS522" s="598">
        <f t="shared" si="385"/>
        <v>0.13307595335644501</v>
      </c>
      <c r="BT522" s="600">
        <v>1</v>
      </c>
      <c r="BU522" s="598">
        <f t="shared" si="386"/>
        <v>0.5</v>
      </c>
      <c r="BV522" s="600">
        <v>1</v>
      </c>
      <c r="BW522" s="598">
        <f t="shared" si="387"/>
        <v>1</v>
      </c>
      <c r="BX522" s="387" t="str">
        <f t="shared" si="388"/>
        <v/>
      </c>
    </row>
    <row r="523" spans="1:76" s="167" customFormat="1" x14ac:dyDescent="0.2">
      <c r="A523" s="379" t="s">
        <v>201</v>
      </c>
      <c r="B523" s="379" t="s">
        <v>202</v>
      </c>
      <c r="C523" s="379" t="s">
        <v>204</v>
      </c>
      <c r="D523" s="379" t="s">
        <v>528</v>
      </c>
      <c r="E523" s="379" t="s">
        <v>504</v>
      </c>
      <c r="F523" s="379" t="s">
        <v>519</v>
      </c>
      <c r="G523" s="591" t="s">
        <v>321</v>
      </c>
      <c r="H523" s="592" t="s">
        <v>937</v>
      </c>
      <c r="I523" s="591" t="s">
        <v>937</v>
      </c>
      <c r="J523" s="591"/>
      <c r="K523" s="380"/>
      <c r="L523" s="380"/>
      <c r="M523" s="381"/>
      <c r="N523" s="380"/>
      <c r="O523" s="380"/>
      <c r="P523" s="380"/>
      <c r="Q523" s="382"/>
      <c r="R523" s="382"/>
      <c r="S523" s="382"/>
      <c r="T523" s="147" t="s">
        <v>386</v>
      </c>
      <c r="U523" s="383">
        <v>1</v>
      </c>
      <c r="V523" s="600">
        <v>0</v>
      </c>
      <c r="W523" s="600">
        <v>3</v>
      </c>
      <c r="X523" s="123">
        <f t="shared" si="372"/>
        <v>3</v>
      </c>
      <c r="Y523" s="601">
        <f t="shared" si="373"/>
        <v>26159</v>
      </c>
      <c r="Z523" s="601">
        <f t="shared" si="348"/>
        <v>14828</v>
      </c>
      <c r="AA523" s="600">
        <v>1</v>
      </c>
      <c r="AB523" s="598">
        <f t="shared" si="389"/>
        <v>0.33333333333333331</v>
      </c>
      <c r="AC523" s="384"/>
      <c r="AD523" s="385"/>
      <c r="AE523" s="600">
        <v>1</v>
      </c>
      <c r="AF523" s="598">
        <f t="shared" si="390"/>
        <v>1</v>
      </c>
      <c r="AG523" s="384"/>
      <c r="AH523" s="385"/>
      <c r="AI523" s="384"/>
      <c r="AJ523" s="385"/>
      <c r="AK523" s="384"/>
      <c r="AL523" s="385"/>
      <c r="AM523" s="386">
        <v>25190</v>
      </c>
      <c r="AN523" s="601">
        <v>969</v>
      </c>
      <c r="AO523" s="602">
        <f t="shared" si="391"/>
        <v>3.7042700409037045E-2</v>
      </c>
      <c r="AP523" s="601">
        <f t="shared" si="351"/>
        <v>26159</v>
      </c>
      <c r="AQ523" s="167">
        <v>33400</v>
      </c>
      <c r="AR523" s="665">
        <v>0.78320359281437124</v>
      </c>
      <c r="AS523" s="386">
        <f t="shared" si="374"/>
        <v>25190</v>
      </c>
      <c r="AT523" s="386">
        <f t="shared" si="392"/>
        <v>969</v>
      </c>
      <c r="AU523" s="601">
        <f t="shared" si="375"/>
        <v>26159</v>
      </c>
      <c r="AV523" s="601">
        <v>13953</v>
      </c>
      <c r="AW523" s="598">
        <f t="shared" si="359"/>
        <v>0.55391028185788016</v>
      </c>
      <c r="AX523" s="601">
        <v>875</v>
      </c>
      <c r="AY523" s="598">
        <f t="shared" si="393"/>
        <v>0.90299277605779149</v>
      </c>
      <c r="AZ523" s="601">
        <f t="shared" si="376"/>
        <v>14828</v>
      </c>
      <c r="BA523" s="598">
        <f t="shared" si="377"/>
        <v>0.56684124010856685</v>
      </c>
      <c r="BB523" s="601">
        <v>125</v>
      </c>
      <c r="BC523" s="598">
        <f t="shared" si="378"/>
        <v>8.9586468859743432E-3</v>
      </c>
      <c r="BD523" s="601">
        <v>101</v>
      </c>
      <c r="BE523" s="598">
        <f t="shared" si="394"/>
        <v>0.11542857142857142</v>
      </c>
      <c r="BF523" s="600">
        <f t="shared" si="379"/>
        <v>226</v>
      </c>
      <c r="BG523" s="598">
        <f t="shared" si="380"/>
        <v>1.5241435122740761E-2</v>
      </c>
      <c r="BH523" s="601">
        <v>48</v>
      </c>
      <c r="BI523" s="598">
        <f t="shared" si="381"/>
        <v>0.38400000000000001</v>
      </c>
      <c r="BJ523" s="601">
        <v>40</v>
      </c>
      <c r="BK523" s="598">
        <f t="shared" si="395"/>
        <v>0.39603960396039606</v>
      </c>
      <c r="BL523" s="600">
        <f t="shared" si="382"/>
        <v>88</v>
      </c>
      <c r="BM523" s="598">
        <f t="shared" si="383"/>
        <v>0.38938053097345132</v>
      </c>
      <c r="BN523" s="601">
        <v>21</v>
      </c>
      <c r="BO523" s="598">
        <f t="shared" si="384"/>
        <v>1.4162395468033449E-3</v>
      </c>
      <c r="BP523" s="601">
        <v>1722</v>
      </c>
      <c r="BQ523" s="598">
        <f t="shared" si="370"/>
        <v>0.11613164283787429</v>
      </c>
      <c r="BR523" s="601">
        <f t="shared" si="371"/>
        <v>1743</v>
      </c>
      <c r="BS523" s="598">
        <f t="shared" si="385"/>
        <v>0.11754788238467764</v>
      </c>
      <c r="BT523" s="600">
        <v>0</v>
      </c>
      <c r="BU523" s="598">
        <f t="shared" si="386"/>
        <v>0</v>
      </c>
      <c r="BV523" s="600">
        <v>0</v>
      </c>
      <c r="BW523" s="598">
        <f t="shared" si="387"/>
        <v>0</v>
      </c>
      <c r="BX523" s="387" t="str">
        <f t="shared" si="388"/>
        <v/>
      </c>
    </row>
    <row r="524" spans="1:76" s="487" customFormat="1" ht="13.5" thickBot="1" x14ac:dyDescent="0.25">
      <c r="A524" s="392" t="s">
        <v>201</v>
      </c>
      <c r="B524" s="392" t="s">
        <v>202</v>
      </c>
      <c r="C524" s="392" t="s">
        <v>205</v>
      </c>
      <c r="D524" s="392" t="s">
        <v>528</v>
      </c>
      <c r="E524" s="392" t="s">
        <v>504</v>
      </c>
      <c r="F524" s="392" t="s">
        <v>519</v>
      </c>
      <c r="G524" s="593" t="s">
        <v>321</v>
      </c>
      <c r="H524" s="593" t="s">
        <v>937</v>
      </c>
      <c r="I524" s="593" t="s">
        <v>937</v>
      </c>
      <c r="J524" s="593"/>
      <c r="K524" s="394" t="s">
        <v>449</v>
      </c>
      <c r="L524" s="394" t="s">
        <v>1049</v>
      </c>
      <c r="M524" s="395" t="s">
        <v>1050</v>
      </c>
      <c r="N524" s="394" t="s">
        <v>437</v>
      </c>
      <c r="O524" s="394" t="s">
        <v>438</v>
      </c>
      <c r="P524" s="394" t="s">
        <v>438</v>
      </c>
      <c r="Q524" s="424"/>
      <c r="R524" s="424"/>
      <c r="S524" s="424"/>
      <c r="T524" s="127" t="s">
        <v>386</v>
      </c>
      <c r="U524" s="397">
        <v>2</v>
      </c>
      <c r="V524" s="397">
        <v>0</v>
      </c>
      <c r="W524" s="397">
        <v>4</v>
      </c>
      <c r="X524" s="606">
        <f t="shared" si="372"/>
        <v>2</v>
      </c>
      <c r="Y524" s="607">
        <f t="shared" si="373"/>
        <v>21625.5</v>
      </c>
      <c r="Z524" s="607">
        <f t="shared" ref="Z524:Z587" si="396">IF(U524=V524,"",IF(AZ524="","",AZ524/(U524-V524)))</f>
        <v>8924</v>
      </c>
      <c r="AA524" s="605">
        <v>1</v>
      </c>
      <c r="AB524" s="608">
        <f t="shared" si="389"/>
        <v>0.25</v>
      </c>
      <c r="AC524" s="398"/>
      <c r="AD524" s="399"/>
      <c r="AE524" s="605">
        <v>0</v>
      </c>
      <c r="AF524" s="608">
        <f t="shared" si="390"/>
        <v>0</v>
      </c>
      <c r="AG524" s="398"/>
      <c r="AH524" s="399"/>
      <c r="AI524" s="398"/>
      <c r="AJ524" s="399"/>
      <c r="AK524" s="398"/>
      <c r="AL524" s="399"/>
      <c r="AM524" s="396">
        <v>43058</v>
      </c>
      <c r="AN524" s="607">
        <v>193</v>
      </c>
      <c r="AO524" s="609">
        <f t="shared" si="391"/>
        <v>4.4623245705301615E-3</v>
      </c>
      <c r="AP524" s="607">
        <f t="shared" si="351"/>
        <v>43251</v>
      </c>
      <c r="AQ524" s="167">
        <v>63900</v>
      </c>
      <c r="AR524" s="665">
        <v>0.67685446009389671</v>
      </c>
      <c r="AS524" s="396">
        <f t="shared" si="374"/>
        <v>43058</v>
      </c>
      <c r="AT524" s="396">
        <v>106</v>
      </c>
      <c r="AU524" s="607">
        <f t="shared" si="375"/>
        <v>43164</v>
      </c>
      <c r="AV524" s="607">
        <v>17767</v>
      </c>
      <c r="AW524" s="608">
        <f t="shared" si="359"/>
        <v>0.41262947652004273</v>
      </c>
      <c r="AX524" s="607">
        <v>81</v>
      </c>
      <c r="AY524" s="608">
        <f t="shared" si="393"/>
        <v>0.76415094339622647</v>
      </c>
      <c r="AZ524" s="607">
        <f t="shared" si="376"/>
        <v>17848</v>
      </c>
      <c r="BA524" s="608">
        <f t="shared" si="377"/>
        <v>0.41349272541933091</v>
      </c>
      <c r="BB524" s="607">
        <v>106</v>
      </c>
      <c r="BC524" s="608">
        <f t="shared" si="378"/>
        <v>5.9661169584060338E-3</v>
      </c>
      <c r="BD524" s="605">
        <v>20</v>
      </c>
      <c r="BE524" s="608">
        <f t="shared" si="394"/>
        <v>0.24691358024691357</v>
      </c>
      <c r="BF524" s="605">
        <f t="shared" si="379"/>
        <v>126</v>
      </c>
      <c r="BG524" s="608">
        <f t="shared" si="380"/>
        <v>7.0596145226355898E-3</v>
      </c>
      <c r="BH524" s="607">
        <v>103</v>
      </c>
      <c r="BI524" s="608">
        <f t="shared" si="381"/>
        <v>0.97169811320754718</v>
      </c>
      <c r="BJ524" s="605">
        <v>20</v>
      </c>
      <c r="BK524" s="608">
        <f t="shared" si="395"/>
        <v>1</v>
      </c>
      <c r="BL524" s="605">
        <f t="shared" si="382"/>
        <v>123</v>
      </c>
      <c r="BM524" s="608">
        <f t="shared" si="383"/>
        <v>0.97619047619047616</v>
      </c>
      <c r="BN524" s="607">
        <v>29</v>
      </c>
      <c r="BO524" s="608">
        <f t="shared" si="384"/>
        <v>1.6248319139399372E-3</v>
      </c>
      <c r="BP524" s="607">
        <v>1993</v>
      </c>
      <c r="BQ524" s="608">
        <f t="shared" si="370"/>
        <v>0.111665172568355</v>
      </c>
      <c r="BR524" s="607">
        <f t="shared" si="371"/>
        <v>2022</v>
      </c>
      <c r="BS524" s="608">
        <f t="shared" si="385"/>
        <v>0.11329000448229494</v>
      </c>
      <c r="BT524" s="605">
        <v>1</v>
      </c>
      <c r="BU524" s="608">
        <f t="shared" si="386"/>
        <v>0.25</v>
      </c>
      <c r="BV524" s="605">
        <v>0</v>
      </c>
      <c r="BW524" s="608">
        <f t="shared" si="387"/>
        <v>0</v>
      </c>
      <c r="BX524" s="411" t="str">
        <f t="shared" si="388"/>
        <v/>
      </c>
    </row>
    <row r="525" spans="1:76" s="486" customFormat="1" x14ac:dyDescent="0.2">
      <c r="A525" s="400" t="s">
        <v>206</v>
      </c>
      <c r="B525" s="400" t="s">
        <v>207</v>
      </c>
      <c r="C525" s="400" t="s">
        <v>502</v>
      </c>
      <c r="D525" s="400" t="s">
        <v>507</v>
      </c>
      <c r="E525" s="400" t="s">
        <v>504</v>
      </c>
      <c r="F525" s="400" t="s">
        <v>505</v>
      </c>
      <c r="G525" s="592" t="s">
        <v>314</v>
      </c>
      <c r="H525" s="592" t="s">
        <v>1109</v>
      </c>
      <c r="I525" s="592" t="s">
        <v>934</v>
      </c>
      <c r="J525" s="592"/>
      <c r="K525" s="401"/>
      <c r="L525" s="401"/>
      <c r="M525" s="402"/>
      <c r="N525" s="401"/>
      <c r="O525" s="401"/>
      <c r="P525" s="401"/>
      <c r="Q525" s="403"/>
      <c r="R525" s="403"/>
      <c r="S525" s="403"/>
      <c r="T525" s="147" t="s">
        <v>386</v>
      </c>
      <c r="U525" s="405">
        <v>6</v>
      </c>
      <c r="V525" s="597">
        <v>0</v>
      </c>
      <c r="W525" s="597">
        <v>8</v>
      </c>
      <c r="X525" s="113">
        <f t="shared" si="372"/>
        <v>1.3333333333333333</v>
      </c>
      <c r="Y525" s="114">
        <f t="shared" si="373"/>
        <v>1526</v>
      </c>
      <c r="Z525" s="114">
        <f t="shared" si="396"/>
        <v>633</v>
      </c>
      <c r="AA525" s="406"/>
      <c r="AB525" s="407"/>
      <c r="AC525" s="406"/>
      <c r="AD525" s="407"/>
      <c r="AE525" s="406"/>
      <c r="AF525" s="407"/>
      <c r="AG525" s="406"/>
      <c r="AH525" s="407"/>
      <c r="AI525" s="597">
        <v>5</v>
      </c>
      <c r="AJ525" s="115">
        <f t="shared" ref="AJ525:AJ531" si="397">AI525/W525</f>
        <v>0.625</v>
      </c>
      <c r="AK525" s="597">
        <v>4</v>
      </c>
      <c r="AL525" s="115">
        <f t="shared" ref="AL525:AL531" si="398">AK525/U525</f>
        <v>0.66666666666666663</v>
      </c>
      <c r="AM525" s="408">
        <v>9152</v>
      </c>
      <c r="AN525" s="114">
        <v>4</v>
      </c>
      <c r="AO525" s="118">
        <f t="shared" si="391"/>
        <v>4.3687199650502403E-4</v>
      </c>
      <c r="AP525" s="114">
        <f t="shared" si="351"/>
        <v>9156</v>
      </c>
      <c r="AQ525" s="167">
        <v>13000</v>
      </c>
      <c r="AR525" s="665">
        <v>0.7043076923076923</v>
      </c>
      <c r="AS525" s="408">
        <f t="shared" si="374"/>
        <v>9152</v>
      </c>
      <c r="AT525" s="408">
        <f t="shared" ref="AT525:AT547" si="399">IF(V525=0,AN525,"")</f>
        <v>4</v>
      </c>
      <c r="AU525" s="114">
        <f t="shared" si="375"/>
        <v>9156</v>
      </c>
      <c r="AV525" s="114">
        <v>3794</v>
      </c>
      <c r="AW525" s="115">
        <f t="shared" si="359"/>
        <v>0.41455419580419578</v>
      </c>
      <c r="AX525" s="114">
        <v>4</v>
      </c>
      <c r="AY525" s="115">
        <f t="shared" si="393"/>
        <v>1</v>
      </c>
      <c r="AZ525" s="114">
        <f t="shared" si="376"/>
        <v>3798</v>
      </c>
      <c r="BA525" s="115">
        <f t="shared" si="377"/>
        <v>0.41480996068152032</v>
      </c>
      <c r="BB525" s="114">
        <v>20</v>
      </c>
      <c r="BC525" s="115">
        <f t="shared" si="378"/>
        <v>5.2714812862414339E-3</v>
      </c>
      <c r="BD525" s="114">
        <v>4</v>
      </c>
      <c r="BE525" s="115">
        <f t="shared" si="394"/>
        <v>1</v>
      </c>
      <c r="BF525" s="597">
        <f t="shared" si="379"/>
        <v>24</v>
      </c>
      <c r="BG525" s="115">
        <f t="shared" si="380"/>
        <v>6.3191153238546603E-3</v>
      </c>
      <c r="BH525" s="114">
        <v>18</v>
      </c>
      <c r="BI525" s="115">
        <f t="shared" si="381"/>
        <v>0.9</v>
      </c>
      <c r="BJ525" s="114">
        <v>3</v>
      </c>
      <c r="BK525" s="115">
        <f t="shared" si="395"/>
        <v>0.75</v>
      </c>
      <c r="BL525" s="597">
        <f t="shared" si="382"/>
        <v>21</v>
      </c>
      <c r="BM525" s="115">
        <f t="shared" si="383"/>
        <v>0.875</v>
      </c>
      <c r="BN525" s="114">
        <v>3</v>
      </c>
      <c r="BO525" s="115">
        <f t="shared" si="384"/>
        <v>7.8988941548183253E-4</v>
      </c>
      <c r="BP525" s="114">
        <v>102</v>
      </c>
      <c r="BQ525" s="115">
        <f t="shared" si="370"/>
        <v>2.6856240126382307E-2</v>
      </c>
      <c r="BR525" s="114">
        <f t="shared" si="371"/>
        <v>105</v>
      </c>
      <c r="BS525" s="115">
        <f t="shared" si="385"/>
        <v>2.7646129541864139E-2</v>
      </c>
      <c r="BT525" s="597">
        <v>5</v>
      </c>
      <c r="BU525" s="115">
        <f t="shared" si="386"/>
        <v>0.625</v>
      </c>
      <c r="BV525" s="114">
        <v>4</v>
      </c>
      <c r="BW525" s="115">
        <f t="shared" si="387"/>
        <v>0.66666666666666663</v>
      </c>
      <c r="BX525" s="409" t="str">
        <f t="shared" si="388"/>
        <v/>
      </c>
    </row>
    <row r="526" spans="1:76" s="167" customFormat="1" x14ac:dyDescent="0.2">
      <c r="A526" s="379" t="s">
        <v>206</v>
      </c>
      <c r="B526" s="379" t="s">
        <v>429</v>
      </c>
      <c r="C526" s="379" t="s">
        <v>502</v>
      </c>
      <c r="D526" s="379" t="s">
        <v>507</v>
      </c>
      <c r="E526" s="379" t="s">
        <v>504</v>
      </c>
      <c r="F526" s="379" t="s">
        <v>505</v>
      </c>
      <c r="G526" s="591" t="s">
        <v>314</v>
      </c>
      <c r="H526" s="592" t="s">
        <v>1109</v>
      </c>
      <c r="I526" s="591" t="s">
        <v>934</v>
      </c>
      <c r="J526" s="591"/>
      <c r="K526" s="380"/>
      <c r="L526" s="380"/>
      <c r="M526" s="381"/>
      <c r="N526" s="380"/>
      <c r="O526" s="380"/>
      <c r="P526" s="380"/>
      <c r="Q526" s="382"/>
      <c r="R526" s="382"/>
      <c r="S526" s="382"/>
      <c r="T526" s="147" t="s">
        <v>386</v>
      </c>
      <c r="U526" s="383">
        <v>6</v>
      </c>
      <c r="V526" s="600">
        <v>0</v>
      </c>
      <c r="W526" s="600">
        <v>11</v>
      </c>
      <c r="X526" s="123">
        <f t="shared" si="372"/>
        <v>1.8333333333333333</v>
      </c>
      <c r="Y526" s="601">
        <f t="shared" si="373"/>
        <v>1771.3333333333333</v>
      </c>
      <c r="Z526" s="601">
        <f t="shared" si="396"/>
        <v>814.33333333333337</v>
      </c>
      <c r="AA526" s="384"/>
      <c r="AB526" s="385"/>
      <c r="AC526" s="384"/>
      <c r="AD526" s="385"/>
      <c r="AE526" s="384"/>
      <c r="AF526" s="385"/>
      <c r="AG526" s="384"/>
      <c r="AH526" s="385"/>
      <c r="AI526" s="600">
        <v>6</v>
      </c>
      <c r="AJ526" s="598">
        <f t="shared" si="397"/>
        <v>0.54545454545454541</v>
      </c>
      <c r="AK526" s="600">
        <v>2</v>
      </c>
      <c r="AL526" s="598">
        <f t="shared" si="398"/>
        <v>0.33333333333333331</v>
      </c>
      <c r="AM526" s="386">
        <v>10622</v>
      </c>
      <c r="AN526" s="601">
        <v>6</v>
      </c>
      <c r="AO526" s="602">
        <f t="shared" si="391"/>
        <v>5.645464809936018E-4</v>
      </c>
      <c r="AP526" s="601">
        <f t="shared" ref="AP526:AP589" si="400">AM526+AN526</f>
        <v>10628</v>
      </c>
      <c r="AQ526" s="167">
        <v>14300</v>
      </c>
      <c r="AR526" s="665">
        <v>0.74321678321678319</v>
      </c>
      <c r="AS526" s="386">
        <f t="shared" si="374"/>
        <v>10622</v>
      </c>
      <c r="AT526" s="386">
        <f t="shared" si="399"/>
        <v>6</v>
      </c>
      <c r="AU526" s="601">
        <f t="shared" si="375"/>
        <v>10628</v>
      </c>
      <c r="AV526" s="601">
        <v>4880</v>
      </c>
      <c r="AW526" s="598">
        <f t="shared" si="359"/>
        <v>0.45942383731877234</v>
      </c>
      <c r="AX526" s="601">
        <v>6</v>
      </c>
      <c r="AY526" s="598">
        <f t="shared" si="393"/>
        <v>1</v>
      </c>
      <c r="AZ526" s="601">
        <f t="shared" si="376"/>
        <v>4886</v>
      </c>
      <c r="BA526" s="598">
        <f t="shared" si="377"/>
        <v>0.45972901768912305</v>
      </c>
      <c r="BB526" s="601">
        <v>18</v>
      </c>
      <c r="BC526" s="598">
        <f t="shared" si="378"/>
        <v>3.6885245901639345E-3</v>
      </c>
      <c r="BD526" s="601">
        <v>4</v>
      </c>
      <c r="BE526" s="598">
        <f t="shared" si="394"/>
        <v>0.66666666666666663</v>
      </c>
      <c r="BF526" s="600">
        <f t="shared" si="379"/>
        <v>22</v>
      </c>
      <c r="BG526" s="598">
        <f t="shared" si="380"/>
        <v>4.5026606631191155E-3</v>
      </c>
      <c r="BH526" s="601">
        <v>17</v>
      </c>
      <c r="BI526" s="598">
        <f t="shared" si="381"/>
        <v>0.94444444444444442</v>
      </c>
      <c r="BJ526" s="601">
        <v>4</v>
      </c>
      <c r="BK526" s="598">
        <f t="shared" si="395"/>
        <v>1</v>
      </c>
      <c r="BL526" s="600">
        <f t="shared" si="382"/>
        <v>21</v>
      </c>
      <c r="BM526" s="598">
        <f t="shared" si="383"/>
        <v>0.95454545454545459</v>
      </c>
      <c r="BN526" s="601">
        <v>12</v>
      </c>
      <c r="BO526" s="598">
        <f t="shared" si="384"/>
        <v>2.4559967253376994E-3</v>
      </c>
      <c r="BP526" s="601">
        <v>101</v>
      </c>
      <c r="BQ526" s="598">
        <f t="shared" si="370"/>
        <v>2.0671305771592305E-2</v>
      </c>
      <c r="BR526" s="601">
        <f t="shared" si="371"/>
        <v>113</v>
      </c>
      <c r="BS526" s="598">
        <f t="shared" si="385"/>
        <v>2.3127302496930003E-2</v>
      </c>
      <c r="BT526" s="600">
        <v>3</v>
      </c>
      <c r="BU526" s="598">
        <f t="shared" si="386"/>
        <v>0.27272727272727271</v>
      </c>
      <c r="BV526" s="601">
        <v>3</v>
      </c>
      <c r="BW526" s="598">
        <f t="shared" si="387"/>
        <v>0.5</v>
      </c>
      <c r="BX526" s="387" t="str">
        <f t="shared" si="388"/>
        <v/>
      </c>
    </row>
    <row r="527" spans="1:76" s="167" customFormat="1" x14ac:dyDescent="0.2">
      <c r="A527" s="379" t="s">
        <v>206</v>
      </c>
      <c r="B527" s="379" t="s">
        <v>430</v>
      </c>
      <c r="C527" s="379" t="s">
        <v>502</v>
      </c>
      <c r="D527" s="379" t="s">
        <v>507</v>
      </c>
      <c r="E527" s="379" t="s">
        <v>504</v>
      </c>
      <c r="F527" s="379" t="s">
        <v>505</v>
      </c>
      <c r="G527" s="591" t="s">
        <v>314</v>
      </c>
      <c r="H527" s="592" t="s">
        <v>1109</v>
      </c>
      <c r="I527" s="591" t="s">
        <v>934</v>
      </c>
      <c r="J527" s="591"/>
      <c r="K527" s="380"/>
      <c r="L527" s="380"/>
      <c r="M527" s="381"/>
      <c r="N527" s="380"/>
      <c r="O527" s="380"/>
      <c r="P527" s="380"/>
      <c r="Q527" s="382"/>
      <c r="R527" s="382"/>
      <c r="S527" s="382"/>
      <c r="T527" s="147" t="s">
        <v>386</v>
      </c>
      <c r="U527" s="383">
        <v>6</v>
      </c>
      <c r="V527" s="600">
        <v>0</v>
      </c>
      <c r="W527" s="600">
        <v>7</v>
      </c>
      <c r="X527" s="123">
        <f t="shared" si="372"/>
        <v>1.1666666666666667</v>
      </c>
      <c r="Y527" s="601">
        <f t="shared" si="373"/>
        <v>1097</v>
      </c>
      <c r="Z527" s="601">
        <f t="shared" si="396"/>
        <v>435.66666666666669</v>
      </c>
      <c r="AA527" s="384"/>
      <c r="AB527" s="385"/>
      <c r="AC527" s="384"/>
      <c r="AD527" s="385"/>
      <c r="AE527" s="384"/>
      <c r="AF527" s="385"/>
      <c r="AG527" s="384"/>
      <c r="AH527" s="385"/>
      <c r="AI527" s="600">
        <v>5</v>
      </c>
      <c r="AJ527" s="598">
        <f t="shared" si="397"/>
        <v>0.7142857142857143</v>
      </c>
      <c r="AK527" s="600">
        <v>4</v>
      </c>
      <c r="AL527" s="598">
        <f t="shared" si="398"/>
        <v>0.66666666666666663</v>
      </c>
      <c r="AM527" s="386">
        <v>6569</v>
      </c>
      <c r="AN527" s="601">
        <v>13</v>
      </c>
      <c r="AO527" s="602">
        <f t="shared" si="391"/>
        <v>1.9750835612275903E-3</v>
      </c>
      <c r="AP527" s="601">
        <f t="shared" si="400"/>
        <v>6582</v>
      </c>
      <c r="AQ527" s="167">
        <v>9430</v>
      </c>
      <c r="AR527" s="665">
        <v>0.69798515376458115</v>
      </c>
      <c r="AS527" s="386">
        <f t="shared" si="374"/>
        <v>6569</v>
      </c>
      <c r="AT527" s="386">
        <f t="shared" si="399"/>
        <v>13</v>
      </c>
      <c r="AU527" s="601">
        <f t="shared" si="375"/>
        <v>6582</v>
      </c>
      <c r="AV527" s="601">
        <v>2604</v>
      </c>
      <c r="AW527" s="598">
        <f t="shared" si="359"/>
        <v>0.39640736794032577</v>
      </c>
      <c r="AX527" s="601">
        <v>10</v>
      </c>
      <c r="AY527" s="598">
        <f t="shared" si="393"/>
        <v>0.76923076923076927</v>
      </c>
      <c r="AZ527" s="601">
        <f t="shared" si="376"/>
        <v>2614</v>
      </c>
      <c r="BA527" s="598">
        <f t="shared" si="377"/>
        <v>0.39714372531145548</v>
      </c>
      <c r="BB527" s="601">
        <v>10</v>
      </c>
      <c r="BC527" s="598">
        <f t="shared" si="378"/>
        <v>3.8402457757296467E-3</v>
      </c>
      <c r="BD527" s="601">
        <v>2</v>
      </c>
      <c r="BE527" s="598">
        <f t="shared" si="394"/>
        <v>0.2</v>
      </c>
      <c r="BF527" s="600">
        <f t="shared" si="379"/>
        <v>12</v>
      </c>
      <c r="BG527" s="598">
        <f t="shared" si="380"/>
        <v>4.5906656465187455E-3</v>
      </c>
      <c r="BH527" s="601">
        <v>10</v>
      </c>
      <c r="BI527" s="598">
        <f t="shared" si="381"/>
        <v>1</v>
      </c>
      <c r="BJ527" s="601">
        <v>1</v>
      </c>
      <c r="BK527" s="598">
        <f t="shared" si="395"/>
        <v>0.5</v>
      </c>
      <c r="BL527" s="600">
        <f t="shared" si="382"/>
        <v>11</v>
      </c>
      <c r="BM527" s="598">
        <f t="shared" si="383"/>
        <v>0.91666666666666663</v>
      </c>
      <c r="BN527" s="601">
        <v>0</v>
      </c>
      <c r="BO527" s="598">
        <f t="shared" si="384"/>
        <v>0</v>
      </c>
      <c r="BP527" s="601">
        <v>173</v>
      </c>
      <c r="BQ527" s="598">
        <f t="shared" si="370"/>
        <v>6.6182096403978583E-2</v>
      </c>
      <c r="BR527" s="601">
        <f t="shared" si="371"/>
        <v>173</v>
      </c>
      <c r="BS527" s="598">
        <f t="shared" si="385"/>
        <v>6.6182096403978583E-2</v>
      </c>
      <c r="BT527" s="600">
        <v>1</v>
      </c>
      <c r="BU527" s="598">
        <f t="shared" si="386"/>
        <v>0.14285714285714285</v>
      </c>
      <c r="BV527" s="601">
        <v>0</v>
      </c>
      <c r="BW527" s="598">
        <f t="shared" si="387"/>
        <v>0</v>
      </c>
      <c r="BX527" s="387" t="str">
        <f t="shared" si="388"/>
        <v/>
      </c>
    </row>
    <row r="528" spans="1:76" s="167" customFormat="1" x14ac:dyDescent="0.2">
      <c r="A528" s="379" t="s">
        <v>206</v>
      </c>
      <c r="B528" s="379" t="s">
        <v>208</v>
      </c>
      <c r="C528" s="379" t="s">
        <v>209</v>
      </c>
      <c r="D528" s="379" t="s">
        <v>515</v>
      </c>
      <c r="E528" s="379" t="s">
        <v>504</v>
      </c>
      <c r="F528" s="379" t="s">
        <v>505</v>
      </c>
      <c r="G528" s="591" t="s">
        <v>314</v>
      </c>
      <c r="H528" s="592" t="s">
        <v>1109</v>
      </c>
      <c r="I528" s="591" t="s">
        <v>934</v>
      </c>
      <c r="J528" s="591"/>
      <c r="K528" s="380"/>
      <c r="L528" s="380"/>
      <c r="M528" s="381"/>
      <c r="N528" s="380"/>
      <c r="O528" s="380"/>
      <c r="P528" s="380"/>
      <c r="Q528" s="382"/>
      <c r="R528" s="382"/>
      <c r="S528" s="382"/>
      <c r="T528" s="147" t="s">
        <v>386</v>
      </c>
      <c r="U528" s="383">
        <v>3</v>
      </c>
      <c r="V528" s="600">
        <v>0</v>
      </c>
      <c r="W528" s="600">
        <v>6</v>
      </c>
      <c r="X528" s="123">
        <f t="shared" si="372"/>
        <v>2</v>
      </c>
      <c r="Y528" s="601">
        <f t="shared" si="373"/>
        <v>3052</v>
      </c>
      <c r="Z528" s="601">
        <f t="shared" si="396"/>
        <v>1266</v>
      </c>
      <c r="AA528" s="600">
        <v>3</v>
      </c>
      <c r="AB528" s="598">
        <f t="shared" ref="AB528:AB537" si="401">AA528/W528</f>
        <v>0.5</v>
      </c>
      <c r="AC528" s="384"/>
      <c r="AD528" s="385"/>
      <c r="AE528" s="600">
        <v>2</v>
      </c>
      <c r="AF528" s="598">
        <f t="shared" ref="AF528:AF537" si="402">AE528/U528</f>
        <v>0.66666666666666663</v>
      </c>
      <c r="AG528" s="600">
        <f>AE528</f>
        <v>2</v>
      </c>
      <c r="AH528" s="385"/>
      <c r="AI528" s="600">
        <v>1</v>
      </c>
      <c r="AJ528" s="598">
        <f t="shared" si="397"/>
        <v>0.16666666666666666</v>
      </c>
      <c r="AK528" s="600">
        <v>1</v>
      </c>
      <c r="AL528" s="598">
        <f t="shared" si="398"/>
        <v>0.33333333333333331</v>
      </c>
      <c r="AM528" s="386">
        <v>9152</v>
      </c>
      <c r="AN528" s="601">
        <v>4</v>
      </c>
      <c r="AO528" s="602">
        <f t="shared" si="391"/>
        <v>4.3687199650502403E-4</v>
      </c>
      <c r="AP528" s="601">
        <f t="shared" si="400"/>
        <v>9156</v>
      </c>
      <c r="AQ528" s="167">
        <v>13000</v>
      </c>
      <c r="AR528" s="665">
        <v>0.7043076923076923</v>
      </c>
      <c r="AS528" s="386">
        <f t="shared" si="374"/>
        <v>9152</v>
      </c>
      <c r="AT528" s="386">
        <f t="shared" si="399"/>
        <v>4</v>
      </c>
      <c r="AU528" s="601">
        <f t="shared" si="375"/>
        <v>9156</v>
      </c>
      <c r="AV528" s="601">
        <v>3794</v>
      </c>
      <c r="AW528" s="598">
        <f t="shared" si="359"/>
        <v>0.41455419580419578</v>
      </c>
      <c r="AX528" s="601">
        <v>4</v>
      </c>
      <c r="AY528" s="598">
        <f t="shared" si="393"/>
        <v>1</v>
      </c>
      <c r="AZ528" s="601">
        <f t="shared" si="376"/>
        <v>3798</v>
      </c>
      <c r="BA528" s="598">
        <f t="shared" si="377"/>
        <v>0.41480996068152032</v>
      </c>
      <c r="BB528" s="601">
        <v>20</v>
      </c>
      <c r="BC528" s="598">
        <f t="shared" si="378"/>
        <v>5.2714812862414339E-3</v>
      </c>
      <c r="BD528" s="601">
        <v>4</v>
      </c>
      <c r="BE528" s="598">
        <f t="shared" si="394"/>
        <v>1</v>
      </c>
      <c r="BF528" s="600">
        <f t="shared" si="379"/>
        <v>24</v>
      </c>
      <c r="BG528" s="598">
        <f t="shared" si="380"/>
        <v>6.3191153238546603E-3</v>
      </c>
      <c r="BH528" s="601">
        <v>18</v>
      </c>
      <c r="BI528" s="598">
        <f t="shared" si="381"/>
        <v>0.9</v>
      </c>
      <c r="BJ528" s="601">
        <v>3</v>
      </c>
      <c r="BK528" s="598">
        <f t="shared" si="395"/>
        <v>0.75</v>
      </c>
      <c r="BL528" s="600">
        <f t="shared" si="382"/>
        <v>21</v>
      </c>
      <c r="BM528" s="598">
        <f t="shared" si="383"/>
        <v>0.875</v>
      </c>
      <c r="BN528" s="601">
        <v>6</v>
      </c>
      <c r="BO528" s="598">
        <f t="shared" si="384"/>
        <v>1.5797788309636651E-3</v>
      </c>
      <c r="BP528" s="601">
        <v>64</v>
      </c>
      <c r="BQ528" s="598">
        <f t="shared" si="370"/>
        <v>1.685097419694576E-2</v>
      </c>
      <c r="BR528" s="601">
        <f t="shared" si="371"/>
        <v>70</v>
      </c>
      <c r="BS528" s="598">
        <f t="shared" si="385"/>
        <v>1.8430753027909426E-2</v>
      </c>
      <c r="BT528" s="600">
        <v>2</v>
      </c>
      <c r="BU528" s="598">
        <f t="shared" si="386"/>
        <v>0.33333333333333331</v>
      </c>
      <c r="BV528" s="601">
        <v>0</v>
      </c>
      <c r="BW528" s="598">
        <f t="shared" si="387"/>
        <v>0</v>
      </c>
      <c r="BX528" s="387" t="str">
        <f t="shared" si="388"/>
        <v/>
      </c>
    </row>
    <row r="529" spans="1:76" s="167" customFormat="1" x14ac:dyDescent="0.2">
      <c r="A529" s="379" t="s">
        <v>206</v>
      </c>
      <c r="B529" s="379" t="s">
        <v>208</v>
      </c>
      <c r="C529" s="379" t="s">
        <v>210</v>
      </c>
      <c r="D529" s="379" t="s">
        <v>515</v>
      </c>
      <c r="E529" s="379" t="s">
        <v>504</v>
      </c>
      <c r="F529" s="379" t="s">
        <v>505</v>
      </c>
      <c r="G529" s="591" t="s">
        <v>314</v>
      </c>
      <c r="H529" s="592" t="s">
        <v>1109</v>
      </c>
      <c r="I529" s="591" t="s">
        <v>934</v>
      </c>
      <c r="J529" s="591"/>
      <c r="K529" s="380"/>
      <c r="L529" s="380"/>
      <c r="M529" s="381"/>
      <c r="N529" s="380"/>
      <c r="O529" s="380"/>
      <c r="P529" s="380"/>
      <c r="Q529" s="382"/>
      <c r="R529" s="382"/>
      <c r="S529" s="382"/>
      <c r="T529" s="147" t="s">
        <v>386</v>
      </c>
      <c r="U529" s="383">
        <v>2</v>
      </c>
      <c r="V529" s="600">
        <v>0</v>
      </c>
      <c r="W529" s="600">
        <v>4</v>
      </c>
      <c r="X529" s="123">
        <f t="shared" si="372"/>
        <v>2</v>
      </c>
      <c r="Y529" s="601">
        <f t="shared" si="373"/>
        <v>3664</v>
      </c>
      <c r="Z529" s="601">
        <f t="shared" si="396"/>
        <v>1447</v>
      </c>
      <c r="AA529" s="600">
        <v>2</v>
      </c>
      <c r="AB529" s="598">
        <f t="shared" si="401"/>
        <v>0.5</v>
      </c>
      <c r="AC529" s="384"/>
      <c r="AD529" s="385"/>
      <c r="AE529" s="600">
        <v>2</v>
      </c>
      <c r="AF529" s="598">
        <f t="shared" si="402"/>
        <v>1</v>
      </c>
      <c r="AG529" s="600">
        <f>AE529</f>
        <v>2</v>
      </c>
      <c r="AH529" s="385"/>
      <c r="AI529" s="600">
        <v>0</v>
      </c>
      <c r="AJ529" s="598">
        <f t="shared" si="397"/>
        <v>0</v>
      </c>
      <c r="AK529" s="600">
        <v>0</v>
      </c>
      <c r="AL529" s="598">
        <f t="shared" si="398"/>
        <v>0</v>
      </c>
      <c r="AM529" s="386">
        <v>7322</v>
      </c>
      <c r="AN529" s="601">
        <v>6</v>
      </c>
      <c r="AO529" s="602">
        <f t="shared" si="391"/>
        <v>8.1877729257641917E-4</v>
      </c>
      <c r="AP529" s="601">
        <f t="shared" si="400"/>
        <v>7328</v>
      </c>
      <c r="AQ529" s="167">
        <v>10150</v>
      </c>
      <c r="AR529" s="665">
        <v>0.72197044334975369</v>
      </c>
      <c r="AS529" s="386">
        <f t="shared" si="374"/>
        <v>7322</v>
      </c>
      <c r="AT529" s="386">
        <f t="shared" si="399"/>
        <v>6</v>
      </c>
      <c r="AU529" s="601">
        <f t="shared" si="375"/>
        <v>7328</v>
      </c>
      <c r="AV529" s="601">
        <v>2888</v>
      </c>
      <c r="AW529" s="598">
        <f t="shared" si="359"/>
        <v>0.39442775198033325</v>
      </c>
      <c r="AX529" s="601">
        <v>6</v>
      </c>
      <c r="AY529" s="598">
        <f t="shared" si="393"/>
        <v>1</v>
      </c>
      <c r="AZ529" s="601">
        <f t="shared" si="376"/>
        <v>2894</v>
      </c>
      <c r="BA529" s="598">
        <f t="shared" si="377"/>
        <v>0.39492358078602618</v>
      </c>
      <c r="BB529" s="601">
        <v>6</v>
      </c>
      <c r="BC529" s="598">
        <f t="shared" si="378"/>
        <v>2.0775623268698062E-3</v>
      </c>
      <c r="BD529" s="601">
        <v>0</v>
      </c>
      <c r="BE529" s="598">
        <f t="shared" si="394"/>
        <v>0</v>
      </c>
      <c r="BF529" s="600">
        <f t="shared" si="379"/>
        <v>6</v>
      </c>
      <c r="BG529" s="598">
        <f t="shared" si="380"/>
        <v>2.0732550103662751E-3</v>
      </c>
      <c r="BH529" s="601">
        <v>6</v>
      </c>
      <c r="BI529" s="598">
        <f t="shared" si="381"/>
        <v>1</v>
      </c>
      <c r="BJ529" s="601">
        <v>0</v>
      </c>
      <c r="BK529" s="385" t="str">
        <f t="shared" si="395"/>
        <v/>
      </c>
      <c r="BL529" s="600">
        <f t="shared" si="382"/>
        <v>6</v>
      </c>
      <c r="BM529" s="598">
        <f t="shared" si="383"/>
        <v>1</v>
      </c>
      <c r="BN529" s="601">
        <v>0</v>
      </c>
      <c r="BO529" s="598">
        <f t="shared" si="384"/>
        <v>0</v>
      </c>
      <c r="BP529" s="601">
        <v>84</v>
      </c>
      <c r="BQ529" s="598">
        <f t="shared" si="370"/>
        <v>2.9025570145127851E-2</v>
      </c>
      <c r="BR529" s="601">
        <f t="shared" si="371"/>
        <v>84</v>
      </c>
      <c r="BS529" s="598">
        <f t="shared" si="385"/>
        <v>2.9025570145127851E-2</v>
      </c>
      <c r="BT529" s="600">
        <v>2</v>
      </c>
      <c r="BU529" s="598">
        <f t="shared" si="386"/>
        <v>0.5</v>
      </c>
      <c r="BV529" s="601">
        <v>0</v>
      </c>
      <c r="BW529" s="598">
        <f t="shared" si="387"/>
        <v>0</v>
      </c>
      <c r="BX529" s="387" t="str">
        <f t="shared" si="388"/>
        <v/>
      </c>
    </row>
    <row r="530" spans="1:76" s="167" customFormat="1" x14ac:dyDescent="0.2">
      <c r="A530" s="379" t="s">
        <v>206</v>
      </c>
      <c r="B530" s="379" t="s">
        <v>208</v>
      </c>
      <c r="C530" s="379" t="s">
        <v>211</v>
      </c>
      <c r="D530" s="379" t="s">
        <v>515</v>
      </c>
      <c r="E530" s="379" t="s">
        <v>504</v>
      </c>
      <c r="F530" s="379" t="s">
        <v>505</v>
      </c>
      <c r="G530" s="591" t="s">
        <v>314</v>
      </c>
      <c r="H530" s="592" t="s">
        <v>1109</v>
      </c>
      <c r="I530" s="591" t="s">
        <v>934</v>
      </c>
      <c r="J530" s="591"/>
      <c r="K530" s="380"/>
      <c r="L530" s="380"/>
      <c r="M530" s="381"/>
      <c r="N530" s="380"/>
      <c r="O530" s="380"/>
      <c r="P530" s="380"/>
      <c r="Q530" s="382"/>
      <c r="R530" s="382"/>
      <c r="S530" s="382"/>
      <c r="T530" s="147" t="s">
        <v>386</v>
      </c>
      <c r="U530" s="383">
        <v>3</v>
      </c>
      <c r="V530" s="600">
        <v>0</v>
      </c>
      <c r="W530" s="600">
        <v>6</v>
      </c>
      <c r="X530" s="123">
        <f t="shared" si="372"/>
        <v>2</v>
      </c>
      <c r="Y530" s="601">
        <f t="shared" si="373"/>
        <v>3542.6666666666665</v>
      </c>
      <c r="Z530" s="601">
        <f t="shared" si="396"/>
        <v>1628.6666666666667</v>
      </c>
      <c r="AA530" s="600">
        <v>3</v>
      </c>
      <c r="AB530" s="598">
        <f t="shared" si="401"/>
        <v>0.5</v>
      </c>
      <c r="AC530" s="384"/>
      <c r="AD530" s="385"/>
      <c r="AE530" s="600">
        <v>1</v>
      </c>
      <c r="AF530" s="598">
        <f t="shared" si="402"/>
        <v>0.33333333333333331</v>
      </c>
      <c r="AG530" s="600">
        <f>AE530</f>
        <v>1</v>
      </c>
      <c r="AH530" s="385"/>
      <c r="AI530" s="600">
        <v>1</v>
      </c>
      <c r="AJ530" s="598">
        <f t="shared" si="397"/>
        <v>0.16666666666666666</v>
      </c>
      <c r="AK530" s="600">
        <v>1</v>
      </c>
      <c r="AL530" s="598">
        <f t="shared" si="398"/>
        <v>0.33333333333333331</v>
      </c>
      <c r="AM530" s="386">
        <v>10622</v>
      </c>
      <c r="AN530" s="601">
        <v>6</v>
      </c>
      <c r="AO530" s="602">
        <f t="shared" si="391"/>
        <v>5.645464809936018E-4</v>
      </c>
      <c r="AP530" s="601">
        <f t="shared" si="400"/>
        <v>10628</v>
      </c>
      <c r="AQ530" s="167">
        <v>14300</v>
      </c>
      <c r="AR530" s="665">
        <v>0.74321678321678319</v>
      </c>
      <c r="AS530" s="386">
        <f t="shared" si="374"/>
        <v>10622</v>
      </c>
      <c r="AT530" s="386">
        <f t="shared" si="399"/>
        <v>6</v>
      </c>
      <c r="AU530" s="601">
        <f t="shared" si="375"/>
        <v>10628</v>
      </c>
      <c r="AV530" s="601">
        <v>4880</v>
      </c>
      <c r="AW530" s="598">
        <f t="shared" si="359"/>
        <v>0.45942383731877234</v>
      </c>
      <c r="AX530" s="601">
        <v>6</v>
      </c>
      <c r="AY530" s="598">
        <f t="shared" si="393"/>
        <v>1</v>
      </c>
      <c r="AZ530" s="601">
        <f t="shared" si="376"/>
        <v>4886</v>
      </c>
      <c r="BA530" s="598">
        <f t="shared" si="377"/>
        <v>0.45972901768912305</v>
      </c>
      <c r="BB530" s="601">
        <v>18</v>
      </c>
      <c r="BC530" s="598">
        <f t="shared" si="378"/>
        <v>3.6885245901639345E-3</v>
      </c>
      <c r="BD530" s="601">
        <v>4</v>
      </c>
      <c r="BE530" s="598">
        <f t="shared" si="394"/>
        <v>0.66666666666666663</v>
      </c>
      <c r="BF530" s="600">
        <f t="shared" si="379"/>
        <v>22</v>
      </c>
      <c r="BG530" s="598">
        <f t="shared" si="380"/>
        <v>4.5026606631191155E-3</v>
      </c>
      <c r="BH530" s="601">
        <v>17</v>
      </c>
      <c r="BI530" s="598">
        <f t="shared" si="381"/>
        <v>0.94444444444444442</v>
      </c>
      <c r="BJ530" s="601">
        <v>4</v>
      </c>
      <c r="BK530" s="598">
        <f t="shared" si="395"/>
        <v>1</v>
      </c>
      <c r="BL530" s="600">
        <f t="shared" si="382"/>
        <v>21</v>
      </c>
      <c r="BM530" s="598">
        <f t="shared" si="383"/>
        <v>0.95454545454545459</v>
      </c>
      <c r="BN530" s="601">
        <v>15</v>
      </c>
      <c r="BO530" s="598">
        <f t="shared" si="384"/>
        <v>3.0699959066721244E-3</v>
      </c>
      <c r="BP530" s="601">
        <v>46</v>
      </c>
      <c r="BQ530" s="598">
        <f t="shared" si="370"/>
        <v>9.4146541137945152E-3</v>
      </c>
      <c r="BR530" s="601">
        <f t="shared" si="371"/>
        <v>61</v>
      </c>
      <c r="BS530" s="598">
        <f t="shared" si="385"/>
        <v>1.2484650020466639E-2</v>
      </c>
      <c r="BT530" s="600">
        <v>1</v>
      </c>
      <c r="BU530" s="598">
        <f t="shared" si="386"/>
        <v>0.16666666666666666</v>
      </c>
      <c r="BV530" s="601">
        <v>0</v>
      </c>
      <c r="BW530" s="598">
        <f t="shared" si="387"/>
        <v>0</v>
      </c>
      <c r="BX530" s="387" t="str">
        <f t="shared" si="388"/>
        <v/>
      </c>
    </row>
    <row r="531" spans="1:76" s="167" customFormat="1" x14ac:dyDescent="0.2">
      <c r="A531" s="379" t="s">
        <v>206</v>
      </c>
      <c r="B531" s="379" t="s">
        <v>208</v>
      </c>
      <c r="C531" s="379" t="s">
        <v>212</v>
      </c>
      <c r="D531" s="379" t="s">
        <v>515</v>
      </c>
      <c r="E531" s="379" t="s">
        <v>504</v>
      </c>
      <c r="F531" s="379" t="s">
        <v>505</v>
      </c>
      <c r="G531" s="591" t="s">
        <v>314</v>
      </c>
      <c r="H531" s="592" t="s">
        <v>1109</v>
      </c>
      <c r="I531" s="591" t="s">
        <v>934</v>
      </c>
      <c r="J531" s="591"/>
      <c r="K531" s="391" t="s">
        <v>449</v>
      </c>
      <c r="L531" s="391" t="s">
        <v>461</v>
      </c>
      <c r="M531" s="473" t="s">
        <v>462</v>
      </c>
      <c r="N531" s="391" t="s">
        <v>451</v>
      </c>
      <c r="O531" s="391" t="s">
        <v>438</v>
      </c>
      <c r="P531" s="391" t="s">
        <v>438</v>
      </c>
      <c r="Q531" s="386">
        <v>33694</v>
      </c>
      <c r="R531" s="386">
        <v>278</v>
      </c>
      <c r="S531" s="386">
        <v>26</v>
      </c>
      <c r="T531" s="147" t="s">
        <v>386</v>
      </c>
      <c r="U531" s="383">
        <v>2</v>
      </c>
      <c r="V531" s="600">
        <v>0</v>
      </c>
      <c r="W531" s="600">
        <v>3</v>
      </c>
      <c r="X531" s="123">
        <f t="shared" si="372"/>
        <v>1.5</v>
      </c>
      <c r="Y531" s="601">
        <f t="shared" si="373"/>
        <v>3291</v>
      </c>
      <c r="Z531" s="601">
        <f t="shared" si="396"/>
        <v>1307</v>
      </c>
      <c r="AA531" s="600">
        <v>2</v>
      </c>
      <c r="AB531" s="598">
        <f t="shared" si="401"/>
        <v>0.66666666666666663</v>
      </c>
      <c r="AC531" s="384"/>
      <c r="AD531" s="385"/>
      <c r="AE531" s="600">
        <v>1</v>
      </c>
      <c r="AF531" s="598">
        <f t="shared" si="402"/>
        <v>0.5</v>
      </c>
      <c r="AG531" s="600">
        <f>AE531</f>
        <v>1</v>
      </c>
      <c r="AH531" s="385"/>
      <c r="AI531" s="600">
        <v>1</v>
      </c>
      <c r="AJ531" s="598">
        <f t="shared" si="397"/>
        <v>0.33333333333333331</v>
      </c>
      <c r="AK531" s="600">
        <v>1</v>
      </c>
      <c r="AL531" s="598">
        <f t="shared" si="398"/>
        <v>0.5</v>
      </c>
      <c r="AM531" s="386">
        <v>6569</v>
      </c>
      <c r="AN531" s="601">
        <v>13</v>
      </c>
      <c r="AO531" s="602">
        <f t="shared" si="391"/>
        <v>1.9750835612275903E-3</v>
      </c>
      <c r="AP531" s="601">
        <f t="shared" si="400"/>
        <v>6582</v>
      </c>
      <c r="AQ531" s="167">
        <v>9430</v>
      </c>
      <c r="AR531" s="665">
        <v>0.69798515376458115</v>
      </c>
      <c r="AS531" s="386">
        <f t="shared" si="374"/>
        <v>6569</v>
      </c>
      <c r="AT531" s="386">
        <f t="shared" si="399"/>
        <v>13</v>
      </c>
      <c r="AU531" s="601">
        <f t="shared" si="375"/>
        <v>6582</v>
      </c>
      <c r="AV531" s="601">
        <v>2604</v>
      </c>
      <c r="AW531" s="598">
        <f t="shared" si="359"/>
        <v>0.39640736794032577</v>
      </c>
      <c r="AX531" s="601">
        <v>10</v>
      </c>
      <c r="AY531" s="598">
        <f t="shared" si="393"/>
        <v>0.76923076923076927</v>
      </c>
      <c r="AZ531" s="601">
        <f t="shared" si="376"/>
        <v>2614</v>
      </c>
      <c r="BA531" s="598">
        <f t="shared" si="377"/>
        <v>0.39714372531145548</v>
      </c>
      <c r="BB531" s="601">
        <v>10</v>
      </c>
      <c r="BC531" s="598">
        <f t="shared" si="378"/>
        <v>3.8402457757296467E-3</v>
      </c>
      <c r="BD531" s="601">
        <v>2</v>
      </c>
      <c r="BE531" s="598">
        <f t="shared" si="394"/>
        <v>0.2</v>
      </c>
      <c r="BF531" s="600">
        <f t="shared" si="379"/>
        <v>12</v>
      </c>
      <c r="BG531" s="598">
        <f t="shared" si="380"/>
        <v>4.5906656465187455E-3</v>
      </c>
      <c r="BH531" s="601">
        <v>10</v>
      </c>
      <c r="BI531" s="598">
        <f t="shared" si="381"/>
        <v>1</v>
      </c>
      <c r="BJ531" s="601">
        <v>1</v>
      </c>
      <c r="BK531" s="598">
        <f t="shared" si="395"/>
        <v>0.5</v>
      </c>
      <c r="BL531" s="600">
        <f t="shared" si="382"/>
        <v>11</v>
      </c>
      <c r="BM531" s="598">
        <f t="shared" si="383"/>
        <v>0.91666666666666663</v>
      </c>
      <c r="BN531" s="601">
        <v>3</v>
      </c>
      <c r="BO531" s="598">
        <f t="shared" si="384"/>
        <v>1.1476664116296864E-3</v>
      </c>
      <c r="BP531" s="601">
        <v>72</v>
      </c>
      <c r="BQ531" s="598">
        <f t="shared" si="370"/>
        <v>2.754399387911247E-2</v>
      </c>
      <c r="BR531" s="601">
        <f t="shared" si="371"/>
        <v>75</v>
      </c>
      <c r="BS531" s="598">
        <f t="shared" si="385"/>
        <v>2.8691660290742157E-2</v>
      </c>
      <c r="BT531" s="600">
        <v>2</v>
      </c>
      <c r="BU531" s="598">
        <f t="shared" si="386"/>
        <v>0.66666666666666663</v>
      </c>
      <c r="BV531" s="601">
        <v>1</v>
      </c>
      <c r="BW531" s="598">
        <f t="shared" si="387"/>
        <v>0.5</v>
      </c>
      <c r="BX531" s="387" t="str">
        <f t="shared" si="388"/>
        <v/>
      </c>
    </row>
    <row r="532" spans="1:76" s="487" customFormat="1" ht="13.5" thickBot="1" x14ac:dyDescent="0.25">
      <c r="A532" s="392" t="s">
        <v>206</v>
      </c>
      <c r="B532" s="392" t="s">
        <v>208</v>
      </c>
      <c r="C532" s="392" t="s">
        <v>502</v>
      </c>
      <c r="D532" s="392" t="s">
        <v>509</v>
      </c>
      <c r="E532" s="392" t="s">
        <v>504</v>
      </c>
      <c r="F532" s="392" t="s">
        <v>505</v>
      </c>
      <c r="G532" s="593" t="s">
        <v>314</v>
      </c>
      <c r="H532" s="620" t="s">
        <v>1109</v>
      </c>
      <c r="I532" s="593" t="s">
        <v>934</v>
      </c>
      <c r="J532" s="593"/>
      <c r="K532" s="467"/>
      <c r="L532" s="518"/>
      <c r="M532" s="468"/>
      <c r="N532" s="467"/>
      <c r="O532" s="522"/>
      <c r="P532" s="467"/>
      <c r="Q532" s="466"/>
      <c r="R532" s="466"/>
      <c r="S532" s="466"/>
      <c r="T532" s="127" t="s">
        <v>386</v>
      </c>
      <c r="U532" s="397">
        <v>1</v>
      </c>
      <c r="V532" s="605">
        <v>0</v>
      </c>
      <c r="W532" s="605">
        <v>5</v>
      </c>
      <c r="X532" s="606">
        <f t="shared" si="372"/>
        <v>5</v>
      </c>
      <c r="Y532" s="607">
        <f t="shared" si="373"/>
        <v>33694</v>
      </c>
      <c r="Z532" s="607">
        <f t="shared" si="396"/>
        <v>14192</v>
      </c>
      <c r="AA532" s="605">
        <v>3</v>
      </c>
      <c r="AB532" s="608">
        <f t="shared" si="401"/>
        <v>0.6</v>
      </c>
      <c r="AC532" s="605">
        <v>2</v>
      </c>
      <c r="AD532" s="608" t="s">
        <v>435</v>
      </c>
      <c r="AE532" s="605">
        <v>0</v>
      </c>
      <c r="AF532" s="608">
        <f t="shared" si="402"/>
        <v>0</v>
      </c>
      <c r="AG532" s="605">
        <v>1</v>
      </c>
      <c r="AH532" s="399"/>
      <c r="AI532" s="398"/>
      <c r="AJ532" s="399"/>
      <c r="AK532" s="398"/>
      <c r="AL532" s="399"/>
      <c r="AM532" s="396">
        <v>33665</v>
      </c>
      <c r="AN532" s="607">
        <v>29</v>
      </c>
      <c r="AO532" s="609">
        <f t="shared" si="391"/>
        <v>8.6068736273520511E-4</v>
      </c>
      <c r="AP532" s="607">
        <f t="shared" si="400"/>
        <v>33694</v>
      </c>
      <c r="AQ532" s="167">
        <v>46880</v>
      </c>
      <c r="AR532" s="665">
        <v>0.71872866894197951</v>
      </c>
      <c r="AS532" s="396">
        <f t="shared" si="374"/>
        <v>33665</v>
      </c>
      <c r="AT532" s="396">
        <f t="shared" si="399"/>
        <v>29</v>
      </c>
      <c r="AU532" s="607">
        <f t="shared" si="375"/>
        <v>33694</v>
      </c>
      <c r="AV532" s="607">
        <v>14166</v>
      </c>
      <c r="AW532" s="608">
        <f t="shared" si="359"/>
        <v>0.42079310856973118</v>
      </c>
      <c r="AX532" s="607">
        <v>26</v>
      </c>
      <c r="AY532" s="608">
        <f t="shared" si="393"/>
        <v>0.89655172413793105</v>
      </c>
      <c r="AZ532" s="607">
        <f t="shared" si="376"/>
        <v>14192</v>
      </c>
      <c r="BA532" s="608">
        <f t="shared" si="377"/>
        <v>0.42120258799786314</v>
      </c>
      <c r="BB532" s="607">
        <v>54</v>
      </c>
      <c r="BC532" s="608">
        <f t="shared" si="378"/>
        <v>3.8119440914866584E-3</v>
      </c>
      <c r="BD532" s="607">
        <v>10</v>
      </c>
      <c r="BE532" s="608">
        <f t="shared" si="394"/>
        <v>0.38461538461538464</v>
      </c>
      <c r="BF532" s="605">
        <f t="shared" si="379"/>
        <v>64</v>
      </c>
      <c r="BG532" s="608">
        <f t="shared" si="380"/>
        <v>4.5095828635851182E-3</v>
      </c>
      <c r="BH532" s="607">
        <v>51</v>
      </c>
      <c r="BI532" s="608">
        <f t="shared" si="381"/>
        <v>0.94444444444444442</v>
      </c>
      <c r="BJ532" s="607">
        <v>8</v>
      </c>
      <c r="BK532" s="608">
        <f t="shared" si="395"/>
        <v>0.8</v>
      </c>
      <c r="BL532" s="605">
        <f t="shared" si="382"/>
        <v>59</v>
      </c>
      <c r="BM532" s="608">
        <f t="shared" si="383"/>
        <v>0.921875</v>
      </c>
      <c r="BN532" s="607">
        <v>25</v>
      </c>
      <c r="BO532" s="608">
        <f t="shared" si="384"/>
        <v>1.7615558060879368E-3</v>
      </c>
      <c r="BP532" s="607">
        <v>217</v>
      </c>
      <c r="BQ532" s="608">
        <f t="shared" si="370"/>
        <v>1.5290304396843292E-2</v>
      </c>
      <c r="BR532" s="607">
        <f t="shared" si="371"/>
        <v>242</v>
      </c>
      <c r="BS532" s="608">
        <f t="shared" si="385"/>
        <v>1.7051860202931229E-2</v>
      </c>
      <c r="BT532" s="605">
        <v>1</v>
      </c>
      <c r="BU532" s="608">
        <f t="shared" si="386"/>
        <v>0.2</v>
      </c>
      <c r="BV532" s="607">
        <v>0</v>
      </c>
      <c r="BW532" s="608">
        <f t="shared" si="387"/>
        <v>0</v>
      </c>
      <c r="BX532" s="411" t="str">
        <f t="shared" si="388"/>
        <v/>
      </c>
    </row>
    <row r="533" spans="1:76" s="486" customFormat="1" x14ac:dyDescent="0.2">
      <c r="A533" s="400" t="s">
        <v>213</v>
      </c>
      <c r="B533" s="400" t="s">
        <v>214</v>
      </c>
      <c r="C533" s="400" t="s">
        <v>215</v>
      </c>
      <c r="D533" s="400" t="s">
        <v>515</v>
      </c>
      <c r="E533" s="400" t="s">
        <v>504</v>
      </c>
      <c r="F533" s="400" t="s">
        <v>505</v>
      </c>
      <c r="G533" s="592" t="s">
        <v>314</v>
      </c>
      <c r="H533" s="592" t="s">
        <v>1112</v>
      </c>
      <c r="I533" s="592" t="s">
        <v>934</v>
      </c>
      <c r="J533" s="592"/>
      <c r="K533" s="401"/>
      <c r="L533" s="401"/>
      <c r="M533" s="402"/>
      <c r="N533" s="401"/>
      <c r="O533" s="401"/>
      <c r="P533" s="401"/>
      <c r="Q533" s="403"/>
      <c r="R533" s="403"/>
      <c r="S533" s="403"/>
      <c r="T533" s="430" t="s">
        <v>510</v>
      </c>
      <c r="U533" s="136">
        <v>1</v>
      </c>
      <c r="V533" s="597">
        <v>1</v>
      </c>
      <c r="W533" s="597">
        <v>1</v>
      </c>
      <c r="X533" s="113">
        <f t="shared" si="372"/>
        <v>1</v>
      </c>
      <c r="Y533" s="114">
        <f t="shared" si="373"/>
        <v>561</v>
      </c>
      <c r="Z533" s="428" t="str">
        <f t="shared" si="396"/>
        <v/>
      </c>
      <c r="AA533" s="597">
        <v>1</v>
      </c>
      <c r="AB533" s="115">
        <f t="shared" si="401"/>
        <v>1</v>
      </c>
      <c r="AC533" s="406"/>
      <c r="AD533" s="407"/>
      <c r="AE533" s="597">
        <v>1</v>
      </c>
      <c r="AF533" s="115">
        <f t="shared" si="402"/>
        <v>1</v>
      </c>
      <c r="AG533" s="597">
        <f>AE533</f>
        <v>1</v>
      </c>
      <c r="AH533" s="407"/>
      <c r="AI533" s="406"/>
      <c r="AJ533" s="407"/>
      <c r="AK533" s="406"/>
      <c r="AL533" s="407"/>
      <c r="AM533" s="408">
        <v>558</v>
      </c>
      <c r="AN533" s="114">
        <v>3</v>
      </c>
      <c r="AO533" s="118">
        <f t="shared" si="391"/>
        <v>5.3475935828877002E-3</v>
      </c>
      <c r="AP533" s="114">
        <f t="shared" si="400"/>
        <v>561</v>
      </c>
      <c r="AQ533" s="167">
        <v>830</v>
      </c>
      <c r="AR533" s="665">
        <v>0.67590361445783131</v>
      </c>
      <c r="AS533" s="403" t="str">
        <f t="shared" si="374"/>
        <v/>
      </c>
      <c r="AT533" s="403" t="str">
        <f t="shared" si="399"/>
        <v/>
      </c>
      <c r="AU533" s="428" t="str">
        <f t="shared" si="375"/>
        <v/>
      </c>
      <c r="AV533" s="428"/>
      <c r="AW533" s="407" t="str">
        <f t="shared" si="359"/>
        <v/>
      </c>
      <c r="AX533" s="428"/>
      <c r="AY533" s="407" t="str">
        <f t="shared" si="393"/>
        <v/>
      </c>
      <c r="AZ533" s="428" t="str">
        <f t="shared" si="376"/>
        <v/>
      </c>
      <c r="BA533" s="407" t="str">
        <f t="shared" si="377"/>
        <v/>
      </c>
      <c r="BB533" s="428"/>
      <c r="BC533" s="407" t="str">
        <f t="shared" si="378"/>
        <v/>
      </c>
      <c r="BD533" s="428"/>
      <c r="BE533" s="407" t="str">
        <f t="shared" si="394"/>
        <v/>
      </c>
      <c r="BF533" s="406" t="str">
        <f t="shared" si="379"/>
        <v/>
      </c>
      <c r="BG533" s="407" t="str">
        <f t="shared" si="380"/>
        <v/>
      </c>
      <c r="BH533" s="428"/>
      <c r="BI533" s="407" t="str">
        <f t="shared" si="381"/>
        <v/>
      </c>
      <c r="BJ533" s="428"/>
      <c r="BK533" s="407" t="str">
        <f t="shared" si="395"/>
        <v/>
      </c>
      <c r="BL533" s="406" t="str">
        <f t="shared" si="382"/>
        <v/>
      </c>
      <c r="BM533" s="407" t="str">
        <f t="shared" si="383"/>
        <v/>
      </c>
      <c r="BN533" s="428"/>
      <c r="BO533" s="407" t="str">
        <f t="shared" si="384"/>
        <v/>
      </c>
      <c r="BP533" s="428"/>
      <c r="BQ533" s="407" t="str">
        <f t="shared" si="370"/>
        <v/>
      </c>
      <c r="BR533" s="428" t="str">
        <f t="shared" si="371"/>
        <v/>
      </c>
      <c r="BS533" s="407" t="str">
        <f t="shared" si="385"/>
        <v/>
      </c>
      <c r="BT533" s="597">
        <v>0</v>
      </c>
      <c r="BU533" s="115">
        <f t="shared" si="386"/>
        <v>0</v>
      </c>
      <c r="BV533" s="597">
        <v>0</v>
      </c>
      <c r="BW533" s="115">
        <f t="shared" si="387"/>
        <v>0</v>
      </c>
      <c r="BX533" s="409" t="str">
        <f t="shared" si="388"/>
        <v/>
      </c>
    </row>
    <row r="534" spans="1:76" s="167" customFormat="1" x14ac:dyDescent="0.2">
      <c r="A534" s="379" t="s">
        <v>213</v>
      </c>
      <c r="B534" s="379" t="s">
        <v>214</v>
      </c>
      <c r="C534" s="379" t="s">
        <v>216</v>
      </c>
      <c r="D534" s="379" t="s">
        <v>515</v>
      </c>
      <c r="E534" s="379" t="s">
        <v>504</v>
      </c>
      <c r="F534" s="379" t="s">
        <v>505</v>
      </c>
      <c r="G534" s="591" t="s">
        <v>314</v>
      </c>
      <c r="H534" s="592" t="s">
        <v>1112</v>
      </c>
      <c r="I534" s="591" t="s">
        <v>934</v>
      </c>
      <c r="J534" s="591"/>
      <c r="K534" s="380"/>
      <c r="L534" s="380"/>
      <c r="M534" s="381"/>
      <c r="N534" s="380"/>
      <c r="O534" s="380"/>
      <c r="P534" s="380"/>
      <c r="Q534" s="382"/>
      <c r="R534" s="382"/>
      <c r="S534" s="382"/>
      <c r="T534" s="147" t="s">
        <v>386</v>
      </c>
      <c r="U534" s="383">
        <v>1</v>
      </c>
      <c r="V534" s="600">
        <v>0</v>
      </c>
      <c r="W534" s="600">
        <v>3</v>
      </c>
      <c r="X534" s="123">
        <f t="shared" si="372"/>
        <v>3</v>
      </c>
      <c r="Y534" s="601">
        <f t="shared" si="373"/>
        <v>592</v>
      </c>
      <c r="Z534" s="601">
        <f t="shared" si="396"/>
        <v>288</v>
      </c>
      <c r="AA534" s="600">
        <v>1</v>
      </c>
      <c r="AB534" s="598">
        <f t="shared" si="401"/>
        <v>0.33333333333333331</v>
      </c>
      <c r="AC534" s="384"/>
      <c r="AD534" s="385"/>
      <c r="AE534" s="600">
        <v>1</v>
      </c>
      <c r="AF534" s="598">
        <f t="shared" si="402"/>
        <v>1</v>
      </c>
      <c r="AG534" s="600">
        <f>AE534</f>
        <v>1</v>
      </c>
      <c r="AH534" s="385"/>
      <c r="AI534" s="384"/>
      <c r="AJ534" s="385"/>
      <c r="AK534" s="384"/>
      <c r="AL534" s="385"/>
      <c r="AM534" s="386">
        <v>584</v>
      </c>
      <c r="AN534" s="601">
        <v>8</v>
      </c>
      <c r="AO534" s="602">
        <f t="shared" si="391"/>
        <v>1.3513513513513514E-2</v>
      </c>
      <c r="AP534" s="601">
        <f t="shared" si="400"/>
        <v>592</v>
      </c>
      <c r="AQ534" s="167">
        <v>930</v>
      </c>
      <c r="AR534" s="665">
        <v>0.63655913978494627</v>
      </c>
      <c r="AS534" s="386">
        <f t="shared" si="374"/>
        <v>584</v>
      </c>
      <c r="AT534" s="386">
        <f t="shared" si="399"/>
        <v>8</v>
      </c>
      <c r="AU534" s="601">
        <f t="shared" si="375"/>
        <v>592</v>
      </c>
      <c r="AV534" s="601">
        <v>281</v>
      </c>
      <c r="AW534" s="598">
        <f t="shared" si="359"/>
        <v>0.48116438356164382</v>
      </c>
      <c r="AX534" s="601">
        <v>7</v>
      </c>
      <c r="AY534" s="598">
        <f t="shared" si="393"/>
        <v>0.875</v>
      </c>
      <c r="AZ534" s="601">
        <f t="shared" si="376"/>
        <v>288</v>
      </c>
      <c r="BA534" s="598">
        <f t="shared" si="377"/>
        <v>0.48648648648648651</v>
      </c>
      <c r="BB534" s="601">
        <v>0</v>
      </c>
      <c r="BC534" s="598">
        <f t="shared" si="378"/>
        <v>0</v>
      </c>
      <c r="BD534" s="600">
        <v>0</v>
      </c>
      <c r="BE534" s="598">
        <f t="shared" si="394"/>
        <v>0</v>
      </c>
      <c r="BF534" s="600">
        <f t="shared" si="379"/>
        <v>0</v>
      </c>
      <c r="BG534" s="598">
        <f t="shared" si="380"/>
        <v>0</v>
      </c>
      <c r="BH534" s="601">
        <v>0</v>
      </c>
      <c r="BI534" s="385" t="str">
        <f t="shared" si="381"/>
        <v/>
      </c>
      <c r="BJ534" s="600">
        <v>0</v>
      </c>
      <c r="BK534" s="385" t="str">
        <f t="shared" si="395"/>
        <v/>
      </c>
      <c r="BL534" s="600">
        <f t="shared" si="382"/>
        <v>0</v>
      </c>
      <c r="BM534" s="385" t="str">
        <f t="shared" si="383"/>
        <v/>
      </c>
      <c r="BN534" s="601">
        <v>0</v>
      </c>
      <c r="BO534" s="598">
        <f t="shared" si="384"/>
        <v>0</v>
      </c>
      <c r="BP534" s="601">
        <v>1</v>
      </c>
      <c r="BQ534" s="598">
        <f t="shared" si="370"/>
        <v>3.472222222222222E-3</v>
      </c>
      <c r="BR534" s="601">
        <f t="shared" si="371"/>
        <v>1</v>
      </c>
      <c r="BS534" s="598">
        <f t="shared" si="385"/>
        <v>3.472222222222222E-3</v>
      </c>
      <c r="BT534" s="600">
        <v>2</v>
      </c>
      <c r="BU534" s="598">
        <f t="shared" si="386"/>
        <v>0.66666666666666663</v>
      </c>
      <c r="BV534" s="600">
        <v>0</v>
      </c>
      <c r="BW534" s="598">
        <f t="shared" si="387"/>
        <v>0</v>
      </c>
      <c r="BX534" s="387" t="str">
        <f t="shared" si="388"/>
        <v/>
      </c>
    </row>
    <row r="535" spans="1:76" s="167" customFormat="1" x14ac:dyDescent="0.2">
      <c r="A535" s="379" t="s">
        <v>213</v>
      </c>
      <c r="B535" s="379" t="s">
        <v>214</v>
      </c>
      <c r="C535" s="379" t="s">
        <v>217</v>
      </c>
      <c r="D535" s="379" t="s">
        <v>515</v>
      </c>
      <c r="E535" s="379" t="s">
        <v>504</v>
      </c>
      <c r="F535" s="379" t="s">
        <v>505</v>
      </c>
      <c r="G535" s="591" t="s">
        <v>314</v>
      </c>
      <c r="H535" s="592" t="s">
        <v>1112</v>
      </c>
      <c r="I535" s="591" t="s">
        <v>934</v>
      </c>
      <c r="J535" s="591"/>
      <c r="K535" s="380"/>
      <c r="L535" s="380"/>
      <c r="M535" s="381"/>
      <c r="N535" s="380"/>
      <c r="O535" s="380"/>
      <c r="P535" s="380"/>
      <c r="Q535" s="382"/>
      <c r="R535" s="382"/>
      <c r="S535" s="382"/>
      <c r="T535" s="147" t="s">
        <v>386</v>
      </c>
      <c r="U535" s="383">
        <v>2</v>
      </c>
      <c r="V535" s="600">
        <v>0</v>
      </c>
      <c r="W535" s="600">
        <v>3</v>
      </c>
      <c r="X535" s="123">
        <f t="shared" si="372"/>
        <v>1.5</v>
      </c>
      <c r="Y535" s="601">
        <f t="shared" si="373"/>
        <v>612</v>
      </c>
      <c r="Z535" s="601">
        <f t="shared" si="396"/>
        <v>270</v>
      </c>
      <c r="AA535" s="600">
        <v>2</v>
      </c>
      <c r="AB535" s="598">
        <f t="shared" si="401"/>
        <v>0.66666666666666663</v>
      </c>
      <c r="AC535" s="384"/>
      <c r="AD535" s="385"/>
      <c r="AE535" s="600">
        <v>2</v>
      </c>
      <c r="AF535" s="598">
        <f t="shared" si="402"/>
        <v>1</v>
      </c>
      <c r="AG535" s="600">
        <f>AE535</f>
        <v>2</v>
      </c>
      <c r="AH535" s="385"/>
      <c r="AI535" s="384"/>
      <c r="AJ535" s="385"/>
      <c r="AK535" s="384"/>
      <c r="AL535" s="385"/>
      <c r="AM535" s="386">
        <v>1221</v>
      </c>
      <c r="AN535" s="601">
        <v>3</v>
      </c>
      <c r="AO535" s="602">
        <f t="shared" si="391"/>
        <v>2.4509803921568627E-3</v>
      </c>
      <c r="AP535" s="601">
        <f t="shared" si="400"/>
        <v>1224</v>
      </c>
      <c r="AQ535" s="167">
        <v>1780</v>
      </c>
      <c r="AR535" s="665">
        <v>0.68764044943820224</v>
      </c>
      <c r="AS535" s="386">
        <f t="shared" si="374"/>
        <v>1221</v>
      </c>
      <c r="AT535" s="386">
        <f t="shared" si="399"/>
        <v>3</v>
      </c>
      <c r="AU535" s="601">
        <f t="shared" si="375"/>
        <v>1224</v>
      </c>
      <c r="AV535" s="601">
        <v>537</v>
      </c>
      <c r="AW535" s="598">
        <f t="shared" si="359"/>
        <v>0.43980343980343978</v>
      </c>
      <c r="AX535" s="601">
        <v>3</v>
      </c>
      <c r="AY535" s="598">
        <f t="shared" si="393"/>
        <v>1</v>
      </c>
      <c r="AZ535" s="601">
        <f t="shared" si="376"/>
        <v>540</v>
      </c>
      <c r="BA535" s="598">
        <f t="shared" si="377"/>
        <v>0.44117647058823528</v>
      </c>
      <c r="BB535" s="601">
        <v>0</v>
      </c>
      <c r="BC535" s="598">
        <f t="shared" si="378"/>
        <v>0</v>
      </c>
      <c r="BD535" s="600">
        <v>0</v>
      </c>
      <c r="BE535" s="598">
        <f t="shared" si="394"/>
        <v>0</v>
      </c>
      <c r="BF535" s="600">
        <f t="shared" si="379"/>
        <v>0</v>
      </c>
      <c r="BG535" s="598">
        <f t="shared" si="380"/>
        <v>0</v>
      </c>
      <c r="BH535" s="601">
        <v>0</v>
      </c>
      <c r="BI535" s="385" t="str">
        <f t="shared" si="381"/>
        <v/>
      </c>
      <c r="BJ535" s="600">
        <v>0</v>
      </c>
      <c r="BK535" s="385" t="str">
        <f t="shared" si="395"/>
        <v/>
      </c>
      <c r="BL535" s="600">
        <f t="shared" si="382"/>
        <v>0</v>
      </c>
      <c r="BM535" s="385" t="str">
        <f t="shared" si="383"/>
        <v/>
      </c>
      <c r="BN535" s="601">
        <v>1</v>
      </c>
      <c r="BO535" s="598">
        <f t="shared" si="384"/>
        <v>1.8518518518518519E-3</v>
      </c>
      <c r="BP535" s="601">
        <v>10</v>
      </c>
      <c r="BQ535" s="598">
        <f t="shared" si="370"/>
        <v>1.8518518518518517E-2</v>
      </c>
      <c r="BR535" s="601">
        <f t="shared" si="371"/>
        <v>11</v>
      </c>
      <c r="BS535" s="598">
        <f t="shared" si="385"/>
        <v>2.0370370370370372E-2</v>
      </c>
      <c r="BT535" s="600">
        <v>0</v>
      </c>
      <c r="BU535" s="598">
        <f t="shared" si="386"/>
        <v>0</v>
      </c>
      <c r="BV535" s="600">
        <v>0</v>
      </c>
      <c r="BW535" s="598">
        <f t="shared" si="387"/>
        <v>0</v>
      </c>
      <c r="BX535" s="387" t="str">
        <f t="shared" si="388"/>
        <v/>
      </c>
    </row>
    <row r="536" spans="1:76" s="167" customFormat="1" x14ac:dyDescent="0.2">
      <c r="A536" s="379" t="s">
        <v>213</v>
      </c>
      <c r="B536" s="379" t="s">
        <v>214</v>
      </c>
      <c r="C536" s="379" t="s">
        <v>218</v>
      </c>
      <c r="D536" s="379" t="s">
        <v>515</v>
      </c>
      <c r="E536" s="379" t="s">
        <v>504</v>
      </c>
      <c r="F536" s="379" t="s">
        <v>505</v>
      </c>
      <c r="G536" s="591" t="s">
        <v>314</v>
      </c>
      <c r="H536" s="592" t="s">
        <v>1112</v>
      </c>
      <c r="I536" s="591" t="s">
        <v>934</v>
      </c>
      <c r="J536" s="591"/>
      <c r="K536" s="391" t="s">
        <v>436</v>
      </c>
      <c r="L536" s="391" t="s">
        <v>438</v>
      </c>
      <c r="M536" s="473" t="s">
        <v>443</v>
      </c>
      <c r="N536" s="391" t="s">
        <v>437</v>
      </c>
      <c r="O536" s="391" t="s">
        <v>438</v>
      </c>
      <c r="P536" s="391" t="s">
        <v>438</v>
      </c>
      <c r="Q536" s="386">
        <v>5467</v>
      </c>
      <c r="R536" s="386">
        <v>28</v>
      </c>
      <c r="S536" s="386">
        <v>6</v>
      </c>
      <c r="T536" s="147" t="s">
        <v>386</v>
      </c>
      <c r="U536" s="383">
        <v>4</v>
      </c>
      <c r="V536" s="600">
        <v>0</v>
      </c>
      <c r="W536" s="600">
        <v>8</v>
      </c>
      <c r="X536" s="123">
        <f t="shared" si="372"/>
        <v>2</v>
      </c>
      <c r="Y536" s="601">
        <f t="shared" si="373"/>
        <v>772.5</v>
      </c>
      <c r="Z536" s="601">
        <f t="shared" si="396"/>
        <v>475.5</v>
      </c>
      <c r="AA536" s="600">
        <v>3</v>
      </c>
      <c r="AB536" s="598">
        <f t="shared" si="401"/>
        <v>0.375</v>
      </c>
      <c r="AC536" s="384"/>
      <c r="AD536" s="385"/>
      <c r="AE536" s="600">
        <v>1</v>
      </c>
      <c r="AF536" s="598">
        <f t="shared" si="402"/>
        <v>0.25</v>
      </c>
      <c r="AG536" s="600">
        <f>AE536</f>
        <v>1</v>
      </c>
      <c r="AH536" s="385"/>
      <c r="AI536" s="384"/>
      <c r="AJ536" s="385"/>
      <c r="AK536" s="384"/>
      <c r="AL536" s="385"/>
      <c r="AM536" s="386">
        <v>3087</v>
      </c>
      <c r="AN536" s="601">
        <v>3</v>
      </c>
      <c r="AO536" s="602">
        <f t="shared" si="391"/>
        <v>9.7087378640776695E-4</v>
      </c>
      <c r="AP536" s="601">
        <f t="shared" si="400"/>
        <v>3090</v>
      </c>
      <c r="AQ536" s="167">
        <v>3950</v>
      </c>
      <c r="AR536" s="665">
        <v>0.78227848101265818</v>
      </c>
      <c r="AS536" s="386">
        <f t="shared" si="374"/>
        <v>3087</v>
      </c>
      <c r="AT536" s="386">
        <f t="shared" si="399"/>
        <v>3</v>
      </c>
      <c r="AU536" s="601">
        <f t="shared" si="375"/>
        <v>3090</v>
      </c>
      <c r="AV536" s="601">
        <v>1899</v>
      </c>
      <c r="AW536" s="598">
        <f t="shared" si="359"/>
        <v>0.61516034985422741</v>
      </c>
      <c r="AX536" s="601">
        <v>3</v>
      </c>
      <c r="AY536" s="598">
        <f t="shared" si="393"/>
        <v>1</v>
      </c>
      <c r="AZ536" s="601">
        <f t="shared" si="376"/>
        <v>1902</v>
      </c>
      <c r="BA536" s="598">
        <f t="shared" si="377"/>
        <v>0.61553398058252429</v>
      </c>
      <c r="BB536" s="601">
        <v>12</v>
      </c>
      <c r="BC536" s="598">
        <f t="shared" si="378"/>
        <v>6.3191153238546603E-3</v>
      </c>
      <c r="BD536" s="601">
        <v>0</v>
      </c>
      <c r="BE536" s="598">
        <f t="shared" si="394"/>
        <v>0</v>
      </c>
      <c r="BF536" s="600">
        <f t="shared" si="379"/>
        <v>12</v>
      </c>
      <c r="BG536" s="598">
        <f t="shared" si="380"/>
        <v>6.3091482649842269E-3</v>
      </c>
      <c r="BH536" s="601">
        <v>12</v>
      </c>
      <c r="BI536" s="598">
        <f t="shared" si="381"/>
        <v>1</v>
      </c>
      <c r="BJ536" s="601">
        <v>0</v>
      </c>
      <c r="BK536" s="385" t="str">
        <f t="shared" si="395"/>
        <v/>
      </c>
      <c r="BL536" s="600">
        <f t="shared" si="382"/>
        <v>12</v>
      </c>
      <c r="BM536" s="598">
        <f t="shared" si="383"/>
        <v>1</v>
      </c>
      <c r="BN536" s="601">
        <v>5</v>
      </c>
      <c r="BO536" s="598">
        <f t="shared" si="384"/>
        <v>2.6288117770767614E-3</v>
      </c>
      <c r="BP536" s="601">
        <v>3</v>
      </c>
      <c r="BQ536" s="598">
        <f t="shared" si="370"/>
        <v>1.5772870662460567E-3</v>
      </c>
      <c r="BR536" s="601">
        <f t="shared" si="371"/>
        <v>8</v>
      </c>
      <c r="BS536" s="598">
        <f t="shared" si="385"/>
        <v>4.206098843322818E-3</v>
      </c>
      <c r="BT536" s="600">
        <v>3</v>
      </c>
      <c r="BU536" s="598">
        <f t="shared" si="386"/>
        <v>0.375</v>
      </c>
      <c r="BV536" s="600">
        <v>2</v>
      </c>
      <c r="BW536" s="598">
        <f t="shared" si="387"/>
        <v>0.5</v>
      </c>
      <c r="BX536" s="387" t="str">
        <f t="shared" si="388"/>
        <v/>
      </c>
    </row>
    <row r="537" spans="1:76" s="487" customFormat="1" ht="13.5" thickBot="1" x14ac:dyDescent="0.25">
      <c r="A537" s="392" t="s">
        <v>213</v>
      </c>
      <c r="B537" s="392" t="s">
        <v>214</v>
      </c>
      <c r="C537" s="392" t="s">
        <v>502</v>
      </c>
      <c r="D537" s="392" t="s">
        <v>509</v>
      </c>
      <c r="E537" s="392" t="s">
        <v>504</v>
      </c>
      <c r="F537" s="392" t="s">
        <v>505</v>
      </c>
      <c r="G537" s="593" t="s">
        <v>314</v>
      </c>
      <c r="H537" s="620" t="s">
        <v>1112</v>
      </c>
      <c r="I537" s="593" t="s">
        <v>934</v>
      </c>
      <c r="J537" s="593"/>
      <c r="K537" s="467"/>
      <c r="L537" s="467"/>
      <c r="M537" s="468"/>
      <c r="N537" s="467"/>
      <c r="O537" s="522"/>
      <c r="P537" s="467"/>
      <c r="Q537" s="466"/>
      <c r="R537" s="466"/>
      <c r="S537" s="466"/>
      <c r="T537" s="394" t="s">
        <v>510</v>
      </c>
      <c r="U537" s="397">
        <v>1</v>
      </c>
      <c r="V537" s="605">
        <v>1</v>
      </c>
      <c r="W537" s="605">
        <v>1</v>
      </c>
      <c r="X537" s="606">
        <f t="shared" si="372"/>
        <v>1</v>
      </c>
      <c r="Y537" s="607">
        <f t="shared" si="373"/>
        <v>5467</v>
      </c>
      <c r="Z537" s="429" t="str">
        <f t="shared" si="396"/>
        <v/>
      </c>
      <c r="AA537" s="605">
        <v>1</v>
      </c>
      <c r="AB537" s="608">
        <f t="shared" si="401"/>
        <v>1</v>
      </c>
      <c r="AC537" s="605">
        <v>0</v>
      </c>
      <c r="AD537" s="608" t="s">
        <v>510</v>
      </c>
      <c r="AE537" s="605">
        <v>1</v>
      </c>
      <c r="AF537" s="608">
        <f t="shared" si="402"/>
        <v>1</v>
      </c>
      <c r="AG537" s="605">
        <v>1</v>
      </c>
      <c r="AH537" s="399"/>
      <c r="AI537" s="398"/>
      <c r="AJ537" s="399"/>
      <c r="AK537" s="398"/>
      <c r="AL537" s="399"/>
      <c r="AM537" s="396">
        <v>5450</v>
      </c>
      <c r="AN537" s="607">
        <v>17</v>
      </c>
      <c r="AO537" s="609">
        <f t="shared" si="391"/>
        <v>3.1095664898481801E-3</v>
      </c>
      <c r="AP537" s="607">
        <f t="shared" si="400"/>
        <v>5467</v>
      </c>
      <c r="AQ537" s="167">
        <v>7490</v>
      </c>
      <c r="AR537" s="665">
        <v>0.72990654205607475</v>
      </c>
      <c r="AS537" s="424" t="str">
        <f t="shared" si="374"/>
        <v/>
      </c>
      <c r="AT537" s="424" t="str">
        <f t="shared" si="399"/>
        <v/>
      </c>
      <c r="AU537" s="429" t="str">
        <f t="shared" si="375"/>
        <v/>
      </c>
      <c r="AV537" s="429"/>
      <c r="AW537" s="399" t="str">
        <f t="shared" si="359"/>
        <v/>
      </c>
      <c r="AX537" s="429"/>
      <c r="AY537" s="399" t="str">
        <f t="shared" si="393"/>
        <v/>
      </c>
      <c r="AZ537" s="429" t="str">
        <f t="shared" si="376"/>
        <v/>
      </c>
      <c r="BA537" s="399" t="str">
        <f t="shared" si="377"/>
        <v/>
      </c>
      <c r="BB537" s="429"/>
      <c r="BC537" s="399" t="str">
        <f t="shared" si="378"/>
        <v/>
      </c>
      <c r="BD537" s="429"/>
      <c r="BE537" s="399" t="str">
        <f t="shared" si="394"/>
        <v/>
      </c>
      <c r="BF537" s="398" t="str">
        <f t="shared" si="379"/>
        <v/>
      </c>
      <c r="BG537" s="399" t="str">
        <f t="shared" si="380"/>
        <v/>
      </c>
      <c r="BH537" s="429"/>
      <c r="BI537" s="399" t="str">
        <f t="shared" si="381"/>
        <v/>
      </c>
      <c r="BJ537" s="429"/>
      <c r="BK537" s="399" t="str">
        <f t="shared" si="395"/>
        <v/>
      </c>
      <c r="BL537" s="398" t="str">
        <f t="shared" si="382"/>
        <v/>
      </c>
      <c r="BM537" s="399" t="str">
        <f t="shared" si="383"/>
        <v/>
      </c>
      <c r="BN537" s="429"/>
      <c r="BO537" s="399" t="str">
        <f t="shared" si="384"/>
        <v/>
      </c>
      <c r="BP537" s="429"/>
      <c r="BQ537" s="399" t="str">
        <f t="shared" si="370"/>
        <v/>
      </c>
      <c r="BR537" s="429" t="str">
        <f t="shared" si="371"/>
        <v/>
      </c>
      <c r="BS537" s="399" t="str">
        <f t="shared" si="385"/>
        <v/>
      </c>
      <c r="BT537" s="605">
        <v>0</v>
      </c>
      <c r="BU537" s="608">
        <f t="shared" si="386"/>
        <v>0</v>
      </c>
      <c r="BV537" s="605">
        <v>0</v>
      </c>
      <c r="BW537" s="608">
        <f t="shared" si="387"/>
        <v>0</v>
      </c>
      <c r="BX537" s="411" t="str">
        <f t="shared" si="388"/>
        <v/>
      </c>
    </row>
    <row r="538" spans="1:76" s="486" customFormat="1" x14ac:dyDescent="0.2">
      <c r="A538" s="400" t="s">
        <v>219</v>
      </c>
      <c r="B538" s="400" t="s">
        <v>220</v>
      </c>
      <c r="C538" s="400" t="s">
        <v>221</v>
      </c>
      <c r="D538" s="400" t="s">
        <v>507</v>
      </c>
      <c r="E538" s="400" t="s">
        <v>504</v>
      </c>
      <c r="F538" s="400" t="s">
        <v>519</v>
      </c>
      <c r="G538" s="592" t="s">
        <v>321</v>
      </c>
      <c r="H538" s="592" t="s">
        <v>1109</v>
      </c>
      <c r="I538" s="592" t="s">
        <v>934</v>
      </c>
      <c r="J538" s="592"/>
      <c r="K538" s="401"/>
      <c r="L538" s="401"/>
      <c r="M538" s="402"/>
      <c r="N538" s="401"/>
      <c r="O538" s="401"/>
      <c r="P538" s="401"/>
      <c r="Q538" s="403"/>
      <c r="R538" s="403"/>
      <c r="S538" s="403"/>
      <c r="T538" s="404" t="s">
        <v>386</v>
      </c>
      <c r="U538" s="405">
        <v>4</v>
      </c>
      <c r="V538" s="597">
        <v>0</v>
      </c>
      <c r="W538" s="597">
        <v>9</v>
      </c>
      <c r="X538" s="113">
        <f t="shared" si="372"/>
        <v>2.25</v>
      </c>
      <c r="Y538" s="114">
        <f t="shared" si="373"/>
        <v>2977.25</v>
      </c>
      <c r="Z538" s="114">
        <f t="shared" si="396"/>
        <v>1281.5</v>
      </c>
      <c r="AA538" s="406"/>
      <c r="AB538" s="407"/>
      <c r="AC538" s="406"/>
      <c r="AD538" s="407"/>
      <c r="AE538" s="406"/>
      <c r="AF538" s="407"/>
      <c r="AG538" s="406"/>
      <c r="AH538" s="407"/>
      <c r="AI538" s="597">
        <v>2</v>
      </c>
      <c r="AJ538" s="115">
        <f t="shared" ref="AJ538:AJ546" si="403">AI538/W538</f>
        <v>0.22222222222222221</v>
      </c>
      <c r="AK538" s="597">
        <v>2</v>
      </c>
      <c r="AL538" s="115">
        <f t="shared" ref="AL538:AL546" si="404">AK538/U538</f>
        <v>0.5</v>
      </c>
      <c r="AM538" s="408">
        <v>11901</v>
      </c>
      <c r="AN538" s="114">
        <v>8</v>
      </c>
      <c r="AO538" s="118">
        <f t="shared" si="391"/>
        <v>6.7176085313628349E-4</v>
      </c>
      <c r="AP538" s="114">
        <f t="shared" si="400"/>
        <v>11909</v>
      </c>
      <c r="AQ538" s="167">
        <v>16100</v>
      </c>
      <c r="AR538" s="665">
        <v>0.73968944099378886</v>
      </c>
      <c r="AS538" s="408">
        <f t="shared" si="374"/>
        <v>11901</v>
      </c>
      <c r="AT538" s="408">
        <f t="shared" si="399"/>
        <v>8</v>
      </c>
      <c r="AU538" s="114">
        <f t="shared" si="375"/>
        <v>11909</v>
      </c>
      <c r="AV538" s="114">
        <v>5118</v>
      </c>
      <c r="AW538" s="115">
        <f t="shared" si="359"/>
        <v>0.43004789513486263</v>
      </c>
      <c r="AX538" s="114">
        <v>8</v>
      </c>
      <c r="AY538" s="115">
        <f t="shared" si="393"/>
        <v>1</v>
      </c>
      <c r="AZ538" s="114">
        <f t="shared" si="376"/>
        <v>5126</v>
      </c>
      <c r="BA538" s="115">
        <f t="shared" si="377"/>
        <v>0.43043076664707364</v>
      </c>
      <c r="BB538" s="114">
        <v>32</v>
      </c>
      <c r="BC538" s="115">
        <f t="shared" si="378"/>
        <v>6.2524423602969914E-3</v>
      </c>
      <c r="BD538" s="114">
        <v>4</v>
      </c>
      <c r="BE538" s="115">
        <f t="shared" si="394"/>
        <v>0.5</v>
      </c>
      <c r="BF538" s="597">
        <f t="shared" si="379"/>
        <v>36</v>
      </c>
      <c r="BG538" s="115">
        <f t="shared" si="380"/>
        <v>7.0230198985563796E-3</v>
      </c>
      <c r="BH538" s="114">
        <v>31</v>
      </c>
      <c r="BI538" s="115">
        <f t="shared" si="381"/>
        <v>0.96875</v>
      </c>
      <c r="BJ538" s="114">
        <v>4</v>
      </c>
      <c r="BK538" s="115">
        <f t="shared" si="395"/>
        <v>1</v>
      </c>
      <c r="BL538" s="597">
        <f t="shared" si="382"/>
        <v>35</v>
      </c>
      <c r="BM538" s="115">
        <f t="shared" si="383"/>
        <v>0.97222222222222221</v>
      </c>
      <c r="BN538" s="114">
        <v>10</v>
      </c>
      <c r="BO538" s="115">
        <f t="shared" si="384"/>
        <v>1.9508388607101053E-3</v>
      </c>
      <c r="BP538" s="114">
        <v>291</v>
      </c>
      <c r="BQ538" s="115">
        <f t="shared" si="370"/>
        <v>5.6769410846664065E-2</v>
      </c>
      <c r="BR538" s="114">
        <f t="shared" si="371"/>
        <v>301</v>
      </c>
      <c r="BS538" s="115">
        <f t="shared" si="385"/>
        <v>5.8720249707374168E-2</v>
      </c>
      <c r="BT538" s="597">
        <v>2</v>
      </c>
      <c r="BU538" s="115">
        <f t="shared" si="386"/>
        <v>0.22222222222222221</v>
      </c>
      <c r="BV538" s="597">
        <v>0</v>
      </c>
      <c r="BW538" s="115">
        <f t="shared" si="387"/>
        <v>0</v>
      </c>
      <c r="BX538" s="409" t="str">
        <f t="shared" si="388"/>
        <v/>
      </c>
    </row>
    <row r="539" spans="1:76" s="167" customFormat="1" x14ac:dyDescent="0.2">
      <c r="A539" s="379" t="s">
        <v>219</v>
      </c>
      <c r="B539" s="379" t="s">
        <v>220</v>
      </c>
      <c r="C539" s="379" t="s">
        <v>222</v>
      </c>
      <c r="D539" s="379" t="s">
        <v>507</v>
      </c>
      <c r="E539" s="379" t="s">
        <v>504</v>
      </c>
      <c r="F539" s="379" t="s">
        <v>519</v>
      </c>
      <c r="G539" s="591" t="s">
        <v>321</v>
      </c>
      <c r="H539" s="592" t="s">
        <v>1109</v>
      </c>
      <c r="I539" s="591" t="s">
        <v>934</v>
      </c>
      <c r="J539" s="591"/>
      <c r="K539" s="380"/>
      <c r="L539" s="380"/>
      <c r="M539" s="381"/>
      <c r="N539" s="380"/>
      <c r="O539" s="380"/>
      <c r="P539" s="380"/>
      <c r="Q539" s="382"/>
      <c r="R539" s="382"/>
      <c r="S539" s="382"/>
      <c r="T539" s="391" t="s">
        <v>510</v>
      </c>
      <c r="U539" s="383">
        <v>1</v>
      </c>
      <c r="V539" s="600">
        <v>1</v>
      </c>
      <c r="W539" s="600">
        <v>1</v>
      </c>
      <c r="X539" s="123">
        <f t="shared" si="372"/>
        <v>1</v>
      </c>
      <c r="Y539" s="601">
        <f t="shared" si="373"/>
        <v>2463</v>
      </c>
      <c r="Z539" s="388" t="str">
        <f t="shared" si="396"/>
        <v/>
      </c>
      <c r="AA539" s="384"/>
      <c r="AB539" s="385"/>
      <c r="AC539" s="384"/>
      <c r="AD539" s="385"/>
      <c r="AE539" s="384"/>
      <c r="AF539" s="385"/>
      <c r="AG539" s="384"/>
      <c r="AH539" s="385"/>
      <c r="AI539" s="600">
        <v>1</v>
      </c>
      <c r="AJ539" s="598">
        <f t="shared" si="403"/>
        <v>1</v>
      </c>
      <c r="AK539" s="600">
        <v>1</v>
      </c>
      <c r="AL539" s="598">
        <f t="shared" si="404"/>
        <v>1</v>
      </c>
      <c r="AM539" s="386">
        <v>2461</v>
      </c>
      <c r="AN539" s="601">
        <v>2</v>
      </c>
      <c r="AO539" s="602">
        <f t="shared" si="391"/>
        <v>8.1201786439301664E-4</v>
      </c>
      <c r="AP539" s="601">
        <f t="shared" si="400"/>
        <v>2463</v>
      </c>
      <c r="AQ539" s="167">
        <v>3820</v>
      </c>
      <c r="AR539" s="665">
        <v>0.64476439790575912</v>
      </c>
      <c r="AS539" s="382" t="str">
        <f t="shared" si="374"/>
        <v/>
      </c>
      <c r="AT539" s="382" t="str">
        <f t="shared" si="399"/>
        <v/>
      </c>
      <c r="AU539" s="388" t="str">
        <f t="shared" si="375"/>
        <v/>
      </c>
      <c r="AV539" s="388"/>
      <c r="AW539" s="385" t="str">
        <f t="shared" si="359"/>
        <v/>
      </c>
      <c r="AX539" s="388"/>
      <c r="AY539" s="385" t="str">
        <f t="shared" si="393"/>
        <v/>
      </c>
      <c r="AZ539" s="388" t="str">
        <f t="shared" si="376"/>
        <v/>
      </c>
      <c r="BA539" s="385" t="str">
        <f t="shared" si="377"/>
        <v/>
      </c>
      <c r="BB539" s="388"/>
      <c r="BC539" s="385" t="str">
        <f t="shared" si="378"/>
        <v/>
      </c>
      <c r="BD539" s="388"/>
      <c r="BE539" s="385" t="str">
        <f t="shared" si="394"/>
        <v/>
      </c>
      <c r="BF539" s="384" t="str">
        <f t="shared" si="379"/>
        <v/>
      </c>
      <c r="BG539" s="385" t="str">
        <f t="shared" si="380"/>
        <v/>
      </c>
      <c r="BH539" s="388"/>
      <c r="BI539" s="385" t="str">
        <f t="shared" si="381"/>
        <v/>
      </c>
      <c r="BJ539" s="388"/>
      <c r="BK539" s="385" t="str">
        <f t="shared" si="395"/>
        <v/>
      </c>
      <c r="BL539" s="384" t="str">
        <f t="shared" si="382"/>
        <v/>
      </c>
      <c r="BM539" s="385" t="str">
        <f t="shared" si="383"/>
        <v/>
      </c>
      <c r="BN539" s="388"/>
      <c r="BO539" s="385" t="str">
        <f t="shared" si="384"/>
        <v/>
      </c>
      <c r="BP539" s="388"/>
      <c r="BQ539" s="385" t="str">
        <f t="shared" si="370"/>
        <v/>
      </c>
      <c r="BR539" s="388" t="str">
        <f t="shared" si="371"/>
        <v/>
      </c>
      <c r="BS539" s="385" t="str">
        <f t="shared" si="385"/>
        <v/>
      </c>
      <c r="BT539" s="600">
        <v>0</v>
      </c>
      <c r="BU539" s="598">
        <f t="shared" si="386"/>
        <v>0</v>
      </c>
      <c r="BV539" s="600">
        <v>0</v>
      </c>
      <c r="BW539" s="598">
        <f t="shared" si="387"/>
        <v>0</v>
      </c>
      <c r="BX539" s="387" t="str">
        <f t="shared" si="388"/>
        <v/>
      </c>
    </row>
    <row r="540" spans="1:76" s="167" customFormat="1" x14ac:dyDescent="0.2">
      <c r="A540" s="379" t="s">
        <v>219</v>
      </c>
      <c r="B540" s="379" t="s">
        <v>223</v>
      </c>
      <c r="C540" s="379" t="s">
        <v>225</v>
      </c>
      <c r="D540" s="379" t="s">
        <v>507</v>
      </c>
      <c r="E540" s="379" t="s">
        <v>504</v>
      </c>
      <c r="F540" s="379" t="s">
        <v>519</v>
      </c>
      <c r="G540" s="591" t="s">
        <v>321</v>
      </c>
      <c r="H540" s="592" t="s">
        <v>1109</v>
      </c>
      <c r="I540" s="591" t="s">
        <v>934</v>
      </c>
      <c r="J540" s="591"/>
      <c r="K540" s="380"/>
      <c r="L540" s="380"/>
      <c r="M540" s="381"/>
      <c r="N540" s="380"/>
      <c r="O540" s="380"/>
      <c r="P540" s="380"/>
      <c r="Q540" s="382"/>
      <c r="R540" s="382"/>
      <c r="S540" s="382"/>
      <c r="T540" s="391" t="s">
        <v>510</v>
      </c>
      <c r="U540" s="383">
        <v>1</v>
      </c>
      <c r="V540" s="600">
        <v>1</v>
      </c>
      <c r="W540" s="600">
        <v>1</v>
      </c>
      <c r="X540" s="123">
        <f t="shared" si="372"/>
        <v>1</v>
      </c>
      <c r="Y540" s="601">
        <f t="shared" si="373"/>
        <v>2374</v>
      </c>
      <c r="Z540" s="388" t="str">
        <f t="shared" si="396"/>
        <v/>
      </c>
      <c r="AA540" s="384"/>
      <c r="AB540" s="385"/>
      <c r="AC540" s="384"/>
      <c r="AD540" s="385"/>
      <c r="AE540" s="384"/>
      <c r="AF540" s="385"/>
      <c r="AG540" s="384"/>
      <c r="AH540" s="385"/>
      <c r="AI540" s="600">
        <v>1</v>
      </c>
      <c r="AJ540" s="598">
        <f t="shared" si="403"/>
        <v>1</v>
      </c>
      <c r="AK540" s="600">
        <v>1</v>
      </c>
      <c r="AL540" s="598">
        <f t="shared" si="404"/>
        <v>1</v>
      </c>
      <c r="AM540" s="386">
        <v>2368</v>
      </c>
      <c r="AN540" s="601">
        <v>6</v>
      </c>
      <c r="AO540" s="602">
        <f t="shared" si="391"/>
        <v>2.527379949452401E-3</v>
      </c>
      <c r="AP540" s="601">
        <f t="shared" si="400"/>
        <v>2374</v>
      </c>
      <c r="AQ540" s="167">
        <v>3670</v>
      </c>
      <c r="AR540" s="665">
        <v>0.64686648501362398</v>
      </c>
      <c r="AS540" s="382" t="str">
        <f t="shared" si="374"/>
        <v/>
      </c>
      <c r="AT540" s="382" t="str">
        <f t="shared" si="399"/>
        <v/>
      </c>
      <c r="AU540" s="388" t="str">
        <f t="shared" si="375"/>
        <v/>
      </c>
      <c r="AV540" s="388"/>
      <c r="AW540" s="385" t="str">
        <f t="shared" si="359"/>
        <v/>
      </c>
      <c r="AX540" s="388"/>
      <c r="AY540" s="385" t="str">
        <f t="shared" si="393"/>
        <v/>
      </c>
      <c r="AZ540" s="388" t="str">
        <f t="shared" si="376"/>
        <v/>
      </c>
      <c r="BA540" s="385" t="str">
        <f t="shared" si="377"/>
        <v/>
      </c>
      <c r="BB540" s="388"/>
      <c r="BC540" s="385" t="str">
        <f t="shared" si="378"/>
        <v/>
      </c>
      <c r="BD540" s="388"/>
      <c r="BE540" s="385" t="str">
        <f t="shared" si="394"/>
        <v/>
      </c>
      <c r="BF540" s="384" t="str">
        <f t="shared" si="379"/>
        <v/>
      </c>
      <c r="BG540" s="385" t="str">
        <f t="shared" si="380"/>
        <v/>
      </c>
      <c r="BH540" s="388"/>
      <c r="BI540" s="385" t="str">
        <f t="shared" si="381"/>
        <v/>
      </c>
      <c r="BJ540" s="388"/>
      <c r="BK540" s="385" t="str">
        <f t="shared" si="395"/>
        <v/>
      </c>
      <c r="BL540" s="384" t="str">
        <f t="shared" si="382"/>
        <v/>
      </c>
      <c r="BM540" s="385" t="str">
        <f t="shared" si="383"/>
        <v/>
      </c>
      <c r="BN540" s="388"/>
      <c r="BO540" s="385" t="str">
        <f t="shared" si="384"/>
        <v/>
      </c>
      <c r="BP540" s="388"/>
      <c r="BQ540" s="385" t="str">
        <f t="shared" si="370"/>
        <v/>
      </c>
      <c r="BR540" s="388" t="str">
        <f t="shared" si="371"/>
        <v/>
      </c>
      <c r="BS540" s="385" t="str">
        <f t="shared" si="385"/>
        <v/>
      </c>
      <c r="BT540" s="600">
        <v>0</v>
      </c>
      <c r="BU540" s="598">
        <f t="shared" si="386"/>
        <v>0</v>
      </c>
      <c r="BV540" s="600">
        <v>0</v>
      </c>
      <c r="BW540" s="598">
        <f t="shared" si="387"/>
        <v>0</v>
      </c>
      <c r="BX540" s="387" t="str">
        <f t="shared" si="388"/>
        <v/>
      </c>
    </row>
    <row r="541" spans="1:76" s="167" customFormat="1" x14ac:dyDescent="0.2">
      <c r="A541" s="379" t="s">
        <v>219</v>
      </c>
      <c r="B541" s="379" t="s">
        <v>223</v>
      </c>
      <c r="C541" s="379" t="s">
        <v>224</v>
      </c>
      <c r="D541" s="379" t="s">
        <v>507</v>
      </c>
      <c r="E541" s="379" t="s">
        <v>504</v>
      </c>
      <c r="F541" s="379" t="s">
        <v>519</v>
      </c>
      <c r="G541" s="591" t="s">
        <v>321</v>
      </c>
      <c r="H541" s="592" t="s">
        <v>1109</v>
      </c>
      <c r="I541" s="591" t="s">
        <v>934</v>
      </c>
      <c r="J541" s="591"/>
      <c r="K541" s="380"/>
      <c r="L541" s="380"/>
      <c r="M541" s="381"/>
      <c r="N541" s="380"/>
      <c r="O541" s="380"/>
      <c r="P541" s="380"/>
      <c r="Q541" s="382"/>
      <c r="R541" s="382"/>
      <c r="S541" s="382"/>
      <c r="T541" s="147" t="s">
        <v>386</v>
      </c>
      <c r="U541" s="383">
        <v>4</v>
      </c>
      <c r="V541" s="383">
        <v>0</v>
      </c>
      <c r="W541" s="383">
        <v>7</v>
      </c>
      <c r="X541" s="123">
        <f t="shared" si="372"/>
        <v>1.75</v>
      </c>
      <c r="Y541" s="601">
        <f t="shared" si="373"/>
        <v>2388.25</v>
      </c>
      <c r="Z541" s="601">
        <f t="shared" si="396"/>
        <v>1020.25</v>
      </c>
      <c r="AA541" s="384"/>
      <c r="AB541" s="385"/>
      <c r="AC541" s="384"/>
      <c r="AD541" s="385"/>
      <c r="AE541" s="384"/>
      <c r="AF541" s="385"/>
      <c r="AG541" s="384"/>
      <c r="AH541" s="385"/>
      <c r="AI541" s="600">
        <v>3</v>
      </c>
      <c r="AJ541" s="598">
        <f t="shared" si="403"/>
        <v>0.42857142857142855</v>
      </c>
      <c r="AK541" s="600">
        <v>2</v>
      </c>
      <c r="AL541" s="598">
        <f t="shared" si="404"/>
        <v>0.5</v>
      </c>
      <c r="AM541" s="386">
        <v>9548</v>
      </c>
      <c r="AN541" s="601">
        <v>5</v>
      </c>
      <c r="AO541" s="602">
        <f t="shared" si="391"/>
        <v>5.2339579189783318E-4</v>
      </c>
      <c r="AP541" s="601">
        <f t="shared" si="400"/>
        <v>9553</v>
      </c>
      <c r="AQ541" s="167">
        <v>13950</v>
      </c>
      <c r="AR541" s="665">
        <v>0.68480286738351259</v>
      </c>
      <c r="AS541" s="386">
        <f t="shared" si="374"/>
        <v>9548</v>
      </c>
      <c r="AT541" s="386">
        <f t="shared" si="399"/>
        <v>5</v>
      </c>
      <c r="AU541" s="601">
        <f t="shared" si="375"/>
        <v>9553</v>
      </c>
      <c r="AV541" s="601">
        <v>4076</v>
      </c>
      <c r="AW541" s="598">
        <f t="shared" si="359"/>
        <v>0.42689568496020108</v>
      </c>
      <c r="AX541" s="601">
        <v>5</v>
      </c>
      <c r="AY541" s="598">
        <f t="shared" si="393"/>
        <v>1</v>
      </c>
      <c r="AZ541" s="601">
        <f t="shared" si="376"/>
        <v>4081</v>
      </c>
      <c r="BA541" s="598">
        <f t="shared" si="377"/>
        <v>0.42719564534701143</v>
      </c>
      <c r="BB541" s="601">
        <v>18</v>
      </c>
      <c r="BC541" s="598">
        <f t="shared" si="378"/>
        <v>4.416094210009814E-3</v>
      </c>
      <c r="BD541" s="601">
        <v>4</v>
      </c>
      <c r="BE541" s="598">
        <f t="shared" si="394"/>
        <v>0.8</v>
      </c>
      <c r="BF541" s="600">
        <f t="shared" si="379"/>
        <v>22</v>
      </c>
      <c r="BG541" s="598">
        <f t="shared" si="380"/>
        <v>5.3908355795148251E-3</v>
      </c>
      <c r="BH541" s="601">
        <v>16</v>
      </c>
      <c r="BI541" s="598">
        <f t="shared" si="381"/>
        <v>0.88888888888888884</v>
      </c>
      <c r="BJ541" s="601">
        <v>4</v>
      </c>
      <c r="BK541" s="598">
        <f t="shared" si="395"/>
        <v>1</v>
      </c>
      <c r="BL541" s="600">
        <f t="shared" si="382"/>
        <v>20</v>
      </c>
      <c r="BM541" s="598">
        <f t="shared" si="383"/>
        <v>0.90909090909090906</v>
      </c>
      <c r="BN541" s="601">
        <v>0</v>
      </c>
      <c r="BO541" s="598">
        <f t="shared" si="384"/>
        <v>0</v>
      </c>
      <c r="BP541" s="601">
        <v>96</v>
      </c>
      <c r="BQ541" s="598">
        <f t="shared" si="370"/>
        <v>2.35236461651556E-2</v>
      </c>
      <c r="BR541" s="601">
        <f t="shared" si="371"/>
        <v>96</v>
      </c>
      <c r="BS541" s="598">
        <f t="shared" si="385"/>
        <v>2.35236461651556E-2</v>
      </c>
      <c r="BT541" s="600">
        <v>3</v>
      </c>
      <c r="BU541" s="598">
        <f t="shared" si="386"/>
        <v>0.42857142857142855</v>
      </c>
      <c r="BV541" s="600">
        <v>1</v>
      </c>
      <c r="BW541" s="598">
        <f t="shared" si="387"/>
        <v>0.25</v>
      </c>
      <c r="BX541" s="387" t="str">
        <f t="shared" si="388"/>
        <v/>
      </c>
    </row>
    <row r="542" spans="1:76" s="167" customFormat="1" x14ac:dyDescent="0.2">
      <c r="A542" s="379" t="s">
        <v>219</v>
      </c>
      <c r="B542" s="379" t="s">
        <v>226</v>
      </c>
      <c r="C542" s="379" t="s">
        <v>221</v>
      </c>
      <c r="D542" s="379" t="s">
        <v>515</v>
      </c>
      <c r="E542" s="379" t="s">
        <v>504</v>
      </c>
      <c r="F542" s="379" t="s">
        <v>519</v>
      </c>
      <c r="G542" s="591" t="s">
        <v>321</v>
      </c>
      <c r="H542" s="592" t="s">
        <v>1109</v>
      </c>
      <c r="I542" s="591" t="s">
        <v>934</v>
      </c>
      <c r="J542" s="591"/>
      <c r="K542" s="380"/>
      <c r="L542" s="380"/>
      <c r="M542" s="381"/>
      <c r="N542" s="380"/>
      <c r="O542" s="380"/>
      <c r="P542" s="380"/>
      <c r="Q542" s="382"/>
      <c r="R542" s="382"/>
      <c r="S542" s="382"/>
      <c r="T542" s="147" t="s">
        <v>386</v>
      </c>
      <c r="U542" s="383">
        <v>4</v>
      </c>
      <c r="V542" s="600">
        <v>0</v>
      </c>
      <c r="W542" s="600">
        <v>12</v>
      </c>
      <c r="X542" s="123">
        <f t="shared" si="372"/>
        <v>3</v>
      </c>
      <c r="Y542" s="601">
        <f t="shared" si="373"/>
        <v>2977.25</v>
      </c>
      <c r="Z542" s="601">
        <f t="shared" si="396"/>
        <v>1281.5</v>
      </c>
      <c r="AA542" s="600">
        <v>3</v>
      </c>
      <c r="AB542" s="598">
        <f t="shared" ref="AB542:AB547" si="405">AA542/W542</f>
        <v>0.25</v>
      </c>
      <c r="AC542" s="384"/>
      <c r="AD542" s="385"/>
      <c r="AE542" s="600">
        <v>2</v>
      </c>
      <c r="AF542" s="598">
        <f t="shared" ref="AF542:AF547" si="406">AE542/U542</f>
        <v>0.5</v>
      </c>
      <c r="AG542" s="600">
        <f>AE542</f>
        <v>2</v>
      </c>
      <c r="AH542" s="385"/>
      <c r="AI542" s="600">
        <v>1</v>
      </c>
      <c r="AJ542" s="598">
        <f t="shared" si="403"/>
        <v>8.3333333333333329E-2</v>
      </c>
      <c r="AK542" s="600">
        <v>0</v>
      </c>
      <c r="AL542" s="598">
        <f t="shared" si="404"/>
        <v>0</v>
      </c>
      <c r="AM542" s="386">
        <v>11901</v>
      </c>
      <c r="AN542" s="601">
        <v>8</v>
      </c>
      <c r="AO542" s="602">
        <f t="shared" si="391"/>
        <v>6.7176085313628349E-4</v>
      </c>
      <c r="AP542" s="601">
        <f t="shared" si="400"/>
        <v>11909</v>
      </c>
      <c r="AQ542" s="167">
        <v>16100</v>
      </c>
      <c r="AR542" s="665">
        <v>0.73968944099378886</v>
      </c>
      <c r="AS542" s="386">
        <f t="shared" si="374"/>
        <v>11901</v>
      </c>
      <c r="AT542" s="386">
        <f t="shared" si="399"/>
        <v>8</v>
      </c>
      <c r="AU542" s="601">
        <f t="shared" si="375"/>
        <v>11909</v>
      </c>
      <c r="AV542" s="601">
        <v>5118</v>
      </c>
      <c r="AW542" s="598">
        <f t="shared" si="359"/>
        <v>0.43004789513486263</v>
      </c>
      <c r="AX542" s="601">
        <v>8</v>
      </c>
      <c r="AY542" s="598">
        <f t="shared" si="393"/>
        <v>1</v>
      </c>
      <c r="AZ542" s="601">
        <f t="shared" si="376"/>
        <v>5126</v>
      </c>
      <c r="BA542" s="598">
        <f t="shared" si="377"/>
        <v>0.43043076664707364</v>
      </c>
      <c r="BB542" s="601">
        <v>32</v>
      </c>
      <c r="BC542" s="598">
        <f t="shared" si="378"/>
        <v>6.2524423602969914E-3</v>
      </c>
      <c r="BD542" s="601">
        <v>4</v>
      </c>
      <c r="BE542" s="598">
        <f t="shared" si="394"/>
        <v>0.5</v>
      </c>
      <c r="BF542" s="600">
        <f t="shared" si="379"/>
        <v>36</v>
      </c>
      <c r="BG542" s="598">
        <f t="shared" si="380"/>
        <v>7.0230198985563796E-3</v>
      </c>
      <c r="BH542" s="601">
        <v>31</v>
      </c>
      <c r="BI542" s="598">
        <f t="shared" si="381"/>
        <v>0.96875</v>
      </c>
      <c r="BJ542" s="601">
        <v>4</v>
      </c>
      <c r="BK542" s="598">
        <f t="shared" si="395"/>
        <v>1</v>
      </c>
      <c r="BL542" s="600">
        <f t="shared" si="382"/>
        <v>35</v>
      </c>
      <c r="BM542" s="598">
        <f t="shared" si="383"/>
        <v>0.97222222222222221</v>
      </c>
      <c r="BN542" s="601">
        <v>23</v>
      </c>
      <c r="BO542" s="598">
        <f t="shared" si="384"/>
        <v>4.4869293796332421E-3</v>
      </c>
      <c r="BP542" s="601">
        <v>155</v>
      </c>
      <c r="BQ542" s="598">
        <f t="shared" si="370"/>
        <v>3.0238002341006633E-2</v>
      </c>
      <c r="BR542" s="601">
        <f t="shared" si="371"/>
        <v>178</v>
      </c>
      <c r="BS542" s="598">
        <f t="shared" si="385"/>
        <v>3.4724931720639875E-2</v>
      </c>
      <c r="BT542" s="600">
        <v>4</v>
      </c>
      <c r="BU542" s="598">
        <f t="shared" si="386"/>
        <v>0.33333333333333331</v>
      </c>
      <c r="BV542" s="600">
        <v>2</v>
      </c>
      <c r="BW542" s="598">
        <f t="shared" si="387"/>
        <v>0.5</v>
      </c>
      <c r="BX542" s="387" t="str">
        <f t="shared" si="388"/>
        <v/>
      </c>
    </row>
    <row r="543" spans="1:76" s="167" customFormat="1" x14ac:dyDescent="0.2">
      <c r="A543" s="379" t="s">
        <v>219</v>
      </c>
      <c r="B543" s="379" t="s">
        <v>226</v>
      </c>
      <c r="C543" s="379" t="s">
        <v>225</v>
      </c>
      <c r="D543" s="379" t="s">
        <v>515</v>
      </c>
      <c r="E543" s="379" t="s">
        <v>504</v>
      </c>
      <c r="F543" s="379" t="s">
        <v>519</v>
      </c>
      <c r="G543" s="591" t="s">
        <v>321</v>
      </c>
      <c r="H543" s="592" t="s">
        <v>1109</v>
      </c>
      <c r="I543" s="591" t="s">
        <v>934</v>
      </c>
      <c r="J543" s="591"/>
      <c r="K543" s="380"/>
      <c r="L543" s="380"/>
      <c r="M543" s="381"/>
      <c r="N543" s="380"/>
      <c r="O543" s="380"/>
      <c r="P543" s="380"/>
      <c r="Q543" s="382"/>
      <c r="R543" s="382"/>
      <c r="S543" s="382"/>
      <c r="T543" s="391" t="s">
        <v>510</v>
      </c>
      <c r="U543" s="383">
        <v>1</v>
      </c>
      <c r="V543" s="600">
        <v>1</v>
      </c>
      <c r="W543" s="600">
        <v>1</v>
      </c>
      <c r="X543" s="123">
        <f t="shared" si="372"/>
        <v>1</v>
      </c>
      <c r="Y543" s="601">
        <f t="shared" si="373"/>
        <v>2374</v>
      </c>
      <c r="Z543" s="388" t="str">
        <f t="shared" si="396"/>
        <v/>
      </c>
      <c r="AA543" s="600">
        <v>1</v>
      </c>
      <c r="AB543" s="598">
        <f t="shared" si="405"/>
        <v>1</v>
      </c>
      <c r="AC543" s="384"/>
      <c r="AD543" s="385"/>
      <c r="AE543" s="600">
        <v>1</v>
      </c>
      <c r="AF543" s="598">
        <f t="shared" si="406"/>
        <v>1</v>
      </c>
      <c r="AG543" s="600">
        <f>AE543</f>
        <v>1</v>
      </c>
      <c r="AH543" s="385"/>
      <c r="AI543" s="600">
        <v>0</v>
      </c>
      <c r="AJ543" s="598">
        <f t="shared" si="403"/>
        <v>0</v>
      </c>
      <c r="AK543" s="600">
        <v>0</v>
      </c>
      <c r="AL543" s="598">
        <f t="shared" si="404"/>
        <v>0</v>
      </c>
      <c r="AM543" s="386">
        <v>2368</v>
      </c>
      <c r="AN543" s="601">
        <v>6</v>
      </c>
      <c r="AO543" s="602">
        <f t="shared" si="391"/>
        <v>2.527379949452401E-3</v>
      </c>
      <c r="AP543" s="601">
        <f t="shared" si="400"/>
        <v>2374</v>
      </c>
      <c r="AQ543" s="167">
        <v>3670</v>
      </c>
      <c r="AR543" s="665">
        <v>0.64686648501362398</v>
      </c>
      <c r="AS543" s="382" t="str">
        <f t="shared" si="374"/>
        <v/>
      </c>
      <c r="AT543" s="382" t="str">
        <f t="shared" si="399"/>
        <v/>
      </c>
      <c r="AU543" s="388" t="str">
        <f t="shared" si="375"/>
        <v/>
      </c>
      <c r="AV543" s="388"/>
      <c r="AW543" s="385" t="str">
        <f t="shared" si="359"/>
        <v/>
      </c>
      <c r="AX543" s="388"/>
      <c r="AY543" s="385" t="str">
        <f t="shared" si="393"/>
        <v/>
      </c>
      <c r="AZ543" s="388" t="str">
        <f t="shared" si="376"/>
        <v/>
      </c>
      <c r="BA543" s="385" t="str">
        <f t="shared" si="377"/>
        <v/>
      </c>
      <c r="BB543" s="388"/>
      <c r="BC543" s="385" t="str">
        <f t="shared" si="378"/>
        <v/>
      </c>
      <c r="BD543" s="388"/>
      <c r="BE543" s="385" t="str">
        <f t="shared" si="394"/>
        <v/>
      </c>
      <c r="BF543" s="384" t="str">
        <f t="shared" si="379"/>
        <v/>
      </c>
      <c r="BG543" s="385" t="str">
        <f t="shared" si="380"/>
        <v/>
      </c>
      <c r="BH543" s="388"/>
      <c r="BI543" s="385" t="str">
        <f t="shared" si="381"/>
        <v/>
      </c>
      <c r="BJ543" s="388"/>
      <c r="BK543" s="385" t="str">
        <f t="shared" si="395"/>
        <v/>
      </c>
      <c r="BL543" s="384" t="str">
        <f t="shared" si="382"/>
        <v/>
      </c>
      <c r="BM543" s="385" t="str">
        <f t="shared" si="383"/>
        <v/>
      </c>
      <c r="BN543" s="388"/>
      <c r="BO543" s="385" t="str">
        <f t="shared" si="384"/>
        <v/>
      </c>
      <c r="BP543" s="388"/>
      <c r="BQ543" s="385" t="str">
        <f t="shared" si="370"/>
        <v/>
      </c>
      <c r="BR543" s="388" t="str">
        <f t="shared" si="371"/>
        <v/>
      </c>
      <c r="BS543" s="385" t="str">
        <f t="shared" si="385"/>
        <v/>
      </c>
      <c r="BT543" s="600">
        <v>0</v>
      </c>
      <c r="BU543" s="598">
        <f t="shared" si="386"/>
        <v>0</v>
      </c>
      <c r="BV543" s="600">
        <v>0</v>
      </c>
      <c r="BW543" s="598">
        <f t="shared" si="387"/>
        <v>0</v>
      </c>
      <c r="BX543" s="387" t="str">
        <f t="shared" si="388"/>
        <v/>
      </c>
    </row>
    <row r="544" spans="1:76" s="167" customFormat="1" x14ac:dyDescent="0.2">
      <c r="A544" s="379" t="s">
        <v>219</v>
      </c>
      <c r="B544" s="379" t="s">
        <v>226</v>
      </c>
      <c r="C544" s="379" t="s">
        <v>222</v>
      </c>
      <c r="D544" s="379" t="s">
        <v>515</v>
      </c>
      <c r="E544" s="379" t="s">
        <v>504</v>
      </c>
      <c r="F544" s="379" t="s">
        <v>519</v>
      </c>
      <c r="G544" s="591" t="s">
        <v>321</v>
      </c>
      <c r="H544" s="592" t="s">
        <v>1109</v>
      </c>
      <c r="I544" s="591" t="s">
        <v>934</v>
      </c>
      <c r="J544" s="591"/>
      <c r="K544" s="380"/>
      <c r="L544" s="380"/>
      <c r="M544" s="381"/>
      <c r="N544" s="380"/>
      <c r="O544" s="380"/>
      <c r="P544" s="380"/>
      <c r="Q544" s="382"/>
      <c r="R544" s="382"/>
      <c r="S544" s="382"/>
      <c r="T544" s="391" t="s">
        <v>510</v>
      </c>
      <c r="U544" s="383">
        <v>1</v>
      </c>
      <c r="V544" s="600">
        <v>1</v>
      </c>
      <c r="W544" s="600">
        <v>1</v>
      </c>
      <c r="X544" s="123">
        <f t="shared" si="372"/>
        <v>1</v>
      </c>
      <c r="Y544" s="601">
        <f t="shared" si="373"/>
        <v>2463</v>
      </c>
      <c r="Z544" s="388" t="str">
        <f t="shared" si="396"/>
        <v/>
      </c>
      <c r="AA544" s="600">
        <v>1</v>
      </c>
      <c r="AB544" s="598">
        <f t="shared" si="405"/>
        <v>1</v>
      </c>
      <c r="AC544" s="384"/>
      <c r="AD544" s="385"/>
      <c r="AE544" s="600">
        <v>1</v>
      </c>
      <c r="AF544" s="598">
        <f t="shared" si="406"/>
        <v>1</v>
      </c>
      <c r="AG544" s="600">
        <f>AE544</f>
        <v>1</v>
      </c>
      <c r="AH544" s="385"/>
      <c r="AI544" s="600">
        <v>0</v>
      </c>
      <c r="AJ544" s="598">
        <f t="shared" si="403"/>
        <v>0</v>
      </c>
      <c r="AK544" s="600">
        <v>0</v>
      </c>
      <c r="AL544" s="598">
        <f t="shared" si="404"/>
        <v>0</v>
      </c>
      <c r="AM544" s="386">
        <v>2461</v>
      </c>
      <c r="AN544" s="601">
        <v>2</v>
      </c>
      <c r="AO544" s="602">
        <f t="shared" si="391"/>
        <v>8.1201786439301664E-4</v>
      </c>
      <c r="AP544" s="601">
        <f t="shared" si="400"/>
        <v>2463</v>
      </c>
      <c r="AQ544" s="167">
        <v>3820</v>
      </c>
      <c r="AR544" s="665">
        <v>0.64476439790575912</v>
      </c>
      <c r="AS544" s="382" t="str">
        <f t="shared" si="374"/>
        <v/>
      </c>
      <c r="AT544" s="382" t="str">
        <f t="shared" si="399"/>
        <v/>
      </c>
      <c r="AU544" s="388" t="str">
        <f t="shared" si="375"/>
        <v/>
      </c>
      <c r="AV544" s="388"/>
      <c r="AW544" s="385" t="str">
        <f t="shared" si="359"/>
        <v/>
      </c>
      <c r="AX544" s="388"/>
      <c r="AY544" s="385" t="str">
        <f t="shared" si="393"/>
        <v/>
      </c>
      <c r="AZ544" s="388" t="str">
        <f t="shared" si="376"/>
        <v/>
      </c>
      <c r="BA544" s="385" t="str">
        <f t="shared" si="377"/>
        <v/>
      </c>
      <c r="BB544" s="388"/>
      <c r="BC544" s="385" t="str">
        <f t="shared" si="378"/>
        <v/>
      </c>
      <c r="BD544" s="388"/>
      <c r="BE544" s="385" t="str">
        <f t="shared" si="394"/>
        <v/>
      </c>
      <c r="BF544" s="384" t="str">
        <f t="shared" si="379"/>
        <v/>
      </c>
      <c r="BG544" s="385" t="str">
        <f t="shared" si="380"/>
        <v/>
      </c>
      <c r="BH544" s="388"/>
      <c r="BI544" s="385" t="str">
        <f t="shared" si="381"/>
        <v/>
      </c>
      <c r="BJ544" s="388"/>
      <c r="BK544" s="385" t="str">
        <f t="shared" si="395"/>
        <v/>
      </c>
      <c r="BL544" s="384" t="str">
        <f t="shared" si="382"/>
        <v/>
      </c>
      <c r="BM544" s="385" t="str">
        <f t="shared" si="383"/>
        <v/>
      </c>
      <c r="BN544" s="388"/>
      <c r="BO544" s="385" t="str">
        <f t="shared" si="384"/>
        <v/>
      </c>
      <c r="BP544" s="388"/>
      <c r="BQ544" s="385" t="str">
        <f t="shared" si="370"/>
        <v/>
      </c>
      <c r="BR544" s="388" t="str">
        <f t="shared" si="371"/>
        <v/>
      </c>
      <c r="BS544" s="385" t="str">
        <f t="shared" si="385"/>
        <v/>
      </c>
      <c r="BT544" s="600">
        <v>0</v>
      </c>
      <c r="BU544" s="598">
        <f t="shared" si="386"/>
        <v>0</v>
      </c>
      <c r="BV544" s="600">
        <v>0</v>
      </c>
      <c r="BW544" s="598">
        <f t="shared" si="387"/>
        <v>0</v>
      </c>
      <c r="BX544" s="387" t="str">
        <f t="shared" si="388"/>
        <v/>
      </c>
    </row>
    <row r="545" spans="1:76" s="167" customFormat="1" x14ac:dyDescent="0.2">
      <c r="A545" s="379" t="s">
        <v>219</v>
      </c>
      <c r="B545" s="379" t="s">
        <v>226</v>
      </c>
      <c r="C545" s="379" t="s">
        <v>227</v>
      </c>
      <c r="D545" s="379" t="s">
        <v>515</v>
      </c>
      <c r="E545" s="379" t="s">
        <v>504</v>
      </c>
      <c r="F545" s="379" t="s">
        <v>519</v>
      </c>
      <c r="G545" s="591" t="s">
        <v>321</v>
      </c>
      <c r="H545" s="592" t="s">
        <v>1109</v>
      </c>
      <c r="I545" s="591" t="s">
        <v>934</v>
      </c>
      <c r="J545" s="591"/>
      <c r="K545" s="380"/>
      <c r="L545" s="380"/>
      <c r="M545" s="381"/>
      <c r="N545" s="380"/>
      <c r="O545" s="380"/>
      <c r="P545" s="380"/>
      <c r="Q545" s="382"/>
      <c r="R545" s="382"/>
      <c r="S545" s="382"/>
      <c r="T545" s="147" t="s">
        <v>386</v>
      </c>
      <c r="U545" s="383">
        <v>2</v>
      </c>
      <c r="V545" s="383">
        <v>0</v>
      </c>
      <c r="W545" s="383">
        <v>3</v>
      </c>
      <c r="X545" s="123">
        <f t="shared" si="372"/>
        <v>1.5</v>
      </c>
      <c r="Y545" s="601">
        <f t="shared" si="373"/>
        <v>2632.5</v>
      </c>
      <c r="Z545" s="601">
        <f t="shared" si="396"/>
        <v>980.5</v>
      </c>
      <c r="AA545" s="383">
        <v>2</v>
      </c>
      <c r="AB545" s="598">
        <f t="shared" si="405"/>
        <v>0.66666666666666663</v>
      </c>
      <c r="AC545" s="384"/>
      <c r="AD545" s="385"/>
      <c r="AE545" s="383">
        <v>2</v>
      </c>
      <c r="AF545" s="598">
        <f t="shared" si="406"/>
        <v>1</v>
      </c>
      <c r="AG545" s="600">
        <f>AE545</f>
        <v>2</v>
      </c>
      <c r="AH545" s="385"/>
      <c r="AI545" s="600">
        <v>0</v>
      </c>
      <c r="AJ545" s="598">
        <f t="shared" si="403"/>
        <v>0</v>
      </c>
      <c r="AK545" s="600">
        <v>0</v>
      </c>
      <c r="AL545" s="598">
        <f t="shared" si="404"/>
        <v>0</v>
      </c>
      <c r="AM545" s="386">
        <v>5262</v>
      </c>
      <c r="AN545" s="601">
        <v>3</v>
      </c>
      <c r="AO545" s="602">
        <f t="shared" si="391"/>
        <v>5.6980056980056976E-4</v>
      </c>
      <c r="AP545" s="601">
        <f t="shared" si="400"/>
        <v>5265</v>
      </c>
      <c r="AQ545" s="167">
        <v>7610</v>
      </c>
      <c r="AR545" s="665">
        <v>0.69185282522996061</v>
      </c>
      <c r="AS545" s="386">
        <f t="shared" si="374"/>
        <v>5262</v>
      </c>
      <c r="AT545" s="386">
        <f t="shared" si="399"/>
        <v>3</v>
      </c>
      <c r="AU545" s="601">
        <f t="shared" si="375"/>
        <v>5265</v>
      </c>
      <c r="AV545" s="601">
        <v>1958</v>
      </c>
      <c r="AW545" s="598">
        <f t="shared" si="359"/>
        <v>0.37210186240973014</v>
      </c>
      <c r="AX545" s="601">
        <v>3</v>
      </c>
      <c r="AY545" s="598">
        <f t="shared" si="393"/>
        <v>1</v>
      </c>
      <c r="AZ545" s="601">
        <f t="shared" si="376"/>
        <v>1961</v>
      </c>
      <c r="BA545" s="598">
        <f t="shared" si="377"/>
        <v>0.37245963912630581</v>
      </c>
      <c r="BB545" s="601">
        <v>9</v>
      </c>
      <c r="BC545" s="598">
        <f t="shared" si="378"/>
        <v>4.5965270684371808E-3</v>
      </c>
      <c r="BD545" s="600">
        <v>2</v>
      </c>
      <c r="BE545" s="598">
        <f t="shared" si="394"/>
        <v>0.66666666666666663</v>
      </c>
      <c r="BF545" s="600">
        <f t="shared" si="379"/>
        <v>11</v>
      </c>
      <c r="BG545" s="598">
        <f t="shared" si="380"/>
        <v>5.6093829678735335E-3</v>
      </c>
      <c r="BH545" s="601">
        <v>9</v>
      </c>
      <c r="BI545" s="598">
        <f t="shared" si="381"/>
        <v>1</v>
      </c>
      <c r="BJ545" s="600">
        <v>2</v>
      </c>
      <c r="BK545" s="598">
        <f t="shared" si="395"/>
        <v>1</v>
      </c>
      <c r="BL545" s="600">
        <f t="shared" si="382"/>
        <v>11</v>
      </c>
      <c r="BM545" s="598">
        <f t="shared" si="383"/>
        <v>1</v>
      </c>
      <c r="BN545" s="601">
        <v>1</v>
      </c>
      <c r="BO545" s="598">
        <f t="shared" si="384"/>
        <v>5.099439061703213E-4</v>
      </c>
      <c r="BP545" s="601">
        <v>113</v>
      </c>
      <c r="BQ545" s="598">
        <f t="shared" si="370"/>
        <v>5.7623661397246305E-2</v>
      </c>
      <c r="BR545" s="601">
        <f t="shared" si="371"/>
        <v>114</v>
      </c>
      <c r="BS545" s="598">
        <f t="shared" si="385"/>
        <v>5.8133605303416623E-2</v>
      </c>
      <c r="BT545" s="600">
        <v>1</v>
      </c>
      <c r="BU545" s="598">
        <f t="shared" si="386"/>
        <v>0.33333333333333331</v>
      </c>
      <c r="BV545" s="600">
        <v>1</v>
      </c>
      <c r="BW545" s="598">
        <f t="shared" si="387"/>
        <v>0.5</v>
      </c>
      <c r="BX545" s="387" t="str">
        <f t="shared" si="388"/>
        <v/>
      </c>
    </row>
    <row r="546" spans="1:76" s="167" customFormat="1" x14ac:dyDescent="0.2">
      <c r="A546" s="379" t="s">
        <v>219</v>
      </c>
      <c r="B546" s="379" t="s">
        <v>226</v>
      </c>
      <c r="C546" s="379" t="s">
        <v>224</v>
      </c>
      <c r="D546" s="379" t="s">
        <v>515</v>
      </c>
      <c r="E546" s="379" t="s">
        <v>504</v>
      </c>
      <c r="F546" s="379" t="s">
        <v>519</v>
      </c>
      <c r="G546" s="591" t="s">
        <v>321</v>
      </c>
      <c r="H546" s="592" t="s">
        <v>1109</v>
      </c>
      <c r="I546" s="591" t="s">
        <v>934</v>
      </c>
      <c r="J546" s="591"/>
      <c r="K546" s="391" t="s">
        <v>449</v>
      </c>
      <c r="L546" s="391" t="s">
        <v>461</v>
      </c>
      <c r="M546" s="473" t="s">
        <v>462</v>
      </c>
      <c r="N546" s="391" t="s">
        <v>437</v>
      </c>
      <c r="O546" s="391" t="s">
        <v>438</v>
      </c>
      <c r="P546" s="391" t="s">
        <v>438</v>
      </c>
      <c r="Q546" s="386">
        <v>31564</v>
      </c>
      <c r="R546" s="386">
        <v>323</v>
      </c>
      <c r="S546" s="386">
        <v>42</v>
      </c>
      <c r="T546" s="147" t="s">
        <v>386</v>
      </c>
      <c r="U546" s="383">
        <v>4</v>
      </c>
      <c r="V546" s="600">
        <v>0</v>
      </c>
      <c r="W546" s="600">
        <v>8</v>
      </c>
      <c r="X546" s="123">
        <f t="shared" si="372"/>
        <v>2</v>
      </c>
      <c r="Y546" s="601">
        <f t="shared" si="373"/>
        <v>2388.25</v>
      </c>
      <c r="Z546" s="601">
        <f t="shared" si="396"/>
        <v>1020.25</v>
      </c>
      <c r="AA546" s="600">
        <v>4</v>
      </c>
      <c r="AB546" s="598">
        <f t="shared" si="405"/>
        <v>0.5</v>
      </c>
      <c r="AC546" s="384"/>
      <c r="AD546" s="385"/>
      <c r="AE546" s="600">
        <v>2</v>
      </c>
      <c r="AF546" s="598">
        <f t="shared" si="406"/>
        <v>0.5</v>
      </c>
      <c r="AG546" s="600">
        <f>AE546</f>
        <v>2</v>
      </c>
      <c r="AH546" s="385"/>
      <c r="AI546" s="600">
        <v>1</v>
      </c>
      <c r="AJ546" s="598">
        <f t="shared" si="403"/>
        <v>0.125</v>
      </c>
      <c r="AK546" s="600">
        <v>1</v>
      </c>
      <c r="AL546" s="598">
        <f t="shared" si="404"/>
        <v>0.25</v>
      </c>
      <c r="AM546" s="386">
        <v>9548</v>
      </c>
      <c r="AN546" s="601">
        <v>5</v>
      </c>
      <c r="AO546" s="602">
        <f t="shared" si="391"/>
        <v>5.2339579189783318E-4</v>
      </c>
      <c r="AP546" s="601">
        <f t="shared" si="400"/>
        <v>9553</v>
      </c>
      <c r="AQ546" s="167">
        <v>13950</v>
      </c>
      <c r="AR546" s="665">
        <v>0.68480286738351259</v>
      </c>
      <c r="AS546" s="386">
        <f t="shared" si="374"/>
        <v>9548</v>
      </c>
      <c r="AT546" s="386">
        <f t="shared" si="399"/>
        <v>5</v>
      </c>
      <c r="AU546" s="601">
        <f t="shared" si="375"/>
        <v>9553</v>
      </c>
      <c r="AV546" s="601">
        <v>4076</v>
      </c>
      <c r="AW546" s="598">
        <f t="shared" si="359"/>
        <v>0.42689568496020108</v>
      </c>
      <c r="AX546" s="601">
        <v>5</v>
      </c>
      <c r="AY546" s="598">
        <f t="shared" si="393"/>
        <v>1</v>
      </c>
      <c r="AZ546" s="601">
        <f t="shared" si="376"/>
        <v>4081</v>
      </c>
      <c r="BA546" s="598">
        <f t="shared" si="377"/>
        <v>0.42719564534701143</v>
      </c>
      <c r="BB546" s="601">
        <v>18</v>
      </c>
      <c r="BC546" s="598">
        <f t="shared" si="378"/>
        <v>4.416094210009814E-3</v>
      </c>
      <c r="BD546" s="601">
        <v>4</v>
      </c>
      <c r="BE546" s="598">
        <f t="shared" si="394"/>
        <v>0.8</v>
      </c>
      <c r="BF546" s="600">
        <f t="shared" si="379"/>
        <v>22</v>
      </c>
      <c r="BG546" s="598">
        <f t="shared" si="380"/>
        <v>5.3908355795148251E-3</v>
      </c>
      <c r="BH546" s="601">
        <v>16</v>
      </c>
      <c r="BI546" s="598">
        <f t="shared" si="381"/>
        <v>0.88888888888888884</v>
      </c>
      <c r="BJ546" s="601">
        <v>4</v>
      </c>
      <c r="BK546" s="598">
        <f t="shared" si="395"/>
        <v>1</v>
      </c>
      <c r="BL546" s="600">
        <f t="shared" si="382"/>
        <v>20</v>
      </c>
      <c r="BM546" s="598">
        <f t="shared" si="383"/>
        <v>0.90909090909090906</v>
      </c>
      <c r="BN546" s="601">
        <v>70</v>
      </c>
      <c r="BO546" s="598">
        <f t="shared" si="384"/>
        <v>1.7152658662092625E-2</v>
      </c>
      <c r="BP546" s="601">
        <v>70</v>
      </c>
      <c r="BQ546" s="598">
        <f t="shared" si="370"/>
        <v>1.7152658662092625E-2</v>
      </c>
      <c r="BR546" s="601">
        <f t="shared" si="371"/>
        <v>140</v>
      </c>
      <c r="BS546" s="598">
        <f t="shared" si="385"/>
        <v>3.430531732418525E-2</v>
      </c>
      <c r="BT546" s="600">
        <v>2</v>
      </c>
      <c r="BU546" s="598">
        <f t="shared" si="386"/>
        <v>0.25</v>
      </c>
      <c r="BV546" s="600">
        <v>1</v>
      </c>
      <c r="BW546" s="598">
        <f t="shared" si="387"/>
        <v>0.25</v>
      </c>
      <c r="BX546" s="387" t="str">
        <f t="shared" si="388"/>
        <v/>
      </c>
    </row>
    <row r="547" spans="1:76" s="487" customFormat="1" ht="13.5" thickBot="1" x14ac:dyDescent="0.25">
      <c r="A547" s="392" t="s">
        <v>219</v>
      </c>
      <c r="B547" s="392" t="s">
        <v>226</v>
      </c>
      <c r="C547" s="392" t="s">
        <v>502</v>
      </c>
      <c r="D547" s="392" t="s">
        <v>509</v>
      </c>
      <c r="E547" s="392" t="s">
        <v>504</v>
      </c>
      <c r="F547" s="392" t="s">
        <v>519</v>
      </c>
      <c r="G547" s="593" t="s">
        <v>321</v>
      </c>
      <c r="H547" s="357" t="s">
        <v>1109</v>
      </c>
      <c r="I547" s="591" t="s">
        <v>934</v>
      </c>
      <c r="J547" s="593"/>
      <c r="K547" s="467"/>
      <c r="L547" s="467"/>
      <c r="M547" s="467"/>
      <c r="N547" s="467"/>
      <c r="O547" s="467"/>
      <c r="P547" s="467"/>
      <c r="Q547" s="466"/>
      <c r="R547" s="466"/>
      <c r="S547" s="466"/>
      <c r="T547" s="127" t="s">
        <v>386</v>
      </c>
      <c r="U547" s="397">
        <v>1</v>
      </c>
      <c r="V547" s="397">
        <v>0</v>
      </c>
      <c r="W547" s="397">
        <v>4</v>
      </c>
      <c r="X547" s="606">
        <f t="shared" si="372"/>
        <v>4</v>
      </c>
      <c r="Y547" s="607">
        <f t="shared" si="373"/>
        <v>31564</v>
      </c>
      <c r="Z547" s="607">
        <f t="shared" si="396"/>
        <v>12908</v>
      </c>
      <c r="AA547" s="605">
        <v>2</v>
      </c>
      <c r="AB547" s="608">
        <f t="shared" si="405"/>
        <v>0.5</v>
      </c>
      <c r="AC547" s="605">
        <v>0</v>
      </c>
      <c r="AD547" s="608" t="s">
        <v>434</v>
      </c>
      <c r="AE547" s="605">
        <v>1</v>
      </c>
      <c r="AF547" s="608">
        <f t="shared" si="406"/>
        <v>1</v>
      </c>
      <c r="AG547" s="605">
        <v>1</v>
      </c>
      <c r="AH547" s="399"/>
      <c r="AI547" s="398"/>
      <c r="AJ547" s="399"/>
      <c r="AK547" s="398"/>
      <c r="AL547" s="399"/>
      <c r="AM547" s="396">
        <v>31540</v>
      </c>
      <c r="AN547" s="607">
        <v>24</v>
      </c>
      <c r="AO547" s="609">
        <f t="shared" si="391"/>
        <v>7.6035990368774557E-4</v>
      </c>
      <c r="AP547" s="607">
        <f t="shared" si="400"/>
        <v>31564</v>
      </c>
      <c r="AQ547" s="167">
        <v>45150</v>
      </c>
      <c r="AR547" s="665">
        <v>0.69909191583610186</v>
      </c>
      <c r="AS547" s="396">
        <f t="shared" si="374"/>
        <v>31540</v>
      </c>
      <c r="AT547" s="396">
        <f t="shared" si="399"/>
        <v>24</v>
      </c>
      <c r="AU547" s="607">
        <f t="shared" si="375"/>
        <v>31564</v>
      </c>
      <c r="AV547" s="607">
        <v>12885</v>
      </c>
      <c r="AW547" s="608">
        <f t="shared" si="359"/>
        <v>0.40852885225110969</v>
      </c>
      <c r="AX547" s="607">
        <v>23</v>
      </c>
      <c r="AY547" s="608">
        <f t="shared" si="393"/>
        <v>0.95833333333333337</v>
      </c>
      <c r="AZ547" s="607">
        <f t="shared" si="376"/>
        <v>12908</v>
      </c>
      <c r="BA547" s="608">
        <f t="shared" si="377"/>
        <v>0.40894690153339247</v>
      </c>
      <c r="BB547" s="607">
        <v>70</v>
      </c>
      <c r="BC547" s="608">
        <f t="shared" si="378"/>
        <v>5.4326736515327902E-3</v>
      </c>
      <c r="BD547" s="605">
        <v>10</v>
      </c>
      <c r="BE547" s="608">
        <f t="shared" si="394"/>
        <v>0.43478260869565216</v>
      </c>
      <c r="BF547" s="605">
        <f t="shared" si="379"/>
        <v>80</v>
      </c>
      <c r="BG547" s="608">
        <f t="shared" si="380"/>
        <v>6.1977068484660672E-3</v>
      </c>
      <c r="BH547" s="607">
        <v>67</v>
      </c>
      <c r="BI547" s="608">
        <f t="shared" si="381"/>
        <v>0.95714285714285718</v>
      </c>
      <c r="BJ547" s="605">
        <v>10</v>
      </c>
      <c r="BK547" s="608">
        <f t="shared" si="395"/>
        <v>1</v>
      </c>
      <c r="BL547" s="605">
        <f t="shared" si="382"/>
        <v>77</v>
      </c>
      <c r="BM547" s="608">
        <f t="shared" si="383"/>
        <v>0.96250000000000002</v>
      </c>
      <c r="BN547" s="607">
        <v>30</v>
      </c>
      <c r="BO547" s="608">
        <f t="shared" si="384"/>
        <v>2.3241400681747754E-3</v>
      </c>
      <c r="BP547" s="607">
        <v>152</v>
      </c>
      <c r="BQ547" s="608">
        <f t="shared" si="370"/>
        <v>1.1775643012085528E-2</v>
      </c>
      <c r="BR547" s="607">
        <f t="shared" si="371"/>
        <v>182</v>
      </c>
      <c r="BS547" s="608">
        <f t="shared" si="385"/>
        <v>1.4099783080260303E-2</v>
      </c>
      <c r="BT547" s="605">
        <v>0</v>
      </c>
      <c r="BU547" s="608">
        <f t="shared" si="386"/>
        <v>0</v>
      </c>
      <c r="BV547" s="605">
        <v>0</v>
      </c>
      <c r="BW547" s="608">
        <f t="shared" si="387"/>
        <v>0</v>
      </c>
      <c r="BX547" s="411" t="str">
        <f t="shared" si="388"/>
        <v/>
      </c>
    </row>
    <row r="548" spans="1:76" s="507" customFormat="1" ht="13.5" thickBot="1" x14ac:dyDescent="0.25">
      <c r="A548" s="432" t="s">
        <v>389</v>
      </c>
      <c r="B548" s="432" t="s">
        <v>551</v>
      </c>
      <c r="C548" s="432" t="s">
        <v>502</v>
      </c>
      <c r="D548" s="432" t="s">
        <v>517</v>
      </c>
      <c r="E548" s="432" t="s">
        <v>518</v>
      </c>
      <c r="F548" s="432" t="s">
        <v>519</v>
      </c>
      <c r="G548" s="355" t="s">
        <v>320</v>
      </c>
      <c r="H548" s="650" t="s">
        <v>517</v>
      </c>
      <c r="I548" s="650" t="s">
        <v>517</v>
      </c>
      <c r="J548" s="355"/>
      <c r="K548" s="434" t="s">
        <v>449</v>
      </c>
      <c r="L548" s="434" t="s">
        <v>951</v>
      </c>
      <c r="M548" s="464" t="s">
        <v>952</v>
      </c>
      <c r="N548" s="434" t="s">
        <v>437</v>
      </c>
      <c r="O548" s="435"/>
      <c r="P548" s="435"/>
      <c r="Q548" s="436"/>
      <c r="R548" s="436"/>
      <c r="S548" s="436"/>
      <c r="T548" s="391" t="s">
        <v>510</v>
      </c>
      <c r="U548" s="437">
        <v>7</v>
      </c>
      <c r="V548" s="346">
        <v>0</v>
      </c>
      <c r="W548" s="346">
        <v>13</v>
      </c>
      <c r="X548" s="347">
        <f t="shared" si="372"/>
        <v>1.8571428571428572</v>
      </c>
      <c r="Y548" s="348">
        <f t="shared" si="373"/>
        <v>4272.4285714285716</v>
      </c>
      <c r="Z548" s="348">
        <f t="shared" si="396"/>
        <v>2301.4285714285716</v>
      </c>
      <c r="AA548" s="438"/>
      <c r="AB548" s="439"/>
      <c r="AC548" s="438"/>
      <c r="AD548" s="439"/>
      <c r="AE548" s="438"/>
      <c r="AF548" s="439"/>
      <c r="AG548" s="438"/>
      <c r="AH548" s="439"/>
      <c r="AI548" s="346">
        <v>6</v>
      </c>
      <c r="AJ548" s="349">
        <f>AI548/W548</f>
        <v>0.46153846153846156</v>
      </c>
      <c r="AK548" s="346">
        <v>5</v>
      </c>
      <c r="AL548" s="349">
        <f>AK548/U548</f>
        <v>0.7142857142857143</v>
      </c>
      <c r="AM548" s="440">
        <v>29907</v>
      </c>
      <c r="AN548" s="441"/>
      <c r="AO548" s="442"/>
      <c r="AP548" s="348">
        <f t="shared" si="400"/>
        <v>29907</v>
      </c>
      <c r="AQ548" s="167">
        <v>39900</v>
      </c>
      <c r="AR548" s="665">
        <v>0.74954887218045108</v>
      </c>
      <c r="AS548" s="440">
        <f t="shared" si="374"/>
        <v>29907</v>
      </c>
      <c r="AT548" s="436"/>
      <c r="AU548" s="348">
        <f t="shared" si="375"/>
        <v>29907</v>
      </c>
      <c r="AV548" s="348">
        <v>16110</v>
      </c>
      <c r="AW548" s="349">
        <f t="shared" si="359"/>
        <v>0.53866987661751431</v>
      </c>
      <c r="AX548" s="441"/>
      <c r="AY548" s="439"/>
      <c r="AZ548" s="348">
        <f t="shared" si="376"/>
        <v>16110</v>
      </c>
      <c r="BA548" s="349">
        <f t="shared" si="377"/>
        <v>0.53866987661751431</v>
      </c>
      <c r="BB548" s="348">
        <v>214</v>
      </c>
      <c r="BC548" s="349">
        <f t="shared" si="378"/>
        <v>1.3283674736188703E-2</v>
      </c>
      <c r="BD548" s="438"/>
      <c r="BE548" s="439"/>
      <c r="BF548" s="346">
        <f t="shared" si="379"/>
        <v>214</v>
      </c>
      <c r="BG548" s="349">
        <f t="shared" si="380"/>
        <v>1.3283674736188703E-2</v>
      </c>
      <c r="BH548" s="348">
        <v>214</v>
      </c>
      <c r="BI548" s="349">
        <f t="shared" si="381"/>
        <v>1</v>
      </c>
      <c r="BJ548" s="438"/>
      <c r="BK548" s="439" t="str">
        <f t="shared" si="395"/>
        <v/>
      </c>
      <c r="BL548" s="346">
        <f t="shared" si="382"/>
        <v>214</v>
      </c>
      <c r="BM548" s="349">
        <f t="shared" si="383"/>
        <v>1</v>
      </c>
      <c r="BN548" s="348">
        <v>884</v>
      </c>
      <c r="BO548" s="349">
        <f t="shared" si="384"/>
        <v>5.4872749844816882E-2</v>
      </c>
      <c r="BP548" s="348">
        <v>747</v>
      </c>
      <c r="BQ548" s="349">
        <f t="shared" si="370"/>
        <v>4.6368715083798882E-2</v>
      </c>
      <c r="BR548" s="348">
        <f t="shared" si="371"/>
        <v>1631</v>
      </c>
      <c r="BS548" s="349">
        <f t="shared" si="385"/>
        <v>0.10124146492861577</v>
      </c>
      <c r="BT548" s="346">
        <v>7</v>
      </c>
      <c r="BU548" s="349">
        <f t="shared" si="386"/>
        <v>0.53846153846153844</v>
      </c>
      <c r="BV548" s="346">
        <v>5</v>
      </c>
      <c r="BW548" s="349">
        <f t="shared" si="387"/>
        <v>0.7142857142857143</v>
      </c>
      <c r="BX548" s="443" t="str">
        <f t="shared" si="388"/>
        <v/>
      </c>
    </row>
    <row r="549" spans="1:76" s="486" customFormat="1" x14ac:dyDescent="0.2">
      <c r="A549" s="400" t="s">
        <v>228</v>
      </c>
      <c r="B549" s="400" t="s">
        <v>229</v>
      </c>
      <c r="C549" s="400" t="s">
        <v>502</v>
      </c>
      <c r="D549" s="400" t="s">
        <v>515</v>
      </c>
      <c r="E549" s="400" t="s">
        <v>504</v>
      </c>
      <c r="F549" s="400" t="s">
        <v>519</v>
      </c>
      <c r="G549" s="592" t="s">
        <v>319</v>
      </c>
      <c r="H549" s="592" t="s">
        <v>1112</v>
      </c>
      <c r="I549" s="592" t="s">
        <v>934</v>
      </c>
      <c r="J549" s="592"/>
      <c r="K549" s="535" t="s">
        <v>436</v>
      </c>
      <c r="L549" s="535" t="s">
        <v>438</v>
      </c>
      <c r="M549" s="567" t="s">
        <v>457</v>
      </c>
      <c r="N549" s="430" t="s">
        <v>437</v>
      </c>
      <c r="O549" s="535" t="s">
        <v>438</v>
      </c>
      <c r="P549" s="535" t="s">
        <v>438</v>
      </c>
      <c r="Q549" s="536">
        <v>5281</v>
      </c>
      <c r="R549" s="536">
        <v>61</v>
      </c>
      <c r="S549" s="536">
        <v>15</v>
      </c>
      <c r="T549" s="430" t="s">
        <v>510</v>
      </c>
      <c r="U549" s="405">
        <v>6</v>
      </c>
      <c r="V549" s="597">
        <v>0</v>
      </c>
      <c r="W549" s="597">
        <v>15</v>
      </c>
      <c r="X549" s="113">
        <f t="shared" si="372"/>
        <v>2.5</v>
      </c>
      <c r="Y549" s="114">
        <f t="shared" si="373"/>
        <v>4984.5</v>
      </c>
      <c r="Z549" s="114">
        <f t="shared" si="396"/>
        <v>505.33333333333331</v>
      </c>
      <c r="AA549" s="597">
        <v>5</v>
      </c>
      <c r="AB549" s="115">
        <f>AA549/W549</f>
        <v>0.33333333333333331</v>
      </c>
      <c r="AC549" s="406"/>
      <c r="AD549" s="407"/>
      <c r="AE549" s="597">
        <v>4</v>
      </c>
      <c r="AF549" s="115">
        <f>AE549/U549</f>
        <v>0.66666666666666663</v>
      </c>
      <c r="AG549" s="597">
        <f>AE549+AG548</f>
        <v>4</v>
      </c>
      <c r="AH549" s="115">
        <f>(AG549+AG548)/(U549+1)</f>
        <v>0.5714285714285714</v>
      </c>
      <c r="AI549" s="406"/>
      <c r="AJ549" s="407"/>
      <c r="AK549" s="406"/>
      <c r="AL549" s="407"/>
      <c r="AM549" s="408">
        <f>AM548</f>
        <v>29907</v>
      </c>
      <c r="AN549" s="114">
        <f>AN548</f>
        <v>0</v>
      </c>
      <c r="AO549" s="118">
        <f t="shared" ref="AO549:AO556" si="407">AN549/AP549</f>
        <v>0</v>
      </c>
      <c r="AP549" s="114">
        <f t="shared" si="400"/>
        <v>29907</v>
      </c>
      <c r="AQ549" s="167">
        <v>8420</v>
      </c>
      <c r="AR549" s="665">
        <v>0.62719714964370543</v>
      </c>
      <c r="AS549" s="408">
        <f t="shared" si="374"/>
        <v>29907</v>
      </c>
      <c r="AT549" s="408">
        <f t="shared" ref="AT549:AT556" si="408">IF(V549=0,AN549,"")</f>
        <v>0</v>
      </c>
      <c r="AU549" s="114">
        <f t="shared" si="375"/>
        <v>29907</v>
      </c>
      <c r="AV549" s="114">
        <v>2975</v>
      </c>
      <c r="AW549" s="115">
        <f t="shared" si="359"/>
        <v>9.9475039288460895E-2</v>
      </c>
      <c r="AX549" s="114">
        <v>57</v>
      </c>
      <c r="AY549" s="115" t="str">
        <f t="shared" ref="AY549:AY560" si="409">IF(AT549="","",IF(AT549=0,"",AX549/AT549))</f>
        <v/>
      </c>
      <c r="AZ549" s="114">
        <f t="shared" si="376"/>
        <v>3032</v>
      </c>
      <c r="BA549" s="115">
        <f t="shared" si="377"/>
        <v>0.10138094760423981</v>
      </c>
      <c r="BB549" s="114">
        <v>31</v>
      </c>
      <c r="BC549" s="115">
        <f t="shared" si="378"/>
        <v>1.0420168067226891E-2</v>
      </c>
      <c r="BD549" s="114">
        <v>7</v>
      </c>
      <c r="BE549" s="115">
        <f t="shared" ref="BE549:BE556" si="410">IF(BD549="","",BD549/AX549)</f>
        <v>0.12280701754385964</v>
      </c>
      <c r="BF549" s="597">
        <f t="shared" si="379"/>
        <v>38</v>
      </c>
      <c r="BG549" s="115">
        <f t="shared" si="380"/>
        <v>1.2532981530343008E-2</v>
      </c>
      <c r="BH549" s="114">
        <v>26</v>
      </c>
      <c r="BI549" s="115">
        <f t="shared" si="381"/>
        <v>0.83870967741935487</v>
      </c>
      <c r="BJ549" s="114">
        <v>5</v>
      </c>
      <c r="BK549" s="115">
        <f t="shared" si="395"/>
        <v>0.7142857142857143</v>
      </c>
      <c r="BL549" s="597">
        <f t="shared" si="382"/>
        <v>31</v>
      </c>
      <c r="BM549" s="115">
        <f t="shared" si="383"/>
        <v>0.81578947368421051</v>
      </c>
      <c r="BN549" s="114">
        <v>16</v>
      </c>
      <c r="BO549" s="115">
        <f t="shared" si="384"/>
        <v>5.2770448548812663E-3</v>
      </c>
      <c r="BP549" s="114">
        <v>27</v>
      </c>
      <c r="BQ549" s="115">
        <f t="shared" si="370"/>
        <v>8.9050131926121379E-3</v>
      </c>
      <c r="BR549" s="114">
        <f t="shared" si="371"/>
        <v>43</v>
      </c>
      <c r="BS549" s="115">
        <f t="shared" si="385"/>
        <v>1.4182058047493404E-2</v>
      </c>
      <c r="BT549" s="597">
        <v>5</v>
      </c>
      <c r="BU549" s="115">
        <f t="shared" si="386"/>
        <v>0.33333333333333331</v>
      </c>
      <c r="BV549" s="114">
        <v>2</v>
      </c>
      <c r="BW549" s="115">
        <f t="shared" si="387"/>
        <v>0.33333333333333331</v>
      </c>
      <c r="BX549" s="409" t="str">
        <f t="shared" si="388"/>
        <v/>
      </c>
    </row>
    <row r="550" spans="1:76" s="487" customFormat="1" ht="13.5" thickBot="1" x14ac:dyDescent="0.25">
      <c r="A550" s="392" t="s">
        <v>228</v>
      </c>
      <c r="B550" s="392" t="s">
        <v>229</v>
      </c>
      <c r="C550" s="392" t="s">
        <v>502</v>
      </c>
      <c r="D550" s="392" t="s">
        <v>509</v>
      </c>
      <c r="E550" s="392" t="s">
        <v>504</v>
      </c>
      <c r="F550" s="392" t="s">
        <v>519</v>
      </c>
      <c r="G550" s="593" t="s">
        <v>319</v>
      </c>
      <c r="H550" s="593" t="s">
        <v>1112</v>
      </c>
      <c r="I550" s="593" t="s">
        <v>934</v>
      </c>
      <c r="J550" s="593"/>
      <c r="K550" s="467"/>
      <c r="L550" s="467"/>
      <c r="M550" s="468"/>
      <c r="N550" s="467"/>
      <c r="O550" s="467"/>
      <c r="P550" s="467"/>
      <c r="Q550" s="466"/>
      <c r="R550" s="466"/>
      <c r="S550" s="466"/>
      <c r="T550" s="147" t="s">
        <v>386</v>
      </c>
      <c r="U550" s="397">
        <v>1</v>
      </c>
      <c r="V550" s="605">
        <v>0</v>
      </c>
      <c r="W550" s="605">
        <v>5</v>
      </c>
      <c r="X550" s="606">
        <f t="shared" si="372"/>
        <v>5</v>
      </c>
      <c r="Y550" s="607">
        <f t="shared" si="373"/>
        <v>5281</v>
      </c>
      <c r="Z550" s="607">
        <f t="shared" si="396"/>
        <v>3032</v>
      </c>
      <c r="AA550" s="605">
        <v>2</v>
      </c>
      <c r="AB550" s="608">
        <f>AA550/W550</f>
        <v>0.4</v>
      </c>
      <c r="AC550" s="605">
        <v>3</v>
      </c>
      <c r="AD550" s="608" t="s">
        <v>434</v>
      </c>
      <c r="AE550" s="605">
        <v>1</v>
      </c>
      <c r="AF550" s="608">
        <f>AE550/U550</f>
        <v>1</v>
      </c>
      <c r="AG550" s="605">
        <v>1</v>
      </c>
      <c r="AH550" s="399"/>
      <c r="AI550" s="398"/>
      <c r="AJ550" s="399"/>
      <c r="AK550" s="398"/>
      <c r="AL550" s="399"/>
      <c r="AM550" s="396">
        <v>5218</v>
      </c>
      <c r="AN550" s="607">
        <v>63</v>
      </c>
      <c r="AO550" s="609">
        <f t="shared" si="407"/>
        <v>1.1929558795682636E-2</v>
      </c>
      <c r="AP550" s="607">
        <f t="shared" si="400"/>
        <v>5281</v>
      </c>
      <c r="AQ550" s="167">
        <v>8420</v>
      </c>
      <c r="AR550" s="665">
        <v>0.62719714964370543</v>
      </c>
      <c r="AS550" s="396">
        <f t="shared" si="374"/>
        <v>5218</v>
      </c>
      <c r="AT550" s="396">
        <f t="shared" si="408"/>
        <v>63</v>
      </c>
      <c r="AU550" s="607">
        <f t="shared" si="375"/>
        <v>5281</v>
      </c>
      <c r="AV550" s="607">
        <v>2975</v>
      </c>
      <c r="AW550" s="608">
        <f t="shared" si="359"/>
        <v>0.57014181678804143</v>
      </c>
      <c r="AX550" s="607">
        <v>57</v>
      </c>
      <c r="AY550" s="608">
        <f t="shared" si="409"/>
        <v>0.90476190476190477</v>
      </c>
      <c r="AZ550" s="607">
        <f t="shared" si="376"/>
        <v>3032</v>
      </c>
      <c r="BA550" s="608">
        <f t="shared" si="377"/>
        <v>0.57413368680174215</v>
      </c>
      <c r="BB550" s="607">
        <v>31</v>
      </c>
      <c r="BC550" s="608">
        <f t="shared" si="378"/>
        <v>1.0420168067226891E-2</v>
      </c>
      <c r="BD550" s="607">
        <v>7</v>
      </c>
      <c r="BE550" s="608">
        <f t="shared" si="410"/>
        <v>0.12280701754385964</v>
      </c>
      <c r="BF550" s="605">
        <f t="shared" si="379"/>
        <v>38</v>
      </c>
      <c r="BG550" s="608">
        <f t="shared" si="380"/>
        <v>1.2532981530343008E-2</v>
      </c>
      <c r="BH550" s="607">
        <v>26</v>
      </c>
      <c r="BI550" s="608">
        <f t="shared" si="381"/>
        <v>0.83870967741935487</v>
      </c>
      <c r="BJ550" s="607">
        <v>5</v>
      </c>
      <c r="BK550" s="608">
        <f t="shared" si="395"/>
        <v>0.7142857142857143</v>
      </c>
      <c r="BL550" s="605">
        <f t="shared" si="382"/>
        <v>31</v>
      </c>
      <c r="BM550" s="608">
        <f t="shared" si="383"/>
        <v>0.81578947368421051</v>
      </c>
      <c r="BN550" s="607">
        <v>8</v>
      </c>
      <c r="BO550" s="608">
        <f t="shared" si="384"/>
        <v>2.6385224274406332E-3</v>
      </c>
      <c r="BP550" s="607">
        <v>63</v>
      </c>
      <c r="BQ550" s="608">
        <f t="shared" si="370"/>
        <v>2.0778364116094988E-2</v>
      </c>
      <c r="BR550" s="607">
        <f t="shared" si="371"/>
        <v>71</v>
      </c>
      <c r="BS550" s="608">
        <f t="shared" si="385"/>
        <v>2.3416886543535621E-2</v>
      </c>
      <c r="BT550" s="605">
        <v>2</v>
      </c>
      <c r="BU550" s="608">
        <f t="shared" si="386"/>
        <v>0.4</v>
      </c>
      <c r="BV550" s="607">
        <v>0</v>
      </c>
      <c r="BW550" s="608">
        <f t="shared" si="387"/>
        <v>0</v>
      </c>
      <c r="BX550" s="411" t="str">
        <f t="shared" si="388"/>
        <v/>
      </c>
    </row>
    <row r="551" spans="1:76" s="486" customFormat="1" x14ac:dyDescent="0.2">
      <c r="A551" s="400" t="s">
        <v>235</v>
      </c>
      <c r="B551" s="400" t="s">
        <v>238</v>
      </c>
      <c r="C551" s="400" t="s">
        <v>502</v>
      </c>
      <c r="D551" s="400" t="s">
        <v>507</v>
      </c>
      <c r="E551" s="400" t="s">
        <v>504</v>
      </c>
      <c r="F551" s="400" t="s">
        <v>505</v>
      </c>
      <c r="G551" s="592" t="s">
        <v>317</v>
      </c>
      <c r="H551" s="592" t="s">
        <v>1109</v>
      </c>
      <c r="I551" s="591" t="s">
        <v>934</v>
      </c>
      <c r="J551" s="592"/>
      <c r="K551" s="401"/>
      <c r="L551" s="401"/>
      <c r="M551" s="402"/>
      <c r="N551" s="401"/>
      <c r="O551" s="401"/>
      <c r="P551" s="401"/>
      <c r="Q551" s="403"/>
      <c r="R551" s="403"/>
      <c r="S551" s="403"/>
      <c r="T551" s="391" t="s">
        <v>510</v>
      </c>
      <c r="U551" s="405">
        <v>5</v>
      </c>
      <c r="V551" s="597">
        <v>0</v>
      </c>
      <c r="W551" s="597">
        <v>6</v>
      </c>
      <c r="X551" s="113">
        <f t="shared" si="372"/>
        <v>1.2</v>
      </c>
      <c r="Y551" s="114">
        <f t="shared" si="373"/>
        <v>180.2</v>
      </c>
      <c r="Z551" s="114">
        <f t="shared" si="396"/>
        <v>92.8</v>
      </c>
      <c r="AA551" s="406"/>
      <c r="AB551" s="407"/>
      <c r="AC551" s="406"/>
      <c r="AD551" s="407"/>
      <c r="AE551" s="406"/>
      <c r="AF551" s="407"/>
      <c r="AG551" s="406"/>
      <c r="AH551" s="407"/>
      <c r="AI551" s="597">
        <v>3</v>
      </c>
      <c r="AJ551" s="115">
        <f t="shared" ref="AJ551:AJ559" si="411">AI551/W551</f>
        <v>0.5</v>
      </c>
      <c r="AK551" s="597">
        <v>3</v>
      </c>
      <c r="AL551" s="115">
        <f t="shared" ref="AL551:AL559" si="412">AK551/U551</f>
        <v>0.6</v>
      </c>
      <c r="AM551" s="408">
        <v>871</v>
      </c>
      <c r="AN551" s="114">
        <v>30</v>
      </c>
      <c r="AO551" s="118">
        <f t="shared" si="407"/>
        <v>3.3296337402885685E-2</v>
      </c>
      <c r="AP551" s="114">
        <f t="shared" si="400"/>
        <v>901</v>
      </c>
      <c r="AQ551" s="167">
        <v>1200</v>
      </c>
      <c r="AR551" s="665">
        <v>0.75083333333333335</v>
      </c>
      <c r="AS551" s="408">
        <f t="shared" si="374"/>
        <v>871</v>
      </c>
      <c r="AT551" s="408">
        <f t="shared" si="408"/>
        <v>30</v>
      </c>
      <c r="AU551" s="114">
        <f t="shared" si="375"/>
        <v>901</v>
      </c>
      <c r="AV551" s="114">
        <v>436</v>
      </c>
      <c r="AW551" s="115">
        <f t="shared" si="359"/>
        <v>0.50057405281285883</v>
      </c>
      <c r="AX551" s="114">
        <v>28</v>
      </c>
      <c r="AY551" s="115">
        <f t="shared" si="409"/>
        <v>0.93333333333333335</v>
      </c>
      <c r="AZ551" s="114">
        <f t="shared" si="376"/>
        <v>464</v>
      </c>
      <c r="BA551" s="115">
        <f t="shared" si="377"/>
        <v>0.51498335183129851</v>
      </c>
      <c r="BB551" s="114">
        <v>1</v>
      </c>
      <c r="BC551" s="115">
        <f t="shared" si="378"/>
        <v>2.2935779816513763E-3</v>
      </c>
      <c r="BD551" s="597">
        <v>0</v>
      </c>
      <c r="BE551" s="115">
        <f t="shared" si="410"/>
        <v>0</v>
      </c>
      <c r="BF551" s="597">
        <f t="shared" si="379"/>
        <v>1</v>
      </c>
      <c r="BG551" s="115">
        <f t="shared" si="380"/>
        <v>2.1551724137931034E-3</v>
      </c>
      <c r="BH551" s="114">
        <v>1</v>
      </c>
      <c r="BI551" s="115">
        <f t="shared" si="381"/>
        <v>1</v>
      </c>
      <c r="BJ551" s="597">
        <v>0</v>
      </c>
      <c r="BK551" s="407" t="str">
        <f t="shared" si="395"/>
        <v/>
      </c>
      <c r="BL551" s="597">
        <f t="shared" si="382"/>
        <v>1</v>
      </c>
      <c r="BM551" s="115">
        <f t="shared" si="383"/>
        <v>1</v>
      </c>
      <c r="BN551" s="114">
        <v>0</v>
      </c>
      <c r="BO551" s="115">
        <f t="shared" si="384"/>
        <v>0</v>
      </c>
      <c r="BP551" s="114">
        <v>9</v>
      </c>
      <c r="BQ551" s="115">
        <f t="shared" si="370"/>
        <v>1.9396551724137932E-2</v>
      </c>
      <c r="BR551" s="114">
        <f t="shared" si="371"/>
        <v>9</v>
      </c>
      <c r="BS551" s="115">
        <f t="shared" si="385"/>
        <v>1.9396551724137932E-2</v>
      </c>
      <c r="BT551" s="597">
        <v>1</v>
      </c>
      <c r="BU551" s="115">
        <f t="shared" si="386"/>
        <v>0.16666666666666666</v>
      </c>
      <c r="BV551" s="597">
        <v>1</v>
      </c>
      <c r="BW551" s="115">
        <f t="shared" si="387"/>
        <v>0.2</v>
      </c>
      <c r="BX551" s="409" t="str">
        <f t="shared" si="388"/>
        <v/>
      </c>
    </row>
    <row r="552" spans="1:76" s="167" customFormat="1" x14ac:dyDescent="0.2">
      <c r="A552" s="379" t="s">
        <v>235</v>
      </c>
      <c r="B552" s="379" t="s">
        <v>239</v>
      </c>
      <c r="C552" s="379" t="s">
        <v>502</v>
      </c>
      <c r="D552" s="379" t="s">
        <v>507</v>
      </c>
      <c r="E552" s="379" t="s">
        <v>504</v>
      </c>
      <c r="F552" s="379" t="s">
        <v>505</v>
      </c>
      <c r="G552" s="591" t="s">
        <v>317</v>
      </c>
      <c r="H552" s="591" t="s">
        <v>1109</v>
      </c>
      <c r="I552" s="591" t="s">
        <v>934</v>
      </c>
      <c r="J552" s="591"/>
      <c r="K552" s="380"/>
      <c r="L552" s="380"/>
      <c r="M552" s="381"/>
      <c r="N552" s="380"/>
      <c r="O552" s="380"/>
      <c r="P552" s="380"/>
      <c r="Q552" s="382"/>
      <c r="R552" s="382"/>
      <c r="S552" s="382"/>
      <c r="T552" s="391" t="s">
        <v>510</v>
      </c>
      <c r="U552" s="383">
        <v>5</v>
      </c>
      <c r="V552" s="600">
        <v>4</v>
      </c>
      <c r="W552" s="600">
        <v>4</v>
      </c>
      <c r="X552" s="123">
        <f t="shared" si="372"/>
        <v>0.8</v>
      </c>
      <c r="Y552" s="601">
        <f t="shared" si="373"/>
        <v>343.8</v>
      </c>
      <c r="Z552" s="388" t="str">
        <f t="shared" si="396"/>
        <v/>
      </c>
      <c r="AA552" s="384"/>
      <c r="AB552" s="385"/>
      <c r="AC552" s="384"/>
      <c r="AD552" s="385"/>
      <c r="AE552" s="384"/>
      <c r="AF552" s="385"/>
      <c r="AG552" s="384"/>
      <c r="AH552" s="385"/>
      <c r="AI552" s="600">
        <v>3</v>
      </c>
      <c r="AJ552" s="598">
        <f t="shared" si="411"/>
        <v>0.75</v>
      </c>
      <c r="AK552" s="600">
        <v>3</v>
      </c>
      <c r="AL552" s="598">
        <f t="shared" si="412"/>
        <v>0.6</v>
      </c>
      <c r="AM552" s="386">
        <v>1696</v>
      </c>
      <c r="AN552" s="601">
        <v>23</v>
      </c>
      <c r="AO552" s="602">
        <f t="shared" si="407"/>
        <v>1.3379872018615475E-2</v>
      </c>
      <c r="AP552" s="601">
        <f t="shared" si="400"/>
        <v>1719</v>
      </c>
      <c r="AQ552" s="167">
        <v>2240</v>
      </c>
      <c r="AR552" s="665">
        <v>0.76741071428571428</v>
      </c>
      <c r="AS552" s="382" t="str">
        <f t="shared" si="374"/>
        <v/>
      </c>
      <c r="AT552" s="382" t="str">
        <f t="shared" si="408"/>
        <v/>
      </c>
      <c r="AU552" s="388" t="str">
        <f t="shared" si="375"/>
        <v/>
      </c>
      <c r="AV552" s="388"/>
      <c r="AW552" s="385" t="str">
        <f t="shared" ref="AW552:AW615" si="413">IF(AS552="","",AV552/AS552)</f>
        <v/>
      </c>
      <c r="AX552" s="388"/>
      <c r="AY552" s="385" t="str">
        <f t="shared" si="409"/>
        <v/>
      </c>
      <c r="AZ552" s="388" t="str">
        <f t="shared" si="376"/>
        <v/>
      </c>
      <c r="BA552" s="385" t="str">
        <f t="shared" si="377"/>
        <v/>
      </c>
      <c r="BB552" s="388"/>
      <c r="BC552" s="385" t="str">
        <f t="shared" si="378"/>
        <v/>
      </c>
      <c r="BD552" s="384"/>
      <c r="BE552" s="385" t="str">
        <f t="shared" si="410"/>
        <v/>
      </c>
      <c r="BF552" s="384" t="str">
        <f t="shared" si="379"/>
        <v/>
      </c>
      <c r="BG552" s="385" t="str">
        <f t="shared" si="380"/>
        <v/>
      </c>
      <c r="BH552" s="388"/>
      <c r="BI552" s="385" t="str">
        <f t="shared" si="381"/>
        <v/>
      </c>
      <c r="BJ552" s="384"/>
      <c r="BK552" s="385" t="str">
        <f t="shared" si="395"/>
        <v/>
      </c>
      <c r="BL552" s="384" t="str">
        <f t="shared" si="382"/>
        <v/>
      </c>
      <c r="BM552" s="385" t="str">
        <f t="shared" si="383"/>
        <v/>
      </c>
      <c r="BN552" s="388"/>
      <c r="BO552" s="385" t="str">
        <f t="shared" si="384"/>
        <v/>
      </c>
      <c r="BP552" s="388"/>
      <c r="BQ552" s="385" t="str">
        <f t="shared" si="370"/>
        <v/>
      </c>
      <c r="BR552" s="388" t="str">
        <f t="shared" si="371"/>
        <v/>
      </c>
      <c r="BS552" s="385" t="str">
        <f t="shared" si="385"/>
        <v/>
      </c>
      <c r="BT552" s="600">
        <v>2</v>
      </c>
      <c r="BU552" s="598">
        <f t="shared" si="386"/>
        <v>0.5</v>
      </c>
      <c r="BV552" s="600">
        <v>2</v>
      </c>
      <c r="BW552" s="598">
        <f t="shared" si="387"/>
        <v>0.4</v>
      </c>
      <c r="BX552" s="603">
        <f t="shared" si="388"/>
        <v>1</v>
      </c>
    </row>
    <row r="553" spans="1:76" s="167" customFormat="1" x14ac:dyDescent="0.2">
      <c r="A553" s="379" t="s">
        <v>235</v>
      </c>
      <c r="B553" s="379" t="s">
        <v>240</v>
      </c>
      <c r="C553" s="379" t="s">
        <v>770</v>
      </c>
      <c r="D553" s="379" t="s">
        <v>515</v>
      </c>
      <c r="E553" s="379" t="s">
        <v>504</v>
      </c>
      <c r="F553" s="379" t="s">
        <v>505</v>
      </c>
      <c r="G553" s="591" t="s">
        <v>317</v>
      </c>
      <c r="H553" s="591" t="s">
        <v>1109</v>
      </c>
      <c r="I553" s="591" t="s">
        <v>934</v>
      </c>
      <c r="J553" s="591"/>
      <c r="K553" s="380"/>
      <c r="L553" s="380"/>
      <c r="M553" s="381"/>
      <c r="N553" s="380"/>
      <c r="O553" s="380"/>
      <c r="P553" s="380"/>
      <c r="Q553" s="382"/>
      <c r="R553" s="382"/>
      <c r="S553" s="382"/>
      <c r="T553" s="391" t="s">
        <v>510</v>
      </c>
      <c r="U553" s="383">
        <v>1</v>
      </c>
      <c r="V553" s="383">
        <v>1</v>
      </c>
      <c r="W553" s="383">
        <v>1</v>
      </c>
      <c r="X553" s="123">
        <f t="shared" si="372"/>
        <v>1</v>
      </c>
      <c r="Y553" s="601">
        <f t="shared" si="373"/>
        <v>898</v>
      </c>
      <c r="Z553" s="388" t="str">
        <f t="shared" si="396"/>
        <v/>
      </c>
      <c r="AA553" s="383">
        <v>0</v>
      </c>
      <c r="AB553" s="598">
        <f>AA553/W553</f>
        <v>0</v>
      </c>
      <c r="AC553" s="384"/>
      <c r="AD553" s="385"/>
      <c r="AE553" s="383">
        <v>0</v>
      </c>
      <c r="AF553" s="598">
        <f>AE553/U553</f>
        <v>0</v>
      </c>
      <c r="AG553" s="600">
        <f>AE553</f>
        <v>0</v>
      </c>
      <c r="AH553" s="385"/>
      <c r="AI553" s="600">
        <v>1</v>
      </c>
      <c r="AJ553" s="598">
        <f t="shared" si="411"/>
        <v>1</v>
      </c>
      <c r="AK553" s="600">
        <v>1</v>
      </c>
      <c r="AL553" s="598">
        <f t="shared" si="412"/>
        <v>1</v>
      </c>
      <c r="AM553" s="386">
        <v>871</v>
      </c>
      <c r="AN553" s="601">
        <v>27</v>
      </c>
      <c r="AO553" s="602">
        <f t="shared" si="407"/>
        <v>3.0066815144766147E-2</v>
      </c>
      <c r="AP553" s="601">
        <f t="shared" si="400"/>
        <v>898</v>
      </c>
      <c r="AQ553" s="167">
        <v>1200</v>
      </c>
      <c r="AR553" s="665">
        <v>0.74833333333333329</v>
      </c>
      <c r="AS553" s="382" t="str">
        <f t="shared" si="374"/>
        <v/>
      </c>
      <c r="AT553" s="382" t="str">
        <f t="shared" si="408"/>
        <v/>
      </c>
      <c r="AU553" s="388" t="str">
        <f t="shared" si="375"/>
        <v/>
      </c>
      <c r="AV553" s="388"/>
      <c r="AW553" s="385" t="str">
        <f t="shared" si="413"/>
        <v/>
      </c>
      <c r="AX553" s="388"/>
      <c r="AY553" s="385" t="str">
        <f t="shared" si="409"/>
        <v/>
      </c>
      <c r="AZ553" s="388" t="str">
        <f t="shared" si="376"/>
        <v/>
      </c>
      <c r="BA553" s="385" t="str">
        <f t="shared" si="377"/>
        <v/>
      </c>
      <c r="BB553" s="388"/>
      <c r="BC553" s="385" t="str">
        <f t="shared" si="378"/>
        <v/>
      </c>
      <c r="BD553" s="384"/>
      <c r="BE553" s="385" t="str">
        <f t="shared" si="410"/>
        <v/>
      </c>
      <c r="BF553" s="384" t="str">
        <f t="shared" si="379"/>
        <v/>
      </c>
      <c r="BG553" s="385" t="str">
        <f t="shared" si="380"/>
        <v/>
      </c>
      <c r="BH553" s="388"/>
      <c r="BI553" s="385" t="str">
        <f t="shared" si="381"/>
        <v/>
      </c>
      <c r="BJ553" s="384"/>
      <c r="BK553" s="385" t="str">
        <f t="shared" si="395"/>
        <v/>
      </c>
      <c r="BL553" s="384" t="str">
        <f t="shared" si="382"/>
        <v/>
      </c>
      <c r="BM553" s="385" t="str">
        <f t="shared" si="383"/>
        <v/>
      </c>
      <c r="BN553" s="388"/>
      <c r="BO553" s="385" t="str">
        <f t="shared" si="384"/>
        <v/>
      </c>
      <c r="BP553" s="388"/>
      <c r="BQ553" s="385" t="str">
        <f t="shared" si="370"/>
        <v/>
      </c>
      <c r="BR553" s="388" t="str">
        <f t="shared" si="371"/>
        <v/>
      </c>
      <c r="BS553" s="385" t="str">
        <f t="shared" si="385"/>
        <v/>
      </c>
      <c r="BT553" s="600">
        <v>0</v>
      </c>
      <c r="BU553" s="598">
        <f t="shared" si="386"/>
        <v>0</v>
      </c>
      <c r="BV553" s="600">
        <v>0</v>
      </c>
      <c r="BW553" s="598">
        <f t="shared" si="387"/>
        <v>0</v>
      </c>
      <c r="BX553" s="387" t="str">
        <f t="shared" si="388"/>
        <v/>
      </c>
    </row>
    <row r="554" spans="1:76" s="167" customFormat="1" x14ac:dyDescent="0.2">
      <c r="A554" s="379" t="s">
        <v>235</v>
      </c>
      <c r="B554" s="379" t="s">
        <v>240</v>
      </c>
      <c r="C554" s="379" t="s">
        <v>241</v>
      </c>
      <c r="D554" s="379" t="s">
        <v>515</v>
      </c>
      <c r="E554" s="379" t="s">
        <v>504</v>
      </c>
      <c r="F554" s="379" t="s">
        <v>505</v>
      </c>
      <c r="G554" s="591" t="s">
        <v>317</v>
      </c>
      <c r="H554" s="591" t="s">
        <v>1109</v>
      </c>
      <c r="I554" s="591" t="s">
        <v>934</v>
      </c>
      <c r="J554" s="591"/>
      <c r="K554" s="380"/>
      <c r="L554" s="380"/>
      <c r="M554" s="381"/>
      <c r="N554" s="380"/>
      <c r="O554" s="380"/>
      <c r="P554" s="380"/>
      <c r="Q554" s="382"/>
      <c r="R554" s="382"/>
      <c r="S554" s="382"/>
      <c r="T554" s="147" t="s">
        <v>386</v>
      </c>
      <c r="U554" s="383">
        <v>2</v>
      </c>
      <c r="V554" s="600">
        <v>0</v>
      </c>
      <c r="W554" s="600">
        <v>5</v>
      </c>
      <c r="X554" s="123">
        <f t="shared" si="372"/>
        <v>2.5</v>
      </c>
      <c r="Y554" s="601">
        <f t="shared" si="373"/>
        <v>1587</v>
      </c>
      <c r="Z554" s="601">
        <f t="shared" si="396"/>
        <v>904</v>
      </c>
      <c r="AA554" s="600">
        <v>1</v>
      </c>
      <c r="AB554" s="598">
        <f>AA554/W554</f>
        <v>0.2</v>
      </c>
      <c r="AC554" s="384"/>
      <c r="AD554" s="385"/>
      <c r="AE554" s="600">
        <v>0</v>
      </c>
      <c r="AF554" s="598">
        <f>AE554/U554</f>
        <v>0</v>
      </c>
      <c r="AG554" s="600">
        <f>AE554</f>
        <v>0</v>
      </c>
      <c r="AH554" s="385"/>
      <c r="AI554" s="600">
        <v>0</v>
      </c>
      <c r="AJ554" s="598">
        <f t="shared" si="411"/>
        <v>0</v>
      </c>
      <c r="AK554" s="600">
        <v>0</v>
      </c>
      <c r="AL554" s="598">
        <f t="shared" si="412"/>
        <v>0</v>
      </c>
      <c r="AM554" s="386">
        <v>3159</v>
      </c>
      <c r="AN554" s="601">
        <v>15</v>
      </c>
      <c r="AO554" s="602">
        <f t="shared" si="407"/>
        <v>4.725897920604915E-3</v>
      </c>
      <c r="AP554" s="601">
        <f t="shared" si="400"/>
        <v>3174</v>
      </c>
      <c r="AQ554" s="167">
        <v>4550</v>
      </c>
      <c r="AR554" s="665">
        <v>0.69758241758241757</v>
      </c>
      <c r="AS554" s="386">
        <f t="shared" si="374"/>
        <v>3159</v>
      </c>
      <c r="AT554" s="386">
        <f t="shared" si="408"/>
        <v>15</v>
      </c>
      <c r="AU554" s="601">
        <f t="shared" si="375"/>
        <v>3174</v>
      </c>
      <c r="AV554" s="601">
        <v>1795</v>
      </c>
      <c r="AW554" s="598">
        <f t="shared" si="413"/>
        <v>0.56821779044001264</v>
      </c>
      <c r="AX554" s="601">
        <v>13</v>
      </c>
      <c r="AY554" s="598">
        <f t="shared" si="409"/>
        <v>0.8666666666666667</v>
      </c>
      <c r="AZ554" s="601">
        <f t="shared" si="376"/>
        <v>1808</v>
      </c>
      <c r="BA554" s="598">
        <f t="shared" si="377"/>
        <v>0.56962822936357904</v>
      </c>
      <c r="BB554" s="601">
        <v>4</v>
      </c>
      <c r="BC554" s="598">
        <f t="shared" si="378"/>
        <v>2.2284122562674096E-3</v>
      </c>
      <c r="BD554" s="600">
        <v>0</v>
      </c>
      <c r="BE554" s="598">
        <f t="shared" si="410"/>
        <v>0</v>
      </c>
      <c r="BF554" s="600">
        <f t="shared" si="379"/>
        <v>4</v>
      </c>
      <c r="BG554" s="598">
        <f t="shared" si="380"/>
        <v>2.2123893805309734E-3</v>
      </c>
      <c r="BH554" s="601">
        <v>2</v>
      </c>
      <c r="BI554" s="598">
        <f t="shared" si="381"/>
        <v>0.5</v>
      </c>
      <c r="BJ554" s="600">
        <v>0</v>
      </c>
      <c r="BK554" s="385" t="str">
        <f t="shared" si="395"/>
        <v/>
      </c>
      <c r="BL554" s="600">
        <f t="shared" si="382"/>
        <v>2</v>
      </c>
      <c r="BM554" s="598">
        <f t="shared" si="383"/>
        <v>0.5</v>
      </c>
      <c r="BN554" s="601">
        <v>1</v>
      </c>
      <c r="BO554" s="598">
        <f t="shared" si="384"/>
        <v>5.5309734513274336E-4</v>
      </c>
      <c r="BP554" s="601">
        <v>60</v>
      </c>
      <c r="BQ554" s="598">
        <f t="shared" si="370"/>
        <v>3.3185840707964605E-2</v>
      </c>
      <c r="BR554" s="601">
        <f t="shared" si="371"/>
        <v>61</v>
      </c>
      <c r="BS554" s="598">
        <f t="shared" si="385"/>
        <v>3.3738938053097342E-2</v>
      </c>
      <c r="BT554" s="600">
        <v>0</v>
      </c>
      <c r="BU554" s="598">
        <f t="shared" si="386"/>
        <v>0</v>
      </c>
      <c r="BV554" s="600">
        <v>0</v>
      </c>
      <c r="BW554" s="598">
        <f t="shared" si="387"/>
        <v>0</v>
      </c>
      <c r="BX554" s="387" t="str">
        <f t="shared" si="388"/>
        <v/>
      </c>
    </row>
    <row r="555" spans="1:76" s="167" customFormat="1" x14ac:dyDescent="0.2">
      <c r="A555" s="379" t="s">
        <v>235</v>
      </c>
      <c r="B555" s="379" t="s">
        <v>240</v>
      </c>
      <c r="C555" s="379" t="s">
        <v>242</v>
      </c>
      <c r="D555" s="379" t="s">
        <v>515</v>
      </c>
      <c r="E555" s="379" t="s">
        <v>504</v>
      </c>
      <c r="F555" s="379" t="s">
        <v>505</v>
      </c>
      <c r="G555" s="591" t="s">
        <v>317</v>
      </c>
      <c r="H555" s="591" t="s">
        <v>1109</v>
      </c>
      <c r="I555" s="591" t="s">
        <v>934</v>
      </c>
      <c r="J555" s="591"/>
      <c r="K555" s="380"/>
      <c r="L555" s="380"/>
      <c r="M555" s="381"/>
      <c r="N555" s="380"/>
      <c r="O555" s="380"/>
      <c r="P555" s="380"/>
      <c r="Q555" s="382"/>
      <c r="R555" s="382"/>
      <c r="S555" s="382"/>
      <c r="T555" s="147" t="s">
        <v>386</v>
      </c>
      <c r="U555" s="383">
        <v>6</v>
      </c>
      <c r="V555" s="600">
        <v>0</v>
      </c>
      <c r="W555" s="600">
        <v>17</v>
      </c>
      <c r="X555" s="123">
        <f t="shared" si="372"/>
        <v>2.8333333333333335</v>
      </c>
      <c r="Y555" s="601">
        <f t="shared" si="373"/>
        <v>1639.5</v>
      </c>
      <c r="Z555" s="601">
        <f t="shared" si="396"/>
        <v>982</v>
      </c>
      <c r="AA555" s="600">
        <v>3</v>
      </c>
      <c r="AB555" s="598">
        <f>AA555/W555</f>
        <v>0.17647058823529413</v>
      </c>
      <c r="AC555" s="384"/>
      <c r="AD555" s="385"/>
      <c r="AE555" s="600">
        <v>3</v>
      </c>
      <c r="AF555" s="598">
        <f>AE555/U555</f>
        <v>0.5</v>
      </c>
      <c r="AG555" s="600">
        <f>AE555</f>
        <v>3</v>
      </c>
      <c r="AH555" s="385"/>
      <c r="AI555" s="600">
        <v>0</v>
      </c>
      <c r="AJ555" s="598">
        <f t="shared" si="411"/>
        <v>0</v>
      </c>
      <c r="AK555" s="600">
        <v>0</v>
      </c>
      <c r="AL555" s="598">
        <f t="shared" si="412"/>
        <v>0</v>
      </c>
      <c r="AM555" s="386">
        <v>9822</v>
      </c>
      <c r="AN555" s="601">
        <v>15</v>
      </c>
      <c r="AO555" s="602">
        <f t="shared" si="407"/>
        <v>1.5248551387618177E-3</v>
      </c>
      <c r="AP555" s="601">
        <f t="shared" si="400"/>
        <v>9837</v>
      </c>
      <c r="AQ555" s="167">
        <v>12750</v>
      </c>
      <c r="AR555" s="665">
        <v>0.77152941176470591</v>
      </c>
      <c r="AS555" s="386">
        <f t="shared" si="374"/>
        <v>9822</v>
      </c>
      <c r="AT555" s="386">
        <f t="shared" si="408"/>
        <v>15</v>
      </c>
      <c r="AU555" s="601">
        <f t="shared" si="375"/>
        <v>9837</v>
      </c>
      <c r="AV555" s="601">
        <v>5880</v>
      </c>
      <c r="AW555" s="598">
        <f t="shared" si="413"/>
        <v>0.59865607819181432</v>
      </c>
      <c r="AX555" s="601">
        <v>12</v>
      </c>
      <c r="AY555" s="598">
        <f t="shared" si="409"/>
        <v>0.8</v>
      </c>
      <c r="AZ555" s="601">
        <f t="shared" si="376"/>
        <v>5892</v>
      </c>
      <c r="BA555" s="598">
        <f t="shared" si="377"/>
        <v>0.598963098505642</v>
      </c>
      <c r="BB555" s="601">
        <v>19</v>
      </c>
      <c r="BC555" s="598">
        <f t="shared" si="378"/>
        <v>3.2312925170068026E-3</v>
      </c>
      <c r="BD555" s="600">
        <v>0</v>
      </c>
      <c r="BE555" s="598">
        <f t="shared" si="410"/>
        <v>0</v>
      </c>
      <c r="BF555" s="600">
        <f t="shared" si="379"/>
        <v>19</v>
      </c>
      <c r="BG555" s="598">
        <f t="shared" si="380"/>
        <v>3.2247114731839784E-3</v>
      </c>
      <c r="BH555" s="601">
        <v>19</v>
      </c>
      <c r="BI555" s="598">
        <f t="shared" si="381"/>
        <v>1</v>
      </c>
      <c r="BJ555" s="600">
        <v>0</v>
      </c>
      <c r="BK555" s="385" t="str">
        <f t="shared" si="395"/>
        <v/>
      </c>
      <c r="BL555" s="600">
        <f t="shared" si="382"/>
        <v>19</v>
      </c>
      <c r="BM555" s="598">
        <f t="shared" si="383"/>
        <v>1</v>
      </c>
      <c r="BN555" s="601">
        <v>23</v>
      </c>
      <c r="BO555" s="598">
        <f t="shared" si="384"/>
        <v>3.9035980991174472E-3</v>
      </c>
      <c r="BP555" s="601">
        <v>71</v>
      </c>
      <c r="BQ555" s="598">
        <f t="shared" si="370"/>
        <v>1.2050237610319077E-2</v>
      </c>
      <c r="BR555" s="601">
        <f t="shared" si="371"/>
        <v>94</v>
      </c>
      <c r="BS555" s="598">
        <f t="shared" si="385"/>
        <v>1.5953835709436523E-2</v>
      </c>
      <c r="BT555" s="600">
        <v>2</v>
      </c>
      <c r="BU555" s="598">
        <f t="shared" si="386"/>
        <v>0.11764705882352941</v>
      </c>
      <c r="BV555" s="600">
        <v>2</v>
      </c>
      <c r="BW555" s="598">
        <f t="shared" si="387"/>
        <v>0.33333333333333331</v>
      </c>
      <c r="BX555" s="387" t="str">
        <f t="shared" si="388"/>
        <v/>
      </c>
    </row>
    <row r="556" spans="1:76" s="167" customFormat="1" x14ac:dyDescent="0.2">
      <c r="A556" s="379" t="s">
        <v>235</v>
      </c>
      <c r="B556" s="379" t="s">
        <v>240</v>
      </c>
      <c r="C556" s="379" t="s">
        <v>243</v>
      </c>
      <c r="D556" s="379" t="s">
        <v>515</v>
      </c>
      <c r="E556" s="379" t="s">
        <v>504</v>
      </c>
      <c r="F556" s="379" t="s">
        <v>505</v>
      </c>
      <c r="G556" s="591" t="s">
        <v>317</v>
      </c>
      <c r="H556" s="591" t="s">
        <v>1109</v>
      </c>
      <c r="I556" s="591" t="s">
        <v>934</v>
      </c>
      <c r="J556" s="591"/>
      <c r="K556" s="391" t="s">
        <v>449</v>
      </c>
      <c r="L556" s="391" t="s">
        <v>1051</v>
      </c>
      <c r="M556" s="473" t="s">
        <v>1052</v>
      </c>
      <c r="N556" s="391" t="s">
        <v>437</v>
      </c>
      <c r="O556" s="391" t="s">
        <v>438</v>
      </c>
      <c r="P556" s="391" t="s">
        <v>438</v>
      </c>
      <c r="Q556" s="386">
        <v>15631</v>
      </c>
      <c r="R556" s="386">
        <v>160</v>
      </c>
      <c r="S556" s="386">
        <v>2</v>
      </c>
      <c r="T556" s="391" t="s">
        <v>510</v>
      </c>
      <c r="U556" s="383">
        <v>1</v>
      </c>
      <c r="V556" s="383">
        <v>1</v>
      </c>
      <c r="W556" s="383">
        <v>1</v>
      </c>
      <c r="X556" s="123">
        <f t="shared" si="372"/>
        <v>1</v>
      </c>
      <c r="Y556" s="601">
        <f t="shared" si="373"/>
        <v>1719</v>
      </c>
      <c r="Z556" s="388" t="str">
        <f t="shared" si="396"/>
        <v/>
      </c>
      <c r="AA556" s="383">
        <v>1</v>
      </c>
      <c r="AB556" s="598">
        <f>AA556/W556</f>
        <v>1</v>
      </c>
      <c r="AC556" s="384"/>
      <c r="AD556" s="385"/>
      <c r="AE556" s="383">
        <v>1</v>
      </c>
      <c r="AF556" s="598">
        <f>AE556/U556</f>
        <v>1</v>
      </c>
      <c r="AG556" s="600">
        <f>AE556</f>
        <v>1</v>
      </c>
      <c r="AH556" s="385"/>
      <c r="AI556" s="600">
        <v>0</v>
      </c>
      <c r="AJ556" s="598">
        <f t="shared" si="411"/>
        <v>0</v>
      </c>
      <c r="AK556" s="600">
        <v>0</v>
      </c>
      <c r="AL556" s="598">
        <f t="shared" si="412"/>
        <v>0</v>
      </c>
      <c r="AM556" s="386">
        <v>1696</v>
      </c>
      <c r="AN556" s="601">
        <v>23</v>
      </c>
      <c r="AO556" s="602">
        <f t="shared" si="407"/>
        <v>1.3379872018615475E-2</v>
      </c>
      <c r="AP556" s="601">
        <f t="shared" si="400"/>
        <v>1719</v>
      </c>
      <c r="AQ556" s="167">
        <v>2240</v>
      </c>
      <c r="AR556" s="665">
        <v>0.76741071428571428</v>
      </c>
      <c r="AS556" s="382" t="str">
        <f t="shared" si="374"/>
        <v/>
      </c>
      <c r="AT556" s="382" t="str">
        <f t="shared" si="408"/>
        <v/>
      </c>
      <c r="AU556" s="388" t="str">
        <f t="shared" si="375"/>
        <v/>
      </c>
      <c r="AV556" s="388"/>
      <c r="AW556" s="385" t="str">
        <f t="shared" si="413"/>
        <v/>
      </c>
      <c r="AX556" s="388"/>
      <c r="AY556" s="385" t="str">
        <f t="shared" si="409"/>
        <v/>
      </c>
      <c r="AZ556" s="388" t="str">
        <f t="shared" si="376"/>
        <v/>
      </c>
      <c r="BA556" s="385" t="str">
        <f t="shared" si="377"/>
        <v/>
      </c>
      <c r="BB556" s="388"/>
      <c r="BC556" s="385" t="str">
        <f t="shared" si="378"/>
        <v/>
      </c>
      <c r="BD556" s="384"/>
      <c r="BE556" s="385" t="str">
        <f t="shared" si="410"/>
        <v/>
      </c>
      <c r="BF556" s="384" t="str">
        <f t="shared" si="379"/>
        <v/>
      </c>
      <c r="BG556" s="385" t="str">
        <f t="shared" si="380"/>
        <v/>
      </c>
      <c r="BH556" s="388"/>
      <c r="BI556" s="385" t="str">
        <f t="shared" si="381"/>
        <v/>
      </c>
      <c r="BJ556" s="384"/>
      <c r="BK556" s="385" t="str">
        <f t="shared" si="395"/>
        <v/>
      </c>
      <c r="BL556" s="384" t="str">
        <f t="shared" si="382"/>
        <v/>
      </c>
      <c r="BM556" s="385" t="str">
        <f t="shared" si="383"/>
        <v/>
      </c>
      <c r="BN556" s="388"/>
      <c r="BO556" s="385" t="str">
        <f t="shared" si="384"/>
        <v/>
      </c>
      <c r="BP556" s="388"/>
      <c r="BQ556" s="385" t="str">
        <f t="shared" si="370"/>
        <v/>
      </c>
      <c r="BR556" s="388" t="str">
        <f t="shared" si="371"/>
        <v/>
      </c>
      <c r="BS556" s="385" t="str">
        <f t="shared" si="385"/>
        <v/>
      </c>
      <c r="BT556" s="600">
        <v>1</v>
      </c>
      <c r="BU556" s="598">
        <f t="shared" si="386"/>
        <v>1</v>
      </c>
      <c r="BV556" s="600">
        <v>1</v>
      </c>
      <c r="BW556" s="598">
        <f t="shared" si="387"/>
        <v>1</v>
      </c>
      <c r="BX556" s="387" t="str">
        <f t="shared" si="388"/>
        <v/>
      </c>
    </row>
    <row r="557" spans="1:76" s="167" customFormat="1" x14ac:dyDescent="0.2">
      <c r="A557" s="379" t="s">
        <v>235</v>
      </c>
      <c r="B557" s="379" t="s">
        <v>236</v>
      </c>
      <c r="C557" s="379" t="s">
        <v>57</v>
      </c>
      <c r="D557" s="379" t="s">
        <v>503</v>
      </c>
      <c r="E557" s="379" t="s">
        <v>504</v>
      </c>
      <c r="F557" s="379" t="s">
        <v>505</v>
      </c>
      <c r="G557" s="591" t="s">
        <v>317</v>
      </c>
      <c r="H557" s="591" t="s">
        <v>1109</v>
      </c>
      <c r="I557" s="591" t="s">
        <v>934</v>
      </c>
      <c r="J557" s="591"/>
      <c r="K557" s="380"/>
      <c r="L557" s="380"/>
      <c r="M557" s="381"/>
      <c r="N557" s="380"/>
      <c r="O557" s="380"/>
      <c r="P557" s="380"/>
      <c r="Q557" s="382"/>
      <c r="R557" s="382"/>
      <c r="S557" s="382"/>
      <c r="T557" s="147" t="s">
        <v>386</v>
      </c>
      <c r="U557" s="383">
        <v>3</v>
      </c>
      <c r="V557" s="600">
        <v>0</v>
      </c>
      <c r="W557" s="600">
        <v>4</v>
      </c>
      <c r="X557" s="123">
        <f t="shared" si="372"/>
        <v>1.3333333333333333</v>
      </c>
      <c r="Y557" s="601">
        <f t="shared" si="373"/>
        <v>2822.6666666666665</v>
      </c>
      <c r="Z557" s="601">
        <f t="shared" si="396"/>
        <v>1671.6666666666667</v>
      </c>
      <c r="AA557" s="384"/>
      <c r="AB557" s="385"/>
      <c r="AC557" s="384"/>
      <c r="AD557" s="385"/>
      <c r="AE557" s="384"/>
      <c r="AF557" s="385"/>
      <c r="AG557" s="384"/>
      <c r="AH557" s="385"/>
      <c r="AI557" s="600">
        <v>2</v>
      </c>
      <c r="AJ557" s="598">
        <f t="shared" si="411"/>
        <v>0.5</v>
      </c>
      <c r="AK557" s="600">
        <v>2</v>
      </c>
      <c r="AL557" s="598">
        <f t="shared" si="412"/>
        <v>0.66666666666666663</v>
      </c>
      <c r="AM557" s="386">
        <v>8468</v>
      </c>
      <c r="AN557" s="388"/>
      <c r="AO557" s="389"/>
      <c r="AP557" s="601">
        <f t="shared" si="400"/>
        <v>8468</v>
      </c>
      <c r="AR557" s="665"/>
      <c r="AS557" s="386">
        <f t="shared" si="374"/>
        <v>8468</v>
      </c>
      <c r="AT557" s="382"/>
      <c r="AU557" s="601">
        <f t="shared" si="375"/>
        <v>8468</v>
      </c>
      <c r="AV557" s="601">
        <v>5015</v>
      </c>
      <c r="AW557" s="598">
        <f t="shared" si="413"/>
        <v>0.59222957014643363</v>
      </c>
      <c r="AX557" s="388"/>
      <c r="AY557" s="385" t="str">
        <f t="shared" si="409"/>
        <v/>
      </c>
      <c r="AZ557" s="601">
        <f t="shared" si="376"/>
        <v>5015</v>
      </c>
      <c r="BA557" s="598">
        <f t="shared" si="377"/>
        <v>0.59222957014643363</v>
      </c>
      <c r="BB557" s="601">
        <v>16</v>
      </c>
      <c r="BC557" s="598">
        <f t="shared" si="378"/>
        <v>3.1904287138584246E-3</v>
      </c>
      <c r="BD557" s="384"/>
      <c r="BE557" s="385"/>
      <c r="BF557" s="600">
        <f t="shared" si="379"/>
        <v>16</v>
      </c>
      <c r="BG557" s="598">
        <f t="shared" si="380"/>
        <v>3.1904287138584246E-3</v>
      </c>
      <c r="BH557" s="601">
        <v>16</v>
      </c>
      <c r="BI557" s="598">
        <f t="shared" si="381"/>
        <v>1</v>
      </c>
      <c r="BJ557" s="384"/>
      <c r="BK557" s="385" t="str">
        <f t="shared" si="395"/>
        <v/>
      </c>
      <c r="BL557" s="600">
        <f t="shared" si="382"/>
        <v>16</v>
      </c>
      <c r="BM557" s="598">
        <f t="shared" si="383"/>
        <v>1</v>
      </c>
      <c r="BN557" s="601">
        <v>1</v>
      </c>
      <c r="BO557" s="598">
        <f t="shared" si="384"/>
        <v>1.9940179461615153E-4</v>
      </c>
      <c r="BP557" s="601">
        <v>232</v>
      </c>
      <c r="BQ557" s="598">
        <f t="shared" si="370"/>
        <v>4.6261216350947161E-2</v>
      </c>
      <c r="BR557" s="601">
        <f t="shared" si="371"/>
        <v>233</v>
      </c>
      <c r="BS557" s="598">
        <f t="shared" si="385"/>
        <v>4.6460618145563307E-2</v>
      </c>
      <c r="BT557" s="600">
        <v>0</v>
      </c>
      <c r="BU557" s="598">
        <f t="shared" si="386"/>
        <v>0</v>
      </c>
      <c r="BV557" s="600">
        <v>0</v>
      </c>
      <c r="BW557" s="598">
        <f t="shared" si="387"/>
        <v>0</v>
      </c>
      <c r="BX557" s="387" t="str">
        <f t="shared" si="388"/>
        <v/>
      </c>
    </row>
    <row r="558" spans="1:76" s="167" customFormat="1" x14ac:dyDescent="0.2">
      <c r="A558" s="379" t="s">
        <v>235</v>
      </c>
      <c r="B558" s="379" t="s">
        <v>236</v>
      </c>
      <c r="C558" s="379" t="s">
        <v>58</v>
      </c>
      <c r="D558" s="379" t="s">
        <v>503</v>
      </c>
      <c r="E558" s="379" t="s">
        <v>504</v>
      </c>
      <c r="F558" s="379" t="s">
        <v>505</v>
      </c>
      <c r="G558" s="591" t="s">
        <v>317</v>
      </c>
      <c r="H558" s="591" t="s">
        <v>1109</v>
      </c>
      <c r="I558" s="591" t="s">
        <v>934</v>
      </c>
      <c r="J558" s="591"/>
      <c r="K558" s="380"/>
      <c r="L558" s="380"/>
      <c r="M558" s="381"/>
      <c r="N558" s="380"/>
      <c r="O558" s="380"/>
      <c r="P558" s="380"/>
      <c r="Q558" s="382"/>
      <c r="R558" s="382"/>
      <c r="S558" s="382"/>
      <c r="T558" s="147" t="s">
        <v>386</v>
      </c>
      <c r="U558" s="383">
        <v>1</v>
      </c>
      <c r="V558" s="600">
        <v>0</v>
      </c>
      <c r="W558" s="600">
        <v>2</v>
      </c>
      <c r="X558" s="123">
        <f t="shared" si="372"/>
        <v>2</v>
      </c>
      <c r="Y558" s="601">
        <f t="shared" si="373"/>
        <v>3360</v>
      </c>
      <c r="Z558" s="601">
        <f t="shared" si="396"/>
        <v>2040</v>
      </c>
      <c r="AA558" s="384"/>
      <c r="AB558" s="385"/>
      <c r="AC558" s="384"/>
      <c r="AD558" s="385"/>
      <c r="AE558" s="384"/>
      <c r="AF558" s="385"/>
      <c r="AG558" s="384"/>
      <c r="AH558" s="385"/>
      <c r="AI558" s="600">
        <v>1</v>
      </c>
      <c r="AJ558" s="598">
        <f t="shared" si="411"/>
        <v>0.5</v>
      </c>
      <c r="AK558" s="600">
        <v>1</v>
      </c>
      <c r="AL558" s="598">
        <f t="shared" si="412"/>
        <v>1</v>
      </c>
      <c r="AM558" s="386">
        <v>3360</v>
      </c>
      <c r="AN558" s="388"/>
      <c r="AO558" s="389"/>
      <c r="AP558" s="601">
        <f t="shared" si="400"/>
        <v>3360</v>
      </c>
      <c r="AR558" s="665"/>
      <c r="AS558" s="386">
        <f t="shared" si="374"/>
        <v>3360</v>
      </c>
      <c r="AT558" s="382"/>
      <c r="AU558" s="601">
        <f t="shared" si="375"/>
        <v>3360</v>
      </c>
      <c r="AV558" s="601">
        <v>2040</v>
      </c>
      <c r="AW558" s="598">
        <f t="shared" si="413"/>
        <v>0.6071428571428571</v>
      </c>
      <c r="AX558" s="388"/>
      <c r="AY558" s="385" t="str">
        <f t="shared" si="409"/>
        <v/>
      </c>
      <c r="AZ558" s="601">
        <f t="shared" si="376"/>
        <v>2040</v>
      </c>
      <c r="BA558" s="598">
        <f t="shared" si="377"/>
        <v>0.6071428571428571</v>
      </c>
      <c r="BB558" s="601">
        <v>5</v>
      </c>
      <c r="BC558" s="598">
        <f t="shared" si="378"/>
        <v>2.4509803921568627E-3</v>
      </c>
      <c r="BD558" s="384"/>
      <c r="BE558" s="385"/>
      <c r="BF558" s="600">
        <f t="shared" si="379"/>
        <v>5</v>
      </c>
      <c r="BG558" s="598">
        <f t="shared" si="380"/>
        <v>2.4509803921568627E-3</v>
      </c>
      <c r="BH558" s="601">
        <v>5</v>
      </c>
      <c r="BI558" s="598">
        <f t="shared" si="381"/>
        <v>1</v>
      </c>
      <c r="BJ558" s="384"/>
      <c r="BK558" s="385" t="str">
        <f t="shared" si="395"/>
        <v/>
      </c>
      <c r="BL558" s="600">
        <f t="shared" si="382"/>
        <v>5</v>
      </c>
      <c r="BM558" s="598">
        <f t="shared" si="383"/>
        <v>1</v>
      </c>
      <c r="BN558" s="601">
        <v>0</v>
      </c>
      <c r="BO558" s="598">
        <f t="shared" si="384"/>
        <v>0</v>
      </c>
      <c r="BP558" s="601">
        <v>209</v>
      </c>
      <c r="BQ558" s="598">
        <f t="shared" si="370"/>
        <v>0.10245098039215686</v>
      </c>
      <c r="BR558" s="601">
        <f t="shared" si="371"/>
        <v>209</v>
      </c>
      <c r="BS558" s="598">
        <f t="shared" si="385"/>
        <v>0.10245098039215686</v>
      </c>
      <c r="BT558" s="600">
        <v>1</v>
      </c>
      <c r="BU558" s="598">
        <f t="shared" si="386"/>
        <v>0.5</v>
      </c>
      <c r="BV558" s="600">
        <v>1</v>
      </c>
      <c r="BW558" s="598">
        <f t="shared" si="387"/>
        <v>1</v>
      </c>
      <c r="BX558" s="387" t="str">
        <f t="shared" si="388"/>
        <v/>
      </c>
    </row>
    <row r="559" spans="1:76" s="167" customFormat="1" x14ac:dyDescent="0.2">
      <c r="A559" s="379" t="s">
        <v>235</v>
      </c>
      <c r="B559" s="379" t="s">
        <v>236</v>
      </c>
      <c r="C559" s="379" t="s">
        <v>237</v>
      </c>
      <c r="D559" s="379" t="s">
        <v>503</v>
      </c>
      <c r="E559" s="379" t="s">
        <v>504</v>
      </c>
      <c r="F559" s="379" t="s">
        <v>505</v>
      </c>
      <c r="G559" s="591" t="s">
        <v>317</v>
      </c>
      <c r="H559" s="591" t="s">
        <v>1109</v>
      </c>
      <c r="I559" s="591" t="s">
        <v>934</v>
      </c>
      <c r="J559" s="591"/>
      <c r="K559" s="380"/>
      <c r="L559" s="380"/>
      <c r="M559" s="381"/>
      <c r="N559" s="380"/>
      <c r="O559" s="380"/>
      <c r="P559" s="380"/>
      <c r="Q559" s="382"/>
      <c r="R559" s="382"/>
      <c r="S559" s="382"/>
      <c r="T559" s="391" t="s">
        <v>510</v>
      </c>
      <c r="U559" s="383">
        <v>1</v>
      </c>
      <c r="V559" s="383">
        <v>1</v>
      </c>
      <c r="W559" s="383">
        <v>1</v>
      </c>
      <c r="X559" s="123">
        <f t="shared" si="372"/>
        <v>1</v>
      </c>
      <c r="Y559" s="601">
        <f t="shared" si="373"/>
        <v>4505</v>
      </c>
      <c r="Z559" s="388" t="str">
        <f t="shared" si="396"/>
        <v/>
      </c>
      <c r="AA559" s="384"/>
      <c r="AB559" s="385"/>
      <c r="AC559" s="384"/>
      <c r="AD559" s="385"/>
      <c r="AE559" s="384"/>
      <c r="AF559" s="385"/>
      <c r="AG559" s="384"/>
      <c r="AH559" s="385"/>
      <c r="AI559" s="600">
        <v>1</v>
      </c>
      <c r="AJ559" s="598">
        <f t="shared" si="411"/>
        <v>1</v>
      </c>
      <c r="AK559" s="600">
        <v>1</v>
      </c>
      <c r="AL559" s="598">
        <f t="shared" si="412"/>
        <v>1</v>
      </c>
      <c r="AM559" s="386">
        <v>4505</v>
      </c>
      <c r="AN559" s="388"/>
      <c r="AO559" s="389"/>
      <c r="AP559" s="601">
        <f t="shared" si="400"/>
        <v>4505</v>
      </c>
      <c r="AR559" s="665"/>
      <c r="AS559" s="382" t="str">
        <f t="shared" si="374"/>
        <v/>
      </c>
      <c r="AT559" s="382"/>
      <c r="AU559" s="388" t="str">
        <f t="shared" si="375"/>
        <v/>
      </c>
      <c r="AV559" s="388"/>
      <c r="AW559" s="385" t="str">
        <f t="shared" si="413"/>
        <v/>
      </c>
      <c r="AX559" s="388"/>
      <c r="AY559" s="385" t="str">
        <f t="shared" si="409"/>
        <v/>
      </c>
      <c r="AZ559" s="388" t="str">
        <f t="shared" si="376"/>
        <v/>
      </c>
      <c r="BA559" s="385" t="str">
        <f t="shared" si="377"/>
        <v/>
      </c>
      <c r="BB559" s="388"/>
      <c r="BC559" s="385" t="str">
        <f t="shared" si="378"/>
        <v/>
      </c>
      <c r="BD559" s="384"/>
      <c r="BE559" s="385"/>
      <c r="BF559" s="384" t="str">
        <f t="shared" si="379"/>
        <v/>
      </c>
      <c r="BG559" s="385" t="str">
        <f t="shared" si="380"/>
        <v/>
      </c>
      <c r="BH559" s="388"/>
      <c r="BI559" s="385" t="str">
        <f t="shared" si="381"/>
        <v/>
      </c>
      <c r="BJ559" s="384"/>
      <c r="BK559" s="385" t="str">
        <f t="shared" si="395"/>
        <v/>
      </c>
      <c r="BL559" s="384" t="str">
        <f t="shared" si="382"/>
        <v/>
      </c>
      <c r="BM559" s="385" t="str">
        <f t="shared" si="383"/>
        <v/>
      </c>
      <c r="BN559" s="388"/>
      <c r="BO559" s="385" t="str">
        <f t="shared" si="384"/>
        <v/>
      </c>
      <c r="BP559" s="388"/>
      <c r="BQ559" s="385" t="str">
        <f t="shared" si="370"/>
        <v/>
      </c>
      <c r="BR559" s="388" t="str">
        <f t="shared" si="371"/>
        <v/>
      </c>
      <c r="BS559" s="385" t="str">
        <f t="shared" si="385"/>
        <v/>
      </c>
      <c r="BT559" s="600">
        <v>0</v>
      </c>
      <c r="BU559" s="598">
        <f t="shared" si="386"/>
        <v>0</v>
      </c>
      <c r="BV559" s="600">
        <v>0</v>
      </c>
      <c r="BW559" s="598">
        <f t="shared" si="387"/>
        <v>0</v>
      </c>
      <c r="BX559" s="387" t="str">
        <f t="shared" si="388"/>
        <v/>
      </c>
    </row>
    <row r="560" spans="1:76" s="487" customFormat="1" ht="13.5" thickBot="1" x14ac:dyDescent="0.25">
      <c r="A560" s="392" t="s">
        <v>235</v>
      </c>
      <c r="B560" s="392" t="s">
        <v>240</v>
      </c>
      <c r="C560" s="392" t="s">
        <v>502</v>
      </c>
      <c r="D560" s="392" t="s">
        <v>509</v>
      </c>
      <c r="E560" s="392" t="s">
        <v>504</v>
      </c>
      <c r="F560" s="392" t="s">
        <v>505</v>
      </c>
      <c r="G560" s="593" t="s">
        <v>317</v>
      </c>
      <c r="H560" s="329" t="s">
        <v>1109</v>
      </c>
      <c r="I560" s="591" t="s">
        <v>934</v>
      </c>
      <c r="J560" s="593"/>
      <c r="K560" s="467"/>
      <c r="L560" s="517"/>
      <c r="M560" s="517"/>
      <c r="N560" s="467"/>
      <c r="O560" s="522"/>
      <c r="P560" s="522"/>
      <c r="Q560" s="466"/>
      <c r="R560" s="466"/>
      <c r="S560" s="466"/>
      <c r="T560" s="127" t="s">
        <v>386</v>
      </c>
      <c r="U560" s="397">
        <v>1</v>
      </c>
      <c r="V560" s="605">
        <v>0</v>
      </c>
      <c r="W560" s="605">
        <v>4</v>
      </c>
      <c r="X560" s="606">
        <f t="shared" si="372"/>
        <v>4</v>
      </c>
      <c r="Y560" s="607">
        <f t="shared" si="373"/>
        <v>15628</v>
      </c>
      <c r="Z560" s="607">
        <f t="shared" si="396"/>
        <v>9047</v>
      </c>
      <c r="AA560" s="605">
        <v>1</v>
      </c>
      <c r="AB560" s="608">
        <f>AA560/W560</f>
        <v>0.25</v>
      </c>
      <c r="AC560" s="605">
        <v>1</v>
      </c>
      <c r="AD560" s="608" t="s">
        <v>434</v>
      </c>
      <c r="AE560" s="605">
        <v>1</v>
      </c>
      <c r="AF560" s="608">
        <f>AE560/U560</f>
        <v>1</v>
      </c>
      <c r="AG560" s="605">
        <v>1</v>
      </c>
      <c r="AH560" s="399"/>
      <c r="AI560" s="398"/>
      <c r="AJ560" s="399"/>
      <c r="AK560" s="398"/>
      <c r="AL560" s="399"/>
      <c r="AM560" s="396">
        <v>15548</v>
      </c>
      <c r="AN560" s="607">
        <v>80</v>
      </c>
      <c r="AO560" s="609">
        <f>AN560/AP560</f>
        <v>5.1190171487074483E-3</v>
      </c>
      <c r="AP560" s="607">
        <f t="shared" si="400"/>
        <v>15628</v>
      </c>
      <c r="AQ560" s="167">
        <v>20740</v>
      </c>
      <c r="AR560" s="665">
        <v>0.75351976856316294</v>
      </c>
      <c r="AS560" s="396">
        <f t="shared" si="374"/>
        <v>15548</v>
      </c>
      <c r="AT560" s="396">
        <f>IF(V560=0,AN560,"")</f>
        <v>80</v>
      </c>
      <c r="AU560" s="607">
        <f t="shared" si="375"/>
        <v>15628</v>
      </c>
      <c r="AV560" s="607">
        <v>8976</v>
      </c>
      <c r="AW560" s="608">
        <f t="shared" si="413"/>
        <v>0.57730897864677133</v>
      </c>
      <c r="AX560" s="607">
        <v>71</v>
      </c>
      <c r="AY560" s="608">
        <f t="shared" si="409"/>
        <v>0.88749999999999996</v>
      </c>
      <c r="AZ560" s="607">
        <f t="shared" si="376"/>
        <v>9047</v>
      </c>
      <c r="BA560" s="608">
        <f t="shared" si="377"/>
        <v>0.57889685180445349</v>
      </c>
      <c r="BB560" s="607">
        <v>24</v>
      </c>
      <c r="BC560" s="608">
        <f t="shared" si="378"/>
        <v>2.6737967914438501E-3</v>
      </c>
      <c r="BD560" s="605">
        <v>4</v>
      </c>
      <c r="BE560" s="608">
        <f>IF(BD560="","",BD560/AX560)</f>
        <v>5.6338028169014086E-2</v>
      </c>
      <c r="BF560" s="605">
        <f t="shared" si="379"/>
        <v>28</v>
      </c>
      <c r="BG560" s="608">
        <f t="shared" si="380"/>
        <v>3.0949486017464354E-3</v>
      </c>
      <c r="BH560" s="607">
        <v>24</v>
      </c>
      <c r="BI560" s="608">
        <f t="shared" si="381"/>
        <v>1</v>
      </c>
      <c r="BJ560" s="605">
        <v>2</v>
      </c>
      <c r="BK560" s="608">
        <f t="shared" si="395"/>
        <v>0.5</v>
      </c>
      <c r="BL560" s="605">
        <f t="shared" si="382"/>
        <v>26</v>
      </c>
      <c r="BM560" s="608">
        <f t="shared" si="383"/>
        <v>0.9285714285714286</v>
      </c>
      <c r="BN560" s="607">
        <v>14</v>
      </c>
      <c r="BO560" s="608">
        <f t="shared" si="384"/>
        <v>1.5474743008732177E-3</v>
      </c>
      <c r="BP560" s="607">
        <v>138</v>
      </c>
      <c r="BQ560" s="608">
        <f t="shared" si="370"/>
        <v>1.5253675251464574E-2</v>
      </c>
      <c r="BR560" s="607">
        <f t="shared" si="371"/>
        <v>152</v>
      </c>
      <c r="BS560" s="608">
        <f t="shared" si="385"/>
        <v>1.6801149552337791E-2</v>
      </c>
      <c r="BT560" s="605">
        <v>0</v>
      </c>
      <c r="BU560" s="608">
        <f t="shared" si="386"/>
        <v>0</v>
      </c>
      <c r="BV560" s="605">
        <v>0</v>
      </c>
      <c r="BW560" s="608">
        <f t="shared" si="387"/>
        <v>0</v>
      </c>
      <c r="BX560" s="411" t="str">
        <f t="shared" si="388"/>
        <v/>
      </c>
    </row>
    <row r="561" spans="1:76" s="488" customFormat="1" ht="13.5" thickBot="1" x14ac:dyDescent="0.25">
      <c r="A561" s="412" t="s">
        <v>421</v>
      </c>
      <c r="B561" s="412" t="s">
        <v>75</v>
      </c>
      <c r="C561" s="412" t="s">
        <v>502</v>
      </c>
      <c r="D561" s="412" t="s">
        <v>517</v>
      </c>
      <c r="E561" s="412" t="s">
        <v>518</v>
      </c>
      <c r="F561" s="412" t="s">
        <v>519</v>
      </c>
      <c r="G561" s="594" t="s">
        <v>315</v>
      </c>
      <c r="H561" s="594" t="s">
        <v>517</v>
      </c>
      <c r="I561" s="594" t="s">
        <v>517</v>
      </c>
      <c r="J561" s="594"/>
      <c r="K561" s="413" t="s">
        <v>436</v>
      </c>
      <c r="L561" s="413" t="s">
        <v>438</v>
      </c>
      <c r="M561" s="427" t="s">
        <v>1053</v>
      </c>
      <c r="N561" s="413" t="s">
        <v>437</v>
      </c>
      <c r="O561" s="414"/>
      <c r="P561" s="414"/>
      <c r="Q561" s="415"/>
      <c r="R561" s="415"/>
      <c r="S561" s="415"/>
      <c r="T561" s="391" t="s">
        <v>510</v>
      </c>
      <c r="U561" s="416">
        <v>7</v>
      </c>
      <c r="V561" s="130">
        <v>0</v>
      </c>
      <c r="W561" s="130">
        <v>31</v>
      </c>
      <c r="X561" s="131">
        <f t="shared" si="372"/>
        <v>4.4285714285714288</v>
      </c>
      <c r="Y561" s="132">
        <f t="shared" si="373"/>
        <v>51306.857142857145</v>
      </c>
      <c r="Z561" s="132">
        <f t="shared" si="396"/>
        <v>25880.428571428572</v>
      </c>
      <c r="AA561" s="417"/>
      <c r="AB561" s="418"/>
      <c r="AC561" s="417"/>
      <c r="AD561" s="418"/>
      <c r="AE561" s="417"/>
      <c r="AF561" s="418"/>
      <c r="AG561" s="417"/>
      <c r="AH561" s="418"/>
      <c r="AI561" s="130">
        <v>7</v>
      </c>
      <c r="AJ561" s="133">
        <f>AI561/W561</f>
        <v>0.22580645161290322</v>
      </c>
      <c r="AK561" s="130">
        <v>3</v>
      </c>
      <c r="AL561" s="133">
        <f>AK561/U561</f>
        <v>0.42857142857142855</v>
      </c>
      <c r="AM561" s="419">
        <v>359148</v>
      </c>
      <c r="AN561" s="422"/>
      <c r="AO561" s="426"/>
      <c r="AP561" s="132">
        <f t="shared" si="400"/>
        <v>359148</v>
      </c>
      <c r="AQ561" s="167">
        <v>528500</v>
      </c>
      <c r="AR561" s="665">
        <v>0.67956102175969724</v>
      </c>
      <c r="AS561" s="419">
        <f t="shared" si="374"/>
        <v>359148</v>
      </c>
      <c r="AT561" s="415"/>
      <c r="AU561" s="132">
        <f t="shared" si="375"/>
        <v>359148</v>
      </c>
      <c r="AV561" s="132">
        <v>181163</v>
      </c>
      <c r="AW561" s="133">
        <f t="shared" si="413"/>
        <v>0.50442435987392387</v>
      </c>
      <c r="AX561" s="422"/>
      <c r="AY561" s="418"/>
      <c r="AZ561" s="132">
        <f t="shared" si="376"/>
        <v>181163</v>
      </c>
      <c r="BA561" s="133">
        <f t="shared" si="377"/>
        <v>0.50442435987392387</v>
      </c>
      <c r="BB561" s="132">
        <v>2032</v>
      </c>
      <c r="BC561" s="133">
        <f t="shared" si="378"/>
        <v>1.1216418363573136E-2</v>
      </c>
      <c r="BD561" s="417"/>
      <c r="BE561" s="418"/>
      <c r="BF561" s="130">
        <f t="shared" si="379"/>
        <v>2032</v>
      </c>
      <c r="BG561" s="133">
        <f t="shared" si="380"/>
        <v>1.1216418363573136E-2</v>
      </c>
      <c r="BH561" s="132">
        <v>992</v>
      </c>
      <c r="BI561" s="133">
        <f t="shared" si="381"/>
        <v>0.48818897637795278</v>
      </c>
      <c r="BJ561" s="417"/>
      <c r="BK561" s="418" t="str">
        <f t="shared" si="395"/>
        <v/>
      </c>
      <c r="BL561" s="130">
        <f t="shared" si="382"/>
        <v>992</v>
      </c>
      <c r="BM561" s="133">
        <f t="shared" si="383"/>
        <v>0.48818897637795278</v>
      </c>
      <c r="BN561" s="132">
        <v>11628</v>
      </c>
      <c r="BO561" s="133">
        <f t="shared" si="384"/>
        <v>6.4185291698636029E-2</v>
      </c>
      <c r="BP561" s="132">
        <v>21450</v>
      </c>
      <c r="BQ561" s="133">
        <f t="shared" si="370"/>
        <v>0.11840166038319083</v>
      </c>
      <c r="BR561" s="132">
        <f t="shared" si="371"/>
        <v>33078</v>
      </c>
      <c r="BS561" s="133">
        <f t="shared" si="385"/>
        <v>0.18258695208182688</v>
      </c>
      <c r="BT561" s="130">
        <v>14</v>
      </c>
      <c r="BU561" s="133">
        <f t="shared" si="386"/>
        <v>0.45161290322580644</v>
      </c>
      <c r="BV561" s="130">
        <v>3</v>
      </c>
      <c r="BW561" s="133">
        <f t="shared" si="387"/>
        <v>0.42857142857142855</v>
      </c>
      <c r="BX561" s="423" t="str">
        <f t="shared" si="388"/>
        <v/>
      </c>
    </row>
    <row r="562" spans="1:76" s="486" customFormat="1" x14ac:dyDescent="0.2">
      <c r="A562" s="400" t="s">
        <v>244</v>
      </c>
      <c r="B562" s="400" t="s">
        <v>245</v>
      </c>
      <c r="C562" s="400" t="s">
        <v>1054</v>
      </c>
      <c r="D562" s="400" t="s">
        <v>515</v>
      </c>
      <c r="E562" s="400" t="s">
        <v>504</v>
      </c>
      <c r="F562" s="400" t="s">
        <v>519</v>
      </c>
      <c r="G562" s="592" t="s">
        <v>321</v>
      </c>
      <c r="H562" s="592" t="s">
        <v>1112</v>
      </c>
      <c r="I562" s="592" t="s">
        <v>934</v>
      </c>
      <c r="J562" s="592"/>
      <c r="K562" s="401"/>
      <c r="L562" s="401"/>
      <c r="M562" s="402"/>
      <c r="N562" s="401"/>
      <c r="O562" s="401"/>
      <c r="P562" s="401"/>
      <c r="Q562" s="403"/>
      <c r="R562" s="403"/>
      <c r="S562" s="403"/>
      <c r="T562" s="404" t="s">
        <v>386</v>
      </c>
      <c r="U562" s="405">
        <v>3</v>
      </c>
      <c r="V562" s="597">
        <v>0</v>
      </c>
      <c r="W562" s="597">
        <v>6</v>
      </c>
      <c r="X562" s="113">
        <f t="shared" si="372"/>
        <v>2</v>
      </c>
      <c r="Y562" s="114">
        <f t="shared" si="373"/>
        <v>904</v>
      </c>
      <c r="Z562" s="114">
        <f t="shared" si="396"/>
        <v>460.66666666666669</v>
      </c>
      <c r="AA562" s="597">
        <v>1</v>
      </c>
      <c r="AB562" s="115">
        <f>AA562/W562</f>
        <v>0.16666666666666666</v>
      </c>
      <c r="AC562" s="406"/>
      <c r="AD562" s="407"/>
      <c r="AE562" s="597">
        <v>1</v>
      </c>
      <c r="AF562" s="115">
        <f>AE562/U562</f>
        <v>0.33333333333333331</v>
      </c>
      <c r="AG562" s="597">
        <f>AE562</f>
        <v>1</v>
      </c>
      <c r="AH562" s="407"/>
      <c r="AI562" s="406"/>
      <c r="AJ562" s="407"/>
      <c r="AK562" s="406"/>
      <c r="AL562" s="407"/>
      <c r="AM562" s="408">
        <v>2708</v>
      </c>
      <c r="AN562" s="114">
        <v>4</v>
      </c>
      <c r="AO562" s="118">
        <f t="shared" ref="AO562:AO583" si="414">AN562/AP562</f>
        <v>1.4749262536873156E-3</v>
      </c>
      <c r="AP562" s="114">
        <f t="shared" si="400"/>
        <v>2712</v>
      </c>
      <c r="AQ562" s="167">
        <v>9620</v>
      </c>
      <c r="AR562" s="665">
        <v>0.60478170478170479</v>
      </c>
      <c r="AS562" s="408">
        <f t="shared" si="374"/>
        <v>2708</v>
      </c>
      <c r="AT562" s="408">
        <f t="shared" ref="AT562:AT583" si="415">IF(V562=0,AN562,"")</f>
        <v>4</v>
      </c>
      <c r="AU562" s="114">
        <f t="shared" si="375"/>
        <v>2712</v>
      </c>
      <c r="AV562" s="114">
        <v>1378</v>
      </c>
      <c r="AW562" s="115">
        <f t="shared" si="413"/>
        <v>0.50886262924667647</v>
      </c>
      <c r="AX562" s="114">
        <v>4</v>
      </c>
      <c r="AY562" s="115">
        <f t="shared" ref="AY562:AY583" si="416">IF(AT562="","",IF(AT562=0,"",AX562/AT562))</f>
        <v>1</v>
      </c>
      <c r="AZ562" s="114">
        <f t="shared" si="376"/>
        <v>1382</v>
      </c>
      <c r="BA562" s="115">
        <f t="shared" si="377"/>
        <v>0.50958702064896755</v>
      </c>
      <c r="BB562" s="114">
        <v>7</v>
      </c>
      <c r="BC562" s="115">
        <f t="shared" si="378"/>
        <v>5.0798258345428155E-3</v>
      </c>
      <c r="BD562" s="114">
        <v>3</v>
      </c>
      <c r="BE562" s="115">
        <f t="shared" ref="BE562:BE583" si="417">IF(BD562="","",BD562/AX562)</f>
        <v>0.75</v>
      </c>
      <c r="BF562" s="597">
        <f t="shared" si="379"/>
        <v>10</v>
      </c>
      <c r="BG562" s="115">
        <f t="shared" si="380"/>
        <v>7.2358900144717797E-3</v>
      </c>
      <c r="BH562" s="114">
        <v>7</v>
      </c>
      <c r="BI562" s="115">
        <f t="shared" si="381"/>
        <v>1</v>
      </c>
      <c r="BJ562" s="114">
        <v>3</v>
      </c>
      <c r="BK562" s="115">
        <f t="shared" si="395"/>
        <v>1</v>
      </c>
      <c r="BL562" s="597">
        <f t="shared" si="382"/>
        <v>10</v>
      </c>
      <c r="BM562" s="115">
        <f t="shared" si="383"/>
        <v>1</v>
      </c>
      <c r="BN562" s="114">
        <v>4</v>
      </c>
      <c r="BO562" s="115">
        <f t="shared" si="384"/>
        <v>2.8943560057887118E-3</v>
      </c>
      <c r="BP562" s="114">
        <v>17</v>
      </c>
      <c r="BQ562" s="115">
        <f t="shared" si="370"/>
        <v>1.2301013024602027E-2</v>
      </c>
      <c r="BR562" s="114">
        <f t="shared" si="371"/>
        <v>21</v>
      </c>
      <c r="BS562" s="115">
        <f t="shared" si="385"/>
        <v>1.5195369030390739E-2</v>
      </c>
      <c r="BT562" s="597">
        <v>3</v>
      </c>
      <c r="BU562" s="115">
        <f t="shared" si="386"/>
        <v>0.5</v>
      </c>
      <c r="BV562" s="597">
        <v>2</v>
      </c>
      <c r="BW562" s="115">
        <f t="shared" si="387"/>
        <v>0.66666666666666663</v>
      </c>
      <c r="BX562" s="409" t="str">
        <f t="shared" si="388"/>
        <v/>
      </c>
    </row>
    <row r="563" spans="1:76" s="167" customFormat="1" x14ac:dyDescent="0.2">
      <c r="A563" s="379" t="s">
        <v>244</v>
      </c>
      <c r="B563" s="379" t="s">
        <v>245</v>
      </c>
      <c r="C563" s="379" t="s">
        <v>246</v>
      </c>
      <c r="D563" s="379" t="s">
        <v>515</v>
      </c>
      <c r="E563" s="379" t="s">
        <v>504</v>
      </c>
      <c r="F563" s="379" t="s">
        <v>519</v>
      </c>
      <c r="G563" s="591" t="s">
        <v>321</v>
      </c>
      <c r="H563" s="592" t="s">
        <v>1112</v>
      </c>
      <c r="I563" s="591" t="s">
        <v>934</v>
      </c>
      <c r="J563" s="591"/>
      <c r="K563" s="391" t="s">
        <v>449</v>
      </c>
      <c r="L563" s="391" t="s">
        <v>461</v>
      </c>
      <c r="M563" s="473" t="s">
        <v>462</v>
      </c>
      <c r="N563" s="391" t="s">
        <v>437</v>
      </c>
      <c r="O563" s="391" t="s">
        <v>438</v>
      </c>
      <c r="P563" s="391" t="s">
        <v>438</v>
      </c>
      <c r="Q563" s="386">
        <v>5818</v>
      </c>
      <c r="R563" s="386">
        <v>59</v>
      </c>
      <c r="S563" s="386">
        <v>7</v>
      </c>
      <c r="T563" s="147" t="s">
        <v>386</v>
      </c>
      <c r="U563" s="383">
        <v>3</v>
      </c>
      <c r="V563" s="600">
        <v>0</v>
      </c>
      <c r="W563" s="600">
        <v>4</v>
      </c>
      <c r="X563" s="123">
        <f t="shared" si="372"/>
        <v>1.3333333333333333</v>
      </c>
      <c r="Y563" s="601">
        <f t="shared" si="373"/>
        <v>1035.3333333333333</v>
      </c>
      <c r="Z563" s="601">
        <f t="shared" si="396"/>
        <v>489.66666666666669</v>
      </c>
      <c r="AA563" s="600">
        <v>1</v>
      </c>
      <c r="AB563" s="598">
        <f>AA563/W563</f>
        <v>0.25</v>
      </c>
      <c r="AC563" s="384"/>
      <c r="AD563" s="385"/>
      <c r="AE563" s="600">
        <v>0</v>
      </c>
      <c r="AF563" s="598">
        <f>AE563/U563</f>
        <v>0</v>
      </c>
      <c r="AG563" s="600">
        <f>AE563</f>
        <v>0</v>
      </c>
      <c r="AH563" s="385"/>
      <c r="AI563" s="384"/>
      <c r="AJ563" s="385"/>
      <c r="AK563" s="384"/>
      <c r="AL563" s="385"/>
      <c r="AM563" s="386">
        <v>3088</v>
      </c>
      <c r="AN563" s="601">
        <v>18</v>
      </c>
      <c r="AO563" s="602">
        <f t="shared" si="414"/>
        <v>5.7952350289761749E-3</v>
      </c>
      <c r="AP563" s="601">
        <f t="shared" si="400"/>
        <v>3106</v>
      </c>
      <c r="AQ563" s="167">
        <v>4530</v>
      </c>
      <c r="AR563" s="665">
        <v>0.59867549668874176</v>
      </c>
      <c r="AS563" s="386">
        <f t="shared" si="374"/>
        <v>3088</v>
      </c>
      <c r="AT563" s="386">
        <f t="shared" si="415"/>
        <v>18</v>
      </c>
      <c r="AU563" s="601">
        <f t="shared" si="375"/>
        <v>3106</v>
      </c>
      <c r="AV563" s="601">
        <v>1453</v>
      </c>
      <c r="AW563" s="598">
        <f t="shared" si="413"/>
        <v>0.47053108808290156</v>
      </c>
      <c r="AX563" s="601">
        <v>16</v>
      </c>
      <c r="AY563" s="598">
        <f t="shared" si="416"/>
        <v>0.88888888888888884</v>
      </c>
      <c r="AZ563" s="601">
        <f t="shared" si="376"/>
        <v>1469</v>
      </c>
      <c r="BA563" s="598">
        <f t="shared" si="377"/>
        <v>0.47295556986477783</v>
      </c>
      <c r="BB563" s="601">
        <v>4</v>
      </c>
      <c r="BC563" s="598">
        <f t="shared" si="378"/>
        <v>2.7529249827942187E-3</v>
      </c>
      <c r="BD563" s="601">
        <v>0</v>
      </c>
      <c r="BE563" s="598">
        <f t="shared" si="417"/>
        <v>0</v>
      </c>
      <c r="BF563" s="600">
        <f t="shared" si="379"/>
        <v>4</v>
      </c>
      <c r="BG563" s="598">
        <f t="shared" si="380"/>
        <v>2.722940776038121E-3</v>
      </c>
      <c r="BH563" s="601">
        <v>4</v>
      </c>
      <c r="BI563" s="598">
        <f t="shared" si="381"/>
        <v>1</v>
      </c>
      <c r="BJ563" s="601">
        <v>0</v>
      </c>
      <c r="BK563" s="385" t="str">
        <f t="shared" si="395"/>
        <v/>
      </c>
      <c r="BL563" s="600">
        <f t="shared" si="382"/>
        <v>4</v>
      </c>
      <c r="BM563" s="598">
        <f t="shared" si="383"/>
        <v>1</v>
      </c>
      <c r="BN563" s="601">
        <v>0</v>
      </c>
      <c r="BO563" s="598">
        <f t="shared" si="384"/>
        <v>0</v>
      </c>
      <c r="BP563" s="601">
        <v>51</v>
      </c>
      <c r="BQ563" s="598">
        <f t="shared" si="370"/>
        <v>3.4717494894486042E-2</v>
      </c>
      <c r="BR563" s="601">
        <f t="shared" si="371"/>
        <v>51</v>
      </c>
      <c r="BS563" s="598">
        <f t="shared" si="385"/>
        <v>3.4717494894486042E-2</v>
      </c>
      <c r="BT563" s="600">
        <v>1</v>
      </c>
      <c r="BU563" s="598">
        <f t="shared" si="386"/>
        <v>0.25</v>
      </c>
      <c r="BV563" s="600">
        <v>0</v>
      </c>
      <c r="BW563" s="598">
        <f t="shared" si="387"/>
        <v>0</v>
      </c>
      <c r="BX563" s="387" t="str">
        <f t="shared" si="388"/>
        <v/>
      </c>
    </row>
    <row r="564" spans="1:76" s="487" customFormat="1" ht="13.5" thickBot="1" x14ac:dyDescent="0.25">
      <c r="A564" s="392" t="s">
        <v>244</v>
      </c>
      <c r="B564" s="392" t="s">
        <v>245</v>
      </c>
      <c r="C564" s="392" t="s">
        <v>502</v>
      </c>
      <c r="D564" s="392" t="s">
        <v>509</v>
      </c>
      <c r="E564" s="392" t="s">
        <v>504</v>
      </c>
      <c r="F564" s="392" t="s">
        <v>519</v>
      </c>
      <c r="G564" s="593" t="s">
        <v>321</v>
      </c>
      <c r="H564" s="620" t="s">
        <v>1112</v>
      </c>
      <c r="I564" s="593" t="s">
        <v>934</v>
      </c>
      <c r="J564" s="593"/>
      <c r="K564" s="467"/>
      <c r="L564" s="467"/>
      <c r="M564" s="468"/>
      <c r="N564" s="467"/>
      <c r="O564" s="522"/>
      <c r="P564" s="467"/>
      <c r="Q564" s="466"/>
      <c r="R564" s="466"/>
      <c r="S564" s="466"/>
      <c r="T564" s="127" t="s">
        <v>386</v>
      </c>
      <c r="U564" s="397">
        <v>1</v>
      </c>
      <c r="V564" s="397">
        <v>0</v>
      </c>
      <c r="W564" s="397">
        <v>2</v>
      </c>
      <c r="X564" s="606">
        <f t="shared" si="372"/>
        <v>2</v>
      </c>
      <c r="Y564" s="607">
        <f t="shared" si="373"/>
        <v>5818</v>
      </c>
      <c r="Z564" s="607">
        <f t="shared" si="396"/>
        <v>2851</v>
      </c>
      <c r="AA564" s="397">
        <v>2</v>
      </c>
      <c r="AB564" s="608">
        <f>AA564/W564</f>
        <v>1</v>
      </c>
      <c r="AC564" s="605">
        <v>0</v>
      </c>
      <c r="AD564" s="608" t="s">
        <v>435</v>
      </c>
      <c r="AE564" s="397">
        <v>0</v>
      </c>
      <c r="AF564" s="608">
        <f>AE564/U564</f>
        <v>0</v>
      </c>
      <c r="AG564" s="397">
        <v>1</v>
      </c>
      <c r="AH564" s="399"/>
      <c r="AI564" s="398"/>
      <c r="AJ564" s="399"/>
      <c r="AK564" s="398"/>
      <c r="AL564" s="399"/>
      <c r="AM564" s="396">
        <v>5796</v>
      </c>
      <c r="AN564" s="607">
        <v>22</v>
      </c>
      <c r="AO564" s="609">
        <f t="shared" si="414"/>
        <v>3.7813681677552422E-3</v>
      </c>
      <c r="AP564" s="607">
        <f t="shared" si="400"/>
        <v>5818</v>
      </c>
      <c r="AQ564" s="167">
        <v>5090</v>
      </c>
      <c r="AR564" s="665">
        <v>0.61021611001964637</v>
      </c>
      <c r="AS564" s="396">
        <f t="shared" si="374"/>
        <v>5796</v>
      </c>
      <c r="AT564" s="396">
        <f t="shared" si="415"/>
        <v>22</v>
      </c>
      <c r="AU564" s="607">
        <f t="shared" si="375"/>
        <v>5818</v>
      </c>
      <c r="AV564" s="607">
        <v>2831</v>
      </c>
      <c r="AW564" s="608">
        <f t="shared" si="413"/>
        <v>0.48844030365769497</v>
      </c>
      <c r="AX564" s="607">
        <v>20</v>
      </c>
      <c r="AY564" s="608">
        <f t="shared" si="416"/>
        <v>0.90909090909090906</v>
      </c>
      <c r="AZ564" s="607">
        <f t="shared" si="376"/>
        <v>2851</v>
      </c>
      <c r="BA564" s="608">
        <f t="shared" si="377"/>
        <v>0.4900309384668271</v>
      </c>
      <c r="BB564" s="607">
        <v>11</v>
      </c>
      <c r="BC564" s="608">
        <f t="shared" si="378"/>
        <v>3.885552808194984E-3</v>
      </c>
      <c r="BD564" s="605">
        <v>3</v>
      </c>
      <c r="BE564" s="608">
        <f t="shared" si="417"/>
        <v>0.15</v>
      </c>
      <c r="BF564" s="605">
        <f t="shared" si="379"/>
        <v>14</v>
      </c>
      <c r="BG564" s="608">
        <f t="shared" si="380"/>
        <v>4.9105576990529642E-3</v>
      </c>
      <c r="BH564" s="607">
        <v>11</v>
      </c>
      <c r="BI564" s="608">
        <f t="shared" si="381"/>
        <v>1</v>
      </c>
      <c r="BJ564" s="605">
        <v>3</v>
      </c>
      <c r="BK564" s="608">
        <f t="shared" si="395"/>
        <v>1</v>
      </c>
      <c r="BL564" s="605">
        <f t="shared" si="382"/>
        <v>14</v>
      </c>
      <c r="BM564" s="608">
        <f t="shared" si="383"/>
        <v>1</v>
      </c>
      <c r="BN564" s="607">
        <v>0</v>
      </c>
      <c r="BO564" s="608">
        <f t="shared" si="384"/>
        <v>0</v>
      </c>
      <c r="BP564" s="607">
        <v>39</v>
      </c>
      <c r="BQ564" s="608">
        <f t="shared" si="370"/>
        <v>1.3679410733076113E-2</v>
      </c>
      <c r="BR564" s="607">
        <f t="shared" si="371"/>
        <v>39</v>
      </c>
      <c r="BS564" s="608">
        <f t="shared" si="385"/>
        <v>1.3679410733076113E-2</v>
      </c>
      <c r="BT564" s="605">
        <v>0</v>
      </c>
      <c r="BU564" s="608">
        <f t="shared" si="386"/>
        <v>0</v>
      </c>
      <c r="BV564" s="605">
        <v>0</v>
      </c>
      <c r="BW564" s="608">
        <f t="shared" si="387"/>
        <v>0</v>
      </c>
      <c r="BX564" s="411" t="str">
        <f t="shared" si="388"/>
        <v/>
      </c>
    </row>
    <row r="565" spans="1:76" s="486" customFormat="1" x14ac:dyDescent="0.2">
      <c r="A565" s="400" t="s">
        <v>247</v>
      </c>
      <c r="B565" s="400" t="s">
        <v>658</v>
      </c>
      <c r="C565" s="400" t="s">
        <v>249</v>
      </c>
      <c r="D565" s="400" t="s">
        <v>507</v>
      </c>
      <c r="E565" s="400" t="s">
        <v>504</v>
      </c>
      <c r="F565" s="400" t="s">
        <v>519</v>
      </c>
      <c r="G565" s="592" t="s">
        <v>924</v>
      </c>
      <c r="H565" s="592" t="s">
        <v>1109</v>
      </c>
      <c r="I565" s="592" t="s">
        <v>934</v>
      </c>
      <c r="J565" s="592"/>
      <c r="K565" s="401"/>
      <c r="L565" s="401"/>
      <c r="M565" s="402"/>
      <c r="N565" s="401"/>
      <c r="O565" s="401"/>
      <c r="P565" s="401"/>
      <c r="Q565" s="403"/>
      <c r="R565" s="403"/>
      <c r="S565" s="403"/>
      <c r="T565" s="430" t="s">
        <v>510</v>
      </c>
      <c r="U565" s="405">
        <v>3</v>
      </c>
      <c r="V565" s="405">
        <v>3</v>
      </c>
      <c r="W565" s="405">
        <v>3</v>
      </c>
      <c r="X565" s="113">
        <f t="shared" si="372"/>
        <v>1</v>
      </c>
      <c r="Y565" s="114">
        <f t="shared" si="373"/>
        <v>611.33333333333337</v>
      </c>
      <c r="Z565" s="428" t="str">
        <f t="shared" si="396"/>
        <v/>
      </c>
      <c r="AA565" s="406"/>
      <c r="AB565" s="407"/>
      <c r="AC565" s="406"/>
      <c r="AD565" s="407"/>
      <c r="AE565" s="406"/>
      <c r="AF565" s="407"/>
      <c r="AG565" s="406"/>
      <c r="AH565" s="407"/>
      <c r="AI565" s="405">
        <v>1</v>
      </c>
      <c r="AJ565" s="115">
        <f>AI565/W565</f>
        <v>0.33333333333333331</v>
      </c>
      <c r="AK565" s="405">
        <v>1</v>
      </c>
      <c r="AL565" s="115">
        <f>AK565/U565</f>
        <v>0.33333333333333331</v>
      </c>
      <c r="AM565" s="408">
        <v>1826</v>
      </c>
      <c r="AN565" s="114">
        <v>8</v>
      </c>
      <c r="AO565" s="118">
        <f t="shared" si="414"/>
        <v>4.3620501635768813E-3</v>
      </c>
      <c r="AP565" s="114">
        <f t="shared" si="400"/>
        <v>1834</v>
      </c>
      <c r="AQ565" s="167">
        <v>2420</v>
      </c>
      <c r="AR565" s="665">
        <v>0.75785123966942147</v>
      </c>
      <c r="AS565" s="403" t="str">
        <f t="shared" si="374"/>
        <v/>
      </c>
      <c r="AT565" s="403" t="str">
        <f t="shared" si="415"/>
        <v/>
      </c>
      <c r="AU565" s="428" t="str">
        <f t="shared" si="375"/>
        <v/>
      </c>
      <c r="AV565" s="428"/>
      <c r="AW565" s="407" t="str">
        <f t="shared" si="413"/>
        <v/>
      </c>
      <c r="AX565" s="428"/>
      <c r="AY565" s="407" t="str">
        <f t="shared" si="416"/>
        <v/>
      </c>
      <c r="AZ565" s="428" t="str">
        <f t="shared" si="376"/>
        <v/>
      </c>
      <c r="BA565" s="407" t="str">
        <f t="shared" si="377"/>
        <v/>
      </c>
      <c r="BB565" s="428"/>
      <c r="BC565" s="407" t="str">
        <f t="shared" si="378"/>
        <v/>
      </c>
      <c r="BD565" s="406"/>
      <c r="BE565" s="407" t="str">
        <f t="shared" si="417"/>
        <v/>
      </c>
      <c r="BF565" s="406" t="str">
        <f t="shared" si="379"/>
        <v/>
      </c>
      <c r="BG565" s="407" t="str">
        <f t="shared" si="380"/>
        <v/>
      </c>
      <c r="BH565" s="428"/>
      <c r="BI565" s="407" t="str">
        <f t="shared" si="381"/>
        <v/>
      </c>
      <c r="BJ565" s="406"/>
      <c r="BK565" s="407" t="str">
        <f t="shared" si="395"/>
        <v/>
      </c>
      <c r="BL565" s="406" t="str">
        <f t="shared" si="382"/>
        <v/>
      </c>
      <c r="BM565" s="407" t="str">
        <f t="shared" si="383"/>
        <v/>
      </c>
      <c r="BN565" s="428"/>
      <c r="BO565" s="407" t="str">
        <f t="shared" si="384"/>
        <v/>
      </c>
      <c r="BP565" s="428"/>
      <c r="BQ565" s="407" t="str">
        <f t="shared" si="370"/>
        <v/>
      </c>
      <c r="BR565" s="428" t="str">
        <f t="shared" si="371"/>
        <v/>
      </c>
      <c r="BS565" s="407" t="str">
        <f t="shared" si="385"/>
        <v/>
      </c>
      <c r="BT565" s="597">
        <v>0</v>
      </c>
      <c r="BU565" s="115">
        <f t="shared" si="386"/>
        <v>0</v>
      </c>
      <c r="BV565" s="597">
        <v>0</v>
      </c>
      <c r="BW565" s="115">
        <f t="shared" si="387"/>
        <v>0</v>
      </c>
      <c r="BX565" s="409" t="str">
        <f t="shared" si="388"/>
        <v/>
      </c>
    </row>
    <row r="566" spans="1:76" s="167" customFormat="1" x14ac:dyDescent="0.2">
      <c r="A566" s="379" t="s">
        <v>247</v>
      </c>
      <c r="B566" s="379" t="s">
        <v>658</v>
      </c>
      <c r="C566" s="379" t="s">
        <v>250</v>
      </c>
      <c r="D566" s="379" t="s">
        <v>507</v>
      </c>
      <c r="E566" s="379" t="s">
        <v>504</v>
      </c>
      <c r="F566" s="379" t="s">
        <v>519</v>
      </c>
      <c r="G566" s="591" t="s">
        <v>924</v>
      </c>
      <c r="H566" s="592" t="s">
        <v>1109</v>
      </c>
      <c r="I566" s="592" t="s">
        <v>934</v>
      </c>
      <c r="J566" s="591"/>
      <c r="K566" s="380"/>
      <c r="L566" s="380"/>
      <c r="M566" s="381"/>
      <c r="N566" s="380"/>
      <c r="O566" s="380"/>
      <c r="P566" s="380"/>
      <c r="Q566" s="382"/>
      <c r="R566" s="382"/>
      <c r="S566" s="382"/>
      <c r="T566" s="147" t="s">
        <v>386</v>
      </c>
      <c r="U566" s="383">
        <v>2</v>
      </c>
      <c r="V566" s="600">
        <v>0</v>
      </c>
      <c r="W566" s="600">
        <v>3</v>
      </c>
      <c r="X566" s="123">
        <f t="shared" si="372"/>
        <v>1.5</v>
      </c>
      <c r="Y566" s="601">
        <f t="shared" si="373"/>
        <v>571.5</v>
      </c>
      <c r="Z566" s="601">
        <f t="shared" si="396"/>
        <v>372.5</v>
      </c>
      <c r="AA566" s="384"/>
      <c r="AB566" s="385"/>
      <c r="AC566" s="384"/>
      <c r="AD566" s="385"/>
      <c r="AE566" s="384"/>
      <c r="AF566" s="385"/>
      <c r="AG566" s="384"/>
      <c r="AH566" s="385"/>
      <c r="AI566" s="600">
        <v>2</v>
      </c>
      <c r="AJ566" s="598">
        <f>AI566/W566</f>
        <v>0.66666666666666663</v>
      </c>
      <c r="AK566" s="600">
        <v>1</v>
      </c>
      <c r="AL566" s="598">
        <f>AK566/U566</f>
        <v>0.5</v>
      </c>
      <c r="AM566" s="386">
        <v>1142</v>
      </c>
      <c r="AN566" s="601">
        <v>1</v>
      </c>
      <c r="AO566" s="602">
        <f t="shared" si="414"/>
        <v>8.7489063867016625E-4</v>
      </c>
      <c r="AP566" s="601">
        <f t="shared" si="400"/>
        <v>1143</v>
      </c>
      <c r="AQ566" s="167">
        <v>1500</v>
      </c>
      <c r="AR566" s="665">
        <v>0.76200000000000001</v>
      </c>
      <c r="AS566" s="386">
        <f t="shared" si="374"/>
        <v>1142</v>
      </c>
      <c r="AT566" s="386">
        <f t="shared" si="415"/>
        <v>1</v>
      </c>
      <c r="AU566" s="601">
        <f t="shared" si="375"/>
        <v>1143</v>
      </c>
      <c r="AV566" s="601">
        <v>744</v>
      </c>
      <c r="AW566" s="598">
        <f t="shared" si="413"/>
        <v>0.65148861646234679</v>
      </c>
      <c r="AX566" s="601">
        <v>1</v>
      </c>
      <c r="AY566" s="598">
        <f t="shared" si="416"/>
        <v>1</v>
      </c>
      <c r="AZ566" s="601">
        <f t="shared" si="376"/>
        <v>745</v>
      </c>
      <c r="BA566" s="598">
        <f t="shared" si="377"/>
        <v>0.65179352580927385</v>
      </c>
      <c r="BB566" s="601">
        <v>20</v>
      </c>
      <c r="BC566" s="598">
        <f t="shared" si="378"/>
        <v>2.6881720430107527E-2</v>
      </c>
      <c r="BD566" s="600">
        <v>0</v>
      </c>
      <c r="BE566" s="598">
        <f t="shared" si="417"/>
        <v>0</v>
      </c>
      <c r="BF566" s="600">
        <f t="shared" si="379"/>
        <v>20</v>
      </c>
      <c r="BG566" s="598">
        <f t="shared" si="380"/>
        <v>2.6845637583892617E-2</v>
      </c>
      <c r="BH566" s="601">
        <v>20</v>
      </c>
      <c r="BI566" s="598">
        <f t="shared" si="381"/>
        <v>1</v>
      </c>
      <c r="BJ566" s="600">
        <v>0</v>
      </c>
      <c r="BK566" s="385" t="str">
        <f t="shared" si="395"/>
        <v/>
      </c>
      <c r="BL566" s="600">
        <f t="shared" si="382"/>
        <v>20</v>
      </c>
      <c r="BM566" s="598">
        <f t="shared" si="383"/>
        <v>1</v>
      </c>
      <c r="BN566" s="601">
        <v>0</v>
      </c>
      <c r="BO566" s="598">
        <f t="shared" si="384"/>
        <v>0</v>
      </c>
      <c r="BP566" s="601">
        <v>75</v>
      </c>
      <c r="BQ566" s="598">
        <f t="shared" si="370"/>
        <v>0.10067114093959731</v>
      </c>
      <c r="BR566" s="601">
        <f t="shared" si="371"/>
        <v>75</v>
      </c>
      <c r="BS566" s="598">
        <f t="shared" si="385"/>
        <v>0.10067114093959731</v>
      </c>
      <c r="BT566" s="600">
        <v>0</v>
      </c>
      <c r="BU566" s="598">
        <f t="shared" si="386"/>
        <v>0</v>
      </c>
      <c r="BV566" s="600">
        <v>0</v>
      </c>
      <c r="BW566" s="598">
        <f t="shared" si="387"/>
        <v>0</v>
      </c>
      <c r="BX566" s="387" t="str">
        <f t="shared" si="388"/>
        <v/>
      </c>
    </row>
    <row r="567" spans="1:76" s="167" customFormat="1" x14ac:dyDescent="0.2">
      <c r="A567" s="379" t="s">
        <v>247</v>
      </c>
      <c r="B567" s="379" t="s">
        <v>658</v>
      </c>
      <c r="C567" s="379" t="s">
        <v>251</v>
      </c>
      <c r="D567" s="379" t="s">
        <v>507</v>
      </c>
      <c r="E567" s="379" t="s">
        <v>504</v>
      </c>
      <c r="F567" s="379" t="s">
        <v>519</v>
      </c>
      <c r="G567" s="591" t="s">
        <v>924</v>
      </c>
      <c r="H567" s="592" t="s">
        <v>1109</v>
      </c>
      <c r="I567" s="592" t="s">
        <v>934</v>
      </c>
      <c r="J567" s="591"/>
      <c r="K567" s="380"/>
      <c r="L567" s="380"/>
      <c r="M567" s="381"/>
      <c r="N567" s="380"/>
      <c r="O567" s="380"/>
      <c r="P567" s="380"/>
      <c r="Q567" s="382"/>
      <c r="R567" s="382"/>
      <c r="S567" s="382"/>
      <c r="T567" s="391" t="s">
        <v>510</v>
      </c>
      <c r="U567" s="383">
        <v>2</v>
      </c>
      <c r="V567" s="600">
        <v>2</v>
      </c>
      <c r="W567" s="600">
        <v>2</v>
      </c>
      <c r="X567" s="123">
        <f t="shared" si="372"/>
        <v>1</v>
      </c>
      <c r="Y567" s="601">
        <f t="shared" si="373"/>
        <v>422.5</v>
      </c>
      <c r="Z567" s="388" t="str">
        <f t="shared" si="396"/>
        <v/>
      </c>
      <c r="AA567" s="384"/>
      <c r="AB567" s="385"/>
      <c r="AC567" s="384"/>
      <c r="AD567" s="385"/>
      <c r="AE567" s="384"/>
      <c r="AF567" s="385"/>
      <c r="AG567" s="384"/>
      <c r="AH567" s="385"/>
      <c r="AI567" s="600">
        <v>2</v>
      </c>
      <c r="AJ567" s="598">
        <f>AI567/W567</f>
        <v>1</v>
      </c>
      <c r="AK567" s="600">
        <v>2</v>
      </c>
      <c r="AL567" s="598">
        <f>AK567/U567</f>
        <v>1</v>
      </c>
      <c r="AM567" s="386">
        <v>833</v>
      </c>
      <c r="AN567" s="601">
        <v>12</v>
      </c>
      <c r="AO567" s="602">
        <f t="shared" si="414"/>
        <v>1.4201183431952662E-2</v>
      </c>
      <c r="AP567" s="601">
        <f t="shared" si="400"/>
        <v>845</v>
      </c>
      <c r="AQ567" s="167">
        <v>1190</v>
      </c>
      <c r="AR567" s="665">
        <v>0.71008403361344541</v>
      </c>
      <c r="AS567" s="382" t="str">
        <f t="shared" si="374"/>
        <v/>
      </c>
      <c r="AT567" s="382" t="str">
        <f t="shared" si="415"/>
        <v/>
      </c>
      <c r="AU567" s="388" t="str">
        <f t="shared" si="375"/>
        <v/>
      </c>
      <c r="AV567" s="388"/>
      <c r="AW567" s="385" t="str">
        <f t="shared" si="413"/>
        <v/>
      </c>
      <c r="AX567" s="388"/>
      <c r="AY567" s="385" t="str">
        <f t="shared" si="416"/>
        <v/>
      </c>
      <c r="AZ567" s="388" t="str">
        <f t="shared" si="376"/>
        <v/>
      </c>
      <c r="BA567" s="385" t="str">
        <f t="shared" si="377"/>
        <v/>
      </c>
      <c r="BB567" s="388"/>
      <c r="BC567" s="385" t="str">
        <f t="shared" si="378"/>
        <v/>
      </c>
      <c r="BD567" s="388"/>
      <c r="BE567" s="385" t="str">
        <f t="shared" si="417"/>
        <v/>
      </c>
      <c r="BF567" s="384" t="str">
        <f t="shared" si="379"/>
        <v/>
      </c>
      <c r="BG567" s="385" t="str">
        <f t="shared" si="380"/>
        <v/>
      </c>
      <c r="BH567" s="388"/>
      <c r="BI567" s="385" t="str">
        <f t="shared" si="381"/>
        <v/>
      </c>
      <c r="BJ567" s="388"/>
      <c r="BK567" s="385" t="str">
        <f t="shared" si="395"/>
        <v/>
      </c>
      <c r="BL567" s="384" t="str">
        <f t="shared" si="382"/>
        <v/>
      </c>
      <c r="BM567" s="385" t="str">
        <f t="shared" si="383"/>
        <v/>
      </c>
      <c r="BN567" s="388"/>
      <c r="BO567" s="385" t="str">
        <f t="shared" si="384"/>
        <v/>
      </c>
      <c r="BP567" s="388"/>
      <c r="BQ567" s="385" t="str">
        <f t="shared" si="370"/>
        <v/>
      </c>
      <c r="BR567" s="388" t="str">
        <f t="shared" si="371"/>
        <v/>
      </c>
      <c r="BS567" s="385" t="str">
        <f t="shared" si="385"/>
        <v/>
      </c>
      <c r="BT567" s="600">
        <v>0</v>
      </c>
      <c r="BU567" s="598">
        <f t="shared" si="386"/>
        <v>0</v>
      </c>
      <c r="BV567" s="600">
        <v>0</v>
      </c>
      <c r="BW567" s="598">
        <f t="shared" si="387"/>
        <v>0</v>
      </c>
      <c r="BX567" s="387" t="str">
        <f t="shared" si="388"/>
        <v/>
      </c>
    </row>
    <row r="568" spans="1:76" s="167" customFormat="1" x14ac:dyDescent="0.2">
      <c r="A568" s="379" t="s">
        <v>247</v>
      </c>
      <c r="B568" s="379" t="s">
        <v>252</v>
      </c>
      <c r="C568" s="379" t="s">
        <v>502</v>
      </c>
      <c r="D568" s="379" t="s">
        <v>515</v>
      </c>
      <c r="E568" s="379" t="s">
        <v>504</v>
      </c>
      <c r="F568" s="379" t="s">
        <v>519</v>
      </c>
      <c r="G568" s="591" t="s">
        <v>924</v>
      </c>
      <c r="H568" s="592" t="s">
        <v>1109</v>
      </c>
      <c r="I568" s="591" t="s">
        <v>934</v>
      </c>
      <c r="J568" s="591"/>
      <c r="K568" s="391" t="s">
        <v>436</v>
      </c>
      <c r="L568" s="391" t="s">
        <v>438</v>
      </c>
      <c r="M568" s="391" t="s">
        <v>443</v>
      </c>
      <c r="N568" s="391" t="s">
        <v>437</v>
      </c>
      <c r="O568" s="391" t="s">
        <v>438</v>
      </c>
      <c r="P568" s="391" t="s">
        <v>1055</v>
      </c>
      <c r="Q568" s="386">
        <v>30966</v>
      </c>
      <c r="R568" s="386">
        <v>336</v>
      </c>
      <c r="S568" s="386">
        <v>25</v>
      </c>
      <c r="T568" s="391" t="s">
        <v>510</v>
      </c>
      <c r="U568" s="383">
        <v>12</v>
      </c>
      <c r="V568" s="600">
        <v>0</v>
      </c>
      <c r="W568" s="600">
        <v>32</v>
      </c>
      <c r="X568" s="123">
        <f t="shared" si="372"/>
        <v>2.6666666666666665</v>
      </c>
      <c r="Y568" s="601">
        <f t="shared" si="373"/>
        <v>70.416666666666671</v>
      </c>
      <c r="Z568" s="601">
        <f t="shared" si="396"/>
        <v>1561.6666666666667</v>
      </c>
      <c r="AA568" s="600">
        <v>10</v>
      </c>
      <c r="AB568" s="598">
        <f>AA568/W568</f>
        <v>0.3125</v>
      </c>
      <c r="AC568" s="384"/>
      <c r="AD568" s="385"/>
      <c r="AE568" s="600">
        <v>9</v>
      </c>
      <c r="AF568" s="598">
        <f>AE568/U568</f>
        <v>0.75</v>
      </c>
      <c r="AG568" s="600">
        <f>AE568+AG567</f>
        <v>9</v>
      </c>
      <c r="AH568" s="598">
        <f>(AG568+AG567)/(U568+1)</f>
        <v>0.69230769230769229</v>
      </c>
      <c r="AI568" s="600">
        <v>0</v>
      </c>
      <c r="AJ568" s="598">
        <f>AI568/W568</f>
        <v>0</v>
      </c>
      <c r="AK568" s="600">
        <v>0</v>
      </c>
      <c r="AL568" s="598">
        <f>AK568/U568</f>
        <v>0</v>
      </c>
      <c r="AM568" s="386">
        <f>AM567</f>
        <v>833</v>
      </c>
      <c r="AN568" s="601">
        <f>AN567</f>
        <v>12</v>
      </c>
      <c r="AO568" s="602">
        <f t="shared" si="414"/>
        <v>1.4201183431952662E-2</v>
      </c>
      <c r="AP568" s="601">
        <f t="shared" si="400"/>
        <v>845</v>
      </c>
      <c r="AQ568" s="167">
        <v>43400</v>
      </c>
      <c r="AR568" s="665">
        <v>0.71513824884792632</v>
      </c>
      <c r="AS568" s="386">
        <f t="shared" si="374"/>
        <v>833</v>
      </c>
      <c r="AT568" s="386">
        <f t="shared" si="415"/>
        <v>12</v>
      </c>
      <c r="AU568" s="601">
        <f t="shared" si="375"/>
        <v>845</v>
      </c>
      <c r="AV568" s="601">
        <v>18676</v>
      </c>
      <c r="AW568" s="598">
        <f t="shared" si="413"/>
        <v>22.420168067226889</v>
      </c>
      <c r="AX568" s="601">
        <v>64</v>
      </c>
      <c r="AY568" s="598">
        <f t="shared" si="416"/>
        <v>5.333333333333333</v>
      </c>
      <c r="AZ568" s="601">
        <f t="shared" si="376"/>
        <v>18740</v>
      </c>
      <c r="BA568" s="598">
        <f t="shared" si="377"/>
        <v>22.177514792899409</v>
      </c>
      <c r="BB568" s="601">
        <v>236</v>
      </c>
      <c r="BC568" s="598">
        <f t="shared" si="378"/>
        <v>1.2636538873420432E-2</v>
      </c>
      <c r="BD568" s="601">
        <v>7</v>
      </c>
      <c r="BE568" s="598">
        <f t="shared" si="417"/>
        <v>0.109375</v>
      </c>
      <c r="BF568" s="600">
        <f t="shared" si="379"/>
        <v>243</v>
      </c>
      <c r="BG568" s="598">
        <f t="shared" si="380"/>
        <v>1.296691568836713E-2</v>
      </c>
      <c r="BH568" s="601">
        <v>224</v>
      </c>
      <c r="BI568" s="598">
        <f t="shared" si="381"/>
        <v>0.94915254237288138</v>
      </c>
      <c r="BJ568" s="601">
        <v>7</v>
      </c>
      <c r="BK568" s="598">
        <f t="shared" si="395"/>
        <v>1</v>
      </c>
      <c r="BL568" s="600">
        <f t="shared" si="382"/>
        <v>231</v>
      </c>
      <c r="BM568" s="598">
        <f t="shared" si="383"/>
        <v>0.95061728395061729</v>
      </c>
      <c r="BN568" s="601">
        <v>103</v>
      </c>
      <c r="BO568" s="598">
        <f t="shared" si="384"/>
        <v>5.4962646744930628E-3</v>
      </c>
      <c r="BP568" s="601">
        <v>73</v>
      </c>
      <c r="BQ568" s="598">
        <f t="shared" si="370"/>
        <v>3.8954108858057631E-3</v>
      </c>
      <c r="BR568" s="601">
        <f t="shared" si="371"/>
        <v>176</v>
      </c>
      <c r="BS568" s="598">
        <f t="shared" si="385"/>
        <v>9.3916755602988268E-3</v>
      </c>
      <c r="BT568" s="600">
        <v>11</v>
      </c>
      <c r="BU568" s="598">
        <f t="shared" si="386"/>
        <v>0.34375</v>
      </c>
      <c r="BV568" s="600">
        <v>3</v>
      </c>
      <c r="BW568" s="598">
        <f t="shared" si="387"/>
        <v>0.25</v>
      </c>
      <c r="BX568" s="387" t="str">
        <f t="shared" si="388"/>
        <v/>
      </c>
    </row>
    <row r="569" spans="1:76" s="487" customFormat="1" ht="13.5" thickBot="1" x14ac:dyDescent="0.25">
      <c r="A569" s="392" t="s">
        <v>247</v>
      </c>
      <c r="B569" s="392" t="s">
        <v>252</v>
      </c>
      <c r="C569" s="392" t="s">
        <v>502</v>
      </c>
      <c r="D569" s="392" t="s">
        <v>509</v>
      </c>
      <c r="E569" s="392" t="s">
        <v>504</v>
      </c>
      <c r="F569" s="392" t="s">
        <v>519</v>
      </c>
      <c r="G569" s="593" t="s">
        <v>924</v>
      </c>
      <c r="H569" s="593" t="s">
        <v>1109</v>
      </c>
      <c r="I569" s="593" t="s">
        <v>934</v>
      </c>
      <c r="J569" s="593"/>
      <c r="K569" s="467"/>
      <c r="L569" s="518"/>
      <c r="M569" s="468"/>
      <c r="N569" s="467"/>
      <c r="O569" s="467"/>
      <c r="P569" s="467"/>
      <c r="Q569" s="466"/>
      <c r="R569" s="466"/>
      <c r="S569" s="466"/>
      <c r="T569" s="147" t="s">
        <v>386</v>
      </c>
      <c r="U569" s="397">
        <v>1</v>
      </c>
      <c r="V569" s="605">
        <v>0</v>
      </c>
      <c r="W569" s="605">
        <v>5</v>
      </c>
      <c r="X569" s="606">
        <f t="shared" si="372"/>
        <v>5</v>
      </c>
      <c r="Y569" s="607">
        <f t="shared" si="373"/>
        <v>31037</v>
      </c>
      <c r="Z569" s="607">
        <f t="shared" si="396"/>
        <v>18740</v>
      </c>
      <c r="AA569" s="605">
        <v>2</v>
      </c>
      <c r="AB569" s="608">
        <f>AA569/W569</f>
        <v>0.4</v>
      </c>
      <c r="AC569" s="605">
        <v>4</v>
      </c>
      <c r="AD569" s="608" t="s">
        <v>310</v>
      </c>
      <c r="AE569" s="605">
        <v>0</v>
      </c>
      <c r="AF569" s="608">
        <f>AE569/U569</f>
        <v>0</v>
      </c>
      <c r="AG569" s="605">
        <v>0</v>
      </c>
      <c r="AH569" s="399"/>
      <c r="AI569" s="398"/>
      <c r="AJ569" s="399"/>
      <c r="AK569" s="398"/>
      <c r="AL569" s="399"/>
      <c r="AM569" s="396">
        <v>30966</v>
      </c>
      <c r="AN569" s="607">
        <v>71</v>
      </c>
      <c r="AO569" s="609">
        <f t="shared" si="414"/>
        <v>2.2875922286303444E-3</v>
      </c>
      <c r="AP569" s="607">
        <f t="shared" si="400"/>
        <v>31037</v>
      </c>
      <c r="AQ569" s="167">
        <v>43400</v>
      </c>
      <c r="AR569" s="665">
        <v>0.71513824884792632</v>
      </c>
      <c r="AS569" s="396">
        <f t="shared" si="374"/>
        <v>30966</v>
      </c>
      <c r="AT569" s="396">
        <f t="shared" si="415"/>
        <v>71</v>
      </c>
      <c r="AU569" s="607">
        <f t="shared" si="375"/>
        <v>31037</v>
      </c>
      <c r="AV569" s="607">
        <v>18676</v>
      </c>
      <c r="AW569" s="608">
        <f t="shared" si="413"/>
        <v>0.60311309177807915</v>
      </c>
      <c r="AX569" s="607">
        <v>64</v>
      </c>
      <c r="AY569" s="608">
        <f t="shared" si="416"/>
        <v>0.90140845070422537</v>
      </c>
      <c r="AZ569" s="607">
        <f t="shared" si="376"/>
        <v>18740</v>
      </c>
      <c r="BA569" s="608">
        <f t="shared" si="377"/>
        <v>0.60379546992299515</v>
      </c>
      <c r="BB569" s="607">
        <v>236</v>
      </c>
      <c r="BC569" s="608">
        <f t="shared" si="378"/>
        <v>1.2636538873420432E-2</v>
      </c>
      <c r="BD569" s="607">
        <v>7</v>
      </c>
      <c r="BE569" s="608">
        <f t="shared" si="417"/>
        <v>0.109375</v>
      </c>
      <c r="BF569" s="605">
        <f t="shared" si="379"/>
        <v>243</v>
      </c>
      <c r="BG569" s="608">
        <f t="shared" si="380"/>
        <v>1.296691568836713E-2</v>
      </c>
      <c r="BH569" s="607">
        <v>224</v>
      </c>
      <c r="BI569" s="608">
        <f t="shared" si="381"/>
        <v>0.94915254237288138</v>
      </c>
      <c r="BJ569" s="607">
        <v>7</v>
      </c>
      <c r="BK569" s="608">
        <f t="shared" si="395"/>
        <v>1</v>
      </c>
      <c r="BL569" s="605">
        <f t="shared" si="382"/>
        <v>231</v>
      </c>
      <c r="BM569" s="608">
        <f t="shared" si="383"/>
        <v>0.95061728395061729</v>
      </c>
      <c r="BN569" s="607">
        <v>41</v>
      </c>
      <c r="BO569" s="608">
        <f t="shared" si="384"/>
        <v>2.1878335112059766E-3</v>
      </c>
      <c r="BP569" s="607">
        <v>272</v>
      </c>
      <c r="BQ569" s="608">
        <f t="shared" si="370"/>
        <v>1.4514407684098186E-2</v>
      </c>
      <c r="BR569" s="607">
        <f t="shared" si="371"/>
        <v>313</v>
      </c>
      <c r="BS569" s="608">
        <f t="shared" si="385"/>
        <v>1.6702241195304161E-2</v>
      </c>
      <c r="BT569" s="605">
        <v>3</v>
      </c>
      <c r="BU569" s="608">
        <f t="shared" si="386"/>
        <v>0.6</v>
      </c>
      <c r="BV569" s="605">
        <v>1</v>
      </c>
      <c r="BW569" s="608">
        <f t="shared" si="387"/>
        <v>1</v>
      </c>
      <c r="BX569" s="411" t="str">
        <f t="shared" si="388"/>
        <v/>
      </c>
    </row>
    <row r="570" spans="1:76" s="486" customFormat="1" x14ac:dyDescent="0.2">
      <c r="A570" s="400" t="s">
        <v>253</v>
      </c>
      <c r="B570" s="400" t="s">
        <v>255</v>
      </c>
      <c r="C570" s="400" t="s">
        <v>502</v>
      </c>
      <c r="D570" s="400" t="s">
        <v>507</v>
      </c>
      <c r="E570" s="400" t="s">
        <v>518</v>
      </c>
      <c r="F570" s="400" t="s">
        <v>519</v>
      </c>
      <c r="G570" s="592" t="s">
        <v>320</v>
      </c>
      <c r="H570" s="592" t="s">
        <v>1110</v>
      </c>
      <c r="I570" s="592" t="s">
        <v>935</v>
      </c>
      <c r="J570" s="592" t="s">
        <v>936</v>
      </c>
      <c r="K570" s="401"/>
      <c r="L570" s="401"/>
      <c r="M570" s="402"/>
      <c r="N570" s="401"/>
      <c r="O570" s="401"/>
      <c r="P570" s="401"/>
      <c r="Q570" s="403"/>
      <c r="R570" s="403"/>
      <c r="S570" s="403"/>
      <c r="T570" s="391" t="s">
        <v>510</v>
      </c>
      <c r="U570" s="405">
        <v>6</v>
      </c>
      <c r="V570" s="597">
        <v>6</v>
      </c>
      <c r="W570" s="597">
        <v>6</v>
      </c>
      <c r="X570" s="113">
        <f t="shared" si="372"/>
        <v>1</v>
      </c>
      <c r="Y570" s="114">
        <f t="shared" si="373"/>
        <v>98.333333333333329</v>
      </c>
      <c r="Z570" s="428" t="str">
        <f t="shared" si="396"/>
        <v/>
      </c>
      <c r="AA570" s="406"/>
      <c r="AB570" s="407"/>
      <c r="AC570" s="406"/>
      <c r="AD570" s="407"/>
      <c r="AE570" s="406"/>
      <c r="AF570" s="407"/>
      <c r="AG570" s="406"/>
      <c r="AH570" s="407"/>
      <c r="AI570" s="597">
        <v>2</v>
      </c>
      <c r="AJ570" s="115">
        <f t="shared" ref="AJ570:AJ576" si="418">AI570/W570</f>
        <v>0.33333333333333331</v>
      </c>
      <c r="AK570" s="597">
        <v>2</v>
      </c>
      <c r="AL570" s="115">
        <f t="shared" ref="AL570:AL576" si="419">AK570/U570</f>
        <v>0.33333333333333331</v>
      </c>
      <c r="AM570" s="408">
        <v>588</v>
      </c>
      <c r="AN570" s="114">
        <v>2</v>
      </c>
      <c r="AO570" s="118">
        <f t="shared" si="414"/>
        <v>3.3898305084745762E-3</v>
      </c>
      <c r="AP570" s="114">
        <f t="shared" si="400"/>
        <v>590</v>
      </c>
      <c r="AQ570" s="167">
        <v>820</v>
      </c>
      <c r="AR570" s="665">
        <v>0.71951219512195119</v>
      </c>
      <c r="AS570" s="403" t="str">
        <f t="shared" si="374"/>
        <v/>
      </c>
      <c r="AT570" s="403" t="str">
        <f t="shared" si="415"/>
        <v/>
      </c>
      <c r="AU570" s="428" t="str">
        <f t="shared" si="375"/>
        <v/>
      </c>
      <c r="AV570" s="428"/>
      <c r="AW570" s="407" t="str">
        <f t="shared" si="413"/>
        <v/>
      </c>
      <c r="AX570" s="428"/>
      <c r="AY570" s="407" t="str">
        <f t="shared" si="416"/>
        <v/>
      </c>
      <c r="AZ570" s="428" t="str">
        <f t="shared" si="376"/>
        <v/>
      </c>
      <c r="BA570" s="407" t="str">
        <f t="shared" si="377"/>
        <v/>
      </c>
      <c r="BB570" s="428"/>
      <c r="BC570" s="407" t="str">
        <f t="shared" si="378"/>
        <v/>
      </c>
      <c r="BD570" s="428"/>
      <c r="BE570" s="407" t="str">
        <f t="shared" si="417"/>
        <v/>
      </c>
      <c r="BF570" s="406" t="str">
        <f t="shared" si="379"/>
        <v/>
      </c>
      <c r="BG570" s="407" t="str">
        <f t="shared" si="380"/>
        <v/>
      </c>
      <c r="BH570" s="428"/>
      <c r="BI570" s="407" t="str">
        <f t="shared" si="381"/>
        <v/>
      </c>
      <c r="BJ570" s="428"/>
      <c r="BK570" s="407" t="str">
        <f t="shared" si="395"/>
        <v/>
      </c>
      <c r="BL570" s="406" t="str">
        <f t="shared" si="382"/>
        <v/>
      </c>
      <c r="BM570" s="407" t="str">
        <f t="shared" si="383"/>
        <v/>
      </c>
      <c r="BN570" s="428"/>
      <c r="BO570" s="407" t="str">
        <f t="shared" si="384"/>
        <v/>
      </c>
      <c r="BP570" s="428"/>
      <c r="BQ570" s="407" t="str">
        <f t="shared" si="370"/>
        <v/>
      </c>
      <c r="BR570" s="428" t="str">
        <f t="shared" si="371"/>
        <v/>
      </c>
      <c r="BS570" s="407" t="str">
        <f t="shared" si="385"/>
        <v/>
      </c>
      <c r="BT570" s="597">
        <v>3</v>
      </c>
      <c r="BU570" s="115">
        <f t="shared" si="386"/>
        <v>0.5</v>
      </c>
      <c r="BV570" s="597">
        <v>3</v>
      </c>
      <c r="BW570" s="115">
        <f t="shared" si="387"/>
        <v>0.5</v>
      </c>
      <c r="BX570" s="409" t="str">
        <f t="shared" si="388"/>
        <v/>
      </c>
    </row>
    <row r="571" spans="1:76" s="167" customFormat="1" x14ac:dyDescent="0.2">
      <c r="A571" s="379" t="s">
        <v>253</v>
      </c>
      <c r="B571" s="379" t="s">
        <v>256</v>
      </c>
      <c r="C571" s="379" t="s">
        <v>502</v>
      </c>
      <c r="D571" s="379" t="s">
        <v>507</v>
      </c>
      <c r="E571" s="379" t="s">
        <v>518</v>
      </c>
      <c r="F571" s="379" t="s">
        <v>519</v>
      </c>
      <c r="G571" s="591" t="s">
        <v>320</v>
      </c>
      <c r="H571" s="592" t="s">
        <v>1110</v>
      </c>
      <c r="I571" s="591" t="s">
        <v>935</v>
      </c>
      <c r="J571" s="591" t="s">
        <v>936</v>
      </c>
      <c r="K571" s="380"/>
      <c r="L571" s="380"/>
      <c r="M571" s="381"/>
      <c r="N571" s="380"/>
      <c r="O571" s="380"/>
      <c r="P571" s="380"/>
      <c r="Q571" s="382"/>
      <c r="R571" s="382"/>
      <c r="S571" s="382"/>
      <c r="T571" s="147" t="s">
        <v>386</v>
      </c>
      <c r="U571" s="383">
        <v>6</v>
      </c>
      <c r="V571" s="600">
        <v>0</v>
      </c>
      <c r="W571" s="600">
        <v>9</v>
      </c>
      <c r="X571" s="123">
        <f t="shared" si="372"/>
        <v>1.5</v>
      </c>
      <c r="Y571" s="601">
        <f t="shared" si="373"/>
        <v>1669.5</v>
      </c>
      <c r="Z571" s="601">
        <f t="shared" si="396"/>
        <v>666.16666666666663</v>
      </c>
      <c r="AA571" s="384"/>
      <c r="AB571" s="385"/>
      <c r="AC571" s="384"/>
      <c r="AD571" s="385"/>
      <c r="AE571" s="384"/>
      <c r="AF571" s="385"/>
      <c r="AG571" s="384"/>
      <c r="AH571" s="385"/>
      <c r="AI571" s="600">
        <v>6</v>
      </c>
      <c r="AJ571" s="598">
        <f t="shared" si="418"/>
        <v>0.66666666666666663</v>
      </c>
      <c r="AK571" s="600">
        <v>4</v>
      </c>
      <c r="AL571" s="598">
        <f t="shared" si="419"/>
        <v>0.66666666666666663</v>
      </c>
      <c r="AM571" s="386">
        <v>10003</v>
      </c>
      <c r="AN571" s="601">
        <v>14</v>
      </c>
      <c r="AO571" s="602">
        <f t="shared" si="414"/>
        <v>1.397624039133473E-3</v>
      </c>
      <c r="AP571" s="601">
        <f t="shared" si="400"/>
        <v>10017</v>
      </c>
      <c r="AQ571" s="167">
        <v>14650</v>
      </c>
      <c r="AR571" s="665">
        <v>0.68375426621160407</v>
      </c>
      <c r="AS571" s="386">
        <f t="shared" si="374"/>
        <v>10003</v>
      </c>
      <c r="AT571" s="386">
        <f t="shared" si="415"/>
        <v>14</v>
      </c>
      <c r="AU571" s="601">
        <f t="shared" si="375"/>
        <v>10017</v>
      </c>
      <c r="AV571" s="601">
        <v>3986</v>
      </c>
      <c r="AW571" s="598">
        <f t="shared" si="413"/>
        <v>0.39848045586324105</v>
      </c>
      <c r="AX571" s="601">
        <v>11</v>
      </c>
      <c r="AY571" s="598">
        <f t="shared" si="416"/>
        <v>0.7857142857142857</v>
      </c>
      <c r="AZ571" s="601">
        <f t="shared" si="376"/>
        <v>3997</v>
      </c>
      <c r="BA571" s="598">
        <f t="shared" si="377"/>
        <v>0.39902166317260657</v>
      </c>
      <c r="BB571" s="601">
        <v>18</v>
      </c>
      <c r="BC571" s="598">
        <f t="shared" si="378"/>
        <v>4.5158053186151528E-3</v>
      </c>
      <c r="BD571" s="601">
        <v>0</v>
      </c>
      <c r="BE571" s="598">
        <f t="shared" si="417"/>
        <v>0</v>
      </c>
      <c r="BF571" s="600">
        <f t="shared" si="379"/>
        <v>18</v>
      </c>
      <c r="BG571" s="598">
        <f t="shared" si="380"/>
        <v>4.5033775331498622E-3</v>
      </c>
      <c r="BH571" s="601">
        <v>14</v>
      </c>
      <c r="BI571" s="598">
        <f t="shared" si="381"/>
        <v>0.77777777777777779</v>
      </c>
      <c r="BJ571" s="601">
        <v>0</v>
      </c>
      <c r="BK571" s="385" t="str">
        <f t="shared" si="395"/>
        <v/>
      </c>
      <c r="BL571" s="600">
        <f t="shared" si="382"/>
        <v>14</v>
      </c>
      <c r="BM571" s="598">
        <f t="shared" si="383"/>
        <v>0.77777777777777779</v>
      </c>
      <c r="BN571" s="601">
        <v>11</v>
      </c>
      <c r="BO571" s="598">
        <f t="shared" si="384"/>
        <v>2.7520640480360272E-3</v>
      </c>
      <c r="BP571" s="601">
        <v>114</v>
      </c>
      <c r="BQ571" s="598">
        <f t="shared" si="370"/>
        <v>2.8521391043282461E-2</v>
      </c>
      <c r="BR571" s="601">
        <f t="shared" si="371"/>
        <v>125</v>
      </c>
      <c r="BS571" s="598">
        <f t="shared" si="385"/>
        <v>3.1273455091318486E-2</v>
      </c>
      <c r="BT571" s="600">
        <v>1</v>
      </c>
      <c r="BU571" s="598">
        <f t="shared" si="386"/>
        <v>0.1111111111111111</v>
      </c>
      <c r="BV571" s="600">
        <v>1</v>
      </c>
      <c r="BW571" s="598">
        <f t="shared" si="387"/>
        <v>0.16666666666666666</v>
      </c>
      <c r="BX571" s="387" t="str">
        <f t="shared" si="388"/>
        <v/>
      </c>
    </row>
    <row r="572" spans="1:76" s="167" customFormat="1" x14ac:dyDescent="0.2">
      <c r="A572" s="379" t="s">
        <v>253</v>
      </c>
      <c r="B572" s="379" t="s">
        <v>257</v>
      </c>
      <c r="C572" s="379" t="s">
        <v>514</v>
      </c>
      <c r="D572" s="379" t="s">
        <v>527</v>
      </c>
      <c r="E572" s="379" t="s">
        <v>518</v>
      </c>
      <c r="F572" s="379" t="s">
        <v>519</v>
      </c>
      <c r="G572" s="591" t="s">
        <v>320</v>
      </c>
      <c r="H572" s="592" t="s">
        <v>1110</v>
      </c>
      <c r="I572" s="591" t="s">
        <v>935</v>
      </c>
      <c r="J572" s="591" t="s">
        <v>936</v>
      </c>
      <c r="K572" s="380"/>
      <c r="L572" s="380"/>
      <c r="M572" s="381"/>
      <c r="N572" s="380"/>
      <c r="O572" s="380"/>
      <c r="P572" s="380"/>
      <c r="Q572" s="382"/>
      <c r="R572" s="382"/>
      <c r="S572" s="382"/>
      <c r="T572" s="147" t="s">
        <v>386</v>
      </c>
      <c r="U572" s="383">
        <v>3</v>
      </c>
      <c r="V572" s="600">
        <v>0</v>
      </c>
      <c r="W572" s="600">
        <v>11</v>
      </c>
      <c r="X572" s="123">
        <f t="shared" si="372"/>
        <v>3.6666666666666665</v>
      </c>
      <c r="Y572" s="601">
        <f t="shared" si="373"/>
        <v>8987.6666666666661</v>
      </c>
      <c r="Z572" s="601">
        <f t="shared" si="396"/>
        <v>3709.3333333333335</v>
      </c>
      <c r="AA572" s="600">
        <v>3</v>
      </c>
      <c r="AB572" s="598">
        <f t="shared" ref="AB572:AB583" si="420">AA572/W572</f>
        <v>0.27272727272727271</v>
      </c>
      <c r="AC572" s="384"/>
      <c r="AD572" s="385"/>
      <c r="AE572" s="600">
        <v>2</v>
      </c>
      <c r="AF572" s="598">
        <f t="shared" ref="AF572:AF583" si="421">AE572/U572</f>
        <v>0.66666666666666663</v>
      </c>
      <c r="AG572" s="600">
        <f>AE572</f>
        <v>2</v>
      </c>
      <c r="AH572" s="385"/>
      <c r="AI572" s="600">
        <v>0</v>
      </c>
      <c r="AJ572" s="598">
        <f t="shared" si="418"/>
        <v>0</v>
      </c>
      <c r="AK572" s="600">
        <v>0</v>
      </c>
      <c r="AL572" s="598">
        <f t="shared" si="419"/>
        <v>0</v>
      </c>
      <c r="AM572" s="386">
        <v>26937</v>
      </c>
      <c r="AN572" s="601">
        <v>26</v>
      </c>
      <c r="AO572" s="602">
        <f t="shared" si="414"/>
        <v>9.6428438971924487E-4</v>
      </c>
      <c r="AP572" s="601">
        <f t="shared" si="400"/>
        <v>26963</v>
      </c>
      <c r="AQ572" s="167">
        <v>38900</v>
      </c>
      <c r="AR572" s="665">
        <v>0.69313624678663244</v>
      </c>
      <c r="AS572" s="386">
        <f t="shared" si="374"/>
        <v>26937</v>
      </c>
      <c r="AT572" s="386">
        <f t="shared" si="415"/>
        <v>26</v>
      </c>
      <c r="AU572" s="601">
        <f t="shared" si="375"/>
        <v>26963</v>
      </c>
      <c r="AV572" s="601">
        <v>11106</v>
      </c>
      <c r="AW572" s="598">
        <f t="shared" si="413"/>
        <v>0.4122953558302706</v>
      </c>
      <c r="AX572" s="601">
        <v>22</v>
      </c>
      <c r="AY572" s="598">
        <f t="shared" si="416"/>
        <v>0.84615384615384615</v>
      </c>
      <c r="AZ572" s="601">
        <f t="shared" si="376"/>
        <v>11128</v>
      </c>
      <c r="BA572" s="598">
        <f t="shared" si="377"/>
        <v>0.41271371879983682</v>
      </c>
      <c r="BB572" s="601">
        <v>154</v>
      </c>
      <c r="BC572" s="598">
        <f t="shared" si="378"/>
        <v>1.3866378534125697E-2</v>
      </c>
      <c r="BD572" s="601">
        <v>1</v>
      </c>
      <c r="BE572" s="598">
        <f t="shared" si="417"/>
        <v>4.5454545454545456E-2</v>
      </c>
      <c r="BF572" s="600">
        <f t="shared" si="379"/>
        <v>155</v>
      </c>
      <c r="BG572" s="598">
        <f t="shared" si="380"/>
        <v>1.3928828181164629E-2</v>
      </c>
      <c r="BH572" s="601">
        <v>120</v>
      </c>
      <c r="BI572" s="598">
        <f t="shared" si="381"/>
        <v>0.77922077922077926</v>
      </c>
      <c r="BJ572" s="601">
        <v>1</v>
      </c>
      <c r="BK572" s="598">
        <f t="shared" si="395"/>
        <v>1</v>
      </c>
      <c r="BL572" s="600">
        <f t="shared" si="382"/>
        <v>121</v>
      </c>
      <c r="BM572" s="598">
        <f t="shared" si="383"/>
        <v>0.78064516129032258</v>
      </c>
      <c r="BN572" s="601">
        <v>140</v>
      </c>
      <c r="BO572" s="598">
        <f t="shared" si="384"/>
        <v>1.2580877066858375E-2</v>
      </c>
      <c r="BP572" s="601">
        <v>254</v>
      </c>
      <c r="BQ572" s="598">
        <f t="shared" si="370"/>
        <v>2.282530553558591E-2</v>
      </c>
      <c r="BR572" s="601">
        <f t="shared" si="371"/>
        <v>394</v>
      </c>
      <c r="BS572" s="598">
        <f t="shared" si="385"/>
        <v>3.5406182602444283E-2</v>
      </c>
      <c r="BT572" s="600">
        <v>4</v>
      </c>
      <c r="BU572" s="598">
        <f t="shared" si="386"/>
        <v>0.36363636363636365</v>
      </c>
      <c r="BV572" s="600">
        <v>1</v>
      </c>
      <c r="BW572" s="598">
        <f t="shared" si="387"/>
        <v>0.33333333333333331</v>
      </c>
      <c r="BX572" s="387" t="str">
        <f t="shared" si="388"/>
        <v/>
      </c>
    </row>
    <row r="573" spans="1:76" s="167" customFormat="1" x14ac:dyDescent="0.2">
      <c r="A573" s="379" t="s">
        <v>253</v>
      </c>
      <c r="B573" s="379" t="s">
        <v>257</v>
      </c>
      <c r="C573" s="379" t="s">
        <v>258</v>
      </c>
      <c r="D573" s="379" t="s">
        <v>527</v>
      </c>
      <c r="E573" s="379" t="s">
        <v>518</v>
      </c>
      <c r="F573" s="379" t="s">
        <v>519</v>
      </c>
      <c r="G573" s="591" t="s">
        <v>320</v>
      </c>
      <c r="H573" s="592" t="s">
        <v>1110</v>
      </c>
      <c r="I573" s="591" t="s">
        <v>935</v>
      </c>
      <c r="J573" s="591" t="s">
        <v>936</v>
      </c>
      <c r="K573" s="380"/>
      <c r="L573" s="380"/>
      <c r="M573" s="381"/>
      <c r="N573" s="380"/>
      <c r="O573" s="380"/>
      <c r="P573" s="380"/>
      <c r="Q573" s="382"/>
      <c r="R573" s="382"/>
      <c r="S573" s="382"/>
      <c r="T573" s="147" t="s">
        <v>386</v>
      </c>
      <c r="U573" s="383">
        <v>3</v>
      </c>
      <c r="V573" s="600">
        <v>0</v>
      </c>
      <c r="W573" s="600">
        <v>9</v>
      </c>
      <c r="X573" s="123">
        <f t="shared" si="372"/>
        <v>3</v>
      </c>
      <c r="Y573" s="601">
        <f t="shared" si="373"/>
        <v>9422.6666666666661</v>
      </c>
      <c r="Z573" s="601">
        <f t="shared" si="396"/>
        <v>3465.3333333333335</v>
      </c>
      <c r="AA573" s="600">
        <v>3</v>
      </c>
      <c r="AB573" s="598">
        <f t="shared" si="420"/>
        <v>0.33333333333333331</v>
      </c>
      <c r="AC573" s="384"/>
      <c r="AD573" s="385"/>
      <c r="AE573" s="600">
        <v>3</v>
      </c>
      <c r="AF573" s="598">
        <f t="shared" si="421"/>
        <v>1</v>
      </c>
      <c r="AG573" s="600">
        <f>AE573</f>
        <v>3</v>
      </c>
      <c r="AH573" s="385"/>
      <c r="AI573" s="600">
        <v>0</v>
      </c>
      <c r="AJ573" s="598">
        <f t="shared" si="418"/>
        <v>0</v>
      </c>
      <c r="AK573" s="600">
        <v>0</v>
      </c>
      <c r="AL573" s="598">
        <f t="shared" si="419"/>
        <v>0</v>
      </c>
      <c r="AM573" s="386">
        <v>28069</v>
      </c>
      <c r="AN573" s="601">
        <v>199</v>
      </c>
      <c r="AO573" s="602">
        <f t="shared" si="414"/>
        <v>7.03976227536437E-3</v>
      </c>
      <c r="AP573" s="601">
        <f t="shared" si="400"/>
        <v>28268</v>
      </c>
      <c r="AQ573" s="167">
        <v>42600</v>
      </c>
      <c r="AR573" s="665">
        <v>0.66356807511737093</v>
      </c>
      <c r="AS573" s="386">
        <f t="shared" si="374"/>
        <v>28069</v>
      </c>
      <c r="AT573" s="386">
        <f t="shared" si="415"/>
        <v>199</v>
      </c>
      <c r="AU573" s="601">
        <f t="shared" si="375"/>
        <v>28268</v>
      </c>
      <c r="AV573" s="601">
        <v>10225</v>
      </c>
      <c r="AW573" s="598">
        <f t="shared" si="413"/>
        <v>0.36428087926181907</v>
      </c>
      <c r="AX573" s="601">
        <v>171</v>
      </c>
      <c r="AY573" s="598">
        <f t="shared" si="416"/>
        <v>0.85929648241206025</v>
      </c>
      <c r="AZ573" s="601">
        <f t="shared" si="376"/>
        <v>10396</v>
      </c>
      <c r="BA573" s="598">
        <f t="shared" si="377"/>
        <v>0.36776567143059291</v>
      </c>
      <c r="BB573" s="601">
        <v>281</v>
      </c>
      <c r="BC573" s="598">
        <f t="shared" si="378"/>
        <v>2.748166259168704E-2</v>
      </c>
      <c r="BD573" s="601">
        <v>17</v>
      </c>
      <c r="BE573" s="598">
        <f t="shared" si="417"/>
        <v>9.9415204678362568E-2</v>
      </c>
      <c r="BF573" s="600">
        <f t="shared" si="379"/>
        <v>298</v>
      </c>
      <c r="BG573" s="598">
        <f t="shared" si="380"/>
        <v>2.8664871104270875E-2</v>
      </c>
      <c r="BH573" s="601">
        <v>237</v>
      </c>
      <c r="BI573" s="598">
        <f t="shared" si="381"/>
        <v>0.84341637010676151</v>
      </c>
      <c r="BJ573" s="601">
        <v>16</v>
      </c>
      <c r="BK573" s="598">
        <f t="shared" si="395"/>
        <v>0.94117647058823528</v>
      </c>
      <c r="BL573" s="600">
        <f t="shared" si="382"/>
        <v>253</v>
      </c>
      <c r="BM573" s="598">
        <f t="shared" si="383"/>
        <v>0.84899328859060408</v>
      </c>
      <c r="BN573" s="601">
        <v>79</v>
      </c>
      <c r="BO573" s="598">
        <f t="shared" si="384"/>
        <v>7.5990765679107347E-3</v>
      </c>
      <c r="BP573" s="601">
        <v>276</v>
      </c>
      <c r="BQ573" s="598">
        <f t="shared" si="370"/>
        <v>2.6548672566371681E-2</v>
      </c>
      <c r="BR573" s="601">
        <f t="shared" si="371"/>
        <v>355</v>
      </c>
      <c r="BS573" s="598">
        <f t="shared" si="385"/>
        <v>3.4147749134282417E-2</v>
      </c>
      <c r="BT573" s="600">
        <v>2</v>
      </c>
      <c r="BU573" s="598">
        <f t="shared" si="386"/>
        <v>0.22222222222222221</v>
      </c>
      <c r="BV573" s="600">
        <v>2</v>
      </c>
      <c r="BW573" s="598">
        <f t="shared" si="387"/>
        <v>0.66666666666666663</v>
      </c>
      <c r="BX573" s="387" t="str">
        <f t="shared" si="388"/>
        <v/>
      </c>
    </row>
    <row r="574" spans="1:76" s="167" customFormat="1" x14ac:dyDescent="0.2">
      <c r="A574" s="379" t="s">
        <v>253</v>
      </c>
      <c r="B574" s="379" t="s">
        <v>257</v>
      </c>
      <c r="C574" s="379" t="s">
        <v>623</v>
      </c>
      <c r="D574" s="379" t="s">
        <v>527</v>
      </c>
      <c r="E574" s="379" t="s">
        <v>518</v>
      </c>
      <c r="F574" s="379" t="s">
        <v>519</v>
      </c>
      <c r="G574" s="591" t="s">
        <v>320</v>
      </c>
      <c r="H574" s="592" t="s">
        <v>1110</v>
      </c>
      <c r="I574" s="591" t="s">
        <v>935</v>
      </c>
      <c r="J574" s="591" t="s">
        <v>936</v>
      </c>
      <c r="K574" s="380"/>
      <c r="L574" s="380"/>
      <c r="M574" s="381"/>
      <c r="N574" s="380"/>
      <c r="O574" s="380"/>
      <c r="P574" s="380"/>
      <c r="Q574" s="382"/>
      <c r="R574" s="382"/>
      <c r="S574" s="382"/>
      <c r="T574" s="147" t="s">
        <v>386</v>
      </c>
      <c r="U574" s="383">
        <v>3</v>
      </c>
      <c r="V574" s="600">
        <v>0</v>
      </c>
      <c r="W574" s="600">
        <v>7</v>
      </c>
      <c r="X574" s="123">
        <f t="shared" si="372"/>
        <v>2.3333333333333335</v>
      </c>
      <c r="Y574" s="601">
        <f t="shared" si="373"/>
        <v>10210.666666666666</v>
      </c>
      <c r="Z574" s="601">
        <f t="shared" si="396"/>
        <v>3794.6666666666665</v>
      </c>
      <c r="AA574" s="600">
        <v>3</v>
      </c>
      <c r="AB574" s="598">
        <f t="shared" si="420"/>
        <v>0.42857142857142855</v>
      </c>
      <c r="AC574" s="384"/>
      <c r="AD574" s="385"/>
      <c r="AE574" s="600">
        <v>2</v>
      </c>
      <c r="AF574" s="598">
        <f t="shared" si="421"/>
        <v>0.66666666666666663</v>
      </c>
      <c r="AG574" s="600">
        <f>AE574</f>
        <v>2</v>
      </c>
      <c r="AH574" s="385"/>
      <c r="AI574" s="600">
        <v>0</v>
      </c>
      <c r="AJ574" s="598">
        <f t="shared" si="418"/>
        <v>0</v>
      </c>
      <c r="AK574" s="600">
        <v>0</v>
      </c>
      <c r="AL574" s="598">
        <f t="shared" si="419"/>
        <v>0</v>
      </c>
      <c r="AM574" s="386">
        <v>30600</v>
      </c>
      <c r="AN574" s="601">
        <v>32</v>
      </c>
      <c r="AO574" s="602">
        <f t="shared" si="414"/>
        <v>1.0446591799425438E-3</v>
      </c>
      <c r="AP574" s="601">
        <f t="shared" si="400"/>
        <v>30632</v>
      </c>
      <c r="AQ574" s="167">
        <v>44300</v>
      </c>
      <c r="AR574" s="665">
        <v>0.69146726862302488</v>
      </c>
      <c r="AS574" s="386">
        <f t="shared" si="374"/>
        <v>30600</v>
      </c>
      <c r="AT574" s="386">
        <f t="shared" si="415"/>
        <v>32</v>
      </c>
      <c r="AU574" s="601">
        <f t="shared" si="375"/>
        <v>30632</v>
      </c>
      <c r="AV574" s="601">
        <v>11359</v>
      </c>
      <c r="AW574" s="598">
        <f t="shared" si="413"/>
        <v>0.37120915032679741</v>
      </c>
      <c r="AX574" s="601">
        <v>25</v>
      </c>
      <c r="AY574" s="598">
        <f t="shared" si="416"/>
        <v>0.78125</v>
      </c>
      <c r="AZ574" s="601">
        <f t="shared" si="376"/>
        <v>11384</v>
      </c>
      <c r="BA574" s="598">
        <f t="shared" si="377"/>
        <v>0.37163750326455991</v>
      </c>
      <c r="BB574" s="601">
        <v>62</v>
      </c>
      <c r="BC574" s="598">
        <f t="shared" si="378"/>
        <v>5.4582269565982919E-3</v>
      </c>
      <c r="BD574" s="601">
        <v>0</v>
      </c>
      <c r="BE574" s="598">
        <f t="shared" si="417"/>
        <v>0</v>
      </c>
      <c r="BF574" s="600">
        <f t="shared" si="379"/>
        <v>62</v>
      </c>
      <c r="BG574" s="598">
        <f t="shared" si="380"/>
        <v>5.4462403373155303E-3</v>
      </c>
      <c r="BH574" s="601">
        <v>44</v>
      </c>
      <c r="BI574" s="598">
        <f t="shared" si="381"/>
        <v>0.70967741935483875</v>
      </c>
      <c r="BJ574" s="601">
        <v>0</v>
      </c>
      <c r="BK574" s="385" t="str">
        <f t="shared" si="395"/>
        <v/>
      </c>
      <c r="BL574" s="600">
        <f t="shared" si="382"/>
        <v>44</v>
      </c>
      <c r="BM574" s="598">
        <f t="shared" si="383"/>
        <v>0.70967741935483875</v>
      </c>
      <c r="BN574" s="601">
        <v>61</v>
      </c>
      <c r="BO574" s="598">
        <f t="shared" si="384"/>
        <v>5.3583977512297962E-3</v>
      </c>
      <c r="BP574" s="601">
        <v>307</v>
      </c>
      <c r="BQ574" s="598">
        <f t="shared" si="370"/>
        <v>2.6967673928320449E-2</v>
      </c>
      <c r="BR574" s="601">
        <f t="shared" si="371"/>
        <v>368</v>
      </c>
      <c r="BS574" s="598">
        <f t="shared" si="385"/>
        <v>3.2326071679550247E-2</v>
      </c>
      <c r="BT574" s="600">
        <v>4</v>
      </c>
      <c r="BU574" s="598">
        <f t="shared" si="386"/>
        <v>0.5714285714285714</v>
      </c>
      <c r="BV574" s="600">
        <v>2</v>
      </c>
      <c r="BW574" s="598">
        <f t="shared" si="387"/>
        <v>0.66666666666666663</v>
      </c>
      <c r="BX574" s="387" t="str">
        <f t="shared" si="388"/>
        <v/>
      </c>
    </row>
    <row r="575" spans="1:76" s="167" customFormat="1" x14ac:dyDescent="0.2">
      <c r="A575" s="379" t="s">
        <v>253</v>
      </c>
      <c r="B575" s="379" t="s">
        <v>257</v>
      </c>
      <c r="C575" s="379" t="s">
        <v>259</v>
      </c>
      <c r="D575" s="379" t="s">
        <v>527</v>
      </c>
      <c r="E575" s="379" t="s">
        <v>518</v>
      </c>
      <c r="F575" s="379" t="s">
        <v>519</v>
      </c>
      <c r="G575" s="591" t="s">
        <v>320</v>
      </c>
      <c r="H575" s="592" t="s">
        <v>1110</v>
      </c>
      <c r="I575" s="591" t="s">
        <v>935</v>
      </c>
      <c r="J575" s="591" t="s">
        <v>936</v>
      </c>
      <c r="K575" s="380"/>
      <c r="L575" s="380"/>
      <c r="M575" s="381"/>
      <c r="N575" s="380"/>
      <c r="O575" s="380"/>
      <c r="P575" s="380"/>
      <c r="Q575" s="382"/>
      <c r="R575" s="382"/>
      <c r="S575" s="382"/>
      <c r="T575" s="147" t="s">
        <v>386</v>
      </c>
      <c r="U575" s="383">
        <v>3</v>
      </c>
      <c r="V575" s="600">
        <v>0</v>
      </c>
      <c r="W575" s="600">
        <v>7</v>
      </c>
      <c r="X575" s="123">
        <f t="shared" si="372"/>
        <v>2.3333333333333335</v>
      </c>
      <c r="Y575" s="601">
        <f t="shared" si="373"/>
        <v>10408.333333333334</v>
      </c>
      <c r="Z575" s="601">
        <f t="shared" si="396"/>
        <v>4607</v>
      </c>
      <c r="AA575" s="600">
        <v>3</v>
      </c>
      <c r="AB575" s="598">
        <f t="shared" si="420"/>
        <v>0.42857142857142855</v>
      </c>
      <c r="AC575" s="384"/>
      <c r="AD575" s="385"/>
      <c r="AE575" s="600">
        <v>3</v>
      </c>
      <c r="AF575" s="598">
        <f t="shared" si="421"/>
        <v>1</v>
      </c>
      <c r="AG575" s="600">
        <f>AE575</f>
        <v>3</v>
      </c>
      <c r="AH575" s="385"/>
      <c r="AI575" s="600">
        <v>0</v>
      </c>
      <c r="AJ575" s="598">
        <f t="shared" si="418"/>
        <v>0</v>
      </c>
      <c r="AK575" s="600">
        <v>0</v>
      </c>
      <c r="AL575" s="598">
        <f t="shared" si="419"/>
        <v>0</v>
      </c>
      <c r="AM575" s="386">
        <v>31183</v>
      </c>
      <c r="AN575" s="601">
        <v>42</v>
      </c>
      <c r="AO575" s="602">
        <f t="shared" si="414"/>
        <v>1.3450760608486789E-3</v>
      </c>
      <c r="AP575" s="601">
        <f t="shared" si="400"/>
        <v>31225</v>
      </c>
      <c r="AQ575" s="167">
        <v>42500</v>
      </c>
      <c r="AR575" s="665">
        <v>0.73470588235294121</v>
      </c>
      <c r="AS575" s="386">
        <f t="shared" si="374"/>
        <v>31183</v>
      </c>
      <c r="AT575" s="386">
        <f t="shared" si="415"/>
        <v>42</v>
      </c>
      <c r="AU575" s="601">
        <f t="shared" si="375"/>
        <v>31225</v>
      </c>
      <c r="AV575" s="601">
        <v>13788</v>
      </c>
      <c r="AW575" s="598">
        <f t="shared" si="413"/>
        <v>0.44216399961517494</v>
      </c>
      <c r="AX575" s="601">
        <v>33</v>
      </c>
      <c r="AY575" s="598">
        <f t="shared" si="416"/>
        <v>0.7857142857142857</v>
      </c>
      <c r="AZ575" s="601">
        <f t="shared" si="376"/>
        <v>13821</v>
      </c>
      <c r="BA575" s="598">
        <f t="shared" si="377"/>
        <v>0.44262610088070459</v>
      </c>
      <c r="BB575" s="601">
        <v>119</v>
      </c>
      <c r="BC575" s="598">
        <f t="shared" si="378"/>
        <v>8.630693356541921E-3</v>
      </c>
      <c r="BD575" s="601">
        <v>0</v>
      </c>
      <c r="BE575" s="598">
        <f t="shared" si="417"/>
        <v>0</v>
      </c>
      <c r="BF575" s="600">
        <f t="shared" si="379"/>
        <v>119</v>
      </c>
      <c r="BG575" s="598">
        <f t="shared" si="380"/>
        <v>8.6100861008610082E-3</v>
      </c>
      <c r="BH575" s="601">
        <v>104</v>
      </c>
      <c r="BI575" s="598">
        <f t="shared" si="381"/>
        <v>0.87394957983193278</v>
      </c>
      <c r="BJ575" s="601">
        <v>0</v>
      </c>
      <c r="BK575" s="385" t="str">
        <f t="shared" si="395"/>
        <v/>
      </c>
      <c r="BL575" s="600">
        <f t="shared" si="382"/>
        <v>104</v>
      </c>
      <c r="BM575" s="598">
        <f t="shared" si="383"/>
        <v>0.87394957983193278</v>
      </c>
      <c r="BN575" s="601">
        <v>68</v>
      </c>
      <c r="BO575" s="598">
        <f t="shared" si="384"/>
        <v>4.9200492004920051E-3</v>
      </c>
      <c r="BP575" s="601">
        <v>397</v>
      </c>
      <c r="BQ575" s="598">
        <f t="shared" ref="BQ575:BQ623" si="422">IF(AZ575="","",BP575/AZ575)</f>
        <v>2.8724404891107735E-2</v>
      </c>
      <c r="BR575" s="601">
        <f t="shared" ref="BR575:BR623" si="423">IF(BN575="",IF(BP575="","",BP575),IF(BP575="",BN575,BN575+BP575))</f>
        <v>465</v>
      </c>
      <c r="BS575" s="598">
        <f t="shared" si="385"/>
        <v>3.3644454091599739E-2</v>
      </c>
      <c r="BT575" s="600">
        <v>3</v>
      </c>
      <c r="BU575" s="598">
        <f t="shared" si="386"/>
        <v>0.42857142857142855</v>
      </c>
      <c r="BV575" s="600">
        <v>1</v>
      </c>
      <c r="BW575" s="598">
        <f t="shared" si="387"/>
        <v>0.33333333333333331</v>
      </c>
      <c r="BX575" s="387" t="str">
        <f t="shared" si="388"/>
        <v/>
      </c>
    </row>
    <row r="576" spans="1:76" s="167" customFormat="1" x14ac:dyDescent="0.2">
      <c r="A576" s="379" t="s">
        <v>253</v>
      </c>
      <c r="B576" s="379" t="s">
        <v>257</v>
      </c>
      <c r="C576" s="379" t="s">
        <v>625</v>
      </c>
      <c r="D576" s="379" t="s">
        <v>527</v>
      </c>
      <c r="E576" s="379" t="s">
        <v>518</v>
      </c>
      <c r="F576" s="379" t="s">
        <v>519</v>
      </c>
      <c r="G576" s="591" t="s">
        <v>320</v>
      </c>
      <c r="H576" s="592" t="s">
        <v>1110</v>
      </c>
      <c r="I576" s="591" t="s">
        <v>935</v>
      </c>
      <c r="J576" s="591" t="s">
        <v>936</v>
      </c>
      <c r="K576" s="391" t="s">
        <v>436</v>
      </c>
      <c r="L576" s="391" t="s">
        <v>438</v>
      </c>
      <c r="M576" s="473" t="s">
        <v>1056</v>
      </c>
      <c r="N576" s="391" t="s">
        <v>451</v>
      </c>
      <c r="O576" s="391" t="s">
        <v>438</v>
      </c>
      <c r="P576" s="391" t="s">
        <v>438</v>
      </c>
      <c r="Q576" s="386">
        <v>135556</v>
      </c>
      <c r="R576" s="386">
        <v>2265</v>
      </c>
      <c r="S576" s="386">
        <v>343</v>
      </c>
      <c r="T576" s="147" t="s">
        <v>386</v>
      </c>
      <c r="U576" s="383">
        <v>2</v>
      </c>
      <c r="V576" s="600">
        <v>0</v>
      </c>
      <c r="W576" s="600">
        <v>10</v>
      </c>
      <c r="X576" s="123">
        <f t="shared" si="372"/>
        <v>5</v>
      </c>
      <c r="Y576" s="601">
        <f t="shared" si="373"/>
        <v>9234</v>
      </c>
      <c r="Z576" s="601">
        <f t="shared" si="396"/>
        <v>3751.5</v>
      </c>
      <c r="AA576" s="600">
        <v>1</v>
      </c>
      <c r="AB576" s="598">
        <f t="shared" si="420"/>
        <v>0.1</v>
      </c>
      <c r="AC576" s="384"/>
      <c r="AD576" s="385"/>
      <c r="AE576" s="600">
        <v>1</v>
      </c>
      <c r="AF576" s="598">
        <f t="shared" si="421"/>
        <v>0.5</v>
      </c>
      <c r="AG576" s="600">
        <f>AE576</f>
        <v>1</v>
      </c>
      <c r="AH576" s="385"/>
      <c r="AI576" s="600">
        <v>0</v>
      </c>
      <c r="AJ576" s="598">
        <f t="shared" si="418"/>
        <v>0</v>
      </c>
      <c r="AK576" s="600">
        <v>0</v>
      </c>
      <c r="AL576" s="598">
        <f t="shared" si="419"/>
        <v>0</v>
      </c>
      <c r="AM576" s="386">
        <v>18455</v>
      </c>
      <c r="AN576" s="601">
        <v>13</v>
      </c>
      <c r="AO576" s="602">
        <f t="shared" si="414"/>
        <v>7.0392029456356941E-4</v>
      </c>
      <c r="AP576" s="601">
        <f t="shared" si="400"/>
        <v>18468</v>
      </c>
      <c r="AQ576" s="167">
        <v>27200</v>
      </c>
      <c r="AR576" s="665">
        <v>0.6789705882352941</v>
      </c>
      <c r="AS576" s="386">
        <f t="shared" si="374"/>
        <v>18455</v>
      </c>
      <c r="AT576" s="386">
        <f t="shared" si="415"/>
        <v>13</v>
      </c>
      <c r="AU576" s="601">
        <f t="shared" si="375"/>
        <v>18468</v>
      </c>
      <c r="AV576" s="601">
        <v>7492</v>
      </c>
      <c r="AW576" s="598">
        <f t="shared" si="413"/>
        <v>0.40596044432403144</v>
      </c>
      <c r="AX576" s="601">
        <v>11</v>
      </c>
      <c r="AY576" s="598">
        <f t="shared" si="416"/>
        <v>0.84615384615384615</v>
      </c>
      <c r="AZ576" s="601">
        <f t="shared" si="376"/>
        <v>7503</v>
      </c>
      <c r="BA576" s="598">
        <f t="shared" si="377"/>
        <v>0.40627030539311243</v>
      </c>
      <c r="BB576" s="601">
        <v>140</v>
      </c>
      <c r="BC576" s="598">
        <f t="shared" si="378"/>
        <v>1.8686599038974908E-2</v>
      </c>
      <c r="BD576" s="601">
        <v>0</v>
      </c>
      <c r="BE576" s="598">
        <f t="shared" si="417"/>
        <v>0</v>
      </c>
      <c r="BF576" s="600">
        <f t="shared" si="379"/>
        <v>140</v>
      </c>
      <c r="BG576" s="598">
        <f t="shared" si="380"/>
        <v>1.8659202985472478E-2</v>
      </c>
      <c r="BH576" s="601">
        <v>110</v>
      </c>
      <c r="BI576" s="598">
        <f t="shared" si="381"/>
        <v>0.7857142857142857</v>
      </c>
      <c r="BJ576" s="601">
        <v>0</v>
      </c>
      <c r="BK576" s="385" t="str">
        <f t="shared" si="395"/>
        <v/>
      </c>
      <c r="BL576" s="600">
        <f t="shared" si="382"/>
        <v>110</v>
      </c>
      <c r="BM576" s="598">
        <f t="shared" si="383"/>
        <v>0.7857142857142857</v>
      </c>
      <c r="BN576" s="601">
        <v>84</v>
      </c>
      <c r="BO576" s="598">
        <f t="shared" si="384"/>
        <v>1.1195521791283487E-2</v>
      </c>
      <c r="BP576" s="601">
        <v>277</v>
      </c>
      <c r="BQ576" s="598">
        <f t="shared" si="422"/>
        <v>3.6918565906970548E-2</v>
      </c>
      <c r="BR576" s="601">
        <f t="shared" si="423"/>
        <v>361</v>
      </c>
      <c r="BS576" s="598">
        <f t="shared" si="385"/>
        <v>4.8114087698254031E-2</v>
      </c>
      <c r="BT576" s="600">
        <v>1</v>
      </c>
      <c r="BU576" s="598">
        <f t="shared" si="386"/>
        <v>0.1</v>
      </c>
      <c r="BV576" s="600">
        <v>0</v>
      </c>
      <c r="BW576" s="598">
        <f t="shared" si="387"/>
        <v>0</v>
      </c>
      <c r="BX576" s="387" t="str">
        <f t="shared" si="388"/>
        <v/>
      </c>
    </row>
    <row r="577" spans="1:76" s="487" customFormat="1" ht="13.5" thickBot="1" x14ac:dyDescent="0.25">
      <c r="A577" s="392" t="s">
        <v>253</v>
      </c>
      <c r="B577" s="392" t="s">
        <v>257</v>
      </c>
      <c r="C577" s="392" t="s">
        <v>502</v>
      </c>
      <c r="D577" s="392" t="s">
        <v>509</v>
      </c>
      <c r="E577" s="392" t="s">
        <v>518</v>
      </c>
      <c r="F577" s="392" t="s">
        <v>519</v>
      </c>
      <c r="G577" s="593" t="s">
        <v>320</v>
      </c>
      <c r="H577" s="620" t="s">
        <v>1110</v>
      </c>
      <c r="I577" s="593" t="s">
        <v>935</v>
      </c>
      <c r="J577" s="593" t="s">
        <v>936</v>
      </c>
      <c r="K577" s="467"/>
      <c r="L577" s="467"/>
      <c r="M577" s="564"/>
      <c r="N577" s="467"/>
      <c r="O577" s="522"/>
      <c r="P577" s="467"/>
      <c r="Q577" s="466"/>
      <c r="R577" s="466"/>
      <c r="S577" s="466"/>
      <c r="T577" s="127" t="s">
        <v>386</v>
      </c>
      <c r="U577" s="397">
        <v>1</v>
      </c>
      <c r="V577" s="605">
        <v>0</v>
      </c>
      <c r="W577" s="605">
        <v>6</v>
      </c>
      <c r="X577" s="606">
        <f t="shared" si="372"/>
        <v>6</v>
      </c>
      <c r="Y577" s="607">
        <f t="shared" si="373"/>
        <v>135556</v>
      </c>
      <c r="Z577" s="607">
        <f t="shared" si="396"/>
        <v>54232</v>
      </c>
      <c r="AA577" s="605">
        <v>3</v>
      </c>
      <c r="AB577" s="608">
        <f t="shared" si="420"/>
        <v>0.5</v>
      </c>
      <c r="AC577" s="605">
        <v>2</v>
      </c>
      <c r="AD577" s="608" t="s">
        <v>435</v>
      </c>
      <c r="AE577" s="605">
        <v>0</v>
      </c>
      <c r="AF577" s="608">
        <f t="shared" si="421"/>
        <v>0</v>
      </c>
      <c r="AG577" s="605">
        <v>1</v>
      </c>
      <c r="AH577" s="399"/>
      <c r="AI577" s="398"/>
      <c r="AJ577" s="399"/>
      <c r="AK577" s="398"/>
      <c r="AL577" s="399"/>
      <c r="AM577" s="396">
        <v>135244</v>
      </c>
      <c r="AN577" s="607">
        <v>312</v>
      </c>
      <c r="AO577" s="609">
        <f t="shared" si="414"/>
        <v>2.3016317979285316E-3</v>
      </c>
      <c r="AP577" s="607">
        <f t="shared" si="400"/>
        <v>135556</v>
      </c>
      <c r="AQ577" s="167">
        <v>195500</v>
      </c>
      <c r="AR577" s="665">
        <v>0.69338107416879791</v>
      </c>
      <c r="AS577" s="396">
        <f t="shared" si="374"/>
        <v>135244</v>
      </c>
      <c r="AT577" s="396">
        <f t="shared" si="415"/>
        <v>312</v>
      </c>
      <c r="AU577" s="607">
        <f t="shared" si="375"/>
        <v>135556</v>
      </c>
      <c r="AV577" s="607">
        <v>53970</v>
      </c>
      <c r="AW577" s="608">
        <f t="shared" si="413"/>
        <v>0.3990565200674337</v>
      </c>
      <c r="AX577" s="607">
        <v>262</v>
      </c>
      <c r="AY577" s="608">
        <f t="shared" si="416"/>
        <v>0.83974358974358976</v>
      </c>
      <c r="AZ577" s="607">
        <f t="shared" si="376"/>
        <v>54232</v>
      </c>
      <c r="BA577" s="608">
        <f t="shared" si="377"/>
        <v>0.40007081943993628</v>
      </c>
      <c r="BB577" s="607">
        <v>756</v>
      </c>
      <c r="BC577" s="608">
        <f t="shared" si="378"/>
        <v>1.4007782101167316E-2</v>
      </c>
      <c r="BD577" s="607">
        <v>18</v>
      </c>
      <c r="BE577" s="608">
        <f t="shared" si="417"/>
        <v>6.8702290076335881E-2</v>
      </c>
      <c r="BF577" s="605">
        <f t="shared" si="379"/>
        <v>774</v>
      </c>
      <c r="BG577" s="608">
        <f t="shared" si="380"/>
        <v>1.4272016521610857E-2</v>
      </c>
      <c r="BH577" s="607">
        <v>615</v>
      </c>
      <c r="BI577" s="608">
        <f t="shared" si="381"/>
        <v>0.81349206349206349</v>
      </c>
      <c r="BJ577" s="607">
        <v>17</v>
      </c>
      <c r="BK577" s="608">
        <f t="shared" si="395"/>
        <v>0.94444444444444442</v>
      </c>
      <c r="BL577" s="605">
        <f t="shared" si="382"/>
        <v>632</v>
      </c>
      <c r="BM577" s="608">
        <f t="shared" si="383"/>
        <v>0.81653746770025837</v>
      </c>
      <c r="BN577" s="607">
        <v>100</v>
      </c>
      <c r="BO577" s="608">
        <f t="shared" si="384"/>
        <v>1.8439297831538575E-3</v>
      </c>
      <c r="BP577" s="607">
        <v>763</v>
      </c>
      <c r="BQ577" s="608">
        <f t="shared" si="422"/>
        <v>1.4069184245463932E-2</v>
      </c>
      <c r="BR577" s="607">
        <f t="shared" si="423"/>
        <v>863</v>
      </c>
      <c r="BS577" s="608">
        <f t="shared" si="385"/>
        <v>1.5913114028617791E-2</v>
      </c>
      <c r="BT577" s="605">
        <v>2</v>
      </c>
      <c r="BU577" s="608">
        <f t="shared" si="386"/>
        <v>0.33333333333333331</v>
      </c>
      <c r="BV577" s="605">
        <v>1</v>
      </c>
      <c r="BW577" s="608">
        <f t="shared" si="387"/>
        <v>1</v>
      </c>
      <c r="BX577" s="411" t="str">
        <f t="shared" si="388"/>
        <v/>
      </c>
    </row>
    <row r="578" spans="1:76" s="486" customFormat="1" x14ac:dyDescent="0.2">
      <c r="A578" s="400" t="s">
        <v>260</v>
      </c>
      <c r="B578" s="400" t="s">
        <v>261</v>
      </c>
      <c r="C578" s="400" t="s">
        <v>262</v>
      </c>
      <c r="D578" s="400" t="s">
        <v>528</v>
      </c>
      <c r="E578" s="400" t="s">
        <v>504</v>
      </c>
      <c r="F578" s="400" t="s">
        <v>519</v>
      </c>
      <c r="G578" s="592" t="s">
        <v>320</v>
      </c>
      <c r="H578" s="592" t="s">
        <v>937</v>
      </c>
      <c r="I578" s="592" t="s">
        <v>937</v>
      </c>
      <c r="J578" s="592"/>
      <c r="K578" s="401"/>
      <c r="L578" s="401"/>
      <c r="M578" s="402"/>
      <c r="N578" s="401"/>
      <c r="O578" s="401"/>
      <c r="P578" s="401"/>
      <c r="Q578" s="403"/>
      <c r="R578" s="403"/>
      <c r="S578" s="403"/>
      <c r="T578" s="404" t="s">
        <v>386</v>
      </c>
      <c r="U578" s="405">
        <v>1</v>
      </c>
      <c r="V578" s="597">
        <v>0</v>
      </c>
      <c r="W578" s="597">
        <v>2</v>
      </c>
      <c r="X578" s="113">
        <f t="shared" ref="X578:X623" si="424">W578/U578</f>
        <v>2</v>
      </c>
      <c r="Y578" s="114">
        <f t="shared" ref="Y578:Y623" si="425">AP578/U578</f>
        <v>36878</v>
      </c>
      <c r="Z578" s="114">
        <f t="shared" si="396"/>
        <v>18187</v>
      </c>
      <c r="AA578" s="597">
        <v>1</v>
      </c>
      <c r="AB578" s="115">
        <f t="shared" si="420"/>
        <v>0.5</v>
      </c>
      <c r="AC578" s="406"/>
      <c r="AD578" s="407"/>
      <c r="AE578" s="597">
        <v>1</v>
      </c>
      <c r="AF578" s="115">
        <f t="shared" si="421"/>
        <v>1</v>
      </c>
      <c r="AG578" s="406"/>
      <c r="AH578" s="407"/>
      <c r="AI578" s="406"/>
      <c r="AJ578" s="407"/>
      <c r="AK578" s="406"/>
      <c r="AL578" s="407"/>
      <c r="AM578" s="408">
        <v>36627</v>
      </c>
      <c r="AN578" s="114">
        <v>251</v>
      </c>
      <c r="AO578" s="118">
        <f t="shared" si="414"/>
        <v>6.8062259341612882E-3</v>
      </c>
      <c r="AP578" s="114">
        <f t="shared" si="400"/>
        <v>36878</v>
      </c>
      <c r="AQ578" s="167">
        <v>48900</v>
      </c>
      <c r="AR578" s="665">
        <v>0.75415132924335382</v>
      </c>
      <c r="AS578" s="408">
        <f t="shared" ref="AS578:AS623" si="426">IF(V578=0,AM578,"")</f>
        <v>36627</v>
      </c>
      <c r="AT578" s="408">
        <f t="shared" si="415"/>
        <v>251</v>
      </c>
      <c r="AU578" s="114">
        <f t="shared" ref="AU578:AU623" si="427">IF(AS578="","",IF(AS578=0,"",AS578+AT578))</f>
        <v>36878</v>
      </c>
      <c r="AV578" s="114">
        <v>17999</v>
      </c>
      <c r="AW578" s="115">
        <f t="shared" si="413"/>
        <v>0.49141343817402461</v>
      </c>
      <c r="AX578" s="114">
        <v>188</v>
      </c>
      <c r="AY578" s="115">
        <f t="shared" si="416"/>
        <v>0.74900398406374502</v>
      </c>
      <c r="AZ578" s="114">
        <f t="shared" ref="AZ578:AZ623" si="428">IF(AV578&gt;0,AV578+AX578,"")</f>
        <v>18187</v>
      </c>
      <c r="BA578" s="115">
        <f t="shared" ref="BA578:BA623" si="429">IF(AZ578="","",AZ578/AU578)</f>
        <v>0.493166657627854</v>
      </c>
      <c r="BB578" s="114">
        <v>183</v>
      </c>
      <c r="BC578" s="115">
        <f t="shared" ref="BC578:BC623" si="430">IF(BB578="","",BB578/AV578)</f>
        <v>1.0167231512861826E-2</v>
      </c>
      <c r="BD578" s="114">
        <v>34</v>
      </c>
      <c r="BE578" s="115">
        <f t="shared" si="417"/>
        <v>0.18085106382978725</v>
      </c>
      <c r="BF578" s="597">
        <f t="shared" ref="BF578:BF623" si="431">IF(BB578="","",BB578+BD578)</f>
        <v>217</v>
      </c>
      <c r="BG578" s="115">
        <f t="shared" ref="BG578:BG623" si="432">IF(AZ578="","",BF578/AZ578)</f>
        <v>1.1931599494144169E-2</v>
      </c>
      <c r="BH578" s="114">
        <v>158</v>
      </c>
      <c r="BI578" s="115">
        <f t="shared" ref="BI578:BI623" si="433">IF(BB578="","",IF(BB578=0,"",BH578/BB578))</f>
        <v>0.86338797814207646</v>
      </c>
      <c r="BJ578" s="114">
        <v>19</v>
      </c>
      <c r="BK578" s="115">
        <f t="shared" si="395"/>
        <v>0.55882352941176472</v>
      </c>
      <c r="BL578" s="597">
        <f t="shared" ref="BL578:BL623" si="434">IF(BH578="","",BH578+BJ578)</f>
        <v>177</v>
      </c>
      <c r="BM578" s="115">
        <f t="shared" ref="BM578:BM623" si="435">IF(BF578="","",IF(BF578=0,"",BL578/BF578))</f>
        <v>0.81566820276497698</v>
      </c>
      <c r="BN578" s="114">
        <v>1227</v>
      </c>
      <c r="BO578" s="115">
        <f t="shared" ref="BO578:BO623" si="436">IF(AZ578="","",BN578/AZ578)</f>
        <v>6.7465772254907352E-2</v>
      </c>
      <c r="BP578" s="114">
        <v>1318</v>
      </c>
      <c r="BQ578" s="115">
        <f t="shared" si="422"/>
        <v>7.2469346236322646E-2</v>
      </c>
      <c r="BR578" s="114">
        <f t="shared" si="423"/>
        <v>2545</v>
      </c>
      <c r="BS578" s="115">
        <f t="shared" ref="BS578:BS623" si="437">IF(AZ578="","",BR578/AZ578)</f>
        <v>0.13993511849123</v>
      </c>
      <c r="BT578" s="597">
        <v>1</v>
      </c>
      <c r="BU578" s="115">
        <f t="shared" ref="BU578:BU623" si="438">BT578/W578</f>
        <v>0.5</v>
      </c>
      <c r="BV578" s="597">
        <v>0</v>
      </c>
      <c r="BW578" s="115">
        <f t="shared" ref="BW578:BW623" si="439">BV578/U578</f>
        <v>0</v>
      </c>
      <c r="BX578" s="409" t="str">
        <f t="shared" ref="BX578:BX623" si="440">IF(V578&gt;0,IF(V578&lt;U578,U578-V578,""),"")</f>
        <v/>
      </c>
    </row>
    <row r="579" spans="1:76" s="167" customFormat="1" x14ac:dyDescent="0.2">
      <c r="A579" s="379" t="s">
        <v>260</v>
      </c>
      <c r="B579" s="379" t="s">
        <v>261</v>
      </c>
      <c r="C579" s="379" t="s">
        <v>52</v>
      </c>
      <c r="D579" s="379" t="s">
        <v>528</v>
      </c>
      <c r="E579" s="379" t="s">
        <v>504</v>
      </c>
      <c r="F579" s="379" t="s">
        <v>519</v>
      </c>
      <c r="G579" s="591" t="s">
        <v>320</v>
      </c>
      <c r="H579" s="592" t="s">
        <v>937</v>
      </c>
      <c r="I579" s="591" t="s">
        <v>937</v>
      </c>
      <c r="J579" s="591"/>
      <c r="K579" s="380"/>
      <c r="L579" s="380"/>
      <c r="M579" s="381"/>
      <c r="N579" s="380"/>
      <c r="O579" s="380"/>
      <c r="P579" s="380"/>
      <c r="Q579" s="382"/>
      <c r="R579" s="382"/>
      <c r="S579" s="382"/>
      <c r="T579" s="147" t="s">
        <v>386</v>
      </c>
      <c r="U579" s="383">
        <v>3</v>
      </c>
      <c r="V579" s="600">
        <v>0</v>
      </c>
      <c r="W579" s="600">
        <v>5</v>
      </c>
      <c r="X579" s="123">
        <f t="shared" si="424"/>
        <v>1.6666666666666667</v>
      </c>
      <c r="Y579" s="601">
        <f t="shared" si="425"/>
        <v>23237.666666666668</v>
      </c>
      <c r="Z579" s="601">
        <f t="shared" si="396"/>
        <v>9379.6666666666661</v>
      </c>
      <c r="AA579" s="600">
        <v>3</v>
      </c>
      <c r="AB579" s="598">
        <f t="shared" si="420"/>
        <v>0.6</v>
      </c>
      <c r="AC579" s="384"/>
      <c r="AD579" s="385"/>
      <c r="AE579" s="600">
        <v>3</v>
      </c>
      <c r="AF579" s="598">
        <f t="shared" si="421"/>
        <v>1</v>
      </c>
      <c r="AG579" s="384"/>
      <c r="AH579" s="385"/>
      <c r="AI579" s="384"/>
      <c r="AJ579" s="385"/>
      <c r="AK579" s="384"/>
      <c r="AL579" s="385"/>
      <c r="AM579" s="386">
        <v>69680</v>
      </c>
      <c r="AN579" s="601">
        <v>33</v>
      </c>
      <c r="AO579" s="602">
        <f t="shared" si="414"/>
        <v>4.7336938591080571E-4</v>
      </c>
      <c r="AP579" s="601">
        <f t="shared" si="400"/>
        <v>69713</v>
      </c>
      <c r="AQ579" s="167">
        <v>102100</v>
      </c>
      <c r="AR579" s="665">
        <v>0.68279138099902059</v>
      </c>
      <c r="AS579" s="386">
        <f t="shared" si="426"/>
        <v>69680</v>
      </c>
      <c r="AT579" s="386">
        <f t="shared" si="415"/>
        <v>33</v>
      </c>
      <c r="AU579" s="601">
        <f t="shared" si="427"/>
        <v>69713</v>
      </c>
      <c r="AV579" s="601">
        <v>28107</v>
      </c>
      <c r="AW579" s="598">
        <f t="shared" si="413"/>
        <v>0.40337256027554536</v>
      </c>
      <c r="AX579" s="601">
        <v>32</v>
      </c>
      <c r="AY579" s="598">
        <f t="shared" si="416"/>
        <v>0.96969696969696972</v>
      </c>
      <c r="AZ579" s="601">
        <f t="shared" si="428"/>
        <v>28139</v>
      </c>
      <c r="BA579" s="598">
        <f t="shared" si="429"/>
        <v>0.40364064091345947</v>
      </c>
      <c r="BB579" s="601">
        <v>229</v>
      </c>
      <c r="BC579" s="598">
        <f t="shared" si="430"/>
        <v>8.147436581634469E-3</v>
      </c>
      <c r="BD579" s="600">
        <v>17</v>
      </c>
      <c r="BE579" s="598">
        <f t="shared" si="417"/>
        <v>0.53125</v>
      </c>
      <c r="BF579" s="600">
        <f t="shared" si="431"/>
        <v>246</v>
      </c>
      <c r="BG579" s="598">
        <f t="shared" si="432"/>
        <v>8.74231493656491E-3</v>
      </c>
      <c r="BH579" s="601">
        <v>185</v>
      </c>
      <c r="BI579" s="598">
        <f t="shared" si="433"/>
        <v>0.80786026200873362</v>
      </c>
      <c r="BJ579" s="600">
        <v>2</v>
      </c>
      <c r="BK579" s="598">
        <f t="shared" si="395"/>
        <v>0.11764705882352941</v>
      </c>
      <c r="BL579" s="600">
        <f t="shared" si="434"/>
        <v>187</v>
      </c>
      <c r="BM579" s="598">
        <f t="shared" si="435"/>
        <v>0.76016260162601623</v>
      </c>
      <c r="BN579" s="601">
        <v>11</v>
      </c>
      <c r="BO579" s="598">
        <f t="shared" si="436"/>
        <v>3.9091652155371547E-4</v>
      </c>
      <c r="BP579" s="601">
        <v>1633</v>
      </c>
      <c r="BQ579" s="598">
        <f t="shared" si="422"/>
        <v>5.8033334517928852E-2</v>
      </c>
      <c r="BR579" s="601">
        <f t="shared" si="423"/>
        <v>1644</v>
      </c>
      <c r="BS579" s="598">
        <f t="shared" si="437"/>
        <v>5.8424251039482566E-2</v>
      </c>
      <c r="BT579" s="600">
        <v>3</v>
      </c>
      <c r="BU579" s="598">
        <f t="shared" si="438"/>
        <v>0.6</v>
      </c>
      <c r="BV579" s="600">
        <v>2</v>
      </c>
      <c r="BW579" s="598">
        <f t="shared" si="439"/>
        <v>0.66666666666666663</v>
      </c>
      <c r="BX579" s="387" t="str">
        <f t="shared" si="440"/>
        <v/>
      </c>
    </row>
    <row r="580" spans="1:76" s="167" customFormat="1" x14ac:dyDescent="0.2">
      <c r="A580" s="379" t="s">
        <v>260</v>
      </c>
      <c r="B580" s="379" t="s">
        <v>261</v>
      </c>
      <c r="C580" s="379" t="s">
        <v>263</v>
      </c>
      <c r="D580" s="379" t="s">
        <v>528</v>
      </c>
      <c r="E580" s="379" t="s">
        <v>504</v>
      </c>
      <c r="F580" s="379" t="s">
        <v>519</v>
      </c>
      <c r="G580" s="591" t="s">
        <v>320</v>
      </c>
      <c r="H580" s="592" t="s">
        <v>937</v>
      </c>
      <c r="I580" s="591" t="s">
        <v>937</v>
      </c>
      <c r="J580" s="591"/>
      <c r="K580" s="380"/>
      <c r="L580" s="380"/>
      <c r="M580" s="381"/>
      <c r="N580" s="380"/>
      <c r="O580" s="380"/>
      <c r="P580" s="380"/>
      <c r="Q580" s="382"/>
      <c r="R580" s="382"/>
      <c r="S580" s="382"/>
      <c r="T580" s="147" t="s">
        <v>386</v>
      </c>
      <c r="U580" s="383">
        <v>2</v>
      </c>
      <c r="V580" s="600">
        <v>0</v>
      </c>
      <c r="W580" s="600">
        <v>4</v>
      </c>
      <c r="X580" s="123">
        <f t="shared" si="424"/>
        <v>2</v>
      </c>
      <c r="Y580" s="601">
        <f t="shared" si="425"/>
        <v>22445</v>
      </c>
      <c r="Z580" s="601">
        <f t="shared" si="396"/>
        <v>8813</v>
      </c>
      <c r="AA580" s="600">
        <v>2</v>
      </c>
      <c r="AB580" s="598">
        <f t="shared" si="420"/>
        <v>0.5</v>
      </c>
      <c r="AC580" s="384"/>
      <c r="AD580" s="385"/>
      <c r="AE580" s="600">
        <v>1</v>
      </c>
      <c r="AF580" s="598">
        <f t="shared" si="421"/>
        <v>0.5</v>
      </c>
      <c r="AG580" s="384"/>
      <c r="AH580" s="385"/>
      <c r="AI580" s="384"/>
      <c r="AJ580" s="385"/>
      <c r="AK580" s="384"/>
      <c r="AL580" s="385"/>
      <c r="AM580" s="386">
        <v>44849</v>
      </c>
      <c r="AN580" s="601">
        <v>41</v>
      </c>
      <c r="AO580" s="602">
        <f t="shared" si="414"/>
        <v>9.1334372911561592E-4</v>
      </c>
      <c r="AP580" s="601">
        <f t="shared" si="400"/>
        <v>44890</v>
      </c>
      <c r="AQ580" s="167">
        <v>66200</v>
      </c>
      <c r="AR580" s="665">
        <v>0.67809667673716012</v>
      </c>
      <c r="AS580" s="386">
        <f t="shared" si="426"/>
        <v>44849</v>
      </c>
      <c r="AT580" s="386">
        <f t="shared" si="415"/>
        <v>41</v>
      </c>
      <c r="AU580" s="601">
        <f t="shared" si="427"/>
        <v>44890</v>
      </c>
      <c r="AV580" s="601">
        <v>17591</v>
      </c>
      <c r="AW580" s="598">
        <f t="shared" si="413"/>
        <v>0.39222725144373344</v>
      </c>
      <c r="AX580" s="601">
        <v>35</v>
      </c>
      <c r="AY580" s="598">
        <f t="shared" si="416"/>
        <v>0.85365853658536583</v>
      </c>
      <c r="AZ580" s="601">
        <f t="shared" si="428"/>
        <v>17626</v>
      </c>
      <c r="BA580" s="598">
        <f t="shared" si="429"/>
        <v>0.39264869681443526</v>
      </c>
      <c r="BB580" s="601">
        <v>223</v>
      </c>
      <c r="BC580" s="598">
        <f t="shared" si="430"/>
        <v>1.2676937070092662E-2</v>
      </c>
      <c r="BD580" s="601">
        <v>16</v>
      </c>
      <c r="BE580" s="598">
        <f t="shared" si="417"/>
        <v>0.45714285714285713</v>
      </c>
      <c r="BF580" s="600">
        <f t="shared" si="431"/>
        <v>239</v>
      </c>
      <c r="BG580" s="598">
        <f t="shared" si="432"/>
        <v>1.3559514353795529E-2</v>
      </c>
      <c r="BH580" s="601">
        <v>166</v>
      </c>
      <c r="BI580" s="598">
        <f t="shared" si="433"/>
        <v>0.74439461883408076</v>
      </c>
      <c r="BJ580" s="601">
        <v>16</v>
      </c>
      <c r="BK580" s="598">
        <f t="shared" si="395"/>
        <v>1</v>
      </c>
      <c r="BL580" s="600">
        <f t="shared" si="434"/>
        <v>182</v>
      </c>
      <c r="BM580" s="598">
        <f t="shared" si="435"/>
        <v>0.7615062761506276</v>
      </c>
      <c r="BN580" s="601">
        <v>408</v>
      </c>
      <c r="BO580" s="598">
        <f t="shared" si="436"/>
        <v>2.3147622829910359E-2</v>
      </c>
      <c r="BP580" s="601">
        <v>756</v>
      </c>
      <c r="BQ580" s="598">
        <f t="shared" si="422"/>
        <v>4.2891183478951551E-2</v>
      </c>
      <c r="BR580" s="601">
        <f t="shared" si="423"/>
        <v>1164</v>
      </c>
      <c r="BS580" s="598">
        <f t="shared" si="437"/>
        <v>6.6038806308861914E-2</v>
      </c>
      <c r="BT580" s="600">
        <v>2</v>
      </c>
      <c r="BU580" s="598">
        <f t="shared" si="438"/>
        <v>0.5</v>
      </c>
      <c r="BV580" s="600">
        <v>2</v>
      </c>
      <c r="BW580" s="598">
        <f t="shared" si="439"/>
        <v>1</v>
      </c>
      <c r="BX580" s="387" t="str">
        <f t="shared" si="440"/>
        <v/>
      </c>
    </row>
    <row r="581" spans="1:76" s="167" customFormat="1" x14ac:dyDescent="0.2">
      <c r="A581" s="379" t="s">
        <v>260</v>
      </c>
      <c r="B581" s="379" t="s">
        <v>261</v>
      </c>
      <c r="C581" s="379" t="s">
        <v>54</v>
      </c>
      <c r="D581" s="379" t="s">
        <v>528</v>
      </c>
      <c r="E581" s="379" t="s">
        <v>504</v>
      </c>
      <c r="F581" s="379" t="s">
        <v>519</v>
      </c>
      <c r="G581" s="591" t="s">
        <v>320</v>
      </c>
      <c r="H581" s="592" t="s">
        <v>937</v>
      </c>
      <c r="I581" s="591" t="s">
        <v>937</v>
      </c>
      <c r="J581" s="591"/>
      <c r="K581" s="380"/>
      <c r="L581" s="380"/>
      <c r="M581" s="381"/>
      <c r="N581" s="380"/>
      <c r="O581" s="380"/>
      <c r="P581" s="380"/>
      <c r="Q581" s="382"/>
      <c r="R581" s="382"/>
      <c r="S581" s="382"/>
      <c r="T581" s="147" t="s">
        <v>386</v>
      </c>
      <c r="U581" s="383">
        <v>1</v>
      </c>
      <c r="V581" s="383">
        <v>0</v>
      </c>
      <c r="W581" s="383">
        <v>4</v>
      </c>
      <c r="X581" s="123">
        <f t="shared" si="424"/>
        <v>4</v>
      </c>
      <c r="Y581" s="601">
        <f t="shared" si="425"/>
        <v>28605</v>
      </c>
      <c r="Z581" s="601">
        <f t="shared" si="396"/>
        <v>12684</v>
      </c>
      <c r="AA581" s="600">
        <v>1</v>
      </c>
      <c r="AB581" s="598">
        <f t="shared" si="420"/>
        <v>0.25</v>
      </c>
      <c r="AC581" s="384"/>
      <c r="AD581" s="385"/>
      <c r="AE581" s="600">
        <v>0</v>
      </c>
      <c r="AF581" s="598">
        <f t="shared" si="421"/>
        <v>0</v>
      </c>
      <c r="AG581" s="384"/>
      <c r="AH581" s="385"/>
      <c r="AI581" s="384"/>
      <c r="AJ581" s="385"/>
      <c r="AK581" s="384"/>
      <c r="AL581" s="385"/>
      <c r="AM581" s="386">
        <v>28587</v>
      </c>
      <c r="AN581" s="601">
        <v>18</v>
      </c>
      <c r="AO581" s="602">
        <f t="shared" si="414"/>
        <v>6.2926061877294182E-4</v>
      </c>
      <c r="AP581" s="601">
        <f t="shared" si="400"/>
        <v>28605</v>
      </c>
      <c r="AQ581" s="167">
        <v>40600</v>
      </c>
      <c r="AR581" s="665">
        <v>0.70455665024630543</v>
      </c>
      <c r="AS581" s="386">
        <f t="shared" si="426"/>
        <v>28587</v>
      </c>
      <c r="AT581" s="386">
        <f t="shared" si="415"/>
        <v>18</v>
      </c>
      <c r="AU581" s="601">
        <f t="shared" si="427"/>
        <v>28605</v>
      </c>
      <c r="AV581" s="601">
        <v>12668</v>
      </c>
      <c r="AW581" s="598">
        <f t="shared" si="413"/>
        <v>0.44313848952320983</v>
      </c>
      <c r="AX581" s="601">
        <v>16</v>
      </c>
      <c r="AY581" s="598">
        <f t="shared" si="416"/>
        <v>0.88888888888888884</v>
      </c>
      <c r="AZ581" s="601">
        <f t="shared" si="428"/>
        <v>12684</v>
      </c>
      <c r="BA581" s="598">
        <f t="shared" si="429"/>
        <v>0.44341898269533297</v>
      </c>
      <c r="BB581" s="601">
        <v>110</v>
      </c>
      <c r="BC581" s="598">
        <f t="shared" si="430"/>
        <v>8.6832964951057776E-3</v>
      </c>
      <c r="BD581" s="600">
        <v>5</v>
      </c>
      <c r="BE581" s="598">
        <f t="shared" si="417"/>
        <v>0.3125</v>
      </c>
      <c r="BF581" s="600">
        <f t="shared" si="431"/>
        <v>115</v>
      </c>
      <c r="BG581" s="598">
        <f t="shared" si="432"/>
        <v>9.0665405234941661E-3</v>
      </c>
      <c r="BH581" s="601">
        <v>98</v>
      </c>
      <c r="BI581" s="598">
        <f t="shared" si="433"/>
        <v>0.89090909090909087</v>
      </c>
      <c r="BJ581" s="600">
        <v>5</v>
      </c>
      <c r="BK581" s="598">
        <f t="shared" si="395"/>
        <v>1</v>
      </c>
      <c r="BL581" s="600">
        <f t="shared" si="434"/>
        <v>103</v>
      </c>
      <c r="BM581" s="598">
        <f t="shared" si="435"/>
        <v>0.89565217391304353</v>
      </c>
      <c r="BN581" s="601">
        <v>79</v>
      </c>
      <c r="BO581" s="598">
        <f t="shared" si="436"/>
        <v>6.2283191422264272E-3</v>
      </c>
      <c r="BP581" s="601">
        <v>555</v>
      </c>
      <c r="BQ581" s="598">
        <f t="shared" si="422"/>
        <v>4.3755912961210973E-2</v>
      </c>
      <c r="BR581" s="601">
        <f t="shared" si="423"/>
        <v>634</v>
      </c>
      <c r="BS581" s="598">
        <f t="shared" si="437"/>
        <v>4.9984232103437401E-2</v>
      </c>
      <c r="BT581" s="600">
        <v>1</v>
      </c>
      <c r="BU581" s="598">
        <f t="shared" si="438"/>
        <v>0.25</v>
      </c>
      <c r="BV581" s="600">
        <v>0</v>
      </c>
      <c r="BW581" s="598">
        <f t="shared" si="439"/>
        <v>0</v>
      </c>
      <c r="BX581" s="387" t="str">
        <f t="shared" si="440"/>
        <v/>
      </c>
    </row>
    <row r="582" spans="1:76" s="167" customFormat="1" x14ac:dyDescent="0.2">
      <c r="A582" s="379" t="s">
        <v>260</v>
      </c>
      <c r="B582" s="379" t="s">
        <v>261</v>
      </c>
      <c r="C582" s="379" t="s">
        <v>264</v>
      </c>
      <c r="D582" s="379" t="s">
        <v>528</v>
      </c>
      <c r="E582" s="379" t="s">
        <v>504</v>
      </c>
      <c r="F582" s="379" t="s">
        <v>519</v>
      </c>
      <c r="G582" s="591" t="s">
        <v>320</v>
      </c>
      <c r="H582" s="592" t="s">
        <v>937</v>
      </c>
      <c r="I582" s="591" t="s">
        <v>937</v>
      </c>
      <c r="J582" s="591"/>
      <c r="K582" s="380"/>
      <c r="L582" s="380"/>
      <c r="M582" s="381"/>
      <c r="N582" s="380"/>
      <c r="O582" s="380"/>
      <c r="P582" s="380"/>
      <c r="Q582" s="382"/>
      <c r="R582" s="382"/>
      <c r="S582" s="382"/>
      <c r="T582" s="147" t="s">
        <v>386</v>
      </c>
      <c r="U582" s="383">
        <v>1</v>
      </c>
      <c r="V582" s="600">
        <v>0</v>
      </c>
      <c r="W582" s="600">
        <v>3</v>
      </c>
      <c r="X582" s="123">
        <f t="shared" si="424"/>
        <v>3</v>
      </c>
      <c r="Y582" s="601">
        <f t="shared" si="425"/>
        <v>30037</v>
      </c>
      <c r="Z582" s="601">
        <f t="shared" si="396"/>
        <v>16227</v>
      </c>
      <c r="AA582" s="600">
        <v>1</v>
      </c>
      <c r="AB582" s="598">
        <f t="shared" si="420"/>
        <v>0.33333333333333331</v>
      </c>
      <c r="AC582" s="384"/>
      <c r="AD582" s="385"/>
      <c r="AE582" s="600">
        <v>0</v>
      </c>
      <c r="AF582" s="598">
        <f t="shared" si="421"/>
        <v>0</v>
      </c>
      <c r="AG582" s="384"/>
      <c r="AH582" s="385"/>
      <c r="AI582" s="384"/>
      <c r="AJ582" s="385"/>
      <c r="AK582" s="384"/>
      <c r="AL582" s="385"/>
      <c r="AM582" s="386">
        <v>29914</v>
      </c>
      <c r="AN582" s="601">
        <v>123</v>
      </c>
      <c r="AO582" s="602">
        <f t="shared" si="414"/>
        <v>4.0949495622066116E-3</v>
      </c>
      <c r="AP582" s="601">
        <f t="shared" si="400"/>
        <v>30037</v>
      </c>
      <c r="AQ582" s="167">
        <v>39900</v>
      </c>
      <c r="AR582" s="665">
        <v>0.7528070175438597</v>
      </c>
      <c r="AS582" s="386">
        <f t="shared" si="426"/>
        <v>29914</v>
      </c>
      <c r="AT582" s="386">
        <f t="shared" si="415"/>
        <v>123</v>
      </c>
      <c r="AU582" s="601">
        <f t="shared" si="427"/>
        <v>30037</v>
      </c>
      <c r="AV582" s="601">
        <v>16113</v>
      </c>
      <c r="AW582" s="598">
        <f t="shared" si="413"/>
        <v>0.53864411312428961</v>
      </c>
      <c r="AX582" s="601">
        <v>114</v>
      </c>
      <c r="AY582" s="598">
        <f t="shared" si="416"/>
        <v>0.92682926829268297</v>
      </c>
      <c r="AZ582" s="601">
        <f t="shared" si="428"/>
        <v>16227</v>
      </c>
      <c r="BA582" s="598">
        <f t="shared" si="429"/>
        <v>0.5402337117555015</v>
      </c>
      <c r="BB582" s="601">
        <v>203</v>
      </c>
      <c r="BC582" s="598">
        <f t="shared" si="430"/>
        <v>1.2598522931794203E-2</v>
      </c>
      <c r="BD582" s="601">
        <v>11</v>
      </c>
      <c r="BE582" s="598">
        <f t="shared" si="417"/>
        <v>9.6491228070175433E-2</v>
      </c>
      <c r="BF582" s="600">
        <f t="shared" si="431"/>
        <v>214</v>
      </c>
      <c r="BG582" s="598">
        <f t="shared" si="432"/>
        <v>1.3187896715350958E-2</v>
      </c>
      <c r="BH582" s="601">
        <v>203</v>
      </c>
      <c r="BI582" s="598">
        <f t="shared" si="433"/>
        <v>1</v>
      </c>
      <c r="BJ582" s="601">
        <v>11</v>
      </c>
      <c r="BK582" s="598">
        <f t="shared" si="395"/>
        <v>1</v>
      </c>
      <c r="BL582" s="600">
        <f t="shared" si="434"/>
        <v>214</v>
      </c>
      <c r="BM582" s="598">
        <f t="shared" si="435"/>
        <v>1</v>
      </c>
      <c r="BN582" s="601">
        <v>53</v>
      </c>
      <c r="BO582" s="598">
        <f t="shared" si="436"/>
        <v>3.2661613360448634E-3</v>
      </c>
      <c r="BP582" s="601">
        <v>858</v>
      </c>
      <c r="BQ582" s="598">
        <f t="shared" si="422"/>
        <v>5.2874838232575334E-2</v>
      </c>
      <c r="BR582" s="601">
        <f t="shared" si="423"/>
        <v>911</v>
      </c>
      <c r="BS582" s="598">
        <f t="shared" si="437"/>
        <v>5.6140999568620203E-2</v>
      </c>
      <c r="BT582" s="600">
        <v>0</v>
      </c>
      <c r="BU582" s="598">
        <f t="shared" si="438"/>
        <v>0</v>
      </c>
      <c r="BV582" s="600">
        <v>0</v>
      </c>
      <c r="BW582" s="598">
        <f t="shared" si="439"/>
        <v>0</v>
      </c>
      <c r="BX582" s="387" t="str">
        <f t="shared" si="440"/>
        <v/>
      </c>
    </row>
    <row r="583" spans="1:76" s="487" customFormat="1" ht="13.5" thickBot="1" x14ac:dyDescent="0.25">
      <c r="A583" s="392" t="s">
        <v>260</v>
      </c>
      <c r="B583" s="392" t="s">
        <v>261</v>
      </c>
      <c r="C583" s="392" t="s">
        <v>55</v>
      </c>
      <c r="D583" s="392" t="s">
        <v>528</v>
      </c>
      <c r="E583" s="392" t="s">
        <v>504</v>
      </c>
      <c r="F583" s="392" t="s">
        <v>519</v>
      </c>
      <c r="G583" s="593" t="s">
        <v>320</v>
      </c>
      <c r="H583" s="357" t="s">
        <v>937</v>
      </c>
      <c r="I583" s="591" t="s">
        <v>937</v>
      </c>
      <c r="J583" s="593"/>
      <c r="K583" s="394" t="s">
        <v>449</v>
      </c>
      <c r="L583" s="489" t="s">
        <v>442</v>
      </c>
      <c r="M583" s="395" t="s">
        <v>1057</v>
      </c>
      <c r="N583" s="344"/>
      <c r="O583" s="394" t="s">
        <v>438</v>
      </c>
      <c r="P583" s="394" t="s">
        <v>438</v>
      </c>
      <c r="Q583" s="424"/>
      <c r="R583" s="424"/>
      <c r="S583" s="424"/>
      <c r="T583" s="127" t="s">
        <v>386</v>
      </c>
      <c r="U583" s="397">
        <v>5</v>
      </c>
      <c r="V583" s="605">
        <v>0</v>
      </c>
      <c r="W583" s="605">
        <v>12</v>
      </c>
      <c r="X583" s="606">
        <f t="shared" si="424"/>
        <v>2.4</v>
      </c>
      <c r="Y583" s="607">
        <f t="shared" si="425"/>
        <v>25107.8</v>
      </c>
      <c r="Z583" s="607">
        <f t="shared" si="396"/>
        <v>10047</v>
      </c>
      <c r="AA583" s="605">
        <v>5</v>
      </c>
      <c r="AB583" s="608">
        <f t="shared" si="420"/>
        <v>0.41666666666666669</v>
      </c>
      <c r="AC583" s="398"/>
      <c r="AD583" s="399"/>
      <c r="AE583" s="605">
        <v>4</v>
      </c>
      <c r="AF583" s="608">
        <f t="shared" si="421"/>
        <v>0.8</v>
      </c>
      <c r="AG583" s="398"/>
      <c r="AH583" s="399"/>
      <c r="AI583" s="398"/>
      <c r="AJ583" s="399"/>
      <c r="AK583" s="398"/>
      <c r="AL583" s="399"/>
      <c r="AM583" s="396">
        <v>125241</v>
      </c>
      <c r="AN583" s="607">
        <v>298</v>
      </c>
      <c r="AO583" s="609">
        <f t="shared" si="414"/>
        <v>2.3737643282167294E-3</v>
      </c>
      <c r="AP583" s="607">
        <f t="shared" si="400"/>
        <v>125539</v>
      </c>
      <c r="AQ583" s="167">
        <v>180900</v>
      </c>
      <c r="AR583" s="665">
        <v>0.69396904367053625</v>
      </c>
      <c r="AS583" s="396">
        <f t="shared" si="426"/>
        <v>125241</v>
      </c>
      <c r="AT583" s="396">
        <f t="shared" si="415"/>
        <v>298</v>
      </c>
      <c r="AU583" s="607">
        <f t="shared" si="427"/>
        <v>125539</v>
      </c>
      <c r="AV583" s="607">
        <v>49984</v>
      </c>
      <c r="AW583" s="608">
        <f t="shared" si="413"/>
        <v>0.39910253032154008</v>
      </c>
      <c r="AX583" s="607">
        <v>251</v>
      </c>
      <c r="AY583" s="608">
        <f t="shared" si="416"/>
        <v>0.84228187919463082</v>
      </c>
      <c r="AZ583" s="607">
        <f t="shared" si="428"/>
        <v>50235</v>
      </c>
      <c r="BA583" s="608">
        <f t="shared" si="429"/>
        <v>0.40015453365089731</v>
      </c>
      <c r="BB583" s="607">
        <v>738</v>
      </c>
      <c r="BC583" s="608">
        <f t="shared" si="430"/>
        <v>1.476472471190781E-2</v>
      </c>
      <c r="BD583" s="607">
        <v>18</v>
      </c>
      <c r="BE583" s="608">
        <f t="shared" si="417"/>
        <v>7.1713147410358571E-2</v>
      </c>
      <c r="BF583" s="605">
        <f t="shared" si="431"/>
        <v>756</v>
      </c>
      <c r="BG583" s="608">
        <f t="shared" si="432"/>
        <v>1.5049268438339803E-2</v>
      </c>
      <c r="BH583" s="607">
        <v>601</v>
      </c>
      <c r="BI583" s="608">
        <f t="shared" si="433"/>
        <v>0.81436314363143636</v>
      </c>
      <c r="BJ583" s="607">
        <v>17</v>
      </c>
      <c r="BK583" s="608">
        <f t="shared" si="395"/>
        <v>0.94444444444444442</v>
      </c>
      <c r="BL583" s="605">
        <f t="shared" si="434"/>
        <v>618</v>
      </c>
      <c r="BM583" s="608">
        <f t="shared" si="435"/>
        <v>0.81746031746031744</v>
      </c>
      <c r="BN583" s="607">
        <v>1836</v>
      </c>
      <c r="BO583" s="608">
        <f t="shared" si="436"/>
        <v>3.654822335025381E-2</v>
      </c>
      <c r="BP583" s="607">
        <v>3017</v>
      </c>
      <c r="BQ583" s="608">
        <f t="shared" si="422"/>
        <v>6.0057728675226435E-2</v>
      </c>
      <c r="BR583" s="607">
        <f t="shared" si="423"/>
        <v>4853</v>
      </c>
      <c r="BS583" s="608">
        <f t="shared" si="437"/>
        <v>9.6605952025480238E-2</v>
      </c>
      <c r="BT583" s="605">
        <v>4</v>
      </c>
      <c r="BU583" s="608">
        <f t="shared" si="438"/>
        <v>0.33333333333333331</v>
      </c>
      <c r="BV583" s="605">
        <v>2</v>
      </c>
      <c r="BW583" s="608">
        <f t="shared" si="439"/>
        <v>0.4</v>
      </c>
      <c r="BX583" s="411" t="str">
        <f t="shared" si="440"/>
        <v/>
      </c>
    </row>
    <row r="584" spans="1:76" s="488" customFormat="1" ht="13.5" thickBot="1" x14ac:dyDescent="0.25">
      <c r="A584" s="412" t="s">
        <v>431</v>
      </c>
      <c r="B584" s="412" t="s">
        <v>275</v>
      </c>
      <c r="C584" s="412" t="s">
        <v>502</v>
      </c>
      <c r="D584" s="412" t="s">
        <v>517</v>
      </c>
      <c r="E584" s="412" t="s">
        <v>518</v>
      </c>
      <c r="F584" s="412" t="s">
        <v>505</v>
      </c>
      <c r="G584" s="55" t="s">
        <v>316</v>
      </c>
      <c r="H584" s="55" t="s">
        <v>517</v>
      </c>
      <c r="I584" s="55" t="s">
        <v>517</v>
      </c>
      <c r="J584" s="55"/>
      <c r="K584" s="413" t="s">
        <v>436</v>
      </c>
      <c r="L584" s="413" t="s">
        <v>438</v>
      </c>
      <c r="M584" s="427" t="s">
        <v>984</v>
      </c>
      <c r="N584" s="413" t="s">
        <v>439</v>
      </c>
      <c r="O584" s="414"/>
      <c r="P584" s="414"/>
      <c r="Q584" s="415"/>
      <c r="R584" s="415"/>
      <c r="S584" s="415"/>
      <c r="T584" s="147" t="s">
        <v>386</v>
      </c>
      <c r="U584" s="416">
        <v>7</v>
      </c>
      <c r="V584" s="130">
        <v>0</v>
      </c>
      <c r="W584" s="130">
        <v>14</v>
      </c>
      <c r="X584" s="131">
        <f t="shared" si="424"/>
        <v>2</v>
      </c>
      <c r="Y584" s="132">
        <f t="shared" si="425"/>
        <v>3275.2857142857142</v>
      </c>
      <c r="Z584" s="132">
        <f t="shared" si="396"/>
        <v>1729.2857142857142</v>
      </c>
      <c r="AA584" s="417"/>
      <c r="AB584" s="418"/>
      <c r="AC584" s="417"/>
      <c r="AD584" s="418"/>
      <c r="AE584" s="417"/>
      <c r="AF584" s="418"/>
      <c r="AG584" s="417"/>
      <c r="AH584" s="418"/>
      <c r="AI584" s="130">
        <v>6</v>
      </c>
      <c r="AJ584" s="133">
        <f>AI584/W584</f>
        <v>0.42857142857142855</v>
      </c>
      <c r="AK584" s="130">
        <v>5</v>
      </c>
      <c r="AL584" s="133">
        <f>AK584/U584</f>
        <v>0.7142857142857143</v>
      </c>
      <c r="AM584" s="419">
        <v>22927</v>
      </c>
      <c r="AN584" s="422"/>
      <c r="AO584" s="426"/>
      <c r="AP584" s="132">
        <f t="shared" si="400"/>
        <v>22927</v>
      </c>
      <c r="AQ584" s="167">
        <v>32600</v>
      </c>
      <c r="AR584" s="665">
        <v>0.70328220858895707</v>
      </c>
      <c r="AS584" s="419">
        <f t="shared" si="426"/>
        <v>22927</v>
      </c>
      <c r="AT584" s="415"/>
      <c r="AU584" s="132">
        <f t="shared" si="427"/>
        <v>22927</v>
      </c>
      <c r="AV584" s="132">
        <v>12105</v>
      </c>
      <c r="AW584" s="133">
        <f t="shared" si="413"/>
        <v>0.52798011078640905</v>
      </c>
      <c r="AX584" s="422"/>
      <c r="AY584" s="418"/>
      <c r="AZ584" s="132">
        <f t="shared" si="428"/>
        <v>12105</v>
      </c>
      <c r="BA584" s="133">
        <f t="shared" si="429"/>
        <v>0.52798011078640905</v>
      </c>
      <c r="BB584" s="132">
        <v>77</v>
      </c>
      <c r="BC584" s="133">
        <f t="shared" si="430"/>
        <v>6.3610078479966956E-3</v>
      </c>
      <c r="BD584" s="417"/>
      <c r="BE584" s="418"/>
      <c r="BF584" s="130">
        <f t="shared" si="431"/>
        <v>77</v>
      </c>
      <c r="BG584" s="133">
        <f t="shared" si="432"/>
        <v>6.3610078479966956E-3</v>
      </c>
      <c r="BH584" s="132">
        <v>70</v>
      </c>
      <c r="BI584" s="133">
        <f t="shared" si="433"/>
        <v>0.90909090909090906</v>
      </c>
      <c r="BJ584" s="417"/>
      <c r="BK584" s="418" t="str">
        <f t="shared" si="395"/>
        <v/>
      </c>
      <c r="BL584" s="130">
        <f t="shared" si="434"/>
        <v>70</v>
      </c>
      <c r="BM584" s="133">
        <f t="shared" si="435"/>
        <v>0.90909090909090906</v>
      </c>
      <c r="BN584" s="132">
        <v>545</v>
      </c>
      <c r="BO584" s="133">
        <f t="shared" si="436"/>
        <v>4.5022717885171419E-2</v>
      </c>
      <c r="BP584" s="132">
        <v>485</v>
      </c>
      <c r="BQ584" s="133">
        <f t="shared" si="422"/>
        <v>4.0066088393225938E-2</v>
      </c>
      <c r="BR584" s="132">
        <f t="shared" si="423"/>
        <v>1030</v>
      </c>
      <c r="BS584" s="133">
        <f t="shared" si="437"/>
        <v>8.508880627839735E-2</v>
      </c>
      <c r="BT584" s="130">
        <v>8</v>
      </c>
      <c r="BU584" s="133">
        <f t="shared" si="438"/>
        <v>0.5714285714285714</v>
      </c>
      <c r="BV584" s="130">
        <v>4</v>
      </c>
      <c r="BW584" s="133">
        <f t="shared" si="439"/>
        <v>0.5714285714285714</v>
      </c>
      <c r="BX584" s="423" t="str">
        <f t="shared" si="440"/>
        <v/>
      </c>
    </row>
    <row r="585" spans="1:76" s="486" customFormat="1" x14ac:dyDescent="0.2">
      <c r="A585" s="400" t="s">
        <v>409</v>
      </c>
      <c r="B585" s="400" t="s">
        <v>650</v>
      </c>
      <c r="C585" s="400" t="s">
        <v>541</v>
      </c>
      <c r="D585" s="400" t="s">
        <v>528</v>
      </c>
      <c r="E585" s="400" t="s">
        <v>504</v>
      </c>
      <c r="F585" s="400" t="s">
        <v>505</v>
      </c>
      <c r="G585" s="12" t="s">
        <v>316</v>
      </c>
      <c r="H585" s="646" t="s">
        <v>937</v>
      </c>
      <c r="I585" s="12" t="s">
        <v>937</v>
      </c>
      <c r="J585" s="12"/>
      <c r="K585" s="401"/>
      <c r="L585" s="401"/>
      <c r="M585" s="402"/>
      <c r="N585" s="401"/>
      <c r="O585" s="401"/>
      <c r="P585" s="401"/>
      <c r="Q585" s="403"/>
      <c r="R585" s="403"/>
      <c r="S585" s="403"/>
      <c r="T585" s="404" t="s">
        <v>386</v>
      </c>
      <c r="U585" s="405">
        <v>2</v>
      </c>
      <c r="V585" s="597">
        <v>0</v>
      </c>
      <c r="W585" s="597">
        <v>3</v>
      </c>
      <c r="X585" s="113">
        <f t="shared" si="424"/>
        <v>1.5</v>
      </c>
      <c r="Y585" s="114">
        <f t="shared" si="425"/>
        <v>3655.5</v>
      </c>
      <c r="Z585" s="114">
        <f t="shared" si="396"/>
        <v>2131.5</v>
      </c>
      <c r="AA585" s="597">
        <v>2</v>
      </c>
      <c r="AB585" s="115">
        <f>AA585/W585</f>
        <v>0.66666666666666663</v>
      </c>
      <c r="AC585" s="406"/>
      <c r="AD585" s="407"/>
      <c r="AE585" s="597">
        <v>2</v>
      </c>
      <c r="AF585" s="115">
        <f>AE585/U585</f>
        <v>1</v>
      </c>
      <c r="AG585" s="406"/>
      <c r="AH585" s="407"/>
      <c r="AI585" s="406"/>
      <c r="AJ585" s="407"/>
      <c r="AK585" s="406"/>
      <c r="AL585" s="407"/>
      <c r="AM585" s="408">
        <v>7261</v>
      </c>
      <c r="AN585" s="114">
        <v>50</v>
      </c>
      <c r="AO585" s="118">
        <f t="shared" ref="AO585:AO615" si="441">AN585/AP585</f>
        <v>6.8390097113937903E-3</v>
      </c>
      <c r="AP585" s="114">
        <f t="shared" si="400"/>
        <v>7311</v>
      </c>
      <c r="AQ585" s="167">
        <v>10000</v>
      </c>
      <c r="AR585" s="665">
        <v>0.73109999999999997</v>
      </c>
      <c r="AS585" s="408">
        <f t="shared" si="426"/>
        <v>7261</v>
      </c>
      <c r="AT585" s="408">
        <f t="shared" ref="AT585:AT615" si="442">IF(V585=0,AN585,"")</f>
        <v>50</v>
      </c>
      <c r="AU585" s="114">
        <f t="shared" si="427"/>
        <v>7311</v>
      </c>
      <c r="AV585" s="114">
        <v>4222</v>
      </c>
      <c r="AW585" s="115">
        <f t="shared" si="413"/>
        <v>0.58146260845613551</v>
      </c>
      <c r="AX585" s="114">
        <v>41</v>
      </c>
      <c r="AY585" s="115">
        <f t="shared" ref="AY585:AY615" si="443">IF(AT585="","",IF(AT585=0,"",AX585/AT585))</f>
        <v>0.82</v>
      </c>
      <c r="AZ585" s="114">
        <f t="shared" si="428"/>
        <v>4263</v>
      </c>
      <c r="BA585" s="115">
        <f t="shared" si="429"/>
        <v>0.5830939679934346</v>
      </c>
      <c r="BB585" s="114">
        <v>45</v>
      </c>
      <c r="BC585" s="115">
        <f t="shared" si="430"/>
        <v>1.0658455708195168E-2</v>
      </c>
      <c r="BD585" s="114">
        <v>3</v>
      </c>
      <c r="BE585" s="115">
        <f t="shared" ref="BE585:BE615" si="444">IF(BD585="","",BD585/AX585)</f>
        <v>7.3170731707317069E-2</v>
      </c>
      <c r="BF585" s="597">
        <f t="shared" si="431"/>
        <v>48</v>
      </c>
      <c r="BG585" s="115">
        <f t="shared" si="432"/>
        <v>1.1259676284306826E-2</v>
      </c>
      <c r="BH585" s="114">
        <v>45</v>
      </c>
      <c r="BI585" s="115">
        <f t="shared" si="433"/>
        <v>1</v>
      </c>
      <c r="BJ585" s="114">
        <v>3</v>
      </c>
      <c r="BK585" s="115">
        <f t="shared" ref="BK585:BK623" si="445">IF(BD585="","",IF(BD585=0,"",BJ585/BD585))</f>
        <v>1</v>
      </c>
      <c r="BL585" s="597">
        <f t="shared" si="434"/>
        <v>48</v>
      </c>
      <c r="BM585" s="115">
        <f t="shared" si="435"/>
        <v>1</v>
      </c>
      <c r="BN585" s="114">
        <v>2</v>
      </c>
      <c r="BO585" s="115">
        <f t="shared" si="436"/>
        <v>4.691531785127844E-4</v>
      </c>
      <c r="BP585" s="114">
        <v>265</v>
      </c>
      <c r="BQ585" s="115">
        <f t="shared" si="422"/>
        <v>6.2162796152943935E-2</v>
      </c>
      <c r="BR585" s="114">
        <f t="shared" si="423"/>
        <v>267</v>
      </c>
      <c r="BS585" s="115">
        <f t="shared" si="437"/>
        <v>6.2631949331456716E-2</v>
      </c>
      <c r="BT585" s="597">
        <v>0</v>
      </c>
      <c r="BU585" s="115">
        <f t="shared" si="438"/>
        <v>0</v>
      </c>
      <c r="BV585" s="597">
        <v>0</v>
      </c>
      <c r="BW585" s="115">
        <f t="shared" si="439"/>
        <v>0</v>
      </c>
      <c r="BX585" s="409" t="str">
        <f t="shared" si="440"/>
        <v/>
      </c>
    </row>
    <row r="586" spans="1:76" s="167" customFormat="1" x14ac:dyDescent="0.2">
      <c r="A586" s="379" t="s">
        <v>409</v>
      </c>
      <c r="B586" s="379" t="s">
        <v>650</v>
      </c>
      <c r="C586" s="379" t="s">
        <v>543</v>
      </c>
      <c r="D586" s="379" t="s">
        <v>528</v>
      </c>
      <c r="E586" s="379" t="s">
        <v>504</v>
      </c>
      <c r="F586" s="379" t="s">
        <v>505</v>
      </c>
      <c r="G586" s="10" t="s">
        <v>316</v>
      </c>
      <c r="H586" s="12" t="s">
        <v>937</v>
      </c>
      <c r="I586" s="10" t="s">
        <v>937</v>
      </c>
      <c r="J586" s="10"/>
      <c r="K586" s="380"/>
      <c r="L586" s="380"/>
      <c r="M586" s="381"/>
      <c r="N586" s="380"/>
      <c r="O586" s="380"/>
      <c r="P586" s="380"/>
      <c r="Q586" s="382"/>
      <c r="R586" s="382"/>
      <c r="S586" s="382"/>
      <c r="T586" s="147" t="s">
        <v>386</v>
      </c>
      <c r="U586" s="383">
        <v>3</v>
      </c>
      <c r="V586" s="600">
        <v>0</v>
      </c>
      <c r="W586" s="600">
        <v>5</v>
      </c>
      <c r="X586" s="123">
        <f t="shared" si="424"/>
        <v>1.6666666666666667</v>
      </c>
      <c r="Y586" s="601">
        <f t="shared" si="425"/>
        <v>3287.3333333333335</v>
      </c>
      <c r="Z586" s="601">
        <f t="shared" si="396"/>
        <v>1533.6666666666667</v>
      </c>
      <c r="AA586" s="600">
        <v>3</v>
      </c>
      <c r="AB586" s="598">
        <f>AA586/W586</f>
        <v>0.6</v>
      </c>
      <c r="AC586" s="384"/>
      <c r="AD586" s="385"/>
      <c r="AE586" s="600">
        <v>2</v>
      </c>
      <c r="AF586" s="598">
        <f>AE586/U586</f>
        <v>0.66666666666666663</v>
      </c>
      <c r="AG586" s="384"/>
      <c r="AH586" s="385"/>
      <c r="AI586" s="384"/>
      <c r="AJ586" s="385"/>
      <c r="AK586" s="384"/>
      <c r="AL586" s="385"/>
      <c r="AM586" s="386">
        <v>9835</v>
      </c>
      <c r="AN586" s="601">
        <v>27</v>
      </c>
      <c r="AO586" s="602">
        <f t="shared" si="441"/>
        <v>2.7377813830865949E-3</v>
      </c>
      <c r="AP586" s="601">
        <f t="shared" si="400"/>
        <v>9862</v>
      </c>
      <c r="AQ586" s="167">
        <v>13750</v>
      </c>
      <c r="AR586" s="665">
        <v>0.71723636363636367</v>
      </c>
      <c r="AS586" s="386">
        <f t="shared" si="426"/>
        <v>9835</v>
      </c>
      <c r="AT586" s="386">
        <f t="shared" si="442"/>
        <v>27</v>
      </c>
      <c r="AU586" s="601">
        <f t="shared" si="427"/>
        <v>9862</v>
      </c>
      <c r="AV586" s="601">
        <v>4584</v>
      </c>
      <c r="AW586" s="598">
        <f t="shared" si="413"/>
        <v>0.46609049313675649</v>
      </c>
      <c r="AX586" s="601">
        <v>17</v>
      </c>
      <c r="AY586" s="598">
        <f t="shared" si="443"/>
        <v>0.62962962962962965</v>
      </c>
      <c r="AZ586" s="601">
        <f t="shared" si="428"/>
        <v>4601</v>
      </c>
      <c r="BA586" s="598">
        <f t="shared" si="429"/>
        <v>0.46653822754005275</v>
      </c>
      <c r="BB586" s="601">
        <v>20</v>
      </c>
      <c r="BC586" s="598">
        <f t="shared" si="430"/>
        <v>4.3630017452006981E-3</v>
      </c>
      <c r="BD586" s="601">
        <v>2</v>
      </c>
      <c r="BE586" s="598">
        <f t="shared" si="444"/>
        <v>0.11764705882352941</v>
      </c>
      <c r="BF586" s="600">
        <f t="shared" si="431"/>
        <v>22</v>
      </c>
      <c r="BG586" s="598">
        <f t="shared" si="432"/>
        <v>4.7815692240817213E-3</v>
      </c>
      <c r="BH586" s="601">
        <v>20</v>
      </c>
      <c r="BI586" s="598">
        <f t="shared" si="433"/>
        <v>1</v>
      </c>
      <c r="BJ586" s="601">
        <v>1</v>
      </c>
      <c r="BK586" s="598">
        <f t="shared" si="445"/>
        <v>0.5</v>
      </c>
      <c r="BL586" s="600">
        <f t="shared" si="434"/>
        <v>21</v>
      </c>
      <c r="BM586" s="598">
        <f t="shared" si="435"/>
        <v>0.95454545454545459</v>
      </c>
      <c r="BN586" s="601">
        <v>11</v>
      </c>
      <c r="BO586" s="598">
        <f t="shared" si="436"/>
        <v>2.3907846120408607E-3</v>
      </c>
      <c r="BP586" s="601">
        <v>92</v>
      </c>
      <c r="BQ586" s="598">
        <f t="shared" si="422"/>
        <v>1.9995653118887197E-2</v>
      </c>
      <c r="BR586" s="601">
        <f t="shared" si="423"/>
        <v>103</v>
      </c>
      <c r="BS586" s="598">
        <f t="shared" si="437"/>
        <v>2.238643773092806E-2</v>
      </c>
      <c r="BT586" s="600">
        <v>0</v>
      </c>
      <c r="BU586" s="598">
        <f t="shared" si="438"/>
        <v>0</v>
      </c>
      <c r="BV586" s="600">
        <v>0</v>
      </c>
      <c r="BW586" s="598">
        <f t="shared" si="439"/>
        <v>0</v>
      </c>
      <c r="BX586" s="387" t="str">
        <f t="shared" si="440"/>
        <v/>
      </c>
    </row>
    <row r="587" spans="1:76" s="487" customFormat="1" ht="13.5" thickBot="1" x14ac:dyDescent="0.25">
      <c r="A587" s="392" t="s">
        <v>409</v>
      </c>
      <c r="B587" s="392" t="s">
        <v>650</v>
      </c>
      <c r="C587" s="392" t="s">
        <v>544</v>
      </c>
      <c r="D587" s="392" t="s">
        <v>528</v>
      </c>
      <c r="E587" s="392" t="s">
        <v>504</v>
      </c>
      <c r="F587" s="392" t="s">
        <v>505</v>
      </c>
      <c r="G587" s="9" t="s">
        <v>316</v>
      </c>
      <c r="H587" s="83" t="s">
        <v>937</v>
      </c>
      <c r="I587" s="9" t="s">
        <v>937</v>
      </c>
      <c r="J587" s="9"/>
      <c r="K587" s="394" t="s">
        <v>436</v>
      </c>
      <c r="L587" s="515" t="s">
        <v>438</v>
      </c>
      <c r="M587" s="516" t="s">
        <v>971</v>
      </c>
      <c r="N587" s="394" t="s">
        <v>437</v>
      </c>
      <c r="O587" s="394" t="s">
        <v>438</v>
      </c>
      <c r="P587" s="394" t="s">
        <v>438</v>
      </c>
      <c r="Q587" s="424"/>
      <c r="R587" s="424"/>
      <c r="S587" s="424"/>
      <c r="T587" s="127" t="s">
        <v>386</v>
      </c>
      <c r="U587" s="397">
        <v>2</v>
      </c>
      <c r="V587" s="605">
        <v>0</v>
      </c>
      <c r="W587" s="605">
        <v>7</v>
      </c>
      <c r="X587" s="606">
        <f t="shared" si="424"/>
        <v>3.5</v>
      </c>
      <c r="Y587" s="607">
        <f t="shared" si="425"/>
        <v>2946</v>
      </c>
      <c r="Z587" s="607">
        <f t="shared" si="396"/>
        <v>1715</v>
      </c>
      <c r="AA587" s="605">
        <v>2</v>
      </c>
      <c r="AB587" s="608">
        <f>AA587/W587</f>
        <v>0.2857142857142857</v>
      </c>
      <c r="AC587" s="398"/>
      <c r="AD587" s="399"/>
      <c r="AE587" s="605">
        <v>2</v>
      </c>
      <c r="AF587" s="608">
        <f>AE587/U587</f>
        <v>1</v>
      </c>
      <c r="AG587" s="398"/>
      <c r="AH587" s="399"/>
      <c r="AI587" s="398"/>
      <c r="AJ587" s="399"/>
      <c r="AK587" s="398"/>
      <c r="AL587" s="399"/>
      <c r="AM587" s="396">
        <v>5838</v>
      </c>
      <c r="AN587" s="607">
        <v>54</v>
      </c>
      <c r="AO587" s="609">
        <f t="shared" si="441"/>
        <v>9.1649694501018328E-3</v>
      </c>
      <c r="AP587" s="607">
        <f t="shared" si="400"/>
        <v>5892</v>
      </c>
      <c r="AQ587" s="167">
        <v>8840</v>
      </c>
      <c r="AR587" s="665">
        <v>0.66651583710407236</v>
      </c>
      <c r="AS587" s="396">
        <f t="shared" si="426"/>
        <v>5838</v>
      </c>
      <c r="AT587" s="396">
        <f t="shared" si="442"/>
        <v>54</v>
      </c>
      <c r="AU587" s="607">
        <f t="shared" si="427"/>
        <v>5892</v>
      </c>
      <c r="AV587" s="607">
        <v>3428</v>
      </c>
      <c r="AW587" s="608">
        <f t="shared" si="413"/>
        <v>0.58718739294278866</v>
      </c>
      <c r="AX587" s="607">
        <v>2</v>
      </c>
      <c r="AY587" s="608">
        <f t="shared" si="443"/>
        <v>3.7037037037037035E-2</v>
      </c>
      <c r="AZ587" s="607">
        <f t="shared" si="428"/>
        <v>3430</v>
      </c>
      <c r="BA587" s="608">
        <f t="shared" si="429"/>
        <v>0.58214528173794977</v>
      </c>
      <c r="BB587" s="607">
        <v>12</v>
      </c>
      <c r="BC587" s="608">
        <f t="shared" si="430"/>
        <v>3.5005834305717621E-3</v>
      </c>
      <c r="BD587" s="607">
        <v>0</v>
      </c>
      <c r="BE587" s="608">
        <f t="shared" si="444"/>
        <v>0</v>
      </c>
      <c r="BF587" s="605">
        <f t="shared" si="431"/>
        <v>12</v>
      </c>
      <c r="BG587" s="608">
        <f t="shared" si="432"/>
        <v>3.4985422740524781E-3</v>
      </c>
      <c r="BH587" s="607">
        <v>9</v>
      </c>
      <c r="BI587" s="608">
        <f t="shared" si="433"/>
        <v>0.75</v>
      </c>
      <c r="BJ587" s="607">
        <v>0</v>
      </c>
      <c r="BK587" s="399" t="str">
        <f t="shared" si="445"/>
        <v/>
      </c>
      <c r="BL587" s="605">
        <f t="shared" si="434"/>
        <v>9</v>
      </c>
      <c r="BM587" s="608">
        <f t="shared" si="435"/>
        <v>0.75</v>
      </c>
      <c r="BN587" s="607">
        <v>10</v>
      </c>
      <c r="BO587" s="608">
        <f t="shared" si="436"/>
        <v>2.9154518950437317E-3</v>
      </c>
      <c r="BP587" s="607">
        <v>138</v>
      </c>
      <c r="BQ587" s="608">
        <f t="shared" si="422"/>
        <v>4.0233236151603499E-2</v>
      </c>
      <c r="BR587" s="607">
        <f t="shared" si="423"/>
        <v>148</v>
      </c>
      <c r="BS587" s="608">
        <f t="shared" si="437"/>
        <v>4.3148688046647232E-2</v>
      </c>
      <c r="BT587" s="605">
        <v>0</v>
      </c>
      <c r="BU587" s="608">
        <f t="shared" si="438"/>
        <v>0</v>
      </c>
      <c r="BV587" s="605">
        <v>0</v>
      </c>
      <c r="BW587" s="608">
        <f t="shared" si="439"/>
        <v>0</v>
      </c>
      <c r="BX587" s="411" t="str">
        <f t="shared" si="440"/>
        <v/>
      </c>
    </row>
    <row r="588" spans="1:76" s="486" customFormat="1" x14ac:dyDescent="0.2">
      <c r="A588" s="400" t="s">
        <v>265</v>
      </c>
      <c r="B588" s="400" t="s">
        <v>267</v>
      </c>
      <c r="C588" s="400" t="s">
        <v>502</v>
      </c>
      <c r="D588" s="400" t="s">
        <v>507</v>
      </c>
      <c r="E588" s="400" t="s">
        <v>504</v>
      </c>
      <c r="F588" s="400" t="s">
        <v>519</v>
      </c>
      <c r="G588" s="12" t="s">
        <v>920</v>
      </c>
      <c r="H588" s="12" t="s">
        <v>1109</v>
      </c>
      <c r="I588" s="12" t="s">
        <v>934</v>
      </c>
      <c r="J588" s="12"/>
      <c r="K588" s="401"/>
      <c r="L588" s="401"/>
      <c r="M588" s="402"/>
      <c r="N588" s="401"/>
      <c r="O588" s="401"/>
      <c r="P588" s="401"/>
      <c r="Q588" s="403"/>
      <c r="R588" s="403"/>
      <c r="S588" s="403"/>
      <c r="T588" s="147" t="s">
        <v>386</v>
      </c>
      <c r="U588" s="405">
        <v>4</v>
      </c>
      <c r="V588" s="597">
        <v>0</v>
      </c>
      <c r="W588" s="597">
        <v>9</v>
      </c>
      <c r="X588" s="113">
        <f t="shared" si="424"/>
        <v>2.25</v>
      </c>
      <c r="Y588" s="114">
        <f t="shared" si="425"/>
        <v>1602.5</v>
      </c>
      <c r="Z588" s="114">
        <f t="shared" ref="Z588:Z623" si="446">IF(U588=V588,"",IF(AZ588="","",AZ588/(U588-V588)))</f>
        <v>649.25</v>
      </c>
      <c r="AA588" s="406"/>
      <c r="AB588" s="407"/>
      <c r="AC588" s="406"/>
      <c r="AD588" s="407"/>
      <c r="AE588" s="406"/>
      <c r="AF588" s="407"/>
      <c r="AG588" s="406"/>
      <c r="AH588" s="407"/>
      <c r="AI588" s="597">
        <v>3</v>
      </c>
      <c r="AJ588" s="115">
        <f t="shared" ref="AJ588:AJ597" si="447">AI588/W588</f>
        <v>0.33333333333333331</v>
      </c>
      <c r="AK588" s="597">
        <v>3</v>
      </c>
      <c r="AL588" s="115">
        <f t="shared" ref="AL588:AL597" si="448">AK588/U588</f>
        <v>0.75</v>
      </c>
      <c r="AM588" s="408">
        <v>6401</v>
      </c>
      <c r="AN588" s="114">
        <v>9</v>
      </c>
      <c r="AO588" s="118">
        <f t="shared" si="441"/>
        <v>1.4040561622464898E-3</v>
      </c>
      <c r="AP588" s="114">
        <f t="shared" si="400"/>
        <v>6410</v>
      </c>
      <c r="AQ588" s="167">
        <v>8650</v>
      </c>
      <c r="AR588" s="665">
        <v>0.74104046242774568</v>
      </c>
      <c r="AS588" s="408">
        <f t="shared" si="426"/>
        <v>6401</v>
      </c>
      <c r="AT588" s="408">
        <f t="shared" si="442"/>
        <v>9</v>
      </c>
      <c r="AU588" s="114">
        <f t="shared" si="427"/>
        <v>6410</v>
      </c>
      <c r="AV588" s="114">
        <v>2589</v>
      </c>
      <c r="AW588" s="115">
        <f t="shared" si="413"/>
        <v>0.40446805186689577</v>
      </c>
      <c r="AX588" s="114">
        <v>8</v>
      </c>
      <c r="AY588" s="115">
        <f t="shared" si="443"/>
        <v>0.88888888888888884</v>
      </c>
      <c r="AZ588" s="114">
        <f t="shared" si="428"/>
        <v>2597</v>
      </c>
      <c r="BA588" s="115">
        <f t="shared" si="429"/>
        <v>0.40514820592823714</v>
      </c>
      <c r="BB588" s="114">
        <v>21</v>
      </c>
      <c r="BC588" s="115">
        <f t="shared" si="430"/>
        <v>8.1112398609501733E-3</v>
      </c>
      <c r="BD588" s="114">
        <v>1</v>
      </c>
      <c r="BE588" s="115">
        <f t="shared" si="444"/>
        <v>0.125</v>
      </c>
      <c r="BF588" s="597">
        <f t="shared" si="431"/>
        <v>22</v>
      </c>
      <c r="BG588" s="115">
        <f t="shared" si="432"/>
        <v>8.4713130535232963E-3</v>
      </c>
      <c r="BH588" s="114">
        <v>4</v>
      </c>
      <c r="BI588" s="115">
        <f t="shared" si="433"/>
        <v>0.19047619047619047</v>
      </c>
      <c r="BJ588" s="114">
        <v>0</v>
      </c>
      <c r="BK588" s="115">
        <f t="shared" si="445"/>
        <v>0</v>
      </c>
      <c r="BL588" s="597">
        <f t="shared" si="434"/>
        <v>4</v>
      </c>
      <c r="BM588" s="115">
        <f t="shared" si="435"/>
        <v>0.18181818181818182</v>
      </c>
      <c r="BN588" s="114">
        <v>7</v>
      </c>
      <c r="BO588" s="115">
        <f t="shared" si="436"/>
        <v>2.6954177897574125E-3</v>
      </c>
      <c r="BP588" s="114">
        <v>26</v>
      </c>
      <c r="BQ588" s="115">
        <f t="shared" si="422"/>
        <v>1.0011551790527531E-2</v>
      </c>
      <c r="BR588" s="114">
        <f t="shared" si="423"/>
        <v>33</v>
      </c>
      <c r="BS588" s="115">
        <f t="shared" si="437"/>
        <v>1.2706969580284944E-2</v>
      </c>
      <c r="BT588" s="597">
        <v>1</v>
      </c>
      <c r="BU588" s="115">
        <f t="shared" si="438"/>
        <v>0.1111111111111111</v>
      </c>
      <c r="BV588" s="597">
        <v>0</v>
      </c>
      <c r="BW588" s="115">
        <f t="shared" si="439"/>
        <v>0</v>
      </c>
      <c r="BX588" s="409" t="str">
        <f t="shared" si="440"/>
        <v/>
      </c>
    </row>
    <row r="589" spans="1:76" s="167" customFormat="1" x14ac:dyDescent="0.2">
      <c r="A589" s="379" t="s">
        <v>265</v>
      </c>
      <c r="B589" s="379" t="s">
        <v>268</v>
      </c>
      <c r="C589" s="379" t="s">
        <v>502</v>
      </c>
      <c r="D589" s="379" t="s">
        <v>507</v>
      </c>
      <c r="E589" s="379" t="s">
        <v>504</v>
      </c>
      <c r="F589" s="379" t="s">
        <v>519</v>
      </c>
      <c r="G589" s="10" t="s">
        <v>920</v>
      </c>
      <c r="H589" s="12" t="s">
        <v>1109</v>
      </c>
      <c r="I589" s="10" t="s">
        <v>934</v>
      </c>
      <c r="J589" s="10"/>
      <c r="K589" s="380"/>
      <c r="L589" s="380"/>
      <c r="M589" s="381"/>
      <c r="N589" s="380"/>
      <c r="O589" s="380"/>
      <c r="P589" s="380"/>
      <c r="Q589" s="382"/>
      <c r="R589" s="382"/>
      <c r="S589" s="382"/>
      <c r="T589" s="391" t="s">
        <v>510</v>
      </c>
      <c r="U589" s="383">
        <v>4</v>
      </c>
      <c r="V589" s="600">
        <v>2</v>
      </c>
      <c r="W589" s="600">
        <v>2</v>
      </c>
      <c r="X589" s="123">
        <f t="shared" si="424"/>
        <v>0.5</v>
      </c>
      <c r="Y589" s="601">
        <f t="shared" si="425"/>
        <v>180.75</v>
      </c>
      <c r="Z589" s="388" t="str">
        <f t="shared" si="446"/>
        <v/>
      </c>
      <c r="AA589" s="384"/>
      <c r="AB589" s="385"/>
      <c r="AC589" s="384"/>
      <c r="AD589" s="385"/>
      <c r="AE589" s="384"/>
      <c r="AF589" s="385"/>
      <c r="AG589" s="384"/>
      <c r="AH589" s="385"/>
      <c r="AI589" s="600">
        <v>2</v>
      </c>
      <c r="AJ589" s="598">
        <f t="shared" si="447"/>
        <v>1</v>
      </c>
      <c r="AK589" s="600">
        <v>2</v>
      </c>
      <c r="AL589" s="598">
        <f t="shared" si="448"/>
        <v>0.5</v>
      </c>
      <c r="AM589" s="386">
        <v>685</v>
      </c>
      <c r="AN589" s="601">
        <v>38</v>
      </c>
      <c r="AO589" s="602">
        <f t="shared" si="441"/>
        <v>5.2558782849239281E-2</v>
      </c>
      <c r="AP589" s="601">
        <f t="shared" si="400"/>
        <v>723</v>
      </c>
      <c r="AQ589" s="167">
        <v>1330</v>
      </c>
      <c r="AR589" s="665">
        <v>0.54360902255639099</v>
      </c>
      <c r="AS589" s="382" t="str">
        <f t="shared" si="426"/>
        <v/>
      </c>
      <c r="AT589" s="382" t="str">
        <f t="shared" si="442"/>
        <v/>
      </c>
      <c r="AU589" s="388" t="str">
        <f t="shared" si="427"/>
        <v/>
      </c>
      <c r="AV589" s="388"/>
      <c r="AW589" s="385" t="str">
        <f t="shared" si="413"/>
        <v/>
      </c>
      <c r="AX589" s="388"/>
      <c r="AY589" s="385" t="str">
        <f t="shared" si="443"/>
        <v/>
      </c>
      <c r="AZ589" s="388" t="str">
        <f t="shared" si="428"/>
        <v/>
      </c>
      <c r="BA589" s="385" t="str">
        <f t="shared" si="429"/>
        <v/>
      </c>
      <c r="BB589" s="388"/>
      <c r="BC589" s="385" t="str">
        <f t="shared" si="430"/>
        <v/>
      </c>
      <c r="BD589" s="388"/>
      <c r="BE589" s="385" t="str">
        <f t="shared" si="444"/>
        <v/>
      </c>
      <c r="BF589" s="384" t="str">
        <f t="shared" si="431"/>
        <v/>
      </c>
      <c r="BG589" s="385" t="str">
        <f t="shared" si="432"/>
        <v/>
      </c>
      <c r="BH589" s="388"/>
      <c r="BI589" s="385" t="str">
        <f t="shared" si="433"/>
        <v/>
      </c>
      <c r="BJ589" s="388"/>
      <c r="BK589" s="385" t="str">
        <f t="shared" si="445"/>
        <v/>
      </c>
      <c r="BL589" s="384" t="str">
        <f t="shared" si="434"/>
        <v/>
      </c>
      <c r="BM589" s="385" t="str">
        <f t="shared" si="435"/>
        <v/>
      </c>
      <c r="BN589" s="388"/>
      <c r="BO589" s="385" t="str">
        <f t="shared" si="436"/>
        <v/>
      </c>
      <c r="BP589" s="388"/>
      <c r="BQ589" s="385" t="str">
        <f t="shared" si="422"/>
        <v/>
      </c>
      <c r="BR589" s="388" t="str">
        <f t="shared" si="423"/>
        <v/>
      </c>
      <c r="BS589" s="385" t="str">
        <f t="shared" si="437"/>
        <v/>
      </c>
      <c r="BT589" s="600">
        <v>1</v>
      </c>
      <c r="BU589" s="598">
        <f t="shared" si="438"/>
        <v>0.5</v>
      </c>
      <c r="BV589" s="600">
        <v>1</v>
      </c>
      <c r="BW589" s="598">
        <f t="shared" si="439"/>
        <v>0.25</v>
      </c>
      <c r="BX589" s="603">
        <f t="shared" si="440"/>
        <v>2</v>
      </c>
    </row>
    <row r="590" spans="1:76" s="167" customFormat="1" x14ac:dyDescent="0.2">
      <c r="A590" s="379" t="s">
        <v>265</v>
      </c>
      <c r="B590" s="379" t="s">
        <v>269</v>
      </c>
      <c r="C590" s="379" t="s">
        <v>502</v>
      </c>
      <c r="D590" s="379" t="s">
        <v>507</v>
      </c>
      <c r="E590" s="379" t="s">
        <v>504</v>
      </c>
      <c r="F590" s="379" t="s">
        <v>519</v>
      </c>
      <c r="G590" s="10" t="s">
        <v>920</v>
      </c>
      <c r="H590" s="12" t="s">
        <v>1109</v>
      </c>
      <c r="I590" s="10" t="s">
        <v>934</v>
      </c>
      <c r="J590" s="10"/>
      <c r="K590" s="380"/>
      <c r="L590" s="380"/>
      <c r="M590" s="381"/>
      <c r="N590" s="380"/>
      <c r="O590" s="380"/>
      <c r="P590" s="380"/>
      <c r="Q590" s="382"/>
      <c r="R590" s="382"/>
      <c r="S590" s="382"/>
      <c r="T590" s="391" t="s">
        <v>510</v>
      </c>
      <c r="U590" s="383">
        <v>4</v>
      </c>
      <c r="V590" s="383">
        <v>4</v>
      </c>
      <c r="W590" s="383">
        <v>4</v>
      </c>
      <c r="X590" s="123">
        <f t="shared" si="424"/>
        <v>1</v>
      </c>
      <c r="Y590" s="601">
        <f t="shared" si="425"/>
        <v>464.25</v>
      </c>
      <c r="Z590" s="388" t="str">
        <f t="shared" si="446"/>
        <v/>
      </c>
      <c r="AA590" s="384"/>
      <c r="AB590" s="385"/>
      <c r="AC590" s="384"/>
      <c r="AD590" s="385"/>
      <c r="AE590" s="384"/>
      <c r="AF590" s="385"/>
      <c r="AG590" s="384"/>
      <c r="AH590" s="385"/>
      <c r="AI590" s="600">
        <v>2</v>
      </c>
      <c r="AJ590" s="598">
        <f t="shared" si="447"/>
        <v>0.5</v>
      </c>
      <c r="AK590" s="600">
        <v>1</v>
      </c>
      <c r="AL590" s="598">
        <f t="shared" si="448"/>
        <v>0.25</v>
      </c>
      <c r="AM590" s="386">
        <v>1850</v>
      </c>
      <c r="AN590" s="601">
        <v>7</v>
      </c>
      <c r="AO590" s="602">
        <f t="shared" si="441"/>
        <v>3.7695207323640281E-3</v>
      </c>
      <c r="AP590" s="601">
        <f t="shared" ref="AP590:AP623" si="449">AM590+AN590</f>
        <v>1857</v>
      </c>
      <c r="AQ590" s="167">
        <v>2430</v>
      </c>
      <c r="AR590" s="665">
        <v>0.76419753086419751</v>
      </c>
      <c r="AS590" s="382" t="str">
        <f t="shared" si="426"/>
        <v/>
      </c>
      <c r="AT590" s="382" t="str">
        <f t="shared" si="442"/>
        <v/>
      </c>
      <c r="AU590" s="388" t="str">
        <f t="shared" si="427"/>
        <v/>
      </c>
      <c r="AV590" s="388"/>
      <c r="AW590" s="385" t="str">
        <f t="shared" si="413"/>
        <v/>
      </c>
      <c r="AX590" s="388"/>
      <c r="AY590" s="385" t="str">
        <f t="shared" si="443"/>
        <v/>
      </c>
      <c r="AZ590" s="388" t="str">
        <f t="shared" si="428"/>
        <v/>
      </c>
      <c r="BA590" s="385" t="str">
        <f t="shared" si="429"/>
        <v/>
      </c>
      <c r="BB590" s="388"/>
      <c r="BC590" s="385" t="str">
        <f t="shared" si="430"/>
        <v/>
      </c>
      <c r="BD590" s="384"/>
      <c r="BE590" s="385" t="str">
        <f t="shared" si="444"/>
        <v/>
      </c>
      <c r="BF590" s="384" t="str">
        <f t="shared" si="431"/>
        <v/>
      </c>
      <c r="BG590" s="385" t="str">
        <f t="shared" si="432"/>
        <v/>
      </c>
      <c r="BH590" s="388"/>
      <c r="BI590" s="385" t="str">
        <f t="shared" si="433"/>
        <v/>
      </c>
      <c r="BJ590" s="384"/>
      <c r="BK590" s="385" t="str">
        <f t="shared" si="445"/>
        <v/>
      </c>
      <c r="BL590" s="384" t="str">
        <f t="shared" si="434"/>
        <v/>
      </c>
      <c r="BM590" s="385" t="str">
        <f t="shared" si="435"/>
        <v/>
      </c>
      <c r="BN590" s="388"/>
      <c r="BO590" s="385" t="str">
        <f t="shared" si="436"/>
        <v/>
      </c>
      <c r="BP590" s="388"/>
      <c r="BQ590" s="385" t="str">
        <f t="shared" si="422"/>
        <v/>
      </c>
      <c r="BR590" s="388" t="str">
        <f t="shared" si="423"/>
        <v/>
      </c>
      <c r="BS590" s="385" t="str">
        <f t="shared" si="437"/>
        <v/>
      </c>
      <c r="BT590" s="600">
        <v>1</v>
      </c>
      <c r="BU590" s="598">
        <f t="shared" si="438"/>
        <v>0.25</v>
      </c>
      <c r="BV590" s="600">
        <v>1</v>
      </c>
      <c r="BW590" s="598">
        <f t="shared" si="439"/>
        <v>0.25</v>
      </c>
      <c r="BX590" s="603" t="str">
        <f t="shared" si="440"/>
        <v/>
      </c>
    </row>
    <row r="591" spans="1:76" s="167" customFormat="1" x14ac:dyDescent="0.2">
      <c r="A591" s="379" t="s">
        <v>265</v>
      </c>
      <c r="B591" s="379" t="s">
        <v>270</v>
      </c>
      <c r="C591" s="379" t="s">
        <v>502</v>
      </c>
      <c r="D591" s="379" t="s">
        <v>507</v>
      </c>
      <c r="E591" s="379" t="s">
        <v>504</v>
      </c>
      <c r="F591" s="379" t="s">
        <v>519</v>
      </c>
      <c r="G591" s="10" t="s">
        <v>920</v>
      </c>
      <c r="H591" s="12" t="s">
        <v>1109</v>
      </c>
      <c r="I591" s="10" t="s">
        <v>934</v>
      </c>
      <c r="J591" s="10"/>
      <c r="K591" s="380"/>
      <c r="L591" s="380"/>
      <c r="M591" s="381"/>
      <c r="N591" s="380"/>
      <c r="O591" s="380"/>
      <c r="P591" s="380"/>
      <c r="Q591" s="382"/>
      <c r="R591" s="382"/>
      <c r="S591" s="382"/>
      <c r="T591" s="147" t="s">
        <v>386</v>
      </c>
      <c r="U591" s="383">
        <v>4</v>
      </c>
      <c r="V591" s="600">
        <v>0</v>
      </c>
      <c r="W591" s="600">
        <v>5</v>
      </c>
      <c r="X591" s="123">
        <f t="shared" si="424"/>
        <v>1.25</v>
      </c>
      <c r="Y591" s="601">
        <f t="shared" si="425"/>
        <v>1661.75</v>
      </c>
      <c r="Z591" s="601">
        <f t="shared" si="446"/>
        <v>498</v>
      </c>
      <c r="AA591" s="384"/>
      <c r="AB591" s="385"/>
      <c r="AC591" s="384"/>
      <c r="AD591" s="385"/>
      <c r="AE591" s="384"/>
      <c r="AF591" s="385"/>
      <c r="AG591" s="384"/>
      <c r="AH591" s="385"/>
      <c r="AI591" s="600">
        <v>2</v>
      </c>
      <c r="AJ591" s="598">
        <f t="shared" si="447"/>
        <v>0.4</v>
      </c>
      <c r="AK591" s="600">
        <v>2</v>
      </c>
      <c r="AL591" s="598">
        <f t="shared" si="448"/>
        <v>0.5</v>
      </c>
      <c r="AM591" s="386">
        <v>6635</v>
      </c>
      <c r="AN591" s="601">
        <v>12</v>
      </c>
      <c r="AO591" s="602">
        <f t="shared" si="441"/>
        <v>1.8053257108469987E-3</v>
      </c>
      <c r="AP591" s="601">
        <f t="shared" si="449"/>
        <v>6647</v>
      </c>
      <c r="AQ591" s="167">
        <v>9660</v>
      </c>
      <c r="AR591" s="665">
        <v>0.68809523809523809</v>
      </c>
      <c r="AS591" s="386">
        <f t="shared" si="426"/>
        <v>6635</v>
      </c>
      <c r="AT591" s="386">
        <f t="shared" si="442"/>
        <v>12</v>
      </c>
      <c r="AU591" s="601">
        <f t="shared" si="427"/>
        <v>6647</v>
      </c>
      <c r="AV591" s="601">
        <v>1984</v>
      </c>
      <c r="AW591" s="598">
        <f t="shared" si="413"/>
        <v>0.29902034664657123</v>
      </c>
      <c r="AX591" s="601">
        <v>8</v>
      </c>
      <c r="AY591" s="598">
        <f t="shared" si="443"/>
        <v>0.66666666666666663</v>
      </c>
      <c r="AZ591" s="601">
        <f t="shared" si="428"/>
        <v>1992</v>
      </c>
      <c r="BA591" s="598">
        <f t="shared" si="429"/>
        <v>0.29968406800060177</v>
      </c>
      <c r="BB591" s="601">
        <v>6</v>
      </c>
      <c r="BC591" s="598">
        <f t="shared" si="430"/>
        <v>3.0241935483870967E-3</v>
      </c>
      <c r="BD591" s="601">
        <v>2</v>
      </c>
      <c r="BE591" s="598">
        <f t="shared" si="444"/>
        <v>0.25</v>
      </c>
      <c r="BF591" s="600">
        <f t="shared" si="431"/>
        <v>8</v>
      </c>
      <c r="BG591" s="598">
        <f t="shared" si="432"/>
        <v>4.0160642570281121E-3</v>
      </c>
      <c r="BH591" s="601">
        <v>1</v>
      </c>
      <c r="BI591" s="598">
        <f t="shared" si="433"/>
        <v>0.16666666666666666</v>
      </c>
      <c r="BJ591" s="601">
        <v>0</v>
      </c>
      <c r="BK591" s="598">
        <f t="shared" si="445"/>
        <v>0</v>
      </c>
      <c r="BL591" s="600">
        <f t="shared" si="434"/>
        <v>1</v>
      </c>
      <c r="BM591" s="598">
        <f t="shared" si="435"/>
        <v>0.125</v>
      </c>
      <c r="BN591" s="601">
        <v>3</v>
      </c>
      <c r="BO591" s="598">
        <f t="shared" si="436"/>
        <v>1.5060240963855422E-3</v>
      </c>
      <c r="BP591" s="601">
        <v>42</v>
      </c>
      <c r="BQ591" s="598">
        <f t="shared" si="422"/>
        <v>2.1084337349397589E-2</v>
      </c>
      <c r="BR591" s="601">
        <f t="shared" si="423"/>
        <v>45</v>
      </c>
      <c r="BS591" s="598">
        <f t="shared" si="437"/>
        <v>2.2590361445783132E-2</v>
      </c>
      <c r="BT591" s="600">
        <v>2</v>
      </c>
      <c r="BU591" s="598">
        <f t="shared" si="438"/>
        <v>0.4</v>
      </c>
      <c r="BV591" s="600">
        <v>1</v>
      </c>
      <c r="BW591" s="598">
        <f t="shared" si="439"/>
        <v>0.25</v>
      </c>
      <c r="BX591" s="387" t="str">
        <f t="shared" si="440"/>
        <v/>
      </c>
    </row>
    <row r="592" spans="1:76" s="167" customFormat="1" x14ac:dyDescent="0.2">
      <c r="A592" s="379" t="s">
        <v>265</v>
      </c>
      <c r="B592" s="379" t="s">
        <v>271</v>
      </c>
      <c r="C592" s="379" t="s">
        <v>502</v>
      </c>
      <c r="D592" s="379" t="s">
        <v>507</v>
      </c>
      <c r="E592" s="379" t="s">
        <v>504</v>
      </c>
      <c r="F592" s="379" t="s">
        <v>519</v>
      </c>
      <c r="G592" s="10" t="s">
        <v>920</v>
      </c>
      <c r="H592" s="12" t="s">
        <v>1109</v>
      </c>
      <c r="I592" s="10" t="s">
        <v>934</v>
      </c>
      <c r="J592" s="10"/>
      <c r="K592" s="380"/>
      <c r="L592" s="380"/>
      <c r="M592" s="381"/>
      <c r="N592" s="380"/>
      <c r="O592" s="380"/>
      <c r="P592" s="380"/>
      <c r="Q592" s="382"/>
      <c r="R592" s="382"/>
      <c r="S592" s="382"/>
      <c r="T592" s="147" t="s">
        <v>386</v>
      </c>
      <c r="U592" s="383">
        <v>4</v>
      </c>
      <c r="V592" s="383">
        <v>0</v>
      </c>
      <c r="W592" s="383">
        <v>6</v>
      </c>
      <c r="X592" s="123">
        <f t="shared" si="424"/>
        <v>1.5</v>
      </c>
      <c r="Y592" s="601">
        <f t="shared" si="425"/>
        <v>641.75</v>
      </c>
      <c r="Z592" s="601">
        <f t="shared" si="446"/>
        <v>297</v>
      </c>
      <c r="AA592" s="384"/>
      <c r="AB592" s="385"/>
      <c r="AC592" s="384"/>
      <c r="AD592" s="385"/>
      <c r="AE592" s="384"/>
      <c r="AF592" s="385"/>
      <c r="AG592" s="384"/>
      <c r="AH592" s="385"/>
      <c r="AI592" s="600">
        <v>2</v>
      </c>
      <c r="AJ592" s="598">
        <f t="shared" si="447"/>
        <v>0.33333333333333331</v>
      </c>
      <c r="AK592" s="600">
        <v>2</v>
      </c>
      <c r="AL592" s="598">
        <f t="shared" si="448"/>
        <v>0.5</v>
      </c>
      <c r="AM592" s="386">
        <v>2358</v>
      </c>
      <c r="AN592" s="601">
        <v>209</v>
      </c>
      <c r="AO592" s="602">
        <f t="shared" si="441"/>
        <v>8.1417997662641212E-2</v>
      </c>
      <c r="AP592" s="601">
        <f t="shared" si="449"/>
        <v>2567</v>
      </c>
      <c r="AQ592" s="167">
        <v>2960</v>
      </c>
      <c r="AR592" s="665">
        <v>0.86722972972972978</v>
      </c>
      <c r="AS592" s="386">
        <f t="shared" si="426"/>
        <v>2358</v>
      </c>
      <c r="AT592" s="386">
        <f t="shared" si="442"/>
        <v>209</v>
      </c>
      <c r="AU592" s="601">
        <f t="shared" si="427"/>
        <v>2567</v>
      </c>
      <c r="AV592" s="601">
        <v>1022</v>
      </c>
      <c r="AW592" s="598">
        <f t="shared" si="413"/>
        <v>0.43341815097540287</v>
      </c>
      <c r="AX592" s="601">
        <v>166</v>
      </c>
      <c r="AY592" s="598">
        <f t="shared" si="443"/>
        <v>0.79425837320574166</v>
      </c>
      <c r="AZ592" s="601">
        <f t="shared" si="428"/>
        <v>1188</v>
      </c>
      <c r="BA592" s="598">
        <f t="shared" si="429"/>
        <v>0.46279703934553956</v>
      </c>
      <c r="BB592" s="601">
        <v>10</v>
      </c>
      <c r="BC592" s="598">
        <f t="shared" si="430"/>
        <v>9.7847358121330719E-3</v>
      </c>
      <c r="BD592" s="600">
        <v>3</v>
      </c>
      <c r="BE592" s="598">
        <f t="shared" si="444"/>
        <v>1.8072289156626505E-2</v>
      </c>
      <c r="BF592" s="600">
        <f t="shared" si="431"/>
        <v>13</v>
      </c>
      <c r="BG592" s="598">
        <f t="shared" si="432"/>
        <v>1.0942760942760943E-2</v>
      </c>
      <c r="BH592" s="601">
        <v>0</v>
      </c>
      <c r="BI592" s="598">
        <f t="shared" si="433"/>
        <v>0</v>
      </c>
      <c r="BJ592" s="600">
        <v>1</v>
      </c>
      <c r="BK592" s="598">
        <f t="shared" si="445"/>
        <v>0.33333333333333331</v>
      </c>
      <c r="BL592" s="600">
        <f t="shared" si="434"/>
        <v>1</v>
      </c>
      <c r="BM592" s="598">
        <f t="shared" si="435"/>
        <v>7.6923076923076927E-2</v>
      </c>
      <c r="BN592" s="601">
        <v>0</v>
      </c>
      <c r="BO592" s="598">
        <f t="shared" si="436"/>
        <v>0</v>
      </c>
      <c r="BP592" s="601">
        <v>28</v>
      </c>
      <c r="BQ592" s="598">
        <f t="shared" si="422"/>
        <v>2.3569023569023569E-2</v>
      </c>
      <c r="BR592" s="601">
        <f t="shared" si="423"/>
        <v>28</v>
      </c>
      <c r="BS592" s="598">
        <f t="shared" si="437"/>
        <v>2.3569023569023569E-2</v>
      </c>
      <c r="BT592" s="600">
        <v>1</v>
      </c>
      <c r="BU592" s="598">
        <f t="shared" si="438"/>
        <v>0.16666666666666666</v>
      </c>
      <c r="BV592" s="600">
        <v>1</v>
      </c>
      <c r="BW592" s="598">
        <f t="shared" si="439"/>
        <v>0.25</v>
      </c>
      <c r="BX592" s="387" t="str">
        <f t="shared" si="440"/>
        <v/>
      </c>
    </row>
    <row r="593" spans="1:76" s="167" customFormat="1" x14ac:dyDescent="0.2">
      <c r="A593" s="379" t="s">
        <v>265</v>
      </c>
      <c r="B593" s="379" t="s">
        <v>272</v>
      </c>
      <c r="C593" s="379" t="s">
        <v>273</v>
      </c>
      <c r="D593" s="379" t="s">
        <v>515</v>
      </c>
      <c r="E593" s="379" t="s">
        <v>504</v>
      </c>
      <c r="F593" s="379" t="s">
        <v>519</v>
      </c>
      <c r="G593" s="10" t="s">
        <v>920</v>
      </c>
      <c r="H593" s="12" t="s">
        <v>1109</v>
      </c>
      <c r="I593" s="10" t="s">
        <v>934</v>
      </c>
      <c r="J593" s="10"/>
      <c r="K593" s="380"/>
      <c r="L593" s="380"/>
      <c r="M593" s="381"/>
      <c r="N593" s="380"/>
      <c r="O593" s="380"/>
      <c r="P593" s="380"/>
      <c r="Q593" s="382"/>
      <c r="R593" s="382"/>
      <c r="S593" s="382"/>
      <c r="T593" s="147" t="s">
        <v>386</v>
      </c>
      <c r="U593" s="383">
        <v>4</v>
      </c>
      <c r="V593" s="600">
        <v>0</v>
      </c>
      <c r="W593" s="600">
        <v>7</v>
      </c>
      <c r="X593" s="123">
        <f t="shared" si="424"/>
        <v>1.75</v>
      </c>
      <c r="Y593" s="601">
        <f t="shared" si="425"/>
        <v>2854.75</v>
      </c>
      <c r="Z593" s="601">
        <f t="shared" si="446"/>
        <v>1054.75</v>
      </c>
      <c r="AA593" s="600">
        <v>2</v>
      </c>
      <c r="AB593" s="598">
        <f t="shared" ref="AB593:AB602" si="450">AA593/W593</f>
        <v>0.2857142857142857</v>
      </c>
      <c r="AC593" s="384">
        <v>0</v>
      </c>
      <c r="AD593" s="385"/>
      <c r="AE593" s="600">
        <v>2</v>
      </c>
      <c r="AF593" s="598">
        <f t="shared" ref="AF593:AF602" si="451">AE593/U593</f>
        <v>0.5</v>
      </c>
      <c r="AG593" s="600">
        <f>AE593</f>
        <v>2</v>
      </c>
      <c r="AH593" s="385"/>
      <c r="AI593" s="600">
        <v>1</v>
      </c>
      <c r="AJ593" s="598">
        <f t="shared" si="447"/>
        <v>0.14285714285714285</v>
      </c>
      <c r="AK593" s="600">
        <v>1</v>
      </c>
      <c r="AL593" s="598">
        <f t="shared" si="448"/>
        <v>0.25</v>
      </c>
      <c r="AM593" s="386">
        <v>11399</v>
      </c>
      <c r="AN593" s="601">
        <v>20</v>
      </c>
      <c r="AO593" s="602">
        <f t="shared" si="441"/>
        <v>1.7514668534897976E-3</v>
      </c>
      <c r="AP593" s="601">
        <f t="shared" si="449"/>
        <v>11419</v>
      </c>
      <c r="AQ593" s="167">
        <v>16150</v>
      </c>
      <c r="AR593" s="665">
        <v>0.70705882352941174</v>
      </c>
      <c r="AS593" s="386">
        <f t="shared" si="426"/>
        <v>11399</v>
      </c>
      <c r="AT593" s="386">
        <f t="shared" si="442"/>
        <v>20</v>
      </c>
      <c r="AU593" s="601">
        <f t="shared" si="427"/>
        <v>11419</v>
      </c>
      <c r="AV593" s="601">
        <v>4199</v>
      </c>
      <c r="AW593" s="598">
        <f t="shared" si="413"/>
        <v>0.36836564610930783</v>
      </c>
      <c r="AX593" s="601">
        <v>20</v>
      </c>
      <c r="AY593" s="598">
        <f t="shared" si="443"/>
        <v>1</v>
      </c>
      <c r="AZ593" s="601">
        <f t="shared" si="428"/>
        <v>4219</v>
      </c>
      <c r="BA593" s="598">
        <f t="shared" si="429"/>
        <v>0.36947193274367285</v>
      </c>
      <c r="BB593" s="601">
        <v>20</v>
      </c>
      <c r="BC593" s="598">
        <f t="shared" si="430"/>
        <v>4.7630388187663731E-3</v>
      </c>
      <c r="BD593" s="601">
        <v>2</v>
      </c>
      <c r="BE593" s="598">
        <f t="shared" si="444"/>
        <v>0.1</v>
      </c>
      <c r="BF593" s="600">
        <f t="shared" si="431"/>
        <v>22</v>
      </c>
      <c r="BG593" s="598">
        <f t="shared" si="432"/>
        <v>5.2145058070632855E-3</v>
      </c>
      <c r="BH593" s="601">
        <v>8</v>
      </c>
      <c r="BI593" s="598">
        <f t="shared" si="433"/>
        <v>0.4</v>
      </c>
      <c r="BJ593" s="601">
        <v>2</v>
      </c>
      <c r="BK593" s="598">
        <f t="shared" si="445"/>
        <v>1</v>
      </c>
      <c r="BL593" s="600">
        <f t="shared" si="434"/>
        <v>10</v>
      </c>
      <c r="BM593" s="598">
        <f t="shared" si="435"/>
        <v>0.45454545454545453</v>
      </c>
      <c r="BN593" s="601">
        <v>3</v>
      </c>
      <c r="BO593" s="598">
        <f t="shared" si="436"/>
        <v>7.1106897369044796E-4</v>
      </c>
      <c r="BP593" s="601">
        <v>78</v>
      </c>
      <c r="BQ593" s="598">
        <f t="shared" si="422"/>
        <v>1.8487793315951646E-2</v>
      </c>
      <c r="BR593" s="601">
        <f t="shared" si="423"/>
        <v>81</v>
      </c>
      <c r="BS593" s="598">
        <f t="shared" si="437"/>
        <v>1.9198862289642096E-2</v>
      </c>
      <c r="BT593" s="600">
        <v>2</v>
      </c>
      <c r="BU593" s="598">
        <f t="shared" si="438"/>
        <v>0.2857142857142857</v>
      </c>
      <c r="BV593" s="600">
        <v>2</v>
      </c>
      <c r="BW593" s="598">
        <f t="shared" si="439"/>
        <v>0.5</v>
      </c>
      <c r="BX593" s="387" t="str">
        <f t="shared" si="440"/>
        <v/>
      </c>
    </row>
    <row r="594" spans="1:76" s="167" customFormat="1" x14ac:dyDescent="0.2">
      <c r="A594" s="379" t="s">
        <v>265</v>
      </c>
      <c r="B594" s="379" t="s">
        <v>272</v>
      </c>
      <c r="C594" s="379" t="s">
        <v>1058</v>
      </c>
      <c r="D594" s="379" t="s">
        <v>515</v>
      </c>
      <c r="E594" s="379" t="s">
        <v>504</v>
      </c>
      <c r="F594" s="379" t="s">
        <v>519</v>
      </c>
      <c r="G594" s="10" t="s">
        <v>920</v>
      </c>
      <c r="H594" s="12" t="s">
        <v>1109</v>
      </c>
      <c r="I594" s="10" t="s">
        <v>934</v>
      </c>
      <c r="J594" s="10"/>
      <c r="K594" s="380"/>
      <c r="L594" s="380"/>
      <c r="M594" s="381"/>
      <c r="N594" s="380"/>
      <c r="O594" s="380"/>
      <c r="P594" s="380"/>
      <c r="Q594" s="382"/>
      <c r="R594" s="382"/>
      <c r="S594" s="382"/>
      <c r="T594" s="147" t="s">
        <v>386</v>
      </c>
      <c r="U594" s="383">
        <v>2</v>
      </c>
      <c r="V594" s="600">
        <v>0</v>
      </c>
      <c r="W594" s="600">
        <v>4</v>
      </c>
      <c r="X594" s="123">
        <f t="shared" si="424"/>
        <v>2</v>
      </c>
      <c r="Y594" s="601">
        <f t="shared" si="425"/>
        <v>3205</v>
      </c>
      <c r="Z594" s="601">
        <f t="shared" si="446"/>
        <v>1298.5</v>
      </c>
      <c r="AA594" s="600">
        <v>1</v>
      </c>
      <c r="AB594" s="598">
        <f t="shared" si="450"/>
        <v>0.25</v>
      </c>
      <c r="AC594" s="384">
        <v>0</v>
      </c>
      <c r="AD594" s="385"/>
      <c r="AE594" s="600">
        <v>1</v>
      </c>
      <c r="AF594" s="598">
        <f t="shared" si="451"/>
        <v>0.5</v>
      </c>
      <c r="AG594" s="600">
        <f>AE594</f>
        <v>1</v>
      </c>
      <c r="AH594" s="385"/>
      <c r="AI594" s="600">
        <v>0</v>
      </c>
      <c r="AJ594" s="598">
        <f t="shared" si="447"/>
        <v>0</v>
      </c>
      <c r="AK594" s="600">
        <v>0</v>
      </c>
      <c r="AL594" s="598">
        <f t="shared" si="448"/>
        <v>0</v>
      </c>
      <c r="AM594" s="386">
        <v>6401</v>
      </c>
      <c r="AN594" s="601">
        <v>9</v>
      </c>
      <c r="AO594" s="602">
        <f t="shared" si="441"/>
        <v>1.4040561622464898E-3</v>
      </c>
      <c r="AP594" s="601">
        <f t="shared" si="449"/>
        <v>6410</v>
      </c>
      <c r="AQ594" s="167">
        <v>8650</v>
      </c>
      <c r="AR594" s="665">
        <v>0.74104046242774568</v>
      </c>
      <c r="AS594" s="386">
        <f t="shared" si="426"/>
        <v>6401</v>
      </c>
      <c r="AT594" s="386">
        <f t="shared" si="442"/>
        <v>9</v>
      </c>
      <c r="AU594" s="601">
        <f t="shared" si="427"/>
        <v>6410</v>
      </c>
      <c r="AV594" s="601">
        <v>2589</v>
      </c>
      <c r="AW594" s="598">
        <f t="shared" si="413"/>
        <v>0.40446805186689577</v>
      </c>
      <c r="AX594" s="601">
        <v>8</v>
      </c>
      <c r="AY594" s="598">
        <f t="shared" si="443"/>
        <v>0.88888888888888884</v>
      </c>
      <c r="AZ594" s="601">
        <f t="shared" si="428"/>
        <v>2597</v>
      </c>
      <c r="BA594" s="598">
        <f t="shared" si="429"/>
        <v>0.40514820592823714</v>
      </c>
      <c r="BB594" s="601">
        <v>21</v>
      </c>
      <c r="BC594" s="598">
        <f t="shared" si="430"/>
        <v>8.1112398609501733E-3</v>
      </c>
      <c r="BD594" s="601">
        <v>1</v>
      </c>
      <c r="BE594" s="598">
        <f t="shared" si="444"/>
        <v>0.125</v>
      </c>
      <c r="BF594" s="600">
        <f t="shared" si="431"/>
        <v>22</v>
      </c>
      <c r="BG594" s="598">
        <f t="shared" si="432"/>
        <v>8.4713130535232963E-3</v>
      </c>
      <c r="BH594" s="601">
        <v>4</v>
      </c>
      <c r="BI594" s="598">
        <f t="shared" si="433"/>
        <v>0.19047619047619047</v>
      </c>
      <c r="BJ594" s="601">
        <v>0</v>
      </c>
      <c r="BK594" s="598">
        <f t="shared" si="445"/>
        <v>0</v>
      </c>
      <c r="BL594" s="600">
        <f t="shared" si="434"/>
        <v>4</v>
      </c>
      <c r="BM594" s="598">
        <f t="shared" si="435"/>
        <v>0.18181818181818182</v>
      </c>
      <c r="BN594" s="601">
        <v>5</v>
      </c>
      <c r="BO594" s="598">
        <f t="shared" si="436"/>
        <v>1.9252984212552945E-3</v>
      </c>
      <c r="BP594" s="601">
        <v>54</v>
      </c>
      <c r="BQ594" s="598">
        <f t="shared" si="422"/>
        <v>2.0793222949557183E-2</v>
      </c>
      <c r="BR594" s="601">
        <f t="shared" si="423"/>
        <v>59</v>
      </c>
      <c r="BS594" s="598">
        <f t="shared" si="437"/>
        <v>2.2718521370812476E-2</v>
      </c>
      <c r="BT594" s="600">
        <v>0</v>
      </c>
      <c r="BU594" s="598">
        <f t="shared" si="438"/>
        <v>0</v>
      </c>
      <c r="BV594" s="600">
        <v>0</v>
      </c>
      <c r="BW594" s="598">
        <f t="shared" si="439"/>
        <v>0</v>
      </c>
      <c r="BX594" s="387" t="str">
        <f t="shared" si="440"/>
        <v/>
      </c>
    </row>
    <row r="595" spans="1:76" s="167" customFormat="1" x14ac:dyDescent="0.2">
      <c r="A595" s="379" t="s">
        <v>265</v>
      </c>
      <c r="B595" s="379" t="s">
        <v>272</v>
      </c>
      <c r="C595" s="379" t="s">
        <v>1059</v>
      </c>
      <c r="D595" s="379" t="s">
        <v>515</v>
      </c>
      <c r="E595" s="379" t="s">
        <v>504</v>
      </c>
      <c r="F595" s="379" t="s">
        <v>519</v>
      </c>
      <c r="G595" s="10" t="s">
        <v>920</v>
      </c>
      <c r="H595" s="12" t="s">
        <v>1109</v>
      </c>
      <c r="I595" s="10" t="s">
        <v>934</v>
      </c>
      <c r="J595" s="10"/>
      <c r="K595" s="380"/>
      <c r="L595" s="380"/>
      <c r="M595" s="381"/>
      <c r="N595" s="380"/>
      <c r="O595" s="380"/>
      <c r="P595" s="380"/>
      <c r="Q595" s="382"/>
      <c r="R595" s="382"/>
      <c r="S595" s="382"/>
      <c r="T595" s="147" t="s">
        <v>386</v>
      </c>
      <c r="U595" s="383">
        <v>2</v>
      </c>
      <c r="V595" s="600">
        <v>0</v>
      </c>
      <c r="W595" s="600">
        <v>3</v>
      </c>
      <c r="X595" s="123">
        <f t="shared" si="424"/>
        <v>1.5</v>
      </c>
      <c r="Y595" s="601">
        <f t="shared" si="425"/>
        <v>2136.5</v>
      </c>
      <c r="Z595" s="601">
        <f t="shared" si="446"/>
        <v>794</v>
      </c>
      <c r="AA595" s="600">
        <v>2</v>
      </c>
      <c r="AB595" s="598">
        <f t="shared" si="450"/>
        <v>0.66666666666666663</v>
      </c>
      <c r="AC595" s="384">
        <v>0</v>
      </c>
      <c r="AD595" s="385"/>
      <c r="AE595" s="600">
        <v>2</v>
      </c>
      <c r="AF595" s="598">
        <f t="shared" si="451"/>
        <v>1</v>
      </c>
      <c r="AG595" s="600">
        <f>AE595</f>
        <v>2</v>
      </c>
      <c r="AH595" s="385"/>
      <c r="AI595" s="600">
        <v>0</v>
      </c>
      <c r="AJ595" s="598">
        <f t="shared" si="447"/>
        <v>0</v>
      </c>
      <c r="AK595" s="600">
        <v>0</v>
      </c>
      <c r="AL595" s="598">
        <f t="shared" si="448"/>
        <v>0</v>
      </c>
      <c r="AM595" s="386">
        <v>4186</v>
      </c>
      <c r="AN595" s="601">
        <v>87</v>
      </c>
      <c r="AO595" s="602">
        <f t="shared" si="441"/>
        <v>2.0360402527498246E-2</v>
      </c>
      <c r="AP595" s="601">
        <f t="shared" si="449"/>
        <v>4273</v>
      </c>
      <c r="AQ595" s="167">
        <v>7340</v>
      </c>
      <c r="AR595" s="665">
        <v>0.58215258855585827</v>
      </c>
      <c r="AS595" s="386">
        <f t="shared" si="426"/>
        <v>4186</v>
      </c>
      <c r="AT595" s="386">
        <f t="shared" si="442"/>
        <v>87</v>
      </c>
      <c r="AU595" s="601">
        <f t="shared" si="427"/>
        <v>4273</v>
      </c>
      <c r="AV595" s="601">
        <v>1524</v>
      </c>
      <c r="AW595" s="598">
        <f t="shared" si="413"/>
        <v>0.36407071189679885</v>
      </c>
      <c r="AX595" s="601">
        <v>64</v>
      </c>
      <c r="AY595" s="598">
        <f t="shared" si="443"/>
        <v>0.73563218390804597</v>
      </c>
      <c r="AZ595" s="601">
        <f t="shared" si="428"/>
        <v>1588</v>
      </c>
      <c r="BA595" s="598">
        <f t="shared" si="429"/>
        <v>0.3716358530306576</v>
      </c>
      <c r="BB595" s="601">
        <v>2</v>
      </c>
      <c r="BC595" s="598">
        <f t="shared" si="430"/>
        <v>1.3123359580052493E-3</v>
      </c>
      <c r="BD595" s="601">
        <v>0</v>
      </c>
      <c r="BE595" s="598">
        <f t="shared" si="444"/>
        <v>0</v>
      </c>
      <c r="BF595" s="600">
        <f t="shared" si="431"/>
        <v>2</v>
      </c>
      <c r="BG595" s="598">
        <f t="shared" si="432"/>
        <v>1.2594458438287153E-3</v>
      </c>
      <c r="BH595" s="601">
        <v>2</v>
      </c>
      <c r="BI595" s="598">
        <f t="shared" si="433"/>
        <v>1</v>
      </c>
      <c r="BJ595" s="601">
        <v>0</v>
      </c>
      <c r="BK595" s="385" t="str">
        <f t="shared" si="445"/>
        <v/>
      </c>
      <c r="BL595" s="600">
        <f t="shared" si="434"/>
        <v>2</v>
      </c>
      <c r="BM595" s="598">
        <f t="shared" si="435"/>
        <v>1</v>
      </c>
      <c r="BN595" s="601">
        <v>0</v>
      </c>
      <c r="BO595" s="598">
        <f t="shared" si="436"/>
        <v>0</v>
      </c>
      <c r="BP595" s="601">
        <v>15</v>
      </c>
      <c r="BQ595" s="598">
        <f t="shared" si="422"/>
        <v>9.4458438287153661E-3</v>
      </c>
      <c r="BR595" s="601">
        <f t="shared" si="423"/>
        <v>15</v>
      </c>
      <c r="BS595" s="598">
        <f t="shared" si="437"/>
        <v>9.4458438287153661E-3</v>
      </c>
      <c r="BT595" s="600">
        <v>1</v>
      </c>
      <c r="BU595" s="598">
        <f t="shared" si="438"/>
        <v>0.33333333333333331</v>
      </c>
      <c r="BV595" s="600">
        <v>1</v>
      </c>
      <c r="BW595" s="598">
        <f t="shared" si="439"/>
        <v>0.5</v>
      </c>
      <c r="BX595" s="387" t="str">
        <f t="shared" si="440"/>
        <v/>
      </c>
    </row>
    <row r="596" spans="1:76" s="167" customFormat="1" ht="13.5" thickBot="1" x14ac:dyDescent="0.25">
      <c r="A596" s="379" t="s">
        <v>265</v>
      </c>
      <c r="B596" s="379" t="s">
        <v>272</v>
      </c>
      <c r="C596" s="379" t="s">
        <v>1060</v>
      </c>
      <c r="D596" s="379" t="s">
        <v>515</v>
      </c>
      <c r="E596" s="379" t="s">
        <v>504</v>
      </c>
      <c r="F596" s="379" t="s">
        <v>519</v>
      </c>
      <c r="G596" s="10" t="s">
        <v>920</v>
      </c>
      <c r="H596" s="83" t="s">
        <v>1109</v>
      </c>
      <c r="I596" s="9" t="s">
        <v>934</v>
      </c>
      <c r="J596" s="10"/>
      <c r="K596" s="380"/>
      <c r="L596" s="380"/>
      <c r="M596" s="381"/>
      <c r="N596" s="380"/>
      <c r="O596" s="380"/>
      <c r="P596" s="380"/>
      <c r="Q596" s="382"/>
      <c r="R596" s="382"/>
      <c r="S596" s="382"/>
      <c r="T596" s="391" t="s">
        <v>510</v>
      </c>
      <c r="U596" s="383">
        <v>3</v>
      </c>
      <c r="V596" s="600">
        <v>3</v>
      </c>
      <c r="W596" s="600">
        <v>3</v>
      </c>
      <c r="X596" s="123">
        <f t="shared" si="424"/>
        <v>1</v>
      </c>
      <c r="Y596" s="601">
        <f t="shared" si="425"/>
        <v>2215.6666666666665</v>
      </c>
      <c r="Z596" s="388" t="str">
        <f t="shared" si="446"/>
        <v/>
      </c>
      <c r="AA596" s="600">
        <v>2</v>
      </c>
      <c r="AB596" s="598">
        <f t="shared" si="450"/>
        <v>0.66666666666666663</v>
      </c>
      <c r="AC596" s="384">
        <v>0</v>
      </c>
      <c r="AD596" s="385"/>
      <c r="AE596" s="600">
        <v>2</v>
      </c>
      <c r="AF596" s="598">
        <f t="shared" si="451"/>
        <v>0.66666666666666663</v>
      </c>
      <c r="AG596" s="600">
        <f>AE596</f>
        <v>2</v>
      </c>
      <c r="AH596" s="385"/>
      <c r="AI596" s="600">
        <v>0</v>
      </c>
      <c r="AJ596" s="598">
        <f t="shared" si="447"/>
        <v>0</v>
      </c>
      <c r="AK596" s="600">
        <v>0</v>
      </c>
      <c r="AL596" s="598">
        <f t="shared" si="448"/>
        <v>0</v>
      </c>
      <c r="AM596" s="386">
        <v>6635</v>
      </c>
      <c r="AN596" s="601">
        <v>12</v>
      </c>
      <c r="AO596" s="602">
        <f t="shared" si="441"/>
        <v>1.8053257108469987E-3</v>
      </c>
      <c r="AP596" s="601">
        <f t="shared" si="449"/>
        <v>6647</v>
      </c>
      <c r="AQ596" s="167">
        <v>9660</v>
      </c>
      <c r="AR596" s="665">
        <v>0.68809523809523809</v>
      </c>
      <c r="AS596" s="382" t="str">
        <f t="shared" si="426"/>
        <v/>
      </c>
      <c r="AT596" s="382" t="str">
        <f t="shared" si="442"/>
        <v/>
      </c>
      <c r="AU596" s="388" t="str">
        <f t="shared" si="427"/>
        <v/>
      </c>
      <c r="AV596" s="388"/>
      <c r="AW596" s="385" t="str">
        <f t="shared" si="413"/>
        <v/>
      </c>
      <c r="AX596" s="388"/>
      <c r="AY596" s="385" t="str">
        <f t="shared" si="443"/>
        <v/>
      </c>
      <c r="AZ596" s="388" t="str">
        <f t="shared" si="428"/>
        <v/>
      </c>
      <c r="BA596" s="385" t="str">
        <f t="shared" si="429"/>
        <v/>
      </c>
      <c r="BB596" s="388"/>
      <c r="BC596" s="385" t="str">
        <f t="shared" si="430"/>
        <v/>
      </c>
      <c r="BD596" s="388"/>
      <c r="BE596" s="385" t="str">
        <f t="shared" si="444"/>
        <v/>
      </c>
      <c r="BF596" s="384" t="str">
        <f t="shared" si="431"/>
        <v/>
      </c>
      <c r="BG596" s="385" t="str">
        <f t="shared" si="432"/>
        <v/>
      </c>
      <c r="BH596" s="388"/>
      <c r="BI596" s="385" t="str">
        <f t="shared" si="433"/>
        <v/>
      </c>
      <c r="BJ596" s="388"/>
      <c r="BK596" s="385" t="str">
        <f t="shared" si="445"/>
        <v/>
      </c>
      <c r="BL596" s="384" t="str">
        <f t="shared" si="434"/>
        <v/>
      </c>
      <c r="BM596" s="385" t="str">
        <f t="shared" si="435"/>
        <v/>
      </c>
      <c r="BN596" s="388"/>
      <c r="BO596" s="385" t="str">
        <f t="shared" si="436"/>
        <v/>
      </c>
      <c r="BP596" s="388"/>
      <c r="BQ596" s="385" t="str">
        <f t="shared" si="422"/>
        <v/>
      </c>
      <c r="BR596" s="388" t="str">
        <f t="shared" si="423"/>
        <v/>
      </c>
      <c r="BS596" s="385" t="str">
        <f t="shared" si="437"/>
        <v/>
      </c>
      <c r="BT596" s="600">
        <v>1</v>
      </c>
      <c r="BU596" s="598">
        <f t="shared" si="438"/>
        <v>0.33333333333333331</v>
      </c>
      <c r="BV596" s="600">
        <v>1</v>
      </c>
      <c r="BW596" s="598">
        <f t="shared" si="439"/>
        <v>0.33333333333333331</v>
      </c>
      <c r="BX596" s="387" t="str">
        <f t="shared" si="440"/>
        <v/>
      </c>
    </row>
    <row r="597" spans="1:76" s="167" customFormat="1" x14ac:dyDescent="0.2">
      <c r="A597" s="379" t="s">
        <v>265</v>
      </c>
      <c r="B597" s="379" t="s">
        <v>272</v>
      </c>
      <c r="C597" s="379" t="s">
        <v>1061</v>
      </c>
      <c r="D597" s="379" t="s">
        <v>515</v>
      </c>
      <c r="E597" s="379" t="s">
        <v>504</v>
      </c>
      <c r="F597" s="379" t="s">
        <v>519</v>
      </c>
      <c r="G597" s="10" t="s">
        <v>920</v>
      </c>
      <c r="H597" s="12" t="s">
        <v>1112</v>
      </c>
      <c r="I597" s="12" t="s">
        <v>934</v>
      </c>
      <c r="J597" s="10"/>
      <c r="K597" s="391" t="s">
        <v>449</v>
      </c>
      <c r="L597" s="391" t="s">
        <v>1062</v>
      </c>
      <c r="M597" s="473" t="s">
        <v>1063</v>
      </c>
      <c r="N597" s="391" t="s">
        <v>439</v>
      </c>
      <c r="O597" s="391" t="s">
        <v>438</v>
      </c>
      <c r="P597" s="391" t="s">
        <v>438</v>
      </c>
      <c r="Q597" s="386">
        <v>31317</v>
      </c>
      <c r="R597" s="386">
        <v>205</v>
      </c>
      <c r="S597" s="386">
        <v>6</v>
      </c>
      <c r="T597" s="147" t="s">
        <v>386</v>
      </c>
      <c r="U597" s="383">
        <v>1</v>
      </c>
      <c r="V597" s="383">
        <v>0</v>
      </c>
      <c r="W597" s="383">
        <v>2</v>
      </c>
      <c r="X597" s="123">
        <f t="shared" si="424"/>
        <v>2</v>
      </c>
      <c r="Y597" s="601">
        <f t="shared" si="425"/>
        <v>2567</v>
      </c>
      <c r="Z597" s="601">
        <f t="shared" si="446"/>
        <v>1188</v>
      </c>
      <c r="AA597" s="600">
        <v>1</v>
      </c>
      <c r="AB597" s="598">
        <f t="shared" si="450"/>
        <v>0.5</v>
      </c>
      <c r="AC597" s="384">
        <v>0</v>
      </c>
      <c r="AD597" s="385"/>
      <c r="AE597" s="600">
        <v>0</v>
      </c>
      <c r="AF597" s="598">
        <f t="shared" si="451"/>
        <v>0</v>
      </c>
      <c r="AG597" s="600">
        <f>AE597</f>
        <v>0</v>
      </c>
      <c r="AH597" s="385"/>
      <c r="AI597" s="600">
        <v>0</v>
      </c>
      <c r="AJ597" s="598">
        <f t="shared" si="447"/>
        <v>0</v>
      </c>
      <c r="AK597" s="600">
        <v>0</v>
      </c>
      <c r="AL597" s="598">
        <f t="shared" si="448"/>
        <v>0</v>
      </c>
      <c r="AM597" s="386">
        <v>2358</v>
      </c>
      <c r="AN597" s="601">
        <v>209</v>
      </c>
      <c r="AO597" s="602">
        <f t="shared" si="441"/>
        <v>8.1417997662641212E-2</v>
      </c>
      <c r="AP597" s="601">
        <f t="shared" si="449"/>
        <v>2567</v>
      </c>
      <c r="AQ597" s="167">
        <v>2960</v>
      </c>
      <c r="AR597" s="665">
        <v>0.86722972972972978</v>
      </c>
      <c r="AS597" s="386">
        <f t="shared" si="426"/>
        <v>2358</v>
      </c>
      <c r="AT597" s="386">
        <f t="shared" si="442"/>
        <v>209</v>
      </c>
      <c r="AU597" s="601">
        <f t="shared" si="427"/>
        <v>2567</v>
      </c>
      <c r="AV597" s="601">
        <v>1022</v>
      </c>
      <c r="AW597" s="598">
        <f t="shared" si="413"/>
        <v>0.43341815097540287</v>
      </c>
      <c r="AX597" s="601">
        <v>166</v>
      </c>
      <c r="AY597" s="598">
        <f t="shared" si="443"/>
        <v>0.79425837320574166</v>
      </c>
      <c r="AZ597" s="601">
        <f t="shared" si="428"/>
        <v>1188</v>
      </c>
      <c r="BA597" s="598">
        <f t="shared" si="429"/>
        <v>0.46279703934553956</v>
      </c>
      <c r="BB597" s="601">
        <v>10</v>
      </c>
      <c r="BC597" s="598">
        <f t="shared" si="430"/>
        <v>9.7847358121330719E-3</v>
      </c>
      <c r="BD597" s="600">
        <v>3</v>
      </c>
      <c r="BE597" s="598">
        <f t="shared" si="444"/>
        <v>1.8072289156626505E-2</v>
      </c>
      <c r="BF597" s="600">
        <f t="shared" si="431"/>
        <v>13</v>
      </c>
      <c r="BG597" s="598">
        <f t="shared" si="432"/>
        <v>1.0942760942760943E-2</v>
      </c>
      <c r="BH597" s="601">
        <v>1</v>
      </c>
      <c r="BI597" s="598">
        <f t="shared" si="433"/>
        <v>0.1</v>
      </c>
      <c r="BJ597" s="600">
        <v>0</v>
      </c>
      <c r="BK597" s="598">
        <f t="shared" si="445"/>
        <v>0</v>
      </c>
      <c r="BL597" s="600">
        <f t="shared" si="434"/>
        <v>1</v>
      </c>
      <c r="BM597" s="598">
        <f t="shared" si="435"/>
        <v>7.6923076923076927E-2</v>
      </c>
      <c r="BN597" s="601">
        <v>2</v>
      </c>
      <c r="BO597" s="598">
        <f t="shared" si="436"/>
        <v>1.6835016835016834E-3</v>
      </c>
      <c r="BP597" s="601">
        <v>26</v>
      </c>
      <c r="BQ597" s="598">
        <f t="shared" si="422"/>
        <v>2.1885521885521887E-2</v>
      </c>
      <c r="BR597" s="601">
        <f t="shared" si="423"/>
        <v>28</v>
      </c>
      <c r="BS597" s="598">
        <f t="shared" si="437"/>
        <v>2.3569023569023569E-2</v>
      </c>
      <c r="BT597" s="600">
        <v>1</v>
      </c>
      <c r="BU597" s="598">
        <f t="shared" si="438"/>
        <v>0.5</v>
      </c>
      <c r="BV597" s="600">
        <v>1</v>
      </c>
      <c r="BW597" s="598">
        <f t="shared" si="439"/>
        <v>1</v>
      </c>
      <c r="BX597" s="387" t="str">
        <f t="shared" si="440"/>
        <v/>
      </c>
    </row>
    <row r="598" spans="1:76" s="487" customFormat="1" ht="13.5" thickBot="1" x14ac:dyDescent="0.25">
      <c r="A598" s="392" t="s">
        <v>265</v>
      </c>
      <c r="B598" s="392" t="s">
        <v>272</v>
      </c>
      <c r="C598" s="392" t="s">
        <v>502</v>
      </c>
      <c r="D598" s="392" t="s">
        <v>509</v>
      </c>
      <c r="E598" s="392" t="s">
        <v>504</v>
      </c>
      <c r="F598" s="392" t="s">
        <v>519</v>
      </c>
      <c r="G598" s="9" t="s">
        <v>920</v>
      </c>
      <c r="H598" s="10" t="s">
        <v>1112</v>
      </c>
      <c r="I598" s="10" t="s">
        <v>934</v>
      </c>
      <c r="J598" s="9"/>
      <c r="K598" s="467"/>
      <c r="L598" s="519"/>
      <c r="M598" s="468"/>
      <c r="N598" s="467"/>
      <c r="O598" s="467"/>
      <c r="P598" s="467"/>
      <c r="Q598" s="466"/>
      <c r="R598" s="466"/>
      <c r="S598" s="466"/>
      <c r="T598" s="394" t="s">
        <v>510</v>
      </c>
      <c r="U598" s="397">
        <v>1</v>
      </c>
      <c r="V598" s="397">
        <v>1</v>
      </c>
      <c r="W598" s="397">
        <v>1</v>
      </c>
      <c r="X598" s="606">
        <f t="shared" si="424"/>
        <v>1</v>
      </c>
      <c r="Y598" s="607">
        <f t="shared" si="425"/>
        <v>31316</v>
      </c>
      <c r="Z598" s="429" t="str">
        <f t="shared" si="446"/>
        <v/>
      </c>
      <c r="AA598" s="605">
        <v>1</v>
      </c>
      <c r="AB598" s="608">
        <f t="shared" si="450"/>
        <v>1</v>
      </c>
      <c r="AC598" s="605">
        <v>0</v>
      </c>
      <c r="AD598" s="608" t="s">
        <v>510</v>
      </c>
      <c r="AE598" s="605">
        <v>1</v>
      </c>
      <c r="AF598" s="608">
        <f t="shared" si="451"/>
        <v>1</v>
      </c>
      <c r="AG598" s="605">
        <v>1</v>
      </c>
      <c r="AH598" s="399"/>
      <c r="AI598" s="398"/>
      <c r="AJ598" s="399"/>
      <c r="AK598" s="398"/>
      <c r="AL598" s="399"/>
      <c r="AM598" s="396">
        <v>30979</v>
      </c>
      <c r="AN598" s="607">
        <v>337</v>
      </c>
      <c r="AO598" s="609">
        <f t="shared" si="441"/>
        <v>1.0761272193128113E-2</v>
      </c>
      <c r="AP598" s="607">
        <f t="shared" si="449"/>
        <v>31316</v>
      </c>
      <c r="AQ598" s="167">
        <v>44760</v>
      </c>
      <c r="AR598" s="665">
        <v>0.6996425379803396</v>
      </c>
      <c r="AS598" s="424" t="str">
        <f t="shared" si="426"/>
        <v/>
      </c>
      <c r="AT598" s="424" t="str">
        <f t="shared" si="442"/>
        <v/>
      </c>
      <c r="AU598" s="429" t="str">
        <f t="shared" si="427"/>
        <v/>
      </c>
      <c r="AV598" s="429"/>
      <c r="AW598" s="399" t="str">
        <f t="shared" si="413"/>
        <v/>
      </c>
      <c r="AX598" s="429"/>
      <c r="AY598" s="399" t="str">
        <f t="shared" si="443"/>
        <v/>
      </c>
      <c r="AZ598" s="429" t="str">
        <f t="shared" si="428"/>
        <v/>
      </c>
      <c r="BA598" s="399" t="str">
        <f t="shared" si="429"/>
        <v/>
      </c>
      <c r="BB598" s="429"/>
      <c r="BC598" s="399" t="str">
        <f t="shared" si="430"/>
        <v/>
      </c>
      <c r="BD598" s="398"/>
      <c r="BE598" s="399" t="str">
        <f t="shared" si="444"/>
        <v/>
      </c>
      <c r="BF598" s="398" t="str">
        <f t="shared" si="431"/>
        <v/>
      </c>
      <c r="BG598" s="399" t="str">
        <f t="shared" si="432"/>
        <v/>
      </c>
      <c r="BH598" s="429"/>
      <c r="BI598" s="399" t="str">
        <f t="shared" si="433"/>
        <v/>
      </c>
      <c r="BJ598" s="398"/>
      <c r="BK598" s="399" t="str">
        <f t="shared" si="445"/>
        <v/>
      </c>
      <c r="BL598" s="398" t="str">
        <f t="shared" si="434"/>
        <v/>
      </c>
      <c r="BM598" s="399" t="str">
        <f t="shared" si="435"/>
        <v/>
      </c>
      <c r="BN598" s="429"/>
      <c r="BO598" s="399" t="str">
        <f t="shared" si="436"/>
        <v/>
      </c>
      <c r="BP598" s="429"/>
      <c r="BQ598" s="399" t="str">
        <f t="shared" si="422"/>
        <v/>
      </c>
      <c r="BR598" s="429" t="str">
        <f t="shared" si="423"/>
        <v/>
      </c>
      <c r="BS598" s="399" t="str">
        <f t="shared" si="437"/>
        <v/>
      </c>
      <c r="BT598" s="605">
        <v>0</v>
      </c>
      <c r="BU598" s="608">
        <f t="shared" si="438"/>
        <v>0</v>
      </c>
      <c r="BV598" s="605">
        <v>0</v>
      </c>
      <c r="BW598" s="608">
        <f t="shared" si="439"/>
        <v>0</v>
      </c>
      <c r="BX598" s="411" t="str">
        <f t="shared" si="440"/>
        <v/>
      </c>
    </row>
    <row r="599" spans="1:76" s="486" customFormat="1" x14ac:dyDescent="0.2">
      <c r="A599" s="400" t="s">
        <v>274</v>
      </c>
      <c r="B599" s="400" t="s">
        <v>276</v>
      </c>
      <c r="C599" s="400" t="s">
        <v>277</v>
      </c>
      <c r="D599" s="400" t="s">
        <v>515</v>
      </c>
      <c r="E599" s="400" t="s">
        <v>504</v>
      </c>
      <c r="F599" s="400" t="s">
        <v>505</v>
      </c>
      <c r="G599" s="12" t="s">
        <v>316</v>
      </c>
      <c r="H599" s="10" t="s">
        <v>1112</v>
      </c>
      <c r="I599" s="10" t="s">
        <v>934</v>
      </c>
      <c r="J599" s="12"/>
      <c r="K599" s="401"/>
      <c r="L599" s="401"/>
      <c r="M599" s="402"/>
      <c r="N599" s="401"/>
      <c r="O599" s="401"/>
      <c r="P599" s="401"/>
      <c r="Q599" s="403"/>
      <c r="R599" s="403"/>
      <c r="S599" s="403"/>
      <c r="T599" s="404" t="s">
        <v>386</v>
      </c>
      <c r="U599" s="405">
        <v>4</v>
      </c>
      <c r="V599" s="597">
        <v>0</v>
      </c>
      <c r="W599" s="597">
        <v>8</v>
      </c>
      <c r="X599" s="113">
        <f t="shared" si="424"/>
        <v>2</v>
      </c>
      <c r="Y599" s="114">
        <f t="shared" si="425"/>
        <v>577.75</v>
      </c>
      <c r="Z599" s="114">
        <f t="shared" si="446"/>
        <v>365</v>
      </c>
      <c r="AA599" s="597">
        <v>3</v>
      </c>
      <c r="AB599" s="115">
        <f t="shared" si="450"/>
        <v>0.375</v>
      </c>
      <c r="AC599" s="406"/>
      <c r="AD599" s="407"/>
      <c r="AE599" s="597">
        <v>3</v>
      </c>
      <c r="AF599" s="115">
        <f t="shared" si="451"/>
        <v>0.75</v>
      </c>
      <c r="AG599" s="597">
        <f>AE599</f>
        <v>3</v>
      </c>
      <c r="AH599" s="407"/>
      <c r="AI599" s="406"/>
      <c r="AJ599" s="407"/>
      <c r="AK599" s="406"/>
      <c r="AL599" s="407"/>
      <c r="AM599" s="408">
        <v>2306</v>
      </c>
      <c r="AN599" s="114">
        <v>5</v>
      </c>
      <c r="AO599" s="118">
        <f t="shared" si="441"/>
        <v>2.1635655560363477E-3</v>
      </c>
      <c r="AP599" s="114">
        <f t="shared" si="449"/>
        <v>2311</v>
      </c>
      <c r="AQ599" s="167">
        <v>3030</v>
      </c>
      <c r="AR599" s="665">
        <v>0.76270627062706275</v>
      </c>
      <c r="AS599" s="408">
        <f t="shared" si="426"/>
        <v>2306</v>
      </c>
      <c r="AT599" s="408">
        <f t="shared" si="442"/>
        <v>5</v>
      </c>
      <c r="AU599" s="114">
        <f t="shared" si="427"/>
        <v>2311</v>
      </c>
      <c r="AV599" s="114">
        <v>1455</v>
      </c>
      <c r="AW599" s="115">
        <f t="shared" si="413"/>
        <v>0.63096270598438853</v>
      </c>
      <c r="AX599" s="114">
        <v>5</v>
      </c>
      <c r="AY599" s="115">
        <f t="shared" si="443"/>
        <v>1</v>
      </c>
      <c r="AZ599" s="114">
        <f t="shared" si="428"/>
        <v>1460</v>
      </c>
      <c r="BA599" s="115">
        <f t="shared" si="429"/>
        <v>0.6317611423626136</v>
      </c>
      <c r="BB599" s="114">
        <v>10</v>
      </c>
      <c r="BC599" s="115">
        <f t="shared" si="430"/>
        <v>6.8728522336769758E-3</v>
      </c>
      <c r="BD599" s="597">
        <v>0</v>
      </c>
      <c r="BE599" s="115">
        <f t="shared" si="444"/>
        <v>0</v>
      </c>
      <c r="BF599" s="597">
        <f t="shared" si="431"/>
        <v>10</v>
      </c>
      <c r="BG599" s="115">
        <f t="shared" si="432"/>
        <v>6.8493150684931503E-3</v>
      </c>
      <c r="BH599" s="114">
        <v>6</v>
      </c>
      <c r="BI599" s="115">
        <f t="shared" si="433"/>
        <v>0.6</v>
      </c>
      <c r="BJ599" s="597">
        <v>0</v>
      </c>
      <c r="BK599" s="407" t="str">
        <f t="shared" si="445"/>
        <v/>
      </c>
      <c r="BL599" s="597">
        <f t="shared" si="434"/>
        <v>6</v>
      </c>
      <c r="BM599" s="115">
        <f t="shared" si="435"/>
        <v>0.6</v>
      </c>
      <c r="BN599" s="114">
        <v>4</v>
      </c>
      <c r="BO599" s="115">
        <f t="shared" si="436"/>
        <v>2.7397260273972603E-3</v>
      </c>
      <c r="BP599" s="114">
        <v>16</v>
      </c>
      <c r="BQ599" s="115">
        <f t="shared" si="422"/>
        <v>1.0958904109589041E-2</v>
      </c>
      <c r="BR599" s="114">
        <f t="shared" si="423"/>
        <v>20</v>
      </c>
      <c r="BS599" s="115">
        <f t="shared" si="437"/>
        <v>1.3698630136986301E-2</v>
      </c>
      <c r="BT599" s="597">
        <v>5</v>
      </c>
      <c r="BU599" s="115">
        <f t="shared" si="438"/>
        <v>0.625</v>
      </c>
      <c r="BV599" s="597">
        <v>1</v>
      </c>
      <c r="BW599" s="115">
        <f t="shared" si="439"/>
        <v>0.25</v>
      </c>
      <c r="BX599" s="409" t="str">
        <f t="shared" si="440"/>
        <v/>
      </c>
    </row>
    <row r="600" spans="1:76" s="167" customFormat="1" x14ac:dyDescent="0.2">
      <c r="A600" s="379" t="s">
        <v>274</v>
      </c>
      <c r="B600" s="379" t="s">
        <v>276</v>
      </c>
      <c r="C600" s="379" t="s">
        <v>623</v>
      </c>
      <c r="D600" s="379" t="s">
        <v>515</v>
      </c>
      <c r="E600" s="379" t="s">
        <v>504</v>
      </c>
      <c r="F600" s="379" t="s">
        <v>505</v>
      </c>
      <c r="G600" s="10" t="s">
        <v>316</v>
      </c>
      <c r="H600" s="10" t="s">
        <v>1112</v>
      </c>
      <c r="I600" s="10" t="s">
        <v>934</v>
      </c>
      <c r="J600" s="10"/>
      <c r="K600" s="380"/>
      <c r="L600" s="380"/>
      <c r="M600" s="381"/>
      <c r="N600" s="380"/>
      <c r="O600" s="380"/>
      <c r="P600" s="380"/>
      <c r="Q600" s="382"/>
      <c r="R600" s="382"/>
      <c r="S600" s="382"/>
      <c r="T600" s="147" t="s">
        <v>386</v>
      </c>
      <c r="U600" s="383">
        <v>3</v>
      </c>
      <c r="V600" s="600">
        <v>0</v>
      </c>
      <c r="W600" s="600">
        <v>5</v>
      </c>
      <c r="X600" s="123">
        <f t="shared" si="424"/>
        <v>1.6666666666666667</v>
      </c>
      <c r="Y600" s="601">
        <f t="shared" si="425"/>
        <v>721.33333333333337</v>
      </c>
      <c r="Z600" s="601">
        <f t="shared" si="446"/>
        <v>443.66666666666669</v>
      </c>
      <c r="AA600" s="600">
        <v>2</v>
      </c>
      <c r="AB600" s="598">
        <f t="shared" si="450"/>
        <v>0.4</v>
      </c>
      <c r="AC600" s="384"/>
      <c r="AD600" s="385"/>
      <c r="AE600" s="600">
        <v>1</v>
      </c>
      <c r="AF600" s="598">
        <f t="shared" si="451"/>
        <v>0.33333333333333331</v>
      </c>
      <c r="AG600" s="600">
        <f>AE600</f>
        <v>1</v>
      </c>
      <c r="AH600" s="385"/>
      <c r="AI600" s="384"/>
      <c r="AJ600" s="385"/>
      <c r="AK600" s="384"/>
      <c r="AL600" s="385"/>
      <c r="AM600" s="386">
        <v>2140</v>
      </c>
      <c r="AN600" s="601">
        <v>24</v>
      </c>
      <c r="AO600" s="602">
        <f t="shared" si="441"/>
        <v>1.1090573012939002E-2</v>
      </c>
      <c r="AP600" s="601">
        <f t="shared" si="449"/>
        <v>2164</v>
      </c>
      <c r="AQ600" s="167">
        <v>3220</v>
      </c>
      <c r="AR600" s="665">
        <v>0.67204968944099375</v>
      </c>
      <c r="AS600" s="386">
        <f t="shared" si="426"/>
        <v>2140</v>
      </c>
      <c r="AT600" s="386">
        <f t="shared" si="442"/>
        <v>24</v>
      </c>
      <c r="AU600" s="601">
        <f t="shared" si="427"/>
        <v>2164</v>
      </c>
      <c r="AV600" s="601">
        <v>1307</v>
      </c>
      <c r="AW600" s="598">
        <f t="shared" si="413"/>
        <v>0.61074766355140186</v>
      </c>
      <c r="AX600" s="601">
        <v>24</v>
      </c>
      <c r="AY600" s="598">
        <f t="shared" si="443"/>
        <v>1</v>
      </c>
      <c r="AZ600" s="601">
        <f t="shared" si="428"/>
        <v>1331</v>
      </c>
      <c r="BA600" s="598">
        <f t="shared" si="429"/>
        <v>0.6150646950092421</v>
      </c>
      <c r="BB600" s="601">
        <v>24</v>
      </c>
      <c r="BC600" s="598">
        <f t="shared" si="430"/>
        <v>1.8362662586074982E-2</v>
      </c>
      <c r="BD600" s="600">
        <v>0</v>
      </c>
      <c r="BE600" s="598">
        <f t="shared" si="444"/>
        <v>0</v>
      </c>
      <c r="BF600" s="600">
        <f t="shared" si="431"/>
        <v>24</v>
      </c>
      <c r="BG600" s="598">
        <f t="shared" si="432"/>
        <v>1.8031555221637866E-2</v>
      </c>
      <c r="BH600" s="601">
        <v>23</v>
      </c>
      <c r="BI600" s="598">
        <f t="shared" si="433"/>
        <v>0.95833333333333337</v>
      </c>
      <c r="BJ600" s="600">
        <v>0</v>
      </c>
      <c r="BK600" s="385" t="str">
        <f t="shared" si="445"/>
        <v/>
      </c>
      <c r="BL600" s="600">
        <f t="shared" si="434"/>
        <v>23</v>
      </c>
      <c r="BM600" s="598">
        <f t="shared" si="435"/>
        <v>0.95833333333333337</v>
      </c>
      <c r="BN600" s="601">
        <v>1</v>
      </c>
      <c r="BO600" s="598">
        <f t="shared" si="436"/>
        <v>7.513148009015778E-4</v>
      </c>
      <c r="BP600" s="601">
        <v>31</v>
      </c>
      <c r="BQ600" s="598">
        <f t="shared" si="422"/>
        <v>2.3290758827948909E-2</v>
      </c>
      <c r="BR600" s="601">
        <f t="shared" si="423"/>
        <v>32</v>
      </c>
      <c r="BS600" s="598">
        <f t="shared" si="437"/>
        <v>2.404207362885049E-2</v>
      </c>
      <c r="BT600" s="600">
        <v>1</v>
      </c>
      <c r="BU600" s="598">
        <f t="shared" si="438"/>
        <v>0.2</v>
      </c>
      <c r="BV600" s="600">
        <v>0</v>
      </c>
      <c r="BW600" s="598">
        <f t="shared" si="439"/>
        <v>0</v>
      </c>
      <c r="BX600" s="387" t="str">
        <f t="shared" si="440"/>
        <v/>
      </c>
    </row>
    <row r="601" spans="1:76" s="167" customFormat="1" ht="13.5" thickBot="1" x14ac:dyDescent="0.25">
      <c r="A601" s="379" t="s">
        <v>274</v>
      </c>
      <c r="B601" s="379" t="s">
        <v>276</v>
      </c>
      <c r="C601" s="379" t="s">
        <v>625</v>
      </c>
      <c r="D601" s="379" t="s">
        <v>515</v>
      </c>
      <c r="E601" s="379" t="s">
        <v>504</v>
      </c>
      <c r="F601" s="379" t="s">
        <v>505</v>
      </c>
      <c r="G601" s="10" t="s">
        <v>316</v>
      </c>
      <c r="H601" s="9" t="s">
        <v>1112</v>
      </c>
      <c r="I601" s="9" t="s">
        <v>934</v>
      </c>
      <c r="J601" s="10"/>
      <c r="K601" s="391" t="s">
        <v>436</v>
      </c>
      <c r="L601" s="391" t="s">
        <v>438</v>
      </c>
      <c r="M601" s="473" t="s">
        <v>1064</v>
      </c>
      <c r="N601" s="391" t="s">
        <v>437</v>
      </c>
      <c r="O601" s="391" t="s">
        <v>438</v>
      </c>
      <c r="P601" s="391" t="s">
        <v>438</v>
      </c>
      <c r="Q601" s="386">
        <v>5892</v>
      </c>
      <c r="R601" s="386">
        <v>57</v>
      </c>
      <c r="S601" s="386">
        <v>20</v>
      </c>
      <c r="T601" s="391" t="s">
        <v>510</v>
      </c>
      <c r="U601" s="383">
        <v>3</v>
      </c>
      <c r="V601" s="600">
        <v>3</v>
      </c>
      <c r="W601" s="600">
        <v>3</v>
      </c>
      <c r="X601" s="123">
        <f t="shared" si="424"/>
        <v>1</v>
      </c>
      <c r="Y601" s="601">
        <f t="shared" si="425"/>
        <v>472.33333333333331</v>
      </c>
      <c r="Z601" s="388" t="str">
        <f t="shared" si="446"/>
        <v/>
      </c>
      <c r="AA601" s="600">
        <v>3</v>
      </c>
      <c r="AB601" s="598">
        <f t="shared" si="450"/>
        <v>1</v>
      </c>
      <c r="AC601" s="384"/>
      <c r="AD601" s="385"/>
      <c r="AE601" s="600">
        <v>3</v>
      </c>
      <c r="AF601" s="598">
        <f t="shared" si="451"/>
        <v>1</v>
      </c>
      <c r="AG601" s="600">
        <f>AE601</f>
        <v>3</v>
      </c>
      <c r="AH601" s="385"/>
      <c r="AI601" s="384"/>
      <c r="AJ601" s="385"/>
      <c r="AK601" s="384"/>
      <c r="AL601" s="385"/>
      <c r="AM601" s="386">
        <v>1392</v>
      </c>
      <c r="AN601" s="601">
        <v>25</v>
      </c>
      <c r="AO601" s="602">
        <f t="shared" si="441"/>
        <v>1.7642907551164433E-2</v>
      </c>
      <c r="AP601" s="601">
        <f t="shared" si="449"/>
        <v>1417</v>
      </c>
      <c r="AQ601" s="167">
        <v>2590</v>
      </c>
      <c r="AR601" s="665">
        <v>0.5471042471042471</v>
      </c>
      <c r="AS601" s="382" t="str">
        <f t="shared" si="426"/>
        <v/>
      </c>
      <c r="AT601" s="382" t="str">
        <f t="shared" si="442"/>
        <v/>
      </c>
      <c r="AU601" s="388" t="str">
        <f t="shared" si="427"/>
        <v/>
      </c>
      <c r="AV601" s="388"/>
      <c r="AW601" s="385" t="str">
        <f t="shared" si="413"/>
        <v/>
      </c>
      <c r="AX601" s="388"/>
      <c r="AY601" s="385" t="str">
        <f t="shared" si="443"/>
        <v/>
      </c>
      <c r="AZ601" s="388" t="str">
        <f t="shared" si="428"/>
        <v/>
      </c>
      <c r="BA601" s="385" t="str">
        <f t="shared" si="429"/>
        <v/>
      </c>
      <c r="BB601" s="388"/>
      <c r="BC601" s="385" t="str">
        <f t="shared" si="430"/>
        <v/>
      </c>
      <c r="BD601" s="384"/>
      <c r="BE601" s="385" t="str">
        <f t="shared" si="444"/>
        <v/>
      </c>
      <c r="BF601" s="384" t="str">
        <f t="shared" si="431"/>
        <v/>
      </c>
      <c r="BG601" s="385" t="str">
        <f t="shared" si="432"/>
        <v/>
      </c>
      <c r="BH601" s="388"/>
      <c r="BI601" s="385" t="str">
        <f t="shared" si="433"/>
        <v/>
      </c>
      <c r="BJ601" s="384"/>
      <c r="BK601" s="385" t="str">
        <f t="shared" si="445"/>
        <v/>
      </c>
      <c r="BL601" s="384" t="str">
        <f t="shared" si="434"/>
        <v/>
      </c>
      <c r="BM601" s="385" t="str">
        <f t="shared" si="435"/>
        <v/>
      </c>
      <c r="BN601" s="388"/>
      <c r="BO601" s="385" t="str">
        <f t="shared" si="436"/>
        <v/>
      </c>
      <c r="BP601" s="388"/>
      <c r="BQ601" s="385" t="str">
        <f t="shared" si="422"/>
        <v/>
      </c>
      <c r="BR601" s="388" t="str">
        <f t="shared" si="423"/>
        <v/>
      </c>
      <c r="BS601" s="385" t="str">
        <f t="shared" si="437"/>
        <v/>
      </c>
      <c r="BT601" s="600">
        <v>0</v>
      </c>
      <c r="BU601" s="598">
        <f t="shared" si="438"/>
        <v>0</v>
      </c>
      <c r="BV601" s="600">
        <v>0</v>
      </c>
      <c r="BW601" s="598">
        <f t="shared" si="439"/>
        <v>0</v>
      </c>
      <c r="BX601" s="387" t="str">
        <f t="shared" si="440"/>
        <v/>
      </c>
    </row>
    <row r="602" spans="1:76" s="167" customFormat="1" x14ac:dyDescent="0.2">
      <c r="A602" s="379" t="s">
        <v>274</v>
      </c>
      <c r="B602" s="379" t="s">
        <v>276</v>
      </c>
      <c r="C602" s="379" t="s">
        <v>502</v>
      </c>
      <c r="D602" s="379" t="s">
        <v>509</v>
      </c>
      <c r="E602" s="379" t="s">
        <v>504</v>
      </c>
      <c r="F602" s="379" t="s">
        <v>505</v>
      </c>
      <c r="G602" s="10" t="s">
        <v>316</v>
      </c>
      <c r="H602" s="12" t="s">
        <v>1109</v>
      </c>
      <c r="I602" s="12" t="s">
        <v>934</v>
      </c>
      <c r="J602" s="10"/>
      <c r="K602" s="380"/>
      <c r="L602" s="475"/>
      <c r="M602" s="475"/>
      <c r="N602" s="380"/>
      <c r="O602" s="474"/>
      <c r="P602" s="380"/>
      <c r="Q602" s="390"/>
      <c r="R602" s="390"/>
      <c r="S602" s="390"/>
      <c r="T602" s="147" t="s">
        <v>386</v>
      </c>
      <c r="U602" s="383">
        <v>1</v>
      </c>
      <c r="V602" s="600">
        <v>0</v>
      </c>
      <c r="W602" s="600">
        <v>2</v>
      </c>
      <c r="X602" s="123">
        <f t="shared" si="424"/>
        <v>2</v>
      </c>
      <c r="Y602" s="601">
        <f t="shared" si="425"/>
        <v>5892</v>
      </c>
      <c r="Z602" s="601">
        <f t="shared" si="446"/>
        <v>3492</v>
      </c>
      <c r="AA602" s="600">
        <v>1</v>
      </c>
      <c r="AB602" s="598">
        <f t="shared" si="450"/>
        <v>0.5</v>
      </c>
      <c r="AC602" s="600">
        <v>0</v>
      </c>
      <c r="AD602" s="598" t="s">
        <v>434</v>
      </c>
      <c r="AE602" s="600">
        <v>1</v>
      </c>
      <c r="AF602" s="598">
        <f t="shared" si="451"/>
        <v>1</v>
      </c>
      <c r="AG602" s="600">
        <v>1</v>
      </c>
      <c r="AH602" s="385"/>
      <c r="AI602" s="384"/>
      <c r="AJ602" s="385"/>
      <c r="AK602" s="384"/>
      <c r="AL602" s="385"/>
      <c r="AM602" s="386">
        <v>5838</v>
      </c>
      <c r="AN602" s="601">
        <v>54</v>
      </c>
      <c r="AO602" s="602">
        <f t="shared" si="441"/>
        <v>9.1649694501018328E-3</v>
      </c>
      <c r="AP602" s="601">
        <f t="shared" si="449"/>
        <v>5892</v>
      </c>
      <c r="AQ602" s="167">
        <v>8840</v>
      </c>
      <c r="AR602" s="665">
        <v>0.66651583710407236</v>
      </c>
      <c r="AS602" s="386">
        <f t="shared" si="426"/>
        <v>5838</v>
      </c>
      <c r="AT602" s="386">
        <f t="shared" si="442"/>
        <v>54</v>
      </c>
      <c r="AU602" s="601">
        <f t="shared" si="427"/>
        <v>5892</v>
      </c>
      <c r="AV602" s="601">
        <v>3447</v>
      </c>
      <c r="AW602" s="598">
        <f t="shared" si="413"/>
        <v>0.5904419321685509</v>
      </c>
      <c r="AX602" s="601">
        <v>45</v>
      </c>
      <c r="AY602" s="598">
        <f t="shared" si="443"/>
        <v>0.83333333333333337</v>
      </c>
      <c r="AZ602" s="601">
        <f t="shared" si="428"/>
        <v>3492</v>
      </c>
      <c r="BA602" s="598">
        <f t="shared" si="429"/>
        <v>0.59266802443991851</v>
      </c>
      <c r="BB602" s="601">
        <v>26</v>
      </c>
      <c r="BC602" s="598">
        <f t="shared" si="430"/>
        <v>7.5427908326080647E-3</v>
      </c>
      <c r="BD602" s="600">
        <v>3</v>
      </c>
      <c r="BE602" s="598">
        <f t="shared" si="444"/>
        <v>6.6666666666666666E-2</v>
      </c>
      <c r="BF602" s="600">
        <f t="shared" si="431"/>
        <v>29</v>
      </c>
      <c r="BG602" s="598">
        <f t="shared" si="432"/>
        <v>8.3046964490263459E-3</v>
      </c>
      <c r="BH602" s="601">
        <v>22</v>
      </c>
      <c r="BI602" s="598">
        <f t="shared" si="433"/>
        <v>0.84615384615384615</v>
      </c>
      <c r="BJ602" s="600">
        <v>2</v>
      </c>
      <c r="BK602" s="598">
        <f t="shared" si="445"/>
        <v>0.66666666666666663</v>
      </c>
      <c r="BL602" s="600">
        <f t="shared" si="434"/>
        <v>24</v>
      </c>
      <c r="BM602" s="598">
        <f t="shared" si="435"/>
        <v>0.82758620689655171</v>
      </c>
      <c r="BN602" s="601">
        <v>3</v>
      </c>
      <c r="BO602" s="598">
        <f t="shared" si="436"/>
        <v>8.5910652920962198E-4</v>
      </c>
      <c r="BP602" s="601">
        <v>63</v>
      </c>
      <c r="BQ602" s="598">
        <f t="shared" si="422"/>
        <v>1.804123711340206E-2</v>
      </c>
      <c r="BR602" s="601">
        <f t="shared" si="423"/>
        <v>66</v>
      </c>
      <c r="BS602" s="598">
        <f t="shared" si="437"/>
        <v>1.8900343642611683E-2</v>
      </c>
      <c r="BT602" s="600">
        <v>1</v>
      </c>
      <c r="BU602" s="598">
        <f t="shared" si="438"/>
        <v>0.5</v>
      </c>
      <c r="BV602" s="600">
        <v>1</v>
      </c>
      <c r="BW602" s="598">
        <f t="shared" si="439"/>
        <v>1</v>
      </c>
      <c r="BX602" s="387" t="str">
        <f t="shared" si="440"/>
        <v/>
      </c>
    </row>
    <row r="603" spans="1:76" s="487" customFormat="1" ht="13.5" thickBot="1" x14ac:dyDescent="0.25">
      <c r="A603" s="392" t="s">
        <v>274</v>
      </c>
      <c r="B603" s="392" t="s">
        <v>540</v>
      </c>
      <c r="C603" s="392" t="s">
        <v>544</v>
      </c>
      <c r="D603" s="392" t="s">
        <v>542</v>
      </c>
      <c r="E603" s="392" t="s">
        <v>504</v>
      </c>
      <c r="F603" s="392" t="s">
        <v>505</v>
      </c>
      <c r="G603" s="9" t="s">
        <v>316</v>
      </c>
      <c r="H603" s="10" t="s">
        <v>1109</v>
      </c>
      <c r="I603" s="10" t="s">
        <v>934</v>
      </c>
      <c r="J603" s="9"/>
      <c r="K603" s="467"/>
      <c r="L603" s="467"/>
      <c r="M603" s="468"/>
      <c r="N603" s="467"/>
      <c r="O603" s="467"/>
      <c r="P603" s="467"/>
      <c r="Q603" s="424"/>
      <c r="R603" s="424"/>
      <c r="S603" s="424"/>
      <c r="T603" s="127" t="s">
        <v>386</v>
      </c>
      <c r="U603" s="397">
        <v>1</v>
      </c>
      <c r="V603" s="605">
        <v>0</v>
      </c>
      <c r="W603" s="605">
        <v>4</v>
      </c>
      <c r="X603" s="606">
        <f t="shared" si="424"/>
        <v>4</v>
      </c>
      <c r="Y603" s="607">
        <f t="shared" si="425"/>
        <v>5892</v>
      </c>
      <c r="Z603" s="607">
        <f t="shared" si="446"/>
        <v>3484</v>
      </c>
      <c r="AA603" s="398"/>
      <c r="AB603" s="399"/>
      <c r="AC603" s="398"/>
      <c r="AD603" s="399"/>
      <c r="AE603" s="398"/>
      <c r="AF603" s="399"/>
      <c r="AG603" s="398"/>
      <c r="AH603" s="399"/>
      <c r="AI603" s="605">
        <v>1</v>
      </c>
      <c r="AJ603" s="608">
        <f t="shared" ref="AJ603:AJ614" si="452">AI603/W603</f>
        <v>0.25</v>
      </c>
      <c r="AK603" s="605">
        <v>0</v>
      </c>
      <c r="AL603" s="608">
        <f t="shared" ref="AL603:AL614" si="453">AK603/U603</f>
        <v>0</v>
      </c>
      <c r="AM603" s="396">
        <v>5838</v>
      </c>
      <c r="AN603" s="607">
        <v>54</v>
      </c>
      <c r="AO603" s="609">
        <f t="shared" si="441"/>
        <v>9.1649694501018328E-3</v>
      </c>
      <c r="AP603" s="607">
        <f t="shared" si="449"/>
        <v>5892</v>
      </c>
      <c r="AQ603" s="167">
        <v>8840</v>
      </c>
      <c r="AR603" s="665">
        <v>0.66651583710407236</v>
      </c>
      <c r="AS603" s="396">
        <f t="shared" si="426"/>
        <v>5838</v>
      </c>
      <c r="AT603" s="396">
        <f t="shared" si="442"/>
        <v>54</v>
      </c>
      <c r="AU603" s="607">
        <f t="shared" si="427"/>
        <v>5892</v>
      </c>
      <c r="AV603" s="607">
        <v>3440</v>
      </c>
      <c r="AW603" s="608">
        <f t="shared" si="413"/>
        <v>0.58924289140116481</v>
      </c>
      <c r="AX603" s="607">
        <v>44</v>
      </c>
      <c r="AY603" s="608">
        <f t="shared" si="443"/>
        <v>0.81481481481481477</v>
      </c>
      <c r="AZ603" s="607">
        <f t="shared" si="428"/>
        <v>3484</v>
      </c>
      <c r="BA603" s="608">
        <f t="shared" si="429"/>
        <v>0.59131025118805158</v>
      </c>
      <c r="BB603" s="607">
        <v>26</v>
      </c>
      <c r="BC603" s="608">
        <f t="shared" si="430"/>
        <v>7.5581395348837208E-3</v>
      </c>
      <c r="BD603" s="605">
        <v>3</v>
      </c>
      <c r="BE603" s="608">
        <f t="shared" si="444"/>
        <v>6.8181818181818177E-2</v>
      </c>
      <c r="BF603" s="605">
        <f t="shared" si="431"/>
        <v>29</v>
      </c>
      <c r="BG603" s="608">
        <f t="shared" si="432"/>
        <v>8.3237657864523532E-3</v>
      </c>
      <c r="BH603" s="607">
        <v>22</v>
      </c>
      <c r="BI603" s="608">
        <f t="shared" si="433"/>
        <v>0.84615384615384615</v>
      </c>
      <c r="BJ603" s="605">
        <v>2</v>
      </c>
      <c r="BK603" s="608">
        <f t="shared" si="445"/>
        <v>0.66666666666666663</v>
      </c>
      <c r="BL603" s="605">
        <f t="shared" si="434"/>
        <v>24</v>
      </c>
      <c r="BM603" s="608">
        <f t="shared" si="435"/>
        <v>0.82758620689655171</v>
      </c>
      <c r="BN603" s="607">
        <v>30</v>
      </c>
      <c r="BO603" s="608">
        <f t="shared" si="436"/>
        <v>8.6107921928817444E-3</v>
      </c>
      <c r="BP603" s="607">
        <v>118</v>
      </c>
      <c r="BQ603" s="608">
        <f t="shared" si="422"/>
        <v>3.3869115958668199E-2</v>
      </c>
      <c r="BR603" s="607">
        <f t="shared" si="423"/>
        <v>148</v>
      </c>
      <c r="BS603" s="608">
        <f t="shared" si="437"/>
        <v>4.2479908151549943E-2</v>
      </c>
      <c r="BT603" s="605">
        <v>1</v>
      </c>
      <c r="BU603" s="608">
        <f t="shared" si="438"/>
        <v>0.25</v>
      </c>
      <c r="BV603" s="605">
        <v>0</v>
      </c>
      <c r="BW603" s="608">
        <f t="shared" si="439"/>
        <v>0</v>
      </c>
      <c r="BX603" s="411" t="str">
        <f t="shared" si="440"/>
        <v/>
      </c>
    </row>
    <row r="604" spans="1:76" s="486" customFormat="1" x14ac:dyDescent="0.2">
      <c r="A604" s="400" t="s">
        <v>278</v>
      </c>
      <c r="B604" s="400" t="s">
        <v>279</v>
      </c>
      <c r="C604" s="400" t="s">
        <v>280</v>
      </c>
      <c r="D604" s="400" t="s">
        <v>507</v>
      </c>
      <c r="E604" s="400" t="s">
        <v>504</v>
      </c>
      <c r="F604" s="400" t="s">
        <v>519</v>
      </c>
      <c r="G604" s="12" t="s">
        <v>920</v>
      </c>
      <c r="H604" s="10" t="s">
        <v>1109</v>
      </c>
      <c r="I604" s="10" t="s">
        <v>934</v>
      </c>
      <c r="J604" s="12"/>
      <c r="K604" s="401"/>
      <c r="L604" s="401"/>
      <c r="M604" s="402"/>
      <c r="N604" s="401"/>
      <c r="O604" s="401"/>
      <c r="P604" s="401"/>
      <c r="Q604" s="403"/>
      <c r="R604" s="403"/>
      <c r="S604" s="403"/>
      <c r="T604" s="430" t="s">
        <v>510</v>
      </c>
      <c r="U604" s="405">
        <v>2</v>
      </c>
      <c r="V604" s="405">
        <v>2</v>
      </c>
      <c r="W604" s="405">
        <v>2</v>
      </c>
      <c r="X604" s="113">
        <f t="shared" si="424"/>
        <v>1</v>
      </c>
      <c r="Y604" s="114">
        <f t="shared" si="425"/>
        <v>293.5</v>
      </c>
      <c r="Z604" s="428" t="str">
        <f t="shared" si="446"/>
        <v/>
      </c>
      <c r="AA604" s="406"/>
      <c r="AB604" s="407"/>
      <c r="AC604" s="406"/>
      <c r="AD604" s="407"/>
      <c r="AE604" s="406"/>
      <c r="AF604" s="407"/>
      <c r="AG604" s="406"/>
      <c r="AH604" s="407"/>
      <c r="AI604" s="597">
        <v>1</v>
      </c>
      <c r="AJ604" s="115">
        <f t="shared" si="452"/>
        <v>0.5</v>
      </c>
      <c r="AK604" s="597">
        <v>1</v>
      </c>
      <c r="AL604" s="115">
        <f t="shared" si="453"/>
        <v>0.5</v>
      </c>
      <c r="AM604" s="408">
        <v>586</v>
      </c>
      <c r="AN604" s="114">
        <v>1</v>
      </c>
      <c r="AO604" s="118">
        <f t="shared" si="441"/>
        <v>1.7035775127768314E-3</v>
      </c>
      <c r="AP604" s="114">
        <f t="shared" si="449"/>
        <v>587</v>
      </c>
      <c r="AQ604" s="167">
        <v>960</v>
      </c>
      <c r="AR604" s="665">
        <v>0.61145833333333333</v>
      </c>
      <c r="AS604" s="403" t="str">
        <f t="shared" si="426"/>
        <v/>
      </c>
      <c r="AT604" s="403" t="str">
        <f t="shared" si="442"/>
        <v/>
      </c>
      <c r="AU604" s="428" t="str">
        <f t="shared" si="427"/>
        <v/>
      </c>
      <c r="AV604" s="428"/>
      <c r="AW604" s="407" t="str">
        <f t="shared" si="413"/>
        <v/>
      </c>
      <c r="AX604" s="428"/>
      <c r="AY604" s="407" t="str">
        <f t="shared" si="443"/>
        <v/>
      </c>
      <c r="AZ604" s="428" t="str">
        <f t="shared" si="428"/>
        <v/>
      </c>
      <c r="BA604" s="407" t="str">
        <f t="shared" si="429"/>
        <v/>
      </c>
      <c r="BB604" s="428" t="s">
        <v>323</v>
      </c>
      <c r="BC604" s="407" t="str">
        <f t="shared" si="430"/>
        <v/>
      </c>
      <c r="BD604" s="406" t="s">
        <v>323</v>
      </c>
      <c r="BE604" s="407" t="str">
        <f t="shared" si="444"/>
        <v/>
      </c>
      <c r="BF604" s="406" t="str">
        <f t="shared" si="431"/>
        <v/>
      </c>
      <c r="BG604" s="407" t="str">
        <f t="shared" si="432"/>
        <v/>
      </c>
      <c r="BH604" s="428"/>
      <c r="BI604" s="407" t="str">
        <f t="shared" si="433"/>
        <v/>
      </c>
      <c r="BJ604" s="406"/>
      <c r="BK604" s="407" t="str">
        <f t="shared" si="445"/>
        <v/>
      </c>
      <c r="BL604" s="406" t="str">
        <f t="shared" si="434"/>
        <v/>
      </c>
      <c r="BM604" s="407" t="str">
        <f t="shared" si="435"/>
        <v/>
      </c>
      <c r="BN604" s="428"/>
      <c r="BO604" s="407" t="str">
        <f t="shared" si="436"/>
        <v/>
      </c>
      <c r="BP604" s="428"/>
      <c r="BQ604" s="407" t="str">
        <f t="shared" si="422"/>
        <v/>
      </c>
      <c r="BR604" s="428" t="str">
        <f t="shared" si="423"/>
        <v/>
      </c>
      <c r="BS604" s="407" t="str">
        <f t="shared" si="437"/>
        <v/>
      </c>
      <c r="BT604" s="597">
        <v>2</v>
      </c>
      <c r="BU604" s="115">
        <f t="shared" si="438"/>
        <v>1</v>
      </c>
      <c r="BV604" s="597">
        <v>2</v>
      </c>
      <c r="BW604" s="115">
        <f t="shared" si="439"/>
        <v>1</v>
      </c>
      <c r="BX604" s="409" t="str">
        <f t="shared" si="440"/>
        <v/>
      </c>
    </row>
    <row r="605" spans="1:76" s="167" customFormat="1" x14ac:dyDescent="0.2">
      <c r="A605" s="379" t="s">
        <v>278</v>
      </c>
      <c r="B605" s="379" t="s">
        <v>279</v>
      </c>
      <c r="C605" s="379" t="s">
        <v>281</v>
      </c>
      <c r="D605" s="379" t="s">
        <v>507</v>
      </c>
      <c r="E605" s="379" t="s">
        <v>504</v>
      </c>
      <c r="F605" s="379" t="s">
        <v>519</v>
      </c>
      <c r="G605" s="10" t="s">
        <v>920</v>
      </c>
      <c r="H605" s="10" t="s">
        <v>1109</v>
      </c>
      <c r="I605" s="10" t="s">
        <v>934</v>
      </c>
      <c r="J605" s="10"/>
      <c r="K605" s="380"/>
      <c r="L605" s="380"/>
      <c r="M605" s="381"/>
      <c r="N605" s="380"/>
      <c r="O605" s="380"/>
      <c r="P605" s="380"/>
      <c r="Q605" s="382"/>
      <c r="R605" s="382"/>
      <c r="S605" s="382"/>
      <c r="T605" s="391" t="s">
        <v>510</v>
      </c>
      <c r="U605" s="383">
        <v>3</v>
      </c>
      <c r="V605" s="383">
        <v>3</v>
      </c>
      <c r="W605" s="383">
        <v>3</v>
      </c>
      <c r="X605" s="123">
        <f t="shared" si="424"/>
        <v>1</v>
      </c>
      <c r="Y605" s="601">
        <f t="shared" si="425"/>
        <v>271</v>
      </c>
      <c r="Z605" s="388" t="str">
        <f t="shared" si="446"/>
        <v/>
      </c>
      <c r="AA605" s="384"/>
      <c r="AB605" s="385"/>
      <c r="AC605" s="384"/>
      <c r="AD605" s="385"/>
      <c r="AE605" s="384"/>
      <c r="AF605" s="385"/>
      <c r="AG605" s="384"/>
      <c r="AH605" s="385"/>
      <c r="AI605" s="600">
        <v>2</v>
      </c>
      <c r="AJ605" s="598">
        <f t="shared" si="452"/>
        <v>0.66666666666666663</v>
      </c>
      <c r="AK605" s="600">
        <v>2</v>
      </c>
      <c r="AL605" s="598">
        <f t="shared" si="453"/>
        <v>0.66666666666666663</v>
      </c>
      <c r="AM605" s="386">
        <v>811</v>
      </c>
      <c r="AN605" s="601">
        <v>2</v>
      </c>
      <c r="AO605" s="602">
        <f t="shared" si="441"/>
        <v>2.4600246002460025E-3</v>
      </c>
      <c r="AP605" s="601">
        <f t="shared" si="449"/>
        <v>813</v>
      </c>
      <c r="AQ605" s="167">
        <v>1810</v>
      </c>
      <c r="AR605" s="665">
        <v>0.44917127071823204</v>
      </c>
      <c r="AS605" s="382" t="str">
        <f t="shared" si="426"/>
        <v/>
      </c>
      <c r="AT605" s="382" t="str">
        <f t="shared" si="442"/>
        <v/>
      </c>
      <c r="AU605" s="388" t="str">
        <f t="shared" si="427"/>
        <v/>
      </c>
      <c r="AV605" s="388"/>
      <c r="AW605" s="385" t="str">
        <f t="shared" si="413"/>
        <v/>
      </c>
      <c r="AX605" s="388"/>
      <c r="AY605" s="385" t="str">
        <f t="shared" si="443"/>
        <v/>
      </c>
      <c r="AZ605" s="388" t="str">
        <f t="shared" si="428"/>
        <v/>
      </c>
      <c r="BA605" s="385" t="str">
        <f t="shared" si="429"/>
        <v/>
      </c>
      <c r="BB605" s="388"/>
      <c r="BC605" s="385" t="str">
        <f t="shared" si="430"/>
        <v/>
      </c>
      <c r="BD605" s="384"/>
      <c r="BE605" s="385" t="str">
        <f t="shared" si="444"/>
        <v/>
      </c>
      <c r="BF605" s="384" t="str">
        <f t="shared" si="431"/>
        <v/>
      </c>
      <c r="BG605" s="385" t="str">
        <f t="shared" si="432"/>
        <v/>
      </c>
      <c r="BH605" s="388"/>
      <c r="BI605" s="385" t="str">
        <f t="shared" si="433"/>
        <v/>
      </c>
      <c r="BJ605" s="384"/>
      <c r="BK605" s="385" t="str">
        <f t="shared" si="445"/>
        <v/>
      </c>
      <c r="BL605" s="384" t="str">
        <f t="shared" si="434"/>
        <v/>
      </c>
      <c r="BM605" s="385" t="str">
        <f t="shared" si="435"/>
        <v/>
      </c>
      <c r="BN605" s="388"/>
      <c r="BO605" s="385" t="str">
        <f t="shared" si="436"/>
        <v/>
      </c>
      <c r="BP605" s="388"/>
      <c r="BQ605" s="385" t="str">
        <f t="shared" si="422"/>
        <v/>
      </c>
      <c r="BR605" s="388" t="str">
        <f t="shared" si="423"/>
        <v/>
      </c>
      <c r="BS605" s="385" t="str">
        <f t="shared" si="437"/>
        <v/>
      </c>
      <c r="BT605" s="600">
        <v>2</v>
      </c>
      <c r="BU605" s="598">
        <f t="shared" si="438"/>
        <v>0.66666666666666663</v>
      </c>
      <c r="BV605" s="600">
        <v>2</v>
      </c>
      <c r="BW605" s="598">
        <f t="shared" si="439"/>
        <v>0.66666666666666663</v>
      </c>
      <c r="BX605" s="387" t="str">
        <f t="shared" si="440"/>
        <v/>
      </c>
    </row>
    <row r="606" spans="1:76" s="167" customFormat="1" x14ac:dyDescent="0.2">
      <c r="A606" s="379" t="s">
        <v>278</v>
      </c>
      <c r="B606" s="379" t="s">
        <v>279</v>
      </c>
      <c r="C606" s="379" t="s">
        <v>282</v>
      </c>
      <c r="D606" s="379" t="s">
        <v>507</v>
      </c>
      <c r="E606" s="379" t="s">
        <v>504</v>
      </c>
      <c r="F606" s="379" t="s">
        <v>519</v>
      </c>
      <c r="G606" s="10" t="s">
        <v>920</v>
      </c>
      <c r="H606" s="12" t="s">
        <v>1109</v>
      </c>
      <c r="I606" s="10" t="s">
        <v>934</v>
      </c>
      <c r="J606" s="10"/>
      <c r="K606" s="380"/>
      <c r="L606" s="380"/>
      <c r="M606" s="381"/>
      <c r="N606" s="380"/>
      <c r="O606" s="380"/>
      <c r="P606" s="380"/>
      <c r="Q606" s="382"/>
      <c r="R606" s="382"/>
      <c r="S606" s="382"/>
      <c r="T606" s="391" t="s">
        <v>510</v>
      </c>
      <c r="U606" s="383">
        <v>1</v>
      </c>
      <c r="V606" s="383">
        <v>1</v>
      </c>
      <c r="W606" s="383">
        <v>1</v>
      </c>
      <c r="X606" s="123">
        <f t="shared" si="424"/>
        <v>1</v>
      </c>
      <c r="Y606" s="601">
        <f t="shared" si="425"/>
        <v>230</v>
      </c>
      <c r="Z606" s="388" t="str">
        <f t="shared" si="446"/>
        <v/>
      </c>
      <c r="AA606" s="384"/>
      <c r="AB606" s="385"/>
      <c r="AC606" s="384"/>
      <c r="AD606" s="385"/>
      <c r="AE606" s="384"/>
      <c r="AF606" s="385"/>
      <c r="AG606" s="384"/>
      <c r="AH606" s="385"/>
      <c r="AI606" s="600">
        <v>0</v>
      </c>
      <c r="AJ606" s="598">
        <f t="shared" si="452"/>
        <v>0</v>
      </c>
      <c r="AK606" s="600">
        <v>0</v>
      </c>
      <c r="AL606" s="598">
        <f t="shared" si="453"/>
        <v>0</v>
      </c>
      <c r="AM606" s="386">
        <v>230</v>
      </c>
      <c r="AN606" s="601">
        <v>0</v>
      </c>
      <c r="AO606" s="602">
        <f t="shared" si="441"/>
        <v>0</v>
      </c>
      <c r="AP606" s="601">
        <f t="shared" si="449"/>
        <v>230</v>
      </c>
      <c r="AQ606" s="167">
        <v>520</v>
      </c>
      <c r="AR606" s="665">
        <v>0.44230769230769229</v>
      </c>
      <c r="AS606" s="382" t="str">
        <f t="shared" si="426"/>
        <v/>
      </c>
      <c r="AT606" s="382" t="str">
        <f t="shared" si="442"/>
        <v/>
      </c>
      <c r="AU606" s="388" t="str">
        <f t="shared" si="427"/>
        <v/>
      </c>
      <c r="AV606" s="388"/>
      <c r="AW606" s="385" t="str">
        <f t="shared" si="413"/>
        <v/>
      </c>
      <c r="AX606" s="388"/>
      <c r="AY606" s="385" t="str">
        <f t="shared" si="443"/>
        <v/>
      </c>
      <c r="AZ606" s="388" t="str">
        <f t="shared" si="428"/>
        <v/>
      </c>
      <c r="BA606" s="385" t="str">
        <f t="shared" si="429"/>
        <v/>
      </c>
      <c r="BB606" s="388" t="s">
        <v>323</v>
      </c>
      <c r="BC606" s="385" t="str">
        <f t="shared" si="430"/>
        <v/>
      </c>
      <c r="BD606" s="384" t="s">
        <v>323</v>
      </c>
      <c r="BE606" s="385" t="str">
        <f t="shared" si="444"/>
        <v/>
      </c>
      <c r="BF606" s="384" t="str">
        <f t="shared" si="431"/>
        <v/>
      </c>
      <c r="BG606" s="385" t="str">
        <f t="shared" si="432"/>
        <v/>
      </c>
      <c r="BH606" s="388"/>
      <c r="BI606" s="385" t="str">
        <f t="shared" si="433"/>
        <v/>
      </c>
      <c r="BJ606" s="384"/>
      <c r="BK606" s="385" t="str">
        <f t="shared" si="445"/>
        <v/>
      </c>
      <c r="BL606" s="384" t="str">
        <f t="shared" si="434"/>
        <v/>
      </c>
      <c r="BM606" s="385" t="str">
        <f t="shared" si="435"/>
        <v/>
      </c>
      <c r="BN606" s="388"/>
      <c r="BO606" s="385" t="str">
        <f t="shared" si="436"/>
        <v/>
      </c>
      <c r="BP606" s="388"/>
      <c r="BQ606" s="385" t="str">
        <f t="shared" si="422"/>
        <v/>
      </c>
      <c r="BR606" s="388" t="str">
        <f t="shared" si="423"/>
        <v/>
      </c>
      <c r="BS606" s="385" t="str">
        <f t="shared" si="437"/>
        <v/>
      </c>
      <c r="BT606" s="600">
        <v>1</v>
      </c>
      <c r="BU606" s="598">
        <f t="shared" si="438"/>
        <v>1</v>
      </c>
      <c r="BV606" s="600">
        <v>1</v>
      </c>
      <c r="BW606" s="598">
        <f t="shared" si="439"/>
        <v>1</v>
      </c>
      <c r="BX606" s="387" t="str">
        <f t="shared" si="440"/>
        <v/>
      </c>
    </row>
    <row r="607" spans="1:76" s="167" customFormat="1" ht="13.5" thickBot="1" x14ac:dyDescent="0.25">
      <c r="A607" s="379" t="s">
        <v>278</v>
      </c>
      <c r="B607" s="379" t="s">
        <v>283</v>
      </c>
      <c r="C607" s="379" t="s">
        <v>502</v>
      </c>
      <c r="D607" s="379" t="s">
        <v>507</v>
      </c>
      <c r="E607" s="379" t="s">
        <v>504</v>
      </c>
      <c r="F607" s="379" t="s">
        <v>519</v>
      </c>
      <c r="G607" s="10" t="s">
        <v>920</v>
      </c>
      <c r="H607" s="10" t="s">
        <v>1109</v>
      </c>
      <c r="I607" s="10" t="s">
        <v>934</v>
      </c>
      <c r="J607" s="10"/>
      <c r="K607" s="380"/>
      <c r="L607" s="380"/>
      <c r="M607" s="381"/>
      <c r="N607" s="380"/>
      <c r="O607" s="380"/>
      <c r="P607" s="380"/>
      <c r="Q607" s="382"/>
      <c r="R607" s="382"/>
      <c r="S607" s="382"/>
      <c r="T607" s="127" t="s">
        <v>386</v>
      </c>
      <c r="U607" s="383">
        <v>6</v>
      </c>
      <c r="V607" s="600">
        <v>0</v>
      </c>
      <c r="W607" s="600">
        <v>7</v>
      </c>
      <c r="X607" s="123">
        <f t="shared" si="424"/>
        <v>1.1666666666666667</v>
      </c>
      <c r="Y607" s="601">
        <f t="shared" si="425"/>
        <v>383.16666666666669</v>
      </c>
      <c r="Z607" s="601">
        <f t="shared" si="446"/>
        <v>256.83333333333331</v>
      </c>
      <c r="AA607" s="384"/>
      <c r="AB607" s="385"/>
      <c r="AC607" s="384"/>
      <c r="AD607" s="385"/>
      <c r="AE607" s="384"/>
      <c r="AF607" s="385"/>
      <c r="AG607" s="384"/>
      <c r="AH607" s="385"/>
      <c r="AI607" s="600">
        <v>4</v>
      </c>
      <c r="AJ607" s="598">
        <f t="shared" si="452"/>
        <v>0.5714285714285714</v>
      </c>
      <c r="AK607" s="600">
        <v>4</v>
      </c>
      <c r="AL607" s="598">
        <f t="shared" si="453"/>
        <v>0.66666666666666663</v>
      </c>
      <c r="AM607" s="386">
        <v>2268</v>
      </c>
      <c r="AN607" s="601">
        <v>31</v>
      </c>
      <c r="AO607" s="602">
        <f t="shared" si="441"/>
        <v>1.3484123531970421E-2</v>
      </c>
      <c r="AP607" s="601">
        <f t="shared" si="449"/>
        <v>2299</v>
      </c>
      <c r="AQ607" s="167">
        <v>2880</v>
      </c>
      <c r="AR607" s="665">
        <v>0.79826388888888888</v>
      </c>
      <c r="AS607" s="386">
        <f t="shared" si="426"/>
        <v>2268</v>
      </c>
      <c r="AT607" s="386">
        <f t="shared" si="442"/>
        <v>31</v>
      </c>
      <c r="AU607" s="601">
        <f t="shared" si="427"/>
        <v>2299</v>
      </c>
      <c r="AV607" s="601">
        <v>1510</v>
      </c>
      <c r="AW607" s="598">
        <f t="shared" si="413"/>
        <v>0.66578483245149911</v>
      </c>
      <c r="AX607" s="601">
        <v>31</v>
      </c>
      <c r="AY607" s="598">
        <f t="shared" si="443"/>
        <v>1</v>
      </c>
      <c r="AZ607" s="601">
        <f t="shared" si="428"/>
        <v>1541</v>
      </c>
      <c r="BA607" s="598">
        <f t="shared" si="429"/>
        <v>0.6702914310569813</v>
      </c>
      <c r="BB607" s="601">
        <v>40</v>
      </c>
      <c r="BC607" s="598">
        <f t="shared" si="430"/>
        <v>2.6490066225165563E-2</v>
      </c>
      <c r="BD607" s="600">
        <v>10</v>
      </c>
      <c r="BE607" s="598">
        <f t="shared" si="444"/>
        <v>0.32258064516129031</v>
      </c>
      <c r="BF607" s="600">
        <f t="shared" si="431"/>
        <v>50</v>
      </c>
      <c r="BG607" s="598">
        <f t="shared" si="432"/>
        <v>3.2446463335496431E-2</v>
      </c>
      <c r="BH607" s="601">
        <v>14</v>
      </c>
      <c r="BI607" s="598">
        <f t="shared" si="433"/>
        <v>0.35</v>
      </c>
      <c r="BJ607" s="600">
        <v>4</v>
      </c>
      <c r="BK607" s="598">
        <f t="shared" si="445"/>
        <v>0.4</v>
      </c>
      <c r="BL607" s="600">
        <f t="shared" si="434"/>
        <v>18</v>
      </c>
      <c r="BM607" s="598">
        <f t="shared" si="435"/>
        <v>0.36</v>
      </c>
      <c r="BN607" s="601">
        <v>0</v>
      </c>
      <c r="BO607" s="598">
        <f t="shared" si="436"/>
        <v>0</v>
      </c>
      <c r="BP607" s="601">
        <v>87</v>
      </c>
      <c r="BQ607" s="598">
        <f t="shared" si="422"/>
        <v>5.6456846203763789E-2</v>
      </c>
      <c r="BR607" s="601">
        <f t="shared" si="423"/>
        <v>87</v>
      </c>
      <c r="BS607" s="598">
        <f t="shared" si="437"/>
        <v>5.6456846203763789E-2</v>
      </c>
      <c r="BT607" s="600">
        <v>2</v>
      </c>
      <c r="BU607" s="598">
        <f t="shared" si="438"/>
        <v>0.2857142857142857</v>
      </c>
      <c r="BV607" s="600">
        <v>2</v>
      </c>
      <c r="BW607" s="598">
        <f t="shared" si="439"/>
        <v>0.33333333333333331</v>
      </c>
      <c r="BX607" s="387" t="str">
        <f t="shared" si="440"/>
        <v/>
      </c>
    </row>
    <row r="608" spans="1:76" s="167" customFormat="1" x14ac:dyDescent="0.2">
      <c r="A608" s="379" t="s">
        <v>278</v>
      </c>
      <c r="B608" s="379" t="s">
        <v>432</v>
      </c>
      <c r="C608" s="379" t="s">
        <v>502</v>
      </c>
      <c r="D608" s="379" t="s">
        <v>507</v>
      </c>
      <c r="E608" s="379" t="s">
        <v>504</v>
      </c>
      <c r="F608" s="379" t="s">
        <v>519</v>
      </c>
      <c r="G608" s="10" t="s">
        <v>920</v>
      </c>
      <c r="H608" s="10" t="s">
        <v>1109</v>
      </c>
      <c r="I608" s="10" t="s">
        <v>934</v>
      </c>
      <c r="J608" s="10"/>
      <c r="K608" s="380"/>
      <c r="L608" s="380"/>
      <c r="M608" s="381"/>
      <c r="N608" s="380"/>
      <c r="O608" s="380"/>
      <c r="P608" s="380"/>
      <c r="Q608" s="382"/>
      <c r="R608" s="382"/>
      <c r="S608" s="382"/>
      <c r="T608" s="391" t="s">
        <v>510</v>
      </c>
      <c r="U608" s="383">
        <v>6</v>
      </c>
      <c r="V608" s="383">
        <v>6</v>
      </c>
      <c r="W608" s="383">
        <v>6</v>
      </c>
      <c r="X608" s="123">
        <f t="shared" si="424"/>
        <v>1</v>
      </c>
      <c r="Y608" s="601">
        <f t="shared" si="425"/>
        <v>1039.6666666666667</v>
      </c>
      <c r="Z608" s="388" t="str">
        <f t="shared" si="446"/>
        <v/>
      </c>
      <c r="AA608" s="384"/>
      <c r="AB608" s="385"/>
      <c r="AC608" s="384"/>
      <c r="AD608" s="385"/>
      <c r="AE608" s="384"/>
      <c r="AF608" s="385"/>
      <c r="AG608" s="384"/>
      <c r="AH608" s="385"/>
      <c r="AI608" s="600">
        <v>3</v>
      </c>
      <c r="AJ608" s="598">
        <f t="shared" si="452"/>
        <v>0.5</v>
      </c>
      <c r="AK608" s="600">
        <v>3</v>
      </c>
      <c r="AL608" s="598">
        <f t="shared" si="453"/>
        <v>0.5</v>
      </c>
      <c r="AM608" s="386">
        <v>6233</v>
      </c>
      <c r="AN608" s="601">
        <v>5</v>
      </c>
      <c r="AO608" s="602">
        <f t="shared" si="441"/>
        <v>8.0153895479320291E-4</v>
      </c>
      <c r="AP608" s="601">
        <f t="shared" si="449"/>
        <v>6238</v>
      </c>
      <c r="AQ608" s="167">
        <v>9860</v>
      </c>
      <c r="AR608" s="665">
        <v>0.63265720081135901</v>
      </c>
      <c r="AS608" s="382" t="str">
        <f t="shared" si="426"/>
        <v/>
      </c>
      <c r="AT608" s="382" t="str">
        <f t="shared" si="442"/>
        <v/>
      </c>
      <c r="AU608" s="388" t="str">
        <f t="shared" si="427"/>
        <v/>
      </c>
      <c r="AV608" s="388"/>
      <c r="AW608" s="385" t="str">
        <f t="shared" si="413"/>
        <v/>
      </c>
      <c r="AX608" s="388"/>
      <c r="AY608" s="385" t="str">
        <f t="shared" si="443"/>
        <v/>
      </c>
      <c r="AZ608" s="388" t="str">
        <f t="shared" si="428"/>
        <v/>
      </c>
      <c r="BA608" s="385" t="str">
        <f t="shared" si="429"/>
        <v/>
      </c>
      <c r="BB608" s="388"/>
      <c r="BC608" s="385" t="str">
        <f t="shared" si="430"/>
        <v/>
      </c>
      <c r="BD608" s="384"/>
      <c r="BE608" s="385" t="str">
        <f t="shared" si="444"/>
        <v/>
      </c>
      <c r="BF608" s="384" t="str">
        <f t="shared" si="431"/>
        <v/>
      </c>
      <c r="BG608" s="385" t="str">
        <f t="shared" si="432"/>
        <v/>
      </c>
      <c r="BH608" s="388"/>
      <c r="BI608" s="385" t="str">
        <f t="shared" si="433"/>
        <v/>
      </c>
      <c r="BJ608" s="384"/>
      <c r="BK608" s="385" t="str">
        <f t="shared" si="445"/>
        <v/>
      </c>
      <c r="BL608" s="384" t="str">
        <f t="shared" si="434"/>
        <v/>
      </c>
      <c r="BM608" s="385" t="str">
        <f t="shared" si="435"/>
        <v/>
      </c>
      <c r="BN608" s="388"/>
      <c r="BO608" s="385" t="str">
        <f t="shared" si="436"/>
        <v/>
      </c>
      <c r="BP608" s="388"/>
      <c r="BQ608" s="385" t="str">
        <f t="shared" si="422"/>
        <v/>
      </c>
      <c r="BR608" s="388" t="str">
        <f t="shared" si="423"/>
        <v/>
      </c>
      <c r="BS608" s="385" t="str">
        <f t="shared" si="437"/>
        <v/>
      </c>
      <c r="BT608" s="600">
        <v>2</v>
      </c>
      <c r="BU608" s="598">
        <f t="shared" si="438"/>
        <v>0.33333333333333331</v>
      </c>
      <c r="BV608" s="600">
        <v>2</v>
      </c>
      <c r="BW608" s="598">
        <f t="shared" si="439"/>
        <v>0.33333333333333331</v>
      </c>
      <c r="BX608" s="387" t="str">
        <f t="shared" si="440"/>
        <v/>
      </c>
    </row>
    <row r="609" spans="1:76" s="167" customFormat="1" ht="13.5" thickBot="1" x14ac:dyDescent="0.25">
      <c r="A609" s="379" t="s">
        <v>278</v>
      </c>
      <c r="B609" s="379" t="s">
        <v>284</v>
      </c>
      <c r="C609" s="379" t="s">
        <v>502</v>
      </c>
      <c r="D609" s="379" t="s">
        <v>507</v>
      </c>
      <c r="E609" s="379" t="s">
        <v>504</v>
      </c>
      <c r="F609" s="379" t="s">
        <v>519</v>
      </c>
      <c r="G609" s="10" t="s">
        <v>920</v>
      </c>
      <c r="H609" s="10" t="s">
        <v>1109</v>
      </c>
      <c r="I609" s="10" t="s">
        <v>934</v>
      </c>
      <c r="J609" s="10"/>
      <c r="K609" s="380"/>
      <c r="L609" s="380"/>
      <c r="M609" s="381"/>
      <c r="N609" s="380"/>
      <c r="O609" s="380"/>
      <c r="P609" s="380"/>
      <c r="Q609" s="382"/>
      <c r="R609" s="382"/>
      <c r="S609" s="382"/>
      <c r="T609" s="127" t="s">
        <v>386</v>
      </c>
      <c r="U609" s="383">
        <v>6</v>
      </c>
      <c r="V609" s="600">
        <v>0</v>
      </c>
      <c r="W609" s="600">
        <v>7</v>
      </c>
      <c r="X609" s="123">
        <f t="shared" si="424"/>
        <v>1.1666666666666667</v>
      </c>
      <c r="Y609" s="601">
        <f t="shared" si="425"/>
        <v>316.83333333333331</v>
      </c>
      <c r="Z609" s="601">
        <f t="shared" si="446"/>
        <v>163.66666666666666</v>
      </c>
      <c r="AA609" s="384"/>
      <c r="AB609" s="385"/>
      <c r="AC609" s="384"/>
      <c r="AD609" s="385"/>
      <c r="AE609" s="384"/>
      <c r="AF609" s="385"/>
      <c r="AG609" s="384"/>
      <c r="AH609" s="385"/>
      <c r="AI609" s="600">
        <v>5</v>
      </c>
      <c r="AJ609" s="598">
        <f t="shared" si="452"/>
        <v>0.7142857142857143</v>
      </c>
      <c r="AK609" s="600">
        <v>5</v>
      </c>
      <c r="AL609" s="598">
        <f t="shared" si="453"/>
        <v>0.83333333333333337</v>
      </c>
      <c r="AM609" s="386">
        <v>1899</v>
      </c>
      <c r="AN609" s="601">
        <v>2</v>
      </c>
      <c r="AO609" s="602">
        <f t="shared" si="441"/>
        <v>1.0520778537611783E-3</v>
      </c>
      <c r="AP609" s="601">
        <f t="shared" si="449"/>
        <v>1901</v>
      </c>
      <c r="AQ609" s="167">
        <v>3640</v>
      </c>
      <c r="AR609" s="665">
        <v>0.52225274725274728</v>
      </c>
      <c r="AS609" s="386">
        <f t="shared" si="426"/>
        <v>1899</v>
      </c>
      <c r="AT609" s="386">
        <f t="shared" si="442"/>
        <v>2</v>
      </c>
      <c r="AU609" s="601">
        <f t="shared" si="427"/>
        <v>1901</v>
      </c>
      <c r="AV609" s="601">
        <v>979</v>
      </c>
      <c r="AW609" s="598">
        <f t="shared" si="413"/>
        <v>0.51553449183780942</v>
      </c>
      <c r="AX609" s="601">
        <v>3</v>
      </c>
      <c r="AY609" s="598">
        <f t="shared" si="443"/>
        <v>1.5</v>
      </c>
      <c r="AZ609" s="601">
        <f t="shared" si="428"/>
        <v>982</v>
      </c>
      <c r="BA609" s="598">
        <f t="shared" si="429"/>
        <v>0.51657022619673854</v>
      </c>
      <c r="BB609" s="601">
        <v>15</v>
      </c>
      <c r="BC609" s="598">
        <f t="shared" si="430"/>
        <v>1.5321756894790603E-2</v>
      </c>
      <c r="BD609" s="601">
        <v>3</v>
      </c>
      <c r="BE609" s="598">
        <f t="shared" si="444"/>
        <v>1</v>
      </c>
      <c r="BF609" s="600">
        <f t="shared" si="431"/>
        <v>18</v>
      </c>
      <c r="BG609" s="598">
        <f t="shared" si="432"/>
        <v>1.8329938900203666E-2</v>
      </c>
      <c r="BH609" s="601">
        <v>3</v>
      </c>
      <c r="BI609" s="598">
        <f t="shared" si="433"/>
        <v>0.2</v>
      </c>
      <c r="BJ609" s="601">
        <v>1</v>
      </c>
      <c r="BK609" s="598">
        <f t="shared" si="445"/>
        <v>0.33333333333333331</v>
      </c>
      <c r="BL609" s="600">
        <f t="shared" si="434"/>
        <v>4</v>
      </c>
      <c r="BM609" s="598">
        <f t="shared" si="435"/>
        <v>0.22222222222222221</v>
      </c>
      <c r="BN609" s="601">
        <v>0</v>
      </c>
      <c r="BO609" s="598">
        <f t="shared" si="436"/>
        <v>0</v>
      </c>
      <c r="BP609" s="601">
        <v>54</v>
      </c>
      <c r="BQ609" s="598">
        <f t="shared" si="422"/>
        <v>5.4989816700610997E-2</v>
      </c>
      <c r="BR609" s="601">
        <f t="shared" si="423"/>
        <v>54</v>
      </c>
      <c r="BS609" s="598">
        <f t="shared" si="437"/>
        <v>5.4989816700610997E-2</v>
      </c>
      <c r="BT609" s="600">
        <v>1</v>
      </c>
      <c r="BU609" s="598">
        <f t="shared" si="438"/>
        <v>0.14285714285714285</v>
      </c>
      <c r="BV609" s="600">
        <v>1</v>
      </c>
      <c r="BW609" s="598">
        <f t="shared" si="439"/>
        <v>0.16666666666666666</v>
      </c>
      <c r="BX609" s="387" t="str">
        <f t="shared" si="440"/>
        <v/>
      </c>
    </row>
    <row r="610" spans="1:76" s="167" customFormat="1" ht="13.5" thickBot="1" x14ac:dyDescent="0.25">
      <c r="A610" s="379" t="s">
        <v>278</v>
      </c>
      <c r="B610" s="379" t="s">
        <v>285</v>
      </c>
      <c r="C610" s="379" t="s">
        <v>502</v>
      </c>
      <c r="D610" s="379" t="s">
        <v>507</v>
      </c>
      <c r="E610" s="379" t="s">
        <v>504</v>
      </c>
      <c r="F610" s="379" t="s">
        <v>519</v>
      </c>
      <c r="G610" s="10" t="s">
        <v>920</v>
      </c>
      <c r="H610" s="10" t="s">
        <v>1109</v>
      </c>
      <c r="I610" s="10" t="s">
        <v>934</v>
      </c>
      <c r="J610" s="10"/>
      <c r="K610" s="380"/>
      <c r="L610" s="380"/>
      <c r="M610" s="381"/>
      <c r="N610" s="380"/>
      <c r="O610" s="380"/>
      <c r="P610" s="380"/>
      <c r="Q610" s="382"/>
      <c r="R610" s="382"/>
      <c r="S610" s="382"/>
      <c r="T610" s="127" t="s">
        <v>386</v>
      </c>
      <c r="U610" s="383">
        <v>6</v>
      </c>
      <c r="V610" s="600">
        <v>0</v>
      </c>
      <c r="W610" s="600">
        <v>8</v>
      </c>
      <c r="X610" s="123">
        <f t="shared" si="424"/>
        <v>1.3333333333333333</v>
      </c>
      <c r="Y610" s="601">
        <f t="shared" si="425"/>
        <v>1653.6666666666667</v>
      </c>
      <c r="Z610" s="601">
        <f t="shared" si="446"/>
        <v>942</v>
      </c>
      <c r="AA610" s="384"/>
      <c r="AB610" s="385"/>
      <c r="AC610" s="384"/>
      <c r="AD610" s="385"/>
      <c r="AE610" s="384"/>
      <c r="AF610" s="385"/>
      <c r="AG610" s="384"/>
      <c r="AH610" s="385"/>
      <c r="AI610" s="600">
        <v>5</v>
      </c>
      <c r="AJ610" s="598">
        <f t="shared" si="452"/>
        <v>0.625</v>
      </c>
      <c r="AK610" s="600">
        <v>5</v>
      </c>
      <c r="AL610" s="598">
        <f t="shared" si="453"/>
        <v>0.83333333333333337</v>
      </c>
      <c r="AM610" s="386">
        <v>9909</v>
      </c>
      <c r="AN610" s="601">
        <v>13</v>
      </c>
      <c r="AO610" s="602">
        <f t="shared" si="441"/>
        <v>1.3102197137673855E-3</v>
      </c>
      <c r="AP610" s="601">
        <f t="shared" si="449"/>
        <v>9922</v>
      </c>
      <c r="AQ610" s="167">
        <v>14650</v>
      </c>
      <c r="AR610" s="665">
        <v>0.6772696245733788</v>
      </c>
      <c r="AS610" s="386">
        <f t="shared" si="426"/>
        <v>9909</v>
      </c>
      <c r="AT610" s="386">
        <f t="shared" si="442"/>
        <v>13</v>
      </c>
      <c r="AU610" s="601">
        <f t="shared" si="427"/>
        <v>9922</v>
      </c>
      <c r="AV610" s="601">
        <v>5637</v>
      </c>
      <c r="AW610" s="598">
        <f t="shared" si="413"/>
        <v>0.56887677868604303</v>
      </c>
      <c r="AX610" s="601">
        <v>15</v>
      </c>
      <c r="AY610" s="598">
        <f t="shared" si="443"/>
        <v>1.1538461538461537</v>
      </c>
      <c r="AZ610" s="601">
        <f t="shared" si="428"/>
        <v>5652</v>
      </c>
      <c r="BA610" s="598">
        <f t="shared" si="429"/>
        <v>0.56964321709332799</v>
      </c>
      <c r="BB610" s="601">
        <v>60</v>
      </c>
      <c r="BC610" s="598">
        <f t="shared" si="430"/>
        <v>1.0643959552953698E-2</v>
      </c>
      <c r="BD610" s="601">
        <v>7</v>
      </c>
      <c r="BE610" s="598">
        <f t="shared" si="444"/>
        <v>0.46666666666666667</v>
      </c>
      <c r="BF610" s="600">
        <f t="shared" si="431"/>
        <v>67</v>
      </c>
      <c r="BG610" s="598">
        <f t="shared" si="432"/>
        <v>1.1854210898796886E-2</v>
      </c>
      <c r="BH610" s="601">
        <v>17</v>
      </c>
      <c r="BI610" s="598">
        <f t="shared" si="433"/>
        <v>0.28333333333333333</v>
      </c>
      <c r="BJ610" s="601">
        <v>3</v>
      </c>
      <c r="BK610" s="598">
        <f t="shared" si="445"/>
        <v>0.42857142857142855</v>
      </c>
      <c r="BL610" s="600">
        <f t="shared" si="434"/>
        <v>20</v>
      </c>
      <c r="BM610" s="598">
        <f t="shared" si="435"/>
        <v>0.29850746268656714</v>
      </c>
      <c r="BN610" s="601">
        <v>6</v>
      </c>
      <c r="BO610" s="598">
        <f t="shared" si="436"/>
        <v>1.0615711252653928E-3</v>
      </c>
      <c r="BP610" s="601">
        <v>539</v>
      </c>
      <c r="BQ610" s="598">
        <f t="shared" si="422"/>
        <v>9.5364472753007787E-2</v>
      </c>
      <c r="BR610" s="601">
        <f t="shared" si="423"/>
        <v>545</v>
      </c>
      <c r="BS610" s="598">
        <f t="shared" si="437"/>
        <v>9.6426043878273179E-2</v>
      </c>
      <c r="BT610" s="600">
        <v>0</v>
      </c>
      <c r="BU610" s="598">
        <f t="shared" si="438"/>
        <v>0</v>
      </c>
      <c r="BV610" s="600">
        <v>0</v>
      </c>
      <c r="BW610" s="598">
        <f t="shared" si="439"/>
        <v>0</v>
      </c>
      <c r="BX610" s="387" t="str">
        <f t="shared" si="440"/>
        <v/>
      </c>
    </row>
    <row r="611" spans="1:76" s="167" customFormat="1" x14ac:dyDescent="0.2">
      <c r="A611" s="379" t="s">
        <v>278</v>
      </c>
      <c r="B611" s="379" t="s">
        <v>286</v>
      </c>
      <c r="C611" s="379" t="s">
        <v>287</v>
      </c>
      <c r="D611" s="379" t="s">
        <v>515</v>
      </c>
      <c r="E611" s="379" t="s">
        <v>504</v>
      </c>
      <c r="F611" s="379" t="s">
        <v>519</v>
      </c>
      <c r="G611" s="10" t="s">
        <v>920</v>
      </c>
      <c r="H611" s="10" t="s">
        <v>1109</v>
      </c>
      <c r="I611" s="10" t="s">
        <v>934</v>
      </c>
      <c r="J611" s="10"/>
      <c r="K611" s="380"/>
      <c r="L611" s="380"/>
      <c r="M611" s="381"/>
      <c r="N611" s="380"/>
      <c r="O611" s="380"/>
      <c r="P611" s="380"/>
      <c r="Q611" s="382"/>
      <c r="R611" s="382"/>
      <c r="S611" s="382"/>
      <c r="T611" s="147" t="s">
        <v>386</v>
      </c>
      <c r="U611" s="383">
        <v>1</v>
      </c>
      <c r="V611" s="600">
        <v>0</v>
      </c>
      <c r="W611" s="600">
        <v>2</v>
      </c>
      <c r="X611" s="123">
        <f t="shared" si="424"/>
        <v>2</v>
      </c>
      <c r="Y611" s="601">
        <f t="shared" si="425"/>
        <v>1630</v>
      </c>
      <c r="Z611" s="601">
        <f t="shared" si="446"/>
        <v>678</v>
      </c>
      <c r="AA611" s="600">
        <v>0</v>
      </c>
      <c r="AB611" s="598">
        <f>AA611/W611</f>
        <v>0</v>
      </c>
      <c r="AC611" s="384"/>
      <c r="AD611" s="385"/>
      <c r="AE611" s="600">
        <v>0</v>
      </c>
      <c r="AF611" s="598">
        <f>AE611/U611</f>
        <v>0</v>
      </c>
      <c r="AG611" s="600">
        <f>AE611</f>
        <v>0</v>
      </c>
      <c r="AH611" s="385"/>
      <c r="AI611" s="600">
        <v>1</v>
      </c>
      <c r="AJ611" s="598">
        <f t="shared" si="452"/>
        <v>0.5</v>
      </c>
      <c r="AK611" s="600">
        <v>0</v>
      </c>
      <c r="AL611" s="598">
        <f t="shared" si="453"/>
        <v>0</v>
      </c>
      <c r="AM611" s="386">
        <v>1627</v>
      </c>
      <c r="AN611" s="601">
        <v>3</v>
      </c>
      <c r="AO611" s="602">
        <f t="shared" si="441"/>
        <v>1.8404907975460123E-3</v>
      </c>
      <c r="AP611" s="601">
        <f t="shared" si="449"/>
        <v>1630</v>
      </c>
      <c r="AQ611" s="167">
        <v>3290</v>
      </c>
      <c r="AR611" s="665">
        <v>0.49544072948328266</v>
      </c>
      <c r="AS611" s="386">
        <f t="shared" si="426"/>
        <v>1627</v>
      </c>
      <c r="AT611" s="386">
        <f t="shared" si="442"/>
        <v>3</v>
      </c>
      <c r="AU611" s="601">
        <f t="shared" si="427"/>
        <v>1630</v>
      </c>
      <c r="AV611" s="601">
        <v>674</v>
      </c>
      <c r="AW611" s="598">
        <f t="shared" si="413"/>
        <v>0.41425937307928701</v>
      </c>
      <c r="AX611" s="601">
        <v>4</v>
      </c>
      <c r="AY611" s="598">
        <f t="shared" si="443"/>
        <v>1.3333333333333333</v>
      </c>
      <c r="AZ611" s="601">
        <f t="shared" si="428"/>
        <v>678</v>
      </c>
      <c r="BA611" s="598">
        <f t="shared" si="429"/>
        <v>0.41595092024539876</v>
      </c>
      <c r="BB611" s="601">
        <v>4</v>
      </c>
      <c r="BC611" s="598">
        <f t="shared" si="430"/>
        <v>5.9347181008902079E-3</v>
      </c>
      <c r="BD611" s="601">
        <v>1</v>
      </c>
      <c r="BE611" s="598">
        <f t="shared" si="444"/>
        <v>0.25</v>
      </c>
      <c r="BF611" s="600">
        <f t="shared" si="431"/>
        <v>5</v>
      </c>
      <c r="BG611" s="598">
        <f t="shared" si="432"/>
        <v>7.3746312684365781E-3</v>
      </c>
      <c r="BH611" s="601">
        <v>2</v>
      </c>
      <c r="BI611" s="598">
        <f t="shared" si="433"/>
        <v>0.5</v>
      </c>
      <c r="BJ611" s="601">
        <v>1</v>
      </c>
      <c r="BK611" s="598">
        <f t="shared" si="445"/>
        <v>1</v>
      </c>
      <c r="BL611" s="600">
        <f t="shared" si="434"/>
        <v>3</v>
      </c>
      <c r="BM611" s="598">
        <f t="shared" si="435"/>
        <v>0.6</v>
      </c>
      <c r="BN611" s="601">
        <v>0</v>
      </c>
      <c r="BO611" s="598">
        <f t="shared" si="436"/>
        <v>0</v>
      </c>
      <c r="BP611" s="601">
        <v>9</v>
      </c>
      <c r="BQ611" s="598">
        <f t="shared" si="422"/>
        <v>1.3274336283185841E-2</v>
      </c>
      <c r="BR611" s="601">
        <f t="shared" si="423"/>
        <v>9</v>
      </c>
      <c r="BS611" s="598">
        <f t="shared" si="437"/>
        <v>1.3274336283185841E-2</v>
      </c>
      <c r="BT611" s="600">
        <v>0</v>
      </c>
      <c r="BU611" s="598">
        <f t="shared" si="438"/>
        <v>0</v>
      </c>
      <c r="BV611" s="600">
        <v>0</v>
      </c>
      <c r="BW611" s="598">
        <f t="shared" si="439"/>
        <v>0</v>
      </c>
      <c r="BX611" s="387" t="str">
        <f t="shared" si="440"/>
        <v/>
      </c>
    </row>
    <row r="612" spans="1:76" s="167" customFormat="1" x14ac:dyDescent="0.2">
      <c r="A612" s="379" t="s">
        <v>278</v>
      </c>
      <c r="B612" s="379" t="s">
        <v>286</v>
      </c>
      <c r="C612" s="379" t="s">
        <v>433</v>
      </c>
      <c r="D612" s="379" t="s">
        <v>515</v>
      </c>
      <c r="E612" s="379" t="s">
        <v>504</v>
      </c>
      <c r="F612" s="379" t="s">
        <v>519</v>
      </c>
      <c r="G612" s="10" t="s">
        <v>920</v>
      </c>
      <c r="H612" s="10" t="s">
        <v>1109</v>
      </c>
      <c r="I612" s="10" t="s">
        <v>934</v>
      </c>
      <c r="J612" s="10"/>
      <c r="K612" s="380"/>
      <c r="L612" s="380"/>
      <c r="M612" s="381"/>
      <c r="N612" s="380"/>
      <c r="O612" s="380"/>
      <c r="P612" s="380"/>
      <c r="Q612" s="382"/>
      <c r="R612" s="382"/>
      <c r="S612" s="382"/>
      <c r="T612" s="147" t="s">
        <v>386</v>
      </c>
      <c r="U612" s="383">
        <v>3</v>
      </c>
      <c r="V612" s="600">
        <v>0</v>
      </c>
      <c r="W612" s="600">
        <v>8</v>
      </c>
      <c r="X612" s="123">
        <f t="shared" si="424"/>
        <v>2.6666666666666665</v>
      </c>
      <c r="Y612" s="601">
        <f t="shared" si="425"/>
        <v>2079.3333333333335</v>
      </c>
      <c r="Z612" s="601">
        <f t="shared" si="446"/>
        <v>1175.6666666666667</v>
      </c>
      <c r="AA612" s="600">
        <v>2</v>
      </c>
      <c r="AB612" s="598">
        <f>AA612/W612</f>
        <v>0.25</v>
      </c>
      <c r="AC612" s="384"/>
      <c r="AD612" s="385"/>
      <c r="AE612" s="600">
        <v>2</v>
      </c>
      <c r="AF612" s="598">
        <f>AE612/U612</f>
        <v>0.66666666666666663</v>
      </c>
      <c r="AG612" s="600">
        <f>AE612</f>
        <v>2</v>
      </c>
      <c r="AH612" s="385"/>
      <c r="AI612" s="600">
        <v>2</v>
      </c>
      <c r="AJ612" s="598">
        <f t="shared" si="452"/>
        <v>0.25</v>
      </c>
      <c r="AK612" s="600">
        <v>0</v>
      </c>
      <c r="AL612" s="598">
        <f t="shared" si="453"/>
        <v>0</v>
      </c>
      <c r="AM612" s="386">
        <v>6233</v>
      </c>
      <c r="AN612" s="601">
        <v>5</v>
      </c>
      <c r="AO612" s="602">
        <f t="shared" si="441"/>
        <v>8.0153895479320291E-4</v>
      </c>
      <c r="AP612" s="601">
        <f t="shared" si="449"/>
        <v>6238</v>
      </c>
      <c r="AQ612" s="167">
        <v>9860</v>
      </c>
      <c r="AR612" s="665">
        <v>0.63265720081135901</v>
      </c>
      <c r="AS612" s="386">
        <f t="shared" si="426"/>
        <v>6233</v>
      </c>
      <c r="AT612" s="386">
        <f t="shared" si="442"/>
        <v>5</v>
      </c>
      <c r="AU612" s="601">
        <f t="shared" si="427"/>
        <v>6238</v>
      </c>
      <c r="AV612" s="601">
        <v>3522</v>
      </c>
      <c r="AW612" s="598">
        <f t="shared" si="413"/>
        <v>0.56505695491737529</v>
      </c>
      <c r="AX612" s="601">
        <v>5</v>
      </c>
      <c r="AY612" s="598">
        <f t="shared" si="443"/>
        <v>1</v>
      </c>
      <c r="AZ612" s="601">
        <f t="shared" si="428"/>
        <v>3527</v>
      </c>
      <c r="BA612" s="598">
        <f t="shared" si="429"/>
        <v>0.5654055787111254</v>
      </c>
      <c r="BB612" s="601">
        <v>49</v>
      </c>
      <c r="BC612" s="598">
        <f t="shared" si="430"/>
        <v>1.3912549687677456E-2</v>
      </c>
      <c r="BD612" s="601">
        <v>0</v>
      </c>
      <c r="BE612" s="598">
        <f t="shared" si="444"/>
        <v>0</v>
      </c>
      <c r="BF612" s="600">
        <f t="shared" si="431"/>
        <v>49</v>
      </c>
      <c r="BG612" s="598">
        <f t="shared" si="432"/>
        <v>1.3892826764956054E-2</v>
      </c>
      <c r="BH612" s="601">
        <v>26</v>
      </c>
      <c r="BI612" s="598">
        <f t="shared" si="433"/>
        <v>0.53061224489795922</v>
      </c>
      <c r="BJ612" s="601">
        <v>0</v>
      </c>
      <c r="BK612" s="385" t="str">
        <f t="shared" si="445"/>
        <v/>
      </c>
      <c r="BL612" s="600">
        <f t="shared" si="434"/>
        <v>26</v>
      </c>
      <c r="BM612" s="598">
        <f t="shared" si="435"/>
        <v>0.53061224489795922</v>
      </c>
      <c r="BN612" s="601">
        <v>0</v>
      </c>
      <c r="BO612" s="598">
        <f t="shared" si="436"/>
        <v>0</v>
      </c>
      <c r="BP612" s="601">
        <v>109</v>
      </c>
      <c r="BQ612" s="598">
        <f t="shared" si="422"/>
        <v>3.0904451375106324E-2</v>
      </c>
      <c r="BR612" s="601">
        <f t="shared" si="423"/>
        <v>109</v>
      </c>
      <c r="BS612" s="598">
        <f t="shared" si="437"/>
        <v>3.0904451375106324E-2</v>
      </c>
      <c r="BT612" s="600">
        <v>1</v>
      </c>
      <c r="BU612" s="598">
        <f t="shared" si="438"/>
        <v>0.125</v>
      </c>
      <c r="BV612" s="600">
        <v>0</v>
      </c>
      <c r="BW612" s="598">
        <f t="shared" si="439"/>
        <v>0</v>
      </c>
      <c r="BX612" s="387" t="str">
        <f t="shared" si="440"/>
        <v/>
      </c>
    </row>
    <row r="613" spans="1:76" s="167" customFormat="1" x14ac:dyDescent="0.2">
      <c r="A613" s="379" t="s">
        <v>278</v>
      </c>
      <c r="B613" s="379" t="s">
        <v>286</v>
      </c>
      <c r="C613" s="379" t="s">
        <v>288</v>
      </c>
      <c r="D613" s="379" t="s">
        <v>515</v>
      </c>
      <c r="E613" s="379" t="s">
        <v>504</v>
      </c>
      <c r="F613" s="379" t="s">
        <v>519</v>
      </c>
      <c r="G613" s="10" t="s">
        <v>920</v>
      </c>
      <c r="H613" s="94" t="s">
        <v>1109</v>
      </c>
      <c r="I613" s="10" t="s">
        <v>934</v>
      </c>
      <c r="J613" s="10"/>
      <c r="K613" s="380"/>
      <c r="L613" s="380"/>
      <c r="M613" s="381"/>
      <c r="N613" s="380"/>
      <c r="O613" s="380"/>
      <c r="P613" s="380"/>
      <c r="Q613" s="382"/>
      <c r="R613" s="382"/>
      <c r="S613" s="382"/>
      <c r="T613" s="147" t="s">
        <v>386</v>
      </c>
      <c r="U613" s="383">
        <v>1</v>
      </c>
      <c r="V613" s="600">
        <v>0</v>
      </c>
      <c r="W613" s="600">
        <v>2</v>
      </c>
      <c r="X613" s="123">
        <f t="shared" si="424"/>
        <v>2</v>
      </c>
      <c r="Y613" s="601">
        <f t="shared" si="425"/>
        <v>1901</v>
      </c>
      <c r="Z613" s="601">
        <f t="shared" si="446"/>
        <v>981</v>
      </c>
      <c r="AA613" s="600">
        <v>0</v>
      </c>
      <c r="AB613" s="598">
        <f>AA613/W613</f>
        <v>0</v>
      </c>
      <c r="AC613" s="384"/>
      <c r="AD613" s="385"/>
      <c r="AE613" s="600">
        <v>0</v>
      </c>
      <c r="AF613" s="598">
        <f>AE613/U613</f>
        <v>0</v>
      </c>
      <c r="AG613" s="600">
        <f>AE613</f>
        <v>0</v>
      </c>
      <c r="AH613" s="385"/>
      <c r="AI613" s="600">
        <v>0</v>
      </c>
      <c r="AJ613" s="598">
        <f t="shared" si="452"/>
        <v>0</v>
      </c>
      <c r="AK613" s="600">
        <v>0</v>
      </c>
      <c r="AL613" s="598">
        <f t="shared" si="453"/>
        <v>0</v>
      </c>
      <c r="AM613" s="386">
        <v>1899</v>
      </c>
      <c r="AN613" s="601">
        <v>2</v>
      </c>
      <c r="AO613" s="602">
        <f t="shared" si="441"/>
        <v>1.0520778537611783E-3</v>
      </c>
      <c r="AP613" s="601">
        <f t="shared" si="449"/>
        <v>1901</v>
      </c>
      <c r="AQ613" s="167">
        <v>3640</v>
      </c>
      <c r="AR613" s="665">
        <v>0.52225274725274728</v>
      </c>
      <c r="AS613" s="386">
        <f t="shared" si="426"/>
        <v>1899</v>
      </c>
      <c r="AT613" s="386">
        <f t="shared" si="442"/>
        <v>2</v>
      </c>
      <c r="AU613" s="601">
        <f t="shared" si="427"/>
        <v>1901</v>
      </c>
      <c r="AV613" s="601">
        <v>979</v>
      </c>
      <c r="AW613" s="598">
        <f t="shared" si="413"/>
        <v>0.51553449183780942</v>
      </c>
      <c r="AX613" s="601">
        <v>2</v>
      </c>
      <c r="AY613" s="598">
        <f t="shared" si="443"/>
        <v>1</v>
      </c>
      <c r="AZ613" s="601">
        <f t="shared" si="428"/>
        <v>981</v>
      </c>
      <c r="BA613" s="598">
        <f t="shared" si="429"/>
        <v>0.51604418726985801</v>
      </c>
      <c r="BB613" s="601">
        <v>15</v>
      </c>
      <c r="BC613" s="598">
        <f t="shared" si="430"/>
        <v>1.5321756894790603E-2</v>
      </c>
      <c r="BD613" s="601">
        <v>3</v>
      </c>
      <c r="BE613" s="598">
        <f t="shared" si="444"/>
        <v>1.5</v>
      </c>
      <c r="BF613" s="600">
        <f t="shared" si="431"/>
        <v>18</v>
      </c>
      <c r="BG613" s="598">
        <f t="shared" si="432"/>
        <v>1.834862385321101E-2</v>
      </c>
      <c r="BH613" s="601">
        <v>3</v>
      </c>
      <c r="BI613" s="598">
        <f t="shared" si="433"/>
        <v>0.2</v>
      </c>
      <c r="BJ613" s="601">
        <v>1</v>
      </c>
      <c r="BK613" s="598">
        <f t="shared" si="445"/>
        <v>0.33333333333333331</v>
      </c>
      <c r="BL613" s="600">
        <f t="shared" si="434"/>
        <v>4</v>
      </c>
      <c r="BM613" s="598">
        <f t="shared" si="435"/>
        <v>0.22222222222222221</v>
      </c>
      <c r="BN613" s="601">
        <v>1</v>
      </c>
      <c r="BO613" s="598">
        <f t="shared" si="436"/>
        <v>1.0193679918450561E-3</v>
      </c>
      <c r="BP613" s="601">
        <v>61</v>
      </c>
      <c r="BQ613" s="598">
        <f t="shared" si="422"/>
        <v>6.218144750254842E-2</v>
      </c>
      <c r="BR613" s="601">
        <f t="shared" si="423"/>
        <v>62</v>
      </c>
      <c r="BS613" s="598">
        <f t="shared" si="437"/>
        <v>6.3200815494393478E-2</v>
      </c>
      <c r="BT613" s="600">
        <v>1</v>
      </c>
      <c r="BU613" s="598">
        <f t="shared" si="438"/>
        <v>0.5</v>
      </c>
      <c r="BV613" s="600">
        <v>0</v>
      </c>
      <c r="BW613" s="598">
        <f t="shared" si="439"/>
        <v>0</v>
      </c>
      <c r="BX613" s="387" t="str">
        <f t="shared" si="440"/>
        <v/>
      </c>
    </row>
    <row r="614" spans="1:76" s="167" customFormat="1" x14ac:dyDescent="0.2">
      <c r="A614" s="379" t="s">
        <v>278</v>
      </c>
      <c r="B614" s="379" t="s">
        <v>286</v>
      </c>
      <c r="C614" s="379" t="s">
        <v>289</v>
      </c>
      <c r="D614" s="379" t="s">
        <v>515</v>
      </c>
      <c r="E614" s="379" t="s">
        <v>504</v>
      </c>
      <c r="F614" s="379" t="s">
        <v>519</v>
      </c>
      <c r="G614" s="10" t="s">
        <v>920</v>
      </c>
      <c r="H614" s="94" t="s">
        <v>1109</v>
      </c>
      <c r="I614" s="10" t="s">
        <v>934</v>
      </c>
      <c r="J614" s="10"/>
      <c r="K614" s="391" t="s">
        <v>449</v>
      </c>
      <c r="L614" s="391" t="s">
        <v>1065</v>
      </c>
      <c r="M614" s="473" t="s">
        <v>1066</v>
      </c>
      <c r="N614" s="391" t="s">
        <v>437</v>
      </c>
      <c r="O614" s="391" t="s">
        <v>438</v>
      </c>
      <c r="P614" s="391" t="s">
        <v>438</v>
      </c>
      <c r="Q614" s="386">
        <v>21990</v>
      </c>
      <c r="R614" s="386">
        <v>203</v>
      </c>
      <c r="S614" s="386">
        <v>13</v>
      </c>
      <c r="T614" s="147" t="s">
        <v>386</v>
      </c>
      <c r="U614" s="383">
        <v>5</v>
      </c>
      <c r="V614" s="600">
        <v>0</v>
      </c>
      <c r="W614" s="600">
        <v>18</v>
      </c>
      <c r="X614" s="123">
        <f t="shared" si="424"/>
        <v>3.6</v>
      </c>
      <c r="Y614" s="601">
        <f t="shared" si="425"/>
        <v>2444.1999999999998</v>
      </c>
      <c r="Z614" s="601">
        <f t="shared" si="446"/>
        <v>1437.6</v>
      </c>
      <c r="AA614" s="600">
        <v>3</v>
      </c>
      <c r="AB614" s="598">
        <f>AA614/W614</f>
        <v>0.16666666666666666</v>
      </c>
      <c r="AC614" s="384"/>
      <c r="AD614" s="385"/>
      <c r="AE614" s="600">
        <v>2</v>
      </c>
      <c r="AF614" s="598">
        <f>AE614/U614</f>
        <v>0.4</v>
      </c>
      <c r="AG614" s="600">
        <f>AE614</f>
        <v>2</v>
      </c>
      <c r="AH614" s="385"/>
      <c r="AI614" s="600">
        <v>1</v>
      </c>
      <c r="AJ614" s="598">
        <f t="shared" si="452"/>
        <v>5.5555555555555552E-2</v>
      </c>
      <c r="AK614" s="600">
        <v>0</v>
      </c>
      <c r="AL614" s="598">
        <f t="shared" si="453"/>
        <v>0</v>
      </c>
      <c r="AM614" s="386">
        <v>12177</v>
      </c>
      <c r="AN614" s="601">
        <v>44</v>
      </c>
      <c r="AO614" s="602">
        <f t="shared" si="441"/>
        <v>3.6003600360036002E-3</v>
      </c>
      <c r="AP614" s="601">
        <f t="shared" si="449"/>
        <v>12221</v>
      </c>
      <c r="AQ614" s="167">
        <v>17550</v>
      </c>
      <c r="AR614" s="665">
        <v>0.69635327635327637</v>
      </c>
      <c r="AS614" s="386">
        <f t="shared" si="426"/>
        <v>12177</v>
      </c>
      <c r="AT614" s="386">
        <f t="shared" si="442"/>
        <v>44</v>
      </c>
      <c r="AU614" s="601">
        <f t="shared" si="427"/>
        <v>12221</v>
      </c>
      <c r="AV614" s="601">
        <v>7147</v>
      </c>
      <c r="AW614" s="598">
        <f t="shared" si="413"/>
        <v>0.58692617229202593</v>
      </c>
      <c r="AX614" s="601">
        <v>41</v>
      </c>
      <c r="AY614" s="598">
        <f t="shared" si="443"/>
        <v>0.93181818181818177</v>
      </c>
      <c r="AZ614" s="601">
        <f t="shared" si="428"/>
        <v>7188</v>
      </c>
      <c r="BA614" s="598">
        <f t="shared" si="429"/>
        <v>0.58816790769986094</v>
      </c>
      <c r="BB614" s="601">
        <v>100</v>
      </c>
      <c r="BC614" s="598">
        <f t="shared" si="430"/>
        <v>1.3991884706870015E-2</v>
      </c>
      <c r="BD614" s="601">
        <v>17</v>
      </c>
      <c r="BE614" s="598">
        <f t="shared" si="444"/>
        <v>0.41463414634146339</v>
      </c>
      <c r="BF614" s="600">
        <f t="shared" si="431"/>
        <v>117</v>
      </c>
      <c r="BG614" s="598">
        <f t="shared" si="432"/>
        <v>1.62771285475793E-2</v>
      </c>
      <c r="BH614" s="601">
        <v>31</v>
      </c>
      <c r="BI614" s="598">
        <f t="shared" si="433"/>
        <v>0.31</v>
      </c>
      <c r="BJ614" s="601">
        <v>7</v>
      </c>
      <c r="BK614" s="598">
        <f t="shared" si="445"/>
        <v>0.41176470588235292</v>
      </c>
      <c r="BL614" s="600">
        <f t="shared" si="434"/>
        <v>38</v>
      </c>
      <c r="BM614" s="598">
        <f t="shared" si="435"/>
        <v>0.3247863247863248</v>
      </c>
      <c r="BN614" s="601">
        <v>117</v>
      </c>
      <c r="BO614" s="598">
        <f t="shared" si="436"/>
        <v>1.62771285475793E-2</v>
      </c>
      <c r="BP614" s="601">
        <v>11</v>
      </c>
      <c r="BQ614" s="598">
        <f t="shared" si="422"/>
        <v>1.530328324986088E-3</v>
      </c>
      <c r="BR614" s="601">
        <f t="shared" si="423"/>
        <v>128</v>
      </c>
      <c r="BS614" s="598">
        <f t="shared" si="437"/>
        <v>1.7807456872565387E-2</v>
      </c>
      <c r="BT614" s="600">
        <v>5</v>
      </c>
      <c r="BU614" s="598">
        <f t="shared" si="438"/>
        <v>0.27777777777777779</v>
      </c>
      <c r="BV614" s="600">
        <v>2</v>
      </c>
      <c r="BW614" s="598">
        <f t="shared" si="439"/>
        <v>0.4</v>
      </c>
      <c r="BX614" s="387" t="str">
        <f t="shared" si="440"/>
        <v/>
      </c>
    </row>
    <row r="615" spans="1:76" s="487" customFormat="1" ht="13.5" thickBot="1" x14ac:dyDescent="0.25">
      <c r="A615" s="392" t="s">
        <v>278</v>
      </c>
      <c r="B615" s="392" t="s">
        <v>286</v>
      </c>
      <c r="C615" s="392" t="s">
        <v>502</v>
      </c>
      <c r="D615" s="392" t="s">
        <v>509</v>
      </c>
      <c r="E615" s="392" t="s">
        <v>504</v>
      </c>
      <c r="F615" s="392" t="s">
        <v>519</v>
      </c>
      <c r="G615" s="9" t="s">
        <v>920</v>
      </c>
      <c r="H615" s="94" t="s">
        <v>1109</v>
      </c>
      <c r="I615" s="10" t="s">
        <v>934</v>
      </c>
      <c r="J615" s="9"/>
      <c r="K615" s="467"/>
      <c r="L615" s="519"/>
      <c r="M615" s="468"/>
      <c r="N615" s="467"/>
      <c r="O615" s="467"/>
      <c r="P615" s="522"/>
      <c r="Q615" s="466"/>
      <c r="R615" s="466"/>
      <c r="S615" s="466"/>
      <c r="T615" s="127" t="s">
        <v>386</v>
      </c>
      <c r="U615" s="397">
        <v>1</v>
      </c>
      <c r="V615" s="605">
        <v>0</v>
      </c>
      <c r="W615" s="605">
        <v>6</v>
      </c>
      <c r="X615" s="606">
        <f t="shared" si="424"/>
        <v>6</v>
      </c>
      <c r="Y615" s="607">
        <f t="shared" si="425"/>
        <v>21990</v>
      </c>
      <c r="Z615" s="607">
        <f t="shared" si="446"/>
        <v>12374</v>
      </c>
      <c r="AA615" s="605">
        <v>3</v>
      </c>
      <c r="AB615" s="608">
        <f>AA615/W615</f>
        <v>0.5</v>
      </c>
      <c r="AC615" s="605">
        <v>3</v>
      </c>
      <c r="AD615" s="608" t="s">
        <v>310</v>
      </c>
      <c r="AE615" s="605">
        <v>0</v>
      </c>
      <c r="AF615" s="608">
        <f>AE615/U615</f>
        <v>0</v>
      </c>
      <c r="AG615" s="605">
        <v>1</v>
      </c>
      <c r="AH615" s="399"/>
      <c r="AI615" s="398"/>
      <c r="AJ615" s="399"/>
      <c r="AK615" s="398"/>
      <c r="AL615" s="399"/>
      <c r="AM615" s="396">
        <v>21936</v>
      </c>
      <c r="AN615" s="607">
        <v>54</v>
      </c>
      <c r="AO615" s="609">
        <f t="shared" si="441"/>
        <v>2.4556616643929058E-3</v>
      </c>
      <c r="AP615" s="607">
        <f t="shared" si="449"/>
        <v>21990</v>
      </c>
      <c r="AQ615" s="167">
        <v>34340</v>
      </c>
      <c r="AR615" s="665">
        <v>0.64036109493302273</v>
      </c>
      <c r="AS615" s="396">
        <f t="shared" si="426"/>
        <v>21936</v>
      </c>
      <c r="AT615" s="396">
        <f t="shared" si="442"/>
        <v>54</v>
      </c>
      <c r="AU615" s="607">
        <f t="shared" si="427"/>
        <v>21990</v>
      </c>
      <c r="AV615" s="607">
        <v>12322</v>
      </c>
      <c r="AW615" s="608">
        <f t="shared" si="413"/>
        <v>0.56172501823486509</v>
      </c>
      <c r="AX615" s="607">
        <v>52</v>
      </c>
      <c r="AY615" s="608">
        <f t="shared" si="443"/>
        <v>0.96296296296296291</v>
      </c>
      <c r="AZ615" s="607">
        <f t="shared" si="428"/>
        <v>12374</v>
      </c>
      <c r="BA615" s="608">
        <f t="shared" si="429"/>
        <v>0.56271032287403366</v>
      </c>
      <c r="BB615" s="607">
        <v>168</v>
      </c>
      <c r="BC615" s="608">
        <f t="shared" si="430"/>
        <v>1.3634150300275929E-2</v>
      </c>
      <c r="BD615" s="607">
        <v>21</v>
      </c>
      <c r="BE615" s="608">
        <f t="shared" si="444"/>
        <v>0.40384615384615385</v>
      </c>
      <c r="BF615" s="605">
        <f t="shared" si="431"/>
        <v>189</v>
      </c>
      <c r="BG615" s="608">
        <f t="shared" si="432"/>
        <v>1.527396153224503E-2</v>
      </c>
      <c r="BH615" s="607">
        <v>62</v>
      </c>
      <c r="BI615" s="608">
        <f t="shared" si="433"/>
        <v>0.36904761904761907</v>
      </c>
      <c r="BJ615" s="607">
        <v>9</v>
      </c>
      <c r="BK615" s="608">
        <f t="shared" si="445"/>
        <v>0.42857142857142855</v>
      </c>
      <c r="BL615" s="605">
        <f t="shared" si="434"/>
        <v>71</v>
      </c>
      <c r="BM615" s="608">
        <f t="shared" si="435"/>
        <v>0.37566137566137564</v>
      </c>
      <c r="BN615" s="607">
        <v>31</v>
      </c>
      <c r="BO615" s="608">
        <f t="shared" si="436"/>
        <v>2.5052529497333119E-3</v>
      </c>
      <c r="BP615" s="607">
        <v>97</v>
      </c>
      <c r="BQ615" s="608">
        <f t="shared" si="422"/>
        <v>7.8390172943268149E-3</v>
      </c>
      <c r="BR615" s="607">
        <f t="shared" si="423"/>
        <v>128</v>
      </c>
      <c r="BS615" s="608">
        <f t="shared" si="437"/>
        <v>1.0344270244060125E-2</v>
      </c>
      <c r="BT615" s="605">
        <v>2</v>
      </c>
      <c r="BU615" s="608">
        <f t="shared" si="438"/>
        <v>0.33333333333333331</v>
      </c>
      <c r="BV615" s="605">
        <v>0</v>
      </c>
      <c r="BW615" s="608">
        <f t="shared" si="439"/>
        <v>0</v>
      </c>
      <c r="BX615" s="411" t="str">
        <f t="shared" si="440"/>
        <v/>
      </c>
    </row>
    <row r="616" spans="1:76" s="488" customFormat="1" ht="13.5" thickBot="1" x14ac:dyDescent="0.25">
      <c r="A616" s="412" t="s">
        <v>428</v>
      </c>
      <c r="B616" s="412" t="s">
        <v>248</v>
      </c>
      <c r="C616" s="412" t="s">
        <v>502</v>
      </c>
      <c r="D616" s="412" t="s">
        <v>517</v>
      </c>
      <c r="E616" s="412" t="s">
        <v>518</v>
      </c>
      <c r="F616" s="412" t="s">
        <v>519</v>
      </c>
      <c r="G616" s="55" t="s">
        <v>924</v>
      </c>
      <c r="H616" s="55" t="s">
        <v>517</v>
      </c>
      <c r="I616" s="55" t="s">
        <v>517</v>
      </c>
      <c r="J616" s="55"/>
      <c r="K616" s="413" t="s">
        <v>449</v>
      </c>
      <c r="L616" s="413" t="s">
        <v>1067</v>
      </c>
      <c r="M616" s="427" t="s">
        <v>1068</v>
      </c>
      <c r="N616" s="413" t="s">
        <v>437</v>
      </c>
      <c r="O616" s="414"/>
      <c r="P616" s="414"/>
      <c r="Q616" s="415"/>
      <c r="R616" s="415"/>
      <c r="S616" s="415"/>
      <c r="T616" s="127" t="s">
        <v>386</v>
      </c>
      <c r="U616" s="416">
        <v>7</v>
      </c>
      <c r="V616" s="130">
        <v>0</v>
      </c>
      <c r="W616" s="130">
        <v>13</v>
      </c>
      <c r="X616" s="131">
        <f t="shared" si="424"/>
        <v>1.8571428571428572</v>
      </c>
      <c r="Y616" s="132">
        <f t="shared" si="425"/>
        <v>6226.7142857142853</v>
      </c>
      <c r="Z616" s="132">
        <f t="shared" si="446"/>
        <v>3431</v>
      </c>
      <c r="AA616" s="417"/>
      <c r="AB616" s="418"/>
      <c r="AC616" s="417"/>
      <c r="AD616" s="418"/>
      <c r="AE616" s="417"/>
      <c r="AF616" s="418"/>
      <c r="AG616" s="417"/>
      <c r="AH616" s="418"/>
      <c r="AI616" s="130">
        <v>6</v>
      </c>
      <c r="AJ616" s="133">
        <f>AI616/W616</f>
        <v>0.46153846153846156</v>
      </c>
      <c r="AK616" s="130">
        <v>5</v>
      </c>
      <c r="AL616" s="133">
        <f>AK616/U616</f>
        <v>0.7142857142857143</v>
      </c>
      <c r="AM616" s="419">
        <v>43587</v>
      </c>
      <c r="AN616" s="422"/>
      <c r="AO616" s="426"/>
      <c r="AP616" s="132">
        <f t="shared" si="449"/>
        <v>43587</v>
      </c>
      <c r="AQ616" s="167">
        <v>63200</v>
      </c>
      <c r="AR616" s="665">
        <v>0.68966772151898736</v>
      </c>
      <c r="AS616" s="419">
        <f t="shared" si="426"/>
        <v>43587</v>
      </c>
      <c r="AT616" s="415"/>
      <c r="AU616" s="132">
        <f t="shared" si="427"/>
        <v>43587</v>
      </c>
      <c r="AV616" s="132">
        <v>24017</v>
      </c>
      <c r="AW616" s="133">
        <f t="shared" ref="AW616:AW623" si="454">IF(AS616="","",AV616/AS616)</f>
        <v>0.55101291669534491</v>
      </c>
      <c r="AX616" s="422"/>
      <c r="AY616" s="418"/>
      <c r="AZ616" s="132">
        <f t="shared" si="428"/>
        <v>24017</v>
      </c>
      <c r="BA616" s="133">
        <f t="shared" si="429"/>
        <v>0.55101291669534491</v>
      </c>
      <c r="BB616" s="132">
        <v>287</v>
      </c>
      <c r="BC616" s="133">
        <f t="shared" si="430"/>
        <v>1.1949868842902944E-2</v>
      </c>
      <c r="BD616" s="417"/>
      <c r="BE616" s="418"/>
      <c r="BF616" s="130">
        <f t="shared" si="431"/>
        <v>287</v>
      </c>
      <c r="BG616" s="133">
        <f t="shared" si="432"/>
        <v>1.1949868842902944E-2</v>
      </c>
      <c r="BH616" s="132">
        <v>269</v>
      </c>
      <c r="BI616" s="133">
        <f t="shared" si="433"/>
        <v>0.93728222996515675</v>
      </c>
      <c r="BJ616" s="417"/>
      <c r="BK616" s="418" t="str">
        <f t="shared" si="445"/>
        <v/>
      </c>
      <c r="BL616" s="130">
        <f t="shared" si="434"/>
        <v>269</v>
      </c>
      <c r="BM616" s="133">
        <f t="shared" si="435"/>
        <v>0.93728222996515675</v>
      </c>
      <c r="BN616" s="132">
        <v>1363</v>
      </c>
      <c r="BO616" s="133">
        <f t="shared" si="436"/>
        <v>5.6751467710371817E-2</v>
      </c>
      <c r="BP616" s="132">
        <v>1027</v>
      </c>
      <c r="BQ616" s="133">
        <f t="shared" si="422"/>
        <v>4.2761377357704959E-2</v>
      </c>
      <c r="BR616" s="132">
        <f t="shared" si="423"/>
        <v>2390</v>
      </c>
      <c r="BS616" s="133">
        <f t="shared" si="437"/>
        <v>9.9512845068076783E-2</v>
      </c>
      <c r="BT616" s="130">
        <v>4</v>
      </c>
      <c r="BU616" s="133">
        <f t="shared" si="438"/>
        <v>0.30769230769230771</v>
      </c>
      <c r="BV616" s="130">
        <v>3</v>
      </c>
      <c r="BW616" s="133">
        <f t="shared" si="439"/>
        <v>0.42857142857142855</v>
      </c>
      <c r="BX616" s="423" t="str">
        <f t="shared" si="440"/>
        <v/>
      </c>
    </row>
    <row r="617" spans="1:76" s="486" customFormat="1" x14ac:dyDescent="0.2">
      <c r="A617" s="400" t="s">
        <v>290</v>
      </c>
      <c r="B617" s="400" t="s">
        <v>291</v>
      </c>
      <c r="C617" s="400" t="s">
        <v>292</v>
      </c>
      <c r="D617" s="400" t="s">
        <v>515</v>
      </c>
      <c r="E617" s="400" t="s">
        <v>504</v>
      </c>
      <c r="F617" s="400" t="s">
        <v>519</v>
      </c>
      <c r="G617" s="12" t="s">
        <v>922</v>
      </c>
      <c r="H617" s="12" t="s">
        <v>1109</v>
      </c>
      <c r="I617" s="12" t="s">
        <v>934</v>
      </c>
      <c r="J617" s="12"/>
      <c r="K617" s="401"/>
      <c r="L617" s="401"/>
      <c r="M617" s="402"/>
      <c r="N617" s="401"/>
      <c r="O617" s="401"/>
      <c r="P617" s="401"/>
      <c r="Q617" s="403"/>
      <c r="R617" s="403"/>
      <c r="S617" s="403"/>
      <c r="T617" s="404" t="s">
        <v>386</v>
      </c>
      <c r="U617" s="405">
        <v>2</v>
      </c>
      <c r="V617" s="597">
        <v>0</v>
      </c>
      <c r="W617" s="597">
        <v>3</v>
      </c>
      <c r="X617" s="113">
        <f t="shared" si="424"/>
        <v>1.5</v>
      </c>
      <c r="Y617" s="114">
        <f t="shared" si="425"/>
        <v>4012.5</v>
      </c>
      <c r="Z617" s="114">
        <f t="shared" si="446"/>
        <v>1919</v>
      </c>
      <c r="AA617" s="597">
        <v>2</v>
      </c>
      <c r="AB617" s="115">
        <f t="shared" ref="AB617:AB623" si="455">AA617/W617</f>
        <v>0.66666666666666663</v>
      </c>
      <c r="AC617" s="406"/>
      <c r="AD617" s="407"/>
      <c r="AE617" s="597">
        <v>2</v>
      </c>
      <c r="AF617" s="115">
        <f t="shared" ref="AF617:AF623" si="456">AE617/U617</f>
        <v>1</v>
      </c>
      <c r="AG617" s="597">
        <f t="shared" ref="AG617:AG622" si="457">AE617</f>
        <v>2</v>
      </c>
      <c r="AH617" s="407"/>
      <c r="AI617" s="406"/>
      <c r="AJ617" s="407"/>
      <c r="AK617" s="406"/>
      <c r="AL617" s="407"/>
      <c r="AM617" s="408">
        <v>7972</v>
      </c>
      <c r="AN617" s="114">
        <v>53</v>
      </c>
      <c r="AO617" s="118">
        <f t="shared" ref="AO617:AO623" si="458">AN617/AP617</f>
        <v>6.6043613707165109E-3</v>
      </c>
      <c r="AP617" s="114">
        <f t="shared" si="449"/>
        <v>8025</v>
      </c>
      <c r="AQ617" s="167">
        <v>11600</v>
      </c>
      <c r="AR617" s="665">
        <v>0.69181034482758619</v>
      </c>
      <c r="AS617" s="408">
        <f t="shared" si="426"/>
        <v>7972</v>
      </c>
      <c r="AT617" s="408">
        <f t="shared" ref="AT617:AT623" si="459">IF(V617=0,AN617,"")</f>
        <v>53</v>
      </c>
      <c r="AU617" s="114">
        <f t="shared" si="427"/>
        <v>8025</v>
      </c>
      <c r="AV617" s="114">
        <v>3802</v>
      </c>
      <c r="AW617" s="115">
        <f t="shared" si="454"/>
        <v>0.47691921726041142</v>
      </c>
      <c r="AX617" s="114">
        <v>36</v>
      </c>
      <c r="AY617" s="115">
        <f t="shared" ref="AY617:AY623" si="460">IF(AT617="","",IF(AT617=0,"",AX617/AT617))</f>
        <v>0.67924528301886788</v>
      </c>
      <c r="AZ617" s="114">
        <f t="shared" si="428"/>
        <v>3838</v>
      </c>
      <c r="BA617" s="115">
        <f t="shared" si="429"/>
        <v>0.47825545171339562</v>
      </c>
      <c r="BB617" s="114">
        <v>10</v>
      </c>
      <c r="BC617" s="115">
        <f t="shared" si="430"/>
        <v>2.6301946344029457E-3</v>
      </c>
      <c r="BD617" s="114">
        <v>6</v>
      </c>
      <c r="BE617" s="115">
        <f t="shared" ref="BE617:BE623" si="461">IF(BD617="","",BD617/AX617)</f>
        <v>0.16666666666666666</v>
      </c>
      <c r="BF617" s="597">
        <f t="shared" si="431"/>
        <v>16</v>
      </c>
      <c r="BG617" s="115">
        <f t="shared" si="432"/>
        <v>4.1688379364252211E-3</v>
      </c>
      <c r="BH617" s="114">
        <v>6</v>
      </c>
      <c r="BI617" s="115">
        <f t="shared" si="433"/>
        <v>0.6</v>
      </c>
      <c r="BJ617" s="114">
        <v>1</v>
      </c>
      <c r="BK617" s="115">
        <f t="shared" si="445"/>
        <v>0.16666666666666666</v>
      </c>
      <c r="BL617" s="597">
        <f t="shared" si="434"/>
        <v>7</v>
      </c>
      <c r="BM617" s="115">
        <f t="shared" si="435"/>
        <v>0.4375</v>
      </c>
      <c r="BN617" s="114">
        <v>0</v>
      </c>
      <c r="BO617" s="115">
        <f t="shared" si="436"/>
        <v>0</v>
      </c>
      <c r="BP617" s="114">
        <v>134</v>
      </c>
      <c r="BQ617" s="115">
        <f t="shared" si="422"/>
        <v>3.4914017717561231E-2</v>
      </c>
      <c r="BR617" s="114">
        <f t="shared" si="423"/>
        <v>134</v>
      </c>
      <c r="BS617" s="115">
        <f t="shared" si="437"/>
        <v>3.4914017717561231E-2</v>
      </c>
      <c r="BT617" s="597">
        <v>1</v>
      </c>
      <c r="BU617" s="115">
        <f t="shared" si="438"/>
        <v>0.33333333333333331</v>
      </c>
      <c r="BV617" s="597">
        <v>1</v>
      </c>
      <c r="BW617" s="115">
        <f t="shared" si="439"/>
        <v>0.5</v>
      </c>
      <c r="BX617" s="409" t="str">
        <f t="shared" si="440"/>
        <v/>
      </c>
    </row>
    <row r="618" spans="1:76" s="167" customFormat="1" x14ac:dyDescent="0.2">
      <c r="A618" s="379" t="s">
        <v>290</v>
      </c>
      <c r="B618" s="379" t="s">
        <v>291</v>
      </c>
      <c r="C618" s="379" t="s">
        <v>293</v>
      </c>
      <c r="D618" s="379" t="s">
        <v>515</v>
      </c>
      <c r="E618" s="379" t="s">
        <v>504</v>
      </c>
      <c r="F618" s="379" t="s">
        <v>519</v>
      </c>
      <c r="G618" s="10" t="s">
        <v>922</v>
      </c>
      <c r="H618" s="12" t="s">
        <v>1109</v>
      </c>
      <c r="I618" s="10" t="s">
        <v>934</v>
      </c>
      <c r="J618" s="10"/>
      <c r="K618" s="380"/>
      <c r="L618" s="380"/>
      <c r="M618" s="381"/>
      <c r="N618" s="380"/>
      <c r="O618" s="380"/>
      <c r="P618" s="380"/>
      <c r="Q618" s="382"/>
      <c r="R618" s="382"/>
      <c r="S618" s="382"/>
      <c r="T618" s="147" t="s">
        <v>386</v>
      </c>
      <c r="U618" s="383">
        <v>3</v>
      </c>
      <c r="V618" s="600">
        <v>0</v>
      </c>
      <c r="W618" s="600">
        <v>8</v>
      </c>
      <c r="X618" s="123">
        <f t="shared" si="424"/>
        <v>2.6666666666666665</v>
      </c>
      <c r="Y618" s="601">
        <f t="shared" si="425"/>
        <v>4316.666666666667</v>
      </c>
      <c r="Z618" s="601">
        <f t="shared" si="446"/>
        <v>2021.3333333333333</v>
      </c>
      <c r="AA618" s="600">
        <v>1</v>
      </c>
      <c r="AB618" s="598">
        <f t="shared" si="455"/>
        <v>0.125</v>
      </c>
      <c r="AC618" s="384"/>
      <c r="AD618" s="385"/>
      <c r="AE618" s="600">
        <v>1</v>
      </c>
      <c r="AF618" s="598">
        <f t="shared" si="456"/>
        <v>0.33333333333333331</v>
      </c>
      <c r="AG618" s="600">
        <f t="shared" si="457"/>
        <v>1</v>
      </c>
      <c r="AH618" s="385"/>
      <c r="AI618" s="384"/>
      <c r="AJ618" s="385"/>
      <c r="AK618" s="384"/>
      <c r="AL618" s="385"/>
      <c r="AM618" s="386">
        <v>12940</v>
      </c>
      <c r="AN618" s="601">
        <v>10</v>
      </c>
      <c r="AO618" s="602">
        <f t="shared" si="458"/>
        <v>7.722007722007722E-4</v>
      </c>
      <c r="AP618" s="601">
        <f t="shared" si="449"/>
        <v>12950</v>
      </c>
      <c r="AQ618" s="167">
        <v>19400</v>
      </c>
      <c r="AR618" s="665">
        <v>0.66752577319587625</v>
      </c>
      <c r="AS618" s="386">
        <f t="shared" si="426"/>
        <v>12940</v>
      </c>
      <c r="AT618" s="386">
        <f t="shared" si="459"/>
        <v>10</v>
      </c>
      <c r="AU618" s="601">
        <f t="shared" si="427"/>
        <v>12950</v>
      </c>
      <c r="AV618" s="601">
        <v>6054</v>
      </c>
      <c r="AW618" s="598">
        <f t="shared" si="454"/>
        <v>0.46785162287480681</v>
      </c>
      <c r="AX618" s="601">
        <v>10</v>
      </c>
      <c r="AY618" s="598">
        <f t="shared" si="460"/>
        <v>1</v>
      </c>
      <c r="AZ618" s="601">
        <f t="shared" si="428"/>
        <v>6064</v>
      </c>
      <c r="BA618" s="598">
        <f t="shared" si="429"/>
        <v>0.46826254826254826</v>
      </c>
      <c r="BB618" s="601">
        <v>46</v>
      </c>
      <c r="BC618" s="598">
        <f t="shared" si="430"/>
        <v>7.5982821275189958E-3</v>
      </c>
      <c r="BD618" s="601">
        <v>7</v>
      </c>
      <c r="BE618" s="598">
        <f t="shared" si="461"/>
        <v>0.7</v>
      </c>
      <c r="BF618" s="600">
        <f t="shared" si="431"/>
        <v>53</v>
      </c>
      <c r="BG618" s="598">
        <f t="shared" si="432"/>
        <v>8.7401055408970977E-3</v>
      </c>
      <c r="BH618" s="601">
        <v>31</v>
      </c>
      <c r="BI618" s="598">
        <f t="shared" si="433"/>
        <v>0.67391304347826086</v>
      </c>
      <c r="BJ618" s="601">
        <v>4</v>
      </c>
      <c r="BK618" s="598">
        <f t="shared" si="445"/>
        <v>0.5714285714285714</v>
      </c>
      <c r="BL618" s="600">
        <f t="shared" si="434"/>
        <v>35</v>
      </c>
      <c r="BM618" s="598">
        <f t="shared" si="435"/>
        <v>0.660377358490566</v>
      </c>
      <c r="BN618" s="601">
        <v>25</v>
      </c>
      <c r="BO618" s="598">
        <f t="shared" si="436"/>
        <v>4.1226912928759895E-3</v>
      </c>
      <c r="BP618" s="601">
        <v>227</v>
      </c>
      <c r="BQ618" s="598">
        <f t="shared" si="422"/>
        <v>3.7434036939313985E-2</v>
      </c>
      <c r="BR618" s="601">
        <f t="shared" si="423"/>
        <v>252</v>
      </c>
      <c r="BS618" s="598">
        <f t="shared" si="437"/>
        <v>4.1556728232189977E-2</v>
      </c>
      <c r="BT618" s="600">
        <v>3</v>
      </c>
      <c r="BU618" s="598">
        <f t="shared" si="438"/>
        <v>0.375</v>
      </c>
      <c r="BV618" s="600">
        <v>0</v>
      </c>
      <c r="BW618" s="598">
        <f t="shared" si="439"/>
        <v>0</v>
      </c>
      <c r="BX618" s="387" t="str">
        <f t="shared" si="440"/>
        <v/>
      </c>
    </row>
    <row r="619" spans="1:76" s="167" customFormat="1" x14ac:dyDescent="0.2">
      <c r="A619" s="379" t="s">
        <v>290</v>
      </c>
      <c r="B619" s="379" t="s">
        <v>291</v>
      </c>
      <c r="C619" s="379" t="s">
        <v>294</v>
      </c>
      <c r="D619" s="379" t="s">
        <v>515</v>
      </c>
      <c r="E619" s="379" t="s">
        <v>504</v>
      </c>
      <c r="F619" s="379" t="s">
        <v>519</v>
      </c>
      <c r="G619" s="10" t="s">
        <v>922</v>
      </c>
      <c r="H619" s="12" t="s">
        <v>1109</v>
      </c>
      <c r="I619" s="10" t="s">
        <v>934</v>
      </c>
      <c r="J619" s="10"/>
      <c r="K619" s="380"/>
      <c r="L619" s="380"/>
      <c r="M619" s="381"/>
      <c r="N619" s="380"/>
      <c r="O619" s="380"/>
      <c r="P619" s="380"/>
      <c r="Q619" s="382"/>
      <c r="R619" s="382"/>
      <c r="S619" s="382"/>
      <c r="T619" s="147" t="s">
        <v>386</v>
      </c>
      <c r="U619" s="383">
        <v>2</v>
      </c>
      <c r="V619" s="600">
        <v>0</v>
      </c>
      <c r="W619" s="600">
        <v>4</v>
      </c>
      <c r="X619" s="123">
        <f t="shared" si="424"/>
        <v>2</v>
      </c>
      <c r="Y619" s="601">
        <f t="shared" si="425"/>
        <v>3807.5</v>
      </c>
      <c r="Z619" s="601">
        <f t="shared" si="446"/>
        <v>1989</v>
      </c>
      <c r="AA619" s="600">
        <v>1</v>
      </c>
      <c r="AB619" s="598">
        <f t="shared" si="455"/>
        <v>0.25</v>
      </c>
      <c r="AC619" s="384"/>
      <c r="AD619" s="385"/>
      <c r="AE619" s="600">
        <v>1</v>
      </c>
      <c r="AF619" s="598">
        <f t="shared" si="456"/>
        <v>0.5</v>
      </c>
      <c r="AG619" s="600">
        <f t="shared" si="457"/>
        <v>1</v>
      </c>
      <c r="AH619" s="385"/>
      <c r="AI619" s="384"/>
      <c r="AJ619" s="385"/>
      <c r="AK619" s="384"/>
      <c r="AL619" s="385"/>
      <c r="AM619" s="386">
        <v>7576</v>
      </c>
      <c r="AN619" s="601">
        <v>39</v>
      </c>
      <c r="AO619" s="602">
        <f t="shared" si="458"/>
        <v>5.1214707813525932E-3</v>
      </c>
      <c r="AP619" s="601">
        <f t="shared" si="449"/>
        <v>7615</v>
      </c>
      <c r="AQ619" s="167">
        <v>11450</v>
      </c>
      <c r="AR619" s="665">
        <v>0.6650655021834061</v>
      </c>
      <c r="AS619" s="386">
        <f t="shared" si="426"/>
        <v>7576</v>
      </c>
      <c r="AT619" s="386">
        <f t="shared" si="459"/>
        <v>39</v>
      </c>
      <c r="AU619" s="601">
        <f t="shared" si="427"/>
        <v>7615</v>
      </c>
      <c r="AV619" s="601">
        <v>3945</v>
      </c>
      <c r="AW619" s="598">
        <f t="shared" si="454"/>
        <v>0.5207233368532207</v>
      </c>
      <c r="AX619" s="601">
        <v>33</v>
      </c>
      <c r="AY619" s="598">
        <f t="shared" si="460"/>
        <v>0.84615384615384615</v>
      </c>
      <c r="AZ619" s="601">
        <f t="shared" si="428"/>
        <v>3978</v>
      </c>
      <c r="BA619" s="598">
        <f t="shared" si="429"/>
        <v>0.5223900196979645</v>
      </c>
      <c r="BB619" s="601">
        <v>64</v>
      </c>
      <c r="BC619" s="598">
        <f t="shared" si="430"/>
        <v>1.6223067173637515E-2</v>
      </c>
      <c r="BD619" s="601">
        <v>5</v>
      </c>
      <c r="BE619" s="598">
        <f t="shared" si="461"/>
        <v>0.15151515151515152</v>
      </c>
      <c r="BF619" s="600">
        <f t="shared" si="431"/>
        <v>69</v>
      </c>
      <c r="BG619" s="598">
        <f t="shared" si="432"/>
        <v>1.7345399698340876E-2</v>
      </c>
      <c r="BH619" s="601">
        <v>23</v>
      </c>
      <c r="BI619" s="598">
        <f t="shared" si="433"/>
        <v>0.359375</v>
      </c>
      <c r="BJ619" s="601">
        <v>4</v>
      </c>
      <c r="BK619" s="598">
        <f t="shared" si="445"/>
        <v>0.8</v>
      </c>
      <c r="BL619" s="600">
        <f t="shared" si="434"/>
        <v>27</v>
      </c>
      <c r="BM619" s="598">
        <f t="shared" si="435"/>
        <v>0.39130434782608697</v>
      </c>
      <c r="BN619" s="601">
        <v>3</v>
      </c>
      <c r="BO619" s="598">
        <f t="shared" si="436"/>
        <v>7.5414781297134241E-4</v>
      </c>
      <c r="BP619" s="601">
        <v>183</v>
      </c>
      <c r="BQ619" s="598">
        <f t="shared" si="422"/>
        <v>4.6003016591251888E-2</v>
      </c>
      <c r="BR619" s="601">
        <f t="shared" si="423"/>
        <v>186</v>
      </c>
      <c r="BS619" s="598">
        <f t="shared" si="437"/>
        <v>4.6757164404223228E-2</v>
      </c>
      <c r="BT619" s="600">
        <v>0</v>
      </c>
      <c r="BU619" s="598">
        <f t="shared" si="438"/>
        <v>0</v>
      </c>
      <c r="BV619" s="600">
        <v>0</v>
      </c>
      <c r="BW619" s="598">
        <f t="shared" si="439"/>
        <v>0</v>
      </c>
      <c r="BX619" s="387" t="str">
        <f t="shared" si="440"/>
        <v/>
      </c>
    </row>
    <row r="620" spans="1:76" s="167" customFormat="1" x14ac:dyDescent="0.2">
      <c r="A620" s="379" t="s">
        <v>290</v>
      </c>
      <c r="B620" s="379" t="s">
        <v>291</v>
      </c>
      <c r="C620" s="379" t="s">
        <v>295</v>
      </c>
      <c r="D620" s="379" t="s">
        <v>515</v>
      </c>
      <c r="E620" s="379" t="s">
        <v>504</v>
      </c>
      <c r="F620" s="379" t="s">
        <v>519</v>
      </c>
      <c r="G620" s="10" t="s">
        <v>922</v>
      </c>
      <c r="H620" s="12" t="s">
        <v>1109</v>
      </c>
      <c r="I620" s="10" t="s">
        <v>934</v>
      </c>
      <c r="J620" s="10"/>
      <c r="K620" s="380"/>
      <c r="L620" s="380"/>
      <c r="M620" s="381"/>
      <c r="N620" s="380"/>
      <c r="O620" s="380"/>
      <c r="P620" s="380"/>
      <c r="Q620" s="382"/>
      <c r="R620" s="382"/>
      <c r="S620" s="382"/>
      <c r="T620" s="391" t="s">
        <v>510</v>
      </c>
      <c r="U620" s="383">
        <v>1</v>
      </c>
      <c r="V620" s="600">
        <v>1</v>
      </c>
      <c r="W620" s="600">
        <v>1</v>
      </c>
      <c r="X620" s="123">
        <f t="shared" si="424"/>
        <v>1</v>
      </c>
      <c r="Y620" s="601">
        <f t="shared" si="425"/>
        <v>3892</v>
      </c>
      <c r="Z620" s="388" t="str">
        <f t="shared" si="446"/>
        <v/>
      </c>
      <c r="AA620" s="600">
        <v>1</v>
      </c>
      <c r="AB620" s="598">
        <f t="shared" si="455"/>
        <v>1</v>
      </c>
      <c r="AC620" s="384"/>
      <c r="AD620" s="385"/>
      <c r="AE620" s="600">
        <v>1</v>
      </c>
      <c r="AF620" s="598">
        <f t="shared" si="456"/>
        <v>1</v>
      </c>
      <c r="AG620" s="600">
        <f t="shared" si="457"/>
        <v>1</v>
      </c>
      <c r="AH620" s="385"/>
      <c r="AI620" s="384"/>
      <c r="AJ620" s="385"/>
      <c r="AK620" s="384"/>
      <c r="AL620" s="385"/>
      <c r="AM620" s="386">
        <v>3891</v>
      </c>
      <c r="AN620" s="386">
        <v>1</v>
      </c>
      <c r="AO620" s="602">
        <f t="shared" si="458"/>
        <v>2.5693730729701953E-4</v>
      </c>
      <c r="AP620" s="601">
        <f t="shared" si="449"/>
        <v>3892</v>
      </c>
      <c r="AQ620" s="167">
        <v>5770</v>
      </c>
      <c r="AR620" s="665">
        <v>0.67452339688041596</v>
      </c>
      <c r="AS620" s="382" t="str">
        <f t="shared" si="426"/>
        <v/>
      </c>
      <c r="AT620" s="382" t="str">
        <f t="shared" si="459"/>
        <v/>
      </c>
      <c r="AU620" s="388" t="str">
        <f t="shared" si="427"/>
        <v/>
      </c>
      <c r="AV620" s="388"/>
      <c r="AW620" s="385" t="str">
        <f t="shared" si="454"/>
        <v/>
      </c>
      <c r="AX620" s="388"/>
      <c r="AY620" s="385" t="str">
        <f t="shared" si="460"/>
        <v/>
      </c>
      <c r="AZ620" s="388" t="str">
        <f t="shared" si="428"/>
        <v/>
      </c>
      <c r="BA620" s="385" t="str">
        <f t="shared" si="429"/>
        <v/>
      </c>
      <c r="BB620" s="388"/>
      <c r="BC620" s="385" t="str">
        <f t="shared" si="430"/>
        <v/>
      </c>
      <c r="BD620" s="388"/>
      <c r="BE620" s="385" t="str">
        <f t="shared" si="461"/>
        <v/>
      </c>
      <c r="BF620" s="384" t="str">
        <f t="shared" si="431"/>
        <v/>
      </c>
      <c r="BG620" s="385" t="str">
        <f t="shared" si="432"/>
        <v/>
      </c>
      <c r="BH620" s="388"/>
      <c r="BI620" s="385" t="str">
        <f t="shared" si="433"/>
        <v/>
      </c>
      <c r="BJ620" s="388"/>
      <c r="BK620" s="385" t="str">
        <f t="shared" si="445"/>
        <v/>
      </c>
      <c r="BL620" s="384" t="str">
        <f t="shared" si="434"/>
        <v/>
      </c>
      <c r="BM620" s="385" t="str">
        <f t="shared" si="435"/>
        <v/>
      </c>
      <c r="BN620" s="388"/>
      <c r="BO620" s="385" t="str">
        <f t="shared" si="436"/>
        <v/>
      </c>
      <c r="BP620" s="388"/>
      <c r="BQ620" s="385" t="str">
        <f t="shared" si="422"/>
        <v/>
      </c>
      <c r="BR620" s="388" t="str">
        <f t="shared" si="423"/>
        <v/>
      </c>
      <c r="BS620" s="385" t="str">
        <f t="shared" si="437"/>
        <v/>
      </c>
      <c r="BT620" s="600">
        <v>1</v>
      </c>
      <c r="BU620" s="598">
        <f t="shared" si="438"/>
        <v>1</v>
      </c>
      <c r="BV620" s="600">
        <v>1</v>
      </c>
      <c r="BW620" s="598">
        <f t="shared" si="439"/>
        <v>1</v>
      </c>
      <c r="BX620" s="387" t="str">
        <f t="shared" si="440"/>
        <v/>
      </c>
    </row>
    <row r="621" spans="1:76" s="167" customFormat="1" x14ac:dyDescent="0.2">
      <c r="A621" s="379" t="s">
        <v>290</v>
      </c>
      <c r="B621" s="379" t="s">
        <v>291</v>
      </c>
      <c r="C621" s="379" t="s">
        <v>296</v>
      </c>
      <c r="D621" s="379" t="s">
        <v>515</v>
      </c>
      <c r="E621" s="379" t="s">
        <v>504</v>
      </c>
      <c r="F621" s="379" t="s">
        <v>519</v>
      </c>
      <c r="G621" s="10" t="s">
        <v>922</v>
      </c>
      <c r="H621" s="12" t="s">
        <v>1109</v>
      </c>
      <c r="I621" s="10" t="s">
        <v>934</v>
      </c>
      <c r="J621" s="10"/>
      <c r="K621" s="380"/>
      <c r="L621" s="380"/>
      <c r="M621" s="381"/>
      <c r="N621" s="380"/>
      <c r="O621" s="380"/>
      <c r="P621" s="380"/>
      <c r="Q621" s="382"/>
      <c r="R621" s="382"/>
      <c r="S621" s="382"/>
      <c r="T621" s="147" t="s">
        <v>386</v>
      </c>
      <c r="U621" s="383">
        <v>4</v>
      </c>
      <c r="V621" s="600">
        <v>0</v>
      </c>
      <c r="W621" s="600">
        <v>8</v>
      </c>
      <c r="X621" s="123">
        <f t="shared" si="424"/>
        <v>2</v>
      </c>
      <c r="Y621" s="601">
        <f t="shared" si="425"/>
        <v>4172.25</v>
      </c>
      <c r="Z621" s="601">
        <f t="shared" si="446"/>
        <v>2027.75</v>
      </c>
      <c r="AA621" s="600">
        <v>3</v>
      </c>
      <c r="AB621" s="598">
        <f t="shared" si="455"/>
        <v>0.375</v>
      </c>
      <c r="AC621" s="384"/>
      <c r="AD621" s="385"/>
      <c r="AE621" s="600">
        <v>2</v>
      </c>
      <c r="AF621" s="598">
        <f t="shared" si="456"/>
        <v>0.5</v>
      </c>
      <c r="AG621" s="600">
        <f t="shared" si="457"/>
        <v>2</v>
      </c>
      <c r="AH621" s="385"/>
      <c r="AI621" s="384"/>
      <c r="AJ621" s="385"/>
      <c r="AK621" s="384"/>
      <c r="AL621" s="385"/>
      <c r="AM621" s="386">
        <v>16676</v>
      </c>
      <c r="AN621" s="601">
        <v>13</v>
      </c>
      <c r="AO621" s="602">
        <f t="shared" si="458"/>
        <v>7.7895619869375039E-4</v>
      </c>
      <c r="AP621" s="601">
        <f t="shared" si="449"/>
        <v>16689</v>
      </c>
      <c r="AQ621" s="167">
        <v>24300</v>
      </c>
      <c r="AR621" s="665">
        <v>0.68679012345679014</v>
      </c>
      <c r="AS621" s="386">
        <f t="shared" si="426"/>
        <v>16676</v>
      </c>
      <c r="AT621" s="386">
        <f t="shared" si="459"/>
        <v>13</v>
      </c>
      <c r="AU621" s="601">
        <f t="shared" si="427"/>
        <v>16689</v>
      </c>
      <c r="AV621" s="601">
        <v>8099</v>
      </c>
      <c r="AW621" s="598">
        <f t="shared" si="454"/>
        <v>0.48566802590549291</v>
      </c>
      <c r="AX621" s="601">
        <v>12</v>
      </c>
      <c r="AY621" s="598">
        <f t="shared" si="460"/>
        <v>0.92307692307692313</v>
      </c>
      <c r="AZ621" s="601">
        <f t="shared" si="428"/>
        <v>8111</v>
      </c>
      <c r="BA621" s="598">
        <f t="shared" si="429"/>
        <v>0.48600874827730839</v>
      </c>
      <c r="BB621" s="601">
        <v>75</v>
      </c>
      <c r="BC621" s="598">
        <f t="shared" si="430"/>
        <v>9.2604025188294855E-3</v>
      </c>
      <c r="BD621" s="601">
        <v>2</v>
      </c>
      <c r="BE621" s="598">
        <f t="shared" si="461"/>
        <v>0.16666666666666666</v>
      </c>
      <c r="BF621" s="600">
        <f t="shared" si="431"/>
        <v>77</v>
      </c>
      <c r="BG621" s="598">
        <f t="shared" si="432"/>
        <v>9.4932807298730125E-3</v>
      </c>
      <c r="BH621" s="601">
        <v>27</v>
      </c>
      <c r="BI621" s="598">
        <f t="shared" si="433"/>
        <v>0.36</v>
      </c>
      <c r="BJ621" s="601">
        <v>1</v>
      </c>
      <c r="BK621" s="598">
        <f t="shared" si="445"/>
        <v>0.5</v>
      </c>
      <c r="BL621" s="600">
        <f t="shared" si="434"/>
        <v>28</v>
      </c>
      <c r="BM621" s="598">
        <f t="shared" si="435"/>
        <v>0.36363636363636365</v>
      </c>
      <c r="BN621" s="601">
        <v>4</v>
      </c>
      <c r="BO621" s="598">
        <f t="shared" si="436"/>
        <v>4.9315744051288369E-4</v>
      </c>
      <c r="BP621" s="601">
        <v>350</v>
      </c>
      <c r="BQ621" s="598">
        <f t="shared" si="422"/>
        <v>4.3151276044877326E-2</v>
      </c>
      <c r="BR621" s="601">
        <f t="shared" si="423"/>
        <v>354</v>
      </c>
      <c r="BS621" s="598">
        <f t="shared" si="437"/>
        <v>4.3644433485390211E-2</v>
      </c>
      <c r="BT621" s="600">
        <v>1</v>
      </c>
      <c r="BU621" s="598">
        <f t="shared" si="438"/>
        <v>0.125</v>
      </c>
      <c r="BV621" s="600">
        <v>1</v>
      </c>
      <c r="BW621" s="598">
        <f t="shared" si="439"/>
        <v>0.25</v>
      </c>
      <c r="BX621" s="387" t="str">
        <f t="shared" si="440"/>
        <v/>
      </c>
    </row>
    <row r="622" spans="1:76" s="167" customFormat="1" x14ac:dyDescent="0.2">
      <c r="A622" s="379" t="s">
        <v>290</v>
      </c>
      <c r="B622" s="379" t="s">
        <v>291</v>
      </c>
      <c r="C622" s="379" t="s">
        <v>297</v>
      </c>
      <c r="D622" s="379" t="s">
        <v>515</v>
      </c>
      <c r="E622" s="379" t="s">
        <v>504</v>
      </c>
      <c r="F622" s="379" t="s">
        <v>519</v>
      </c>
      <c r="G622" s="10" t="s">
        <v>922</v>
      </c>
      <c r="H622" s="12" t="s">
        <v>1109</v>
      </c>
      <c r="I622" s="10" t="s">
        <v>934</v>
      </c>
      <c r="J622" s="10"/>
      <c r="K622" s="391" t="s">
        <v>449</v>
      </c>
      <c r="L622" s="391" t="s">
        <v>1069</v>
      </c>
      <c r="M622" s="473" t="s">
        <v>1070</v>
      </c>
      <c r="N622" s="391" t="s">
        <v>437</v>
      </c>
      <c r="O622" s="391" t="s">
        <v>438</v>
      </c>
      <c r="P622" s="391" t="s">
        <v>438</v>
      </c>
      <c r="Q622" s="386">
        <v>53916</v>
      </c>
      <c r="R622" s="386">
        <v>631</v>
      </c>
      <c r="S622" s="386">
        <v>80</v>
      </c>
      <c r="T622" s="391" t="s">
        <v>510</v>
      </c>
      <c r="U622" s="383">
        <v>1</v>
      </c>
      <c r="V622" s="600">
        <v>1</v>
      </c>
      <c r="W622" s="600">
        <v>1</v>
      </c>
      <c r="X622" s="123">
        <f t="shared" si="424"/>
        <v>1</v>
      </c>
      <c r="Y622" s="601">
        <f t="shared" si="425"/>
        <v>4745</v>
      </c>
      <c r="Z622" s="388" t="str">
        <f t="shared" si="446"/>
        <v/>
      </c>
      <c r="AA622" s="600">
        <v>1</v>
      </c>
      <c r="AB622" s="598">
        <f t="shared" si="455"/>
        <v>1</v>
      </c>
      <c r="AC622" s="384"/>
      <c r="AD622" s="385"/>
      <c r="AE622" s="600">
        <v>1</v>
      </c>
      <c r="AF622" s="598">
        <f t="shared" si="456"/>
        <v>1</v>
      </c>
      <c r="AG622" s="600">
        <f t="shared" si="457"/>
        <v>1</v>
      </c>
      <c r="AH622" s="385"/>
      <c r="AI622" s="384"/>
      <c r="AJ622" s="385"/>
      <c r="AK622" s="384"/>
      <c r="AL622" s="385"/>
      <c r="AM622" s="386">
        <v>4710</v>
      </c>
      <c r="AN622" s="601">
        <v>35</v>
      </c>
      <c r="AO622" s="602">
        <f t="shared" si="458"/>
        <v>7.3761854583772393E-3</v>
      </c>
      <c r="AP622" s="601">
        <f t="shared" si="449"/>
        <v>4745</v>
      </c>
      <c r="AQ622" s="167">
        <v>6450</v>
      </c>
      <c r="AR622" s="665">
        <v>0.73565891472868217</v>
      </c>
      <c r="AS622" s="382" t="str">
        <f t="shared" si="426"/>
        <v/>
      </c>
      <c r="AT622" s="382" t="str">
        <f t="shared" si="459"/>
        <v/>
      </c>
      <c r="AU622" s="388" t="str">
        <f t="shared" si="427"/>
        <v/>
      </c>
      <c r="AV622" s="388"/>
      <c r="AW622" s="385" t="str">
        <f t="shared" si="454"/>
        <v/>
      </c>
      <c r="AX622" s="388"/>
      <c r="AY622" s="385" t="str">
        <f t="shared" si="460"/>
        <v/>
      </c>
      <c r="AZ622" s="388" t="str">
        <f t="shared" si="428"/>
        <v/>
      </c>
      <c r="BA622" s="385" t="str">
        <f t="shared" si="429"/>
        <v/>
      </c>
      <c r="BB622" s="388"/>
      <c r="BC622" s="385" t="str">
        <f t="shared" si="430"/>
        <v/>
      </c>
      <c r="BD622" s="388"/>
      <c r="BE622" s="385" t="str">
        <f t="shared" si="461"/>
        <v/>
      </c>
      <c r="BF622" s="384" t="str">
        <f t="shared" si="431"/>
        <v/>
      </c>
      <c r="BG622" s="385" t="str">
        <f t="shared" si="432"/>
        <v/>
      </c>
      <c r="BH622" s="388"/>
      <c r="BI622" s="385" t="str">
        <f t="shared" si="433"/>
        <v/>
      </c>
      <c r="BJ622" s="388"/>
      <c r="BK622" s="385" t="str">
        <f t="shared" si="445"/>
        <v/>
      </c>
      <c r="BL622" s="384" t="str">
        <f t="shared" si="434"/>
        <v/>
      </c>
      <c r="BM622" s="385" t="str">
        <f t="shared" si="435"/>
        <v/>
      </c>
      <c r="BN622" s="388"/>
      <c r="BO622" s="385" t="str">
        <f t="shared" si="436"/>
        <v/>
      </c>
      <c r="BP622" s="388"/>
      <c r="BQ622" s="385" t="str">
        <f t="shared" si="422"/>
        <v/>
      </c>
      <c r="BR622" s="388" t="str">
        <f t="shared" si="423"/>
        <v/>
      </c>
      <c r="BS622" s="385" t="str">
        <f t="shared" si="437"/>
        <v/>
      </c>
      <c r="BT622" s="600">
        <v>0</v>
      </c>
      <c r="BU622" s="598">
        <f t="shared" si="438"/>
        <v>0</v>
      </c>
      <c r="BV622" s="600">
        <v>0</v>
      </c>
      <c r="BW622" s="598">
        <f t="shared" si="439"/>
        <v>0</v>
      </c>
      <c r="BX622" s="387" t="str">
        <f t="shared" si="440"/>
        <v/>
      </c>
    </row>
    <row r="623" spans="1:76" s="167" customFormat="1" ht="13.5" thickBot="1" x14ac:dyDescent="0.25">
      <c r="A623" s="379" t="s">
        <v>290</v>
      </c>
      <c r="B623" s="379" t="s">
        <v>291</v>
      </c>
      <c r="C623" s="379" t="s">
        <v>502</v>
      </c>
      <c r="D623" s="379" t="s">
        <v>509</v>
      </c>
      <c r="E623" s="379" t="s">
        <v>504</v>
      </c>
      <c r="F623" s="379" t="s">
        <v>519</v>
      </c>
      <c r="G623" s="10" t="s">
        <v>922</v>
      </c>
      <c r="H623" s="83" t="s">
        <v>1109</v>
      </c>
      <c r="I623" s="9" t="s">
        <v>934</v>
      </c>
      <c r="J623" s="10"/>
      <c r="K623" s="380"/>
      <c r="L623" s="472"/>
      <c r="M623" s="381"/>
      <c r="N623" s="380"/>
      <c r="O623" s="380"/>
      <c r="P623" s="380"/>
      <c r="Q623" s="390"/>
      <c r="R623" s="390"/>
      <c r="S623" s="390"/>
      <c r="T623" s="147" t="s">
        <v>386</v>
      </c>
      <c r="U623" s="383">
        <v>1</v>
      </c>
      <c r="V623" s="600">
        <v>0</v>
      </c>
      <c r="W623" s="600">
        <v>10</v>
      </c>
      <c r="X623" s="123">
        <f t="shared" si="424"/>
        <v>10</v>
      </c>
      <c r="Y623" s="601">
        <f t="shared" si="425"/>
        <v>53916</v>
      </c>
      <c r="Z623" s="601">
        <f t="shared" si="446"/>
        <v>26816</v>
      </c>
      <c r="AA623" s="600">
        <v>2</v>
      </c>
      <c r="AB623" s="598">
        <f t="shared" si="455"/>
        <v>0.2</v>
      </c>
      <c r="AC623" s="600">
        <v>4</v>
      </c>
      <c r="AD623" s="598" t="s">
        <v>435</v>
      </c>
      <c r="AE623" s="600">
        <v>0</v>
      </c>
      <c r="AF623" s="598">
        <f t="shared" si="456"/>
        <v>0</v>
      </c>
      <c r="AG623" s="600">
        <v>0</v>
      </c>
      <c r="AH623" s="385"/>
      <c r="AI623" s="384"/>
      <c r="AJ623" s="385"/>
      <c r="AK623" s="384"/>
      <c r="AL623" s="385"/>
      <c r="AM623" s="386">
        <v>53765</v>
      </c>
      <c r="AN623" s="601">
        <v>151</v>
      </c>
      <c r="AO623" s="602">
        <f t="shared" si="458"/>
        <v>2.8006528674233994E-3</v>
      </c>
      <c r="AP623" s="601">
        <f t="shared" si="449"/>
        <v>53916</v>
      </c>
      <c r="AQ623" s="167">
        <v>78970</v>
      </c>
      <c r="AR623" s="665">
        <v>0.68274028111941243</v>
      </c>
      <c r="AS623" s="386">
        <f t="shared" si="426"/>
        <v>53765</v>
      </c>
      <c r="AT623" s="386">
        <f t="shared" si="459"/>
        <v>151</v>
      </c>
      <c r="AU623" s="601">
        <f t="shared" si="427"/>
        <v>53916</v>
      </c>
      <c r="AV623" s="601">
        <v>26698</v>
      </c>
      <c r="AW623" s="598">
        <f t="shared" si="454"/>
        <v>0.49656839951641402</v>
      </c>
      <c r="AX623" s="601">
        <v>118</v>
      </c>
      <c r="AY623" s="598">
        <f t="shared" si="460"/>
        <v>0.7814569536423841</v>
      </c>
      <c r="AZ623" s="601">
        <f t="shared" si="428"/>
        <v>26816</v>
      </c>
      <c r="BA623" s="598">
        <f t="shared" si="429"/>
        <v>0.49736627346242301</v>
      </c>
      <c r="BB623" s="601">
        <v>236</v>
      </c>
      <c r="BC623" s="598">
        <f t="shared" si="430"/>
        <v>8.8396134541913248E-3</v>
      </c>
      <c r="BD623" s="601">
        <v>25</v>
      </c>
      <c r="BE623" s="598">
        <f t="shared" si="461"/>
        <v>0.21186440677966101</v>
      </c>
      <c r="BF623" s="600">
        <f t="shared" si="431"/>
        <v>261</v>
      </c>
      <c r="BG623" s="598">
        <f t="shared" si="432"/>
        <v>9.7329952267303111E-3</v>
      </c>
      <c r="BH623" s="601">
        <v>108</v>
      </c>
      <c r="BI623" s="598">
        <f t="shared" si="433"/>
        <v>0.4576271186440678</v>
      </c>
      <c r="BJ623" s="601">
        <v>13</v>
      </c>
      <c r="BK623" s="598">
        <f t="shared" si="445"/>
        <v>0.52</v>
      </c>
      <c r="BL623" s="600">
        <f t="shared" si="434"/>
        <v>121</v>
      </c>
      <c r="BM623" s="598">
        <f t="shared" si="435"/>
        <v>0.46360153256704983</v>
      </c>
      <c r="BN623" s="601">
        <v>67</v>
      </c>
      <c r="BO623" s="598">
        <f t="shared" si="436"/>
        <v>2.4985083532219569E-3</v>
      </c>
      <c r="BP623" s="601">
        <v>322</v>
      </c>
      <c r="BQ623" s="598">
        <f t="shared" si="422"/>
        <v>1.2007756563245823E-2</v>
      </c>
      <c r="BR623" s="601">
        <f t="shared" si="423"/>
        <v>389</v>
      </c>
      <c r="BS623" s="598">
        <f t="shared" si="437"/>
        <v>1.450626491646778E-2</v>
      </c>
      <c r="BT623" s="600">
        <v>0</v>
      </c>
      <c r="BU623" s="598">
        <f t="shared" si="438"/>
        <v>0</v>
      </c>
      <c r="BV623" s="600">
        <v>0</v>
      </c>
      <c r="BW623" s="598">
        <f t="shared" si="439"/>
        <v>0</v>
      </c>
      <c r="BX623" s="387" t="str">
        <f t="shared" si="440"/>
        <v/>
      </c>
    </row>
  </sheetData>
  <sortState ref="A2:BX623">
    <sortCondition ref="A2:A623"/>
    <sortCondition ref="D2:D62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5"/>
  <sheetViews>
    <sheetView workbookViewId="0">
      <pane xSplit="2" ySplit="1" topLeftCell="C125" activePane="bottomRight" state="frozen"/>
      <selection pane="topRight" activeCell="C1" sqref="C1"/>
      <selection pane="bottomLeft" activeCell="A2" sqref="A2"/>
      <selection pane="bottomRight" activeCell="AA143" sqref="AA143"/>
    </sheetView>
  </sheetViews>
  <sheetFormatPr defaultRowHeight="12.75" x14ac:dyDescent="0.2"/>
  <cols>
    <col min="1" max="1" width="35.85546875" customWidth="1"/>
    <col min="2" max="2" width="9.140625" style="590"/>
    <col min="36" max="36" width="9.5703125" bestFit="1" customWidth="1"/>
    <col min="37" max="37" width="10.5703125" bestFit="1" customWidth="1"/>
    <col min="39" max="39" width="9.5703125" bestFit="1" customWidth="1"/>
    <col min="40" max="40" width="9.28515625" bestFit="1" customWidth="1"/>
    <col min="41" max="42" width="9.5703125" bestFit="1" customWidth="1"/>
  </cols>
  <sheetData>
    <row r="1" spans="1:81" s="690" customFormat="1" ht="75.75" customHeight="1" x14ac:dyDescent="0.2">
      <c r="A1" s="368" t="s">
        <v>468</v>
      </c>
      <c r="B1" s="368" t="s">
        <v>298</v>
      </c>
      <c r="C1" s="582" t="s">
        <v>495</v>
      </c>
      <c r="D1" s="368" t="s">
        <v>499</v>
      </c>
      <c r="E1" s="368" t="s">
        <v>1440</v>
      </c>
      <c r="F1" s="139" t="s">
        <v>469</v>
      </c>
      <c r="G1" s="139" t="s">
        <v>386</v>
      </c>
      <c r="H1" s="139" t="s">
        <v>1441</v>
      </c>
      <c r="I1" s="583" t="s">
        <v>307</v>
      </c>
      <c r="J1" s="583" t="s">
        <v>470</v>
      </c>
      <c r="K1" s="583" t="s">
        <v>308</v>
      </c>
      <c r="L1" s="584" t="s">
        <v>299</v>
      </c>
      <c r="M1" s="583" t="s">
        <v>322</v>
      </c>
      <c r="N1" s="583" t="s">
        <v>324</v>
      </c>
      <c r="O1" s="583" t="s">
        <v>1462</v>
      </c>
      <c r="P1" s="583" t="s">
        <v>326</v>
      </c>
      <c r="Q1" s="583" t="s">
        <v>1117</v>
      </c>
      <c r="R1" s="586" t="s">
        <v>1116</v>
      </c>
      <c r="S1" s="583" t="s">
        <v>1461</v>
      </c>
      <c r="T1" s="586" t="s">
        <v>1116</v>
      </c>
      <c r="U1" s="583" t="s">
        <v>1442</v>
      </c>
      <c r="V1" s="586" t="s">
        <v>1443</v>
      </c>
      <c r="W1" s="583" t="s">
        <v>1444</v>
      </c>
      <c r="X1" s="586" t="s">
        <v>1445</v>
      </c>
      <c r="Y1" s="585" t="s">
        <v>327</v>
      </c>
      <c r="Z1" s="586" t="s">
        <v>309</v>
      </c>
      <c r="AA1" s="586" t="s">
        <v>1454</v>
      </c>
      <c r="AB1" s="583" t="s">
        <v>1453</v>
      </c>
      <c r="AC1" s="583" t="s">
        <v>1455</v>
      </c>
      <c r="AD1" s="583" t="s">
        <v>1456</v>
      </c>
      <c r="AE1" s="583" t="s">
        <v>1457</v>
      </c>
      <c r="AF1" s="583" t="s">
        <v>1458</v>
      </c>
      <c r="AG1" s="583" t="s">
        <v>489</v>
      </c>
      <c r="AH1" s="583" t="s">
        <v>477</v>
      </c>
      <c r="AI1" s="144" t="s">
        <v>478</v>
      </c>
      <c r="AJ1" s="583" t="s">
        <v>479</v>
      </c>
      <c r="AK1" s="583" t="s">
        <v>941</v>
      </c>
      <c r="AL1" s="586" t="s">
        <v>480</v>
      </c>
      <c r="AM1" s="583" t="s">
        <v>490</v>
      </c>
      <c r="AN1" s="583" t="s">
        <v>481</v>
      </c>
      <c r="AO1" s="583" t="s">
        <v>482</v>
      </c>
      <c r="AP1" s="908" t="s">
        <v>483</v>
      </c>
      <c r="AQ1" s="586" t="s">
        <v>484</v>
      </c>
      <c r="AR1" s="583" t="s">
        <v>485</v>
      </c>
      <c r="AS1" s="586" t="s">
        <v>486</v>
      </c>
      <c r="AT1" s="583" t="s">
        <v>487</v>
      </c>
      <c r="AU1" s="586" t="s">
        <v>488</v>
      </c>
      <c r="AV1" s="583" t="s">
        <v>332</v>
      </c>
      <c r="AW1" s="586" t="s">
        <v>333</v>
      </c>
      <c r="AX1" s="583" t="s">
        <v>334</v>
      </c>
      <c r="AY1" s="586" t="s">
        <v>335</v>
      </c>
      <c r="AZ1" s="583" t="s">
        <v>336</v>
      </c>
      <c r="BA1" s="586" t="s">
        <v>337</v>
      </c>
      <c r="BB1" s="583" t="s">
        <v>475</v>
      </c>
      <c r="BC1" s="586" t="s">
        <v>338</v>
      </c>
      <c r="BD1" s="583" t="s">
        <v>476</v>
      </c>
      <c r="BE1" s="586" t="s">
        <v>339</v>
      </c>
      <c r="BF1" s="583" t="s">
        <v>491</v>
      </c>
      <c r="BG1" s="586" t="s">
        <v>492</v>
      </c>
      <c r="BH1" s="583" t="s">
        <v>493</v>
      </c>
      <c r="BI1" s="586" t="s">
        <v>494</v>
      </c>
      <c r="BJ1" s="583" t="s">
        <v>471</v>
      </c>
      <c r="BK1" s="586" t="s">
        <v>472</v>
      </c>
      <c r="BL1" s="583" t="s">
        <v>473</v>
      </c>
      <c r="BM1" s="586" t="s">
        <v>474</v>
      </c>
      <c r="BN1" s="583" t="s">
        <v>497</v>
      </c>
      <c r="BO1" s="586" t="s">
        <v>496</v>
      </c>
      <c r="BP1" s="583" t="s">
        <v>942</v>
      </c>
      <c r="BQ1" s="586" t="s">
        <v>943</v>
      </c>
    </row>
    <row r="2" spans="1:81" s="911" customFormat="1" ht="13.5" thickBot="1" x14ac:dyDescent="0.25">
      <c r="A2" s="593" t="s">
        <v>508</v>
      </c>
      <c r="B2" s="593" t="s">
        <v>515</v>
      </c>
      <c r="C2" s="593" t="s">
        <v>504</v>
      </c>
      <c r="D2" s="593" t="s">
        <v>505</v>
      </c>
      <c r="E2" s="593" t="str">
        <f>IF(AK2&gt;20000,"l","s")</f>
        <v>l</v>
      </c>
      <c r="F2" s="909" t="s">
        <v>1095</v>
      </c>
      <c r="G2" s="910">
        <f>IF(ISERROR(FIND("/",F2)),1,LEFT(F2,1))*1</f>
        <v>3</v>
      </c>
      <c r="H2" s="910">
        <f>IF(ISERROR(FIND("/",F2)),1,RIGHT(F2,1))*1</f>
        <v>3</v>
      </c>
      <c r="I2" s="604">
        <v>12</v>
      </c>
      <c r="J2" s="605">
        <v>0</v>
      </c>
      <c r="K2" s="605">
        <v>22</v>
      </c>
      <c r="L2" s="606">
        <v>1.8333333333333333</v>
      </c>
      <c r="M2" s="607">
        <v>1709.6666666666667</v>
      </c>
      <c r="N2" s="607">
        <v>1003.1666666666666</v>
      </c>
      <c r="O2" s="605">
        <v>8</v>
      </c>
      <c r="P2" s="608">
        <v>0.36363636363636365</v>
      </c>
      <c r="Q2" s="605">
        <v>6</v>
      </c>
      <c r="R2" s="608">
        <v>0.5</v>
      </c>
      <c r="S2" s="605">
        <v>6</v>
      </c>
      <c r="T2" s="608">
        <v>0.46153846153846156</v>
      </c>
      <c r="U2" s="605">
        <v>1</v>
      </c>
      <c r="V2" s="608">
        <v>4.5454545454545456E-2</v>
      </c>
      <c r="W2" s="605">
        <v>1</v>
      </c>
      <c r="X2" s="608">
        <v>8.3333333333333329E-2</v>
      </c>
      <c r="Y2" s="608"/>
      <c r="Z2" s="608"/>
      <c r="AA2" s="608"/>
      <c r="AB2" s="608"/>
      <c r="AC2" s="608"/>
      <c r="AD2" s="608"/>
      <c r="AE2" s="608"/>
      <c r="AF2" s="608"/>
      <c r="AG2" s="596">
        <v>20484</v>
      </c>
      <c r="AH2" s="607">
        <v>32</v>
      </c>
      <c r="AI2" s="609">
        <v>1.5597582374731916E-3</v>
      </c>
      <c r="AJ2" s="607">
        <v>20516</v>
      </c>
      <c r="AK2" s="596">
        <v>29110</v>
      </c>
      <c r="AL2" s="608">
        <v>0.70477499141188593</v>
      </c>
      <c r="AM2" s="596">
        <v>20484</v>
      </c>
      <c r="AN2" s="596">
        <v>32</v>
      </c>
      <c r="AO2" s="607">
        <v>20516</v>
      </c>
      <c r="AP2" s="607">
        <v>12020</v>
      </c>
      <c r="AQ2" s="608">
        <v>0.58679945323179061</v>
      </c>
      <c r="AR2" s="607">
        <v>18</v>
      </c>
      <c r="AS2" s="608">
        <v>0.5625</v>
      </c>
      <c r="AT2" s="607">
        <v>12038</v>
      </c>
      <c r="AU2" s="608">
        <v>0.58676155195944624</v>
      </c>
      <c r="AV2" s="607">
        <v>51</v>
      </c>
      <c r="AW2" s="608">
        <v>4.242928452579035E-3</v>
      </c>
      <c r="AX2" s="605">
        <v>7</v>
      </c>
      <c r="AY2" s="608">
        <v>0.3888888888888889</v>
      </c>
      <c r="AZ2" s="605">
        <v>58</v>
      </c>
      <c r="BA2" s="608">
        <v>4.8180760923741484E-3</v>
      </c>
      <c r="BB2" s="607">
        <v>49</v>
      </c>
      <c r="BC2" s="608">
        <v>0.96078431372549022</v>
      </c>
      <c r="BD2" s="605">
        <v>5</v>
      </c>
      <c r="BE2" s="608">
        <v>0.7142857142857143</v>
      </c>
      <c r="BF2" s="605">
        <v>54</v>
      </c>
      <c r="BG2" s="608">
        <v>0.93103448275862066</v>
      </c>
      <c r="BH2" s="607">
        <v>18</v>
      </c>
      <c r="BI2" s="608">
        <v>1.4952649941850807E-3</v>
      </c>
      <c r="BJ2" s="607">
        <v>233</v>
      </c>
      <c r="BK2" s="608">
        <v>1.935537464695132E-2</v>
      </c>
      <c r="BL2" s="607">
        <v>251</v>
      </c>
      <c r="BM2" s="608">
        <v>2.0850639641136402E-2</v>
      </c>
      <c r="BN2" s="605">
        <v>7</v>
      </c>
      <c r="BO2" s="608">
        <v>0.31818181818181818</v>
      </c>
      <c r="BP2" s="605">
        <v>3</v>
      </c>
      <c r="BQ2" s="608">
        <v>0.25</v>
      </c>
    </row>
    <row r="3" spans="1:81" s="911" customFormat="1" ht="13.5" thickBot="1" x14ac:dyDescent="0.25">
      <c r="A3" s="593" t="s">
        <v>508</v>
      </c>
      <c r="B3" s="593" t="s">
        <v>509</v>
      </c>
      <c r="C3" s="593" t="s">
        <v>504</v>
      </c>
      <c r="D3" s="593" t="s">
        <v>505</v>
      </c>
      <c r="E3" s="593" t="str">
        <f>IF(AK3&gt;20000,"l","s")</f>
        <v>l</v>
      </c>
      <c r="F3" s="593"/>
      <c r="G3" s="593"/>
      <c r="H3" s="593"/>
      <c r="I3" s="604">
        <v>1</v>
      </c>
      <c r="J3" s="605">
        <v>0</v>
      </c>
      <c r="K3" s="605">
        <v>3</v>
      </c>
      <c r="L3" s="606">
        <v>3</v>
      </c>
      <c r="M3" s="607">
        <v>20516</v>
      </c>
      <c r="N3" s="607">
        <v>12038</v>
      </c>
      <c r="O3" s="605">
        <v>2</v>
      </c>
      <c r="P3" s="608">
        <v>0.66666666666666663</v>
      </c>
      <c r="Q3" s="608"/>
      <c r="R3" s="608"/>
      <c r="S3" s="608"/>
      <c r="T3" s="608"/>
      <c r="U3" s="608"/>
      <c r="V3" s="608"/>
      <c r="W3" s="608"/>
      <c r="X3" s="608"/>
      <c r="Y3" s="537">
        <v>2</v>
      </c>
      <c r="Z3" s="608" t="s">
        <v>435</v>
      </c>
      <c r="AB3" s="608" t="str">
        <f>IF(BQ3=1,"Female","Male")</f>
        <v>Male</v>
      </c>
      <c r="AC3" s="537">
        <f>IF(Z3="stood down",1,0)</f>
        <v>0</v>
      </c>
      <c r="AD3" s="537">
        <f>IF(Z3="unopposed",1,0)</f>
        <v>0</v>
      </c>
      <c r="AE3" s="537">
        <f>IF(Z3="defeated",1,0)</f>
        <v>1</v>
      </c>
      <c r="AF3" s="605">
        <v>0</v>
      </c>
      <c r="AG3" s="126">
        <v>20484</v>
      </c>
      <c r="AH3" s="607">
        <v>32</v>
      </c>
      <c r="AI3" s="609">
        <v>1.5597582374731916E-3</v>
      </c>
      <c r="AJ3" s="607">
        <v>20516</v>
      </c>
      <c r="AK3" s="607">
        <v>29110</v>
      </c>
      <c r="AL3" s="608">
        <v>0.70477499141188593</v>
      </c>
      <c r="AM3" s="596">
        <v>20484</v>
      </c>
      <c r="AN3" s="596">
        <v>32</v>
      </c>
      <c r="AO3" s="607">
        <v>20516</v>
      </c>
      <c r="AP3" s="607">
        <v>12020</v>
      </c>
      <c r="AQ3" s="608">
        <v>0.58679945323179061</v>
      </c>
      <c r="AR3" s="607">
        <v>18</v>
      </c>
      <c r="AS3" s="608">
        <v>0.5625</v>
      </c>
      <c r="AT3" s="607">
        <v>12038</v>
      </c>
      <c r="AU3" s="608">
        <v>0.58676155195944624</v>
      </c>
      <c r="AV3" s="607">
        <v>51</v>
      </c>
      <c r="AW3" s="608">
        <v>4.242928452579035E-3</v>
      </c>
      <c r="AX3" s="607">
        <v>7</v>
      </c>
      <c r="AY3" s="608">
        <v>0.3888888888888889</v>
      </c>
      <c r="AZ3" s="607">
        <v>58</v>
      </c>
      <c r="BA3" s="608">
        <v>4.8180760923741484E-3</v>
      </c>
      <c r="BB3" s="607">
        <v>49</v>
      </c>
      <c r="BC3" s="608">
        <v>0.96078431372549022</v>
      </c>
      <c r="BD3" s="607">
        <v>5</v>
      </c>
      <c r="BE3" s="608">
        <v>0.7142857142857143</v>
      </c>
      <c r="BF3" s="607">
        <v>54</v>
      </c>
      <c r="BG3" s="608">
        <v>0.93103448275862066</v>
      </c>
      <c r="BH3" s="607">
        <v>5</v>
      </c>
      <c r="BI3" s="608">
        <v>4.1535138727363352E-4</v>
      </c>
      <c r="BJ3" s="607">
        <v>176</v>
      </c>
      <c r="BK3" s="608">
        <v>1.4620368832031898E-2</v>
      </c>
      <c r="BL3" s="607">
        <v>181</v>
      </c>
      <c r="BM3" s="608">
        <v>1.5035720219305533E-2</v>
      </c>
      <c r="BN3" s="607">
        <v>1</v>
      </c>
      <c r="BO3" s="608">
        <v>0.33333333333333331</v>
      </c>
      <c r="BP3" s="607">
        <v>0</v>
      </c>
      <c r="BQ3" s="608">
        <v>0</v>
      </c>
      <c r="BR3" s="605"/>
      <c r="BS3" s="605"/>
      <c r="BT3" s="605"/>
      <c r="BU3" s="605"/>
      <c r="BV3" s="605"/>
      <c r="BW3" s="605"/>
      <c r="BX3" s="605"/>
      <c r="BY3" s="605"/>
      <c r="BZ3" s="605"/>
      <c r="CA3" s="605"/>
      <c r="CB3" s="605"/>
      <c r="CC3" s="605"/>
    </row>
    <row r="4" spans="1:81" s="911" customFormat="1" ht="13.5" thickBot="1" x14ac:dyDescent="0.25">
      <c r="A4" s="593" t="s">
        <v>466</v>
      </c>
      <c r="B4" s="593" t="s">
        <v>527</v>
      </c>
      <c r="C4" s="593" t="s">
        <v>504</v>
      </c>
      <c r="D4" s="593" t="s">
        <v>519</v>
      </c>
      <c r="E4" s="593" t="s">
        <v>936</v>
      </c>
      <c r="F4" s="593" t="s">
        <v>1459</v>
      </c>
      <c r="G4" s="593"/>
      <c r="H4" s="593"/>
      <c r="I4" s="926">
        <v>20</v>
      </c>
      <c r="J4" s="604">
        <v>0</v>
      </c>
      <c r="K4" s="604">
        <v>101</v>
      </c>
      <c r="L4" s="927">
        <v>5.05</v>
      </c>
      <c r="M4" s="928">
        <v>47956</v>
      </c>
      <c r="N4" s="928">
        <v>24452.95</v>
      </c>
      <c r="O4" s="604">
        <v>39</v>
      </c>
      <c r="P4" s="922">
        <v>0.38613861386138615</v>
      </c>
      <c r="Q4" s="607">
        <v>15</v>
      </c>
      <c r="R4" s="919">
        <f>Q4/O4</f>
        <v>0.38461538461538464</v>
      </c>
      <c r="S4" s="605"/>
      <c r="T4" s="605"/>
      <c r="U4" s="605">
        <v>4</v>
      </c>
      <c r="V4" s="608">
        <v>3.9603960396039604E-2</v>
      </c>
      <c r="W4" s="605">
        <v>0</v>
      </c>
      <c r="X4" s="608">
        <v>0</v>
      </c>
      <c r="Y4" s="605"/>
      <c r="Z4" s="606"/>
      <c r="AA4" s="607"/>
      <c r="AB4" s="607"/>
      <c r="AC4" s="605"/>
      <c r="AD4" s="608"/>
      <c r="AE4" s="605"/>
      <c r="AF4" s="608"/>
      <c r="AG4" s="605">
        <v>957490</v>
      </c>
      <c r="AH4" s="537">
        <v>1630</v>
      </c>
      <c r="AI4" s="923">
        <v>1.6994745183084494E-3</v>
      </c>
      <c r="AJ4" s="537">
        <v>959120</v>
      </c>
      <c r="AK4" s="537">
        <v>1438600</v>
      </c>
      <c r="AL4" s="608">
        <v>0.66670373974697628</v>
      </c>
      <c r="AM4" s="537">
        <v>957490</v>
      </c>
      <c r="AN4" s="537">
        <v>1630</v>
      </c>
      <c r="AO4" s="537">
        <v>959120</v>
      </c>
      <c r="AP4" s="537">
        <v>487485</v>
      </c>
      <c r="AQ4" s="608">
        <v>0.50912803266874851</v>
      </c>
      <c r="AR4" s="537">
        <v>1574</v>
      </c>
      <c r="AS4" s="921">
        <v>0.96564417177914108</v>
      </c>
      <c r="AT4" s="607">
        <v>489059</v>
      </c>
      <c r="AU4" s="609">
        <v>0.50990387021436312</v>
      </c>
      <c r="AV4" s="607">
        <v>6872</v>
      </c>
      <c r="AW4" s="596">
        <v>1.4096844005456579E-2</v>
      </c>
      <c r="AX4" s="537">
        <v>307</v>
      </c>
      <c r="AY4" s="920">
        <v>0.19504447268106734</v>
      </c>
      <c r="AZ4" s="596">
        <v>7179</v>
      </c>
      <c r="BA4" s="607">
        <v>1.4679210483806658E-2</v>
      </c>
      <c r="BB4" s="607">
        <v>2997</v>
      </c>
      <c r="BC4" s="608">
        <v>0.43611757857974387</v>
      </c>
      <c r="BD4" s="607">
        <v>125</v>
      </c>
      <c r="BE4" s="608">
        <v>0.40716612377850164</v>
      </c>
      <c r="BF4" s="607">
        <v>3122</v>
      </c>
      <c r="BG4" s="608">
        <v>0.43487950968101408</v>
      </c>
      <c r="BH4" s="607">
        <v>1097</v>
      </c>
      <c r="BI4" s="608">
        <v>2.2430831453873665E-3</v>
      </c>
      <c r="BJ4" s="605">
        <v>27671</v>
      </c>
      <c r="BK4" s="608">
        <v>5.6580085429365372E-2</v>
      </c>
      <c r="BL4" s="605">
        <v>28768</v>
      </c>
      <c r="BM4" s="608">
        <v>5.8823168574752741E-2</v>
      </c>
      <c r="BN4" s="607">
        <v>32</v>
      </c>
      <c r="BO4" s="608">
        <v>0.31683168316831684</v>
      </c>
      <c r="BP4" s="605">
        <v>7</v>
      </c>
      <c r="BQ4" s="608">
        <v>0.35</v>
      </c>
      <c r="BR4" s="605"/>
      <c r="BS4" s="608"/>
      <c r="BT4" s="607"/>
      <c r="BU4" s="608"/>
      <c r="BV4" s="607"/>
      <c r="BW4" s="608"/>
      <c r="BX4" s="607"/>
      <c r="BY4" s="608"/>
      <c r="BZ4" s="605"/>
      <c r="CA4" s="608"/>
      <c r="CB4" s="605"/>
      <c r="CC4" s="608"/>
    </row>
    <row r="5" spans="1:81" s="911" customFormat="1" ht="13.5" thickBot="1" x14ac:dyDescent="0.25">
      <c r="A5" s="593" t="s">
        <v>1460</v>
      </c>
      <c r="B5" s="593" t="s">
        <v>509</v>
      </c>
      <c r="C5" s="593" t="s">
        <v>504</v>
      </c>
      <c r="D5" s="593" t="s">
        <v>519</v>
      </c>
      <c r="E5" s="593" t="s">
        <v>936</v>
      </c>
      <c r="F5" s="593" t="s">
        <v>1210</v>
      </c>
      <c r="G5" s="593"/>
      <c r="H5" s="593"/>
      <c r="I5" s="926">
        <v>1</v>
      </c>
      <c r="J5" s="604">
        <v>0</v>
      </c>
      <c r="K5" s="604">
        <v>22</v>
      </c>
      <c r="L5" s="927">
        <v>22</v>
      </c>
      <c r="M5" s="928">
        <v>959120</v>
      </c>
      <c r="N5" s="928">
        <v>489059</v>
      </c>
      <c r="O5" s="604">
        <v>4</v>
      </c>
      <c r="P5" s="922">
        <v>0.18181818181818182</v>
      </c>
      <c r="Q5" s="605"/>
      <c r="R5" s="605"/>
      <c r="S5" s="605"/>
      <c r="T5" s="605"/>
      <c r="U5" s="605"/>
      <c r="V5" s="605"/>
      <c r="W5" s="605"/>
      <c r="X5" s="605"/>
      <c r="Y5" s="605">
        <v>2</v>
      </c>
      <c r="Z5" s="606" t="s">
        <v>434</v>
      </c>
      <c r="AA5" s="607">
        <v>1</v>
      </c>
      <c r="AB5" s="608" t="str">
        <f>IF(BP3=1,"Female","Male")</f>
        <v>Male</v>
      </c>
      <c r="AC5" s="605"/>
      <c r="AD5" s="608"/>
      <c r="AE5" s="605"/>
      <c r="AF5" s="608"/>
      <c r="AG5" s="605">
        <v>957490</v>
      </c>
      <c r="AH5" s="537">
        <v>1630</v>
      </c>
      <c r="AI5" s="923">
        <v>1.6994745183084494E-3</v>
      </c>
      <c r="AJ5" s="537">
        <v>959120</v>
      </c>
      <c r="AK5" s="537">
        <v>1438600</v>
      </c>
      <c r="AL5" s="608">
        <v>0.66670373974697628</v>
      </c>
      <c r="AM5" s="537">
        <v>957490</v>
      </c>
      <c r="AN5" s="537">
        <v>1630</v>
      </c>
      <c r="AO5" s="537">
        <v>959120</v>
      </c>
      <c r="AP5" s="537">
        <v>487485</v>
      </c>
      <c r="AQ5" s="608">
        <v>0.50912803266874851</v>
      </c>
      <c r="AR5" s="537">
        <v>1574</v>
      </c>
      <c r="AS5" s="921">
        <v>0.96564417177914108</v>
      </c>
      <c r="AT5" s="607">
        <v>489059</v>
      </c>
      <c r="AU5" s="609">
        <v>0.50990387021436312</v>
      </c>
      <c r="AV5" s="607">
        <v>6872</v>
      </c>
      <c r="AW5" s="596">
        <v>1.4096844005456579E-2</v>
      </c>
      <c r="AX5" s="537">
        <v>307</v>
      </c>
      <c r="AY5" s="920">
        <v>0.19504447268106734</v>
      </c>
      <c r="AZ5" s="596">
        <v>7179</v>
      </c>
      <c r="BA5" s="607">
        <v>1.4679210483806658E-2</v>
      </c>
      <c r="BB5" s="607">
        <v>2997</v>
      </c>
      <c r="BC5" s="608">
        <v>0.43611757857974387</v>
      </c>
      <c r="BD5" s="607">
        <v>125</v>
      </c>
      <c r="BE5" s="608">
        <v>0.40716612377850164</v>
      </c>
      <c r="BF5" s="607">
        <v>3122</v>
      </c>
      <c r="BG5" s="608">
        <v>0.43487950968101408</v>
      </c>
      <c r="BH5" s="607">
        <v>1304</v>
      </c>
      <c r="BI5" s="608">
        <v>2.6663449604239979E-3</v>
      </c>
      <c r="BJ5" s="605">
        <v>4073</v>
      </c>
      <c r="BK5" s="608">
        <v>8.3282385151893738E-3</v>
      </c>
      <c r="BL5" s="605">
        <v>5377</v>
      </c>
      <c r="BM5" s="608">
        <v>1.0994583475613372E-2</v>
      </c>
      <c r="BN5" s="607">
        <v>6</v>
      </c>
      <c r="BO5" s="608">
        <v>0.27272727272727271</v>
      </c>
      <c r="BP5" s="605">
        <v>0</v>
      </c>
      <c r="BQ5" s="608">
        <v>0</v>
      </c>
      <c r="BS5" s="917"/>
      <c r="BT5" s="781"/>
      <c r="BU5" s="917"/>
      <c r="BV5" s="781"/>
      <c r="BW5" s="917"/>
      <c r="BX5" s="781"/>
      <c r="BY5" s="917"/>
      <c r="CA5" s="917"/>
      <c r="CC5" s="917"/>
    </row>
    <row r="6" spans="1:81" s="911" customFormat="1" ht="13.5" thickBot="1" x14ac:dyDescent="0.25">
      <c r="A6" s="593" t="s">
        <v>531</v>
      </c>
      <c r="B6" s="593" t="s">
        <v>528</v>
      </c>
      <c r="C6" s="593" t="s">
        <v>504</v>
      </c>
      <c r="D6" s="593" t="s">
        <v>519</v>
      </c>
      <c r="E6" s="593" t="str">
        <f>IF(AK6&gt;200000,"l","s")</f>
        <v>l</v>
      </c>
      <c r="F6" s="909" t="s">
        <v>1090</v>
      </c>
      <c r="G6" s="910">
        <f>IF(ISERROR(FIND("/",F6)),1,LEFT(F6,1))*1</f>
        <v>7</v>
      </c>
      <c r="H6" s="910">
        <f>IF(ISERROR(FIND("/",F6)),1,RIGHT(F6,1))*1</f>
        <v>7</v>
      </c>
      <c r="I6" s="604">
        <v>13</v>
      </c>
      <c r="J6" s="605">
        <v>0</v>
      </c>
      <c r="K6" s="605">
        <v>35</v>
      </c>
      <c r="L6" s="914">
        <v>2.6923076923076925</v>
      </c>
      <c r="M6" s="607">
        <v>14270.692307692309</v>
      </c>
      <c r="N6" s="607">
        <v>6409.0769230769229</v>
      </c>
      <c r="O6" s="605">
        <v>12</v>
      </c>
      <c r="P6" s="915">
        <v>0.34285714285714286</v>
      </c>
      <c r="Q6" s="605">
        <v>10</v>
      </c>
      <c r="R6" s="915">
        <v>0.76923076923076927</v>
      </c>
      <c r="S6" s="915"/>
      <c r="T6" s="915"/>
      <c r="U6" s="915"/>
      <c r="V6" s="915"/>
      <c r="W6" s="915"/>
      <c r="X6" s="915"/>
      <c r="Y6" s="915"/>
      <c r="Z6" s="915"/>
      <c r="AA6" s="915"/>
      <c r="AB6" s="915"/>
      <c r="AC6" s="915"/>
      <c r="AD6" s="915"/>
      <c r="AE6" s="915"/>
      <c r="AF6" s="915"/>
      <c r="AG6" s="126">
        <v>185056</v>
      </c>
      <c r="AH6" s="607">
        <v>463</v>
      </c>
      <c r="AI6" s="609">
        <v>2.495701248928681E-3</v>
      </c>
      <c r="AJ6" s="607">
        <v>185519</v>
      </c>
      <c r="AK6" s="607">
        <v>272400</v>
      </c>
      <c r="AL6" s="608">
        <v>0.68105359765051399</v>
      </c>
      <c r="AM6" s="596">
        <v>185056</v>
      </c>
      <c r="AN6" s="596">
        <v>463</v>
      </c>
      <c r="AO6" s="607">
        <v>185519</v>
      </c>
      <c r="AP6" s="607">
        <v>82942</v>
      </c>
      <c r="AQ6" s="608">
        <v>0.44819946394604876</v>
      </c>
      <c r="AR6" s="607">
        <v>376</v>
      </c>
      <c r="AS6" s="608">
        <v>0.81209503239740821</v>
      </c>
      <c r="AT6" s="607">
        <v>83318</v>
      </c>
      <c r="AU6" s="608">
        <v>0.44910763857071245</v>
      </c>
      <c r="AV6" s="607">
        <v>871</v>
      </c>
      <c r="AW6" s="608">
        <v>1.0501314171348653E-2</v>
      </c>
      <c r="AX6" s="607">
        <v>70</v>
      </c>
      <c r="AY6" s="608">
        <v>0.18617021276595744</v>
      </c>
      <c r="AZ6" s="607">
        <v>941</v>
      </c>
      <c r="BA6" s="608">
        <v>1.1294078110372309E-2</v>
      </c>
      <c r="BB6" s="607">
        <v>698</v>
      </c>
      <c r="BC6" s="608">
        <v>0.80137772675086105</v>
      </c>
      <c r="BD6" s="607">
        <v>55</v>
      </c>
      <c r="BE6" s="608">
        <v>0.7857142857142857</v>
      </c>
      <c r="BF6" s="607">
        <v>753</v>
      </c>
      <c r="BG6" s="608">
        <v>0.80021253985122209</v>
      </c>
      <c r="BH6" s="607">
        <v>223</v>
      </c>
      <c r="BI6" s="608">
        <v>2.6764924746153292E-3</v>
      </c>
      <c r="BJ6" s="607">
        <v>4966</v>
      </c>
      <c r="BK6" s="608">
        <v>5.9602966945918046E-2</v>
      </c>
      <c r="BL6" s="607">
        <v>5189</v>
      </c>
      <c r="BM6" s="608">
        <v>6.2279459420533381E-2</v>
      </c>
      <c r="BN6" s="607">
        <v>5</v>
      </c>
      <c r="BO6" s="608">
        <v>0.14285714285714285</v>
      </c>
      <c r="BP6" s="607">
        <v>3</v>
      </c>
      <c r="BQ6" s="608">
        <v>0.23076923076923078</v>
      </c>
    </row>
    <row r="7" spans="1:81" s="911" customFormat="1" ht="13.5" thickBot="1" x14ac:dyDescent="0.25">
      <c r="A7" s="593" t="s">
        <v>546</v>
      </c>
      <c r="B7" s="593" t="s">
        <v>515</v>
      </c>
      <c r="C7" s="593" t="s">
        <v>504</v>
      </c>
      <c r="D7" s="593" t="s">
        <v>505</v>
      </c>
      <c r="E7" s="593" t="str">
        <f t="shared" ref="E7:E16" si="0">IF(AK7&gt;20000,"l","s")</f>
        <v>s</v>
      </c>
      <c r="F7" s="909" t="s">
        <v>1094</v>
      </c>
      <c r="G7" s="910">
        <f>IF(ISERROR(FIND("/",F7)),1,LEFT(F7,1))*1</f>
        <v>2</v>
      </c>
      <c r="H7" s="910">
        <f>IF(ISERROR(FIND("/",F7)),1,RIGHT(F7,1))*1</f>
        <v>3</v>
      </c>
      <c r="I7" s="604">
        <v>10</v>
      </c>
      <c r="J7" s="605">
        <v>2</v>
      </c>
      <c r="K7" s="605">
        <v>24</v>
      </c>
      <c r="L7" s="606">
        <v>2.4</v>
      </c>
      <c r="M7" s="607">
        <v>731.1</v>
      </c>
      <c r="N7" s="607">
        <v>461.75</v>
      </c>
      <c r="O7" s="605">
        <v>10</v>
      </c>
      <c r="P7" s="608">
        <v>0.41666666666666669</v>
      </c>
      <c r="Q7" s="605">
        <v>8</v>
      </c>
      <c r="R7" s="608">
        <v>0.8</v>
      </c>
      <c r="S7" s="605">
        <v>9</v>
      </c>
      <c r="T7" s="608">
        <v>0.81818181818181823</v>
      </c>
      <c r="U7" s="605">
        <v>0</v>
      </c>
      <c r="V7" s="608">
        <v>0</v>
      </c>
      <c r="W7" s="605">
        <v>0</v>
      </c>
      <c r="X7" s="608">
        <v>0</v>
      </c>
      <c r="Y7" s="608"/>
      <c r="Z7" s="608"/>
      <c r="AA7" s="608"/>
      <c r="AB7" s="608"/>
      <c r="AC7" s="608"/>
      <c r="AD7" s="608"/>
      <c r="AE7" s="608"/>
      <c r="AF7" s="608"/>
      <c r="AG7" s="126">
        <v>7261</v>
      </c>
      <c r="AH7" s="607">
        <v>50</v>
      </c>
      <c r="AI7" s="609">
        <v>6.8390097113937903E-3</v>
      </c>
      <c r="AJ7" s="607">
        <v>7311</v>
      </c>
      <c r="AK7" s="607">
        <v>10010</v>
      </c>
      <c r="AL7" s="608">
        <v>0.73036963036963032</v>
      </c>
      <c r="AM7" s="596">
        <v>5886</v>
      </c>
      <c r="AN7" s="596">
        <v>34</v>
      </c>
      <c r="AO7" s="607">
        <v>5920</v>
      </c>
      <c r="AP7" s="607">
        <v>3666</v>
      </c>
      <c r="AQ7" s="608">
        <v>0.62283384301732925</v>
      </c>
      <c r="AR7" s="607">
        <v>28</v>
      </c>
      <c r="AS7" s="608">
        <v>0.82352941176470584</v>
      </c>
      <c r="AT7" s="607">
        <v>3694</v>
      </c>
      <c r="AU7" s="608">
        <v>0.62398648648648647</v>
      </c>
      <c r="AV7" s="607">
        <v>41</v>
      </c>
      <c r="AW7" s="608">
        <v>1.1183851609383524E-2</v>
      </c>
      <c r="AX7" s="605">
        <v>3</v>
      </c>
      <c r="AY7" s="608">
        <v>0.10714285714285714</v>
      </c>
      <c r="AZ7" s="605">
        <v>44</v>
      </c>
      <c r="BA7" s="608">
        <v>1.1911207363291824E-2</v>
      </c>
      <c r="BB7" s="607">
        <v>41</v>
      </c>
      <c r="BC7" s="608">
        <v>1</v>
      </c>
      <c r="BD7" s="605">
        <v>3</v>
      </c>
      <c r="BE7" s="608">
        <v>1</v>
      </c>
      <c r="BF7" s="605">
        <v>44</v>
      </c>
      <c r="BG7" s="608">
        <v>1</v>
      </c>
      <c r="BH7" s="607">
        <v>40</v>
      </c>
      <c r="BI7" s="608">
        <v>1.0828370330265295E-2</v>
      </c>
      <c r="BJ7" s="607">
        <v>79</v>
      </c>
      <c r="BK7" s="608">
        <v>2.1386031402273957E-2</v>
      </c>
      <c r="BL7" s="607">
        <v>119</v>
      </c>
      <c r="BM7" s="608">
        <v>3.2214401732539255E-2</v>
      </c>
      <c r="BN7" s="605">
        <v>6</v>
      </c>
      <c r="BO7" s="608">
        <v>0.25</v>
      </c>
      <c r="BP7" s="605">
        <v>2</v>
      </c>
      <c r="BQ7" s="608">
        <v>0.2</v>
      </c>
    </row>
    <row r="8" spans="1:81" s="911" customFormat="1" ht="13.5" thickBot="1" x14ac:dyDescent="0.25">
      <c r="A8" s="593" t="s">
        <v>546</v>
      </c>
      <c r="B8" s="593" t="s">
        <v>509</v>
      </c>
      <c r="C8" s="593" t="s">
        <v>504</v>
      </c>
      <c r="D8" s="593" t="s">
        <v>505</v>
      </c>
      <c r="E8" s="593" t="str">
        <f t="shared" si="0"/>
        <v>s</v>
      </c>
      <c r="F8" s="593"/>
      <c r="G8" s="593"/>
      <c r="H8" s="593"/>
      <c r="I8" s="604">
        <v>1</v>
      </c>
      <c r="J8" s="605">
        <v>0</v>
      </c>
      <c r="K8" s="605">
        <v>2</v>
      </c>
      <c r="L8" s="606">
        <v>2</v>
      </c>
      <c r="M8" s="607">
        <v>7311</v>
      </c>
      <c r="N8" s="607">
        <v>4263</v>
      </c>
      <c r="O8" s="605">
        <v>1</v>
      </c>
      <c r="P8" s="608">
        <v>0.5</v>
      </c>
      <c r="Q8" s="608"/>
      <c r="R8" s="608"/>
      <c r="S8" s="608"/>
      <c r="T8" s="608"/>
      <c r="U8" s="608"/>
      <c r="V8" s="608"/>
      <c r="W8" s="608"/>
      <c r="X8" s="608"/>
      <c r="Y8" s="537">
        <v>0</v>
      </c>
      <c r="Z8" s="608" t="s">
        <v>434</v>
      </c>
      <c r="AA8" s="911">
        <v>1</v>
      </c>
      <c r="AB8" s="608" t="str">
        <f>IF(BP8=1,"Female","Male")</f>
        <v>Male</v>
      </c>
      <c r="AC8" s="537">
        <f>IF(Z8="stood down",1,0)</f>
        <v>0</v>
      </c>
      <c r="AD8" s="537">
        <f>IF(Z8="unopposed",1,0)</f>
        <v>0</v>
      </c>
      <c r="AE8" s="537">
        <f>IF(Z8="defeated",1,0)</f>
        <v>0</v>
      </c>
      <c r="AF8" s="605">
        <v>0</v>
      </c>
      <c r="AG8" s="126">
        <v>7261</v>
      </c>
      <c r="AH8" s="607">
        <v>50</v>
      </c>
      <c r="AI8" s="609">
        <v>6.8390097113937903E-3</v>
      </c>
      <c r="AJ8" s="607">
        <v>7311</v>
      </c>
      <c r="AK8" s="607">
        <v>10010</v>
      </c>
      <c r="AL8" s="608">
        <v>0.73036963036963032</v>
      </c>
      <c r="AM8" s="596">
        <v>7261</v>
      </c>
      <c r="AN8" s="596">
        <v>50</v>
      </c>
      <c r="AO8" s="607">
        <v>7311</v>
      </c>
      <c r="AP8" s="607">
        <v>4222</v>
      </c>
      <c r="AQ8" s="608">
        <v>0.58146260845613551</v>
      </c>
      <c r="AR8" s="607">
        <v>41</v>
      </c>
      <c r="AS8" s="608">
        <v>0.82</v>
      </c>
      <c r="AT8" s="607">
        <v>4263</v>
      </c>
      <c r="AU8" s="608">
        <v>0.5830939679934346</v>
      </c>
      <c r="AV8" s="607">
        <v>45</v>
      </c>
      <c r="AW8" s="608">
        <v>1.0658455708195168E-2</v>
      </c>
      <c r="AX8" s="607">
        <v>3</v>
      </c>
      <c r="AY8" s="608">
        <v>7.3170731707317069E-2</v>
      </c>
      <c r="AZ8" s="607">
        <v>48</v>
      </c>
      <c r="BA8" s="608">
        <v>1.1259676284306826E-2</v>
      </c>
      <c r="BB8" s="607">
        <v>45</v>
      </c>
      <c r="BC8" s="608">
        <v>1</v>
      </c>
      <c r="BD8" s="607">
        <v>3</v>
      </c>
      <c r="BE8" s="608">
        <v>1</v>
      </c>
      <c r="BF8" s="607">
        <v>48</v>
      </c>
      <c r="BG8" s="608">
        <v>1</v>
      </c>
      <c r="BH8" s="607">
        <v>2</v>
      </c>
      <c r="BI8" s="608">
        <v>4.691531785127844E-4</v>
      </c>
      <c r="BJ8" s="607">
        <v>167</v>
      </c>
      <c r="BK8" s="608">
        <v>3.9174290405817498E-2</v>
      </c>
      <c r="BL8" s="607">
        <v>169</v>
      </c>
      <c r="BM8" s="608">
        <v>3.9643443584330286E-2</v>
      </c>
      <c r="BN8" s="607">
        <v>0</v>
      </c>
      <c r="BO8" s="608">
        <v>0</v>
      </c>
      <c r="BP8" s="607">
        <v>0</v>
      </c>
      <c r="BQ8" s="608">
        <v>0</v>
      </c>
    </row>
    <row r="9" spans="1:81" s="911" customFormat="1" ht="13.5" thickBot="1" x14ac:dyDescent="0.25">
      <c r="A9" s="593" t="s">
        <v>552</v>
      </c>
      <c r="B9" s="593" t="s">
        <v>515</v>
      </c>
      <c r="C9" s="593" t="s">
        <v>504</v>
      </c>
      <c r="D9" s="593" t="s">
        <v>519</v>
      </c>
      <c r="E9" s="593" t="str">
        <f t="shared" si="0"/>
        <v>s</v>
      </c>
      <c r="F9" s="909" t="s">
        <v>1091</v>
      </c>
      <c r="G9" s="910">
        <f>IF(ISERROR(FIND("/",F9)),1,LEFT(F9,1))*1</f>
        <v>2</v>
      </c>
      <c r="H9" s="910">
        <f>IF(ISERROR(FIND("/",F9)),1,RIGHT(F9,1))*1</f>
        <v>2</v>
      </c>
      <c r="I9" s="604">
        <v>8</v>
      </c>
      <c r="J9" s="605">
        <v>0</v>
      </c>
      <c r="K9" s="605">
        <v>12</v>
      </c>
      <c r="L9" s="606">
        <v>1.5</v>
      </c>
      <c r="M9" s="607">
        <v>738.875</v>
      </c>
      <c r="N9" s="607">
        <v>419</v>
      </c>
      <c r="O9" s="605">
        <v>8</v>
      </c>
      <c r="P9" s="608">
        <v>0.66666666666666663</v>
      </c>
      <c r="Q9" s="605">
        <v>7</v>
      </c>
      <c r="R9" s="608">
        <v>0.875</v>
      </c>
      <c r="S9" s="605">
        <v>7</v>
      </c>
      <c r="T9" s="608">
        <v>0.77777777777777779</v>
      </c>
      <c r="U9" s="398"/>
      <c r="V9" s="399"/>
      <c r="W9" s="398"/>
      <c r="X9" s="399"/>
      <c r="Y9" s="399"/>
      <c r="Z9" s="399"/>
      <c r="AA9" s="399"/>
      <c r="AB9" s="399"/>
      <c r="AC9" s="399"/>
      <c r="AD9" s="399"/>
      <c r="AE9" s="399"/>
      <c r="AF9" s="399"/>
      <c r="AG9" s="126">
        <v>5878</v>
      </c>
      <c r="AH9" s="607">
        <v>33</v>
      </c>
      <c r="AI9" s="609">
        <v>5.5828117069869733E-3</v>
      </c>
      <c r="AJ9" s="607">
        <v>5911</v>
      </c>
      <c r="AK9" s="607">
        <v>7420</v>
      </c>
      <c r="AL9" s="608">
        <v>0.79663072776280319</v>
      </c>
      <c r="AM9" s="596">
        <v>5878</v>
      </c>
      <c r="AN9" s="596">
        <v>33</v>
      </c>
      <c r="AO9" s="607">
        <v>5911</v>
      </c>
      <c r="AP9" s="607">
        <v>3324</v>
      </c>
      <c r="AQ9" s="608">
        <v>0.56549846886696153</v>
      </c>
      <c r="AR9" s="607">
        <v>28</v>
      </c>
      <c r="AS9" s="608">
        <v>0.84848484848484851</v>
      </c>
      <c r="AT9" s="607">
        <v>3352</v>
      </c>
      <c r="AU9" s="608">
        <v>0.56707832854001017</v>
      </c>
      <c r="AV9" s="607">
        <v>23</v>
      </c>
      <c r="AW9" s="608">
        <v>6.9193742478941035E-3</v>
      </c>
      <c r="AX9" s="605">
        <v>4</v>
      </c>
      <c r="AY9" s="608">
        <v>0.14285714285714285</v>
      </c>
      <c r="AZ9" s="605">
        <v>27</v>
      </c>
      <c r="BA9" s="608">
        <v>8.0548926014319816E-3</v>
      </c>
      <c r="BB9" s="607">
        <v>23</v>
      </c>
      <c r="BC9" s="608">
        <v>1</v>
      </c>
      <c r="BD9" s="605">
        <v>4</v>
      </c>
      <c r="BE9" s="608">
        <v>1</v>
      </c>
      <c r="BF9" s="605">
        <v>27</v>
      </c>
      <c r="BG9" s="608">
        <v>1</v>
      </c>
      <c r="BH9" s="607">
        <v>4</v>
      </c>
      <c r="BI9" s="608">
        <v>1.1933174224343676E-3</v>
      </c>
      <c r="BJ9" s="607">
        <v>82</v>
      </c>
      <c r="BK9" s="608">
        <v>2.4463007159904536E-2</v>
      </c>
      <c r="BL9" s="607">
        <v>86</v>
      </c>
      <c r="BM9" s="608">
        <v>2.5656324582338901E-2</v>
      </c>
      <c r="BN9" s="605">
        <v>4</v>
      </c>
      <c r="BO9" s="608">
        <v>0.33333333333333331</v>
      </c>
      <c r="BP9" s="605">
        <v>2</v>
      </c>
      <c r="BQ9" s="608">
        <v>0.25</v>
      </c>
    </row>
    <row r="10" spans="1:81" s="911" customFormat="1" ht="13.5" thickBot="1" x14ac:dyDescent="0.25">
      <c r="A10" s="593" t="s">
        <v>552</v>
      </c>
      <c r="B10" s="593" t="s">
        <v>509</v>
      </c>
      <c r="C10" s="593" t="s">
        <v>504</v>
      </c>
      <c r="D10" s="593" t="s">
        <v>519</v>
      </c>
      <c r="E10" s="593" t="str">
        <f t="shared" si="0"/>
        <v>s</v>
      </c>
      <c r="F10" s="593"/>
      <c r="G10" s="593"/>
      <c r="H10" s="593"/>
      <c r="I10" s="604">
        <v>1</v>
      </c>
      <c r="J10" s="605">
        <v>0</v>
      </c>
      <c r="K10" s="605">
        <v>3</v>
      </c>
      <c r="L10" s="606">
        <v>3</v>
      </c>
      <c r="M10" s="607">
        <v>5911</v>
      </c>
      <c r="N10" s="607">
        <v>3352</v>
      </c>
      <c r="O10" s="605">
        <v>2</v>
      </c>
      <c r="P10" s="608">
        <v>0.66666666666666663</v>
      </c>
      <c r="Q10" s="608"/>
      <c r="R10" s="608"/>
      <c r="S10" s="608"/>
      <c r="T10" s="608"/>
      <c r="U10" s="608"/>
      <c r="V10" s="608"/>
      <c r="W10" s="608"/>
      <c r="X10" s="608"/>
      <c r="Y10" s="537">
        <v>2</v>
      </c>
      <c r="Z10" s="608" t="s">
        <v>310</v>
      </c>
      <c r="AB10" s="608" t="str">
        <f>IF(BP10=1,"Female","Male")</f>
        <v>Male</v>
      </c>
      <c r="AC10" s="537">
        <f>IF(Z10="stood down",1,0)</f>
        <v>1</v>
      </c>
      <c r="AD10" s="537">
        <f>IF(Z10="unopposed",1,0)</f>
        <v>0</v>
      </c>
      <c r="AE10" s="537">
        <f>IF(Z10="defeated",1,0)</f>
        <v>0</v>
      </c>
      <c r="AF10" s="605">
        <v>0</v>
      </c>
      <c r="AG10" s="126">
        <v>5878</v>
      </c>
      <c r="AH10" s="607">
        <v>33</v>
      </c>
      <c r="AI10" s="609">
        <v>5.5828117069869733E-3</v>
      </c>
      <c r="AJ10" s="607">
        <v>5911</v>
      </c>
      <c r="AK10" s="607">
        <v>7420</v>
      </c>
      <c r="AL10" s="608">
        <v>0.79663072776280319</v>
      </c>
      <c r="AM10" s="596">
        <v>5878</v>
      </c>
      <c r="AN10" s="596">
        <v>33</v>
      </c>
      <c r="AO10" s="607">
        <v>5911</v>
      </c>
      <c r="AP10" s="607">
        <v>3324</v>
      </c>
      <c r="AQ10" s="608">
        <v>0.56549846886696153</v>
      </c>
      <c r="AR10" s="607">
        <v>28</v>
      </c>
      <c r="AS10" s="608">
        <v>0.84848484848484851</v>
      </c>
      <c r="AT10" s="607">
        <v>3352</v>
      </c>
      <c r="AU10" s="608">
        <v>0.56707832854001017</v>
      </c>
      <c r="AV10" s="607">
        <v>23</v>
      </c>
      <c r="AW10" s="608">
        <v>6.9193742478941035E-3</v>
      </c>
      <c r="AX10" s="607">
        <v>4</v>
      </c>
      <c r="AY10" s="608">
        <v>0.14285714285714285</v>
      </c>
      <c r="AZ10" s="607">
        <v>27</v>
      </c>
      <c r="BA10" s="608">
        <v>8.0548926014319816E-3</v>
      </c>
      <c r="BB10" s="607">
        <v>23</v>
      </c>
      <c r="BC10" s="608">
        <v>1</v>
      </c>
      <c r="BD10" s="607">
        <v>4</v>
      </c>
      <c r="BE10" s="608">
        <v>1</v>
      </c>
      <c r="BF10" s="607">
        <v>27</v>
      </c>
      <c r="BG10" s="608">
        <v>1</v>
      </c>
      <c r="BH10" s="607">
        <v>6</v>
      </c>
      <c r="BI10" s="608">
        <v>1.7899761336515514E-3</v>
      </c>
      <c r="BJ10" s="607">
        <v>31</v>
      </c>
      <c r="BK10" s="608">
        <v>9.2482100238663479E-3</v>
      </c>
      <c r="BL10" s="607">
        <v>37</v>
      </c>
      <c r="BM10" s="608">
        <v>1.10381861575179E-2</v>
      </c>
      <c r="BN10" s="607">
        <v>1</v>
      </c>
      <c r="BO10" s="608">
        <v>0.33333333333333331</v>
      </c>
      <c r="BP10" s="607">
        <v>0</v>
      </c>
      <c r="BQ10" s="608">
        <v>0</v>
      </c>
    </row>
    <row r="11" spans="1:81" s="911" customFormat="1" ht="13.5" thickBot="1" x14ac:dyDescent="0.25">
      <c r="A11" s="593" t="s">
        <v>554</v>
      </c>
      <c r="B11" s="593" t="s">
        <v>515</v>
      </c>
      <c r="C11" s="593" t="s">
        <v>504</v>
      </c>
      <c r="D11" s="593" t="s">
        <v>519</v>
      </c>
      <c r="E11" s="593" t="str">
        <f t="shared" si="0"/>
        <v>s</v>
      </c>
      <c r="F11" s="909" t="s">
        <v>1091</v>
      </c>
      <c r="G11" s="910">
        <f>IF(ISERROR(FIND("/",F11)),1,LEFT(F11,1))*1</f>
        <v>2</v>
      </c>
      <c r="H11" s="910">
        <f>IF(ISERROR(FIND("/",F11)),1,RIGHT(F11,1))*1</f>
        <v>2</v>
      </c>
      <c r="I11" s="604">
        <v>8</v>
      </c>
      <c r="J11" s="605">
        <v>0</v>
      </c>
      <c r="K11" s="605">
        <v>12</v>
      </c>
      <c r="L11" s="606">
        <v>1.5</v>
      </c>
      <c r="M11" s="607">
        <v>1167.5</v>
      </c>
      <c r="N11" s="607">
        <v>655.625</v>
      </c>
      <c r="O11" s="605">
        <v>6</v>
      </c>
      <c r="P11" s="608">
        <v>0.5</v>
      </c>
      <c r="Q11" s="605">
        <v>6</v>
      </c>
      <c r="R11" s="608">
        <v>0.75</v>
      </c>
      <c r="S11" s="605">
        <v>6</v>
      </c>
      <c r="T11" s="608">
        <v>0.66666666666666663</v>
      </c>
      <c r="U11" s="398"/>
      <c r="V11" s="399"/>
      <c r="W11" s="398"/>
      <c r="X11" s="399"/>
      <c r="Y11" s="399"/>
      <c r="Z11" s="399"/>
      <c r="AA11" s="399"/>
      <c r="AB11" s="399"/>
      <c r="AC11" s="399"/>
      <c r="AD11" s="399"/>
      <c r="AE11" s="399"/>
      <c r="AF11" s="399"/>
      <c r="AG11" s="126">
        <v>9306</v>
      </c>
      <c r="AH11" s="607">
        <v>34</v>
      </c>
      <c r="AI11" s="609">
        <v>3.6402569593147753E-3</v>
      </c>
      <c r="AJ11" s="607">
        <v>9340</v>
      </c>
      <c r="AK11" s="607">
        <v>13370</v>
      </c>
      <c r="AL11" s="608">
        <v>0.69857890800299183</v>
      </c>
      <c r="AM11" s="596">
        <v>9306</v>
      </c>
      <c r="AN11" s="596">
        <v>34</v>
      </c>
      <c r="AO11" s="607">
        <v>9340</v>
      </c>
      <c r="AP11" s="607">
        <v>5213</v>
      </c>
      <c r="AQ11" s="608">
        <v>0.56017623038899633</v>
      </c>
      <c r="AR11" s="607">
        <v>32</v>
      </c>
      <c r="AS11" s="608">
        <v>0.94117647058823528</v>
      </c>
      <c r="AT11" s="607">
        <v>5245</v>
      </c>
      <c r="AU11" s="608">
        <v>0.56156316916488225</v>
      </c>
      <c r="AV11" s="607">
        <v>26</v>
      </c>
      <c r="AW11" s="608">
        <v>4.9875311720698253E-3</v>
      </c>
      <c r="AX11" s="605">
        <v>4</v>
      </c>
      <c r="AY11" s="608">
        <v>0.125</v>
      </c>
      <c r="AZ11" s="605">
        <v>30</v>
      </c>
      <c r="BA11" s="608">
        <v>5.7197330791229741E-3</v>
      </c>
      <c r="BB11" s="607">
        <v>25</v>
      </c>
      <c r="BC11" s="608">
        <v>0.96153846153846156</v>
      </c>
      <c r="BD11" s="605">
        <v>4</v>
      </c>
      <c r="BE11" s="608">
        <v>1</v>
      </c>
      <c r="BF11" s="605">
        <v>29</v>
      </c>
      <c r="BG11" s="608">
        <v>0.96666666666666667</v>
      </c>
      <c r="BH11" s="607">
        <v>6</v>
      </c>
      <c r="BI11" s="608">
        <v>1.1439466158245949E-3</v>
      </c>
      <c r="BJ11" s="607">
        <v>125</v>
      </c>
      <c r="BK11" s="608">
        <v>2.3832221163012392E-2</v>
      </c>
      <c r="BL11" s="607">
        <v>131</v>
      </c>
      <c r="BM11" s="608">
        <v>2.4976167778836988E-2</v>
      </c>
      <c r="BN11" s="605">
        <v>3</v>
      </c>
      <c r="BO11" s="608">
        <v>0.25</v>
      </c>
      <c r="BP11" s="605">
        <v>2</v>
      </c>
      <c r="BQ11" s="608">
        <v>0.25</v>
      </c>
    </row>
    <row r="12" spans="1:81" s="911" customFormat="1" ht="13.5" thickBot="1" x14ac:dyDescent="0.25">
      <c r="A12" s="593" t="s">
        <v>554</v>
      </c>
      <c r="B12" s="593" t="s">
        <v>509</v>
      </c>
      <c r="C12" s="593" t="s">
        <v>504</v>
      </c>
      <c r="D12" s="593" t="s">
        <v>519</v>
      </c>
      <c r="E12" s="593" t="str">
        <f t="shared" si="0"/>
        <v>s</v>
      </c>
      <c r="F12" s="593"/>
      <c r="G12" s="593"/>
      <c r="H12" s="593"/>
      <c r="I12" s="604">
        <v>1</v>
      </c>
      <c r="J12" s="605">
        <v>0</v>
      </c>
      <c r="K12" s="605">
        <v>3</v>
      </c>
      <c r="L12" s="606">
        <v>3</v>
      </c>
      <c r="M12" s="607">
        <v>9340</v>
      </c>
      <c r="N12" s="607">
        <v>5245</v>
      </c>
      <c r="O12" s="605">
        <v>2</v>
      </c>
      <c r="P12" s="608">
        <v>0.66666666666666663</v>
      </c>
      <c r="Q12" s="608"/>
      <c r="R12" s="608"/>
      <c r="S12" s="608"/>
      <c r="T12" s="608"/>
      <c r="U12" s="608"/>
      <c r="V12" s="608"/>
      <c r="W12" s="608"/>
      <c r="X12" s="608"/>
      <c r="Y12" s="537">
        <v>1</v>
      </c>
      <c r="Z12" s="608" t="s">
        <v>435</v>
      </c>
      <c r="AB12" s="608" t="str">
        <f>IF(BP12=1,"Female","Male")</f>
        <v>Male</v>
      </c>
      <c r="AC12" s="537">
        <f>IF(Z12="stood down",1,0)</f>
        <v>0</v>
      </c>
      <c r="AD12" s="537">
        <f>IF(Z12="unopposed",1,0)</f>
        <v>0</v>
      </c>
      <c r="AE12" s="537">
        <f>IF(Z12="defeated",1,0)</f>
        <v>1</v>
      </c>
      <c r="AF12" s="605">
        <v>0</v>
      </c>
      <c r="AG12" s="126">
        <v>9306</v>
      </c>
      <c r="AH12" s="607">
        <v>34</v>
      </c>
      <c r="AI12" s="609">
        <v>3.6402569593147753E-3</v>
      </c>
      <c r="AJ12" s="607">
        <v>9340</v>
      </c>
      <c r="AK12" s="607">
        <v>13370</v>
      </c>
      <c r="AL12" s="608">
        <v>0.69857890800299183</v>
      </c>
      <c r="AM12" s="596">
        <v>9306</v>
      </c>
      <c r="AN12" s="596">
        <v>34</v>
      </c>
      <c r="AO12" s="607">
        <v>9340</v>
      </c>
      <c r="AP12" s="607">
        <v>5213</v>
      </c>
      <c r="AQ12" s="608">
        <v>0.56017623038899633</v>
      </c>
      <c r="AR12" s="607">
        <v>32</v>
      </c>
      <c r="AS12" s="608">
        <v>0.94117647058823528</v>
      </c>
      <c r="AT12" s="607">
        <v>5245</v>
      </c>
      <c r="AU12" s="608">
        <v>0.56156316916488225</v>
      </c>
      <c r="AV12" s="607">
        <v>26</v>
      </c>
      <c r="AW12" s="608">
        <v>4.9875311720698253E-3</v>
      </c>
      <c r="AX12" s="607">
        <v>4</v>
      </c>
      <c r="AY12" s="608">
        <v>0.125</v>
      </c>
      <c r="AZ12" s="607">
        <v>30</v>
      </c>
      <c r="BA12" s="608">
        <v>5.7197330791229741E-3</v>
      </c>
      <c r="BB12" s="607">
        <v>25</v>
      </c>
      <c r="BC12" s="608">
        <v>0.96153846153846156</v>
      </c>
      <c r="BD12" s="607">
        <v>4</v>
      </c>
      <c r="BE12" s="608">
        <v>1</v>
      </c>
      <c r="BF12" s="607">
        <v>29</v>
      </c>
      <c r="BG12" s="608">
        <v>0.96666666666666667</v>
      </c>
      <c r="BH12" s="607">
        <v>6</v>
      </c>
      <c r="BI12" s="608">
        <v>1.1439466158245949E-3</v>
      </c>
      <c r="BJ12" s="607">
        <v>49</v>
      </c>
      <c r="BK12" s="608">
        <v>9.3422306959008578E-3</v>
      </c>
      <c r="BL12" s="607">
        <v>55</v>
      </c>
      <c r="BM12" s="608">
        <v>1.0486177311725452E-2</v>
      </c>
      <c r="BN12" s="607">
        <v>1</v>
      </c>
      <c r="BO12" s="608">
        <v>0.33333333333333331</v>
      </c>
      <c r="BP12" s="607">
        <v>0</v>
      </c>
      <c r="BQ12" s="608">
        <v>0</v>
      </c>
    </row>
    <row r="13" spans="1:81" s="911" customFormat="1" ht="13.5" thickBot="1" x14ac:dyDescent="0.25">
      <c r="A13" s="593" t="s">
        <v>563</v>
      </c>
      <c r="B13" s="593" t="s">
        <v>515</v>
      </c>
      <c r="C13" s="593" t="s">
        <v>504</v>
      </c>
      <c r="D13" s="593" t="s">
        <v>505</v>
      </c>
      <c r="E13" s="593" t="str">
        <f t="shared" si="0"/>
        <v>s</v>
      </c>
      <c r="F13" s="909" t="s">
        <v>1446</v>
      </c>
      <c r="G13" s="910">
        <f>IF(ISERROR(FIND("/",F13)),1,LEFT(F13,1))*1</f>
        <v>0</v>
      </c>
      <c r="H13" s="910">
        <f>IF(ISERROR(FIND("/",F13)),1,RIGHT(F13,1))*1</f>
        <v>5</v>
      </c>
      <c r="I13" s="604">
        <v>10</v>
      </c>
      <c r="J13" s="605">
        <v>10</v>
      </c>
      <c r="K13" s="605">
        <v>10</v>
      </c>
      <c r="L13" s="606">
        <v>1</v>
      </c>
      <c r="M13" s="607">
        <v>1356.8</v>
      </c>
      <c r="N13" s="429" t="s">
        <v>323</v>
      </c>
      <c r="O13" s="605">
        <v>9</v>
      </c>
      <c r="P13" s="608">
        <v>0.9</v>
      </c>
      <c r="Q13" s="605">
        <v>9</v>
      </c>
      <c r="R13" s="608">
        <v>0.9</v>
      </c>
      <c r="S13" s="605">
        <v>10</v>
      </c>
      <c r="T13" s="608">
        <v>0.90909090909090906</v>
      </c>
      <c r="U13" s="605">
        <v>1</v>
      </c>
      <c r="V13" s="608">
        <v>0.1</v>
      </c>
      <c r="W13" s="605">
        <v>1</v>
      </c>
      <c r="X13" s="608">
        <v>0.1</v>
      </c>
      <c r="Y13" s="608"/>
      <c r="Z13" s="608"/>
      <c r="AA13" s="608"/>
      <c r="AB13" s="608"/>
      <c r="AC13" s="608"/>
      <c r="AD13" s="608"/>
      <c r="AE13" s="608"/>
      <c r="AF13" s="608"/>
      <c r="AG13" s="126">
        <v>13455</v>
      </c>
      <c r="AH13" s="607">
        <v>113</v>
      </c>
      <c r="AI13" s="609">
        <v>8.3284198113207555E-3</v>
      </c>
      <c r="AJ13" s="607">
        <v>13568</v>
      </c>
      <c r="AK13" s="607">
        <v>17950</v>
      </c>
      <c r="AL13" s="608">
        <v>0.75587743732590529</v>
      </c>
      <c r="AM13" s="912" t="s">
        <v>323</v>
      </c>
      <c r="AN13" s="912" t="s">
        <v>323</v>
      </c>
      <c r="AO13" s="429" t="s">
        <v>323</v>
      </c>
      <c r="AP13" s="912" t="s">
        <v>323</v>
      </c>
      <c r="AQ13" s="399" t="s">
        <v>323</v>
      </c>
      <c r="AR13" s="912" t="s">
        <v>323</v>
      </c>
      <c r="AS13" s="399" t="s">
        <v>323</v>
      </c>
      <c r="AT13" s="429" t="s">
        <v>323</v>
      </c>
      <c r="AU13" s="399" t="s">
        <v>323</v>
      </c>
      <c r="AV13" s="912" t="s">
        <v>323</v>
      </c>
      <c r="AW13" s="399" t="s">
        <v>323</v>
      </c>
      <c r="AX13" s="912" t="s">
        <v>323</v>
      </c>
      <c r="AY13" s="399" t="s">
        <v>323</v>
      </c>
      <c r="AZ13" s="398" t="s">
        <v>323</v>
      </c>
      <c r="BA13" s="399" t="s">
        <v>323</v>
      </c>
      <c r="BB13" s="912" t="s">
        <v>323</v>
      </c>
      <c r="BC13" s="399" t="s">
        <v>323</v>
      </c>
      <c r="BD13" s="912" t="s">
        <v>323</v>
      </c>
      <c r="BE13" s="399" t="s">
        <v>323</v>
      </c>
      <c r="BF13" s="398" t="s">
        <v>323</v>
      </c>
      <c r="BG13" s="399" t="s">
        <v>323</v>
      </c>
      <c r="BH13" s="912" t="s">
        <v>323</v>
      </c>
      <c r="BI13" s="399" t="s">
        <v>323</v>
      </c>
      <c r="BJ13" s="912" t="s">
        <v>323</v>
      </c>
      <c r="BK13" s="399" t="s">
        <v>323</v>
      </c>
      <c r="BL13" s="429" t="s">
        <v>323</v>
      </c>
      <c r="BM13" s="399" t="s">
        <v>323</v>
      </c>
      <c r="BN13" s="605">
        <v>1</v>
      </c>
      <c r="BO13" s="608">
        <v>0.1</v>
      </c>
      <c r="BP13" s="605">
        <v>1</v>
      </c>
      <c r="BQ13" s="608">
        <v>0.1</v>
      </c>
    </row>
    <row r="14" spans="1:81" s="911" customFormat="1" ht="13.5" thickBot="1" x14ac:dyDescent="0.25">
      <c r="A14" s="593" t="s">
        <v>563</v>
      </c>
      <c r="B14" s="593" t="s">
        <v>509</v>
      </c>
      <c r="C14" s="593" t="s">
        <v>504</v>
      </c>
      <c r="D14" s="593" t="s">
        <v>505</v>
      </c>
      <c r="E14" s="593" t="str">
        <f t="shared" si="0"/>
        <v>s</v>
      </c>
      <c r="F14" s="593"/>
      <c r="G14" s="593"/>
      <c r="H14" s="593"/>
      <c r="I14" s="604">
        <v>1</v>
      </c>
      <c r="J14" s="605">
        <v>0</v>
      </c>
      <c r="K14" s="605">
        <v>3</v>
      </c>
      <c r="L14" s="606">
        <v>3</v>
      </c>
      <c r="M14" s="607">
        <v>13568</v>
      </c>
      <c r="N14" s="607">
        <v>7877</v>
      </c>
      <c r="O14" s="605">
        <v>2</v>
      </c>
      <c r="P14" s="608">
        <v>0.66666666666666663</v>
      </c>
      <c r="Q14" s="608"/>
      <c r="R14" s="608"/>
      <c r="S14" s="608"/>
      <c r="T14" s="608"/>
      <c r="U14" s="608"/>
      <c r="V14" s="608"/>
      <c r="W14" s="608"/>
      <c r="X14" s="608"/>
      <c r="Y14" s="537">
        <v>2</v>
      </c>
      <c r="Z14" s="608" t="s">
        <v>435</v>
      </c>
      <c r="AB14" s="608" t="str">
        <f>IF(BP14=1,"Female","Male")</f>
        <v>Male</v>
      </c>
      <c r="AC14" s="537">
        <f>IF(Z14="stood down",1,0)</f>
        <v>0</v>
      </c>
      <c r="AD14" s="537">
        <f>IF(Z14="unopposed",1,0)</f>
        <v>0</v>
      </c>
      <c r="AE14" s="537">
        <f>IF(Z14="defeated",1,0)</f>
        <v>1</v>
      </c>
      <c r="AF14" s="605">
        <v>1</v>
      </c>
      <c r="AG14" s="596">
        <v>13455</v>
      </c>
      <c r="AH14" s="607">
        <v>113</v>
      </c>
      <c r="AI14" s="609">
        <v>8.3284198113207555E-3</v>
      </c>
      <c r="AJ14" s="607">
        <v>13568</v>
      </c>
      <c r="AK14" s="607">
        <v>17950</v>
      </c>
      <c r="AL14" s="608">
        <v>0.75587743732590529</v>
      </c>
      <c r="AM14" s="596">
        <v>13455</v>
      </c>
      <c r="AN14" s="596">
        <v>113</v>
      </c>
      <c r="AO14" s="607">
        <v>13568</v>
      </c>
      <c r="AP14" s="607">
        <v>7756</v>
      </c>
      <c r="AQ14" s="608">
        <v>0.57643998513563732</v>
      </c>
      <c r="AR14" s="607">
        <v>121</v>
      </c>
      <c r="AS14" s="608">
        <v>1.0707964601769913</v>
      </c>
      <c r="AT14" s="607">
        <v>7877</v>
      </c>
      <c r="AU14" s="608">
        <v>0.58055719339622647</v>
      </c>
      <c r="AV14" s="607">
        <v>34</v>
      </c>
      <c r="AW14" s="608">
        <v>4.3837029396596181E-3</v>
      </c>
      <c r="AX14" s="607">
        <v>21</v>
      </c>
      <c r="AY14" s="608">
        <v>0.17355371900826447</v>
      </c>
      <c r="AZ14" s="607">
        <v>55</v>
      </c>
      <c r="BA14" s="608">
        <v>6.9823536879522665E-3</v>
      </c>
      <c r="BB14" s="607">
        <v>33</v>
      </c>
      <c r="BC14" s="608">
        <v>0.97058823529411764</v>
      </c>
      <c r="BD14" s="607">
        <v>19</v>
      </c>
      <c r="BE14" s="608">
        <v>0.90476190476190477</v>
      </c>
      <c r="BF14" s="607">
        <v>52</v>
      </c>
      <c r="BG14" s="608">
        <v>0.94545454545454544</v>
      </c>
      <c r="BH14" s="607">
        <v>12</v>
      </c>
      <c r="BI14" s="608">
        <v>1.523422622825949E-3</v>
      </c>
      <c r="BJ14" s="607">
        <v>126</v>
      </c>
      <c r="BK14" s="608">
        <v>1.5995937539672465E-2</v>
      </c>
      <c r="BL14" s="607">
        <v>138</v>
      </c>
      <c r="BM14" s="608">
        <v>1.7519360162498412E-2</v>
      </c>
      <c r="BN14" s="607">
        <v>0</v>
      </c>
      <c r="BO14" s="608">
        <v>0</v>
      </c>
      <c r="BP14" s="607">
        <v>0</v>
      </c>
      <c r="BQ14" s="608">
        <v>0</v>
      </c>
    </row>
    <row r="15" spans="1:81" s="911" customFormat="1" ht="13.5" thickBot="1" x14ac:dyDescent="0.25">
      <c r="A15" s="593" t="s">
        <v>566</v>
      </c>
      <c r="B15" s="593" t="s">
        <v>515</v>
      </c>
      <c r="C15" s="593" t="s">
        <v>504</v>
      </c>
      <c r="D15" s="593" t="s">
        <v>505</v>
      </c>
      <c r="E15" s="593" t="str">
        <f t="shared" si="0"/>
        <v>s</v>
      </c>
      <c r="F15" s="909" t="s">
        <v>1210</v>
      </c>
      <c r="G15" s="910">
        <f>IF(ISERROR(FIND("/",F15)),1,LEFT(F15,1))*1</f>
        <v>1</v>
      </c>
      <c r="H15" s="910">
        <f>IF(ISERROR(FIND("/",F15)),1,RIGHT(F15,1))*1</f>
        <v>1</v>
      </c>
      <c r="I15" s="604">
        <v>8</v>
      </c>
      <c r="J15" s="605">
        <v>0</v>
      </c>
      <c r="K15" s="605">
        <v>14</v>
      </c>
      <c r="L15" s="606">
        <v>1.75</v>
      </c>
      <c r="M15" s="607">
        <v>44.75</v>
      </c>
      <c r="N15" s="607">
        <v>32.25</v>
      </c>
      <c r="O15" s="605">
        <v>5</v>
      </c>
      <c r="P15" s="608">
        <v>0.35714285714285715</v>
      </c>
      <c r="Q15" s="605">
        <v>4</v>
      </c>
      <c r="R15" s="608">
        <v>0.5</v>
      </c>
      <c r="S15" s="605">
        <v>4</v>
      </c>
      <c r="T15" s="608">
        <v>0.55555555555555558</v>
      </c>
      <c r="U15" s="398"/>
      <c r="V15" s="399"/>
      <c r="W15" s="398"/>
      <c r="X15" s="399"/>
      <c r="Y15" s="399"/>
      <c r="Z15" s="399"/>
      <c r="AA15" s="399"/>
      <c r="AB15" s="399"/>
      <c r="AC15" s="399"/>
      <c r="AD15" s="399"/>
      <c r="AE15" s="399"/>
      <c r="AF15" s="399"/>
      <c r="AG15" s="596">
        <v>352</v>
      </c>
      <c r="AH15" s="596">
        <v>6</v>
      </c>
      <c r="AI15" s="609">
        <v>1.6759776536312849E-2</v>
      </c>
      <c r="AJ15" s="607">
        <v>358</v>
      </c>
      <c r="AK15" s="596">
        <v>640</v>
      </c>
      <c r="AL15" s="608">
        <v>0.55937499999999996</v>
      </c>
      <c r="AM15" s="596">
        <v>352</v>
      </c>
      <c r="AN15" s="596">
        <v>6</v>
      </c>
      <c r="AO15" s="607">
        <v>358</v>
      </c>
      <c r="AP15" s="607">
        <v>252</v>
      </c>
      <c r="AQ15" s="608">
        <v>0.71590909090909094</v>
      </c>
      <c r="AR15" s="607">
        <v>6</v>
      </c>
      <c r="AS15" s="608">
        <v>1</v>
      </c>
      <c r="AT15" s="607">
        <v>258</v>
      </c>
      <c r="AU15" s="608">
        <v>0.72067039106145248</v>
      </c>
      <c r="AV15" s="607">
        <v>9</v>
      </c>
      <c r="AW15" s="608">
        <v>3.5714285714285712E-2</v>
      </c>
      <c r="AX15" s="605">
        <v>0</v>
      </c>
      <c r="AY15" s="608">
        <v>0</v>
      </c>
      <c r="AZ15" s="605">
        <v>9</v>
      </c>
      <c r="BA15" s="608">
        <v>3.4883720930232558E-2</v>
      </c>
      <c r="BB15" s="607">
        <v>9</v>
      </c>
      <c r="BC15" s="608">
        <v>1</v>
      </c>
      <c r="BD15" s="605">
        <v>0</v>
      </c>
      <c r="BE15" s="399" t="s">
        <v>323</v>
      </c>
      <c r="BF15" s="605">
        <v>9</v>
      </c>
      <c r="BG15" s="608">
        <v>1</v>
      </c>
      <c r="BH15" s="607">
        <v>1</v>
      </c>
      <c r="BI15" s="608">
        <v>3.875968992248062E-3</v>
      </c>
      <c r="BJ15" s="607">
        <v>1</v>
      </c>
      <c r="BK15" s="608">
        <v>3.875968992248062E-3</v>
      </c>
      <c r="BL15" s="607">
        <v>2</v>
      </c>
      <c r="BM15" s="608">
        <v>7.7519379844961239E-3</v>
      </c>
      <c r="BN15" s="605">
        <v>4</v>
      </c>
      <c r="BO15" s="608">
        <v>0.2857142857142857</v>
      </c>
      <c r="BP15" s="605">
        <v>2</v>
      </c>
      <c r="BQ15" s="608">
        <v>0.25</v>
      </c>
    </row>
    <row r="16" spans="1:81" s="911" customFormat="1" ht="13.5" thickBot="1" x14ac:dyDescent="0.25">
      <c r="A16" s="593" t="s">
        <v>566</v>
      </c>
      <c r="B16" s="593" t="s">
        <v>509</v>
      </c>
      <c r="C16" s="593" t="s">
        <v>504</v>
      </c>
      <c r="D16" s="593" t="s">
        <v>505</v>
      </c>
      <c r="E16" s="593" t="str">
        <f t="shared" si="0"/>
        <v>s</v>
      </c>
      <c r="F16" s="593"/>
      <c r="G16" s="593"/>
      <c r="H16" s="593"/>
      <c r="I16" s="604">
        <v>1</v>
      </c>
      <c r="J16" s="605">
        <v>0</v>
      </c>
      <c r="K16" s="605">
        <v>2</v>
      </c>
      <c r="L16" s="606">
        <v>2</v>
      </c>
      <c r="M16" s="607">
        <v>358</v>
      </c>
      <c r="N16" s="607">
        <v>258</v>
      </c>
      <c r="O16" s="605">
        <v>1</v>
      </c>
      <c r="P16" s="608">
        <v>0.5</v>
      </c>
      <c r="Q16" s="608"/>
      <c r="R16" s="608"/>
      <c r="S16" s="608"/>
      <c r="T16" s="608"/>
      <c r="U16" s="608"/>
      <c r="V16" s="608"/>
      <c r="W16" s="608"/>
      <c r="X16" s="608"/>
      <c r="Y16" s="537">
        <v>0</v>
      </c>
      <c r="Z16" s="608" t="s">
        <v>434</v>
      </c>
      <c r="AA16" s="911">
        <v>1</v>
      </c>
      <c r="AB16" s="608" t="str">
        <f>IF(BP16=1,"Female","Male")</f>
        <v>Male</v>
      </c>
      <c r="AC16" s="537">
        <f>IF(Z16="stood down",1,0)</f>
        <v>0</v>
      </c>
      <c r="AD16" s="537">
        <f>IF(Z16="unopposed",1,0)</f>
        <v>0</v>
      </c>
      <c r="AE16" s="537">
        <f>IF(Z16="defeated",1,0)</f>
        <v>0</v>
      </c>
      <c r="AF16" s="605">
        <v>0</v>
      </c>
      <c r="AG16" s="596">
        <v>352</v>
      </c>
      <c r="AH16" s="596">
        <v>6</v>
      </c>
      <c r="AI16" s="609">
        <v>1.6759776536312849E-2</v>
      </c>
      <c r="AJ16" s="607">
        <v>358</v>
      </c>
      <c r="AK16" s="607">
        <v>640</v>
      </c>
      <c r="AL16" s="608">
        <v>0.55937499999999996</v>
      </c>
      <c r="AM16" s="596">
        <v>352</v>
      </c>
      <c r="AN16" s="596">
        <v>6</v>
      </c>
      <c r="AO16" s="607">
        <v>358</v>
      </c>
      <c r="AP16" s="596">
        <v>252</v>
      </c>
      <c r="AQ16" s="608">
        <v>0.71590909090909094</v>
      </c>
      <c r="AR16" s="596">
        <v>6</v>
      </c>
      <c r="AS16" s="608">
        <v>1</v>
      </c>
      <c r="AT16" s="607">
        <v>258</v>
      </c>
      <c r="AU16" s="608">
        <v>0.72067039106145248</v>
      </c>
      <c r="AV16" s="596">
        <v>9</v>
      </c>
      <c r="AW16" s="608">
        <v>3.5714285714285712E-2</v>
      </c>
      <c r="AX16" s="596">
        <v>0</v>
      </c>
      <c r="AY16" s="608">
        <v>0</v>
      </c>
      <c r="AZ16" s="607">
        <v>9</v>
      </c>
      <c r="BA16" s="608">
        <v>3.4883720930232558E-2</v>
      </c>
      <c r="BB16" s="596">
        <v>9</v>
      </c>
      <c r="BC16" s="608">
        <v>1</v>
      </c>
      <c r="BD16" s="596">
        <v>0</v>
      </c>
      <c r="BE16" s="608" t="s">
        <v>323</v>
      </c>
      <c r="BF16" s="607">
        <v>9</v>
      </c>
      <c r="BG16" s="608">
        <v>1</v>
      </c>
      <c r="BH16" s="596">
        <v>1</v>
      </c>
      <c r="BI16" s="608">
        <v>3.875968992248062E-3</v>
      </c>
      <c r="BJ16" s="596">
        <v>19</v>
      </c>
      <c r="BK16" s="608">
        <v>7.3643410852713184E-2</v>
      </c>
      <c r="BL16" s="607">
        <v>20</v>
      </c>
      <c r="BM16" s="608">
        <v>7.7519379844961239E-2</v>
      </c>
      <c r="BN16" s="607">
        <v>0</v>
      </c>
      <c r="BO16" s="608">
        <v>0</v>
      </c>
      <c r="BP16" s="607">
        <v>0</v>
      </c>
      <c r="BQ16" s="608">
        <v>0</v>
      </c>
    </row>
    <row r="17" spans="1:69" s="911" customFormat="1" ht="13.5" thickBot="1" x14ac:dyDescent="0.25">
      <c r="A17" s="593" t="s">
        <v>579</v>
      </c>
      <c r="B17" s="593" t="s">
        <v>527</v>
      </c>
      <c r="C17" s="593" t="s">
        <v>504</v>
      </c>
      <c r="D17" s="593" t="s">
        <v>505</v>
      </c>
      <c r="E17" s="593" t="str">
        <f>IF(AK17&gt;100000,"l","s")</f>
        <v>l</v>
      </c>
      <c r="F17" s="909" t="s">
        <v>1090</v>
      </c>
      <c r="G17" s="910">
        <f>IF(ISERROR(FIND("/",F17)),1,LEFT(F17,1))*1</f>
        <v>7</v>
      </c>
      <c r="H17" s="910">
        <f>IF(ISERROR(FIND("/",F17)),1,RIGHT(F17,1))*1</f>
        <v>7</v>
      </c>
      <c r="I17" s="604">
        <v>13</v>
      </c>
      <c r="J17" s="605">
        <v>0</v>
      </c>
      <c r="K17" s="605">
        <v>57</v>
      </c>
      <c r="L17" s="606">
        <v>4.384615384615385</v>
      </c>
      <c r="M17" s="607">
        <v>19661.461538461539</v>
      </c>
      <c r="N17" s="607">
        <v>10260.076923076924</v>
      </c>
      <c r="O17" s="605">
        <v>12</v>
      </c>
      <c r="P17" s="608">
        <v>0.21052631578947367</v>
      </c>
      <c r="Q17" s="605">
        <v>8</v>
      </c>
      <c r="R17" s="608">
        <v>0.61538461538461542</v>
      </c>
      <c r="S17" s="605">
        <v>9</v>
      </c>
      <c r="T17" s="608">
        <v>0.6428571428571429</v>
      </c>
      <c r="U17" s="605">
        <v>10</v>
      </c>
      <c r="V17" s="608">
        <v>0.17543859649122806</v>
      </c>
      <c r="W17" s="605">
        <v>4</v>
      </c>
      <c r="X17" s="608">
        <v>0.30769230769230771</v>
      </c>
      <c r="Y17" s="608"/>
      <c r="Z17" s="608"/>
      <c r="AA17" s="608"/>
      <c r="AB17" s="608"/>
      <c r="AC17" s="608"/>
      <c r="AD17" s="608"/>
      <c r="AE17" s="608"/>
      <c r="AF17" s="608"/>
      <c r="AG17" s="126">
        <v>254650</v>
      </c>
      <c r="AH17" s="607">
        <v>949</v>
      </c>
      <c r="AI17" s="609">
        <v>3.712847076866498E-3</v>
      </c>
      <c r="AJ17" s="607">
        <v>255599</v>
      </c>
      <c r="AK17" s="607">
        <v>372500</v>
      </c>
      <c r="AL17" s="608">
        <v>0.6861718120805369</v>
      </c>
      <c r="AM17" s="596">
        <v>254650</v>
      </c>
      <c r="AN17" s="596">
        <v>949</v>
      </c>
      <c r="AO17" s="607">
        <v>255599</v>
      </c>
      <c r="AP17" s="607">
        <v>132752</v>
      </c>
      <c r="AQ17" s="608">
        <v>0.52131160416257605</v>
      </c>
      <c r="AR17" s="607">
        <v>629</v>
      </c>
      <c r="AS17" s="608">
        <v>0.66280295047418336</v>
      </c>
      <c r="AT17" s="607">
        <v>133381</v>
      </c>
      <c r="AU17" s="608">
        <v>0.52183693989413105</v>
      </c>
      <c r="AV17" s="607">
        <v>1197</v>
      </c>
      <c r="AW17" s="608">
        <v>9.0168133060142212E-3</v>
      </c>
      <c r="AX17" s="607">
        <v>50</v>
      </c>
      <c r="AY17" s="608">
        <v>7.9491255961844198E-2</v>
      </c>
      <c r="AZ17" s="607">
        <v>1247</v>
      </c>
      <c r="BA17" s="608">
        <v>9.3491576761307836E-3</v>
      </c>
      <c r="BB17" s="607">
        <v>1159</v>
      </c>
      <c r="BC17" s="608">
        <v>0.96825396825396826</v>
      </c>
      <c r="BD17" s="607">
        <v>48</v>
      </c>
      <c r="BE17" s="608">
        <v>0.96</v>
      </c>
      <c r="BF17" s="607">
        <v>1207</v>
      </c>
      <c r="BG17" s="608">
        <v>0.96792301523656776</v>
      </c>
      <c r="BH17" s="607">
        <v>284</v>
      </c>
      <c r="BI17" s="608">
        <v>2.1292387971300259E-3</v>
      </c>
      <c r="BJ17" s="607">
        <v>10362</v>
      </c>
      <c r="BK17" s="608">
        <v>7.768722681641313E-2</v>
      </c>
      <c r="BL17" s="607">
        <v>10646</v>
      </c>
      <c r="BM17" s="608">
        <v>7.9816465613543164E-2</v>
      </c>
      <c r="BN17" s="607">
        <v>19</v>
      </c>
      <c r="BO17" s="608">
        <v>0.33333333333333331</v>
      </c>
      <c r="BP17" s="607">
        <v>7</v>
      </c>
      <c r="BQ17" s="608">
        <v>0.53846153846153844</v>
      </c>
    </row>
    <row r="18" spans="1:69" s="911" customFormat="1" ht="13.5" thickBot="1" x14ac:dyDescent="0.25">
      <c r="A18" s="593" t="s">
        <v>579</v>
      </c>
      <c r="B18" s="593" t="s">
        <v>509</v>
      </c>
      <c r="C18" s="593" t="s">
        <v>504</v>
      </c>
      <c r="D18" s="593" t="s">
        <v>505</v>
      </c>
      <c r="E18" s="593" t="str">
        <f>IF(AK18&gt;100000,"l","s")</f>
        <v>l</v>
      </c>
      <c r="F18" s="593"/>
      <c r="G18" s="593"/>
      <c r="H18" s="593"/>
      <c r="I18" s="604">
        <v>1</v>
      </c>
      <c r="J18" s="605">
        <v>0</v>
      </c>
      <c r="K18" s="605">
        <v>14</v>
      </c>
      <c r="L18" s="606">
        <v>14</v>
      </c>
      <c r="M18" s="607">
        <v>255599</v>
      </c>
      <c r="N18" s="607">
        <v>133381</v>
      </c>
      <c r="O18" s="605">
        <v>1</v>
      </c>
      <c r="P18" s="608">
        <v>7.1428571428571425E-2</v>
      </c>
      <c r="Q18" s="608"/>
      <c r="R18" s="608"/>
      <c r="S18" s="608"/>
      <c r="T18" s="608"/>
      <c r="U18" s="608"/>
      <c r="V18" s="608"/>
      <c r="W18" s="608"/>
      <c r="X18" s="608"/>
      <c r="Y18" s="537">
        <v>5</v>
      </c>
      <c r="Z18" s="608" t="s">
        <v>434</v>
      </c>
      <c r="AA18" s="911">
        <v>1</v>
      </c>
      <c r="AB18" s="608" t="str">
        <f>IF(BP18=1,"Female","Male")</f>
        <v>Male</v>
      </c>
      <c r="AC18" s="537">
        <f>IF(Z18="stood down",1,0)</f>
        <v>0</v>
      </c>
      <c r="AD18" s="537">
        <f>IF(Z18="unopposed",1,0)</f>
        <v>0</v>
      </c>
      <c r="AE18" s="537">
        <f>IF(Z18="defeated",1,0)</f>
        <v>0</v>
      </c>
      <c r="AF18" s="605">
        <v>0</v>
      </c>
      <c r="AG18" s="126">
        <v>254650</v>
      </c>
      <c r="AH18" s="607">
        <v>949</v>
      </c>
      <c r="AI18" s="609">
        <v>3.712847076866498E-3</v>
      </c>
      <c r="AJ18" s="607">
        <v>255599</v>
      </c>
      <c r="AK18" s="607">
        <v>372500</v>
      </c>
      <c r="AL18" s="608">
        <v>0.6861718120805369</v>
      </c>
      <c r="AM18" s="596">
        <v>254650</v>
      </c>
      <c r="AN18" s="596">
        <v>949</v>
      </c>
      <c r="AO18" s="607">
        <v>255599</v>
      </c>
      <c r="AP18" s="607">
        <v>132752</v>
      </c>
      <c r="AQ18" s="608">
        <v>0.52131160416257605</v>
      </c>
      <c r="AR18" s="607">
        <v>629</v>
      </c>
      <c r="AS18" s="608">
        <v>0.66280295047418336</v>
      </c>
      <c r="AT18" s="607">
        <v>133381</v>
      </c>
      <c r="AU18" s="608">
        <v>0.52183693989413105</v>
      </c>
      <c r="AV18" s="607">
        <v>1197</v>
      </c>
      <c r="AW18" s="608">
        <v>9.0168133060142212E-3</v>
      </c>
      <c r="AX18" s="607">
        <v>50</v>
      </c>
      <c r="AY18" s="608">
        <v>7.9491255961844198E-2</v>
      </c>
      <c r="AZ18" s="607">
        <v>1247</v>
      </c>
      <c r="BA18" s="608">
        <v>9.3491576761307836E-3</v>
      </c>
      <c r="BB18" s="607">
        <v>1159</v>
      </c>
      <c r="BC18" s="608">
        <v>0.96825396825396826</v>
      </c>
      <c r="BD18" s="607">
        <v>48</v>
      </c>
      <c r="BE18" s="608">
        <v>0.96</v>
      </c>
      <c r="BF18" s="607">
        <v>1207</v>
      </c>
      <c r="BG18" s="608">
        <v>0.96792301523656776</v>
      </c>
      <c r="BH18" s="607">
        <v>184</v>
      </c>
      <c r="BI18" s="608">
        <v>1.3795068263095943E-3</v>
      </c>
      <c r="BJ18" s="607">
        <v>1479</v>
      </c>
      <c r="BK18" s="608">
        <v>1.1088535848434184E-2</v>
      </c>
      <c r="BL18" s="607">
        <v>1663</v>
      </c>
      <c r="BM18" s="608">
        <v>1.2468042674743779E-2</v>
      </c>
      <c r="BN18" s="607">
        <v>0</v>
      </c>
      <c r="BO18" s="608">
        <v>0</v>
      </c>
      <c r="BP18" s="607">
        <v>0</v>
      </c>
      <c r="BQ18" s="608">
        <v>0</v>
      </c>
    </row>
    <row r="19" spans="1:69" s="911" customFormat="1" ht="13.5" thickBot="1" x14ac:dyDescent="0.25">
      <c r="A19" s="593" t="s">
        <v>597</v>
      </c>
      <c r="B19" s="593" t="s">
        <v>515</v>
      </c>
      <c r="C19" s="593" t="s">
        <v>504</v>
      </c>
      <c r="D19" s="593" t="s">
        <v>505</v>
      </c>
      <c r="E19" s="593" t="str">
        <f>IF(AK19&gt;20000,"l","s")</f>
        <v>s</v>
      </c>
      <c r="F19" s="909" t="s">
        <v>1447</v>
      </c>
      <c r="G19" s="910">
        <f>IF(ISERROR(FIND("/",F19)),1,LEFT(F19,1))*1</f>
        <v>3</v>
      </c>
      <c r="H19" s="910">
        <f>IF(ISERROR(FIND("/",F19)),1,RIGHT(F19,1))*1</f>
        <v>8</v>
      </c>
      <c r="I19" s="604">
        <v>14</v>
      </c>
      <c r="J19" s="605">
        <v>6</v>
      </c>
      <c r="K19" s="605">
        <v>21</v>
      </c>
      <c r="L19" s="606">
        <v>1.5</v>
      </c>
      <c r="M19" s="607">
        <v>858.57142857142856</v>
      </c>
      <c r="N19" s="607">
        <v>573.625</v>
      </c>
      <c r="O19" s="605">
        <v>10</v>
      </c>
      <c r="P19" s="608">
        <v>0.47619047619047616</v>
      </c>
      <c r="Q19" s="605">
        <v>9</v>
      </c>
      <c r="R19" s="608">
        <v>0.6428571428571429</v>
      </c>
      <c r="S19" s="605">
        <v>9</v>
      </c>
      <c r="T19" s="608">
        <v>0.6</v>
      </c>
      <c r="U19" s="605">
        <v>1</v>
      </c>
      <c r="V19" s="608">
        <v>4.7619047619047616E-2</v>
      </c>
      <c r="W19" s="605">
        <v>1</v>
      </c>
      <c r="X19" s="608">
        <v>7.1428571428571425E-2</v>
      </c>
      <c r="Y19" s="608"/>
      <c r="Z19" s="608"/>
      <c r="AA19" s="608"/>
      <c r="AB19" s="608"/>
      <c r="AC19" s="608"/>
      <c r="AD19" s="608"/>
      <c r="AE19" s="608"/>
      <c r="AF19" s="608"/>
      <c r="AG19" s="126">
        <v>11981</v>
      </c>
      <c r="AH19" s="607">
        <v>39</v>
      </c>
      <c r="AI19" s="609">
        <v>3.2445923460898501E-3</v>
      </c>
      <c r="AJ19" s="607">
        <v>12020</v>
      </c>
      <c r="AK19" s="607">
        <v>17430</v>
      </c>
      <c r="AL19" s="608">
        <v>0.68961560527825583</v>
      </c>
      <c r="AM19" s="596">
        <v>7277</v>
      </c>
      <c r="AN19" s="596">
        <v>31</v>
      </c>
      <c r="AO19" s="607">
        <v>7308</v>
      </c>
      <c r="AP19" s="607">
        <v>4559</v>
      </c>
      <c r="AQ19" s="608">
        <v>0.62649443451971965</v>
      </c>
      <c r="AR19" s="607">
        <v>30</v>
      </c>
      <c r="AS19" s="608">
        <v>0.967741935483871</v>
      </c>
      <c r="AT19" s="607">
        <v>4589</v>
      </c>
      <c r="AU19" s="608">
        <v>0.62794198139025725</v>
      </c>
      <c r="AV19" s="607">
        <v>16</v>
      </c>
      <c r="AW19" s="608">
        <v>3.5095415661329241E-3</v>
      </c>
      <c r="AX19" s="605">
        <v>2</v>
      </c>
      <c r="AY19" s="608">
        <v>6.6666666666666666E-2</v>
      </c>
      <c r="AZ19" s="605">
        <v>18</v>
      </c>
      <c r="BA19" s="608">
        <v>3.9224231858792768E-3</v>
      </c>
      <c r="BB19" s="607">
        <v>15</v>
      </c>
      <c r="BC19" s="608">
        <v>0.9375</v>
      </c>
      <c r="BD19" s="605">
        <v>2</v>
      </c>
      <c r="BE19" s="608">
        <v>1</v>
      </c>
      <c r="BF19" s="605">
        <v>17</v>
      </c>
      <c r="BG19" s="608">
        <v>0.94444444444444442</v>
      </c>
      <c r="BH19" s="607">
        <v>12</v>
      </c>
      <c r="BI19" s="608">
        <v>2.6149487905861844E-3</v>
      </c>
      <c r="BJ19" s="607">
        <v>52</v>
      </c>
      <c r="BK19" s="608">
        <v>1.1331444759206799E-2</v>
      </c>
      <c r="BL19" s="607">
        <v>64</v>
      </c>
      <c r="BM19" s="608">
        <v>1.3946393549792983E-2</v>
      </c>
      <c r="BN19" s="605">
        <v>6</v>
      </c>
      <c r="BO19" s="608">
        <v>0.2857142857142857</v>
      </c>
      <c r="BP19" s="605">
        <v>4</v>
      </c>
      <c r="BQ19" s="608">
        <v>0.2857142857142857</v>
      </c>
    </row>
    <row r="20" spans="1:69" s="911" customFormat="1" ht="13.5" thickBot="1" x14ac:dyDescent="0.25">
      <c r="A20" s="593" t="s">
        <v>597</v>
      </c>
      <c r="B20" s="593" t="s">
        <v>509</v>
      </c>
      <c r="C20" s="593" t="s">
        <v>504</v>
      </c>
      <c r="D20" s="593" t="s">
        <v>505</v>
      </c>
      <c r="E20" s="593" t="str">
        <f>IF(AK20&gt;20000,"l","s")</f>
        <v>s</v>
      </c>
      <c r="F20" s="593"/>
      <c r="G20" s="593"/>
      <c r="H20" s="593"/>
      <c r="I20" s="604">
        <v>1</v>
      </c>
      <c r="J20" s="605">
        <v>0</v>
      </c>
      <c r="K20" s="605">
        <v>4</v>
      </c>
      <c r="L20" s="606">
        <v>4</v>
      </c>
      <c r="M20" s="607">
        <v>12020</v>
      </c>
      <c r="N20" s="607">
        <v>7159</v>
      </c>
      <c r="O20" s="605">
        <v>2</v>
      </c>
      <c r="P20" s="608">
        <v>0.5</v>
      </c>
      <c r="Q20" s="608"/>
      <c r="R20" s="608"/>
      <c r="S20" s="608"/>
      <c r="T20" s="608"/>
      <c r="U20" s="608"/>
      <c r="V20" s="608"/>
      <c r="W20" s="608"/>
      <c r="X20" s="608"/>
      <c r="Y20" s="537">
        <v>1</v>
      </c>
      <c r="Z20" s="608" t="s">
        <v>435</v>
      </c>
      <c r="AB20" s="608" t="str">
        <f>IF(BP20=1,"Female","Male")</f>
        <v>Male</v>
      </c>
      <c r="AC20" s="537">
        <f>IF(Z20="stood down",1,0)</f>
        <v>0</v>
      </c>
      <c r="AD20" s="537">
        <f>IF(Z20="unopposed",1,0)</f>
        <v>0</v>
      </c>
      <c r="AE20" s="537">
        <f>IF(Z20="defeated",1,0)</f>
        <v>1</v>
      </c>
      <c r="AF20" s="605">
        <v>0</v>
      </c>
      <c r="AG20" s="596">
        <v>11981</v>
      </c>
      <c r="AH20" s="596">
        <v>39</v>
      </c>
      <c r="AI20" s="609">
        <v>3.2445923460898501E-3</v>
      </c>
      <c r="AJ20" s="607">
        <v>12020</v>
      </c>
      <c r="AK20" s="596">
        <v>17430</v>
      </c>
      <c r="AL20" s="608">
        <v>0.68961560527825583</v>
      </c>
      <c r="AM20" s="596">
        <v>11981</v>
      </c>
      <c r="AN20" s="596">
        <v>39</v>
      </c>
      <c r="AO20" s="607">
        <v>12020</v>
      </c>
      <c r="AP20" s="596">
        <v>7122</v>
      </c>
      <c r="AQ20" s="608">
        <v>0.59444119856439359</v>
      </c>
      <c r="AR20" s="596">
        <v>37</v>
      </c>
      <c r="AS20" s="608">
        <v>0.94871794871794868</v>
      </c>
      <c r="AT20" s="607">
        <v>7159</v>
      </c>
      <c r="AU20" s="608">
        <v>0.59559068219633948</v>
      </c>
      <c r="AV20" s="596">
        <v>22</v>
      </c>
      <c r="AW20" s="608">
        <v>3.0890199382196011E-3</v>
      </c>
      <c r="AX20" s="596">
        <v>3</v>
      </c>
      <c r="AY20" s="608">
        <v>8.1081081081081086E-2</v>
      </c>
      <c r="AZ20" s="607">
        <v>25</v>
      </c>
      <c r="BA20" s="608">
        <v>3.4921078362899847E-3</v>
      </c>
      <c r="BB20" s="596">
        <v>21</v>
      </c>
      <c r="BC20" s="608">
        <v>0.95454545454545459</v>
      </c>
      <c r="BD20" s="596">
        <v>2</v>
      </c>
      <c r="BE20" s="608">
        <v>0.66666666666666663</v>
      </c>
      <c r="BF20" s="607">
        <v>23</v>
      </c>
      <c r="BG20" s="608">
        <v>0.92</v>
      </c>
      <c r="BH20" s="607">
        <v>4</v>
      </c>
      <c r="BI20" s="608">
        <v>5.5873725380639757E-4</v>
      </c>
      <c r="BJ20" s="607">
        <v>79</v>
      </c>
      <c r="BK20" s="608">
        <v>1.1035060762676352E-2</v>
      </c>
      <c r="BL20" s="607">
        <v>83</v>
      </c>
      <c r="BM20" s="608">
        <v>1.159379801648275E-2</v>
      </c>
      <c r="BN20" s="607">
        <v>0</v>
      </c>
      <c r="BO20" s="608">
        <v>0</v>
      </c>
      <c r="BP20" s="607">
        <v>0</v>
      </c>
      <c r="BQ20" s="608">
        <v>0</v>
      </c>
    </row>
    <row r="21" spans="1:69" s="911" customFormat="1" ht="13.5" thickBot="1" x14ac:dyDescent="0.25">
      <c r="A21" s="593" t="s">
        <v>613</v>
      </c>
      <c r="B21" s="593" t="s">
        <v>527</v>
      </c>
      <c r="C21" s="593" t="s">
        <v>518</v>
      </c>
      <c r="D21" s="593" t="s">
        <v>505</v>
      </c>
      <c r="E21" s="593" t="str">
        <f>IF(AK21&gt;100000,"l","s")</f>
        <v>l</v>
      </c>
      <c r="F21" s="909" t="s">
        <v>1095</v>
      </c>
      <c r="G21" s="910">
        <f>IF(ISERROR(FIND("/",F21)),1,LEFT(F21,1))*1</f>
        <v>3</v>
      </c>
      <c r="H21" s="910">
        <f>IF(ISERROR(FIND("/",F21)),1,RIGHT(F21,1))*1</f>
        <v>3</v>
      </c>
      <c r="I21" s="604">
        <v>14</v>
      </c>
      <c r="J21" s="605">
        <v>0</v>
      </c>
      <c r="K21" s="605">
        <v>47</v>
      </c>
      <c r="L21" s="606">
        <v>3.3571428571428572</v>
      </c>
      <c r="M21" s="607">
        <v>6154.5</v>
      </c>
      <c r="N21" s="607">
        <v>3259.0714285714284</v>
      </c>
      <c r="O21" s="605">
        <v>14</v>
      </c>
      <c r="P21" s="608">
        <v>0.2978723404255319</v>
      </c>
      <c r="Q21" s="605">
        <v>11</v>
      </c>
      <c r="R21" s="608">
        <v>0.7857142857142857</v>
      </c>
      <c r="S21" s="605">
        <v>12</v>
      </c>
      <c r="T21" s="608">
        <v>0.8</v>
      </c>
      <c r="U21" s="605">
        <v>2</v>
      </c>
      <c r="V21" s="608">
        <v>4.2553191489361701E-2</v>
      </c>
      <c r="W21" s="605">
        <v>0</v>
      </c>
      <c r="X21" s="608">
        <v>0</v>
      </c>
      <c r="Y21" s="608"/>
      <c r="Z21" s="608"/>
      <c r="AA21" s="608"/>
      <c r="AB21" s="608"/>
      <c r="AC21" s="608"/>
      <c r="AD21" s="608"/>
      <c r="AE21" s="608"/>
      <c r="AF21" s="608"/>
      <c r="AG21" s="126">
        <v>86039</v>
      </c>
      <c r="AH21" s="607">
        <v>124</v>
      </c>
      <c r="AI21" s="609">
        <v>1.4391328064250317E-3</v>
      </c>
      <c r="AJ21" s="607">
        <v>86163</v>
      </c>
      <c r="AK21" s="607">
        <v>123680</v>
      </c>
      <c r="AL21" s="608">
        <v>0.69666073738680467</v>
      </c>
      <c r="AM21" s="596">
        <v>86039</v>
      </c>
      <c r="AN21" s="596">
        <v>124</v>
      </c>
      <c r="AO21" s="607">
        <v>86163</v>
      </c>
      <c r="AP21" s="607">
        <v>45516</v>
      </c>
      <c r="AQ21" s="608">
        <v>0.52901591138902126</v>
      </c>
      <c r="AR21" s="607">
        <v>111</v>
      </c>
      <c r="AS21" s="608">
        <v>0.89516129032258063</v>
      </c>
      <c r="AT21" s="607">
        <v>45627</v>
      </c>
      <c r="AU21" s="608">
        <v>0.5295428432157655</v>
      </c>
      <c r="AV21" s="607">
        <v>635</v>
      </c>
      <c r="AW21" s="608">
        <v>1.3951138061341068E-2</v>
      </c>
      <c r="AX21" s="607">
        <v>21</v>
      </c>
      <c r="AY21" s="608">
        <v>0.1891891891891892</v>
      </c>
      <c r="AZ21" s="607">
        <v>656</v>
      </c>
      <c r="BA21" s="608">
        <v>1.4377451947311898E-2</v>
      </c>
      <c r="BB21" s="607">
        <v>557</v>
      </c>
      <c r="BC21" s="608">
        <v>0.87716535433070864</v>
      </c>
      <c r="BD21" s="607">
        <v>20</v>
      </c>
      <c r="BE21" s="608">
        <v>0.95238095238095233</v>
      </c>
      <c r="BF21" s="607">
        <v>577</v>
      </c>
      <c r="BG21" s="608">
        <v>0.87957317073170727</v>
      </c>
      <c r="BH21" s="607">
        <v>722</v>
      </c>
      <c r="BI21" s="608">
        <v>1.5823963881035352E-2</v>
      </c>
      <c r="BJ21" s="607">
        <v>903</v>
      </c>
      <c r="BK21" s="608">
        <v>1.979091327503452E-2</v>
      </c>
      <c r="BL21" s="607">
        <v>1625</v>
      </c>
      <c r="BM21" s="608">
        <v>3.5614877156069868E-2</v>
      </c>
      <c r="BN21" s="607">
        <v>9</v>
      </c>
      <c r="BO21" s="608">
        <v>0.19148936170212766</v>
      </c>
      <c r="BP21" s="607">
        <v>4</v>
      </c>
      <c r="BQ21" s="608">
        <v>0.2857142857142857</v>
      </c>
    </row>
    <row r="22" spans="1:69" s="911" customFormat="1" ht="13.5" thickBot="1" x14ac:dyDescent="0.25">
      <c r="A22" s="593" t="s">
        <v>613</v>
      </c>
      <c r="B22" s="593" t="s">
        <v>509</v>
      </c>
      <c r="C22" s="593" t="s">
        <v>518</v>
      </c>
      <c r="D22" s="593" t="s">
        <v>505</v>
      </c>
      <c r="E22" s="593" t="str">
        <f>IF(AK22&gt;100000,"l","s")</f>
        <v>l</v>
      </c>
      <c r="F22" s="593"/>
      <c r="G22" s="593"/>
      <c r="H22" s="593"/>
      <c r="I22" s="604">
        <v>1</v>
      </c>
      <c r="J22" s="605">
        <v>0</v>
      </c>
      <c r="K22" s="605">
        <v>7</v>
      </c>
      <c r="L22" s="606">
        <v>7</v>
      </c>
      <c r="M22" s="607">
        <v>86163</v>
      </c>
      <c r="N22" s="607">
        <v>45627</v>
      </c>
      <c r="O22" s="605">
        <v>2</v>
      </c>
      <c r="P22" s="608">
        <v>0.2857142857142857</v>
      </c>
      <c r="Q22" s="608"/>
      <c r="R22" s="608"/>
      <c r="S22" s="608"/>
      <c r="T22" s="608"/>
      <c r="U22" s="608"/>
      <c r="V22" s="608"/>
      <c r="W22" s="608"/>
      <c r="X22" s="608"/>
      <c r="Y22" s="537">
        <v>4</v>
      </c>
      <c r="Z22" s="608" t="s">
        <v>435</v>
      </c>
      <c r="AB22" s="608" t="str">
        <f>IF(BP22=1,"Female","Male")</f>
        <v>Male</v>
      </c>
      <c r="AC22" s="537">
        <f>IF(Z22="stood down",1,0)</f>
        <v>0</v>
      </c>
      <c r="AD22" s="537">
        <f>IF(Z22="unopposed",1,0)</f>
        <v>0</v>
      </c>
      <c r="AE22" s="537">
        <f>IF(Z22="defeated",1,0)</f>
        <v>1</v>
      </c>
      <c r="AF22" s="605">
        <v>1</v>
      </c>
      <c r="AG22" s="126">
        <v>86039</v>
      </c>
      <c r="AH22" s="607">
        <v>124</v>
      </c>
      <c r="AI22" s="609">
        <v>1.4391328064250317E-3</v>
      </c>
      <c r="AJ22" s="607">
        <v>86163</v>
      </c>
      <c r="AK22" s="607">
        <v>123680</v>
      </c>
      <c r="AL22" s="608">
        <v>0.69666073738680467</v>
      </c>
      <c r="AM22" s="596">
        <v>86039</v>
      </c>
      <c r="AN22" s="596">
        <v>124</v>
      </c>
      <c r="AO22" s="607">
        <v>86163</v>
      </c>
      <c r="AP22" s="607">
        <v>45516</v>
      </c>
      <c r="AQ22" s="608">
        <v>0.52901591138902126</v>
      </c>
      <c r="AR22" s="607">
        <v>111</v>
      </c>
      <c r="AS22" s="608">
        <v>0.89516129032258063</v>
      </c>
      <c r="AT22" s="607">
        <v>45627</v>
      </c>
      <c r="AU22" s="608">
        <v>0.5295428432157655</v>
      </c>
      <c r="AV22" s="607">
        <v>635</v>
      </c>
      <c r="AW22" s="608">
        <v>1.3951138061341068E-2</v>
      </c>
      <c r="AX22" s="607">
        <v>21</v>
      </c>
      <c r="AY22" s="608">
        <v>0.1891891891891892</v>
      </c>
      <c r="AZ22" s="607">
        <v>656</v>
      </c>
      <c r="BA22" s="608">
        <v>1.4377451947311898E-2</v>
      </c>
      <c r="BB22" s="607">
        <v>557</v>
      </c>
      <c r="BC22" s="608">
        <v>0.87716535433070864</v>
      </c>
      <c r="BD22" s="607">
        <v>20</v>
      </c>
      <c r="BE22" s="608">
        <v>0.95238095238095233</v>
      </c>
      <c r="BF22" s="607">
        <v>577</v>
      </c>
      <c r="BG22" s="608">
        <v>0.87957317073170727</v>
      </c>
      <c r="BH22" s="607">
        <v>57</v>
      </c>
      <c r="BI22" s="608">
        <v>1.2492603063975279E-3</v>
      </c>
      <c r="BJ22" s="607">
        <v>393</v>
      </c>
      <c r="BK22" s="608">
        <v>8.6133210598987441E-3</v>
      </c>
      <c r="BL22" s="607">
        <v>450</v>
      </c>
      <c r="BM22" s="608">
        <v>9.8625813662962716E-3</v>
      </c>
      <c r="BN22" s="607">
        <v>0</v>
      </c>
      <c r="BO22" s="608">
        <v>0</v>
      </c>
      <c r="BP22" s="607">
        <v>0</v>
      </c>
      <c r="BQ22" s="608">
        <v>0</v>
      </c>
    </row>
    <row r="23" spans="1:69" s="911" customFormat="1" ht="13.5" thickBot="1" x14ac:dyDescent="0.25">
      <c r="A23" s="593" t="s">
        <v>622</v>
      </c>
      <c r="B23" s="593" t="s">
        <v>515</v>
      </c>
      <c r="C23" s="593" t="s">
        <v>504</v>
      </c>
      <c r="D23" s="593" t="s">
        <v>519</v>
      </c>
      <c r="E23" s="593" t="str">
        <f t="shared" ref="E23:E30" si="1">IF(AK23&gt;20000,"l","s")</f>
        <v>l</v>
      </c>
      <c r="F23" s="909" t="s">
        <v>1095</v>
      </c>
      <c r="G23" s="910">
        <f>IF(ISERROR(FIND("/",F23)),1,LEFT(F23,1))*1</f>
        <v>3</v>
      </c>
      <c r="H23" s="910">
        <f>IF(ISERROR(FIND("/",F23)),1,RIGHT(F23,1))*1</f>
        <v>3</v>
      </c>
      <c r="I23" s="604">
        <v>9</v>
      </c>
      <c r="J23" s="605">
        <v>0</v>
      </c>
      <c r="K23" s="605">
        <v>27</v>
      </c>
      <c r="L23" s="606">
        <v>3</v>
      </c>
      <c r="M23" s="607">
        <v>4094</v>
      </c>
      <c r="N23" s="607">
        <v>1920.2222222222222</v>
      </c>
      <c r="O23" s="605">
        <v>8</v>
      </c>
      <c r="P23" s="608">
        <v>0.29629629629629628</v>
      </c>
      <c r="Q23" s="605">
        <v>6</v>
      </c>
      <c r="R23" s="608">
        <v>0.66666666666666663</v>
      </c>
      <c r="S23" s="605">
        <v>7</v>
      </c>
      <c r="T23" s="608">
        <v>0.7</v>
      </c>
      <c r="U23" s="605">
        <v>6</v>
      </c>
      <c r="V23" s="608">
        <v>0.22222222222222221</v>
      </c>
      <c r="W23" s="605">
        <v>1</v>
      </c>
      <c r="X23" s="608">
        <v>0.1111111111111111</v>
      </c>
      <c r="Y23" s="608"/>
      <c r="Z23" s="608"/>
      <c r="AA23" s="608"/>
      <c r="AB23" s="608"/>
      <c r="AC23" s="608"/>
      <c r="AD23" s="608"/>
      <c r="AE23" s="608"/>
      <c r="AF23" s="608"/>
      <c r="AG23" s="126">
        <v>36641</v>
      </c>
      <c r="AH23" s="607">
        <v>205</v>
      </c>
      <c r="AI23" s="609">
        <v>5.5636975519730769E-3</v>
      </c>
      <c r="AJ23" s="607">
        <v>36846</v>
      </c>
      <c r="AK23" s="607">
        <v>58000</v>
      </c>
      <c r="AL23" s="608">
        <v>0.63527586206896547</v>
      </c>
      <c r="AM23" s="596">
        <v>36641</v>
      </c>
      <c r="AN23" s="596">
        <v>205</v>
      </c>
      <c r="AO23" s="607">
        <v>36846</v>
      </c>
      <c r="AP23" s="607">
        <v>17094</v>
      </c>
      <c r="AQ23" s="608">
        <v>0.46652656859801861</v>
      </c>
      <c r="AR23" s="607">
        <v>188</v>
      </c>
      <c r="AS23" s="608">
        <v>0.91707317073170735</v>
      </c>
      <c r="AT23" s="607">
        <v>17282</v>
      </c>
      <c r="AU23" s="608">
        <v>0.46903327362535963</v>
      </c>
      <c r="AV23" s="607">
        <v>159</v>
      </c>
      <c r="AW23" s="608">
        <v>9.3015093015093014E-3</v>
      </c>
      <c r="AX23" s="605">
        <v>55</v>
      </c>
      <c r="AY23" s="608">
        <v>0.29255319148936171</v>
      </c>
      <c r="AZ23" s="605">
        <v>214</v>
      </c>
      <c r="BA23" s="608">
        <v>1.2382826061798403E-2</v>
      </c>
      <c r="BB23" s="607">
        <v>92</v>
      </c>
      <c r="BC23" s="608">
        <v>0.57861635220125784</v>
      </c>
      <c r="BD23" s="605">
        <v>40</v>
      </c>
      <c r="BE23" s="608">
        <v>0.72727272727272729</v>
      </c>
      <c r="BF23" s="605">
        <v>132</v>
      </c>
      <c r="BG23" s="608">
        <v>0.61682242990654201</v>
      </c>
      <c r="BH23" s="607">
        <v>57</v>
      </c>
      <c r="BI23" s="608">
        <v>3.2982293716005092E-3</v>
      </c>
      <c r="BJ23" s="607">
        <v>487</v>
      </c>
      <c r="BK23" s="608">
        <v>2.8179608841569264E-2</v>
      </c>
      <c r="BL23" s="607">
        <v>544</v>
      </c>
      <c r="BM23" s="608">
        <v>3.1477838213169775E-2</v>
      </c>
      <c r="BN23" s="605">
        <v>7</v>
      </c>
      <c r="BO23" s="608">
        <v>0.25925925925925924</v>
      </c>
      <c r="BP23" s="605">
        <v>4</v>
      </c>
      <c r="BQ23" s="608">
        <v>0.44444444444444442</v>
      </c>
    </row>
    <row r="24" spans="1:69" s="911" customFormat="1" ht="13.5" thickBot="1" x14ac:dyDescent="0.25">
      <c r="A24" s="593" t="s">
        <v>622</v>
      </c>
      <c r="B24" s="593" t="s">
        <v>509</v>
      </c>
      <c r="C24" s="593" t="s">
        <v>504</v>
      </c>
      <c r="D24" s="593" t="s">
        <v>519</v>
      </c>
      <c r="E24" s="593" t="str">
        <f t="shared" si="1"/>
        <v>l</v>
      </c>
      <c r="F24" s="593"/>
      <c r="G24" s="593"/>
      <c r="H24" s="593"/>
      <c r="I24" s="604">
        <v>1</v>
      </c>
      <c r="J24" s="605">
        <v>0</v>
      </c>
      <c r="K24" s="605">
        <v>4</v>
      </c>
      <c r="L24" s="606">
        <v>4</v>
      </c>
      <c r="M24" s="607">
        <v>36846</v>
      </c>
      <c r="N24" s="607">
        <v>17282</v>
      </c>
      <c r="O24" s="605">
        <v>2</v>
      </c>
      <c r="P24" s="608">
        <v>0.5</v>
      </c>
      <c r="Q24" s="608"/>
      <c r="R24" s="608"/>
      <c r="S24" s="608"/>
      <c r="T24" s="608"/>
      <c r="U24" s="608"/>
      <c r="V24" s="608"/>
      <c r="W24" s="608"/>
      <c r="X24" s="608"/>
      <c r="Y24" s="537">
        <v>0</v>
      </c>
      <c r="Z24" s="608" t="s">
        <v>434</v>
      </c>
      <c r="AA24" s="911">
        <v>1</v>
      </c>
      <c r="AB24" s="608" t="str">
        <f>IF(BP24=1,"Female","Male")</f>
        <v>Male</v>
      </c>
      <c r="AC24" s="537">
        <f>IF(Z24="stood down",1,0)</f>
        <v>0</v>
      </c>
      <c r="AD24" s="537">
        <f>IF(Z24="unopposed",1,0)</f>
        <v>0</v>
      </c>
      <c r="AE24" s="537">
        <f>IF(Z24="defeated",1,0)</f>
        <v>0</v>
      </c>
      <c r="AF24" s="605">
        <v>0</v>
      </c>
      <c r="AG24" s="126">
        <v>36641</v>
      </c>
      <c r="AH24" s="607">
        <v>205</v>
      </c>
      <c r="AI24" s="609">
        <v>5.5636975519730769E-3</v>
      </c>
      <c r="AJ24" s="607">
        <v>36846</v>
      </c>
      <c r="AK24" s="607">
        <v>58000</v>
      </c>
      <c r="AL24" s="608">
        <v>0.63527586206896547</v>
      </c>
      <c r="AM24" s="596">
        <v>36641</v>
      </c>
      <c r="AN24" s="596">
        <v>205</v>
      </c>
      <c r="AO24" s="607">
        <v>36846</v>
      </c>
      <c r="AP24" s="607">
        <v>17094</v>
      </c>
      <c r="AQ24" s="608">
        <v>0.46652656859801861</v>
      </c>
      <c r="AR24" s="607">
        <v>188</v>
      </c>
      <c r="AS24" s="608">
        <v>0.91707317073170735</v>
      </c>
      <c r="AT24" s="607">
        <v>17282</v>
      </c>
      <c r="AU24" s="608">
        <v>0.46903327362535963</v>
      </c>
      <c r="AV24" s="607">
        <v>159</v>
      </c>
      <c r="AW24" s="608">
        <v>9.3015093015093014E-3</v>
      </c>
      <c r="AX24" s="607">
        <v>55</v>
      </c>
      <c r="AY24" s="608">
        <v>0.29255319148936171</v>
      </c>
      <c r="AZ24" s="607">
        <v>214</v>
      </c>
      <c r="BA24" s="608">
        <v>1.2382826061798403E-2</v>
      </c>
      <c r="BB24" s="607">
        <v>92</v>
      </c>
      <c r="BC24" s="608">
        <v>0.57861635220125784</v>
      </c>
      <c r="BD24" s="607">
        <v>40</v>
      </c>
      <c r="BE24" s="608">
        <v>0.72727272727272729</v>
      </c>
      <c r="BF24" s="607">
        <v>132</v>
      </c>
      <c r="BG24" s="608">
        <v>0.61682242990654201</v>
      </c>
      <c r="BH24" s="607">
        <v>20</v>
      </c>
      <c r="BI24" s="608">
        <v>1.157273463719477E-3</v>
      </c>
      <c r="BJ24" s="607">
        <v>391</v>
      </c>
      <c r="BK24" s="608">
        <v>2.2624696215715775E-2</v>
      </c>
      <c r="BL24" s="607">
        <v>411</v>
      </c>
      <c r="BM24" s="608">
        <v>2.3781969679435251E-2</v>
      </c>
      <c r="BN24" s="607">
        <v>0</v>
      </c>
      <c r="BO24" s="608">
        <v>0</v>
      </c>
      <c r="BP24" s="607">
        <v>0</v>
      </c>
      <c r="BQ24" s="608">
        <v>0</v>
      </c>
    </row>
    <row r="25" spans="1:69" s="911" customFormat="1" ht="13.5" thickBot="1" x14ac:dyDescent="0.25">
      <c r="A25" s="593" t="s">
        <v>628</v>
      </c>
      <c r="B25" s="593" t="s">
        <v>515</v>
      </c>
      <c r="C25" s="593" t="s">
        <v>504</v>
      </c>
      <c r="D25" s="593" t="s">
        <v>519</v>
      </c>
      <c r="E25" s="593" t="str">
        <f t="shared" si="1"/>
        <v>l</v>
      </c>
      <c r="F25" s="909" t="s">
        <v>1448</v>
      </c>
      <c r="G25" s="910">
        <f>IF(ISERROR(FIND("/",F25)),1,LEFT(F25,1))*1</f>
        <v>5</v>
      </c>
      <c r="H25" s="910">
        <f>IF(ISERROR(FIND("/",F25)),1,RIGHT(F25,1))*1</f>
        <v>7</v>
      </c>
      <c r="I25" s="604">
        <v>14</v>
      </c>
      <c r="J25" s="605">
        <v>2</v>
      </c>
      <c r="K25" s="605">
        <v>29</v>
      </c>
      <c r="L25" s="606">
        <v>2.0714285714285716</v>
      </c>
      <c r="M25" s="607">
        <v>2167.0714285714284</v>
      </c>
      <c r="N25" s="607">
        <v>1281.5</v>
      </c>
      <c r="O25" s="605">
        <v>11</v>
      </c>
      <c r="P25" s="608">
        <v>0.37931034482758619</v>
      </c>
      <c r="Q25" s="605">
        <v>10</v>
      </c>
      <c r="R25" s="608">
        <v>0.7142857142857143</v>
      </c>
      <c r="S25" s="605">
        <v>11</v>
      </c>
      <c r="T25" s="608">
        <v>0.73333333333333328</v>
      </c>
      <c r="U25" s="398"/>
      <c r="V25" s="399"/>
      <c r="W25" s="398"/>
      <c r="X25" s="399"/>
      <c r="Y25" s="399"/>
      <c r="Z25" s="399"/>
      <c r="AA25" s="399"/>
      <c r="AB25" s="399"/>
      <c r="AC25" s="399"/>
      <c r="AD25" s="399"/>
      <c r="AE25" s="399"/>
      <c r="AF25" s="399"/>
      <c r="AG25" s="126">
        <v>30317</v>
      </c>
      <c r="AH25" s="607">
        <v>22</v>
      </c>
      <c r="AI25" s="609">
        <v>7.2513925969873764E-4</v>
      </c>
      <c r="AJ25" s="607">
        <v>30339</v>
      </c>
      <c r="AK25" s="607">
        <v>46210</v>
      </c>
      <c r="AL25" s="608">
        <v>0.6565462021207531</v>
      </c>
      <c r="AM25" s="596">
        <v>28027</v>
      </c>
      <c r="AN25" s="596">
        <v>15</v>
      </c>
      <c r="AO25" s="607">
        <v>28042</v>
      </c>
      <c r="AP25" s="607">
        <v>15363</v>
      </c>
      <c r="AQ25" s="608">
        <v>0.54814999821600596</v>
      </c>
      <c r="AR25" s="607">
        <v>15</v>
      </c>
      <c r="AS25" s="608">
        <v>1</v>
      </c>
      <c r="AT25" s="607">
        <v>15378</v>
      </c>
      <c r="AU25" s="608">
        <v>0.54839169816703515</v>
      </c>
      <c r="AV25" s="607">
        <v>303</v>
      </c>
      <c r="AW25" s="608">
        <v>1.9722710408123414E-2</v>
      </c>
      <c r="AX25" s="605">
        <v>6</v>
      </c>
      <c r="AY25" s="608">
        <v>0.4</v>
      </c>
      <c r="AZ25" s="605">
        <v>309</v>
      </c>
      <c r="BA25" s="608">
        <v>2.0093640265314086E-2</v>
      </c>
      <c r="BB25" s="607">
        <v>245</v>
      </c>
      <c r="BC25" s="608">
        <v>0.8085808580858086</v>
      </c>
      <c r="BD25" s="605">
        <v>5</v>
      </c>
      <c r="BE25" s="608">
        <v>0.83333333333333337</v>
      </c>
      <c r="BF25" s="605">
        <v>250</v>
      </c>
      <c r="BG25" s="608">
        <v>0.80906148867313921</v>
      </c>
      <c r="BH25" s="607">
        <v>48</v>
      </c>
      <c r="BI25" s="608">
        <v>3.1213421771361686E-3</v>
      </c>
      <c r="BJ25" s="607">
        <v>229</v>
      </c>
      <c r="BK25" s="608">
        <v>1.489140330342047E-2</v>
      </c>
      <c r="BL25" s="607">
        <v>277</v>
      </c>
      <c r="BM25" s="608">
        <v>1.801274548055664E-2</v>
      </c>
      <c r="BN25" s="605">
        <v>11</v>
      </c>
      <c r="BO25" s="608">
        <v>0.37931034482758619</v>
      </c>
      <c r="BP25" s="605">
        <v>4</v>
      </c>
      <c r="BQ25" s="608">
        <v>0.2857142857142857</v>
      </c>
    </row>
    <row r="26" spans="1:69" s="911" customFormat="1" ht="13.5" thickBot="1" x14ac:dyDescent="0.25">
      <c r="A26" s="593" t="s">
        <v>628</v>
      </c>
      <c r="B26" s="593" t="s">
        <v>509</v>
      </c>
      <c r="C26" s="593" t="s">
        <v>504</v>
      </c>
      <c r="D26" s="593" t="s">
        <v>519</v>
      </c>
      <c r="E26" s="593" t="str">
        <f t="shared" si="1"/>
        <v>l</v>
      </c>
      <c r="F26" s="593"/>
      <c r="G26" s="593"/>
      <c r="H26" s="593"/>
      <c r="I26" s="604">
        <v>1</v>
      </c>
      <c r="J26" s="605">
        <v>0</v>
      </c>
      <c r="K26" s="605">
        <v>2</v>
      </c>
      <c r="L26" s="606">
        <v>2</v>
      </c>
      <c r="M26" s="607">
        <v>30339</v>
      </c>
      <c r="N26" s="607">
        <v>16598</v>
      </c>
      <c r="O26" s="605">
        <v>2</v>
      </c>
      <c r="P26" s="608">
        <v>1</v>
      </c>
      <c r="Q26" s="608"/>
      <c r="R26" s="608"/>
      <c r="S26" s="608"/>
      <c r="T26" s="608"/>
      <c r="U26" s="608"/>
      <c r="V26" s="608"/>
      <c r="W26" s="608"/>
      <c r="X26" s="608"/>
      <c r="Y26" s="537">
        <v>0</v>
      </c>
      <c r="Z26" s="608" t="s">
        <v>434</v>
      </c>
      <c r="AA26" s="911">
        <v>1</v>
      </c>
      <c r="AB26" s="608" t="str">
        <f>IF(BP26=1,"Female","Male")</f>
        <v>Male</v>
      </c>
      <c r="AC26" s="537">
        <f>IF(Z26="stood down",1,0)</f>
        <v>0</v>
      </c>
      <c r="AD26" s="537">
        <f>IF(Z26="unopposed",1,0)</f>
        <v>0</v>
      </c>
      <c r="AE26" s="537">
        <f>IF(Z26="defeated",1,0)</f>
        <v>0</v>
      </c>
      <c r="AF26" s="605">
        <v>0</v>
      </c>
      <c r="AG26" s="126">
        <v>30317</v>
      </c>
      <c r="AH26" s="607">
        <v>22</v>
      </c>
      <c r="AI26" s="609">
        <v>7.2513925969873764E-4</v>
      </c>
      <c r="AJ26" s="607">
        <v>30339</v>
      </c>
      <c r="AK26" s="607">
        <v>46210</v>
      </c>
      <c r="AL26" s="608">
        <v>0.6565462021207531</v>
      </c>
      <c r="AM26" s="596">
        <v>30317</v>
      </c>
      <c r="AN26" s="596">
        <v>22</v>
      </c>
      <c r="AO26" s="607">
        <v>30339</v>
      </c>
      <c r="AP26" s="607">
        <v>16570</v>
      </c>
      <c r="AQ26" s="608">
        <v>0.54655803674506054</v>
      </c>
      <c r="AR26" s="607">
        <v>28</v>
      </c>
      <c r="AS26" s="608">
        <v>1.2727272727272727</v>
      </c>
      <c r="AT26" s="607">
        <v>16598</v>
      </c>
      <c r="AU26" s="608">
        <v>0.54708461056725666</v>
      </c>
      <c r="AV26" s="607">
        <v>313</v>
      </c>
      <c r="AW26" s="608">
        <v>1.8889559444779724E-2</v>
      </c>
      <c r="AX26" s="607">
        <v>8</v>
      </c>
      <c r="AY26" s="608">
        <v>0.2857142857142857</v>
      </c>
      <c r="AZ26" s="607">
        <v>321</v>
      </c>
      <c r="BA26" s="608">
        <v>1.9339679479455356E-2</v>
      </c>
      <c r="BB26" s="607">
        <v>253</v>
      </c>
      <c r="BC26" s="608">
        <v>0.80830670926517567</v>
      </c>
      <c r="BD26" s="607">
        <v>7</v>
      </c>
      <c r="BE26" s="608">
        <v>0.875</v>
      </c>
      <c r="BF26" s="607">
        <v>260</v>
      </c>
      <c r="BG26" s="608">
        <v>0.8099688473520249</v>
      </c>
      <c r="BH26" s="607">
        <v>15</v>
      </c>
      <c r="BI26" s="608">
        <v>9.0372334016146523E-4</v>
      </c>
      <c r="BJ26" s="607">
        <v>234</v>
      </c>
      <c r="BK26" s="608">
        <v>1.4098084106518858E-2</v>
      </c>
      <c r="BL26" s="607">
        <v>249</v>
      </c>
      <c r="BM26" s="608">
        <v>1.5001807446680324E-2</v>
      </c>
      <c r="BN26" s="607">
        <v>0</v>
      </c>
      <c r="BO26" s="608">
        <v>0</v>
      </c>
      <c r="BP26" s="607">
        <v>0</v>
      </c>
      <c r="BQ26" s="608">
        <v>0</v>
      </c>
    </row>
    <row r="27" spans="1:69" s="911" customFormat="1" ht="13.5" thickBot="1" x14ac:dyDescent="0.25">
      <c r="A27" s="593" t="s">
        <v>641</v>
      </c>
      <c r="B27" s="593" t="s">
        <v>515</v>
      </c>
      <c r="C27" s="593" t="s">
        <v>504</v>
      </c>
      <c r="D27" s="593" t="s">
        <v>505</v>
      </c>
      <c r="E27" s="593" t="str">
        <f t="shared" si="1"/>
        <v>s</v>
      </c>
      <c r="F27" s="909" t="s">
        <v>1096</v>
      </c>
      <c r="G27" s="910">
        <f>IF(ISERROR(FIND("/",F27)),1,LEFT(F27,1))*1</f>
        <v>3</v>
      </c>
      <c r="H27" s="910">
        <f>IF(ISERROR(FIND("/",F27)),1,RIGHT(F27,1))*1</f>
        <v>5</v>
      </c>
      <c r="I27" s="604">
        <v>11</v>
      </c>
      <c r="J27" s="605">
        <v>2</v>
      </c>
      <c r="K27" s="605">
        <v>16</v>
      </c>
      <c r="L27" s="606">
        <v>1.4545454545454546</v>
      </c>
      <c r="M27" s="607">
        <v>817.09090909090912</v>
      </c>
      <c r="N27" s="607">
        <v>505.33333333333331</v>
      </c>
      <c r="O27" s="605">
        <v>8</v>
      </c>
      <c r="P27" s="608">
        <v>0.5</v>
      </c>
      <c r="Q27" s="605">
        <v>7</v>
      </c>
      <c r="R27" s="608">
        <v>0.63636363636363635</v>
      </c>
      <c r="S27" s="605">
        <v>8</v>
      </c>
      <c r="T27" s="608">
        <v>0.66666666666666663</v>
      </c>
      <c r="U27" s="605">
        <v>1</v>
      </c>
      <c r="V27" s="608">
        <v>6.25E-2</v>
      </c>
      <c r="W27" s="605">
        <v>0</v>
      </c>
      <c r="X27" s="608">
        <v>0</v>
      </c>
      <c r="Y27" s="608"/>
      <c r="Z27" s="608"/>
      <c r="AA27" s="608"/>
      <c r="AB27" s="608"/>
      <c r="AC27" s="608"/>
      <c r="AD27" s="608"/>
      <c r="AE27" s="608"/>
      <c r="AF27" s="608"/>
      <c r="AG27" s="607">
        <v>8973</v>
      </c>
      <c r="AH27" s="607">
        <v>15</v>
      </c>
      <c r="AI27" s="609">
        <v>1.6688918558077437E-3</v>
      </c>
      <c r="AJ27" s="607">
        <v>8988</v>
      </c>
      <c r="AK27" s="607">
        <v>12250</v>
      </c>
      <c r="AL27" s="608">
        <v>0.73371428571428576</v>
      </c>
      <c r="AM27" s="596">
        <v>8973</v>
      </c>
      <c r="AN27" s="596">
        <v>15</v>
      </c>
      <c r="AO27" s="607">
        <v>8988</v>
      </c>
      <c r="AP27" s="607">
        <v>4535</v>
      </c>
      <c r="AQ27" s="608">
        <v>0.50540510420149332</v>
      </c>
      <c r="AR27" s="607">
        <v>13</v>
      </c>
      <c r="AS27" s="608">
        <v>0.8666666666666667</v>
      </c>
      <c r="AT27" s="607">
        <v>4548</v>
      </c>
      <c r="AU27" s="608">
        <v>0.50600801068090784</v>
      </c>
      <c r="AV27" s="607">
        <v>20</v>
      </c>
      <c r="AW27" s="608">
        <v>4.410143329658214E-3</v>
      </c>
      <c r="AX27" s="607">
        <v>4</v>
      </c>
      <c r="AY27" s="608">
        <v>0.30769230769230771</v>
      </c>
      <c r="AZ27" s="605">
        <v>24</v>
      </c>
      <c r="BA27" s="608">
        <v>5.2770448548812663E-3</v>
      </c>
      <c r="BB27" s="607">
        <v>16</v>
      </c>
      <c r="BC27" s="608">
        <v>0.8</v>
      </c>
      <c r="BD27" s="607">
        <v>4</v>
      </c>
      <c r="BE27" s="608">
        <v>1</v>
      </c>
      <c r="BF27" s="605">
        <v>20</v>
      </c>
      <c r="BG27" s="608">
        <v>0.83333333333333337</v>
      </c>
      <c r="BH27" s="607">
        <v>1</v>
      </c>
      <c r="BI27" s="608">
        <v>2.1987686895338611E-4</v>
      </c>
      <c r="BJ27" s="607">
        <v>149</v>
      </c>
      <c r="BK27" s="608">
        <v>3.2761653474054526E-2</v>
      </c>
      <c r="BL27" s="607">
        <v>150</v>
      </c>
      <c r="BM27" s="608">
        <v>3.2981530343007916E-2</v>
      </c>
      <c r="BN27" s="605">
        <v>4</v>
      </c>
      <c r="BO27" s="608">
        <v>0.25</v>
      </c>
      <c r="BP27" s="605">
        <v>2</v>
      </c>
      <c r="BQ27" s="608">
        <v>0.18181818181818182</v>
      </c>
    </row>
    <row r="28" spans="1:69" s="911" customFormat="1" ht="13.5" thickBot="1" x14ac:dyDescent="0.25">
      <c r="A28" s="593" t="s">
        <v>641</v>
      </c>
      <c r="B28" s="593" t="s">
        <v>509</v>
      </c>
      <c r="C28" s="593" t="s">
        <v>504</v>
      </c>
      <c r="D28" s="593" t="s">
        <v>505</v>
      </c>
      <c r="E28" s="593" t="str">
        <f t="shared" si="1"/>
        <v>s</v>
      </c>
      <c r="F28" s="593"/>
      <c r="G28" s="593"/>
      <c r="H28" s="593"/>
      <c r="I28" s="604">
        <v>1</v>
      </c>
      <c r="J28" s="605">
        <v>1</v>
      </c>
      <c r="K28" s="605">
        <v>1</v>
      </c>
      <c r="L28" s="606">
        <v>1</v>
      </c>
      <c r="M28" s="607">
        <v>8988</v>
      </c>
      <c r="N28" s="429" t="s">
        <v>323</v>
      </c>
      <c r="O28" s="605">
        <v>1</v>
      </c>
      <c r="P28" s="608">
        <v>1</v>
      </c>
      <c r="Q28" s="608"/>
      <c r="R28" s="608"/>
      <c r="S28" s="608"/>
      <c r="T28" s="608"/>
      <c r="U28" s="608"/>
      <c r="V28" s="608"/>
      <c r="W28" s="608"/>
      <c r="X28" s="608"/>
      <c r="Y28" s="537">
        <v>0</v>
      </c>
      <c r="Z28" s="608" t="s">
        <v>510</v>
      </c>
      <c r="AB28" s="608" t="str">
        <f>IF(BP28=1,"Female","Male")</f>
        <v>Male</v>
      </c>
      <c r="AC28" s="537">
        <f>IF(Z28="stood down",1,0)</f>
        <v>0</v>
      </c>
      <c r="AD28" s="537">
        <f>IF(Z28="unopposed",1,0)</f>
        <v>1</v>
      </c>
      <c r="AE28" s="537">
        <f>IF(Z28="defeated",1,0)</f>
        <v>0</v>
      </c>
      <c r="AF28" s="605">
        <v>0</v>
      </c>
      <c r="AG28" s="596">
        <v>8973</v>
      </c>
      <c r="AH28" s="596">
        <v>15</v>
      </c>
      <c r="AI28" s="609">
        <v>1.6688918558077437E-3</v>
      </c>
      <c r="AJ28" s="607">
        <v>8988</v>
      </c>
      <c r="AK28" s="607">
        <v>12250</v>
      </c>
      <c r="AL28" s="608">
        <v>0.73371428571428576</v>
      </c>
      <c r="AM28" s="912" t="s">
        <v>323</v>
      </c>
      <c r="AN28" s="912" t="s">
        <v>323</v>
      </c>
      <c r="AO28" s="429" t="s">
        <v>323</v>
      </c>
      <c r="AP28" s="912"/>
      <c r="AQ28" s="399" t="s">
        <v>323</v>
      </c>
      <c r="AR28" s="912"/>
      <c r="AS28" s="399" t="s">
        <v>323</v>
      </c>
      <c r="AT28" s="429" t="s">
        <v>323</v>
      </c>
      <c r="AU28" s="399" t="s">
        <v>323</v>
      </c>
      <c r="AV28" s="912"/>
      <c r="AW28" s="399" t="s">
        <v>323</v>
      </c>
      <c r="AX28" s="912"/>
      <c r="AY28" s="399" t="s">
        <v>323</v>
      </c>
      <c r="AZ28" s="429" t="s">
        <v>323</v>
      </c>
      <c r="BA28" s="399" t="s">
        <v>323</v>
      </c>
      <c r="BB28" s="912"/>
      <c r="BC28" s="399" t="s">
        <v>323</v>
      </c>
      <c r="BD28" s="912"/>
      <c r="BE28" s="399" t="s">
        <v>323</v>
      </c>
      <c r="BF28" s="429" t="s">
        <v>323</v>
      </c>
      <c r="BG28" s="399" t="s">
        <v>323</v>
      </c>
      <c r="BH28" s="912"/>
      <c r="BI28" s="399" t="s">
        <v>323</v>
      </c>
      <c r="BJ28" s="912"/>
      <c r="BK28" s="399" t="s">
        <v>323</v>
      </c>
      <c r="BL28" s="429" t="s">
        <v>323</v>
      </c>
      <c r="BM28" s="399" t="s">
        <v>323</v>
      </c>
      <c r="BN28" s="607">
        <v>0</v>
      </c>
      <c r="BO28" s="608">
        <v>0</v>
      </c>
      <c r="BP28" s="607">
        <v>0</v>
      </c>
      <c r="BQ28" s="608">
        <v>0</v>
      </c>
    </row>
    <row r="29" spans="1:69" s="911" customFormat="1" ht="13.5" thickBot="1" x14ac:dyDescent="0.25">
      <c r="A29" s="593" t="s">
        <v>648</v>
      </c>
      <c r="B29" s="593" t="s">
        <v>515</v>
      </c>
      <c r="C29" s="593" t="s">
        <v>504</v>
      </c>
      <c r="D29" s="593" t="s">
        <v>505</v>
      </c>
      <c r="E29" s="593" t="str">
        <f t="shared" si="1"/>
        <v>s</v>
      </c>
      <c r="F29" s="909" t="s">
        <v>1449</v>
      </c>
      <c r="G29" s="910">
        <f>IF(ISERROR(FIND("/",F29)),1,LEFT(F29,1))*1</f>
        <v>1</v>
      </c>
      <c r="H29" s="910">
        <f>IF(ISERROR(FIND("/",F29)),1,RIGHT(F29,1))*1</f>
        <v>4</v>
      </c>
      <c r="I29" s="604">
        <v>8</v>
      </c>
      <c r="J29" s="605">
        <v>4</v>
      </c>
      <c r="K29" s="605">
        <v>10</v>
      </c>
      <c r="L29" s="606">
        <v>1.25</v>
      </c>
      <c r="M29" s="607">
        <v>1232.75</v>
      </c>
      <c r="N29" s="607">
        <v>575.5</v>
      </c>
      <c r="O29" s="605">
        <v>7</v>
      </c>
      <c r="P29" s="608">
        <v>0.7</v>
      </c>
      <c r="Q29" s="605">
        <v>7</v>
      </c>
      <c r="R29" s="608">
        <v>0.875</v>
      </c>
      <c r="S29" s="605">
        <v>8</v>
      </c>
      <c r="T29" s="608">
        <v>0.88888888888888884</v>
      </c>
      <c r="U29" s="398"/>
      <c r="V29" s="399"/>
      <c r="W29" s="398"/>
      <c r="X29" s="399"/>
      <c r="Y29" s="399"/>
      <c r="Z29" s="399"/>
      <c r="AB29" s="399"/>
      <c r="AC29" s="399"/>
      <c r="AD29" s="399"/>
      <c r="AE29" s="399"/>
      <c r="AF29" s="399"/>
      <c r="AG29" s="126">
        <v>9835</v>
      </c>
      <c r="AH29" s="607">
        <v>27</v>
      </c>
      <c r="AI29" s="609">
        <v>2.7377813830865949E-3</v>
      </c>
      <c r="AJ29" s="607">
        <v>9862</v>
      </c>
      <c r="AK29" s="607">
        <v>13750</v>
      </c>
      <c r="AL29" s="608">
        <v>0.71723636363636367</v>
      </c>
      <c r="AM29" s="596">
        <v>4812</v>
      </c>
      <c r="AN29" s="596">
        <v>3</v>
      </c>
      <c r="AO29" s="607">
        <v>4815</v>
      </c>
      <c r="AP29" s="607">
        <v>2299</v>
      </c>
      <c r="AQ29" s="608">
        <v>0.47776392352452202</v>
      </c>
      <c r="AR29" s="607">
        <v>3</v>
      </c>
      <c r="AS29" s="608">
        <v>1</v>
      </c>
      <c r="AT29" s="607">
        <v>2302</v>
      </c>
      <c r="AU29" s="608">
        <v>0.47808930425752855</v>
      </c>
      <c r="AV29" s="607">
        <v>8</v>
      </c>
      <c r="AW29" s="608">
        <v>3.4797738147020443E-3</v>
      </c>
      <c r="AX29" s="605">
        <v>1</v>
      </c>
      <c r="AY29" s="608">
        <v>0.33333333333333331</v>
      </c>
      <c r="AZ29" s="605">
        <v>9</v>
      </c>
      <c r="BA29" s="608">
        <v>3.909643788010426E-3</v>
      </c>
      <c r="BB29" s="607">
        <v>8</v>
      </c>
      <c r="BC29" s="608">
        <v>1</v>
      </c>
      <c r="BD29" s="605">
        <v>0</v>
      </c>
      <c r="BE29" s="608">
        <v>0</v>
      </c>
      <c r="BF29" s="605">
        <v>8</v>
      </c>
      <c r="BG29" s="608">
        <v>0.88888888888888884</v>
      </c>
      <c r="BH29" s="607">
        <v>2</v>
      </c>
      <c r="BI29" s="608">
        <v>8.6880973066898344E-4</v>
      </c>
      <c r="BJ29" s="607">
        <v>25</v>
      </c>
      <c r="BK29" s="608">
        <v>1.0860121633362294E-2</v>
      </c>
      <c r="BL29" s="607">
        <v>27</v>
      </c>
      <c r="BM29" s="608">
        <v>1.1728931364031277E-2</v>
      </c>
      <c r="BN29" s="605">
        <v>2</v>
      </c>
      <c r="BO29" s="608">
        <v>0.2</v>
      </c>
      <c r="BP29" s="605">
        <v>1</v>
      </c>
      <c r="BQ29" s="608">
        <v>0.125</v>
      </c>
    </row>
    <row r="30" spans="1:69" s="911" customFormat="1" ht="13.5" thickBot="1" x14ac:dyDescent="0.25">
      <c r="A30" s="593" t="s">
        <v>648</v>
      </c>
      <c r="B30" s="593" t="s">
        <v>509</v>
      </c>
      <c r="C30" s="593" t="s">
        <v>504</v>
      </c>
      <c r="D30" s="593" t="s">
        <v>505</v>
      </c>
      <c r="E30" s="593" t="str">
        <f t="shared" si="1"/>
        <v>s</v>
      </c>
      <c r="F30" s="593"/>
      <c r="G30" s="593"/>
      <c r="H30" s="593"/>
      <c r="I30" s="604">
        <v>1</v>
      </c>
      <c r="J30" s="605">
        <v>1</v>
      </c>
      <c r="K30" s="605">
        <v>1</v>
      </c>
      <c r="L30" s="606">
        <v>1</v>
      </c>
      <c r="M30" s="607">
        <v>9862</v>
      </c>
      <c r="N30" s="429" t="s">
        <v>323</v>
      </c>
      <c r="O30" s="605">
        <v>1</v>
      </c>
      <c r="P30" s="608">
        <v>1</v>
      </c>
      <c r="Q30" s="608"/>
      <c r="R30" s="608"/>
      <c r="S30" s="608"/>
      <c r="T30" s="608"/>
      <c r="U30" s="608"/>
      <c r="V30" s="608"/>
      <c r="W30" s="608"/>
      <c r="X30" s="608"/>
      <c r="Y30" s="537">
        <v>0</v>
      </c>
      <c r="Z30" s="608" t="s">
        <v>510</v>
      </c>
      <c r="AB30" s="608" t="str">
        <f>IF(BP30=1,"Female","Male")</f>
        <v>Male</v>
      </c>
      <c r="AC30" s="537">
        <f>IF(Z30="stood down",1,0)</f>
        <v>0</v>
      </c>
      <c r="AD30" s="537">
        <f>IF(Z30="unopposed",1,0)</f>
        <v>1</v>
      </c>
      <c r="AE30" s="537">
        <f>IF(Z30="defeated",1,0)</f>
        <v>0</v>
      </c>
      <c r="AF30" s="605">
        <v>0</v>
      </c>
      <c r="AG30" s="596">
        <v>9835</v>
      </c>
      <c r="AH30" s="607">
        <v>27</v>
      </c>
      <c r="AI30" s="609">
        <v>2.7377813830865949E-3</v>
      </c>
      <c r="AJ30" s="607">
        <v>9862</v>
      </c>
      <c r="AK30" s="607">
        <v>13750</v>
      </c>
      <c r="AL30" s="608">
        <v>0.71723636363636367</v>
      </c>
      <c r="AM30" s="912" t="s">
        <v>323</v>
      </c>
      <c r="AN30" s="912" t="s">
        <v>323</v>
      </c>
      <c r="AO30" s="429" t="s">
        <v>323</v>
      </c>
      <c r="AP30" s="429"/>
      <c r="AQ30" s="399" t="s">
        <v>323</v>
      </c>
      <c r="AR30" s="429"/>
      <c r="AS30" s="399" t="s">
        <v>323</v>
      </c>
      <c r="AT30" s="429" t="s">
        <v>323</v>
      </c>
      <c r="AU30" s="399" t="s">
        <v>323</v>
      </c>
      <c r="AV30" s="429" t="s">
        <v>323</v>
      </c>
      <c r="AW30" s="399" t="s">
        <v>323</v>
      </c>
      <c r="AX30" s="429" t="s">
        <v>323</v>
      </c>
      <c r="AY30" s="399" t="s">
        <v>323</v>
      </c>
      <c r="AZ30" s="429" t="s">
        <v>323</v>
      </c>
      <c r="BA30" s="399" t="s">
        <v>323</v>
      </c>
      <c r="BB30" s="429"/>
      <c r="BC30" s="399" t="s">
        <v>323</v>
      </c>
      <c r="BD30" s="429"/>
      <c r="BE30" s="399" t="s">
        <v>323</v>
      </c>
      <c r="BF30" s="429" t="s">
        <v>323</v>
      </c>
      <c r="BG30" s="399" t="s">
        <v>323</v>
      </c>
      <c r="BH30" s="429"/>
      <c r="BI30" s="399" t="s">
        <v>323</v>
      </c>
      <c r="BJ30" s="429"/>
      <c r="BK30" s="399" t="s">
        <v>323</v>
      </c>
      <c r="BL30" s="429" t="s">
        <v>323</v>
      </c>
      <c r="BM30" s="399" t="s">
        <v>323</v>
      </c>
      <c r="BN30" s="607">
        <v>0</v>
      </c>
      <c r="BO30" s="608">
        <v>0</v>
      </c>
      <c r="BP30" s="607">
        <v>0</v>
      </c>
      <c r="BQ30" s="608">
        <v>0</v>
      </c>
    </row>
    <row r="31" spans="1:69" s="911" customFormat="1" ht="13.5" thickBot="1" x14ac:dyDescent="0.25">
      <c r="A31" s="593" t="s">
        <v>653</v>
      </c>
      <c r="B31" s="593" t="s">
        <v>527</v>
      </c>
      <c r="C31" s="593" t="s">
        <v>504</v>
      </c>
      <c r="D31" s="593" t="s">
        <v>519</v>
      </c>
      <c r="E31" s="593" t="str">
        <f>IF(AK31&gt;100000,"l","s")</f>
        <v>l</v>
      </c>
      <c r="F31" s="909" t="s">
        <v>1091</v>
      </c>
      <c r="G31" s="910">
        <f>IF(ISERROR(FIND("/",F31)),1,LEFT(F31,1))*1</f>
        <v>2</v>
      </c>
      <c r="H31" s="910">
        <f>IF(ISERROR(FIND("/",F31)),1,RIGHT(F31,1))*1</f>
        <v>2</v>
      </c>
      <c r="I31" s="604">
        <v>12</v>
      </c>
      <c r="J31" s="605">
        <v>0</v>
      </c>
      <c r="K31" s="605">
        <v>39</v>
      </c>
      <c r="L31" s="606">
        <v>3.25</v>
      </c>
      <c r="M31" s="607">
        <v>7716.583333333333</v>
      </c>
      <c r="N31" s="607">
        <v>2916.9166666666665</v>
      </c>
      <c r="O31" s="605">
        <v>10</v>
      </c>
      <c r="P31" s="608">
        <v>0.25641025641025639</v>
      </c>
      <c r="Q31" s="605">
        <v>9</v>
      </c>
      <c r="R31" s="608">
        <v>0.75</v>
      </c>
      <c r="S31" s="605">
        <v>9</v>
      </c>
      <c r="T31" s="608">
        <v>0.69230769230769229</v>
      </c>
      <c r="U31" s="398"/>
      <c r="V31" s="399"/>
      <c r="W31" s="398"/>
      <c r="X31" s="399"/>
      <c r="Y31" s="399"/>
      <c r="Z31" s="399"/>
      <c r="AA31" s="399"/>
      <c r="AB31" s="399"/>
      <c r="AC31" s="399"/>
      <c r="AD31" s="399"/>
      <c r="AE31" s="399"/>
      <c r="AF31" s="399"/>
      <c r="AG31" s="126">
        <v>92516</v>
      </c>
      <c r="AH31" s="607">
        <v>83</v>
      </c>
      <c r="AI31" s="609">
        <v>8.963379734122399E-4</v>
      </c>
      <c r="AJ31" s="607">
        <v>92599</v>
      </c>
      <c r="AK31" s="607">
        <v>140700</v>
      </c>
      <c r="AL31" s="608">
        <v>0.6581307746979389</v>
      </c>
      <c r="AM31" s="596">
        <v>92516</v>
      </c>
      <c r="AN31" s="596">
        <v>83</v>
      </c>
      <c r="AO31" s="607">
        <v>92599</v>
      </c>
      <c r="AP31" s="607">
        <v>34908</v>
      </c>
      <c r="AQ31" s="608">
        <v>0.37731851787798865</v>
      </c>
      <c r="AR31" s="607">
        <v>95</v>
      </c>
      <c r="AS31" s="608">
        <v>1.1445783132530121</v>
      </c>
      <c r="AT31" s="607">
        <v>35003</v>
      </c>
      <c r="AU31" s="608">
        <v>0.37800624196805582</v>
      </c>
      <c r="AV31" s="607">
        <v>320</v>
      </c>
      <c r="AW31" s="608">
        <v>9.1669531339521031E-3</v>
      </c>
      <c r="AX31" s="607">
        <v>44</v>
      </c>
      <c r="AY31" s="608">
        <v>0.4631578947368421</v>
      </c>
      <c r="AZ31" s="607">
        <v>364</v>
      </c>
      <c r="BA31" s="608">
        <v>1.0399108647830186E-2</v>
      </c>
      <c r="BB31" s="607">
        <v>233</v>
      </c>
      <c r="BC31" s="608">
        <v>0.72812500000000002</v>
      </c>
      <c r="BD31" s="607">
        <v>19</v>
      </c>
      <c r="BE31" s="608">
        <v>0.43181818181818182</v>
      </c>
      <c r="BF31" s="607">
        <v>252</v>
      </c>
      <c r="BG31" s="608">
        <v>0.69230769230769229</v>
      </c>
      <c r="BH31" s="607">
        <v>209</v>
      </c>
      <c r="BI31" s="608">
        <v>5.970916778561838E-3</v>
      </c>
      <c r="BJ31" s="607">
        <v>601</v>
      </c>
      <c r="BK31" s="608">
        <v>1.71699568608405E-2</v>
      </c>
      <c r="BL31" s="607">
        <v>810</v>
      </c>
      <c r="BM31" s="608">
        <v>2.3140873639402336E-2</v>
      </c>
      <c r="BN31" s="607">
        <v>14</v>
      </c>
      <c r="BO31" s="608">
        <v>0.35897435897435898</v>
      </c>
      <c r="BP31" s="607">
        <v>5</v>
      </c>
      <c r="BQ31" s="608">
        <v>0.41666666666666669</v>
      </c>
    </row>
    <row r="32" spans="1:69" s="911" customFormat="1" ht="13.5" thickBot="1" x14ac:dyDescent="0.25">
      <c r="A32" s="593" t="s">
        <v>653</v>
      </c>
      <c r="B32" s="593" t="s">
        <v>509</v>
      </c>
      <c r="C32" s="593" t="s">
        <v>504</v>
      </c>
      <c r="D32" s="593" t="s">
        <v>519</v>
      </c>
      <c r="E32" s="593" t="str">
        <f>IF(AK32&gt;100000,"l","s")</f>
        <v>l</v>
      </c>
      <c r="F32" s="593"/>
      <c r="G32" s="593"/>
      <c r="H32" s="593"/>
      <c r="I32" s="604">
        <v>1</v>
      </c>
      <c r="J32" s="605">
        <v>0</v>
      </c>
      <c r="K32" s="605">
        <v>6</v>
      </c>
      <c r="L32" s="606">
        <v>6</v>
      </c>
      <c r="M32" s="607">
        <v>92599</v>
      </c>
      <c r="N32" s="607">
        <v>35003</v>
      </c>
      <c r="O32" s="605">
        <v>2</v>
      </c>
      <c r="P32" s="608">
        <v>0.33333333333333331</v>
      </c>
      <c r="Q32" s="608"/>
      <c r="R32" s="608"/>
      <c r="S32" s="608"/>
      <c r="T32" s="608"/>
      <c r="U32" s="608"/>
      <c r="V32" s="608"/>
      <c r="W32" s="608"/>
      <c r="X32" s="608"/>
      <c r="Y32" s="537">
        <v>2</v>
      </c>
      <c r="Z32" s="608" t="s">
        <v>435</v>
      </c>
      <c r="AB32" s="608" t="str">
        <f>IF(BP32=1,"Female","Male")</f>
        <v>Female</v>
      </c>
      <c r="AC32" s="537">
        <f>IF(Z32="stood down",1,0)</f>
        <v>0</v>
      </c>
      <c r="AD32" s="537">
        <f>IF(Z32="unopposed",1,0)</f>
        <v>0</v>
      </c>
      <c r="AE32" s="537">
        <f>IF(Z32="defeated",1,0)</f>
        <v>1</v>
      </c>
      <c r="AF32" s="605">
        <v>0</v>
      </c>
      <c r="AG32" s="126">
        <v>92516</v>
      </c>
      <c r="AH32" s="607">
        <v>83</v>
      </c>
      <c r="AI32" s="609">
        <v>8.963379734122399E-4</v>
      </c>
      <c r="AJ32" s="607">
        <v>92599</v>
      </c>
      <c r="AK32" s="607">
        <v>140700</v>
      </c>
      <c r="AL32" s="608">
        <v>0.6581307746979389</v>
      </c>
      <c r="AM32" s="596">
        <v>92516</v>
      </c>
      <c r="AN32" s="596">
        <v>83</v>
      </c>
      <c r="AO32" s="607">
        <v>92599</v>
      </c>
      <c r="AP32" s="607">
        <v>34908</v>
      </c>
      <c r="AQ32" s="608">
        <v>0.37731851787798865</v>
      </c>
      <c r="AR32" s="607">
        <v>95</v>
      </c>
      <c r="AS32" s="608">
        <v>1.1445783132530121</v>
      </c>
      <c r="AT32" s="607">
        <v>35003</v>
      </c>
      <c r="AU32" s="608">
        <v>0.37800624196805582</v>
      </c>
      <c r="AV32" s="607">
        <v>320</v>
      </c>
      <c r="AW32" s="608">
        <v>9.1669531339521031E-3</v>
      </c>
      <c r="AX32" s="607">
        <v>44</v>
      </c>
      <c r="AY32" s="608">
        <v>0.4631578947368421</v>
      </c>
      <c r="AZ32" s="607">
        <v>364</v>
      </c>
      <c r="BA32" s="608">
        <v>1.0399108647830186E-2</v>
      </c>
      <c r="BB32" s="607">
        <v>233</v>
      </c>
      <c r="BC32" s="608">
        <v>0.72812500000000002</v>
      </c>
      <c r="BD32" s="607">
        <v>19</v>
      </c>
      <c r="BE32" s="608">
        <v>0.43181818181818182</v>
      </c>
      <c r="BF32" s="607">
        <v>252</v>
      </c>
      <c r="BG32" s="608">
        <v>0.69230769230769229</v>
      </c>
      <c r="BH32" s="607">
        <v>100</v>
      </c>
      <c r="BI32" s="608">
        <v>2.8568979801731282E-3</v>
      </c>
      <c r="BJ32" s="607">
        <v>535</v>
      </c>
      <c r="BK32" s="608">
        <v>1.5284404193926234E-2</v>
      </c>
      <c r="BL32" s="607">
        <v>635</v>
      </c>
      <c r="BM32" s="608">
        <v>1.8141302174099361E-2</v>
      </c>
      <c r="BN32" s="607">
        <v>2</v>
      </c>
      <c r="BO32" s="608">
        <v>0.33333333333333331</v>
      </c>
      <c r="BP32" s="607">
        <v>1</v>
      </c>
      <c r="BQ32" s="608">
        <v>1</v>
      </c>
    </row>
    <row r="33" spans="1:69" s="911" customFormat="1" ht="13.5" thickBot="1" x14ac:dyDescent="0.25">
      <c r="A33" s="593" t="s">
        <v>663</v>
      </c>
      <c r="B33" s="593" t="s">
        <v>515</v>
      </c>
      <c r="C33" s="593" t="s">
        <v>504</v>
      </c>
      <c r="D33" s="593" t="s">
        <v>519</v>
      </c>
      <c r="E33" s="593" t="str">
        <f>IF(AK33&gt;20000,"l","s")</f>
        <v>l</v>
      </c>
      <c r="F33" s="909" t="s">
        <v>1102</v>
      </c>
      <c r="G33" s="910">
        <f>IF(ISERROR(FIND("/",F33)),1,LEFT(F33,1))*1</f>
        <v>5</v>
      </c>
      <c r="H33" s="910">
        <f>IF(ISERROR(FIND("/",F33)),1,RIGHT(F33,1))*1</f>
        <v>6</v>
      </c>
      <c r="I33" s="604">
        <v>14</v>
      </c>
      <c r="J33" s="605">
        <v>1</v>
      </c>
      <c r="K33" s="605">
        <v>23</v>
      </c>
      <c r="L33" s="606">
        <v>1.6428571428571428</v>
      </c>
      <c r="M33" s="607">
        <v>3606.7857142857142</v>
      </c>
      <c r="N33" s="607">
        <v>1593.8461538461538</v>
      </c>
      <c r="O33" s="605">
        <v>10</v>
      </c>
      <c r="P33" s="608">
        <v>0.43478260869565216</v>
      </c>
      <c r="Q33" s="605">
        <v>8</v>
      </c>
      <c r="R33" s="608">
        <v>0.5714285714285714</v>
      </c>
      <c r="S33" s="605">
        <v>9</v>
      </c>
      <c r="T33" s="608">
        <v>0.6</v>
      </c>
      <c r="U33" s="605">
        <v>0</v>
      </c>
      <c r="V33" s="608">
        <v>0</v>
      </c>
      <c r="W33" s="605">
        <v>0</v>
      </c>
      <c r="X33" s="608">
        <v>0</v>
      </c>
      <c r="Y33" s="608"/>
      <c r="Z33" s="608"/>
      <c r="AA33" s="608"/>
      <c r="AB33" s="608"/>
      <c r="AC33" s="608"/>
      <c r="AD33" s="608"/>
      <c r="AE33" s="608"/>
      <c r="AF33" s="608"/>
      <c r="AG33" s="126">
        <v>50436</v>
      </c>
      <c r="AH33" s="607">
        <v>59</v>
      </c>
      <c r="AI33" s="609">
        <v>1.1684325180710961E-3</v>
      </c>
      <c r="AJ33" s="607">
        <v>50495</v>
      </c>
      <c r="AK33" s="607">
        <v>74350</v>
      </c>
      <c r="AL33" s="608">
        <v>0.67915265635507738</v>
      </c>
      <c r="AM33" s="596">
        <v>46696</v>
      </c>
      <c r="AN33" s="596">
        <v>43</v>
      </c>
      <c r="AO33" s="607">
        <v>46739</v>
      </c>
      <c r="AP33" s="607">
        <v>20682</v>
      </c>
      <c r="AQ33" s="608">
        <v>0.44290731540174749</v>
      </c>
      <c r="AR33" s="607">
        <v>38</v>
      </c>
      <c r="AS33" s="608">
        <v>0.88372093023255816</v>
      </c>
      <c r="AT33" s="607">
        <v>20720</v>
      </c>
      <c r="AU33" s="608">
        <v>0.44331286505915829</v>
      </c>
      <c r="AV33" s="607">
        <v>186</v>
      </c>
      <c r="AW33" s="608">
        <v>8.9933275311865398E-3</v>
      </c>
      <c r="AX33" s="605">
        <v>3</v>
      </c>
      <c r="AY33" s="608">
        <v>7.8947368421052627E-2</v>
      </c>
      <c r="AZ33" s="605">
        <v>189</v>
      </c>
      <c r="BA33" s="608">
        <v>9.1216216216216221E-3</v>
      </c>
      <c r="BB33" s="607">
        <v>155</v>
      </c>
      <c r="BC33" s="608">
        <v>0.83333333333333337</v>
      </c>
      <c r="BD33" s="605">
        <v>3</v>
      </c>
      <c r="BE33" s="608">
        <v>1</v>
      </c>
      <c r="BF33" s="605">
        <v>158</v>
      </c>
      <c r="BG33" s="608">
        <v>0.83597883597883593</v>
      </c>
      <c r="BH33" s="607">
        <v>29</v>
      </c>
      <c r="BI33" s="608">
        <v>1.3996138996138995E-3</v>
      </c>
      <c r="BJ33" s="607">
        <v>591</v>
      </c>
      <c r="BK33" s="608">
        <v>2.8523166023166024E-2</v>
      </c>
      <c r="BL33" s="607">
        <v>620</v>
      </c>
      <c r="BM33" s="608">
        <v>2.9922779922779922E-2</v>
      </c>
      <c r="BN33" s="605">
        <v>9</v>
      </c>
      <c r="BO33" s="608">
        <v>0.39130434782608697</v>
      </c>
      <c r="BP33" s="605">
        <v>5</v>
      </c>
      <c r="BQ33" s="608">
        <v>0.35714285714285715</v>
      </c>
    </row>
    <row r="34" spans="1:69" s="911" customFormat="1" ht="13.5" thickBot="1" x14ac:dyDescent="0.25">
      <c r="A34" s="593" t="s">
        <v>663</v>
      </c>
      <c r="B34" s="593" t="s">
        <v>509</v>
      </c>
      <c r="C34" s="593" t="s">
        <v>504</v>
      </c>
      <c r="D34" s="593" t="s">
        <v>519</v>
      </c>
      <c r="E34" s="593" t="str">
        <f>IF(AK34&gt;20000,"l","s")</f>
        <v>l</v>
      </c>
      <c r="F34" s="593"/>
      <c r="G34" s="593"/>
      <c r="H34" s="593"/>
      <c r="I34" s="604">
        <v>1</v>
      </c>
      <c r="J34" s="605">
        <v>0</v>
      </c>
      <c r="K34" s="605">
        <v>4</v>
      </c>
      <c r="L34" s="606">
        <v>4</v>
      </c>
      <c r="M34" s="607">
        <v>50495</v>
      </c>
      <c r="N34" s="607">
        <v>22163</v>
      </c>
      <c r="O34" s="605">
        <v>1</v>
      </c>
      <c r="P34" s="608">
        <v>0.25</v>
      </c>
      <c r="Q34" s="608"/>
      <c r="R34" s="608"/>
      <c r="S34" s="608"/>
      <c r="T34" s="608"/>
      <c r="U34" s="608"/>
      <c r="V34" s="608"/>
      <c r="W34" s="608"/>
      <c r="X34" s="608"/>
      <c r="Y34" s="537">
        <v>2</v>
      </c>
      <c r="Z34" s="608" t="s">
        <v>434</v>
      </c>
      <c r="AA34" s="911">
        <v>1</v>
      </c>
      <c r="AB34" s="608" t="str">
        <f>IF(BP34=1,"Female","Male")</f>
        <v>Male</v>
      </c>
      <c r="AC34" s="537">
        <f>IF(Z34="stood down",1,0)</f>
        <v>0</v>
      </c>
      <c r="AD34" s="537">
        <f>IF(Z34="unopposed",1,0)</f>
        <v>0</v>
      </c>
      <c r="AE34" s="537">
        <f>IF(Z34="defeated",1,0)</f>
        <v>0</v>
      </c>
      <c r="AF34" s="605">
        <v>0</v>
      </c>
      <c r="AG34" s="596">
        <v>50436</v>
      </c>
      <c r="AH34" s="607">
        <v>59</v>
      </c>
      <c r="AI34" s="609">
        <v>1.1684325180710961E-3</v>
      </c>
      <c r="AJ34" s="607">
        <v>50495</v>
      </c>
      <c r="AK34" s="607">
        <v>74350</v>
      </c>
      <c r="AL34" s="608">
        <v>0.67915265635507738</v>
      </c>
      <c r="AM34" s="596">
        <v>50436</v>
      </c>
      <c r="AN34" s="596">
        <v>59</v>
      </c>
      <c r="AO34" s="607">
        <v>50495</v>
      </c>
      <c r="AP34" s="607">
        <v>22115</v>
      </c>
      <c r="AQ34" s="608">
        <v>0.43847648505036085</v>
      </c>
      <c r="AR34" s="607">
        <v>48</v>
      </c>
      <c r="AS34" s="608">
        <v>0.81355932203389836</v>
      </c>
      <c r="AT34" s="607">
        <v>22163</v>
      </c>
      <c r="AU34" s="608">
        <v>0.43891474403406278</v>
      </c>
      <c r="AV34" s="607">
        <v>193</v>
      </c>
      <c r="AW34" s="608">
        <v>8.7271082975356098E-3</v>
      </c>
      <c r="AX34" s="607">
        <v>3</v>
      </c>
      <c r="AY34" s="608">
        <v>6.25E-2</v>
      </c>
      <c r="AZ34" s="607">
        <v>196</v>
      </c>
      <c r="BA34" s="608">
        <v>8.8435681090105137E-3</v>
      </c>
      <c r="BB34" s="607">
        <v>162</v>
      </c>
      <c r="BC34" s="608">
        <v>0.8393782383419689</v>
      </c>
      <c r="BD34" s="607">
        <v>3</v>
      </c>
      <c r="BE34" s="608">
        <v>1</v>
      </c>
      <c r="BF34" s="607">
        <v>165</v>
      </c>
      <c r="BG34" s="608">
        <v>0.84183673469387754</v>
      </c>
      <c r="BH34" s="607">
        <v>40</v>
      </c>
      <c r="BI34" s="608">
        <v>1.8048098181654107E-3</v>
      </c>
      <c r="BJ34" s="607">
        <v>407</v>
      </c>
      <c r="BK34" s="608">
        <v>1.8363939899833055E-2</v>
      </c>
      <c r="BL34" s="607">
        <v>447</v>
      </c>
      <c r="BM34" s="608">
        <v>2.0168749717998466E-2</v>
      </c>
      <c r="BN34" s="607">
        <v>0</v>
      </c>
      <c r="BO34" s="608">
        <v>0</v>
      </c>
      <c r="BP34" s="607">
        <v>0</v>
      </c>
      <c r="BQ34" s="608">
        <v>0</v>
      </c>
    </row>
    <row r="35" spans="1:69" s="911" customFormat="1" ht="13.5" thickBot="1" x14ac:dyDescent="0.25">
      <c r="A35" s="593" t="s">
        <v>670</v>
      </c>
      <c r="B35" s="593" t="s">
        <v>515</v>
      </c>
      <c r="C35" s="593" t="s">
        <v>504</v>
      </c>
      <c r="D35" s="593" t="s">
        <v>519</v>
      </c>
      <c r="E35" s="593" t="str">
        <f>IF(AK35&gt;20000,"l","s")</f>
        <v>s</v>
      </c>
      <c r="F35" s="909" t="s">
        <v>1094</v>
      </c>
      <c r="G35" s="910">
        <f>IF(ISERROR(FIND("/",F35)),1,LEFT(F35,1))*1</f>
        <v>2</v>
      </c>
      <c r="H35" s="910">
        <f>IF(ISERROR(FIND("/",F35)),1,RIGHT(F35,1))*1</f>
        <v>3</v>
      </c>
      <c r="I35" s="604">
        <v>13</v>
      </c>
      <c r="J35" s="605">
        <v>4</v>
      </c>
      <c r="K35" s="605">
        <v>28</v>
      </c>
      <c r="L35" s="606">
        <v>2.1538461538461537</v>
      </c>
      <c r="M35" s="607">
        <v>1012.6153846153846</v>
      </c>
      <c r="N35" s="607">
        <v>432.88888888888891</v>
      </c>
      <c r="O35" s="605">
        <v>11</v>
      </c>
      <c r="P35" s="608">
        <v>0.39285714285714285</v>
      </c>
      <c r="Q35" s="605">
        <v>10</v>
      </c>
      <c r="R35" s="608">
        <v>0.76923076923076927</v>
      </c>
      <c r="S35" s="605">
        <v>11</v>
      </c>
      <c r="T35" s="608">
        <v>0.7857142857142857</v>
      </c>
      <c r="U35" s="398"/>
      <c r="V35" s="399"/>
      <c r="W35" s="398"/>
      <c r="X35" s="399"/>
      <c r="Y35" s="399"/>
      <c r="Z35" s="399"/>
      <c r="AA35" s="399"/>
      <c r="AB35" s="399"/>
      <c r="AC35" s="399"/>
      <c r="AD35" s="399"/>
      <c r="AE35" s="399"/>
      <c r="AF35" s="399"/>
      <c r="AG35" s="126">
        <v>13131</v>
      </c>
      <c r="AH35" s="607">
        <v>33</v>
      </c>
      <c r="AI35" s="609">
        <v>2.5068368277119417E-3</v>
      </c>
      <c r="AJ35" s="607">
        <v>13164</v>
      </c>
      <c r="AK35" s="607">
        <v>18500</v>
      </c>
      <c r="AL35" s="608">
        <v>0.71156756756756756</v>
      </c>
      <c r="AM35" s="596">
        <v>9091</v>
      </c>
      <c r="AN35" s="596">
        <v>17</v>
      </c>
      <c r="AO35" s="607">
        <v>9108</v>
      </c>
      <c r="AP35" s="607">
        <v>3881</v>
      </c>
      <c r="AQ35" s="608">
        <v>0.42690573094269058</v>
      </c>
      <c r="AR35" s="607">
        <v>15</v>
      </c>
      <c r="AS35" s="608">
        <v>0.88235294117647056</v>
      </c>
      <c r="AT35" s="607">
        <v>3896</v>
      </c>
      <c r="AU35" s="608">
        <v>0.42775581906016691</v>
      </c>
      <c r="AV35" s="607">
        <v>18</v>
      </c>
      <c r="AW35" s="608">
        <v>4.6379799020870912E-3</v>
      </c>
      <c r="AX35" s="605">
        <v>8</v>
      </c>
      <c r="AY35" s="608">
        <v>0.53333333333333333</v>
      </c>
      <c r="AZ35" s="605">
        <v>26</v>
      </c>
      <c r="BA35" s="608">
        <v>6.673511293634497E-3</v>
      </c>
      <c r="BB35" s="607">
        <v>14</v>
      </c>
      <c r="BC35" s="608">
        <v>0.77777777777777779</v>
      </c>
      <c r="BD35" s="605">
        <v>7</v>
      </c>
      <c r="BE35" s="608">
        <v>0.875</v>
      </c>
      <c r="BF35" s="605">
        <v>21</v>
      </c>
      <c r="BG35" s="608">
        <v>0.80769230769230771</v>
      </c>
      <c r="BH35" s="607">
        <v>19</v>
      </c>
      <c r="BI35" s="608">
        <v>4.8767967145790557E-3</v>
      </c>
      <c r="BJ35" s="607">
        <v>10</v>
      </c>
      <c r="BK35" s="608">
        <v>2.5667351129363448E-3</v>
      </c>
      <c r="BL35" s="607">
        <v>29</v>
      </c>
      <c r="BM35" s="608">
        <v>7.4435318275154006E-3</v>
      </c>
      <c r="BN35" s="605">
        <v>7</v>
      </c>
      <c r="BO35" s="608">
        <v>0.25</v>
      </c>
      <c r="BP35" s="605">
        <v>3</v>
      </c>
      <c r="BQ35" s="608">
        <v>0.23076923076923078</v>
      </c>
    </row>
    <row r="36" spans="1:69" s="911" customFormat="1" ht="13.5" thickBot="1" x14ac:dyDescent="0.25">
      <c r="A36" s="593" t="s">
        <v>670</v>
      </c>
      <c r="B36" s="593" t="s">
        <v>509</v>
      </c>
      <c r="C36" s="593" t="s">
        <v>504</v>
      </c>
      <c r="D36" s="593" t="s">
        <v>519</v>
      </c>
      <c r="E36" s="593" t="str">
        <f>IF(AK36&gt;20000,"l","s")</f>
        <v>s</v>
      </c>
      <c r="F36" s="593"/>
      <c r="G36" s="593"/>
      <c r="H36" s="593"/>
      <c r="I36" s="604">
        <v>1</v>
      </c>
      <c r="J36" s="605">
        <v>1</v>
      </c>
      <c r="K36" s="605">
        <v>1</v>
      </c>
      <c r="L36" s="606">
        <v>1</v>
      </c>
      <c r="M36" s="607">
        <v>13164</v>
      </c>
      <c r="N36" s="429" t="s">
        <v>323</v>
      </c>
      <c r="O36" s="605">
        <v>1</v>
      </c>
      <c r="P36" s="608">
        <v>1</v>
      </c>
      <c r="Q36" s="608"/>
      <c r="R36" s="608"/>
      <c r="S36" s="608"/>
      <c r="T36" s="608"/>
      <c r="U36" s="608"/>
      <c r="V36" s="608"/>
      <c r="W36" s="608"/>
      <c r="X36" s="608"/>
      <c r="Y36" s="537">
        <v>0</v>
      </c>
      <c r="Z36" s="608" t="s">
        <v>510</v>
      </c>
      <c r="AB36" s="608" t="str">
        <f>IF(BP36=1,"Female","Male")</f>
        <v>Male</v>
      </c>
      <c r="AC36" s="537">
        <f>IF(Z36="stood down",1,0)</f>
        <v>0</v>
      </c>
      <c r="AD36" s="537">
        <f>IF(Z36="unopposed",1,0)</f>
        <v>1</v>
      </c>
      <c r="AE36" s="537">
        <f>IF(Z36="defeated",1,0)</f>
        <v>0</v>
      </c>
      <c r="AF36" s="605">
        <v>0</v>
      </c>
      <c r="AG36" s="596">
        <v>13131</v>
      </c>
      <c r="AH36" s="607">
        <v>33</v>
      </c>
      <c r="AI36" s="609">
        <v>2.5068368277119417E-3</v>
      </c>
      <c r="AJ36" s="607">
        <v>13164</v>
      </c>
      <c r="AK36" s="607">
        <v>18500</v>
      </c>
      <c r="AL36" s="608">
        <v>0.71156756756756756</v>
      </c>
      <c r="AM36" s="912" t="s">
        <v>323</v>
      </c>
      <c r="AN36" s="912" t="s">
        <v>323</v>
      </c>
      <c r="AO36" s="429" t="s">
        <v>323</v>
      </c>
      <c r="AP36" s="429"/>
      <c r="AQ36" s="399" t="s">
        <v>323</v>
      </c>
      <c r="AR36" s="429"/>
      <c r="AS36" s="399" t="s">
        <v>323</v>
      </c>
      <c r="AT36" s="429" t="s">
        <v>323</v>
      </c>
      <c r="AU36" s="399" t="s">
        <v>323</v>
      </c>
      <c r="AV36" s="429"/>
      <c r="AW36" s="399" t="s">
        <v>323</v>
      </c>
      <c r="AX36" s="429"/>
      <c r="AY36" s="399" t="s">
        <v>323</v>
      </c>
      <c r="AZ36" s="429" t="s">
        <v>323</v>
      </c>
      <c r="BA36" s="399" t="s">
        <v>323</v>
      </c>
      <c r="BB36" s="429"/>
      <c r="BC36" s="399" t="s">
        <v>323</v>
      </c>
      <c r="BD36" s="429"/>
      <c r="BE36" s="399" t="s">
        <v>323</v>
      </c>
      <c r="BF36" s="429" t="s">
        <v>323</v>
      </c>
      <c r="BG36" s="399" t="s">
        <v>323</v>
      </c>
      <c r="BH36" s="429"/>
      <c r="BI36" s="399" t="s">
        <v>323</v>
      </c>
      <c r="BJ36" s="429"/>
      <c r="BK36" s="399" t="s">
        <v>323</v>
      </c>
      <c r="BL36" s="429" t="s">
        <v>323</v>
      </c>
      <c r="BM36" s="399" t="s">
        <v>323</v>
      </c>
      <c r="BN36" s="607">
        <v>0</v>
      </c>
      <c r="BO36" s="608">
        <v>0</v>
      </c>
      <c r="BP36" s="607">
        <v>0</v>
      </c>
      <c r="BQ36" s="608">
        <v>0</v>
      </c>
    </row>
    <row r="37" spans="1:69" s="911" customFormat="1" ht="13.5" thickBot="1" x14ac:dyDescent="0.25">
      <c r="A37" s="593" t="s">
        <v>675</v>
      </c>
      <c r="B37" s="593" t="s">
        <v>528</v>
      </c>
      <c r="C37" s="593" t="s">
        <v>504</v>
      </c>
      <c r="D37" s="593" t="s">
        <v>519</v>
      </c>
      <c r="E37" s="593" t="str">
        <f>IF(AK37&gt;200000,"l","s")</f>
        <v>s</v>
      </c>
      <c r="F37" s="909" t="s">
        <v>1099</v>
      </c>
      <c r="G37" s="910">
        <f>IF(ISERROR(FIND("/",F37)),1,LEFT(F37,1))*1</f>
        <v>4</v>
      </c>
      <c r="H37" s="910">
        <f>IF(ISERROR(FIND("/",F37)),1,RIGHT(F37,1))*1</f>
        <v>4</v>
      </c>
      <c r="I37" s="604">
        <v>9</v>
      </c>
      <c r="J37" s="605">
        <v>0</v>
      </c>
      <c r="K37" s="605">
        <v>18</v>
      </c>
      <c r="L37" s="914">
        <v>2</v>
      </c>
      <c r="M37" s="607">
        <v>11833.888888888889</v>
      </c>
      <c r="N37" s="607">
        <v>5455</v>
      </c>
      <c r="O37" s="605">
        <v>9</v>
      </c>
      <c r="P37" s="915">
        <v>0.5</v>
      </c>
      <c r="Q37" s="605">
        <v>9</v>
      </c>
      <c r="R37" s="915">
        <v>1</v>
      </c>
      <c r="S37" s="915"/>
      <c r="T37" s="915"/>
      <c r="U37" s="915"/>
      <c r="V37" s="915"/>
      <c r="W37" s="915"/>
      <c r="X37" s="915"/>
      <c r="Y37" s="915"/>
      <c r="Z37" s="915"/>
      <c r="AA37" s="915"/>
      <c r="AB37" s="915"/>
      <c r="AC37" s="915"/>
      <c r="AD37" s="915"/>
      <c r="AE37" s="915"/>
      <c r="AF37" s="915"/>
      <c r="AG37" s="126">
        <v>106380</v>
      </c>
      <c r="AH37" s="607">
        <v>125</v>
      </c>
      <c r="AI37" s="609">
        <v>1.1736538190695272E-3</v>
      </c>
      <c r="AJ37" s="607">
        <v>106505</v>
      </c>
      <c r="AK37" s="607">
        <v>153420</v>
      </c>
      <c r="AL37" s="608">
        <v>0.6942054490939904</v>
      </c>
      <c r="AM37" s="596">
        <v>106380</v>
      </c>
      <c r="AN37" s="596">
        <v>125</v>
      </c>
      <c r="AO37" s="607">
        <v>106505</v>
      </c>
      <c r="AP37" s="607">
        <v>48980</v>
      </c>
      <c r="AQ37" s="608">
        <v>0.46042489189697311</v>
      </c>
      <c r="AR37" s="607">
        <v>115</v>
      </c>
      <c r="AS37" s="608">
        <v>0.92</v>
      </c>
      <c r="AT37" s="607">
        <v>49095</v>
      </c>
      <c r="AU37" s="608">
        <v>0.46096427397774753</v>
      </c>
      <c r="AV37" s="607">
        <v>365</v>
      </c>
      <c r="AW37" s="608">
        <v>7.4520212331563905E-3</v>
      </c>
      <c r="AX37" s="607">
        <v>23</v>
      </c>
      <c r="AY37" s="608">
        <v>0.2</v>
      </c>
      <c r="AZ37" s="607">
        <v>388</v>
      </c>
      <c r="BA37" s="608">
        <v>7.9030451166106526E-3</v>
      </c>
      <c r="BB37" s="607">
        <v>321</v>
      </c>
      <c r="BC37" s="608">
        <v>0.8794520547945206</v>
      </c>
      <c r="BD37" s="607">
        <v>21</v>
      </c>
      <c r="BE37" s="608">
        <v>0.91304347826086951</v>
      </c>
      <c r="BF37" s="607">
        <v>342</v>
      </c>
      <c r="BG37" s="608">
        <v>0.88144329896907214</v>
      </c>
      <c r="BH37" s="607">
        <v>79</v>
      </c>
      <c r="BI37" s="608">
        <v>1.6091251654954679E-3</v>
      </c>
      <c r="BJ37" s="607">
        <v>2154</v>
      </c>
      <c r="BK37" s="608">
        <v>4.3874121600977693E-2</v>
      </c>
      <c r="BL37" s="607">
        <v>2233</v>
      </c>
      <c r="BM37" s="608">
        <v>4.5483246766473168E-2</v>
      </c>
      <c r="BN37" s="607">
        <v>4</v>
      </c>
      <c r="BO37" s="608">
        <v>0.22222222222222221</v>
      </c>
      <c r="BP37" s="607">
        <v>3</v>
      </c>
      <c r="BQ37" s="608">
        <v>0.33333333333333331</v>
      </c>
    </row>
    <row r="38" spans="1:69" s="911" customFormat="1" ht="13.5" thickBot="1" x14ac:dyDescent="0.25">
      <c r="A38" s="593" t="s">
        <v>681</v>
      </c>
      <c r="B38" s="593" t="s">
        <v>515</v>
      </c>
      <c r="C38" s="593" t="s">
        <v>504</v>
      </c>
      <c r="D38" s="593" t="s">
        <v>519</v>
      </c>
      <c r="E38" s="593" t="str">
        <f>IF(AK38&gt;20000,"l","s")</f>
        <v>l</v>
      </c>
      <c r="F38" s="909" t="s">
        <v>1099</v>
      </c>
      <c r="G38" s="910">
        <f>IF(ISERROR(FIND("/",F38)),1,LEFT(F38,1))*1</f>
        <v>4</v>
      </c>
      <c r="H38" s="910">
        <f>IF(ISERROR(FIND("/",F38)),1,RIGHT(F38,1))*1</f>
        <v>4</v>
      </c>
      <c r="I38" s="604">
        <v>10</v>
      </c>
      <c r="J38" s="605">
        <v>0</v>
      </c>
      <c r="K38" s="605">
        <v>24</v>
      </c>
      <c r="L38" s="606">
        <v>2.4</v>
      </c>
      <c r="M38" s="607">
        <v>2195.9</v>
      </c>
      <c r="N38" s="607">
        <v>1142.9000000000001</v>
      </c>
      <c r="O38" s="605">
        <v>9</v>
      </c>
      <c r="P38" s="608">
        <v>0.375</v>
      </c>
      <c r="Q38" s="605">
        <v>9</v>
      </c>
      <c r="R38" s="608">
        <v>0.9</v>
      </c>
      <c r="S38" s="605">
        <v>10</v>
      </c>
      <c r="T38" s="608">
        <v>0.90909090909090906</v>
      </c>
      <c r="U38" s="605">
        <v>0</v>
      </c>
      <c r="V38" s="608">
        <v>0</v>
      </c>
      <c r="W38" s="605">
        <v>0</v>
      </c>
      <c r="X38" s="608">
        <v>0</v>
      </c>
      <c r="Y38" s="608"/>
      <c r="Z38" s="608"/>
      <c r="AA38" s="608"/>
      <c r="AB38" s="608"/>
      <c r="AC38" s="608"/>
      <c r="AD38" s="608"/>
      <c r="AE38" s="608"/>
      <c r="AF38" s="608"/>
      <c r="AG38" s="126">
        <v>21921</v>
      </c>
      <c r="AH38" s="607">
        <v>38</v>
      </c>
      <c r="AI38" s="609">
        <v>1.7304977457989891E-3</v>
      </c>
      <c r="AJ38" s="607">
        <v>21959</v>
      </c>
      <c r="AK38" s="607">
        <v>30550</v>
      </c>
      <c r="AL38" s="608">
        <v>0.71878887070376429</v>
      </c>
      <c r="AM38" s="596">
        <v>21921</v>
      </c>
      <c r="AN38" s="596">
        <v>38</v>
      </c>
      <c r="AO38" s="607">
        <v>21959</v>
      </c>
      <c r="AP38" s="607">
        <v>11393</v>
      </c>
      <c r="AQ38" s="608">
        <v>0.51972993932758538</v>
      </c>
      <c r="AR38" s="607">
        <v>36</v>
      </c>
      <c r="AS38" s="608">
        <v>0.94736842105263153</v>
      </c>
      <c r="AT38" s="607">
        <v>11429</v>
      </c>
      <c r="AU38" s="608">
        <v>0.52046996675622748</v>
      </c>
      <c r="AV38" s="607">
        <v>94</v>
      </c>
      <c r="AW38" s="608">
        <v>8.2506802422540153E-3</v>
      </c>
      <c r="AX38" s="605">
        <v>9</v>
      </c>
      <c r="AY38" s="608">
        <v>0.25</v>
      </c>
      <c r="AZ38" s="605">
        <v>103</v>
      </c>
      <c r="BA38" s="608">
        <v>9.0121620439233534E-3</v>
      </c>
      <c r="BB38" s="607">
        <v>94</v>
      </c>
      <c r="BC38" s="608">
        <v>1</v>
      </c>
      <c r="BD38" s="605">
        <v>9</v>
      </c>
      <c r="BE38" s="608">
        <v>1</v>
      </c>
      <c r="BF38" s="605">
        <v>103</v>
      </c>
      <c r="BG38" s="608">
        <v>1</v>
      </c>
      <c r="BH38" s="607">
        <v>18</v>
      </c>
      <c r="BI38" s="608">
        <v>1.5749409397147608E-3</v>
      </c>
      <c r="BJ38" s="607">
        <v>270</v>
      </c>
      <c r="BK38" s="608">
        <v>2.3624114095721412E-2</v>
      </c>
      <c r="BL38" s="607">
        <v>288</v>
      </c>
      <c r="BM38" s="608">
        <v>2.5199055035436173E-2</v>
      </c>
      <c r="BN38" s="605">
        <v>6</v>
      </c>
      <c r="BO38" s="608">
        <v>0.25</v>
      </c>
      <c r="BP38" s="605">
        <v>2</v>
      </c>
      <c r="BQ38" s="608">
        <v>0.2</v>
      </c>
    </row>
    <row r="39" spans="1:69" s="911" customFormat="1" ht="13.5" thickBot="1" x14ac:dyDescent="0.25">
      <c r="A39" s="593" t="s">
        <v>681</v>
      </c>
      <c r="B39" s="593" t="s">
        <v>509</v>
      </c>
      <c r="C39" s="593" t="s">
        <v>504</v>
      </c>
      <c r="D39" s="593" t="s">
        <v>519</v>
      </c>
      <c r="E39" s="593" t="str">
        <f>IF(AK39&gt;20000,"l","s")</f>
        <v>l</v>
      </c>
      <c r="F39" s="593"/>
      <c r="G39" s="593"/>
      <c r="H39" s="593"/>
      <c r="I39" s="604">
        <v>1</v>
      </c>
      <c r="J39" s="605">
        <v>0</v>
      </c>
      <c r="K39" s="605">
        <v>5</v>
      </c>
      <c r="L39" s="606">
        <v>5</v>
      </c>
      <c r="M39" s="607">
        <v>21959</v>
      </c>
      <c r="N39" s="607">
        <v>11429</v>
      </c>
      <c r="O39" s="605">
        <v>2</v>
      </c>
      <c r="P39" s="608">
        <v>0.4</v>
      </c>
      <c r="Q39" s="608"/>
      <c r="R39" s="608"/>
      <c r="S39" s="608"/>
      <c r="T39" s="608"/>
      <c r="U39" s="608"/>
      <c r="V39" s="608"/>
      <c r="W39" s="608"/>
      <c r="X39" s="608"/>
      <c r="Y39" s="537">
        <v>3</v>
      </c>
      <c r="Z39" s="608" t="s">
        <v>434</v>
      </c>
      <c r="AA39" s="911">
        <v>1</v>
      </c>
      <c r="AB39" s="608" t="str">
        <f>IF(BP39=1,"Female","Male")</f>
        <v>Male</v>
      </c>
      <c r="AC39" s="537">
        <f>IF(Z39="stood down",1,0)</f>
        <v>0</v>
      </c>
      <c r="AD39" s="537">
        <f>IF(Z39="unopposed",1,0)</f>
        <v>0</v>
      </c>
      <c r="AE39" s="537">
        <f>IF(Z39="defeated",1,0)</f>
        <v>0</v>
      </c>
      <c r="AF39" s="605">
        <v>0</v>
      </c>
      <c r="AG39" s="596">
        <v>21921</v>
      </c>
      <c r="AH39" s="607">
        <v>38</v>
      </c>
      <c r="AI39" s="609">
        <v>1.7304977457989891E-3</v>
      </c>
      <c r="AJ39" s="607">
        <v>21959</v>
      </c>
      <c r="AK39" s="607">
        <v>30550</v>
      </c>
      <c r="AL39" s="608">
        <v>0.71878887070376429</v>
      </c>
      <c r="AM39" s="596">
        <v>21921</v>
      </c>
      <c r="AN39" s="596">
        <v>38</v>
      </c>
      <c r="AO39" s="607">
        <v>21959</v>
      </c>
      <c r="AP39" s="607">
        <v>11393</v>
      </c>
      <c r="AQ39" s="608">
        <v>0.51972993932758538</v>
      </c>
      <c r="AR39" s="607">
        <v>36</v>
      </c>
      <c r="AS39" s="608">
        <v>0.94736842105263153</v>
      </c>
      <c r="AT39" s="607">
        <v>11429</v>
      </c>
      <c r="AU39" s="608">
        <v>0.52046996675622748</v>
      </c>
      <c r="AV39" s="607">
        <v>94</v>
      </c>
      <c r="AW39" s="608">
        <v>8.2506802422540153E-3</v>
      </c>
      <c r="AX39" s="607">
        <v>9</v>
      </c>
      <c r="AY39" s="608">
        <v>0.25</v>
      </c>
      <c r="AZ39" s="607">
        <v>103</v>
      </c>
      <c r="BA39" s="608">
        <v>9.0121620439233534E-3</v>
      </c>
      <c r="BB39" s="607">
        <v>94</v>
      </c>
      <c r="BC39" s="608">
        <v>1</v>
      </c>
      <c r="BD39" s="607">
        <v>9</v>
      </c>
      <c r="BE39" s="608">
        <v>1</v>
      </c>
      <c r="BF39" s="607">
        <v>103</v>
      </c>
      <c r="BG39" s="608">
        <v>1</v>
      </c>
      <c r="BH39" s="607">
        <v>23</v>
      </c>
      <c r="BI39" s="608">
        <v>2.0124245340799722E-3</v>
      </c>
      <c r="BJ39" s="607">
        <v>98</v>
      </c>
      <c r="BK39" s="608">
        <v>8.5746784495581412E-3</v>
      </c>
      <c r="BL39" s="607">
        <v>121</v>
      </c>
      <c r="BM39" s="608">
        <v>1.0587102983638113E-2</v>
      </c>
      <c r="BN39" s="607">
        <v>2</v>
      </c>
      <c r="BO39" s="608">
        <v>0.4</v>
      </c>
      <c r="BP39" s="607">
        <v>0</v>
      </c>
      <c r="BQ39" s="608">
        <v>0</v>
      </c>
    </row>
    <row r="40" spans="1:69" s="911" customFormat="1" ht="13.5" thickBot="1" x14ac:dyDescent="0.25">
      <c r="A40" s="593" t="s">
        <v>690</v>
      </c>
      <c r="B40" s="593" t="s">
        <v>515</v>
      </c>
      <c r="C40" s="593" t="s">
        <v>504</v>
      </c>
      <c r="D40" s="593" t="s">
        <v>505</v>
      </c>
      <c r="E40" s="593" t="str">
        <f>IF(AK40&gt;20000,"l","s")</f>
        <v>s</v>
      </c>
      <c r="F40" s="909" t="s">
        <v>1096</v>
      </c>
      <c r="G40" s="910">
        <f>IF(ISERROR(FIND("/",F40)),1,LEFT(F40,1))*1</f>
        <v>3</v>
      </c>
      <c r="H40" s="910">
        <f>IF(ISERROR(FIND("/",F40)),1,RIGHT(F40,1))*1</f>
        <v>5</v>
      </c>
      <c r="I40" s="604">
        <v>9</v>
      </c>
      <c r="J40" s="605">
        <v>2</v>
      </c>
      <c r="K40" s="605">
        <v>17</v>
      </c>
      <c r="L40" s="606">
        <v>1.8888888888888888</v>
      </c>
      <c r="M40" s="607">
        <v>868.66666666666663</v>
      </c>
      <c r="N40" s="607">
        <v>471.42857142857144</v>
      </c>
      <c r="O40" s="605">
        <v>4</v>
      </c>
      <c r="P40" s="608">
        <v>0.23529411764705882</v>
      </c>
      <c r="Q40" s="605">
        <v>3</v>
      </c>
      <c r="R40" s="608">
        <v>0.33333333333333331</v>
      </c>
      <c r="S40" s="605">
        <v>4</v>
      </c>
      <c r="T40" s="608">
        <v>0.4</v>
      </c>
      <c r="U40" s="605">
        <v>0</v>
      </c>
      <c r="V40" s="608">
        <v>0</v>
      </c>
      <c r="W40" s="605">
        <v>0</v>
      </c>
      <c r="X40" s="608">
        <v>0</v>
      </c>
      <c r="Y40" s="608"/>
      <c r="Z40" s="608"/>
      <c r="AA40" s="608"/>
      <c r="AB40" s="608"/>
      <c r="AC40" s="608"/>
      <c r="AD40" s="608"/>
      <c r="AE40" s="608"/>
      <c r="AF40" s="608"/>
      <c r="AG40" s="126">
        <v>7720</v>
      </c>
      <c r="AH40" s="607">
        <v>98</v>
      </c>
      <c r="AI40" s="609">
        <v>1.253517523663341E-2</v>
      </c>
      <c r="AJ40" s="607">
        <v>7818</v>
      </c>
      <c r="AK40" s="607">
        <v>11010</v>
      </c>
      <c r="AL40" s="608">
        <v>0.71008174386920986</v>
      </c>
      <c r="AM40" s="596">
        <v>5887</v>
      </c>
      <c r="AN40" s="596">
        <v>68</v>
      </c>
      <c r="AO40" s="607">
        <v>5955</v>
      </c>
      <c r="AP40" s="607">
        <v>3242</v>
      </c>
      <c r="AQ40" s="608">
        <v>0.55070494309495499</v>
      </c>
      <c r="AR40" s="607">
        <v>58</v>
      </c>
      <c r="AS40" s="608">
        <v>0.8529411764705882</v>
      </c>
      <c r="AT40" s="607">
        <v>3300</v>
      </c>
      <c r="AU40" s="608">
        <v>0.55415617128463479</v>
      </c>
      <c r="AV40" s="607">
        <v>20</v>
      </c>
      <c r="AW40" s="608">
        <v>6.1690314620604569E-3</v>
      </c>
      <c r="AX40" s="605">
        <v>8</v>
      </c>
      <c r="AY40" s="608">
        <v>0.13793103448275862</v>
      </c>
      <c r="AZ40" s="605">
        <v>28</v>
      </c>
      <c r="BA40" s="608">
        <v>8.4848484848484857E-3</v>
      </c>
      <c r="BB40" s="607">
        <v>20</v>
      </c>
      <c r="BC40" s="608">
        <v>1</v>
      </c>
      <c r="BD40" s="605">
        <v>8</v>
      </c>
      <c r="BE40" s="608">
        <v>1</v>
      </c>
      <c r="BF40" s="605">
        <v>28</v>
      </c>
      <c r="BG40" s="608">
        <v>1</v>
      </c>
      <c r="BH40" s="607">
        <v>0</v>
      </c>
      <c r="BI40" s="608">
        <v>0</v>
      </c>
      <c r="BJ40" s="607">
        <v>42</v>
      </c>
      <c r="BK40" s="608">
        <v>1.2727272727272728E-2</v>
      </c>
      <c r="BL40" s="607">
        <v>42</v>
      </c>
      <c r="BM40" s="608">
        <v>1.2727272727272728E-2</v>
      </c>
      <c r="BN40" s="605">
        <v>3</v>
      </c>
      <c r="BO40" s="608">
        <v>0.17647058823529413</v>
      </c>
      <c r="BP40" s="605">
        <v>2</v>
      </c>
      <c r="BQ40" s="608">
        <v>0.22222222222222221</v>
      </c>
    </row>
    <row r="41" spans="1:69" s="911" customFormat="1" ht="13.5" thickBot="1" x14ac:dyDescent="0.25">
      <c r="A41" s="593" t="s">
        <v>690</v>
      </c>
      <c r="B41" s="593" t="s">
        <v>509</v>
      </c>
      <c r="C41" s="593" t="s">
        <v>504</v>
      </c>
      <c r="D41" s="593" t="s">
        <v>505</v>
      </c>
      <c r="E41" s="593" t="str">
        <f>IF(AK41&gt;20000,"l","s")</f>
        <v>s</v>
      </c>
      <c r="F41" s="593"/>
      <c r="G41" s="593"/>
      <c r="H41" s="593"/>
      <c r="I41" s="604">
        <v>1</v>
      </c>
      <c r="J41" s="605">
        <v>0</v>
      </c>
      <c r="K41" s="605">
        <v>3</v>
      </c>
      <c r="L41" s="606">
        <v>3</v>
      </c>
      <c r="M41" s="607">
        <v>7818</v>
      </c>
      <c r="N41" s="607">
        <v>4157</v>
      </c>
      <c r="O41" s="605">
        <v>1</v>
      </c>
      <c r="P41" s="608">
        <v>0.33333333333333331</v>
      </c>
      <c r="Q41" s="608"/>
      <c r="R41" s="608"/>
      <c r="S41" s="608"/>
      <c r="T41" s="608"/>
      <c r="U41" s="608"/>
      <c r="V41" s="608"/>
      <c r="W41" s="608"/>
      <c r="X41" s="608"/>
      <c r="Y41" s="537">
        <v>1</v>
      </c>
      <c r="Z41" s="608" t="s">
        <v>310</v>
      </c>
      <c r="AB41" s="608" t="str">
        <f>IF(BP41=1,"Female","Male")</f>
        <v>Male</v>
      </c>
      <c r="AC41" s="537">
        <f>IF(Z41="stood down",1,0)</f>
        <v>1</v>
      </c>
      <c r="AD41" s="537">
        <f>IF(Z41="unopposed",1,0)</f>
        <v>0</v>
      </c>
      <c r="AE41" s="537">
        <f>IF(Z41="defeated",1,0)</f>
        <v>0</v>
      </c>
      <c r="AF41" s="605">
        <v>1</v>
      </c>
      <c r="AG41" s="596">
        <v>7720</v>
      </c>
      <c r="AH41" s="607">
        <v>98</v>
      </c>
      <c r="AI41" s="609">
        <v>1.253517523663341E-2</v>
      </c>
      <c r="AJ41" s="607">
        <v>7818</v>
      </c>
      <c r="AK41" s="607">
        <v>11010</v>
      </c>
      <c r="AL41" s="608">
        <v>0.71008174386920986</v>
      </c>
      <c r="AM41" s="596">
        <v>7720</v>
      </c>
      <c r="AN41" s="596">
        <v>98</v>
      </c>
      <c r="AO41" s="607">
        <v>7818</v>
      </c>
      <c r="AP41" s="607">
        <v>4076</v>
      </c>
      <c r="AQ41" s="608">
        <v>0.52797927461139893</v>
      </c>
      <c r="AR41" s="607">
        <v>81</v>
      </c>
      <c r="AS41" s="608">
        <v>0.82653061224489799</v>
      </c>
      <c r="AT41" s="607">
        <v>4157</v>
      </c>
      <c r="AU41" s="608">
        <v>0.53172166794576614</v>
      </c>
      <c r="AV41" s="607">
        <v>26</v>
      </c>
      <c r="AW41" s="608">
        <v>6.3788027477919527E-3</v>
      </c>
      <c r="AX41" s="607">
        <v>8</v>
      </c>
      <c r="AY41" s="608">
        <v>9.8765432098765427E-2</v>
      </c>
      <c r="AZ41" s="607">
        <v>34</v>
      </c>
      <c r="BA41" s="608">
        <v>8.1789752225162379E-3</v>
      </c>
      <c r="BB41" s="607">
        <v>26</v>
      </c>
      <c r="BC41" s="608">
        <v>1</v>
      </c>
      <c r="BD41" s="607">
        <v>8</v>
      </c>
      <c r="BE41" s="608">
        <v>1</v>
      </c>
      <c r="BF41" s="607">
        <v>34</v>
      </c>
      <c r="BG41" s="608">
        <v>1</v>
      </c>
      <c r="BH41" s="607">
        <v>5</v>
      </c>
      <c r="BI41" s="608">
        <v>1.2027904738994466E-3</v>
      </c>
      <c r="BJ41" s="607">
        <v>58</v>
      </c>
      <c r="BK41" s="608">
        <v>1.3952369497233582E-2</v>
      </c>
      <c r="BL41" s="607">
        <v>63</v>
      </c>
      <c r="BM41" s="608">
        <v>1.5155159971133028E-2</v>
      </c>
      <c r="BN41" s="607">
        <v>0</v>
      </c>
      <c r="BO41" s="608">
        <v>0</v>
      </c>
      <c r="BP41" s="607">
        <v>0</v>
      </c>
      <c r="BQ41" s="608">
        <v>0</v>
      </c>
    </row>
    <row r="42" spans="1:69" s="911" customFormat="1" ht="13.5" thickBot="1" x14ac:dyDescent="0.25">
      <c r="A42" s="593" t="s">
        <v>700</v>
      </c>
      <c r="B42" s="593" t="s">
        <v>527</v>
      </c>
      <c r="C42" s="593" t="s">
        <v>504</v>
      </c>
      <c r="D42" s="593" t="s">
        <v>519</v>
      </c>
      <c r="E42" s="593" t="str">
        <f>IF(AK42&gt;100000,"l","s")</f>
        <v>l</v>
      </c>
      <c r="F42" s="909" t="s">
        <v>1101</v>
      </c>
      <c r="G42" s="910">
        <f>IF(ISERROR(FIND("/",F42)),1,LEFT(F42,1))*1</f>
        <v>6</v>
      </c>
      <c r="H42" s="910">
        <f>IF(ISERROR(FIND("/",F42)),1,RIGHT(F42,1))*1</f>
        <v>6</v>
      </c>
      <c r="I42" s="604">
        <v>12</v>
      </c>
      <c r="J42" s="605">
        <v>0</v>
      </c>
      <c r="K42" s="605">
        <v>35</v>
      </c>
      <c r="L42" s="606">
        <v>2.9166666666666665</v>
      </c>
      <c r="M42" s="607">
        <v>5809.416666666667</v>
      </c>
      <c r="N42" s="607">
        <v>2344.9166666666665</v>
      </c>
      <c r="O42" s="605">
        <v>10</v>
      </c>
      <c r="P42" s="608">
        <v>0.2857142857142857</v>
      </c>
      <c r="Q42" s="605">
        <v>7</v>
      </c>
      <c r="R42" s="608">
        <v>0.58333333333333337</v>
      </c>
      <c r="S42" s="605">
        <v>8</v>
      </c>
      <c r="T42" s="608">
        <v>0.61538461538461542</v>
      </c>
      <c r="U42" s="605">
        <v>3</v>
      </c>
      <c r="V42" s="608">
        <v>8.5714285714285715E-2</v>
      </c>
      <c r="W42" s="605">
        <v>2</v>
      </c>
      <c r="X42" s="608">
        <v>0.16666666666666666</v>
      </c>
      <c r="Y42" s="608"/>
      <c r="Z42" s="608"/>
      <c r="AA42" s="608"/>
      <c r="AB42" s="608"/>
      <c r="AC42" s="608"/>
      <c r="AD42" s="608"/>
      <c r="AE42" s="608"/>
      <c r="AF42" s="608"/>
      <c r="AG42" s="126">
        <v>69680</v>
      </c>
      <c r="AH42" s="607">
        <v>33</v>
      </c>
      <c r="AI42" s="609">
        <v>4.7336938591080571E-4</v>
      </c>
      <c r="AJ42" s="607">
        <v>69713</v>
      </c>
      <c r="AK42" s="607">
        <v>102100</v>
      </c>
      <c r="AL42" s="608">
        <v>0.68279138099902059</v>
      </c>
      <c r="AM42" s="596">
        <v>69680</v>
      </c>
      <c r="AN42" s="596">
        <v>33</v>
      </c>
      <c r="AO42" s="607">
        <v>69713</v>
      </c>
      <c r="AP42" s="607">
        <v>28107</v>
      </c>
      <c r="AQ42" s="608">
        <v>0.40337256027554536</v>
      </c>
      <c r="AR42" s="607">
        <v>32</v>
      </c>
      <c r="AS42" s="608">
        <v>0.96969696969696972</v>
      </c>
      <c r="AT42" s="607">
        <v>28139</v>
      </c>
      <c r="AU42" s="608">
        <v>0.40364064091345947</v>
      </c>
      <c r="AV42" s="607">
        <v>229</v>
      </c>
      <c r="AW42" s="608">
        <v>8.147436581634469E-3</v>
      </c>
      <c r="AX42" s="607">
        <v>17</v>
      </c>
      <c r="AY42" s="608">
        <v>0.53125</v>
      </c>
      <c r="AZ42" s="607">
        <v>246</v>
      </c>
      <c r="BA42" s="608">
        <v>8.74231493656491E-3</v>
      </c>
      <c r="BB42" s="607">
        <v>185</v>
      </c>
      <c r="BC42" s="608">
        <v>0.80786026200873362</v>
      </c>
      <c r="BD42" s="607">
        <v>2</v>
      </c>
      <c r="BE42" s="608">
        <v>0.11764705882352941</v>
      </c>
      <c r="BF42" s="607">
        <v>187</v>
      </c>
      <c r="BG42" s="608">
        <v>0.76016260162601623</v>
      </c>
      <c r="BH42" s="607">
        <v>78</v>
      </c>
      <c r="BI42" s="608">
        <v>2.7719535164718008E-3</v>
      </c>
      <c r="BJ42" s="607">
        <v>694</v>
      </c>
      <c r="BK42" s="608">
        <v>2.4663278723479867E-2</v>
      </c>
      <c r="BL42" s="607">
        <v>772</v>
      </c>
      <c r="BM42" s="608">
        <v>2.743523223995167E-2</v>
      </c>
      <c r="BN42" s="607">
        <v>12</v>
      </c>
      <c r="BO42" s="608">
        <v>0.34285714285714286</v>
      </c>
      <c r="BP42" s="607">
        <v>4</v>
      </c>
      <c r="BQ42" s="608">
        <v>0.33333333333333331</v>
      </c>
    </row>
    <row r="43" spans="1:69" s="911" customFormat="1" ht="13.5" thickBot="1" x14ac:dyDescent="0.25">
      <c r="A43" s="593" t="s">
        <v>700</v>
      </c>
      <c r="B43" s="593" t="s">
        <v>509</v>
      </c>
      <c r="C43" s="593" t="s">
        <v>504</v>
      </c>
      <c r="D43" s="593" t="s">
        <v>519</v>
      </c>
      <c r="E43" s="593" t="str">
        <f>IF(AK43&gt;100000,"l","s")</f>
        <v>l</v>
      </c>
      <c r="F43" s="593"/>
      <c r="G43" s="593"/>
      <c r="H43" s="593"/>
      <c r="I43" s="604">
        <v>1</v>
      </c>
      <c r="J43" s="605">
        <v>0</v>
      </c>
      <c r="K43" s="605">
        <v>2</v>
      </c>
      <c r="L43" s="606">
        <v>2</v>
      </c>
      <c r="M43" s="607">
        <v>69713</v>
      </c>
      <c r="N43" s="607">
        <v>28139</v>
      </c>
      <c r="O43" s="605">
        <v>2</v>
      </c>
      <c r="P43" s="608">
        <v>1</v>
      </c>
      <c r="Q43" s="608"/>
      <c r="R43" s="608"/>
      <c r="S43" s="608"/>
      <c r="T43" s="608"/>
      <c r="U43" s="608"/>
      <c r="V43" s="608"/>
      <c r="W43" s="608"/>
      <c r="X43" s="608"/>
      <c r="Y43" s="537">
        <v>1</v>
      </c>
      <c r="Z43" s="608" t="s">
        <v>435</v>
      </c>
      <c r="AB43" s="608" t="str">
        <f>IF(BP43=1,"Female","Male")</f>
        <v>Male</v>
      </c>
      <c r="AC43" s="537">
        <f>IF(Z43="stood down",1,0)</f>
        <v>0</v>
      </c>
      <c r="AD43" s="537">
        <f>IF(Z43="unopposed",1,0)</f>
        <v>0</v>
      </c>
      <c r="AE43" s="537">
        <f>IF(Z43="defeated",1,0)</f>
        <v>1</v>
      </c>
      <c r="AF43" s="605">
        <v>1</v>
      </c>
      <c r="AG43" s="126">
        <v>69680</v>
      </c>
      <c r="AH43" s="607">
        <v>33</v>
      </c>
      <c r="AI43" s="609">
        <v>4.7336938591080571E-4</v>
      </c>
      <c r="AJ43" s="607">
        <v>69713</v>
      </c>
      <c r="AK43" s="607">
        <v>102100</v>
      </c>
      <c r="AL43" s="608">
        <v>0.68279138099902059</v>
      </c>
      <c r="AM43" s="596">
        <v>69680</v>
      </c>
      <c r="AN43" s="596">
        <v>33</v>
      </c>
      <c r="AO43" s="607">
        <v>69713</v>
      </c>
      <c r="AP43" s="607">
        <v>28107</v>
      </c>
      <c r="AQ43" s="608">
        <v>0.40337256027554536</v>
      </c>
      <c r="AR43" s="607">
        <v>32</v>
      </c>
      <c r="AS43" s="608">
        <v>0.96969696969696972</v>
      </c>
      <c r="AT43" s="607">
        <v>28139</v>
      </c>
      <c r="AU43" s="608">
        <v>0.40364064091345947</v>
      </c>
      <c r="AV43" s="607">
        <v>229</v>
      </c>
      <c r="AW43" s="608">
        <v>8.147436581634469E-3</v>
      </c>
      <c r="AX43" s="607">
        <v>17</v>
      </c>
      <c r="AY43" s="608">
        <v>0.53125</v>
      </c>
      <c r="AZ43" s="607">
        <v>246</v>
      </c>
      <c r="BA43" s="608">
        <v>8.74231493656491E-3</v>
      </c>
      <c r="BB43" s="607">
        <v>185</v>
      </c>
      <c r="BC43" s="608">
        <v>0.80786026200873362</v>
      </c>
      <c r="BD43" s="607">
        <v>2</v>
      </c>
      <c r="BE43" s="608">
        <v>0.11764705882352941</v>
      </c>
      <c r="BF43" s="607">
        <v>187</v>
      </c>
      <c r="BG43" s="608">
        <v>0.76016260162601623</v>
      </c>
      <c r="BH43" s="607">
        <v>15</v>
      </c>
      <c r="BI43" s="608">
        <v>5.3306798393688479E-4</v>
      </c>
      <c r="BJ43" s="607">
        <v>765</v>
      </c>
      <c r="BK43" s="608">
        <v>2.7186467180781122E-2</v>
      </c>
      <c r="BL43" s="607">
        <v>780</v>
      </c>
      <c r="BM43" s="608">
        <v>2.7719535164718007E-2</v>
      </c>
      <c r="BN43" s="607">
        <v>0</v>
      </c>
      <c r="BO43" s="608">
        <v>0</v>
      </c>
      <c r="BP43" s="607">
        <v>0</v>
      </c>
      <c r="BQ43" s="608">
        <v>0</v>
      </c>
    </row>
    <row r="44" spans="1:69" s="911" customFormat="1" ht="13.5" thickBot="1" x14ac:dyDescent="0.25">
      <c r="A44" s="593" t="s">
        <v>706</v>
      </c>
      <c r="B44" s="593" t="s">
        <v>527</v>
      </c>
      <c r="C44" s="593" t="s">
        <v>504</v>
      </c>
      <c r="D44" s="593" t="s">
        <v>505</v>
      </c>
      <c r="E44" s="593" t="str">
        <f>IF(AK44&gt;100000,"l","s")</f>
        <v>s</v>
      </c>
      <c r="F44" s="909" t="s">
        <v>1210</v>
      </c>
      <c r="G44" s="910">
        <f>IF(ISERROR(FIND("/",F44)),1,LEFT(F44,1))*1</f>
        <v>1</v>
      </c>
      <c r="H44" s="910">
        <f>IF(ISERROR(FIND("/",F44)),1,RIGHT(F44,1))*1</f>
        <v>1</v>
      </c>
      <c r="I44" s="604">
        <v>12</v>
      </c>
      <c r="J44" s="605">
        <v>0</v>
      </c>
      <c r="K44" s="605">
        <v>32</v>
      </c>
      <c r="L44" s="606">
        <v>2.6666666666666665</v>
      </c>
      <c r="M44" s="607">
        <v>3192.5833333333335</v>
      </c>
      <c r="N44" s="607">
        <v>1917.4166666666667</v>
      </c>
      <c r="O44" s="605">
        <v>11</v>
      </c>
      <c r="P44" s="608">
        <v>0.34375</v>
      </c>
      <c r="Q44" s="605">
        <v>8</v>
      </c>
      <c r="R44" s="608">
        <v>0.66666666666666663</v>
      </c>
      <c r="S44" s="605">
        <v>9</v>
      </c>
      <c r="T44" s="608">
        <v>0.69230769230769229</v>
      </c>
      <c r="U44" s="605">
        <v>0</v>
      </c>
      <c r="V44" s="608">
        <v>0</v>
      </c>
      <c r="W44" s="605">
        <v>0</v>
      </c>
      <c r="X44" s="608">
        <v>0</v>
      </c>
      <c r="Y44" s="608"/>
      <c r="Z44" s="608"/>
      <c r="AA44" s="608"/>
      <c r="AB44" s="608"/>
      <c r="AC44" s="608"/>
      <c r="AD44" s="608"/>
      <c r="AE44" s="608"/>
      <c r="AF44" s="608"/>
      <c r="AG44" s="596">
        <v>38251</v>
      </c>
      <c r="AH44" s="607">
        <v>60</v>
      </c>
      <c r="AI44" s="609">
        <v>1.5661298321630864E-3</v>
      </c>
      <c r="AJ44" s="607">
        <v>38311</v>
      </c>
      <c r="AK44" s="607">
        <v>51900</v>
      </c>
      <c r="AL44" s="608">
        <v>0.73816955684007712</v>
      </c>
      <c r="AM44" s="596">
        <v>38251</v>
      </c>
      <c r="AN44" s="596">
        <v>60</v>
      </c>
      <c r="AO44" s="607">
        <v>38311</v>
      </c>
      <c r="AP44" s="607">
        <v>22936</v>
      </c>
      <c r="AQ44" s="608">
        <v>0.59961831063240179</v>
      </c>
      <c r="AR44" s="607">
        <v>73</v>
      </c>
      <c r="AS44" s="608">
        <v>1.2166666666666666</v>
      </c>
      <c r="AT44" s="607">
        <v>23009</v>
      </c>
      <c r="AU44" s="608">
        <v>0.60058468847067426</v>
      </c>
      <c r="AV44" s="607">
        <v>110</v>
      </c>
      <c r="AW44" s="608">
        <v>4.7959539588419949E-3</v>
      </c>
      <c r="AX44" s="607">
        <v>20</v>
      </c>
      <c r="AY44" s="608">
        <v>0.27397260273972601</v>
      </c>
      <c r="AZ44" s="607">
        <v>130</v>
      </c>
      <c r="BA44" s="608">
        <v>5.6499630579338522E-3</v>
      </c>
      <c r="BB44" s="607">
        <v>90</v>
      </c>
      <c r="BC44" s="608">
        <v>0.81818181818181823</v>
      </c>
      <c r="BD44" s="607">
        <v>18</v>
      </c>
      <c r="BE44" s="608">
        <v>0.9</v>
      </c>
      <c r="BF44" s="607">
        <v>108</v>
      </c>
      <c r="BG44" s="608">
        <v>0.83076923076923082</v>
      </c>
      <c r="BH44" s="607">
        <v>157</v>
      </c>
      <c r="BI44" s="608">
        <v>6.8234169238124212E-3</v>
      </c>
      <c r="BJ44" s="607">
        <v>646</v>
      </c>
      <c r="BK44" s="608">
        <v>2.8075970272502065E-2</v>
      </c>
      <c r="BL44" s="607">
        <v>803</v>
      </c>
      <c r="BM44" s="608">
        <v>3.4899387196314482E-2</v>
      </c>
      <c r="BN44" s="607">
        <v>8</v>
      </c>
      <c r="BO44" s="608">
        <v>0.25</v>
      </c>
      <c r="BP44" s="607">
        <v>3</v>
      </c>
      <c r="BQ44" s="608">
        <v>0.25</v>
      </c>
    </row>
    <row r="45" spans="1:69" s="911" customFormat="1" ht="13.5" thickBot="1" x14ac:dyDescent="0.25">
      <c r="A45" s="593" t="s">
        <v>706</v>
      </c>
      <c r="B45" s="593" t="s">
        <v>509</v>
      </c>
      <c r="C45" s="593" t="s">
        <v>504</v>
      </c>
      <c r="D45" s="593" t="s">
        <v>505</v>
      </c>
      <c r="E45" s="593" t="str">
        <f>IF(AK45&gt;100000,"l","s")</f>
        <v>s</v>
      </c>
      <c r="F45" s="593"/>
      <c r="G45" s="593"/>
      <c r="H45" s="593"/>
      <c r="I45" s="604">
        <v>1</v>
      </c>
      <c r="J45" s="605">
        <v>0</v>
      </c>
      <c r="K45" s="605">
        <v>3</v>
      </c>
      <c r="L45" s="606">
        <v>3</v>
      </c>
      <c r="M45" s="607">
        <v>38311</v>
      </c>
      <c r="N45" s="607">
        <v>23009</v>
      </c>
      <c r="O45" s="605">
        <v>1</v>
      </c>
      <c r="P45" s="608">
        <v>0.33333333333333331</v>
      </c>
      <c r="Q45" s="608"/>
      <c r="R45" s="608"/>
      <c r="S45" s="608"/>
      <c r="T45" s="608"/>
      <c r="U45" s="608"/>
      <c r="V45" s="608"/>
      <c r="W45" s="608"/>
      <c r="X45" s="608"/>
      <c r="Y45" s="537">
        <v>1</v>
      </c>
      <c r="Z45" s="608" t="s">
        <v>434</v>
      </c>
      <c r="AA45" s="911">
        <v>1</v>
      </c>
      <c r="AB45" s="608" t="str">
        <f>IF(BP45=1,"Female","Male")</f>
        <v>Male</v>
      </c>
      <c r="AC45" s="537">
        <f>IF(Z45="stood down",1,0)</f>
        <v>0</v>
      </c>
      <c r="AD45" s="537">
        <f>IF(Z45="unopposed",1,0)</f>
        <v>0</v>
      </c>
      <c r="AE45" s="537">
        <f>IF(Z45="defeated",1,0)</f>
        <v>0</v>
      </c>
      <c r="AF45" s="605">
        <v>0</v>
      </c>
      <c r="AG45" s="596">
        <v>38251</v>
      </c>
      <c r="AH45" s="607">
        <v>60</v>
      </c>
      <c r="AI45" s="609">
        <v>1.5661298321630864E-3</v>
      </c>
      <c r="AJ45" s="607">
        <v>38311</v>
      </c>
      <c r="AK45" s="607">
        <v>51900</v>
      </c>
      <c r="AL45" s="608">
        <v>0.73816955684007712</v>
      </c>
      <c r="AM45" s="596">
        <v>38251</v>
      </c>
      <c r="AN45" s="596">
        <v>60</v>
      </c>
      <c r="AO45" s="607">
        <v>38311</v>
      </c>
      <c r="AP45" s="607">
        <v>22936</v>
      </c>
      <c r="AQ45" s="608">
        <v>0.59961831063240179</v>
      </c>
      <c r="AR45" s="607">
        <v>73</v>
      </c>
      <c r="AS45" s="608">
        <v>1.2166666666666666</v>
      </c>
      <c r="AT45" s="607">
        <v>23009</v>
      </c>
      <c r="AU45" s="608">
        <v>0.60058468847067426</v>
      </c>
      <c r="AV45" s="607">
        <v>110</v>
      </c>
      <c r="AW45" s="608">
        <v>4.7959539588419949E-3</v>
      </c>
      <c r="AX45" s="607">
        <v>20</v>
      </c>
      <c r="AY45" s="608">
        <v>0.27397260273972601</v>
      </c>
      <c r="AZ45" s="607">
        <v>130</v>
      </c>
      <c r="BA45" s="608">
        <v>5.6499630579338522E-3</v>
      </c>
      <c r="BB45" s="607">
        <v>90</v>
      </c>
      <c r="BC45" s="608">
        <v>0.81818181818181823</v>
      </c>
      <c r="BD45" s="607">
        <v>18</v>
      </c>
      <c r="BE45" s="608">
        <v>0.9</v>
      </c>
      <c r="BF45" s="607">
        <v>108</v>
      </c>
      <c r="BG45" s="608">
        <v>0.83076923076923082</v>
      </c>
      <c r="BH45" s="607">
        <v>19</v>
      </c>
      <c r="BI45" s="608">
        <v>8.2576383154417832E-4</v>
      </c>
      <c r="BJ45" s="607">
        <v>481</v>
      </c>
      <c r="BK45" s="608">
        <v>2.0904863314355253E-2</v>
      </c>
      <c r="BL45" s="607">
        <v>500</v>
      </c>
      <c r="BM45" s="608">
        <v>2.173062714589943E-2</v>
      </c>
      <c r="BN45" s="607">
        <v>0</v>
      </c>
      <c r="BO45" s="608">
        <v>0</v>
      </c>
      <c r="BP45" s="607">
        <v>0</v>
      </c>
      <c r="BQ45" s="608">
        <v>0</v>
      </c>
    </row>
    <row r="46" spans="1:69" s="911" customFormat="1" ht="13.5" thickBot="1" x14ac:dyDescent="0.25">
      <c r="A46" s="593" t="s">
        <v>708</v>
      </c>
      <c r="B46" s="593" t="s">
        <v>515</v>
      </c>
      <c r="C46" s="593" t="s">
        <v>504</v>
      </c>
      <c r="D46" s="593" t="s">
        <v>505</v>
      </c>
      <c r="E46" s="593" t="str">
        <f t="shared" ref="E46:E57" si="2">IF(AK46&gt;20000,"l","s")</f>
        <v>s</v>
      </c>
      <c r="F46" s="909" t="s">
        <v>1210</v>
      </c>
      <c r="G46" s="910">
        <f>IF(ISERROR(FIND("/",F46)),1,LEFT(F46,1))*1</f>
        <v>1</v>
      </c>
      <c r="H46" s="910">
        <f>IF(ISERROR(FIND("/",F46)),1,RIGHT(F46,1))*1</f>
        <v>1</v>
      </c>
      <c r="I46" s="604">
        <v>7</v>
      </c>
      <c r="J46" s="605">
        <v>0</v>
      </c>
      <c r="K46" s="605">
        <v>10</v>
      </c>
      <c r="L46" s="606">
        <v>1.4285714285714286</v>
      </c>
      <c r="M46" s="607">
        <v>377.85714285714283</v>
      </c>
      <c r="N46" s="607">
        <v>247.57142857142858</v>
      </c>
      <c r="O46" s="605">
        <v>4</v>
      </c>
      <c r="P46" s="608">
        <v>0.4</v>
      </c>
      <c r="Q46" s="605">
        <v>4</v>
      </c>
      <c r="R46" s="608">
        <v>0.5714285714285714</v>
      </c>
      <c r="S46" s="605">
        <v>4</v>
      </c>
      <c r="T46" s="608">
        <v>0.5</v>
      </c>
      <c r="U46" s="398"/>
      <c r="V46" s="399"/>
      <c r="W46" s="398"/>
      <c r="X46" s="399"/>
      <c r="Y46" s="399"/>
      <c r="Z46" s="399"/>
      <c r="AA46" s="399"/>
      <c r="AB46" s="399"/>
      <c r="AC46" s="399"/>
      <c r="AD46" s="399"/>
      <c r="AE46" s="399"/>
      <c r="AF46" s="399"/>
      <c r="AG46" s="596">
        <v>2627</v>
      </c>
      <c r="AH46" s="607">
        <v>18</v>
      </c>
      <c r="AI46" s="609">
        <v>6.8052930056710778E-3</v>
      </c>
      <c r="AJ46" s="607">
        <v>2645</v>
      </c>
      <c r="AK46" s="607">
        <v>3780</v>
      </c>
      <c r="AL46" s="608">
        <v>0.69973544973544977</v>
      </c>
      <c r="AM46" s="596">
        <v>2627</v>
      </c>
      <c r="AN46" s="596">
        <v>18</v>
      </c>
      <c r="AO46" s="607">
        <v>2645</v>
      </c>
      <c r="AP46" s="607">
        <v>1718</v>
      </c>
      <c r="AQ46" s="608">
        <v>0.65397792158355539</v>
      </c>
      <c r="AR46" s="607">
        <v>15</v>
      </c>
      <c r="AS46" s="608">
        <v>0.83333333333333337</v>
      </c>
      <c r="AT46" s="607">
        <v>1733</v>
      </c>
      <c r="AU46" s="608">
        <v>0.65519848771266542</v>
      </c>
      <c r="AV46" s="607">
        <v>24</v>
      </c>
      <c r="AW46" s="608">
        <v>1.3969732246798603E-2</v>
      </c>
      <c r="AX46" s="607">
        <v>18</v>
      </c>
      <c r="AY46" s="608">
        <v>1.2</v>
      </c>
      <c r="AZ46" s="605">
        <v>42</v>
      </c>
      <c r="BA46" s="608">
        <v>2.4235429890363532E-2</v>
      </c>
      <c r="BB46" s="607">
        <v>24</v>
      </c>
      <c r="BC46" s="608">
        <v>1</v>
      </c>
      <c r="BD46" s="607">
        <v>18</v>
      </c>
      <c r="BE46" s="608">
        <v>1</v>
      </c>
      <c r="BF46" s="605">
        <v>42</v>
      </c>
      <c r="BG46" s="608">
        <v>1</v>
      </c>
      <c r="BH46" s="607">
        <v>3</v>
      </c>
      <c r="BI46" s="608">
        <v>1.7311021350259665E-3</v>
      </c>
      <c r="BJ46" s="607">
        <v>30</v>
      </c>
      <c r="BK46" s="608">
        <v>1.7311021350259664E-2</v>
      </c>
      <c r="BL46" s="607">
        <v>33</v>
      </c>
      <c r="BM46" s="608">
        <v>1.9042123485285632E-2</v>
      </c>
      <c r="BN46" s="605">
        <v>1</v>
      </c>
      <c r="BO46" s="608">
        <v>0.1</v>
      </c>
      <c r="BP46" s="605">
        <v>1</v>
      </c>
      <c r="BQ46" s="608">
        <v>0.14285714285714285</v>
      </c>
    </row>
    <row r="47" spans="1:69" s="911" customFormat="1" ht="13.5" thickBot="1" x14ac:dyDescent="0.25">
      <c r="A47" s="593" t="s">
        <v>708</v>
      </c>
      <c r="B47" s="593" t="s">
        <v>509</v>
      </c>
      <c r="C47" s="593" t="s">
        <v>504</v>
      </c>
      <c r="D47" s="593" t="s">
        <v>505</v>
      </c>
      <c r="E47" s="593" t="str">
        <f t="shared" si="2"/>
        <v>s</v>
      </c>
      <c r="F47" s="593"/>
      <c r="G47" s="593"/>
      <c r="H47" s="593"/>
      <c r="I47" s="604">
        <v>1</v>
      </c>
      <c r="J47" s="605">
        <v>0</v>
      </c>
      <c r="K47" s="605">
        <v>4</v>
      </c>
      <c r="L47" s="606">
        <v>4</v>
      </c>
      <c r="M47" s="607">
        <v>2645</v>
      </c>
      <c r="N47" s="607">
        <v>1733</v>
      </c>
      <c r="O47" s="605">
        <v>2</v>
      </c>
      <c r="P47" s="608">
        <v>0.5</v>
      </c>
      <c r="Q47" s="608"/>
      <c r="R47" s="608"/>
      <c r="S47" s="608"/>
      <c r="T47" s="608"/>
      <c r="U47" s="608"/>
      <c r="V47" s="608"/>
      <c r="W47" s="608"/>
      <c r="X47" s="608"/>
      <c r="Y47" s="537">
        <v>1</v>
      </c>
      <c r="Z47" s="608" t="s">
        <v>310</v>
      </c>
      <c r="AB47" s="608" t="str">
        <f>IF(BP47=1,"Female","Male")</f>
        <v>Male</v>
      </c>
      <c r="AC47" s="537">
        <f>IF(Z47="stood down",1,0)</f>
        <v>1</v>
      </c>
      <c r="AD47" s="537">
        <f>IF(Z47="unopposed",1,0)</f>
        <v>0</v>
      </c>
      <c r="AE47" s="537">
        <f>IF(Z47="defeated",1,0)</f>
        <v>0</v>
      </c>
      <c r="AF47" s="605">
        <v>0</v>
      </c>
      <c r="AG47" s="596">
        <v>2627</v>
      </c>
      <c r="AH47" s="607">
        <v>18</v>
      </c>
      <c r="AI47" s="609">
        <v>6.8052930056710778E-3</v>
      </c>
      <c r="AJ47" s="607">
        <v>2645</v>
      </c>
      <c r="AK47" s="607">
        <v>3780</v>
      </c>
      <c r="AL47" s="608">
        <v>0.69973544973544977</v>
      </c>
      <c r="AM47" s="596">
        <v>2627</v>
      </c>
      <c r="AN47" s="596">
        <v>18</v>
      </c>
      <c r="AO47" s="607">
        <v>2645</v>
      </c>
      <c r="AP47" s="607">
        <v>1718</v>
      </c>
      <c r="AQ47" s="608">
        <v>0.65397792158355539</v>
      </c>
      <c r="AR47" s="607">
        <v>15</v>
      </c>
      <c r="AS47" s="608">
        <v>0.83333333333333337</v>
      </c>
      <c r="AT47" s="607">
        <v>1733</v>
      </c>
      <c r="AU47" s="608">
        <v>0.65519848771266542</v>
      </c>
      <c r="AV47" s="607">
        <v>24</v>
      </c>
      <c r="AW47" s="608">
        <v>1.3969732246798603E-2</v>
      </c>
      <c r="AX47" s="607">
        <v>18</v>
      </c>
      <c r="AY47" s="608">
        <v>1.2</v>
      </c>
      <c r="AZ47" s="607">
        <v>42</v>
      </c>
      <c r="BA47" s="608">
        <v>2.4235429890363532E-2</v>
      </c>
      <c r="BB47" s="607">
        <v>24</v>
      </c>
      <c r="BC47" s="608">
        <v>1</v>
      </c>
      <c r="BD47" s="607">
        <v>18</v>
      </c>
      <c r="BE47" s="608">
        <v>1</v>
      </c>
      <c r="BF47" s="607">
        <v>42</v>
      </c>
      <c r="BG47" s="608">
        <v>1</v>
      </c>
      <c r="BH47" s="607">
        <v>1</v>
      </c>
      <c r="BI47" s="608">
        <v>5.7703404500865547E-4</v>
      </c>
      <c r="BJ47" s="607">
        <v>11</v>
      </c>
      <c r="BK47" s="608">
        <v>6.3473744950952107E-3</v>
      </c>
      <c r="BL47" s="607">
        <v>12</v>
      </c>
      <c r="BM47" s="608">
        <v>6.9244085401038661E-3</v>
      </c>
      <c r="BN47" s="607">
        <v>1</v>
      </c>
      <c r="BO47" s="608">
        <v>0.25</v>
      </c>
      <c r="BP47" s="607">
        <v>0</v>
      </c>
      <c r="BQ47" s="608">
        <v>0</v>
      </c>
    </row>
    <row r="48" spans="1:69" s="911" customFormat="1" ht="13.5" thickBot="1" x14ac:dyDescent="0.25">
      <c r="A48" s="593" t="s">
        <v>710</v>
      </c>
      <c r="B48" s="593" t="s">
        <v>515</v>
      </c>
      <c r="C48" s="593" t="s">
        <v>518</v>
      </c>
      <c r="D48" s="593" t="s">
        <v>519</v>
      </c>
      <c r="E48" s="593" t="str">
        <f t="shared" si="2"/>
        <v>s</v>
      </c>
      <c r="F48" s="909" t="s">
        <v>1095</v>
      </c>
      <c r="G48" s="910">
        <f>IF(ISERROR(FIND("/",F48)),1,LEFT(F48,1))*1</f>
        <v>3</v>
      </c>
      <c r="H48" s="910">
        <f>IF(ISERROR(FIND("/",F48)),1,RIGHT(F48,1))*1</f>
        <v>3</v>
      </c>
      <c r="I48" s="604">
        <v>8</v>
      </c>
      <c r="J48" s="605">
        <v>0</v>
      </c>
      <c r="K48" s="605">
        <v>25</v>
      </c>
      <c r="L48" s="606">
        <v>3.125</v>
      </c>
      <c r="M48" s="607">
        <v>1622.875</v>
      </c>
      <c r="N48" s="607">
        <v>868</v>
      </c>
      <c r="O48" s="605">
        <v>4</v>
      </c>
      <c r="P48" s="608">
        <v>0.16</v>
      </c>
      <c r="Q48" s="605">
        <v>3</v>
      </c>
      <c r="R48" s="608">
        <v>0.375</v>
      </c>
      <c r="S48" s="605">
        <v>4</v>
      </c>
      <c r="T48" s="608">
        <v>0.44444444444444442</v>
      </c>
      <c r="U48" s="398"/>
      <c r="V48" s="399"/>
      <c r="W48" s="398"/>
      <c r="X48" s="399"/>
      <c r="Y48" s="399"/>
      <c r="Z48" s="399"/>
      <c r="AA48" s="399"/>
      <c r="AB48" s="399"/>
      <c r="AC48" s="399"/>
      <c r="AD48" s="399"/>
      <c r="AE48" s="399"/>
      <c r="AF48" s="399"/>
      <c r="AG48" s="126">
        <v>12752</v>
      </c>
      <c r="AH48" s="607">
        <v>231</v>
      </c>
      <c r="AI48" s="609">
        <v>1.779249788184549E-2</v>
      </c>
      <c r="AJ48" s="607">
        <v>12983</v>
      </c>
      <c r="AK48" s="607">
        <v>18740</v>
      </c>
      <c r="AL48" s="608">
        <v>0.6927961579509071</v>
      </c>
      <c r="AM48" s="596">
        <v>12752</v>
      </c>
      <c r="AN48" s="596">
        <v>231</v>
      </c>
      <c r="AO48" s="607">
        <v>12983</v>
      </c>
      <c r="AP48" s="607">
        <v>6695</v>
      </c>
      <c r="AQ48" s="608">
        <v>0.52501568381430364</v>
      </c>
      <c r="AR48" s="607">
        <v>249</v>
      </c>
      <c r="AS48" s="608">
        <v>1.0779220779220779</v>
      </c>
      <c r="AT48" s="607">
        <v>6944</v>
      </c>
      <c r="AU48" s="608">
        <v>0.53485326966032509</v>
      </c>
      <c r="AV48" s="607">
        <v>40</v>
      </c>
      <c r="AW48" s="608">
        <v>5.9746079163554896E-3</v>
      </c>
      <c r="AX48" s="605">
        <v>128</v>
      </c>
      <c r="AY48" s="608">
        <v>0.51405622489959835</v>
      </c>
      <c r="AZ48" s="605">
        <v>168</v>
      </c>
      <c r="BA48" s="608">
        <v>2.4193548387096774E-2</v>
      </c>
      <c r="BB48" s="607">
        <v>18</v>
      </c>
      <c r="BC48" s="608">
        <v>0.45</v>
      </c>
      <c r="BD48" s="605">
        <v>61</v>
      </c>
      <c r="BE48" s="608">
        <v>0.4765625</v>
      </c>
      <c r="BF48" s="605">
        <v>79</v>
      </c>
      <c r="BG48" s="608">
        <v>0.47023809523809523</v>
      </c>
      <c r="BH48" s="607">
        <v>118</v>
      </c>
      <c r="BI48" s="608">
        <v>1.6993087557603686E-2</v>
      </c>
      <c r="BJ48" s="607">
        <v>90</v>
      </c>
      <c r="BK48" s="608">
        <v>1.2960829493087557E-2</v>
      </c>
      <c r="BL48" s="607">
        <v>208</v>
      </c>
      <c r="BM48" s="608">
        <v>2.9953917050691243E-2</v>
      </c>
      <c r="BN48" s="605">
        <v>3</v>
      </c>
      <c r="BO48" s="608">
        <v>0.12</v>
      </c>
      <c r="BP48" s="605">
        <v>2</v>
      </c>
      <c r="BQ48" s="608">
        <v>0.25</v>
      </c>
    </row>
    <row r="49" spans="1:69" s="911" customFormat="1" ht="13.5" thickBot="1" x14ac:dyDescent="0.25">
      <c r="A49" s="593" t="s">
        <v>710</v>
      </c>
      <c r="B49" s="593" t="s">
        <v>509</v>
      </c>
      <c r="C49" s="593" t="s">
        <v>518</v>
      </c>
      <c r="D49" s="593" t="s">
        <v>519</v>
      </c>
      <c r="E49" s="593" t="str">
        <f t="shared" si="2"/>
        <v>s</v>
      </c>
      <c r="F49" s="593"/>
      <c r="G49" s="593"/>
      <c r="H49" s="593"/>
      <c r="I49" s="604">
        <v>1</v>
      </c>
      <c r="J49" s="605">
        <v>0</v>
      </c>
      <c r="K49" s="605">
        <v>2</v>
      </c>
      <c r="L49" s="606">
        <v>2</v>
      </c>
      <c r="M49" s="607">
        <v>12983</v>
      </c>
      <c r="N49" s="607">
        <v>6944</v>
      </c>
      <c r="O49" s="605">
        <v>2</v>
      </c>
      <c r="P49" s="608">
        <v>1</v>
      </c>
      <c r="Q49" s="608"/>
      <c r="R49" s="608"/>
      <c r="S49" s="608"/>
      <c r="T49" s="608"/>
      <c r="U49" s="608"/>
      <c r="V49" s="608"/>
      <c r="W49" s="608"/>
      <c r="X49" s="608"/>
      <c r="Y49" s="537">
        <v>1</v>
      </c>
      <c r="Z49" s="608" t="s">
        <v>434</v>
      </c>
      <c r="AA49" s="911">
        <v>1</v>
      </c>
      <c r="AB49" s="608" t="str">
        <f>IF(BP49=1,"Female","Male")</f>
        <v>Male</v>
      </c>
      <c r="AC49" s="537">
        <f>IF(Z49="stood down",1,0)</f>
        <v>0</v>
      </c>
      <c r="AD49" s="537">
        <f>IF(Z49="unopposed",1,0)</f>
        <v>0</v>
      </c>
      <c r="AE49" s="537">
        <f>IF(Z49="defeated",1,0)</f>
        <v>0</v>
      </c>
      <c r="AF49" s="605">
        <v>0</v>
      </c>
      <c r="AG49" s="596">
        <v>12752</v>
      </c>
      <c r="AH49" s="607">
        <v>231</v>
      </c>
      <c r="AI49" s="609">
        <v>1.779249788184549E-2</v>
      </c>
      <c r="AJ49" s="607">
        <v>12983</v>
      </c>
      <c r="AK49" s="607">
        <v>18740</v>
      </c>
      <c r="AL49" s="608">
        <v>0.6927961579509071</v>
      </c>
      <c r="AM49" s="596">
        <v>12752</v>
      </c>
      <c r="AN49" s="596">
        <v>231</v>
      </c>
      <c r="AO49" s="607">
        <v>12983</v>
      </c>
      <c r="AP49" s="607">
        <v>6695</v>
      </c>
      <c r="AQ49" s="608">
        <v>0.52501568381430364</v>
      </c>
      <c r="AR49" s="607">
        <v>249</v>
      </c>
      <c r="AS49" s="608">
        <v>1.0779220779220779</v>
      </c>
      <c r="AT49" s="607">
        <v>6944</v>
      </c>
      <c r="AU49" s="608">
        <v>0.53485326966032509</v>
      </c>
      <c r="AV49" s="607">
        <v>40</v>
      </c>
      <c r="AW49" s="608">
        <v>5.9746079163554896E-3</v>
      </c>
      <c r="AX49" s="607">
        <v>128</v>
      </c>
      <c r="AY49" s="608">
        <v>0.51405622489959835</v>
      </c>
      <c r="AZ49" s="607">
        <v>168</v>
      </c>
      <c r="BA49" s="608">
        <v>2.4193548387096774E-2</v>
      </c>
      <c r="BB49" s="607">
        <v>18</v>
      </c>
      <c r="BC49" s="608">
        <v>0.45</v>
      </c>
      <c r="BD49" s="607">
        <v>61</v>
      </c>
      <c r="BE49" s="608">
        <v>0.4765625</v>
      </c>
      <c r="BF49" s="607">
        <v>79</v>
      </c>
      <c r="BG49" s="608">
        <v>0.47023809523809523</v>
      </c>
      <c r="BH49" s="607">
        <v>8</v>
      </c>
      <c r="BI49" s="608">
        <v>1.152073732718894E-3</v>
      </c>
      <c r="BJ49" s="607">
        <v>227</v>
      </c>
      <c r="BK49" s="608">
        <v>3.2690092165898618E-2</v>
      </c>
      <c r="BL49" s="607">
        <v>235</v>
      </c>
      <c r="BM49" s="608">
        <v>3.3842165898617514E-2</v>
      </c>
      <c r="BN49" s="607">
        <v>0</v>
      </c>
      <c r="BO49" s="608">
        <v>0</v>
      </c>
      <c r="BP49" s="607">
        <v>0</v>
      </c>
      <c r="BQ49" s="608">
        <v>0</v>
      </c>
    </row>
    <row r="50" spans="1:69" s="911" customFormat="1" ht="13.5" thickBot="1" x14ac:dyDescent="0.25">
      <c r="A50" s="593" t="s">
        <v>719</v>
      </c>
      <c r="B50" s="593" t="s">
        <v>515</v>
      </c>
      <c r="C50" s="593" t="s">
        <v>518</v>
      </c>
      <c r="D50" s="593" t="s">
        <v>519</v>
      </c>
      <c r="E50" s="593" t="str">
        <f t="shared" si="2"/>
        <v>l</v>
      </c>
      <c r="F50" s="909" t="s">
        <v>1098</v>
      </c>
      <c r="G50" s="910">
        <f>IF(ISERROR(FIND("/",F50)),1,LEFT(F50,1))*1</f>
        <v>5</v>
      </c>
      <c r="H50" s="910">
        <f>IF(ISERROR(FIND("/",F50)),1,RIGHT(F50,1))*1</f>
        <v>5</v>
      </c>
      <c r="I50" s="604">
        <v>10</v>
      </c>
      <c r="J50" s="605">
        <v>0</v>
      </c>
      <c r="K50" s="605">
        <v>35</v>
      </c>
      <c r="L50" s="606">
        <v>3.5</v>
      </c>
      <c r="M50" s="607">
        <v>3687.8</v>
      </c>
      <c r="N50" s="607">
        <v>1818.7</v>
      </c>
      <c r="O50" s="605">
        <v>6</v>
      </c>
      <c r="P50" s="608">
        <v>0.17142857142857143</v>
      </c>
      <c r="Q50" s="605">
        <v>3</v>
      </c>
      <c r="R50" s="608">
        <v>0.3</v>
      </c>
      <c r="S50" s="605">
        <v>4</v>
      </c>
      <c r="T50" s="608">
        <v>0.36363636363636365</v>
      </c>
      <c r="U50" s="605">
        <v>9</v>
      </c>
      <c r="V50" s="608">
        <v>0.25714285714285712</v>
      </c>
      <c r="W50" s="605">
        <v>1</v>
      </c>
      <c r="X50" s="608">
        <v>0.1</v>
      </c>
      <c r="Y50" s="608"/>
      <c r="Z50" s="608"/>
      <c r="AA50" s="608"/>
      <c r="AB50" s="608"/>
      <c r="AC50" s="608"/>
      <c r="AD50" s="608"/>
      <c r="AE50" s="608"/>
      <c r="AF50" s="608"/>
      <c r="AG50" s="596">
        <v>36627</v>
      </c>
      <c r="AH50" s="596">
        <v>251</v>
      </c>
      <c r="AI50" s="609">
        <v>6.8062259341612882E-3</v>
      </c>
      <c r="AJ50" s="607">
        <v>36878</v>
      </c>
      <c r="AK50" s="607">
        <v>48910</v>
      </c>
      <c r="AL50" s="608">
        <v>0.75399713759967291</v>
      </c>
      <c r="AM50" s="596">
        <v>36627</v>
      </c>
      <c r="AN50" s="596">
        <v>251</v>
      </c>
      <c r="AO50" s="607">
        <v>36878</v>
      </c>
      <c r="AP50" s="596">
        <v>17999</v>
      </c>
      <c r="AQ50" s="608">
        <v>0.49141343817402461</v>
      </c>
      <c r="AR50" s="596">
        <v>188</v>
      </c>
      <c r="AS50" s="608">
        <v>0.74900398406374502</v>
      </c>
      <c r="AT50" s="607">
        <v>18187</v>
      </c>
      <c r="AU50" s="608">
        <v>0.493166657627854</v>
      </c>
      <c r="AV50" s="607">
        <v>183</v>
      </c>
      <c r="AW50" s="608">
        <v>1.0167231512861826E-2</v>
      </c>
      <c r="AX50" s="605">
        <v>34</v>
      </c>
      <c r="AY50" s="608">
        <v>0.18085106382978725</v>
      </c>
      <c r="AZ50" s="605">
        <v>217</v>
      </c>
      <c r="BA50" s="608">
        <v>1.1931599494144169E-2</v>
      </c>
      <c r="BB50" s="607">
        <v>158</v>
      </c>
      <c r="BC50" s="608">
        <v>0.86338797814207646</v>
      </c>
      <c r="BD50" s="605">
        <v>19</v>
      </c>
      <c r="BE50" s="608">
        <v>0.55882352941176472</v>
      </c>
      <c r="BF50" s="605">
        <v>177</v>
      </c>
      <c r="BG50" s="608">
        <v>0.81566820276497698</v>
      </c>
      <c r="BH50" s="607">
        <v>120</v>
      </c>
      <c r="BI50" s="608">
        <v>6.598119535932259E-3</v>
      </c>
      <c r="BJ50" s="607">
        <v>926</v>
      </c>
      <c r="BK50" s="608">
        <v>5.0915489085610603E-2</v>
      </c>
      <c r="BL50" s="607">
        <v>1046</v>
      </c>
      <c r="BM50" s="608">
        <v>5.751360862154286E-2</v>
      </c>
      <c r="BN50" s="605">
        <v>12</v>
      </c>
      <c r="BO50" s="608">
        <v>0.34285714285714286</v>
      </c>
      <c r="BP50" s="605">
        <v>3</v>
      </c>
      <c r="BQ50" s="608">
        <v>0.3</v>
      </c>
    </row>
    <row r="51" spans="1:69" s="911" customFormat="1" ht="13.5" thickBot="1" x14ac:dyDescent="0.25">
      <c r="A51" s="593" t="s">
        <v>719</v>
      </c>
      <c r="B51" s="593" t="s">
        <v>509</v>
      </c>
      <c r="C51" s="593" t="s">
        <v>518</v>
      </c>
      <c r="D51" s="593" t="s">
        <v>519</v>
      </c>
      <c r="E51" s="593" t="str">
        <f t="shared" si="2"/>
        <v>l</v>
      </c>
      <c r="F51" s="593"/>
      <c r="G51" s="593"/>
      <c r="H51" s="593"/>
      <c r="I51" s="604">
        <v>1</v>
      </c>
      <c r="J51" s="605">
        <v>0</v>
      </c>
      <c r="K51" s="605">
        <v>6</v>
      </c>
      <c r="L51" s="606">
        <v>6</v>
      </c>
      <c r="M51" s="607">
        <v>36878</v>
      </c>
      <c r="N51" s="607">
        <v>18187</v>
      </c>
      <c r="O51" s="605">
        <v>1</v>
      </c>
      <c r="P51" s="608">
        <v>0.16666666666666666</v>
      </c>
      <c r="Q51" s="608"/>
      <c r="R51" s="608"/>
      <c r="S51" s="608"/>
      <c r="T51" s="608"/>
      <c r="U51" s="608"/>
      <c r="V51" s="608"/>
      <c r="W51" s="608"/>
      <c r="X51" s="608"/>
      <c r="Y51" s="537">
        <v>3</v>
      </c>
      <c r="Z51" s="608" t="s">
        <v>434</v>
      </c>
      <c r="AA51" s="911">
        <v>1</v>
      </c>
      <c r="AB51" s="608" t="str">
        <f>IF(BP51=1,"Female","Male")</f>
        <v>Female</v>
      </c>
      <c r="AC51" s="537">
        <f>IF(Z51="stood down",1,0)</f>
        <v>0</v>
      </c>
      <c r="AD51" s="537">
        <f>IF(Z51="unopposed",1,0)</f>
        <v>0</v>
      </c>
      <c r="AE51" s="537">
        <f>IF(Z51="defeated",1,0)</f>
        <v>0</v>
      </c>
      <c r="AF51" s="605">
        <v>0</v>
      </c>
      <c r="AG51" s="596">
        <v>36627</v>
      </c>
      <c r="AH51" s="607">
        <v>251</v>
      </c>
      <c r="AI51" s="609">
        <v>6.8062259341612882E-3</v>
      </c>
      <c r="AJ51" s="607">
        <v>36878</v>
      </c>
      <c r="AK51" s="607">
        <v>48910</v>
      </c>
      <c r="AL51" s="608">
        <v>0.75399713759967291</v>
      </c>
      <c r="AM51" s="596">
        <v>36627</v>
      </c>
      <c r="AN51" s="596">
        <v>251</v>
      </c>
      <c r="AO51" s="607">
        <v>36878</v>
      </c>
      <c r="AP51" s="607">
        <v>17999</v>
      </c>
      <c r="AQ51" s="608">
        <v>0.49141343817402461</v>
      </c>
      <c r="AR51" s="607">
        <v>188</v>
      </c>
      <c r="AS51" s="608">
        <v>0.74900398406374502</v>
      </c>
      <c r="AT51" s="607">
        <v>18187</v>
      </c>
      <c r="AU51" s="608">
        <v>0.493166657627854</v>
      </c>
      <c r="AV51" s="607">
        <v>183</v>
      </c>
      <c r="AW51" s="608">
        <v>1.0167231512861826E-2</v>
      </c>
      <c r="AX51" s="607">
        <v>34</v>
      </c>
      <c r="AY51" s="608">
        <v>0.18085106382978725</v>
      </c>
      <c r="AZ51" s="607">
        <v>217</v>
      </c>
      <c r="BA51" s="608">
        <v>1.1931599494144169E-2</v>
      </c>
      <c r="BB51" s="607">
        <v>158</v>
      </c>
      <c r="BC51" s="608">
        <v>0.86338797814207646</v>
      </c>
      <c r="BD51" s="607">
        <v>19</v>
      </c>
      <c r="BE51" s="608">
        <v>0.55882352941176472</v>
      </c>
      <c r="BF51" s="607">
        <v>177</v>
      </c>
      <c r="BG51" s="608">
        <v>0.81566820276497698</v>
      </c>
      <c r="BH51" s="607">
        <v>30</v>
      </c>
      <c r="BI51" s="608">
        <v>1.6495298839830648E-3</v>
      </c>
      <c r="BJ51" s="607">
        <v>209</v>
      </c>
      <c r="BK51" s="608">
        <v>1.1491724858415351E-2</v>
      </c>
      <c r="BL51" s="607">
        <v>239</v>
      </c>
      <c r="BM51" s="608">
        <v>1.3141254742398417E-2</v>
      </c>
      <c r="BN51" s="607">
        <v>1</v>
      </c>
      <c r="BO51" s="608">
        <v>0.16666666666666666</v>
      </c>
      <c r="BP51" s="607">
        <v>1</v>
      </c>
      <c r="BQ51" s="608">
        <v>1</v>
      </c>
    </row>
    <row r="52" spans="1:69" s="911" customFormat="1" ht="13.5" thickBot="1" x14ac:dyDescent="0.25">
      <c r="A52" s="593" t="s">
        <v>726</v>
      </c>
      <c r="B52" s="593" t="s">
        <v>515</v>
      </c>
      <c r="C52" s="593" t="s">
        <v>504</v>
      </c>
      <c r="D52" s="593" t="s">
        <v>519</v>
      </c>
      <c r="E52" s="593" t="str">
        <f t="shared" si="2"/>
        <v>s</v>
      </c>
      <c r="F52" s="909" t="s">
        <v>1210</v>
      </c>
      <c r="G52" s="910">
        <f>IF(ISERROR(FIND("/",F52)),1,LEFT(F52,1))*1</f>
        <v>1</v>
      </c>
      <c r="H52" s="910">
        <f>IF(ISERROR(FIND("/",F52)),1,RIGHT(F52,1))*1</f>
        <v>1</v>
      </c>
      <c r="I52" s="604">
        <v>8</v>
      </c>
      <c r="J52" s="605">
        <v>0</v>
      </c>
      <c r="K52" s="605">
        <v>20</v>
      </c>
      <c r="L52" s="606">
        <v>2.5</v>
      </c>
      <c r="M52" s="607">
        <v>544.25</v>
      </c>
      <c r="N52" s="607">
        <v>272.25</v>
      </c>
      <c r="O52" s="605">
        <v>8</v>
      </c>
      <c r="P52" s="608">
        <v>0.4</v>
      </c>
      <c r="Q52" s="605">
        <v>7</v>
      </c>
      <c r="R52" s="608">
        <v>0.875</v>
      </c>
      <c r="S52" s="605">
        <v>8</v>
      </c>
      <c r="T52" s="608">
        <v>1</v>
      </c>
      <c r="U52" s="398"/>
      <c r="V52" s="399"/>
      <c r="W52" s="398"/>
      <c r="X52" s="399"/>
      <c r="Y52" s="399"/>
      <c r="Z52" s="399"/>
      <c r="AA52" s="399"/>
      <c r="AB52" s="399"/>
      <c r="AC52" s="399"/>
      <c r="AD52" s="399"/>
      <c r="AE52" s="399"/>
      <c r="AF52" s="399"/>
      <c r="AG52" s="596">
        <v>4345</v>
      </c>
      <c r="AH52" s="607">
        <v>9</v>
      </c>
      <c r="AI52" s="609">
        <v>2.0670647680293983E-3</v>
      </c>
      <c r="AJ52" s="607">
        <v>4354</v>
      </c>
      <c r="AK52" s="607">
        <v>7010</v>
      </c>
      <c r="AL52" s="608">
        <v>0.62111269614835951</v>
      </c>
      <c r="AM52" s="596">
        <v>4345</v>
      </c>
      <c r="AN52" s="596">
        <v>9</v>
      </c>
      <c r="AO52" s="607">
        <v>4354</v>
      </c>
      <c r="AP52" s="607">
        <v>2169</v>
      </c>
      <c r="AQ52" s="608">
        <v>0.4991944764096663</v>
      </c>
      <c r="AR52" s="607">
        <v>9</v>
      </c>
      <c r="AS52" s="608">
        <v>1</v>
      </c>
      <c r="AT52" s="607">
        <v>2178</v>
      </c>
      <c r="AU52" s="608">
        <v>0.50022967386311434</v>
      </c>
      <c r="AV52" s="607">
        <v>59</v>
      </c>
      <c r="AW52" s="608">
        <v>2.7201475334255418E-2</v>
      </c>
      <c r="AX52" s="605">
        <v>2</v>
      </c>
      <c r="AY52" s="608">
        <v>0.22222222222222221</v>
      </c>
      <c r="AZ52" s="605">
        <v>61</v>
      </c>
      <c r="BA52" s="608">
        <v>2.8007346189164371E-2</v>
      </c>
      <c r="BB52" s="607">
        <v>46</v>
      </c>
      <c r="BC52" s="608">
        <v>0.77966101694915257</v>
      </c>
      <c r="BD52" s="605">
        <v>2</v>
      </c>
      <c r="BE52" s="608">
        <v>1</v>
      </c>
      <c r="BF52" s="605">
        <v>48</v>
      </c>
      <c r="BG52" s="608">
        <v>0.78688524590163933</v>
      </c>
      <c r="BH52" s="607">
        <v>10</v>
      </c>
      <c r="BI52" s="608">
        <v>4.5913682277318639E-3</v>
      </c>
      <c r="BJ52" s="607">
        <v>12</v>
      </c>
      <c r="BK52" s="608">
        <v>5.5096418732782371E-3</v>
      </c>
      <c r="BL52" s="607">
        <v>22</v>
      </c>
      <c r="BM52" s="608">
        <v>1.0101010101010102E-2</v>
      </c>
      <c r="BN52" s="605">
        <v>8</v>
      </c>
      <c r="BO52" s="608">
        <v>0.4</v>
      </c>
      <c r="BP52" s="605">
        <v>3</v>
      </c>
      <c r="BQ52" s="608">
        <v>0.375</v>
      </c>
    </row>
    <row r="53" spans="1:69" s="911" customFormat="1" ht="13.5" thickBot="1" x14ac:dyDescent="0.25">
      <c r="A53" s="593" t="s">
        <v>726</v>
      </c>
      <c r="B53" s="593" t="s">
        <v>509</v>
      </c>
      <c r="C53" s="593" t="s">
        <v>504</v>
      </c>
      <c r="D53" s="593" t="s">
        <v>519</v>
      </c>
      <c r="E53" s="593" t="str">
        <f t="shared" si="2"/>
        <v>s</v>
      </c>
      <c r="F53" s="593"/>
      <c r="G53" s="593"/>
      <c r="H53" s="593"/>
      <c r="I53" s="604">
        <v>1</v>
      </c>
      <c r="J53" s="605">
        <v>0</v>
      </c>
      <c r="K53" s="605">
        <v>2</v>
      </c>
      <c r="L53" s="606">
        <v>2</v>
      </c>
      <c r="M53" s="607">
        <v>4354</v>
      </c>
      <c r="N53" s="607">
        <v>2178</v>
      </c>
      <c r="O53" s="605">
        <v>1</v>
      </c>
      <c r="P53" s="608">
        <v>0.5</v>
      </c>
      <c r="Q53" s="608"/>
      <c r="R53" s="608"/>
      <c r="S53" s="608"/>
      <c r="T53" s="608"/>
      <c r="U53" s="608"/>
      <c r="V53" s="608"/>
      <c r="W53" s="608"/>
      <c r="X53" s="608"/>
      <c r="Y53" s="537">
        <v>1</v>
      </c>
      <c r="Z53" s="608" t="s">
        <v>434</v>
      </c>
      <c r="AA53" s="608" t="str">
        <f>IF(BP53=1,"Female","Male")</f>
        <v>Male</v>
      </c>
      <c r="AB53" s="537">
        <f>IF(Z53="re-elected",1,0)</f>
        <v>1</v>
      </c>
      <c r="AC53" s="537">
        <f>IF(Z53="stood down",1,0)</f>
        <v>0</v>
      </c>
      <c r="AD53" s="537">
        <f>IF(Z53="unopposed",1,0)</f>
        <v>0</v>
      </c>
      <c r="AE53" s="537">
        <f>IF(Z53="defeated",1,0)</f>
        <v>0</v>
      </c>
      <c r="AF53" s="605">
        <v>0</v>
      </c>
      <c r="AG53" s="596">
        <v>4345</v>
      </c>
      <c r="AH53" s="607">
        <v>9</v>
      </c>
      <c r="AI53" s="609">
        <v>2.0670647680293983E-3</v>
      </c>
      <c r="AJ53" s="607">
        <v>4354</v>
      </c>
      <c r="AK53" s="607">
        <v>7010</v>
      </c>
      <c r="AL53" s="608">
        <v>0.62111269614835951</v>
      </c>
      <c r="AM53" s="596">
        <v>4345</v>
      </c>
      <c r="AN53" s="596">
        <v>9</v>
      </c>
      <c r="AO53" s="607">
        <v>4354</v>
      </c>
      <c r="AP53" s="607">
        <v>2169</v>
      </c>
      <c r="AQ53" s="608">
        <v>0.4991944764096663</v>
      </c>
      <c r="AR53" s="607">
        <v>9</v>
      </c>
      <c r="AS53" s="608">
        <v>1</v>
      </c>
      <c r="AT53" s="607">
        <v>2178</v>
      </c>
      <c r="AU53" s="608">
        <v>0.50022967386311434</v>
      </c>
      <c r="AV53" s="607">
        <v>59</v>
      </c>
      <c r="AW53" s="608">
        <v>2.7201475334255418E-2</v>
      </c>
      <c r="AX53" s="607">
        <v>2</v>
      </c>
      <c r="AY53" s="608">
        <v>0.22222222222222221</v>
      </c>
      <c r="AZ53" s="607">
        <v>61</v>
      </c>
      <c r="BA53" s="608">
        <v>2.8007346189164371E-2</v>
      </c>
      <c r="BB53" s="607">
        <v>46</v>
      </c>
      <c r="BC53" s="608">
        <v>0.77966101694915257</v>
      </c>
      <c r="BD53" s="607">
        <v>2</v>
      </c>
      <c r="BE53" s="608">
        <v>1</v>
      </c>
      <c r="BF53" s="607">
        <v>48</v>
      </c>
      <c r="BG53" s="608">
        <v>0.78688524590163933</v>
      </c>
      <c r="BH53" s="607">
        <v>0</v>
      </c>
      <c r="BI53" s="608">
        <v>0</v>
      </c>
      <c r="BJ53" s="607">
        <v>44</v>
      </c>
      <c r="BK53" s="608">
        <v>2.0202020202020204E-2</v>
      </c>
      <c r="BL53" s="607">
        <v>44</v>
      </c>
      <c r="BM53" s="608">
        <v>2.0202020202020204E-2</v>
      </c>
      <c r="BN53" s="607">
        <v>0</v>
      </c>
      <c r="BO53" s="608">
        <v>0</v>
      </c>
      <c r="BP53" s="607">
        <v>0</v>
      </c>
      <c r="BQ53" s="608">
        <v>0</v>
      </c>
    </row>
    <row r="54" spans="1:69" s="911" customFormat="1" ht="13.5" thickBot="1" x14ac:dyDescent="0.25">
      <c r="A54" s="593" t="s">
        <v>731</v>
      </c>
      <c r="B54" s="593" t="s">
        <v>515</v>
      </c>
      <c r="C54" s="593" t="s">
        <v>504</v>
      </c>
      <c r="D54" s="593" t="s">
        <v>505</v>
      </c>
      <c r="E54" s="593" t="str">
        <f t="shared" si="2"/>
        <v>s</v>
      </c>
      <c r="F54" s="909" t="s">
        <v>1091</v>
      </c>
      <c r="G54" s="910">
        <f>IF(ISERROR(FIND("/",F54)),1,LEFT(F54,1))*1</f>
        <v>2</v>
      </c>
      <c r="H54" s="910">
        <f>IF(ISERROR(FIND("/",F54)),1,RIGHT(F54,1))*1</f>
        <v>2</v>
      </c>
      <c r="I54" s="465">
        <v>6</v>
      </c>
      <c r="J54" s="605">
        <v>0</v>
      </c>
      <c r="K54" s="605">
        <v>12</v>
      </c>
      <c r="L54" s="606">
        <v>2</v>
      </c>
      <c r="M54" s="607">
        <v>479.5</v>
      </c>
      <c r="N54" s="607">
        <v>316</v>
      </c>
      <c r="O54" s="605">
        <v>3</v>
      </c>
      <c r="P54" s="608">
        <v>0.25</v>
      </c>
      <c r="Q54" s="605">
        <v>3</v>
      </c>
      <c r="R54" s="608">
        <v>0.5</v>
      </c>
      <c r="S54" s="605">
        <v>3</v>
      </c>
      <c r="T54" s="608">
        <v>0.42857142857142855</v>
      </c>
      <c r="U54" s="605">
        <v>3</v>
      </c>
      <c r="V54" s="608">
        <v>0.25</v>
      </c>
      <c r="W54" s="605">
        <v>2</v>
      </c>
      <c r="X54" s="608">
        <v>0.33333333333333331</v>
      </c>
      <c r="Y54" s="608"/>
      <c r="Z54" s="608"/>
      <c r="AA54" s="608"/>
      <c r="AB54" s="608"/>
      <c r="AC54" s="608"/>
      <c r="AD54" s="608"/>
      <c r="AE54" s="608"/>
      <c r="AF54" s="608"/>
      <c r="AG54" s="913">
        <v>2765</v>
      </c>
      <c r="AH54" s="607">
        <v>112</v>
      </c>
      <c r="AI54" s="609">
        <v>3.8929440389294405E-2</v>
      </c>
      <c r="AJ54" s="607">
        <v>2877</v>
      </c>
      <c r="AK54" s="607">
        <v>3960</v>
      </c>
      <c r="AL54" s="608">
        <v>0.72651515151515156</v>
      </c>
      <c r="AM54" s="596">
        <v>2765</v>
      </c>
      <c r="AN54" s="596">
        <v>112</v>
      </c>
      <c r="AO54" s="607">
        <v>2877</v>
      </c>
      <c r="AP54" s="607">
        <v>1793</v>
      </c>
      <c r="AQ54" s="608">
        <v>0.6484629294755877</v>
      </c>
      <c r="AR54" s="607">
        <v>103</v>
      </c>
      <c r="AS54" s="608">
        <v>0.9196428571428571</v>
      </c>
      <c r="AT54" s="607">
        <v>1896</v>
      </c>
      <c r="AU54" s="608">
        <v>0.65901981230448381</v>
      </c>
      <c r="AV54" s="607">
        <v>23</v>
      </c>
      <c r="AW54" s="608">
        <v>1.2827663134411601E-2</v>
      </c>
      <c r="AX54" s="605">
        <v>26</v>
      </c>
      <c r="AY54" s="608">
        <v>0.25242718446601942</v>
      </c>
      <c r="AZ54" s="605">
        <v>49</v>
      </c>
      <c r="BA54" s="608">
        <v>2.5843881856540084E-2</v>
      </c>
      <c r="BB54" s="607">
        <v>22</v>
      </c>
      <c r="BC54" s="608">
        <v>0.95652173913043481</v>
      </c>
      <c r="BD54" s="605">
        <v>25</v>
      </c>
      <c r="BE54" s="608">
        <v>0.96153846153846156</v>
      </c>
      <c r="BF54" s="605">
        <v>47</v>
      </c>
      <c r="BG54" s="608">
        <v>0.95918367346938771</v>
      </c>
      <c r="BH54" s="607">
        <v>4</v>
      </c>
      <c r="BI54" s="608">
        <v>2.1097046413502108E-3</v>
      </c>
      <c r="BJ54" s="607">
        <v>20</v>
      </c>
      <c r="BK54" s="608">
        <v>1.0548523206751054E-2</v>
      </c>
      <c r="BL54" s="607">
        <v>24</v>
      </c>
      <c r="BM54" s="608">
        <v>1.2658227848101266E-2</v>
      </c>
      <c r="BN54" s="605">
        <v>1</v>
      </c>
      <c r="BO54" s="608">
        <v>8.3333333333333329E-2</v>
      </c>
      <c r="BP54" s="605">
        <v>1</v>
      </c>
      <c r="BQ54" s="608">
        <v>0.16666666666666666</v>
      </c>
    </row>
    <row r="55" spans="1:69" s="911" customFormat="1" ht="13.5" thickBot="1" x14ac:dyDescent="0.25">
      <c r="A55" s="593" t="s">
        <v>731</v>
      </c>
      <c r="B55" s="593" t="s">
        <v>509</v>
      </c>
      <c r="C55" s="593" t="s">
        <v>504</v>
      </c>
      <c r="D55" s="593" t="s">
        <v>505</v>
      </c>
      <c r="E55" s="593" t="str">
        <f t="shared" si="2"/>
        <v>s</v>
      </c>
      <c r="F55" s="593"/>
      <c r="G55" s="593"/>
      <c r="H55" s="593"/>
      <c r="I55" s="604">
        <v>1</v>
      </c>
      <c r="J55" s="605">
        <v>0</v>
      </c>
      <c r="K55" s="605">
        <v>3</v>
      </c>
      <c r="L55" s="606">
        <v>3</v>
      </c>
      <c r="M55" s="607">
        <v>2877</v>
      </c>
      <c r="N55" s="607">
        <v>1896</v>
      </c>
      <c r="O55" s="605">
        <v>2</v>
      </c>
      <c r="P55" s="608">
        <v>0.66666666666666663</v>
      </c>
      <c r="Q55" s="608"/>
      <c r="R55" s="608"/>
      <c r="S55" s="608"/>
      <c r="T55" s="608"/>
      <c r="U55" s="608"/>
      <c r="V55" s="608"/>
      <c r="W55" s="608"/>
      <c r="X55" s="608"/>
      <c r="Y55" s="537">
        <v>1</v>
      </c>
      <c r="Z55" s="608" t="s">
        <v>310</v>
      </c>
      <c r="AB55" s="608" t="str">
        <f>IF(BP55=1,"Female","Male")</f>
        <v>Female</v>
      </c>
      <c r="AC55" s="537">
        <f>IF(Z55="stood down",1,0)</f>
        <v>1</v>
      </c>
      <c r="AD55" s="537">
        <f>IF(Z55="unopposed",1,0)</f>
        <v>0</v>
      </c>
      <c r="AE55" s="537">
        <f>IF(Z55="defeated",1,0)</f>
        <v>0</v>
      </c>
      <c r="AF55" s="605">
        <v>0</v>
      </c>
      <c r="AG55" s="596">
        <v>2765</v>
      </c>
      <c r="AH55" s="607">
        <v>112</v>
      </c>
      <c r="AI55" s="609">
        <v>3.8929440389294405E-2</v>
      </c>
      <c r="AJ55" s="607">
        <v>2877</v>
      </c>
      <c r="AK55" s="607">
        <v>3960</v>
      </c>
      <c r="AL55" s="608">
        <v>0.72651515151515156</v>
      </c>
      <c r="AM55" s="596">
        <v>2765</v>
      </c>
      <c r="AN55" s="596">
        <v>112</v>
      </c>
      <c r="AO55" s="607">
        <v>2877</v>
      </c>
      <c r="AP55" s="607">
        <v>1793</v>
      </c>
      <c r="AQ55" s="608">
        <v>0.6484629294755877</v>
      </c>
      <c r="AR55" s="607">
        <v>103</v>
      </c>
      <c r="AS55" s="608">
        <v>0.9196428571428571</v>
      </c>
      <c r="AT55" s="607">
        <v>1896</v>
      </c>
      <c r="AU55" s="608">
        <v>0.65901981230448381</v>
      </c>
      <c r="AV55" s="607">
        <v>23</v>
      </c>
      <c r="AW55" s="608">
        <v>1.2827663134411601E-2</v>
      </c>
      <c r="AX55" s="607">
        <v>26</v>
      </c>
      <c r="AY55" s="608">
        <v>0.25242718446601942</v>
      </c>
      <c r="AZ55" s="607">
        <v>49</v>
      </c>
      <c r="BA55" s="608">
        <v>2.5843881856540084E-2</v>
      </c>
      <c r="BB55" s="607">
        <v>22</v>
      </c>
      <c r="BC55" s="608">
        <v>0.95652173913043481</v>
      </c>
      <c r="BD55" s="607">
        <v>25</v>
      </c>
      <c r="BE55" s="608">
        <v>0.96153846153846156</v>
      </c>
      <c r="BF55" s="607">
        <v>47</v>
      </c>
      <c r="BG55" s="608">
        <v>0.95918367346938771</v>
      </c>
      <c r="BH55" s="607">
        <v>0</v>
      </c>
      <c r="BI55" s="608">
        <v>0</v>
      </c>
      <c r="BJ55" s="607">
        <v>25</v>
      </c>
      <c r="BK55" s="608">
        <v>1.3185654008438819E-2</v>
      </c>
      <c r="BL55" s="607">
        <v>25</v>
      </c>
      <c r="BM55" s="608">
        <v>1.3185654008438819E-2</v>
      </c>
      <c r="BN55" s="607">
        <v>1</v>
      </c>
      <c r="BO55" s="608">
        <v>0.33333333333333331</v>
      </c>
      <c r="BP55" s="607">
        <v>1</v>
      </c>
      <c r="BQ55" s="608">
        <v>1</v>
      </c>
    </row>
    <row r="56" spans="1:69" s="911" customFormat="1" ht="13.5" thickBot="1" x14ac:dyDescent="0.25">
      <c r="A56" s="593" t="s">
        <v>735</v>
      </c>
      <c r="B56" s="593" t="s">
        <v>515</v>
      </c>
      <c r="C56" s="593" t="s">
        <v>504</v>
      </c>
      <c r="D56" s="593" t="s">
        <v>519</v>
      </c>
      <c r="E56" s="593" t="str">
        <f t="shared" si="2"/>
        <v>l</v>
      </c>
      <c r="F56" s="909" t="s">
        <v>1095</v>
      </c>
      <c r="G56" s="910">
        <f>IF(ISERROR(FIND("/",F56)),1,LEFT(F56,1))*1</f>
        <v>3</v>
      </c>
      <c r="H56" s="910">
        <f>IF(ISERROR(FIND("/",F56)),1,RIGHT(F56,1))*1</f>
        <v>3</v>
      </c>
      <c r="I56" s="604">
        <v>10</v>
      </c>
      <c r="J56" s="605">
        <v>0</v>
      </c>
      <c r="K56" s="605">
        <v>21</v>
      </c>
      <c r="L56" s="606">
        <v>2.1</v>
      </c>
      <c r="M56" s="607">
        <v>2076.1999999999998</v>
      </c>
      <c r="N56" s="607">
        <v>964.9</v>
      </c>
      <c r="O56" s="605">
        <v>8</v>
      </c>
      <c r="P56" s="608">
        <v>0.38095238095238093</v>
      </c>
      <c r="Q56" s="605">
        <v>8</v>
      </c>
      <c r="R56" s="608">
        <v>0.8</v>
      </c>
      <c r="S56" s="605">
        <v>9</v>
      </c>
      <c r="T56" s="608">
        <v>0.81818181818181823</v>
      </c>
      <c r="U56" s="398"/>
      <c r="V56" s="399"/>
      <c r="W56" s="398"/>
      <c r="X56" s="399"/>
      <c r="Y56" s="399"/>
      <c r="Z56" s="399"/>
      <c r="AA56" s="399"/>
      <c r="AB56" s="399"/>
      <c r="AC56" s="399"/>
      <c r="AD56" s="399"/>
      <c r="AE56" s="399"/>
      <c r="AF56" s="399"/>
      <c r="AG56" s="126">
        <v>20743</v>
      </c>
      <c r="AH56" s="607">
        <v>19</v>
      </c>
      <c r="AI56" s="609">
        <v>9.1513341681918891E-4</v>
      </c>
      <c r="AJ56" s="607">
        <v>20762</v>
      </c>
      <c r="AK56" s="607">
        <v>29550</v>
      </c>
      <c r="AL56" s="608">
        <v>0.70260575296108296</v>
      </c>
      <c r="AM56" s="596">
        <v>20743</v>
      </c>
      <c r="AN56" s="596">
        <v>19</v>
      </c>
      <c r="AO56" s="607">
        <v>20762</v>
      </c>
      <c r="AP56" s="607">
        <v>9634</v>
      </c>
      <c r="AQ56" s="608">
        <v>0.46444583714988191</v>
      </c>
      <c r="AR56" s="607">
        <v>15</v>
      </c>
      <c r="AS56" s="608">
        <v>0.78947368421052633</v>
      </c>
      <c r="AT56" s="607">
        <v>9649</v>
      </c>
      <c r="AU56" s="608">
        <v>0.46474328099412388</v>
      </c>
      <c r="AV56" s="607">
        <v>64</v>
      </c>
      <c r="AW56" s="608">
        <v>6.6431388831222756E-3</v>
      </c>
      <c r="AX56" s="605">
        <v>0</v>
      </c>
      <c r="AY56" s="608">
        <v>0</v>
      </c>
      <c r="AZ56" s="605">
        <v>64</v>
      </c>
      <c r="BA56" s="608">
        <v>6.6328116903306041E-3</v>
      </c>
      <c r="BB56" s="607">
        <v>64</v>
      </c>
      <c r="BC56" s="608">
        <v>1</v>
      </c>
      <c r="BD56" s="605">
        <v>0</v>
      </c>
      <c r="BE56" s="399" t="s">
        <v>323</v>
      </c>
      <c r="BF56" s="605">
        <v>64</v>
      </c>
      <c r="BG56" s="608">
        <v>1</v>
      </c>
      <c r="BH56" s="607">
        <v>26</v>
      </c>
      <c r="BI56" s="608">
        <v>2.6945797491968078E-3</v>
      </c>
      <c r="BJ56" s="607">
        <v>203</v>
      </c>
      <c r="BK56" s="608">
        <v>2.1038449580267383E-2</v>
      </c>
      <c r="BL56" s="607">
        <v>229</v>
      </c>
      <c r="BM56" s="608">
        <v>2.3733029329464195E-2</v>
      </c>
      <c r="BN56" s="605">
        <v>7</v>
      </c>
      <c r="BO56" s="608">
        <v>0.33333333333333331</v>
      </c>
      <c r="BP56" s="605">
        <v>4</v>
      </c>
      <c r="BQ56" s="608">
        <v>0.4</v>
      </c>
    </row>
    <row r="57" spans="1:69" s="911" customFormat="1" ht="13.5" thickBot="1" x14ac:dyDescent="0.25">
      <c r="A57" s="593" t="s">
        <v>735</v>
      </c>
      <c r="B57" s="593" t="s">
        <v>509</v>
      </c>
      <c r="C57" s="593" t="s">
        <v>504</v>
      </c>
      <c r="D57" s="593" t="s">
        <v>519</v>
      </c>
      <c r="E57" s="593" t="str">
        <f t="shared" si="2"/>
        <v>l</v>
      </c>
      <c r="F57" s="593"/>
      <c r="G57" s="593"/>
      <c r="H57" s="593"/>
      <c r="I57" s="604">
        <v>1</v>
      </c>
      <c r="J57" s="605">
        <v>0</v>
      </c>
      <c r="K57" s="605">
        <v>2</v>
      </c>
      <c r="L57" s="606">
        <v>2</v>
      </c>
      <c r="M57" s="607">
        <v>20762</v>
      </c>
      <c r="N57" s="607">
        <v>9649</v>
      </c>
      <c r="O57" s="605">
        <v>2</v>
      </c>
      <c r="P57" s="608">
        <v>1</v>
      </c>
      <c r="Q57" s="608"/>
      <c r="R57" s="608"/>
      <c r="S57" s="608"/>
      <c r="T57" s="608"/>
      <c r="U57" s="608"/>
      <c r="V57" s="608"/>
      <c r="W57" s="608"/>
      <c r="X57" s="608"/>
      <c r="Y57" s="537">
        <v>1</v>
      </c>
      <c r="Z57" s="608" t="s">
        <v>434</v>
      </c>
      <c r="AA57" s="911">
        <v>1</v>
      </c>
      <c r="AB57" s="608" t="str">
        <f>IF(BP57=1,"Female","Male")</f>
        <v>Male</v>
      </c>
      <c r="AC57" s="537">
        <f>IF(Z57="stood down",1,0)</f>
        <v>0</v>
      </c>
      <c r="AD57" s="537">
        <f>IF(Z57="unopposed",1,0)</f>
        <v>0</v>
      </c>
      <c r="AE57" s="537">
        <f>IF(Z57="defeated",1,0)</f>
        <v>0</v>
      </c>
      <c r="AF57" s="605">
        <v>0</v>
      </c>
      <c r="AG57" s="596">
        <v>20743</v>
      </c>
      <c r="AH57" s="607">
        <v>19</v>
      </c>
      <c r="AI57" s="609">
        <v>9.1513341681918891E-4</v>
      </c>
      <c r="AJ57" s="607">
        <v>20762</v>
      </c>
      <c r="AK57" s="607">
        <v>29550</v>
      </c>
      <c r="AL57" s="608">
        <v>0.70260575296108296</v>
      </c>
      <c r="AM57" s="596">
        <v>20743</v>
      </c>
      <c r="AN57" s="596">
        <v>19</v>
      </c>
      <c r="AO57" s="607">
        <v>20762</v>
      </c>
      <c r="AP57" s="607">
        <v>9634</v>
      </c>
      <c r="AQ57" s="608">
        <v>0.46444583714988191</v>
      </c>
      <c r="AR57" s="607">
        <v>15</v>
      </c>
      <c r="AS57" s="608">
        <v>0.78947368421052633</v>
      </c>
      <c r="AT57" s="607">
        <v>9649</v>
      </c>
      <c r="AU57" s="608">
        <v>0.46474328099412388</v>
      </c>
      <c r="AV57" s="607">
        <v>64</v>
      </c>
      <c r="AW57" s="608">
        <v>6.6431388831222756E-3</v>
      </c>
      <c r="AX57" s="607">
        <v>0</v>
      </c>
      <c r="AY57" s="608">
        <v>0</v>
      </c>
      <c r="AZ57" s="607">
        <v>64</v>
      </c>
      <c r="BA57" s="608">
        <v>6.6328116903306041E-3</v>
      </c>
      <c r="BB57" s="607">
        <v>64</v>
      </c>
      <c r="BC57" s="608">
        <v>1</v>
      </c>
      <c r="BD57" s="607">
        <v>0</v>
      </c>
      <c r="BE57" s="608" t="s">
        <v>323</v>
      </c>
      <c r="BF57" s="607">
        <v>64</v>
      </c>
      <c r="BG57" s="608">
        <v>1</v>
      </c>
      <c r="BH57" s="607">
        <v>2</v>
      </c>
      <c r="BI57" s="608">
        <v>2.0727536532283138E-4</v>
      </c>
      <c r="BJ57" s="607">
        <v>118</v>
      </c>
      <c r="BK57" s="608">
        <v>1.2229246554047052E-2</v>
      </c>
      <c r="BL57" s="607">
        <v>120</v>
      </c>
      <c r="BM57" s="608">
        <v>1.2436521919369883E-2</v>
      </c>
      <c r="BN57" s="607">
        <v>0</v>
      </c>
      <c r="BO57" s="608">
        <v>0</v>
      </c>
      <c r="BP57" s="607">
        <v>0</v>
      </c>
      <c r="BQ57" s="608">
        <v>0</v>
      </c>
    </row>
    <row r="58" spans="1:69" s="911" customFormat="1" ht="13.5" thickBot="1" x14ac:dyDescent="0.25">
      <c r="A58" s="593" t="s">
        <v>738</v>
      </c>
      <c r="B58" s="593" t="s">
        <v>528</v>
      </c>
      <c r="C58" s="593" t="s">
        <v>504</v>
      </c>
      <c r="D58" s="593" t="s">
        <v>519</v>
      </c>
      <c r="E58" s="593" t="str">
        <f>IF(AK58&gt;200000,"l","s")</f>
        <v>l</v>
      </c>
      <c r="F58" s="909" t="s">
        <v>1101</v>
      </c>
      <c r="G58" s="910">
        <f>IF(ISERROR(FIND("/",F58)),1,LEFT(F58,1))*1</f>
        <v>6</v>
      </c>
      <c r="H58" s="910">
        <f>IF(ISERROR(FIND("/",F58)),1,RIGHT(F58,1))*1</f>
        <v>6</v>
      </c>
      <c r="I58" s="604">
        <v>12</v>
      </c>
      <c r="J58" s="605">
        <v>0</v>
      </c>
      <c r="K58" s="605">
        <v>28</v>
      </c>
      <c r="L58" s="914">
        <v>2.3333333333333335</v>
      </c>
      <c r="M58" s="607">
        <v>12995.833333333334</v>
      </c>
      <c r="N58" s="607">
        <v>6407.083333333333</v>
      </c>
      <c r="O58" s="605">
        <v>10</v>
      </c>
      <c r="P58" s="915">
        <v>0.35714285714285715</v>
      </c>
      <c r="Q58" s="605">
        <v>8</v>
      </c>
      <c r="R58" s="915">
        <v>0.66666666666666663</v>
      </c>
      <c r="S58" s="915"/>
      <c r="T58" s="915"/>
      <c r="U58" s="915"/>
      <c r="V58" s="915"/>
      <c r="W58" s="915"/>
      <c r="X58" s="915"/>
      <c r="Y58" s="915"/>
      <c r="Z58" s="915"/>
      <c r="AA58" s="915"/>
      <c r="AB58" s="915"/>
      <c r="AC58" s="915"/>
      <c r="AD58" s="915"/>
      <c r="AE58" s="915"/>
      <c r="AF58" s="915"/>
      <c r="AG58" s="126">
        <v>155618</v>
      </c>
      <c r="AH58" s="607">
        <v>332</v>
      </c>
      <c r="AI58" s="609">
        <v>2.128887463930747E-3</v>
      </c>
      <c r="AJ58" s="607">
        <v>155950</v>
      </c>
      <c r="AK58" s="607">
        <v>230250</v>
      </c>
      <c r="AL58" s="608">
        <v>0.6773072747014115</v>
      </c>
      <c r="AM58" s="596">
        <v>155618</v>
      </c>
      <c r="AN58" s="596">
        <v>332</v>
      </c>
      <c r="AO58" s="607">
        <v>155950</v>
      </c>
      <c r="AP58" s="607">
        <v>76619</v>
      </c>
      <c r="AQ58" s="608">
        <v>0.4923530696963076</v>
      </c>
      <c r="AR58" s="607">
        <v>266</v>
      </c>
      <c r="AS58" s="608">
        <v>0.8012048192771084</v>
      </c>
      <c r="AT58" s="607">
        <v>76885</v>
      </c>
      <c r="AU58" s="608">
        <v>0.49301058031420325</v>
      </c>
      <c r="AV58" s="607">
        <v>703</v>
      </c>
      <c r="AW58" s="608">
        <v>9.175269841684177E-3</v>
      </c>
      <c r="AX58" s="607">
        <v>30</v>
      </c>
      <c r="AY58" s="608">
        <v>0.11278195488721804</v>
      </c>
      <c r="AZ58" s="607">
        <v>733</v>
      </c>
      <c r="BA58" s="608">
        <v>9.5337191909995456E-3</v>
      </c>
      <c r="BB58" s="607">
        <v>665</v>
      </c>
      <c r="BC58" s="608">
        <v>0.94594594594594594</v>
      </c>
      <c r="BD58" s="607">
        <v>26</v>
      </c>
      <c r="BE58" s="608">
        <v>0.8666666666666667</v>
      </c>
      <c r="BF58" s="607">
        <v>691</v>
      </c>
      <c r="BG58" s="608">
        <v>0.94270122783083221</v>
      </c>
      <c r="BH58" s="607">
        <v>227</v>
      </c>
      <c r="BI58" s="608">
        <v>2.9524614684268715E-3</v>
      </c>
      <c r="BJ58" s="607">
        <v>5268</v>
      </c>
      <c r="BK58" s="608">
        <v>6.8517916368602452E-2</v>
      </c>
      <c r="BL58" s="607">
        <v>5495</v>
      </c>
      <c r="BM58" s="608">
        <v>7.1470377837029336E-2</v>
      </c>
      <c r="BN58" s="607">
        <v>7</v>
      </c>
      <c r="BO58" s="608">
        <v>0.25</v>
      </c>
      <c r="BP58" s="607">
        <v>2</v>
      </c>
      <c r="BQ58" s="608">
        <v>0.16666666666666666</v>
      </c>
    </row>
    <row r="59" spans="1:69" s="911" customFormat="1" ht="13.5" thickBot="1" x14ac:dyDescent="0.25">
      <c r="A59" s="593" t="s">
        <v>752</v>
      </c>
      <c r="B59" s="593" t="s">
        <v>515</v>
      </c>
      <c r="C59" s="593" t="s">
        <v>518</v>
      </c>
      <c r="D59" s="593" t="s">
        <v>505</v>
      </c>
      <c r="E59" s="593" t="str">
        <f t="shared" ref="E59:E64" si="3">IF(AK59&gt;20000,"l","s")</f>
        <v>l</v>
      </c>
      <c r="F59" s="909" t="s">
        <v>1095</v>
      </c>
      <c r="G59" s="910">
        <f>IF(ISERROR(FIND("/",F59)),1,LEFT(F59,1))*1</f>
        <v>3</v>
      </c>
      <c r="H59" s="910">
        <f>IF(ISERROR(FIND("/",F59)),1,RIGHT(F59,1))*1</f>
        <v>3</v>
      </c>
      <c r="I59" s="604">
        <v>13</v>
      </c>
      <c r="J59" s="605">
        <v>0</v>
      </c>
      <c r="K59" s="605">
        <v>31</v>
      </c>
      <c r="L59" s="606">
        <v>2.3846153846153846</v>
      </c>
      <c r="M59" s="607">
        <v>2491.9230769230771</v>
      </c>
      <c r="N59" s="607">
        <v>1408.7692307692307</v>
      </c>
      <c r="O59" s="605">
        <v>11</v>
      </c>
      <c r="P59" s="608">
        <v>0.35483870967741937</v>
      </c>
      <c r="Q59" s="605">
        <v>5</v>
      </c>
      <c r="R59" s="608">
        <v>0.38461538461538464</v>
      </c>
      <c r="S59" s="605">
        <v>6</v>
      </c>
      <c r="T59" s="608">
        <v>0.42857142857142855</v>
      </c>
      <c r="U59" s="398"/>
      <c r="V59" s="399"/>
      <c r="W59" s="398"/>
      <c r="X59" s="399"/>
      <c r="Y59" s="399"/>
      <c r="Z59" s="399"/>
      <c r="AA59" s="399"/>
      <c r="AB59" s="399"/>
      <c r="AC59" s="399"/>
      <c r="AD59" s="399"/>
      <c r="AE59" s="399"/>
      <c r="AF59" s="399"/>
      <c r="AG59" s="126">
        <v>32244</v>
      </c>
      <c r="AH59" s="607">
        <v>151</v>
      </c>
      <c r="AI59" s="609">
        <v>4.6612131501774963E-3</v>
      </c>
      <c r="AJ59" s="607">
        <v>32395</v>
      </c>
      <c r="AK59" s="607">
        <v>44990</v>
      </c>
      <c r="AL59" s="608">
        <v>0.72004889975550124</v>
      </c>
      <c r="AM59" s="596">
        <v>32244</v>
      </c>
      <c r="AN59" s="596">
        <v>151</v>
      </c>
      <c r="AO59" s="607">
        <v>32395</v>
      </c>
      <c r="AP59" s="607">
        <v>18182</v>
      </c>
      <c r="AQ59" s="608">
        <v>0.56388785510482575</v>
      </c>
      <c r="AR59" s="607">
        <v>132</v>
      </c>
      <c r="AS59" s="608">
        <v>0.8741721854304636</v>
      </c>
      <c r="AT59" s="607">
        <v>18314</v>
      </c>
      <c r="AU59" s="608">
        <v>0.56533415650563357</v>
      </c>
      <c r="AV59" s="607">
        <v>97</v>
      </c>
      <c r="AW59" s="608">
        <v>5.3349466505334944E-3</v>
      </c>
      <c r="AX59" s="605">
        <v>19</v>
      </c>
      <c r="AY59" s="608">
        <v>0.14393939393939395</v>
      </c>
      <c r="AZ59" s="605">
        <v>116</v>
      </c>
      <c r="BA59" s="608">
        <v>6.3339521677405267E-3</v>
      </c>
      <c r="BB59" s="607">
        <v>97</v>
      </c>
      <c r="BC59" s="608">
        <v>1</v>
      </c>
      <c r="BD59" s="605">
        <v>19</v>
      </c>
      <c r="BE59" s="608">
        <v>1</v>
      </c>
      <c r="BF59" s="605">
        <v>116</v>
      </c>
      <c r="BG59" s="608">
        <v>1</v>
      </c>
      <c r="BH59" s="607">
        <v>246</v>
      </c>
      <c r="BI59" s="608">
        <v>1.3432346838484219E-2</v>
      </c>
      <c r="BJ59" s="607">
        <v>104</v>
      </c>
      <c r="BK59" s="608">
        <v>5.6787157365949543E-3</v>
      </c>
      <c r="BL59" s="607">
        <v>350</v>
      </c>
      <c r="BM59" s="608">
        <v>1.9111062575079173E-2</v>
      </c>
      <c r="BN59" s="605">
        <v>5</v>
      </c>
      <c r="BO59" s="608">
        <v>0.16129032258064516</v>
      </c>
      <c r="BP59" s="605">
        <v>2</v>
      </c>
      <c r="BQ59" s="608">
        <v>0.15384615384615385</v>
      </c>
    </row>
    <row r="60" spans="1:69" s="911" customFormat="1" ht="13.5" thickBot="1" x14ac:dyDescent="0.25">
      <c r="A60" s="593" t="s">
        <v>752</v>
      </c>
      <c r="B60" s="593" t="s">
        <v>509</v>
      </c>
      <c r="C60" s="593" t="s">
        <v>518</v>
      </c>
      <c r="D60" s="593" t="s">
        <v>505</v>
      </c>
      <c r="E60" s="593" t="str">
        <f t="shared" si="3"/>
        <v>l</v>
      </c>
      <c r="F60" s="593"/>
      <c r="G60" s="593"/>
      <c r="H60" s="593"/>
      <c r="I60" s="604">
        <v>1</v>
      </c>
      <c r="J60" s="605">
        <v>0</v>
      </c>
      <c r="K60" s="605">
        <v>2</v>
      </c>
      <c r="L60" s="606">
        <v>2</v>
      </c>
      <c r="M60" s="607">
        <v>32395</v>
      </c>
      <c r="N60" s="607">
        <v>18314</v>
      </c>
      <c r="O60" s="605">
        <v>1</v>
      </c>
      <c r="P60" s="608">
        <v>0.5</v>
      </c>
      <c r="Q60" s="608"/>
      <c r="R60" s="608"/>
      <c r="S60" s="608"/>
      <c r="T60" s="608"/>
      <c r="U60" s="608"/>
      <c r="V60" s="608"/>
      <c r="W60" s="608"/>
      <c r="X60" s="608"/>
      <c r="Y60" s="537">
        <v>1</v>
      </c>
      <c r="Z60" s="608" t="s">
        <v>434</v>
      </c>
      <c r="AA60" s="911">
        <v>1</v>
      </c>
      <c r="AB60" s="608" t="str">
        <f>IF(BP60=1,"Female","Male")</f>
        <v>Male</v>
      </c>
      <c r="AC60" s="537">
        <f>IF(Z60="stood down",1,0)</f>
        <v>0</v>
      </c>
      <c r="AD60" s="537">
        <f>IF(Z60="unopposed",1,0)</f>
        <v>0</v>
      </c>
      <c r="AE60" s="537">
        <f>IF(Z60="defeated",1,0)</f>
        <v>0</v>
      </c>
      <c r="AF60" s="605">
        <v>0</v>
      </c>
      <c r="AG60" s="596">
        <v>32244</v>
      </c>
      <c r="AH60" s="607">
        <v>151</v>
      </c>
      <c r="AI60" s="609">
        <v>4.6612131501774963E-3</v>
      </c>
      <c r="AJ60" s="607">
        <v>32395</v>
      </c>
      <c r="AK60" s="607">
        <v>44990</v>
      </c>
      <c r="AL60" s="608">
        <v>0.72004889975550124</v>
      </c>
      <c r="AM60" s="596">
        <v>32244</v>
      </c>
      <c r="AN60" s="596">
        <v>151</v>
      </c>
      <c r="AO60" s="607">
        <v>32395</v>
      </c>
      <c r="AP60" s="607">
        <v>18182</v>
      </c>
      <c r="AQ60" s="608">
        <v>0.56388785510482575</v>
      </c>
      <c r="AR60" s="607">
        <v>132</v>
      </c>
      <c r="AS60" s="608">
        <v>0.8741721854304636</v>
      </c>
      <c r="AT60" s="607">
        <v>18314</v>
      </c>
      <c r="AU60" s="608">
        <v>0.56533415650563357</v>
      </c>
      <c r="AV60" s="607">
        <v>97</v>
      </c>
      <c r="AW60" s="608">
        <v>5.3349466505334944E-3</v>
      </c>
      <c r="AX60" s="607">
        <v>19</v>
      </c>
      <c r="AY60" s="608">
        <v>0.14393939393939395</v>
      </c>
      <c r="AZ60" s="607">
        <v>116</v>
      </c>
      <c r="BA60" s="608">
        <v>6.3339521677405267E-3</v>
      </c>
      <c r="BB60" s="607">
        <v>97</v>
      </c>
      <c r="BC60" s="608">
        <v>1</v>
      </c>
      <c r="BD60" s="607">
        <v>19</v>
      </c>
      <c r="BE60" s="608">
        <v>1</v>
      </c>
      <c r="BF60" s="607">
        <v>116</v>
      </c>
      <c r="BG60" s="608">
        <v>1</v>
      </c>
      <c r="BH60" s="607">
        <v>28</v>
      </c>
      <c r="BI60" s="608">
        <v>1.5288850060063339E-3</v>
      </c>
      <c r="BJ60" s="607">
        <v>681</v>
      </c>
      <c r="BK60" s="608">
        <v>3.7184667467511194E-2</v>
      </c>
      <c r="BL60" s="607">
        <v>709</v>
      </c>
      <c r="BM60" s="608">
        <v>3.8713552473517529E-2</v>
      </c>
      <c r="BN60" s="607">
        <v>0</v>
      </c>
      <c r="BO60" s="608">
        <v>0</v>
      </c>
      <c r="BP60" s="607">
        <v>0</v>
      </c>
      <c r="BQ60" s="608">
        <v>0</v>
      </c>
    </row>
    <row r="61" spans="1:69" s="911" customFormat="1" ht="13.5" thickBot="1" x14ac:dyDescent="0.25">
      <c r="A61" s="593" t="s">
        <v>759</v>
      </c>
      <c r="B61" s="593" t="s">
        <v>515</v>
      </c>
      <c r="C61" s="593" t="s">
        <v>504</v>
      </c>
      <c r="D61" s="593" t="s">
        <v>519</v>
      </c>
      <c r="E61" s="593" t="str">
        <f t="shared" si="3"/>
        <v>l</v>
      </c>
      <c r="F61" s="909" t="s">
        <v>1095</v>
      </c>
      <c r="G61" s="910">
        <f>IF(ISERROR(FIND("/",F61)),1,LEFT(F61,1))*1</f>
        <v>3</v>
      </c>
      <c r="H61" s="910">
        <f>IF(ISERROR(FIND("/",F61)),1,RIGHT(F61,1))*1</f>
        <v>3</v>
      </c>
      <c r="I61" s="604">
        <v>10</v>
      </c>
      <c r="J61" s="605">
        <v>0</v>
      </c>
      <c r="K61" s="605">
        <v>23</v>
      </c>
      <c r="L61" s="606">
        <v>2.2999999999999998</v>
      </c>
      <c r="M61" s="607">
        <v>1718.8</v>
      </c>
      <c r="N61" s="607">
        <v>935.5</v>
      </c>
      <c r="O61" s="605">
        <v>8</v>
      </c>
      <c r="P61" s="608">
        <v>0.34782608695652173</v>
      </c>
      <c r="Q61" s="605">
        <v>6</v>
      </c>
      <c r="R61" s="608">
        <v>0.6</v>
      </c>
      <c r="S61" s="605">
        <v>7</v>
      </c>
      <c r="T61" s="608">
        <v>0.63636363636363635</v>
      </c>
      <c r="U61" s="398"/>
      <c r="V61" s="399"/>
      <c r="W61" s="398"/>
      <c r="X61" s="399"/>
      <c r="Y61" s="399"/>
      <c r="Z61" s="399"/>
      <c r="AA61" s="399"/>
      <c r="AB61" s="399"/>
      <c r="AC61" s="399"/>
      <c r="AD61" s="399"/>
      <c r="AE61" s="399"/>
      <c r="AF61" s="399"/>
      <c r="AG61" s="596">
        <v>17152</v>
      </c>
      <c r="AH61" s="607">
        <v>36</v>
      </c>
      <c r="AI61" s="609">
        <v>2.0944845240865721E-3</v>
      </c>
      <c r="AJ61" s="607">
        <v>17188</v>
      </c>
      <c r="AK61" s="607">
        <v>23270</v>
      </c>
      <c r="AL61" s="608">
        <v>0.7386334336055006</v>
      </c>
      <c r="AM61" s="596">
        <v>17152</v>
      </c>
      <c r="AN61" s="596">
        <v>36</v>
      </c>
      <c r="AO61" s="607">
        <v>17188</v>
      </c>
      <c r="AP61" s="607">
        <v>9321</v>
      </c>
      <c r="AQ61" s="608">
        <v>0.54343516791044777</v>
      </c>
      <c r="AR61" s="607">
        <v>34</v>
      </c>
      <c r="AS61" s="608">
        <v>0.94444444444444442</v>
      </c>
      <c r="AT61" s="607">
        <v>9355</v>
      </c>
      <c r="AU61" s="608">
        <v>0.54427507563416333</v>
      </c>
      <c r="AV61" s="607">
        <v>162</v>
      </c>
      <c r="AW61" s="608">
        <v>1.7380109430318636E-2</v>
      </c>
      <c r="AX61" s="605">
        <v>5</v>
      </c>
      <c r="AY61" s="608">
        <v>0.14705882352941177</v>
      </c>
      <c r="AZ61" s="605">
        <v>167</v>
      </c>
      <c r="BA61" s="608">
        <v>1.7851416354890431E-2</v>
      </c>
      <c r="BB61" s="607">
        <v>162</v>
      </c>
      <c r="BC61" s="608">
        <v>1</v>
      </c>
      <c r="BD61" s="605">
        <v>5</v>
      </c>
      <c r="BE61" s="608">
        <v>1</v>
      </c>
      <c r="BF61" s="605">
        <v>167</v>
      </c>
      <c r="BG61" s="608">
        <v>1</v>
      </c>
      <c r="BH61" s="607">
        <v>79</v>
      </c>
      <c r="BI61" s="608">
        <v>8.4446819882415813E-3</v>
      </c>
      <c r="BJ61" s="607">
        <v>427</v>
      </c>
      <c r="BK61" s="608">
        <v>4.5644040619989314E-2</v>
      </c>
      <c r="BL61" s="607">
        <v>506</v>
      </c>
      <c r="BM61" s="608">
        <v>5.4088722608230895E-2</v>
      </c>
      <c r="BN61" s="605">
        <v>5</v>
      </c>
      <c r="BO61" s="608">
        <v>0.21739130434782608</v>
      </c>
      <c r="BP61" s="605">
        <v>4</v>
      </c>
      <c r="BQ61" s="608">
        <v>0.4</v>
      </c>
    </row>
    <row r="62" spans="1:69" s="911" customFormat="1" ht="13.5" thickBot="1" x14ac:dyDescent="0.25">
      <c r="A62" s="593" t="s">
        <v>759</v>
      </c>
      <c r="B62" s="593" t="s">
        <v>509</v>
      </c>
      <c r="C62" s="593" t="s">
        <v>504</v>
      </c>
      <c r="D62" s="593" t="s">
        <v>519</v>
      </c>
      <c r="E62" s="593" t="str">
        <f t="shared" si="3"/>
        <v>l</v>
      </c>
      <c r="F62" s="593"/>
      <c r="G62" s="593"/>
      <c r="H62" s="593"/>
      <c r="I62" s="604">
        <v>1</v>
      </c>
      <c r="J62" s="605">
        <v>0</v>
      </c>
      <c r="K62" s="605">
        <v>5</v>
      </c>
      <c r="L62" s="606">
        <v>5</v>
      </c>
      <c r="M62" s="607">
        <v>17188</v>
      </c>
      <c r="N62" s="607">
        <v>9355</v>
      </c>
      <c r="O62" s="605">
        <v>3</v>
      </c>
      <c r="P62" s="608">
        <v>0.6</v>
      </c>
      <c r="Q62" s="608"/>
      <c r="R62" s="608"/>
      <c r="S62" s="498"/>
      <c r="T62" s="498"/>
      <c r="U62" s="498"/>
      <c r="V62" s="498"/>
      <c r="W62" s="498"/>
      <c r="X62" s="498"/>
      <c r="Y62" s="924">
        <v>3</v>
      </c>
      <c r="Z62" s="498" t="s">
        <v>434</v>
      </c>
      <c r="AA62" s="911">
        <v>1</v>
      </c>
      <c r="AB62" s="608" t="str">
        <f>IF(BP62=1,"Female","Male")</f>
        <v>Male</v>
      </c>
      <c r="AC62" s="924">
        <f>IF(Z62="stood down",1,0)</f>
        <v>0</v>
      </c>
      <c r="AD62" s="924">
        <f>IF(Z62="unopposed",1,0)</f>
        <v>0</v>
      </c>
      <c r="AE62" s="924">
        <f>IF(Z62="defeated",1,0)</f>
        <v>0</v>
      </c>
      <c r="AF62" s="497">
        <v>0</v>
      </c>
      <c r="AG62" s="916">
        <v>17152</v>
      </c>
      <c r="AH62" s="607">
        <v>36</v>
      </c>
      <c r="AI62" s="609">
        <v>2.0944845240865721E-3</v>
      </c>
      <c r="AJ62" s="607">
        <v>17188</v>
      </c>
      <c r="AK62" s="607">
        <v>23270</v>
      </c>
      <c r="AL62" s="608">
        <v>0.7386334336055006</v>
      </c>
      <c r="AM62" s="596">
        <v>17152</v>
      </c>
      <c r="AN62" s="596">
        <v>36</v>
      </c>
      <c r="AO62" s="607">
        <v>17188</v>
      </c>
      <c r="AP62" s="607">
        <v>9321</v>
      </c>
      <c r="AQ62" s="608">
        <v>0.54343516791044777</v>
      </c>
      <c r="AR62" s="607">
        <v>34</v>
      </c>
      <c r="AS62" s="608">
        <v>0.94444444444444442</v>
      </c>
      <c r="AT62" s="607">
        <v>9355</v>
      </c>
      <c r="AU62" s="608">
        <v>0.54427507563416333</v>
      </c>
      <c r="AV62" s="607">
        <v>162</v>
      </c>
      <c r="AW62" s="608">
        <v>1.7380109430318636E-2</v>
      </c>
      <c r="AX62" s="607">
        <v>5</v>
      </c>
      <c r="AY62" s="608">
        <v>0.14705882352941177</v>
      </c>
      <c r="AZ62" s="607">
        <v>167</v>
      </c>
      <c r="BA62" s="608">
        <v>1.7851416354890431E-2</v>
      </c>
      <c r="BB62" s="607">
        <v>162</v>
      </c>
      <c r="BC62" s="608">
        <v>1</v>
      </c>
      <c r="BD62" s="607">
        <v>5</v>
      </c>
      <c r="BE62" s="608">
        <v>1</v>
      </c>
      <c r="BF62" s="607">
        <v>167</v>
      </c>
      <c r="BG62" s="608">
        <v>1</v>
      </c>
      <c r="BH62" s="607">
        <v>18</v>
      </c>
      <c r="BI62" s="608">
        <v>1.9241047568145377E-3</v>
      </c>
      <c r="BJ62" s="607">
        <v>196</v>
      </c>
      <c r="BK62" s="608">
        <v>2.0951362907536079E-2</v>
      </c>
      <c r="BL62" s="607">
        <v>214</v>
      </c>
      <c r="BM62" s="608">
        <v>2.2875467664350616E-2</v>
      </c>
      <c r="BN62" s="607">
        <v>0</v>
      </c>
      <c r="BO62" s="608">
        <v>0</v>
      </c>
      <c r="BP62" s="607">
        <v>0</v>
      </c>
      <c r="BQ62" s="608">
        <v>0</v>
      </c>
    </row>
    <row r="63" spans="1:69" s="911" customFormat="1" ht="13.5" thickBot="1" x14ac:dyDescent="0.25">
      <c r="A63" s="593" t="s">
        <v>764</v>
      </c>
      <c r="B63" s="593" t="s">
        <v>515</v>
      </c>
      <c r="C63" s="593" t="s">
        <v>504</v>
      </c>
      <c r="D63" s="593" t="s">
        <v>519</v>
      </c>
      <c r="E63" s="593" t="str">
        <f t="shared" si="3"/>
        <v>l</v>
      </c>
      <c r="F63" s="909" t="s">
        <v>1095</v>
      </c>
      <c r="G63" s="910">
        <f>IF(ISERROR(FIND("/",F63)),1,LEFT(F63,1))*1</f>
        <v>3</v>
      </c>
      <c r="H63" s="910">
        <f>IF(ISERROR(FIND("/",F63)),1,RIGHT(F63,1))*1</f>
        <v>3</v>
      </c>
      <c r="I63" s="604">
        <v>11</v>
      </c>
      <c r="J63" s="605">
        <v>0</v>
      </c>
      <c r="K63" s="605">
        <v>17</v>
      </c>
      <c r="L63" s="606">
        <v>1.5454545454545454</v>
      </c>
      <c r="M63" s="607">
        <v>1965.909090909091</v>
      </c>
      <c r="N63" s="607">
        <v>827.27272727272725</v>
      </c>
      <c r="O63" s="605">
        <v>10</v>
      </c>
      <c r="P63" s="608">
        <v>0.58823529411764708</v>
      </c>
      <c r="Q63" s="605">
        <v>8</v>
      </c>
      <c r="R63" s="608">
        <v>0.72727272727272729</v>
      </c>
      <c r="S63" s="605">
        <v>9</v>
      </c>
      <c r="T63" s="608">
        <v>0.75</v>
      </c>
      <c r="U63" s="605">
        <v>1</v>
      </c>
      <c r="V63" s="608">
        <v>5.8823529411764705E-2</v>
      </c>
      <c r="W63" s="605">
        <v>1</v>
      </c>
      <c r="X63" s="608">
        <v>9.0909090909090912E-2</v>
      </c>
      <c r="Y63" s="608"/>
      <c r="Z63" s="608"/>
      <c r="AA63" s="608"/>
      <c r="AB63" s="608"/>
      <c r="AC63" s="608"/>
      <c r="AD63" s="608"/>
      <c r="AE63" s="608"/>
      <c r="AF63" s="608"/>
      <c r="AG63" s="126">
        <v>21607</v>
      </c>
      <c r="AH63" s="607">
        <v>18</v>
      </c>
      <c r="AI63" s="609">
        <v>8.3236994219653174E-4</v>
      </c>
      <c r="AJ63" s="607">
        <v>21625</v>
      </c>
      <c r="AK63" s="607">
        <v>31620</v>
      </c>
      <c r="AL63" s="608">
        <v>0.68390259329538272</v>
      </c>
      <c r="AM63" s="596">
        <v>21607</v>
      </c>
      <c r="AN63" s="596">
        <v>18</v>
      </c>
      <c r="AO63" s="607">
        <v>21625</v>
      </c>
      <c r="AP63" s="607">
        <v>9083</v>
      </c>
      <c r="AQ63" s="608">
        <v>0.42037302725968434</v>
      </c>
      <c r="AR63" s="607">
        <v>17</v>
      </c>
      <c r="AS63" s="608">
        <v>0.94444444444444442</v>
      </c>
      <c r="AT63" s="607">
        <v>9100</v>
      </c>
      <c r="AU63" s="608">
        <v>0.42080924855491331</v>
      </c>
      <c r="AV63" s="607">
        <v>41</v>
      </c>
      <c r="AW63" s="608">
        <v>4.5139271165914345E-3</v>
      </c>
      <c r="AX63" s="605">
        <v>3</v>
      </c>
      <c r="AY63" s="608">
        <v>0.17647058823529413</v>
      </c>
      <c r="AZ63" s="605">
        <v>44</v>
      </c>
      <c r="BA63" s="608">
        <v>4.8351648351648352E-3</v>
      </c>
      <c r="BB63" s="607">
        <v>33</v>
      </c>
      <c r="BC63" s="608">
        <v>0.80487804878048785</v>
      </c>
      <c r="BD63" s="605">
        <v>3</v>
      </c>
      <c r="BE63" s="608">
        <v>1</v>
      </c>
      <c r="BF63" s="605">
        <v>36</v>
      </c>
      <c r="BG63" s="608">
        <v>0.81818181818181823</v>
      </c>
      <c r="BH63" s="607">
        <v>19</v>
      </c>
      <c r="BI63" s="608">
        <v>2.0879120879120881E-3</v>
      </c>
      <c r="BJ63" s="607">
        <v>103</v>
      </c>
      <c r="BK63" s="608">
        <v>1.1318681318681318E-2</v>
      </c>
      <c r="BL63" s="607">
        <v>122</v>
      </c>
      <c r="BM63" s="608">
        <v>1.3406593406593406E-2</v>
      </c>
      <c r="BN63" s="605">
        <v>5</v>
      </c>
      <c r="BO63" s="608">
        <v>0.29411764705882354</v>
      </c>
      <c r="BP63" s="605">
        <v>3</v>
      </c>
      <c r="BQ63" s="608">
        <v>0.27272727272727271</v>
      </c>
    </row>
    <row r="64" spans="1:69" s="911" customFormat="1" ht="13.5" thickBot="1" x14ac:dyDescent="0.25">
      <c r="A64" s="593" t="s">
        <v>764</v>
      </c>
      <c r="B64" s="593" t="s">
        <v>509</v>
      </c>
      <c r="C64" s="593" t="s">
        <v>504</v>
      </c>
      <c r="D64" s="593" t="s">
        <v>519</v>
      </c>
      <c r="E64" s="593" t="str">
        <f t="shared" si="3"/>
        <v>l</v>
      </c>
      <c r="F64" s="593"/>
      <c r="G64" s="593"/>
      <c r="H64" s="593"/>
      <c r="I64" s="604">
        <v>1</v>
      </c>
      <c r="J64" s="605">
        <v>0</v>
      </c>
      <c r="K64" s="605">
        <v>3</v>
      </c>
      <c r="L64" s="606">
        <v>3</v>
      </c>
      <c r="M64" s="607">
        <v>21625</v>
      </c>
      <c r="N64" s="607">
        <v>9100</v>
      </c>
      <c r="O64" s="605">
        <v>1</v>
      </c>
      <c r="P64" s="608">
        <v>0.33333333333333331</v>
      </c>
      <c r="Q64" s="608"/>
      <c r="R64" s="608"/>
      <c r="S64" s="608"/>
      <c r="T64" s="608"/>
      <c r="U64" s="608"/>
      <c r="V64" s="608"/>
      <c r="W64" s="608"/>
      <c r="X64" s="608"/>
      <c r="Y64" s="537">
        <v>0</v>
      </c>
      <c r="Z64" s="608" t="s">
        <v>434</v>
      </c>
      <c r="AA64" s="911">
        <v>1</v>
      </c>
      <c r="AB64" s="608" t="str">
        <f>IF(BP64=1,"Female","Male")</f>
        <v>Male</v>
      </c>
      <c r="AC64" s="537">
        <f>IF(Z64="stood down",1,0)</f>
        <v>0</v>
      </c>
      <c r="AD64" s="537">
        <f>IF(Z64="unopposed",1,0)</f>
        <v>0</v>
      </c>
      <c r="AE64" s="537">
        <f>IF(Z64="defeated",1,0)</f>
        <v>0</v>
      </c>
      <c r="AF64" s="605">
        <v>0</v>
      </c>
      <c r="AG64" s="596">
        <v>21607</v>
      </c>
      <c r="AH64" s="607">
        <v>18</v>
      </c>
      <c r="AI64" s="609">
        <v>8.3236994219653174E-4</v>
      </c>
      <c r="AJ64" s="607">
        <v>21625</v>
      </c>
      <c r="AK64" s="607">
        <v>31620</v>
      </c>
      <c r="AL64" s="608">
        <v>0.68390259329538272</v>
      </c>
      <c r="AM64" s="596">
        <v>21607</v>
      </c>
      <c r="AN64" s="596">
        <v>18</v>
      </c>
      <c r="AO64" s="607">
        <v>21625</v>
      </c>
      <c r="AP64" s="607">
        <v>9083</v>
      </c>
      <c r="AQ64" s="608">
        <v>0.42037302725968434</v>
      </c>
      <c r="AR64" s="607">
        <v>17</v>
      </c>
      <c r="AS64" s="608">
        <v>0.94444444444444442</v>
      </c>
      <c r="AT64" s="607">
        <v>9100</v>
      </c>
      <c r="AU64" s="608">
        <v>0.42080924855491331</v>
      </c>
      <c r="AV64" s="607">
        <v>41</v>
      </c>
      <c r="AW64" s="608">
        <v>4.5139271165914345E-3</v>
      </c>
      <c r="AX64" s="607">
        <v>3</v>
      </c>
      <c r="AY64" s="608">
        <v>0.17647058823529413</v>
      </c>
      <c r="AZ64" s="607">
        <v>44</v>
      </c>
      <c r="BA64" s="608">
        <v>4.8351648351648352E-3</v>
      </c>
      <c r="BB64" s="607">
        <v>33</v>
      </c>
      <c r="BC64" s="608">
        <v>0.80487804878048785</v>
      </c>
      <c r="BD64" s="607">
        <v>3</v>
      </c>
      <c r="BE64" s="608">
        <v>1</v>
      </c>
      <c r="BF64" s="607">
        <v>36</v>
      </c>
      <c r="BG64" s="608">
        <v>0.81818181818181823</v>
      </c>
      <c r="BH64" s="607">
        <v>6</v>
      </c>
      <c r="BI64" s="608">
        <v>6.5934065934065934E-4</v>
      </c>
      <c r="BJ64" s="607">
        <v>262</v>
      </c>
      <c r="BK64" s="608">
        <v>2.8791208791208792E-2</v>
      </c>
      <c r="BL64" s="607">
        <v>268</v>
      </c>
      <c r="BM64" s="608">
        <v>2.9450549450549451E-2</v>
      </c>
      <c r="BN64" s="607">
        <v>0</v>
      </c>
      <c r="BO64" s="608">
        <v>0</v>
      </c>
      <c r="BP64" s="607">
        <v>0</v>
      </c>
      <c r="BQ64" s="608">
        <v>0</v>
      </c>
    </row>
    <row r="65" spans="1:69" s="911" customFormat="1" ht="13.5" thickBot="1" x14ac:dyDescent="0.25">
      <c r="A65" s="593" t="s">
        <v>769</v>
      </c>
      <c r="B65" s="593" t="s">
        <v>527</v>
      </c>
      <c r="C65" s="593" t="s">
        <v>504</v>
      </c>
      <c r="D65" s="593" t="s">
        <v>519</v>
      </c>
      <c r="E65" s="593" t="str">
        <f>IF(AK65&gt;100000,"l","s")</f>
        <v>s</v>
      </c>
      <c r="F65" s="909" t="s">
        <v>1096</v>
      </c>
      <c r="G65" s="910">
        <f>IF(ISERROR(FIND("/",F65)),1,LEFT(F65,1))*1</f>
        <v>3</v>
      </c>
      <c r="H65" s="910">
        <f>IF(ISERROR(FIND("/",F65)),1,RIGHT(F65,1))*1</f>
        <v>5</v>
      </c>
      <c r="I65" s="604">
        <v>12</v>
      </c>
      <c r="J65" s="605">
        <v>3</v>
      </c>
      <c r="K65" s="605">
        <v>26</v>
      </c>
      <c r="L65" s="606">
        <v>2.1666666666666665</v>
      </c>
      <c r="M65" s="607">
        <v>3449.75</v>
      </c>
      <c r="N65" s="607">
        <v>2064.5555555555557</v>
      </c>
      <c r="O65" s="605">
        <v>11</v>
      </c>
      <c r="P65" s="608">
        <v>0.42307692307692307</v>
      </c>
      <c r="Q65" s="605">
        <v>11</v>
      </c>
      <c r="R65" s="608">
        <v>0.91666666666666663</v>
      </c>
      <c r="S65" s="605">
        <v>12</v>
      </c>
      <c r="T65" s="608">
        <v>0.92307692307692313</v>
      </c>
      <c r="U65" s="398"/>
      <c r="V65" s="399"/>
      <c r="W65" s="398"/>
      <c r="X65" s="399"/>
      <c r="Y65" s="399"/>
      <c r="Z65" s="399"/>
      <c r="AA65" s="399"/>
      <c r="AB65" s="399"/>
      <c r="AC65" s="399"/>
      <c r="AD65" s="399"/>
      <c r="AE65" s="399"/>
      <c r="AF65" s="399"/>
      <c r="AG65" s="596">
        <v>41366</v>
      </c>
      <c r="AH65" s="596">
        <v>31</v>
      </c>
      <c r="AI65" s="609">
        <v>7.4884653477305121E-4</v>
      </c>
      <c r="AJ65" s="607">
        <v>41397</v>
      </c>
      <c r="AK65" s="607">
        <v>57130</v>
      </c>
      <c r="AL65" s="608">
        <v>0.72461053737090841</v>
      </c>
      <c r="AM65" s="596">
        <v>41366</v>
      </c>
      <c r="AN65" s="596">
        <v>31</v>
      </c>
      <c r="AO65" s="607">
        <v>41397</v>
      </c>
      <c r="AP65" s="596">
        <v>18551</v>
      </c>
      <c r="AQ65" s="608">
        <v>0.44846008799497172</v>
      </c>
      <c r="AR65" s="596">
        <v>30</v>
      </c>
      <c r="AS65" s="608">
        <v>0.967741935483871</v>
      </c>
      <c r="AT65" s="607">
        <v>18581</v>
      </c>
      <c r="AU65" s="608">
        <v>0.44884895040703432</v>
      </c>
      <c r="AV65" s="596">
        <v>115</v>
      </c>
      <c r="AW65" s="608">
        <v>6.1991267317125761E-3</v>
      </c>
      <c r="AX65" s="596">
        <v>9</v>
      </c>
      <c r="AY65" s="608">
        <v>0.3</v>
      </c>
      <c r="AZ65" s="607">
        <v>124</v>
      </c>
      <c r="BA65" s="608">
        <v>6.6734836661105426E-3</v>
      </c>
      <c r="BB65" s="596">
        <v>108</v>
      </c>
      <c r="BC65" s="608">
        <v>0.93913043478260871</v>
      </c>
      <c r="BD65" s="596">
        <v>9</v>
      </c>
      <c r="BE65" s="608">
        <v>1</v>
      </c>
      <c r="BF65" s="607">
        <v>117</v>
      </c>
      <c r="BG65" s="608">
        <v>0.94354838709677424</v>
      </c>
      <c r="BH65" s="596">
        <v>104</v>
      </c>
      <c r="BI65" s="608">
        <v>5.5971153328669074E-3</v>
      </c>
      <c r="BJ65" s="596">
        <v>339</v>
      </c>
      <c r="BK65" s="608">
        <v>1.8244443248479628E-2</v>
      </c>
      <c r="BL65" s="607">
        <v>443</v>
      </c>
      <c r="BM65" s="608">
        <v>2.3841558581346536E-2</v>
      </c>
      <c r="BN65" s="607">
        <v>8</v>
      </c>
      <c r="BO65" s="608">
        <v>0.30769230769230771</v>
      </c>
      <c r="BP65" s="607">
        <v>5</v>
      </c>
      <c r="BQ65" s="608">
        <v>0.41666666666666669</v>
      </c>
    </row>
    <row r="66" spans="1:69" s="911" customFormat="1" ht="13.5" thickBot="1" x14ac:dyDescent="0.25">
      <c r="A66" s="593" t="s">
        <v>769</v>
      </c>
      <c r="B66" s="593" t="s">
        <v>509</v>
      </c>
      <c r="C66" s="593" t="s">
        <v>504</v>
      </c>
      <c r="D66" s="593" t="s">
        <v>519</v>
      </c>
      <c r="E66" s="593" t="str">
        <f>IF(AK66&gt;100000,"l","s")</f>
        <v>s</v>
      </c>
      <c r="F66" s="593"/>
      <c r="G66" s="593"/>
      <c r="H66" s="593"/>
      <c r="I66" s="604">
        <v>1</v>
      </c>
      <c r="J66" s="605">
        <v>0</v>
      </c>
      <c r="K66" s="605">
        <v>2</v>
      </c>
      <c r="L66" s="606">
        <v>2</v>
      </c>
      <c r="M66" s="607">
        <v>41397</v>
      </c>
      <c r="N66" s="607">
        <v>18581</v>
      </c>
      <c r="O66" s="605">
        <v>1</v>
      </c>
      <c r="P66" s="608">
        <v>0.5</v>
      </c>
      <c r="Q66" s="608"/>
      <c r="R66" s="608"/>
      <c r="S66" s="608"/>
      <c r="T66" s="608"/>
      <c r="U66" s="608"/>
      <c r="V66" s="608"/>
      <c r="W66" s="608"/>
      <c r="X66" s="608"/>
      <c r="Y66" s="537">
        <v>1</v>
      </c>
      <c r="Z66" s="608" t="s">
        <v>434</v>
      </c>
      <c r="AA66" s="911">
        <v>1</v>
      </c>
      <c r="AB66" s="608" t="str">
        <f>IF(BP66=1,"Female","Male")</f>
        <v>Female</v>
      </c>
      <c r="AC66" s="537">
        <f>IF(Z66="stood down",1,0)</f>
        <v>0</v>
      </c>
      <c r="AD66" s="537">
        <f>IF(Z66="unopposed",1,0)</f>
        <v>0</v>
      </c>
      <c r="AE66" s="537">
        <f>IF(Z66="defeated",1,0)</f>
        <v>0</v>
      </c>
      <c r="AF66" s="605">
        <v>0</v>
      </c>
      <c r="AG66" s="596">
        <v>41366</v>
      </c>
      <c r="AH66" s="596">
        <v>31</v>
      </c>
      <c r="AI66" s="609">
        <v>7.4884653477305121E-4</v>
      </c>
      <c r="AJ66" s="607">
        <v>41397</v>
      </c>
      <c r="AK66" s="607">
        <v>57130</v>
      </c>
      <c r="AL66" s="608">
        <v>0.72461053737090841</v>
      </c>
      <c r="AM66" s="596">
        <v>41366</v>
      </c>
      <c r="AN66" s="596">
        <v>31</v>
      </c>
      <c r="AO66" s="607">
        <v>41397</v>
      </c>
      <c r="AP66" s="596">
        <v>18551</v>
      </c>
      <c r="AQ66" s="608">
        <v>0.44846008799497172</v>
      </c>
      <c r="AR66" s="596">
        <v>30</v>
      </c>
      <c r="AS66" s="608">
        <v>0.967741935483871</v>
      </c>
      <c r="AT66" s="607">
        <v>18581</v>
      </c>
      <c r="AU66" s="608">
        <v>0.44884895040703432</v>
      </c>
      <c r="AV66" s="596">
        <v>115</v>
      </c>
      <c r="AW66" s="608">
        <v>6.1991267317125761E-3</v>
      </c>
      <c r="AX66" s="596">
        <v>9</v>
      </c>
      <c r="AY66" s="608">
        <v>0.3</v>
      </c>
      <c r="AZ66" s="607">
        <v>124</v>
      </c>
      <c r="BA66" s="608">
        <v>6.6734836661105426E-3</v>
      </c>
      <c r="BB66" s="596">
        <v>108</v>
      </c>
      <c r="BC66" s="608">
        <v>0.93913043478260871</v>
      </c>
      <c r="BD66" s="596">
        <v>9</v>
      </c>
      <c r="BE66" s="608">
        <v>1</v>
      </c>
      <c r="BF66" s="607">
        <v>117</v>
      </c>
      <c r="BG66" s="608">
        <v>0.94354838709677424</v>
      </c>
      <c r="BH66" s="596">
        <v>15</v>
      </c>
      <c r="BI66" s="608">
        <v>8.0727624993272697E-4</v>
      </c>
      <c r="BJ66" s="596">
        <v>575</v>
      </c>
      <c r="BK66" s="608">
        <v>3.0945589580754534E-2</v>
      </c>
      <c r="BL66" s="607">
        <v>590</v>
      </c>
      <c r="BM66" s="608">
        <v>3.175286583068726E-2</v>
      </c>
      <c r="BN66" s="607">
        <v>2</v>
      </c>
      <c r="BO66" s="608">
        <v>1</v>
      </c>
      <c r="BP66" s="607">
        <v>1</v>
      </c>
      <c r="BQ66" s="608">
        <v>1</v>
      </c>
    </row>
    <row r="67" spans="1:69" s="911" customFormat="1" ht="13.5" thickBot="1" x14ac:dyDescent="0.25">
      <c r="A67" s="593" t="s">
        <v>6</v>
      </c>
      <c r="B67" s="593" t="s">
        <v>527</v>
      </c>
      <c r="C67" s="593" t="s">
        <v>504</v>
      </c>
      <c r="D67" s="593" t="s">
        <v>505</v>
      </c>
      <c r="E67" s="593" t="str">
        <f>IF(AK67&gt;100000,"l","s")</f>
        <v>s</v>
      </c>
      <c r="F67" s="909" t="s">
        <v>1210</v>
      </c>
      <c r="G67" s="910">
        <f>IF(ISERROR(FIND("/",F67)),1,LEFT(F67,1))*1</f>
        <v>1</v>
      </c>
      <c r="H67" s="910">
        <f>IF(ISERROR(FIND("/",F67)),1,RIGHT(F67,1))*1</f>
        <v>1</v>
      </c>
      <c r="I67" s="604">
        <v>12</v>
      </c>
      <c r="J67" s="605">
        <v>0</v>
      </c>
      <c r="K67" s="605">
        <v>37</v>
      </c>
      <c r="L67" s="606">
        <v>3.0833333333333335</v>
      </c>
      <c r="M67" s="607">
        <v>2815.8333333333335</v>
      </c>
      <c r="N67" s="607">
        <v>1469.8333333333333</v>
      </c>
      <c r="O67" s="605">
        <v>6</v>
      </c>
      <c r="P67" s="608">
        <v>0.16216216216216217</v>
      </c>
      <c r="Q67" s="605">
        <v>5</v>
      </c>
      <c r="R67" s="608">
        <v>0.41666666666666669</v>
      </c>
      <c r="S67" s="605">
        <v>6</v>
      </c>
      <c r="T67" s="608">
        <v>0.53846153846153844</v>
      </c>
      <c r="U67" s="398"/>
      <c r="V67" s="399"/>
      <c r="W67" s="398"/>
      <c r="X67" s="399"/>
      <c r="Y67" s="399"/>
      <c r="Z67" s="399"/>
      <c r="AA67" s="399"/>
      <c r="AB67" s="399"/>
      <c r="AC67" s="399"/>
      <c r="AD67" s="399"/>
      <c r="AE67" s="399"/>
      <c r="AF67" s="399"/>
      <c r="AG67" s="596">
        <v>33751</v>
      </c>
      <c r="AH67" s="596">
        <v>39</v>
      </c>
      <c r="AI67" s="609">
        <v>1.1541876294761764E-3</v>
      </c>
      <c r="AJ67" s="607">
        <v>33790</v>
      </c>
      <c r="AK67" s="596">
        <v>45000</v>
      </c>
      <c r="AL67" s="608">
        <v>0.75088888888888894</v>
      </c>
      <c r="AM67" s="596">
        <v>33751</v>
      </c>
      <c r="AN67" s="596">
        <v>39</v>
      </c>
      <c r="AO67" s="607">
        <v>33790</v>
      </c>
      <c r="AP67" s="596">
        <v>17609</v>
      </c>
      <c r="AQ67" s="608">
        <v>0.52173268940179551</v>
      </c>
      <c r="AR67" s="596">
        <v>29</v>
      </c>
      <c r="AS67" s="608">
        <v>0.74358974358974361</v>
      </c>
      <c r="AT67" s="607">
        <v>17638</v>
      </c>
      <c r="AU67" s="608">
        <v>0.52198875406925127</v>
      </c>
      <c r="AV67" s="596">
        <v>190</v>
      </c>
      <c r="AW67" s="608">
        <v>1.0789936964052473E-2</v>
      </c>
      <c r="AX67" s="596">
        <v>95</v>
      </c>
      <c r="AY67" s="608">
        <v>3.2758620689655173</v>
      </c>
      <c r="AZ67" s="607">
        <v>285</v>
      </c>
      <c r="BA67" s="608">
        <v>1.6158294591223494E-2</v>
      </c>
      <c r="BB67" s="596">
        <v>185</v>
      </c>
      <c r="BC67" s="608">
        <v>0.97368421052631582</v>
      </c>
      <c r="BD67" s="596">
        <v>92</v>
      </c>
      <c r="BE67" s="608">
        <v>0.96842105263157896</v>
      </c>
      <c r="BF67" s="607">
        <v>277</v>
      </c>
      <c r="BG67" s="608">
        <v>0.97192982456140353</v>
      </c>
      <c r="BH67" s="607">
        <v>120</v>
      </c>
      <c r="BI67" s="608">
        <v>6.803492459462524E-3</v>
      </c>
      <c r="BJ67" s="607">
        <v>225</v>
      </c>
      <c r="BK67" s="608">
        <v>1.2756548361492233E-2</v>
      </c>
      <c r="BL67" s="607">
        <v>345</v>
      </c>
      <c r="BM67" s="608">
        <v>1.9560040820954756E-2</v>
      </c>
      <c r="BN67" s="607">
        <v>8</v>
      </c>
      <c r="BO67" s="608">
        <v>0.21621621621621623</v>
      </c>
      <c r="BP67" s="607">
        <v>3</v>
      </c>
      <c r="BQ67" s="608">
        <v>0.25</v>
      </c>
    </row>
    <row r="68" spans="1:69" s="911" customFormat="1" ht="13.5" thickBot="1" x14ac:dyDescent="0.25">
      <c r="A68" s="593" t="s">
        <v>6</v>
      </c>
      <c r="B68" s="593" t="s">
        <v>509</v>
      </c>
      <c r="C68" s="593" t="s">
        <v>504</v>
      </c>
      <c r="D68" s="593" t="s">
        <v>505</v>
      </c>
      <c r="E68" s="593" t="str">
        <f>IF(AK68&gt;100000,"l","s")</f>
        <v>s</v>
      </c>
      <c r="F68" s="593"/>
      <c r="G68" s="593"/>
      <c r="H68" s="593"/>
      <c r="I68" s="604">
        <v>1</v>
      </c>
      <c r="J68" s="605">
        <v>0</v>
      </c>
      <c r="K68" s="605">
        <v>5</v>
      </c>
      <c r="L68" s="606">
        <v>5</v>
      </c>
      <c r="M68" s="607">
        <v>33790</v>
      </c>
      <c r="N68" s="607">
        <v>17638</v>
      </c>
      <c r="O68" s="605">
        <v>3</v>
      </c>
      <c r="P68" s="608">
        <v>0.6</v>
      </c>
      <c r="Q68" s="608"/>
      <c r="R68" s="608"/>
      <c r="S68" s="608"/>
      <c r="T68" s="608"/>
      <c r="U68" s="608"/>
      <c r="V68" s="608"/>
      <c r="W68" s="608"/>
      <c r="X68" s="608"/>
      <c r="Y68" s="537">
        <v>1</v>
      </c>
      <c r="Z68" s="608" t="s">
        <v>435</v>
      </c>
      <c r="AB68" s="608" t="str">
        <f>IF(BP68=1,"Female","Male")</f>
        <v>Male</v>
      </c>
      <c r="AC68" s="537">
        <f>IF(Z68="stood down",1,0)</f>
        <v>0</v>
      </c>
      <c r="AD68" s="537">
        <f>IF(Z68="unopposed",1,0)</f>
        <v>0</v>
      </c>
      <c r="AE68" s="537">
        <f>IF(Z68="defeated",1,0)</f>
        <v>1</v>
      </c>
      <c r="AF68" s="605">
        <v>1</v>
      </c>
      <c r="AG68" s="596">
        <v>33751</v>
      </c>
      <c r="AH68" s="596">
        <v>39</v>
      </c>
      <c r="AI68" s="609">
        <v>1.1541876294761764E-3</v>
      </c>
      <c r="AJ68" s="607">
        <v>33790</v>
      </c>
      <c r="AK68" s="596">
        <v>45000</v>
      </c>
      <c r="AL68" s="608">
        <v>0.75088888888888894</v>
      </c>
      <c r="AM68" s="596">
        <v>33751</v>
      </c>
      <c r="AN68" s="596">
        <v>39</v>
      </c>
      <c r="AO68" s="607">
        <v>33790</v>
      </c>
      <c r="AP68" s="596">
        <v>17609</v>
      </c>
      <c r="AQ68" s="608">
        <v>0.52173268940179551</v>
      </c>
      <c r="AR68" s="596">
        <v>29</v>
      </c>
      <c r="AS68" s="608">
        <v>0.74358974358974361</v>
      </c>
      <c r="AT68" s="607">
        <v>17638</v>
      </c>
      <c r="AU68" s="608">
        <v>0.52198875406925127</v>
      </c>
      <c r="AV68" s="596">
        <v>190</v>
      </c>
      <c r="AW68" s="608">
        <v>1.0789936964052473E-2</v>
      </c>
      <c r="AX68" s="596">
        <v>95</v>
      </c>
      <c r="AY68" s="608">
        <v>3.2758620689655173</v>
      </c>
      <c r="AZ68" s="607">
        <v>285</v>
      </c>
      <c r="BA68" s="608">
        <v>1.6158294591223494E-2</v>
      </c>
      <c r="BB68" s="596">
        <v>185</v>
      </c>
      <c r="BC68" s="608">
        <v>0.97368421052631582</v>
      </c>
      <c r="BD68" s="596">
        <v>92</v>
      </c>
      <c r="BE68" s="608">
        <v>0.96842105263157896</v>
      </c>
      <c r="BF68" s="607">
        <v>277</v>
      </c>
      <c r="BG68" s="608">
        <v>0.97192982456140353</v>
      </c>
      <c r="BH68" s="607">
        <v>37</v>
      </c>
      <c r="BI68" s="608">
        <v>2.0977435083342783E-3</v>
      </c>
      <c r="BJ68" s="607">
        <v>227</v>
      </c>
      <c r="BK68" s="608">
        <v>1.2869939902483274E-2</v>
      </c>
      <c r="BL68" s="607">
        <v>264</v>
      </c>
      <c r="BM68" s="608">
        <v>1.4967683410817553E-2</v>
      </c>
      <c r="BN68" s="607">
        <v>1</v>
      </c>
      <c r="BO68" s="608">
        <v>0.2</v>
      </c>
      <c r="BP68" s="607">
        <v>0</v>
      </c>
      <c r="BQ68" s="608">
        <v>0</v>
      </c>
    </row>
    <row r="69" spans="1:69" s="911" customFormat="1" ht="13.5" thickBot="1" x14ac:dyDescent="0.25">
      <c r="A69" s="593" t="s">
        <v>13</v>
      </c>
      <c r="B69" s="593" t="s">
        <v>515</v>
      </c>
      <c r="C69" s="593" t="s">
        <v>504</v>
      </c>
      <c r="D69" s="593" t="s">
        <v>519</v>
      </c>
      <c r="E69" s="593" t="str">
        <f>IF(AK69&gt;20000,"l","s")</f>
        <v>l</v>
      </c>
      <c r="F69" s="909" t="s">
        <v>1094</v>
      </c>
      <c r="G69" s="910">
        <f>IF(ISERROR(FIND("/",F69)),1,LEFT(F69,1))*1</f>
        <v>2</v>
      </c>
      <c r="H69" s="910">
        <f>IF(ISERROR(FIND("/",F69)),1,RIGHT(F69,1))*1</f>
        <v>3</v>
      </c>
      <c r="I69" s="604">
        <v>14</v>
      </c>
      <c r="J69" s="605">
        <v>2</v>
      </c>
      <c r="K69" s="605">
        <v>44</v>
      </c>
      <c r="L69" s="606">
        <v>3.1428571428571428</v>
      </c>
      <c r="M69" s="607">
        <v>3804.6428571428573</v>
      </c>
      <c r="N69" s="607">
        <v>2208.75</v>
      </c>
      <c r="O69" s="605">
        <v>11</v>
      </c>
      <c r="P69" s="608">
        <v>0.25</v>
      </c>
      <c r="Q69" s="605">
        <v>11</v>
      </c>
      <c r="R69" s="608">
        <v>0.7857142857142857</v>
      </c>
      <c r="S69" s="605">
        <v>11</v>
      </c>
      <c r="T69" s="608">
        <v>0.73333333333333328</v>
      </c>
      <c r="U69" s="605">
        <v>1</v>
      </c>
      <c r="V69" s="608">
        <v>2.2727272727272728E-2</v>
      </c>
      <c r="W69" s="605">
        <v>0</v>
      </c>
      <c r="X69" s="608">
        <v>0</v>
      </c>
      <c r="Y69" s="608"/>
      <c r="Z69" s="608"/>
      <c r="AA69" s="608"/>
      <c r="AB69" s="608"/>
      <c r="AC69" s="608"/>
      <c r="AD69" s="608"/>
      <c r="AE69" s="608"/>
      <c r="AF69" s="608"/>
      <c r="AG69" s="126">
        <v>53206</v>
      </c>
      <c r="AH69" s="607">
        <v>59</v>
      </c>
      <c r="AI69" s="609">
        <v>1.1076692011639914E-3</v>
      </c>
      <c r="AJ69" s="607">
        <v>53265</v>
      </c>
      <c r="AK69" s="607">
        <v>72300</v>
      </c>
      <c r="AL69" s="608">
        <v>0.73672199170124486</v>
      </c>
      <c r="AM69" s="596">
        <v>45900</v>
      </c>
      <c r="AN69" s="596">
        <v>36</v>
      </c>
      <c r="AO69" s="607">
        <v>45936</v>
      </c>
      <c r="AP69" s="607">
        <v>26476</v>
      </c>
      <c r="AQ69" s="608">
        <v>0.57681917211328981</v>
      </c>
      <c r="AR69" s="607">
        <v>29</v>
      </c>
      <c r="AS69" s="608">
        <v>0.80555555555555558</v>
      </c>
      <c r="AT69" s="607">
        <v>26505</v>
      </c>
      <c r="AU69" s="608">
        <v>0.57699843260188088</v>
      </c>
      <c r="AV69" s="607">
        <v>230</v>
      </c>
      <c r="AW69" s="608">
        <v>8.6871128569270279E-3</v>
      </c>
      <c r="AX69" s="605">
        <v>0</v>
      </c>
      <c r="AY69" s="608">
        <v>0</v>
      </c>
      <c r="AZ69" s="605">
        <v>230</v>
      </c>
      <c r="BA69" s="608">
        <v>8.6776079984908511E-3</v>
      </c>
      <c r="BB69" s="607">
        <v>167</v>
      </c>
      <c r="BC69" s="608">
        <v>0.72608695652173916</v>
      </c>
      <c r="BD69" s="605">
        <v>0</v>
      </c>
      <c r="BE69" s="399" t="s">
        <v>323</v>
      </c>
      <c r="BF69" s="605">
        <v>167</v>
      </c>
      <c r="BG69" s="608">
        <v>0.72608695652173916</v>
      </c>
      <c r="BH69" s="607">
        <v>240</v>
      </c>
      <c r="BI69" s="608">
        <v>9.0548953027730621E-3</v>
      </c>
      <c r="BJ69" s="607">
        <v>585</v>
      </c>
      <c r="BK69" s="608">
        <v>2.2071307300509338E-2</v>
      </c>
      <c r="BL69" s="607">
        <v>825</v>
      </c>
      <c r="BM69" s="608">
        <v>3.1126202603282398E-2</v>
      </c>
      <c r="BN69" s="605">
        <v>15</v>
      </c>
      <c r="BO69" s="608">
        <v>0.34090909090909088</v>
      </c>
      <c r="BP69" s="605">
        <v>4</v>
      </c>
      <c r="BQ69" s="608">
        <v>0.2857142857142857</v>
      </c>
    </row>
    <row r="70" spans="1:69" s="911" customFormat="1" ht="13.5" thickBot="1" x14ac:dyDescent="0.25">
      <c r="A70" s="593" t="s">
        <v>13</v>
      </c>
      <c r="B70" s="593" t="s">
        <v>509</v>
      </c>
      <c r="C70" s="593" t="s">
        <v>504</v>
      </c>
      <c r="D70" s="593" t="s">
        <v>519</v>
      </c>
      <c r="E70" s="593" t="str">
        <f>IF(AK70&gt;20000,"l","s")</f>
        <v>l</v>
      </c>
      <c r="F70" s="593"/>
      <c r="G70" s="593"/>
      <c r="H70" s="593"/>
      <c r="I70" s="604">
        <v>1</v>
      </c>
      <c r="J70" s="605">
        <v>0</v>
      </c>
      <c r="K70" s="605">
        <v>8</v>
      </c>
      <c r="L70" s="606">
        <v>8</v>
      </c>
      <c r="M70" s="607">
        <v>53265</v>
      </c>
      <c r="N70" s="607">
        <v>30730</v>
      </c>
      <c r="O70" s="605">
        <v>3</v>
      </c>
      <c r="P70" s="608">
        <v>0.375</v>
      </c>
      <c r="Q70" s="608"/>
      <c r="R70" s="608"/>
      <c r="S70" s="608"/>
      <c r="T70" s="608"/>
      <c r="U70" s="608"/>
      <c r="V70" s="608"/>
      <c r="W70" s="608"/>
      <c r="X70" s="608"/>
      <c r="Y70" s="537">
        <v>6</v>
      </c>
      <c r="Z70" s="608" t="s">
        <v>310</v>
      </c>
      <c r="AB70" s="608" t="str">
        <f>IF(BP70=1,"Female","Male")</f>
        <v>Male</v>
      </c>
      <c r="AC70" s="537">
        <f>IF(Z70="stood down",1,0)</f>
        <v>1</v>
      </c>
      <c r="AD70" s="537">
        <f>IF(Z70="unopposed",1,0)</f>
        <v>0</v>
      </c>
      <c r="AE70" s="537">
        <f>IF(Z70="defeated",1,0)</f>
        <v>0</v>
      </c>
      <c r="AF70" s="605">
        <v>0</v>
      </c>
      <c r="AG70" s="596">
        <v>53206</v>
      </c>
      <c r="AH70" s="607">
        <v>59</v>
      </c>
      <c r="AI70" s="609">
        <v>1.1076692011639914E-3</v>
      </c>
      <c r="AJ70" s="607">
        <v>53265</v>
      </c>
      <c r="AK70" s="607">
        <v>72300</v>
      </c>
      <c r="AL70" s="608">
        <v>0.73672199170124486</v>
      </c>
      <c r="AM70" s="596">
        <v>53206</v>
      </c>
      <c r="AN70" s="596">
        <v>59</v>
      </c>
      <c r="AO70" s="607">
        <v>53265</v>
      </c>
      <c r="AP70" s="607">
        <v>30682</v>
      </c>
      <c r="AQ70" s="608">
        <v>0.57666428598278385</v>
      </c>
      <c r="AR70" s="607">
        <v>48</v>
      </c>
      <c r="AS70" s="608">
        <v>0.81355932203389836</v>
      </c>
      <c r="AT70" s="607">
        <v>30730</v>
      </c>
      <c r="AU70" s="608">
        <v>0.57692668731812635</v>
      </c>
      <c r="AV70" s="607">
        <v>264</v>
      </c>
      <c r="AW70" s="608">
        <v>8.6043934554461896E-3</v>
      </c>
      <c r="AX70" s="607">
        <v>0</v>
      </c>
      <c r="AY70" s="608">
        <v>0</v>
      </c>
      <c r="AZ70" s="607">
        <v>264</v>
      </c>
      <c r="BA70" s="608">
        <v>8.5909534656687277E-3</v>
      </c>
      <c r="BB70" s="607">
        <v>191</v>
      </c>
      <c r="BC70" s="608">
        <v>0.72348484848484851</v>
      </c>
      <c r="BD70" s="607">
        <v>0</v>
      </c>
      <c r="BE70" s="608" t="s">
        <v>323</v>
      </c>
      <c r="BF70" s="607">
        <v>191</v>
      </c>
      <c r="BG70" s="608">
        <v>0.72348484848484851</v>
      </c>
      <c r="BH70" s="607">
        <v>99</v>
      </c>
      <c r="BI70" s="608">
        <v>3.2216075496257729E-3</v>
      </c>
      <c r="BJ70" s="607">
        <v>212</v>
      </c>
      <c r="BK70" s="608">
        <v>6.8987959648551906E-3</v>
      </c>
      <c r="BL70" s="607">
        <v>311</v>
      </c>
      <c r="BM70" s="608">
        <v>1.0120403514480963E-2</v>
      </c>
      <c r="BN70" s="607">
        <v>2</v>
      </c>
      <c r="BO70" s="608">
        <v>0.25</v>
      </c>
      <c r="BP70" s="607">
        <v>0</v>
      </c>
      <c r="BQ70" s="608">
        <v>0</v>
      </c>
    </row>
    <row r="71" spans="1:69" s="911" customFormat="1" ht="13.5" thickBot="1" x14ac:dyDescent="0.25">
      <c r="A71" s="593" t="s">
        <v>24</v>
      </c>
      <c r="B71" s="593" t="s">
        <v>528</v>
      </c>
      <c r="C71" s="593" t="s">
        <v>504</v>
      </c>
      <c r="D71" s="593" t="s">
        <v>519</v>
      </c>
      <c r="E71" s="593" t="str">
        <f>IF(AK71&gt;200000,"l","s")</f>
        <v>s</v>
      </c>
      <c r="F71" s="909" t="s">
        <v>1095</v>
      </c>
      <c r="G71" s="910">
        <f>IF(ISERROR(FIND("/",F71)),1,LEFT(F71,1))*1</f>
        <v>3</v>
      </c>
      <c r="H71" s="910">
        <f>IF(ISERROR(FIND("/",F71)),1,RIGHT(F71,1))*1</f>
        <v>3</v>
      </c>
      <c r="I71" s="604">
        <v>8</v>
      </c>
      <c r="J71" s="605">
        <v>0</v>
      </c>
      <c r="K71" s="605">
        <v>25</v>
      </c>
      <c r="L71" s="914">
        <v>3.125</v>
      </c>
      <c r="M71" s="607">
        <v>12968.125</v>
      </c>
      <c r="N71" s="607">
        <v>6380.25</v>
      </c>
      <c r="O71" s="605">
        <v>7</v>
      </c>
      <c r="P71" s="915">
        <v>0.28000000000000003</v>
      </c>
      <c r="Q71" s="605">
        <v>5</v>
      </c>
      <c r="R71" s="915">
        <v>0.625</v>
      </c>
      <c r="S71" s="915"/>
      <c r="T71" s="915"/>
      <c r="U71" s="915"/>
      <c r="V71" s="915"/>
      <c r="W71" s="915"/>
      <c r="X71" s="915"/>
      <c r="Y71" s="915"/>
      <c r="Z71" s="915"/>
      <c r="AA71" s="915"/>
      <c r="AB71" s="915"/>
      <c r="AC71" s="915"/>
      <c r="AD71" s="915"/>
      <c r="AE71" s="915"/>
      <c r="AF71" s="915"/>
      <c r="AG71" s="126">
        <v>103177</v>
      </c>
      <c r="AH71" s="607">
        <v>568</v>
      </c>
      <c r="AI71" s="609">
        <v>5.474962648802352E-3</v>
      </c>
      <c r="AJ71" s="607">
        <v>103745</v>
      </c>
      <c r="AK71" s="607">
        <v>155750</v>
      </c>
      <c r="AL71" s="608">
        <v>0.66609951845906901</v>
      </c>
      <c r="AM71" s="596">
        <v>103177</v>
      </c>
      <c r="AN71" s="596">
        <v>568</v>
      </c>
      <c r="AO71" s="607">
        <v>103745</v>
      </c>
      <c r="AP71" s="607">
        <v>50487</v>
      </c>
      <c r="AQ71" s="608">
        <v>0.48932417108464094</v>
      </c>
      <c r="AR71" s="607">
        <v>555</v>
      </c>
      <c r="AS71" s="608">
        <v>0.977112676056338</v>
      </c>
      <c r="AT71" s="607">
        <v>51042</v>
      </c>
      <c r="AU71" s="608">
        <v>0.49199479492987613</v>
      </c>
      <c r="AV71" s="607">
        <v>435</v>
      </c>
      <c r="AW71" s="608">
        <v>8.616079386772833E-3</v>
      </c>
      <c r="AX71" s="607">
        <v>208</v>
      </c>
      <c r="AY71" s="608">
        <v>0.37477477477477478</v>
      </c>
      <c r="AZ71" s="607">
        <v>643</v>
      </c>
      <c r="BA71" s="608">
        <v>1.2597468751224482E-2</v>
      </c>
      <c r="BB71" s="607">
        <v>218</v>
      </c>
      <c r="BC71" s="608">
        <v>0.50114942528735629</v>
      </c>
      <c r="BD71" s="607">
        <v>114</v>
      </c>
      <c r="BE71" s="608">
        <v>0.54807692307692313</v>
      </c>
      <c r="BF71" s="607">
        <v>332</v>
      </c>
      <c r="BG71" s="608">
        <v>0.51632970451010884</v>
      </c>
      <c r="BH71" s="607">
        <v>434</v>
      </c>
      <c r="BI71" s="608">
        <v>8.5028016143568041E-3</v>
      </c>
      <c r="BJ71" s="607">
        <v>2940</v>
      </c>
      <c r="BK71" s="608">
        <v>5.7599623839191254E-2</v>
      </c>
      <c r="BL71" s="607">
        <v>3374</v>
      </c>
      <c r="BM71" s="608">
        <v>6.6102425453548053E-2</v>
      </c>
      <c r="BN71" s="607">
        <v>6</v>
      </c>
      <c r="BO71" s="608">
        <v>0.24</v>
      </c>
      <c r="BP71" s="607">
        <v>1</v>
      </c>
      <c r="BQ71" s="608">
        <v>0.125</v>
      </c>
    </row>
    <row r="72" spans="1:69" s="911" customFormat="1" ht="13.5" thickBot="1" x14ac:dyDescent="0.25">
      <c r="A72" s="593" t="s">
        <v>28</v>
      </c>
      <c r="B72" s="593" t="s">
        <v>515</v>
      </c>
      <c r="C72" s="593" t="s">
        <v>504</v>
      </c>
      <c r="D72" s="593" t="s">
        <v>519</v>
      </c>
      <c r="E72" s="593" t="str">
        <f>IF(AK72&gt;20000,"l","s")</f>
        <v>s</v>
      </c>
      <c r="F72" s="909" t="s">
        <v>1095</v>
      </c>
      <c r="G72" s="910">
        <f>IF(ISERROR(FIND("/",F72)),1,LEFT(F72,1))*1</f>
        <v>3</v>
      </c>
      <c r="H72" s="910">
        <f>IF(ISERROR(FIND("/",F72)),1,RIGHT(F72,1))*1</f>
        <v>3</v>
      </c>
      <c r="I72" s="604">
        <v>6</v>
      </c>
      <c r="J72" s="605">
        <v>0</v>
      </c>
      <c r="K72" s="605">
        <v>14</v>
      </c>
      <c r="L72" s="606">
        <v>2.3333333333333335</v>
      </c>
      <c r="M72" s="607">
        <v>919.83333333333337</v>
      </c>
      <c r="N72" s="607">
        <v>512.33333333333337</v>
      </c>
      <c r="O72" s="605">
        <v>6</v>
      </c>
      <c r="P72" s="608">
        <v>0.42857142857142855</v>
      </c>
      <c r="Q72" s="605">
        <v>5</v>
      </c>
      <c r="R72" s="608">
        <v>0.83333333333333337</v>
      </c>
      <c r="S72" s="605">
        <v>6</v>
      </c>
      <c r="T72" s="608">
        <v>0.8571428571428571</v>
      </c>
      <c r="U72" s="605">
        <v>0</v>
      </c>
      <c r="V72" s="608">
        <v>0</v>
      </c>
      <c r="W72" s="605">
        <v>0</v>
      </c>
      <c r="X72" s="608">
        <v>0</v>
      </c>
      <c r="Y72" s="498"/>
      <c r="Z72" s="498"/>
      <c r="AA72" s="498"/>
      <c r="AB72" s="498"/>
      <c r="AC72" s="498"/>
      <c r="AD72" s="498"/>
      <c r="AE72" s="498"/>
      <c r="AF72" s="498"/>
      <c r="AG72" s="925">
        <v>5486</v>
      </c>
      <c r="AH72" s="607">
        <v>33</v>
      </c>
      <c r="AI72" s="609">
        <v>5.9793440840732017E-3</v>
      </c>
      <c r="AJ72" s="607">
        <v>5519</v>
      </c>
      <c r="AK72" s="607">
        <v>9020</v>
      </c>
      <c r="AL72" s="608">
        <v>0.61186252771618621</v>
      </c>
      <c r="AM72" s="596">
        <v>5486</v>
      </c>
      <c r="AN72" s="596">
        <v>33</v>
      </c>
      <c r="AO72" s="607">
        <v>5519</v>
      </c>
      <c r="AP72" s="607">
        <v>3038</v>
      </c>
      <c r="AQ72" s="608">
        <v>0.5537732409770324</v>
      </c>
      <c r="AR72" s="607">
        <v>36</v>
      </c>
      <c r="AS72" s="608">
        <v>1.0909090909090908</v>
      </c>
      <c r="AT72" s="607">
        <v>3074</v>
      </c>
      <c r="AU72" s="608">
        <v>0.55698496104366735</v>
      </c>
      <c r="AV72" s="607">
        <v>65</v>
      </c>
      <c r="AW72" s="608">
        <v>2.1395655036208033E-2</v>
      </c>
      <c r="AX72" s="605">
        <v>9</v>
      </c>
      <c r="AY72" s="608">
        <v>0.25</v>
      </c>
      <c r="AZ72" s="605">
        <v>74</v>
      </c>
      <c r="BA72" s="608">
        <v>2.4072869225764477E-2</v>
      </c>
      <c r="BB72" s="607">
        <v>33</v>
      </c>
      <c r="BC72" s="608">
        <v>0.50769230769230766</v>
      </c>
      <c r="BD72" s="605">
        <v>5</v>
      </c>
      <c r="BE72" s="608">
        <v>0.55555555555555558</v>
      </c>
      <c r="BF72" s="605">
        <v>38</v>
      </c>
      <c r="BG72" s="608">
        <v>0.51351351351351349</v>
      </c>
      <c r="BH72" s="607">
        <v>4</v>
      </c>
      <c r="BI72" s="608">
        <v>1.3012361743656475E-3</v>
      </c>
      <c r="BJ72" s="607">
        <v>23</v>
      </c>
      <c r="BK72" s="608">
        <v>7.4821080026024724E-3</v>
      </c>
      <c r="BL72" s="607">
        <v>27</v>
      </c>
      <c r="BM72" s="608">
        <v>8.7833441769681192E-3</v>
      </c>
      <c r="BN72" s="605">
        <v>3</v>
      </c>
      <c r="BO72" s="608">
        <v>0.21428571428571427</v>
      </c>
      <c r="BP72" s="605">
        <v>1</v>
      </c>
      <c r="BQ72" s="608">
        <v>0.16666666666666666</v>
      </c>
    </row>
    <row r="73" spans="1:69" s="911" customFormat="1" ht="13.5" thickBot="1" x14ac:dyDescent="0.25">
      <c r="A73" s="593" t="s">
        <v>28</v>
      </c>
      <c r="B73" s="593" t="s">
        <v>509</v>
      </c>
      <c r="C73" s="593" t="s">
        <v>504</v>
      </c>
      <c r="D73" s="593" t="s">
        <v>519</v>
      </c>
      <c r="E73" s="593" t="str">
        <f>IF(AK73&gt;20000,"l","s")</f>
        <v>s</v>
      </c>
      <c r="F73" s="593"/>
      <c r="G73" s="593"/>
      <c r="H73" s="593"/>
      <c r="I73" s="604">
        <v>1</v>
      </c>
      <c r="J73" s="605">
        <v>0</v>
      </c>
      <c r="K73" s="605">
        <v>2</v>
      </c>
      <c r="L73" s="606">
        <v>2</v>
      </c>
      <c r="M73" s="607">
        <v>5519</v>
      </c>
      <c r="N73" s="607">
        <v>3074</v>
      </c>
      <c r="O73" s="605">
        <v>1</v>
      </c>
      <c r="P73" s="608">
        <v>0.5</v>
      </c>
      <c r="Q73" s="608"/>
      <c r="R73" s="608"/>
      <c r="S73" s="608"/>
      <c r="T73" s="608"/>
      <c r="U73" s="608"/>
      <c r="V73" s="608"/>
      <c r="W73" s="608"/>
      <c r="X73" s="608"/>
      <c r="Y73" s="537">
        <v>1</v>
      </c>
      <c r="Z73" s="608" t="s">
        <v>434</v>
      </c>
      <c r="AA73" s="911">
        <v>1</v>
      </c>
      <c r="AB73" s="608" t="str">
        <f>IF(BP73=1,"Female","Male")</f>
        <v>Male</v>
      </c>
      <c r="AC73" s="537">
        <f>IF(Z73="stood down",1,0)</f>
        <v>0</v>
      </c>
      <c r="AD73" s="537">
        <f>IF(Z73="unopposed",1,0)</f>
        <v>0</v>
      </c>
      <c r="AE73" s="537">
        <f>IF(Z73="defeated",1,0)</f>
        <v>0</v>
      </c>
      <c r="AF73" s="605">
        <v>0</v>
      </c>
      <c r="AG73" s="596">
        <v>5486</v>
      </c>
      <c r="AH73" s="607">
        <v>33</v>
      </c>
      <c r="AI73" s="609">
        <v>5.9793440840732017E-3</v>
      </c>
      <c r="AJ73" s="607">
        <v>5519</v>
      </c>
      <c r="AK73" s="607">
        <v>9020</v>
      </c>
      <c r="AL73" s="608">
        <v>0.61186252771618621</v>
      </c>
      <c r="AM73" s="596">
        <v>5486</v>
      </c>
      <c r="AN73" s="596">
        <v>33</v>
      </c>
      <c r="AO73" s="607">
        <v>5519</v>
      </c>
      <c r="AP73" s="607">
        <v>3038</v>
      </c>
      <c r="AQ73" s="608">
        <v>0.5537732409770324</v>
      </c>
      <c r="AR73" s="607">
        <v>36</v>
      </c>
      <c r="AS73" s="608">
        <v>1.0909090909090908</v>
      </c>
      <c r="AT73" s="607">
        <v>3074</v>
      </c>
      <c r="AU73" s="608">
        <v>0.55698496104366735</v>
      </c>
      <c r="AV73" s="607">
        <v>65</v>
      </c>
      <c r="AW73" s="608">
        <v>2.1395655036208033E-2</v>
      </c>
      <c r="AX73" s="607">
        <v>9</v>
      </c>
      <c r="AY73" s="608">
        <v>0.25</v>
      </c>
      <c r="AZ73" s="607">
        <v>74</v>
      </c>
      <c r="BA73" s="608">
        <v>2.4072869225764477E-2</v>
      </c>
      <c r="BB73" s="607">
        <v>33</v>
      </c>
      <c r="BC73" s="608">
        <v>0.50769230769230766</v>
      </c>
      <c r="BD73" s="607">
        <v>5</v>
      </c>
      <c r="BE73" s="608">
        <v>0.55555555555555558</v>
      </c>
      <c r="BF73" s="607">
        <v>38</v>
      </c>
      <c r="BG73" s="608">
        <v>0.51351351351351349</v>
      </c>
      <c r="BH73" s="607">
        <v>5</v>
      </c>
      <c r="BI73" s="608">
        <v>1.6265452179570592E-3</v>
      </c>
      <c r="BJ73" s="607">
        <v>26</v>
      </c>
      <c r="BK73" s="608">
        <v>8.4580351333767081E-3</v>
      </c>
      <c r="BL73" s="607">
        <v>31</v>
      </c>
      <c r="BM73" s="608">
        <v>1.0084580351333767E-2</v>
      </c>
      <c r="BN73" s="607">
        <v>0</v>
      </c>
      <c r="BO73" s="608">
        <v>0</v>
      </c>
      <c r="BP73" s="607">
        <v>0</v>
      </c>
      <c r="BQ73" s="608">
        <v>0</v>
      </c>
    </row>
    <row r="74" spans="1:69" s="911" customFormat="1" ht="13.5" thickBot="1" x14ac:dyDescent="0.25">
      <c r="A74" s="593" t="s">
        <v>33</v>
      </c>
      <c r="B74" s="593" t="s">
        <v>528</v>
      </c>
      <c r="C74" s="593" t="s">
        <v>504</v>
      </c>
      <c r="D74" s="593" t="s">
        <v>505</v>
      </c>
      <c r="E74" s="593" t="str">
        <f>IF(AK74&gt;200000,"l","s")</f>
        <v>l</v>
      </c>
      <c r="F74" s="909" t="s">
        <v>1103</v>
      </c>
      <c r="G74" s="910">
        <f>IF(ISERROR(FIND("/",F74)),1,LEFT(F74,1))*1</f>
        <v>3</v>
      </c>
      <c r="H74" s="910">
        <f>IF(ISERROR(FIND("/",F74)),1,RIGHT(F74,1))*1</f>
        <v>4</v>
      </c>
      <c r="I74" s="604">
        <v>11</v>
      </c>
      <c r="J74" s="605">
        <v>2</v>
      </c>
      <c r="K74" s="605">
        <v>15</v>
      </c>
      <c r="L74" s="914">
        <v>1.3636363636363635</v>
      </c>
      <c r="M74" s="607">
        <v>13049.727272727272</v>
      </c>
      <c r="N74" s="607">
        <v>7011</v>
      </c>
      <c r="O74" s="605">
        <v>10</v>
      </c>
      <c r="P74" s="915">
        <v>0.66666666666666663</v>
      </c>
      <c r="Q74" s="605">
        <v>10</v>
      </c>
      <c r="R74" s="915">
        <v>0.90909090909090906</v>
      </c>
      <c r="S74" s="915"/>
      <c r="T74" s="915"/>
      <c r="U74" s="915"/>
      <c r="V74" s="915"/>
      <c r="W74" s="915"/>
      <c r="X74" s="915"/>
      <c r="Y74" s="915"/>
      <c r="Z74" s="915"/>
      <c r="AA74" s="915"/>
      <c r="AB74" s="915"/>
      <c r="AC74" s="915"/>
      <c r="AD74" s="915"/>
      <c r="AE74" s="915"/>
      <c r="AF74" s="915"/>
      <c r="AG74" s="596">
        <v>142812</v>
      </c>
      <c r="AH74" s="607">
        <v>735</v>
      </c>
      <c r="AI74" s="609">
        <v>5.1202741959079602E-3</v>
      </c>
      <c r="AJ74" s="607">
        <v>143547</v>
      </c>
      <c r="AK74" s="607">
        <v>205450</v>
      </c>
      <c r="AL74" s="608">
        <v>0.69869554636164521</v>
      </c>
      <c r="AM74" s="596">
        <v>118059</v>
      </c>
      <c r="AN74" s="596">
        <v>716</v>
      </c>
      <c r="AO74" s="607">
        <v>118775</v>
      </c>
      <c r="AP74" s="607">
        <v>62458</v>
      </c>
      <c r="AQ74" s="608">
        <v>0.52904056446353098</v>
      </c>
      <c r="AR74" s="607">
        <v>641</v>
      </c>
      <c r="AS74" s="608">
        <v>0.89525139664804465</v>
      </c>
      <c r="AT74" s="607">
        <v>63099</v>
      </c>
      <c r="AU74" s="608">
        <v>0.53124815828246685</v>
      </c>
      <c r="AV74" s="607">
        <v>765</v>
      </c>
      <c r="AW74" s="608">
        <v>1.2248230811105062E-2</v>
      </c>
      <c r="AX74" s="607">
        <v>40</v>
      </c>
      <c r="AY74" s="608">
        <v>6.2402496099843996E-2</v>
      </c>
      <c r="AZ74" s="607">
        <v>805</v>
      </c>
      <c r="BA74" s="608">
        <v>1.2757729916480451E-2</v>
      </c>
      <c r="BB74" s="607">
        <v>674</v>
      </c>
      <c r="BC74" s="608">
        <v>0.88104575163398691</v>
      </c>
      <c r="BD74" s="607">
        <v>29</v>
      </c>
      <c r="BE74" s="608">
        <v>0.72499999999999998</v>
      </c>
      <c r="BF74" s="607">
        <v>703</v>
      </c>
      <c r="BG74" s="608">
        <v>0.87329192546583856</v>
      </c>
      <c r="BH74" s="607">
        <v>858</v>
      </c>
      <c r="BI74" s="608">
        <v>1.3597679836447487E-2</v>
      </c>
      <c r="BJ74" s="607">
        <v>7237</v>
      </c>
      <c r="BK74" s="608">
        <v>0.11469278435474413</v>
      </c>
      <c r="BL74" s="607">
        <v>8095</v>
      </c>
      <c r="BM74" s="608">
        <v>0.12829046419119161</v>
      </c>
      <c r="BN74" s="607">
        <v>2</v>
      </c>
      <c r="BO74" s="608">
        <v>0.13333333333333333</v>
      </c>
      <c r="BP74" s="607">
        <v>2</v>
      </c>
      <c r="BQ74" s="608">
        <v>0.18181818181818182</v>
      </c>
    </row>
    <row r="75" spans="1:69" s="911" customFormat="1" ht="13.5" thickBot="1" x14ac:dyDescent="0.25">
      <c r="A75" s="593" t="s">
        <v>43</v>
      </c>
      <c r="B75" s="593" t="s">
        <v>515</v>
      </c>
      <c r="C75" s="593" t="s">
        <v>504</v>
      </c>
      <c r="D75" s="593" t="s">
        <v>519</v>
      </c>
      <c r="E75" s="593" t="str">
        <f>IF(AK75&gt;20000,"l","s")</f>
        <v>s</v>
      </c>
      <c r="F75" s="909" t="s">
        <v>1450</v>
      </c>
      <c r="G75" s="910">
        <f>IF(ISERROR(FIND("/",F75)),1,LEFT(F75,1))*1</f>
        <v>1</v>
      </c>
      <c r="H75" s="910">
        <f>IF(ISERROR(FIND("/",F75)),1,RIGHT(F75,1))*1</f>
        <v>6</v>
      </c>
      <c r="I75" s="604">
        <v>7</v>
      </c>
      <c r="J75" s="605">
        <v>6</v>
      </c>
      <c r="K75" s="605">
        <v>8</v>
      </c>
      <c r="L75" s="606">
        <v>1.1428571428571428</v>
      </c>
      <c r="M75" s="607">
        <v>841.71428571428567</v>
      </c>
      <c r="N75" s="607">
        <v>402</v>
      </c>
      <c r="O75" s="605">
        <v>4</v>
      </c>
      <c r="P75" s="608">
        <v>0.5</v>
      </c>
      <c r="Q75" s="605">
        <v>4</v>
      </c>
      <c r="R75" s="608">
        <v>0.5714285714285714</v>
      </c>
      <c r="S75" s="605">
        <v>5</v>
      </c>
      <c r="T75" s="608">
        <v>0.625</v>
      </c>
      <c r="U75" s="605">
        <v>0</v>
      </c>
      <c r="V75" s="608">
        <v>0</v>
      </c>
      <c r="W75" s="605">
        <v>0</v>
      </c>
      <c r="X75" s="608">
        <v>0</v>
      </c>
      <c r="Y75" s="608"/>
      <c r="Z75" s="608"/>
      <c r="AA75" s="608"/>
      <c r="AB75" s="608"/>
      <c r="AC75" s="608"/>
      <c r="AD75" s="608"/>
      <c r="AE75" s="608"/>
      <c r="AF75" s="608"/>
      <c r="AG75" s="126">
        <v>5745</v>
      </c>
      <c r="AH75" s="607">
        <v>147</v>
      </c>
      <c r="AI75" s="609">
        <v>2.494908350305499E-2</v>
      </c>
      <c r="AJ75" s="607">
        <v>5892</v>
      </c>
      <c r="AK75" s="607">
        <v>9250</v>
      </c>
      <c r="AL75" s="608">
        <v>0.63697297297297295</v>
      </c>
      <c r="AM75" s="596">
        <v>1099</v>
      </c>
      <c r="AN75" s="596">
        <v>5</v>
      </c>
      <c r="AO75" s="607">
        <v>1104</v>
      </c>
      <c r="AP75" s="607">
        <v>397</v>
      </c>
      <c r="AQ75" s="608">
        <v>0.36123748862602367</v>
      </c>
      <c r="AR75" s="607">
        <v>5</v>
      </c>
      <c r="AS75" s="608">
        <v>1</v>
      </c>
      <c r="AT75" s="607">
        <v>402</v>
      </c>
      <c r="AU75" s="608">
        <v>0.3641304347826087</v>
      </c>
      <c r="AV75" s="607">
        <v>3</v>
      </c>
      <c r="AW75" s="608">
        <v>7.556675062972292E-3</v>
      </c>
      <c r="AX75" s="605">
        <v>0</v>
      </c>
      <c r="AY75" s="608">
        <v>0</v>
      </c>
      <c r="AZ75" s="605">
        <v>3</v>
      </c>
      <c r="BA75" s="608">
        <v>7.462686567164179E-3</v>
      </c>
      <c r="BB75" s="607">
        <v>3</v>
      </c>
      <c r="BC75" s="608">
        <v>1</v>
      </c>
      <c r="BD75" s="605">
        <v>0</v>
      </c>
      <c r="BE75" s="399" t="s">
        <v>323</v>
      </c>
      <c r="BF75" s="605">
        <v>3</v>
      </c>
      <c r="BG75" s="608">
        <v>1</v>
      </c>
      <c r="BH75" s="607">
        <v>0</v>
      </c>
      <c r="BI75" s="608">
        <v>0</v>
      </c>
      <c r="BJ75" s="607">
        <v>12</v>
      </c>
      <c r="BK75" s="608">
        <v>2.9850746268656716E-2</v>
      </c>
      <c r="BL75" s="607">
        <v>12</v>
      </c>
      <c r="BM75" s="608">
        <v>2.9850746268656716E-2</v>
      </c>
      <c r="BN75" s="605">
        <v>3</v>
      </c>
      <c r="BO75" s="608">
        <v>0.375</v>
      </c>
      <c r="BP75" s="605">
        <v>2</v>
      </c>
      <c r="BQ75" s="608">
        <v>0.2857142857142857</v>
      </c>
    </row>
    <row r="76" spans="1:69" s="911" customFormat="1" ht="13.5" thickBot="1" x14ac:dyDescent="0.25">
      <c r="A76" s="593" t="s">
        <v>43</v>
      </c>
      <c r="B76" s="593" t="s">
        <v>509</v>
      </c>
      <c r="C76" s="593" t="s">
        <v>504</v>
      </c>
      <c r="D76" s="593" t="s">
        <v>519</v>
      </c>
      <c r="E76" s="593" t="str">
        <f>IF(AK76&gt;20000,"l","s")</f>
        <v>s</v>
      </c>
      <c r="F76" s="593"/>
      <c r="G76" s="593"/>
      <c r="H76" s="593"/>
      <c r="I76" s="604">
        <v>1</v>
      </c>
      <c r="J76" s="605">
        <v>1</v>
      </c>
      <c r="K76" s="605">
        <v>1</v>
      </c>
      <c r="L76" s="606">
        <v>1</v>
      </c>
      <c r="M76" s="607">
        <v>5892</v>
      </c>
      <c r="N76" s="429" t="s">
        <v>323</v>
      </c>
      <c r="O76" s="605">
        <v>1</v>
      </c>
      <c r="P76" s="608">
        <v>1</v>
      </c>
      <c r="Q76" s="608"/>
      <c r="R76" s="608"/>
      <c r="S76" s="608"/>
      <c r="T76" s="608"/>
      <c r="U76" s="608"/>
      <c r="V76" s="608"/>
      <c r="W76" s="608"/>
      <c r="X76" s="608"/>
      <c r="Y76" s="537">
        <v>0</v>
      </c>
      <c r="Z76" s="608" t="s">
        <v>510</v>
      </c>
      <c r="AB76" s="608" t="str">
        <f>IF(BP76=1,"Female","Male")</f>
        <v>Male</v>
      </c>
      <c r="AC76" s="537">
        <f>IF(Z76="stood down",1,0)</f>
        <v>0</v>
      </c>
      <c r="AD76" s="537">
        <f>IF(Z76="unopposed",1,0)</f>
        <v>1</v>
      </c>
      <c r="AE76" s="537">
        <f>IF(Z76="defeated",1,0)</f>
        <v>0</v>
      </c>
      <c r="AF76" s="605">
        <v>0</v>
      </c>
      <c r="AG76" s="596">
        <v>5745</v>
      </c>
      <c r="AH76" s="607">
        <v>147</v>
      </c>
      <c r="AI76" s="609">
        <v>2.494908350305499E-2</v>
      </c>
      <c r="AJ76" s="607">
        <v>5892</v>
      </c>
      <c r="AK76" s="607">
        <v>9250</v>
      </c>
      <c r="AL76" s="608">
        <v>0.63697297297297295</v>
      </c>
      <c r="AM76" s="912" t="s">
        <v>323</v>
      </c>
      <c r="AN76" s="912" t="s">
        <v>323</v>
      </c>
      <c r="AO76" s="429" t="s">
        <v>323</v>
      </c>
      <c r="AP76" s="429"/>
      <c r="AQ76" s="399" t="s">
        <v>323</v>
      </c>
      <c r="AR76" s="429"/>
      <c r="AS76" s="399" t="s">
        <v>323</v>
      </c>
      <c r="AT76" s="429" t="s">
        <v>323</v>
      </c>
      <c r="AU76" s="399" t="s">
        <v>323</v>
      </c>
      <c r="AV76" s="429"/>
      <c r="AW76" s="399" t="s">
        <v>323</v>
      </c>
      <c r="AX76" s="429"/>
      <c r="AY76" s="399" t="s">
        <v>323</v>
      </c>
      <c r="AZ76" s="429" t="s">
        <v>323</v>
      </c>
      <c r="BA76" s="399" t="s">
        <v>323</v>
      </c>
      <c r="BB76" s="429"/>
      <c r="BC76" s="399" t="s">
        <v>323</v>
      </c>
      <c r="BD76" s="429"/>
      <c r="BE76" s="399" t="s">
        <v>323</v>
      </c>
      <c r="BF76" s="429" t="s">
        <v>323</v>
      </c>
      <c r="BG76" s="399" t="s">
        <v>323</v>
      </c>
      <c r="BH76" s="429"/>
      <c r="BI76" s="399" t="s">
        <v>323</v>
      </c>
      <c r="BJ76" s="429"/>
      <c r="BK76" s="399" t="s">
        <v>323</v>
      </c>
      <c r="BL76" s="429" t="s">
        <v>323</v>
      </c>
      <c r="BM76" s="399" t="s">
        <v>323</v>
      </c>
      <c r="BN76" s="607">
        <v>0</v>
      </c>
      <c r="BO76" s="608">
        <v>0</v>
      </c>
      <c r="BP76" s="607">
        <v>0</v>
      </c>
      <c r="BQ76" s="608">
        <v>0</v>
      </c>
    </row>
    <row r="77" spans="1:69" s="911" customFormat="1" ht="13.5" thickBot="1" x14ac:dyDescent="0.25">
      <c r="A77" s="593" t="s">
        <v>49</v>
      </c>
      <c r="B77" s="593" t="s">
        <v>527</v>
      </c>
      <c r="C77" s="593" t="s">
        <v>504</v>
      </c>
      <c r="D77" s="593" t="s">
        <v>519</v>
      </c>
      <c r="E77" s="593" t="str">
        <f>IF(AK77&gt;100000,"l","s")</f>
        <v>s</v>
      </c>
      <c r="F77" s="909" t="s">
        <v>1098</v>
      </c>
      <c r="G77" s="910">
        <f>IF(ISERROR(FIND("/",F77)),1,LEFT(F77,1))*1</f>
        <v>5</v>
      </c>
      <c r="H77" s="910">
        <f>IF(ISERROR(FIND("/",F77)),1,RIGHT(F77,1))*1</f>
        <v>5</v>
      </c>
      <c r="I77" s="604">
        <v>15</v>
      </c>
      <c r="J77" s="605">
        <v>0</v>
      </c>
      <c r="K77" s="605">
        <v>33</v>
      </c>
      <c r="L77" s="606">
        <v>2.2000000000000002</v>
      </c>
      <c r="M77" s="607">
        <v>3464.2</v>
      </c>
      <c r="N77" s="607">
        <v>1496.8666666666666</v>
      </c>
      <c r="O77" s="605">
        <v>12</v>
      </c>
      <c r="P77" s="608">
        <v>0.36363636363636365</v>
      </c>
      <c r="Q77" s="605">
        <v>9</v>
      </c>
      <c r="R77" s="608">
        <v>0.6</v>
      </c>
      <c r="S77" s="605">
        <v>10</v>
      </c>
      <c r="T77" s="608">
        <v>0.625</v>
      </c>
      <c r="U77" s="398"/>
      <c r="V77" s="399"/>
      <c r="W77" s="398"/>
      <c r="X77" s="399"/>
      <c r="Y77" s="399"/>
      <c r="Z77" s="399"/>
      <c r="AA77" s="399"/>
      <c r="AB77" s="399"/>
      <c r="AC77" s="399"/>
      <c r="AD77" s="399"/>
      <c r="AE77" s="399"/>
      <c r="AF77" s="399"/>
      <c r="AG77" s="126">
        <v>51883</v>
      </c>
      <c r="AH77" s="607">
        <v>80</v>
      </c>
      <c r="AI77" s="609">
        <v>1.5395569924754153E-3</v>
      </c>
      <c r="AJ77" s="607">
        <v>51963</v>
      </c>
      <c r="AK77" s="607">
        <v>80250</v>
      </c>
      <c r="AL77" s="608">
        <v>0.64751401869158876</v>
      </c>
      <c r="AM77" s="596">
        <v>51883</v>
      </c>
      <c r="AN77" s="596">
        <v>80</v>
      </c>
      <c r="AO77" s="607">
        <v>51963</v>
      </c>
      <c r="AP77" s="607">
        <v>22379</v>
      </c>
      <c r="AQ77" s="608">
        <v>0.43133589036871423</v>
      </c>
      <c r="AR77" s="607">
        <v>74</v>
      </c>
      <c r="AS77" s="608">
        <v>0.92500000000000004</v>
      </c>
      <c r="AT77" s="607">
        <v>22453</v>
      </c>
      <c r="AU77" s="608">
        <v>0.43209591440063122</v>
      </c>
      <c r="AV77" s="607">
        <v>220</v>
      </c>
      <c r="AW77" s="608">
        <v>9.8306448009294421E-3</v>
      </c>
      <c r="AX77" s="607">
        <v>8</v>
      </c>
      <c r="AY77" s="608">
        <v>0.10810810810810811</v>
      </c>
      <c r="AZ77" s="607">
        <v>228</v>
      </c>
      <c r="BA77" s="608">
        <v>1.0154545049659288E-2</v>
      </c>
      <c r="BB77" s="607">
        <v>203</v>
      </c>
      <c r="BC77" s="608">
        <v>0.92272727272727273</v>
      </c>
      <c r="BD77" s="607">
        <v>8</v>
      </c>
      <c r="BE77" s="608">
        <v>1</v>
      </c>
      <c r="BF77" s="607">
        <v>211</v>
      </c>
      <c r="BG77" s="608">
        <v>0.92543859649122806</v>
      </c>
      <c r="BH77" s="607">
        <v>68</v>
      </c>
      <c r="BI77" s="608">
        <v>3.0285485235825946E-3</v>
      </c>
      <c r="BJ77" s="607">
        <v>702</v>
      </c>
      <c r="BK77" s="608">
        <v>3.126530975816149E-2</v>
      </c>
      <c r="BL77" s="607">
        <v>770</v>
      </c>
      <c r="BM77" s="608">
        <v>3.429385828174409E-2</v>
      </c>
      <c r="BN77" s="607">
        <v>12</v>
      </c>
      <c r="BO77" s="608">
        <v>0.36363636363636365</v>
      </c>
      <c r="BP77" s="607">
        <v>4</v>
      </c>
      <c r="BQ77" s="608">
        <v>0.26666666666666666</v>
      </c>
    </row>
    <row r="78" spans="1:69" s="911" customFormat="1" ht="13.5" thickBot="1" x14ac:dyDescent="0.25">
      <c r="A78" s="593" t="s">
        <v>49</v>
      </c>
      <c r="B78" s="593" t="s">
        <v>509</v>
      </c>
      <c r="C78" s="593" t="s">
        <v>504</v>
      </c>
      <c r="D78" s="593" t="s">
        <v>519</v>
      </c>
      <c r="E78" s="593" t="str">
        <f>IF(AK78&gt;100000,"l","s")</f>
        <v>s</v>
      </c>
      <c r="F78" s="593"/>
      <c r="G78" s="593"/>
      <c r="H78" s="593"/>
      <c r="I78" s="604">
        <v>1</v>
      </c>
      <c r="J78" s="605">
        <v>0</v>
      </c>
      <c r="K78" s="605">
        <v>6</v>
      </c>
      <c r="L78" s="606">
        <v>6</v>
      </c>
      <c r="M78" s="607">
        <v>51963</v>
      </c>
      <c r="N78" s="607">
        <v>22453</v>
      </c>
      <c r="O78" s="605">
        <v>1</v>
      </c>
      <c r="P78" s="608">
        <v>0.16666666666666666</v>
      </c>
      <c r="Q78" s="608"/>
      <c r="R78" s="608"/>
      <c r="S78" s="608"/>
      <c r="T78" s="608"/>
      <c r="U78" s="608"/>
      <c r="V78" s="608"/>
      <c r="W78" s="608"/>
      <c r="X78" s="608"/>
      <c r="Y78" s="537">
        <v>1</v>
      </c>
      <c r="Z78" s="608" t="s">
        <v>434</v>
      </c>
      <c r="AA78" s="911">
        <v>1</v>
      </c>
      <c r="AB78" s="608" t="str">
        <f>IF(BP78=1,"Female","Male")</f>
        <v>Male</v>
      </c>
      <c r="AC78" s="537">
        <f>IF(Z78="stood down",1,0)</f>
        <v>0</v>
      </c>
      <c r="AD78" s="537">
        <f>IF(Z78="unopposed",1,0)</f>
        <v>0</v>
      </c>
      <c r="AE78" s="537">
        <f>IF(Z78="defeated",1,0)</f>
        <v>0</v>
      </c>
      <c r="AF78" s="605">
        <v>0</v>
      </c>
      <c r="AG78" s="126">
        <v>51883</v>
      </c>
      <c r="AH78" s="607">
        <v>80</v>
      </c>
      <c r="AI78" s="609">
        <v>1.5395569924754153E-3</v>
      </c>
      <c r="AJ78" s="607">
        <v>51963</v>
      </c>
      <c r="AK78" s="607">
        <v>80250</v>
      </c>
      <c r="AL78" s="608">
        <v>0.64751401869158876</v>
      </c>
      <c r="AM78" s="596">
        <v>51883</v>
      </c>
      <c r="AN78" s="596">
        <v>80</v>
      </c>
      <c r="AO78" s="607">
        <v>51963</v>
      </c>
      <c r="AP78" s="607">
        <v>22379</v>
      </c>
      <c r="AQ78" s="608">
        <v>0.43133589036871423</v>
      </c>
      <c r="AR78" s="607">
        <v>74</v>
      </c>
      <c r="AS78" s="608">
        <v>0.92500000000000004</v>
      </c>
      <c r="AT78" s="607">
        <v>22453</v>
      </c>
      <c r="AU78" s="608">
        <v>0.43209591440063122</v>
      </c>
      <c r="AV78" s="607">
        <v>220</v>
      </c>
      <c r="AW78" s="608">
        <v>9.8306448009294421E-3</v>
      </c>
      <c r="AX78" s="607">
        <v>8</v>
      </c>
      <c r="AY78" s="608">
        <v>0.10810810810810811</v>
      </c>
      <c r="AZ78" s="607">
        <v>228</v>
      </c>
      <c r="BA78" s="608">
        <v>1.0154545049659288E-2</v>
      </c>
      <c r="BB78" s="607">
        <v>203</v>
      </c>
      <c r="BC78" s="608">
        <v>0.92272727272727273</v>
      </c>
      <c r="BD78" s="607">
        <v>8</v>
      </c>
      <c r="BE78" s="608">
        <v>1</v>
      </c>
      <c r="BF78" s="607">
        <v>211</v>
      </c>
      <c r="BG78" s="608">
        <v>0.92543859649122806</v>
      </c>
      <c r="BH78" s="607">
        <v>26</v>
      </c>
      <c r="BI78" s="608">
        <v>1.1579744354874627E-3</v>
      </c>
      <c r="BJ78" s="607">
        <v>470</v>
      </c>
      <c r="BK78" s="608">
        <v>2.0932614795350288E-2</v>
      </c>
      <c r="BL78" s="607">
        <v>496</v>
      </c>
      <c r="BM78" s="608">
        <v>2.2090589230837749E-2</v>
      </c>
      <c r="BN78" s="607">
        <v>0</v>
      </c>
      <c r="BO78" s="608">
        <v>0</v>
      </c>
      <c r="BP78" s="607">
        <v>0</v>
      </c>
      <c r="BQ78" s="608">
        <v>0</v>
      </c>
    </row>
    <row r="79" spans="1:69" s="911" customFormat="1" ht="13.5" thickBot="1" x14ac:dyDescent="0.25">
      <c r="A79" s="593" t="s">
        <v>59</v>
      </c>
      <c r="B79" s="593" t="s">
        <v>527</v>
      </c>
      <c r="C79" s="593" t="s">
        <v>518</v>
      </c>
      <c r="D79" s="593" t="s">
        <v>519</v>
      </c>
      <c r="E79" s="593" t="str">
        <f>IF(AK79&gt;100000,"l","s")</f>
        <v>s</v>
      </c>
      <c r="F79" s="909" t="s">
        <v>1095</v>
      </c>
      <c r="G79" s="910">
        <f>IF(ISERROR(FIND("/",F79)),1,LEFT(F79,1))*1</f>
        <v>3</v>
      </c>
      <c r="H79" s="910">
        <f>IF(ISERROR(FIND("/",F79)),1,RIGHT(F79,1))*1</f>
        <v>3</v>
      </c>
      <c r="I79" s="604">
        <v>13</v>
      </c>
      <c r="J79" s="605">
        <v>0</v>
      </c>
      <c r="K79" s="605">
        <v>24</v>
      </c>
      <c r="L79" s="606">
        <v>1.8461538461538463</v>
      </c>
      <c r="M79" s="607">
        <v>2682.5384615384614</v>
      </c>
      <c r="N79" s="607">
        <v>1048.3846153846155</v>
      </c>
      <c r="O79" s="605">
        <v>9</v>
      </c>
      <c r="P79" s="608">
        <v>0.375</v>
      </c>
      <c r="Q79" s="605">
        <v>7</v>
      </c>
      <c r="R79" s="608">
        <v>0.53846153846153844</v>
      </c>
      <c r="S79" s="605">
        <v>8</v>
      </c>
      <c r="T79" s="608">
        <v>0.5714285714285714</v>
      </c>
      <c r="U79" s="398"/>
      <c r="V79" s="399"/>
      <c r="W79" s="398"/>
      <c r="X79" s="399"/>
      <c r="Y79" s="399"/>
      <c r="Z79" s="399"/>
      <c r="AA79" s="399"/>
      <c r="AB79" s="399"/>
      <c r="AC79" s="399"/>
      <c r="AD79" s="399"/>
      <c r="AE79" s="399"/>
      <c r="AF79" s="399"/>
      <c r="AG79" s="126">
        <v>34846</v>
      </c>
      <c r="AH79" s="607">
        <v>27</v>
      </c>
      <c r="AI79" s="609">
        <v>7.742379491296992E-4</v>
      </c>
      <c r="AJ79" s="607">
        <v>34873</v>
      </c>
      <c r="AK79" s="607">
        <v>51450</v>
      </c>
      <c r="AL79" s="608">
        <v>0.67780369290573372</v>
      </c>
      <c r="AM79" s="596">
        <v>34846</v>
      </c>
      <c r="AN79" s="596">
        <v>27</v>
      </c>
      <c r="AO79" s="607">
        <v>34873</v>
      </c>
      <c r="AP79" s="607">
        <v>13605</v>
      </c>
      <c r="AQ79" s="608">
        <v>0.39043218733857543</v>
      </c>
      <c r="AR79" s="607">
        <v>24</v>
      </c>
      <c r="AS79" s="608">
        <v>0.88888888888888884</v>
      </c>
      <c r="AT79" s="607">
        <v>13629</v>
      </c>
      <c r="AU79" s="608">
        <v>0.39081811143291373</v>
      </c>
      <c r="AV79" s="607">
        <v>205</v>
      </c>
      <c r="AW79" s="608">
        <v>1.5067989709665565E-2</v>
      </c>
      <c r="AX79" s="607">
        <v>16</v>
      </c>
      <c r="AY79" s="608">
        <v>0.66666666666666663</v>
      </c>
      <c r="AZ79" s="607">
        <v>221</v>
      </c>
      <c r="BA79" s="608">
        <v>1.6215422995084012E-2</v>
      </c>
      <c r="BB79" s="607">
        <v>152</v>
      </c>
      <c r="BC79" s="608">
        <v>0.74146341463414633</v>
      </c>
      <c r="BD79" s="607">
        <v>16</v>
      </c>
      <c r="BE79" s="608">
        <v>1</v>
      </c>
      <c r="BF79" s="607">
        <v>168</v>
      </c>
      <c r="BG79" s="608">
        <v>0.76018099547511309</v>
      </c>
      <c r="BH79" s="607">
        <v>130</v>
      </c>
      <c r="BI79" s="608">
        <v>9.5384841147553006E-3</v>
      </c>
      <c r="BJ79" s="607">
        <v>333</v>
      </c>
      <c r="BK79" s="608">
        <v>2.4433193924719349E-2</v>
      </c>
      <c r="BL79" s="607">
        <v>463</v>
      </c>
      <c r="BM79" s="608">
        <v>3.3971678039474651E-2</v>
      </c>
      <c r="BN79" s="607">
        <v>9</v>
      </c>
      <c r="BO79" s="608">
        <v>0.375</v>
      </c>
      <c r="BP79" s="607">
        <v>6</v>
      </c>
      <c r="BQ79" s="608">
        <v>0.46153846153846156</v>
      </c>
    </row>
    <row r="80" spans="1:69" s="911" customFormat="1" ht="13.5" thickBot="1" x14ac:dyDescent="0.25">
      <c r="A80" s="593" t="s">
        <v>59</v>
      </c>
      <c r="B80" s="593" t="s">
        <v>509</v>
      </c>
      <c r="C80" s="593" t="s">
        <v>518</v>
      </c>
      <c r="D80" s="593" t="s">
        <v>519</v>
      </c>
      <c r="E80" s="593" t="str">
        <f>IF(AK80&gt;100000,"l","s")</f>
        <v>s</v>
      </c>
      <c r="F80" s="593"/>
      <c r="G80" s="593"/>
      <c r="H80" s="593"/>
      <c r="I80" s="604">
        <v>1</v>
      </c>
      <c r="J80" s="605">
        <v>0</v>
      </c>
      <c r="K80" s="605">
        <v>9</v>
      </c>
      <c r="L80" s="606">
        <v>9</v>
      </c>
      <c r="M80" s="607">
        <v>34873</v>
      </c>
      <c r="N80" s="607">
        <v>13629</v>
      </c>
      <c r="O80" s="605">
        <v>3</v>
      </c>
      <c r="P80" s="608">
        <v>0.33333333333333331</v>
      </c>
      <c r="Q80" s="608"/>
      <c r="R80" s="608"/>
      <c r="S80" s="608"/>
      <c r="T80" s="608"/>
      <c r="U80" s="608"/>
      <c r="V80" s="608"/>
      <c r="W80" s="608"/>
      <c r="X80" s="608"/>
      <c r="Y80" s="537">
        <v>3</v>
      </c>
      <c r="Z80" s="608" t="s">
        <v>310</v>
      </c>
      <c r="AB80" s="608" t="str">
        <f>IF(BP80=1,"Female","Male")</f>
        <v>Male</v>
      </c>
      <c r="AC80" s="537">
        <f>IF(Z80="stood down",1,0)</f>
        <v>1</v>
      </c>
      <c r="AD80" s="537">
        <f>IF(Z80="unopposed",1,0)</f>
        <v>0</v>
      </c>
      <c r="AE80" s="537">
        <f>IF(Z80="defeated",1,0)</f>
        <v>0</v>
      </c>
      <c r="AF80" s="605">
        <v>1</v>
      </c>
      <c r="AG80" s="126">
        <v>34846</v>
      </c>
      <c r="AH80" s="607">
        <v>27</v>
      </c>
      <c r="AI80" s="609">
        <v>7.742379491296992E-4</v>
      </c>
      <c r="AJ80" s="607">
        <v>34873</v>
      </c>
      <c r="AK80" s="607">
        <v>51450</v>
      </c>
      <c r="AL80" s="608">
        <v>0.67780369290573372</v>
      </c>
      <c r="AM80" s="596">
        <v>34846</v>
      </c>
      <c r="AN80" s="596">
        <v>27</v>
      </c>
      <c r="AO80" s="607">
        <v>34873</v>
      </c>
      <c r="AP80" s="607">
        <v>13605</v>
      </c>
      <c r="AQ80" s="608">
        <v>0.39043218733857543</v>
      </c>
      <c r="AR80" s="607">
        <v>24</v>
      </c>
      <c r="AS80" s="608">
        <v>0.88888888888888884</v>
      </c>
      <c r="AT80" s="607">
        <v>13629</v>
      </c>
      <c r="AU80" s="608">
        <v>0.39081811143291373</v>
      </c>
      <c r="AV80" s="607">
        <v>205</v>
      </c>
      <c r="AW80" s="608">
        <v>1.5067989709665565E-2</v>
      </c>
      <c r="AX80" s="607">
        <v>16</v>
      </c>
      <c r="AY80" s="608">
        <v>0.66666666666666663</v>
      </c>
      <c r="AZ80" s="607">
        <v>221</v>
      </c>
      <c r="BA80" s="608">
        <v>1.6215422995084012E-2</v>
      </c>
      <c r="BB80" s="607">
        <v>152</v>
      </c>
      <c r="BC80" s="608">
        <v>0.74146341463414633</v>
      </c>
      <c r="BD80" s="607">
        <v>16</v>
      </c>
      <c r="BE80" s="608">
        <v>1</v>
      </c>
      <c r="BF80" s="607">
        <v>168</v>
      </c>
      <c r="BG80" s="608">
        <v>0.76018099547511309</v>
      </c>
      <c r="BH80" s="607">
        <v>42</v>
      </c>
      <c r="BI80" s="608">
        <v>3.0816640986132513E-3</v>
      </c>
      <c r="BJ80" s="607">
        <v>163</v>
      </c>
      <c r="BK80" s="608">
        <v>1.195979162080857E-2</v>
      </c>
      <c r="BL80" s="607">
        <v>205</v>
      </c>
      <c r="BM80" s="608">
        <v>1.5041455719421821E-2</v>
      </c>
      <c r="BN80" s="607">
        <v>2</v>
      </c>
      <c r="BO80" s="608">
        <v>0.22222222222222221</v>
      </c>
      <c r="BP80" s="607">
        <v>0</v>
      </c>
      <c r="BQ80" s="608">
        <v>0</v>
      </c>
    </row>
    <row r="81" spans="1:69" s="911" customFormat="1" ht="13.5" thickBot="1" x14ac:dyDescent="0.25">
      <c r="A81" s="593" t="s">
        <v>62</v>
      </c>
      <c r="B81" s="593" t="s">
        <v>515</v>
      </c>
      <c r="C81" s="593" t="s">
        <v>504</v>
      </c>
      <c r="D81" s="593" t="s">
        <v>505</v>
      </c>
      <c r="E81" s="593" t="str">
        <f t="shared" ref="E81:E98" si="4">IF(AK81&gt;20000,"l","s")</f>
        <v>l</v>
      </c>
      <c r="F81" s="909" t="s">
        <v>1095</v>
      </c>
      <c r="G81" s="910">
        <f>IF(ISERROR(FIND("/",F81)),1,LEFT(F81,1))*1</f>
        <v>3</v>
      </c>
      <c r="H81" s="910">
        <f>IF(ISERROR(FIND("/",F81)),1,RIGHT(F81,1))*1</f>
        <v>3</v>
      </c>
      <c r="I81" s="604">
        <v>10</v>
      </c>
      <c r="J81" s="605">
        <v>0</v>
      </c>
      <c r="K81" s="605">
        <v>20</v>
      </c>
      <c r="L81" s="606">
        <v>2</v>
      </c>
      <c r="M81" s="607">
        <v>1742</v>
      </c>
      <c r="N81" s="607">
        <v>883.1</v>
      </c>
      <c r="O81" s="605">
        <v>7</v>
      </c>
      <c r="P81" s="608">
        <v>0.35</v>
      </c>
      <c r="Q81" s="605">
        <v>7</v>
      </c>
      <c r="R81" s="608">
        <v>0.7</v>
      </c>
      <c r="S81" s="605">
        <v>8</v>
      </c>
      <c r="T81" s="608">
        <v>0.72727272727272729</v>
      </c>
      <c r="U81" s="605">
        <v>1</v>
      </c>
      <c r="V81" s="608">
        <v>0.05</v>
      </c>
      <c r="W81" s="605">
        <v>0</v>
      </c>
      <c r="X81" s="608">
        <v>0</v>
      </c>
      <c r="Y81" s="608"/>
      <c r="Z81" s="608"/>
      <c r="AA81" s="608"/>
      <c r="AB81" s="608"/>
      <c r="AC81" s="608"/>
      <c r="AD81" s="608"/>
      <c r="AE81" s="608"/>
      <c r="AF81" s="608"/>
      <c r="AG81" s="126">
        <v>16889</v>
      </c>
      <c r="AH81" s="607">
        <v>531</v>
      </c>
      <c r="AI81" s="609">
        <v>3.0482204362801378E-2</v>
      </c>
      <c r="AJ81" s="607">
        <v>17420</v>
      </c>
      <c r="AK81" s="607">
        <v>27140</v>
      </c>
      <c r="AL81" s="608">
        <v>0.64185703758290347</v>
      </c>
      <c r="AM81" s="596">
        <v>16889</v>
      </c>
      <c r="AN81" s="596">
        <v>531</v>
      </c>
      <c r="AO81" s="607">
        <v>17420</v>
      </c>
      <c r="AP81" s="607">
        <v>8367</v>
      </c>
      <c r="AQ81" s="608">
        <v>0.49541121439990526</v>
      </c>
      <c r="AR81" s="607">
        <v>464</v>
      </c>
      <c r="AS81" s="608">
        <v>0.87382297551789079</v>
      </c>
      <c r="AT81" s="607">
        <v>8831</v>
      </c>
      <c r="AU81" s="608">
        <v>0.50694603903559132</v>
      </c>
      <c r="AV81" s="607">
        <v>123</v>
      </c>
      <c r="AW81" s="608">
        <v>1.4700609537468627E-2</v>
      </c>
      <c r="AX81" s="605">
        <v>52</v>
      </c>
      <c r="AY81" s="608">
        <v>0.11206896551724138</v>
      </c>
      <c r="AZ81" s="605">
        <v>175</v>
      </c>
      <c r="BA81" s="608">
        <v>1.9816555316498698E-2</v>
      </c>
      <c r="BB81" s="607">
        <v>108</v>
      </c>
      <c r="BC81" s="608">
        <v>0.87804878048780488</v>
      </c>
      <c r="BD81" s="605">
        <v>40</v>
      </c>
      <c r="BE81" s="608">
        <v>0.76923076923076927</v>
      </c>
      <c r="BF81" s="605">
        <v>148</v>
      </c>
      <c r="BG81" s="608">
        <v>0.84571428571428575</v>
      </c>
      <c r="BH81" s="607">
        <v>22</v>
      </c>
      <c r="BI81" s="608">
        <v>2.4912240969312649E-3</v>
      </c>
      <c r="BJ81" s="607">
        <v>143</v>
      </c>
      <c r="BK81" s="608">
        <v>1.6192956630053223E-2</v>
      </c>
      <c r="BL81" s="607">
        <v>165</v>
      </c>
      <c r="BM81" s="608">
        <v>1.8684180726984488E-2</v>
      </c>
      <c r="BN81" s="605">
        <v>5</v>
      </c>
      <c r="BO81" s="608">
        <v>0.25</v>
      </c>
      <c r="BP81" s="605">
        <v>2</v>
      </c>
      <c r="BQ81" s="608">
        <v>0.2</v>
      </c>
    </row>
    <row r="82" spans="1:69" s="911" customFormat="1" ht="13.5" thickBot="1" x14ac:dyDescent="0.25">
      <c r="A82" s="593" t="s">
        <v>62</v>
      </c>
      <c r="B82" s="593" t="s">
        <v>509</v>
      </c>
      <c r="C82" s="593" t="s">
        <v>504</v>
      </c>
      <c r="D82" s="593" t="s">
        <v>505</v>
      </c>
      <c r="E82" s="593" t="str">
        <f t="shared" si="4"/>
        <v>l</v>
      </c>
      <c r="F82" s="593"/>
      <c r="G82" s="593"/>
      <c r="H82" s="593"/>
      <c r="I82" s="604">
        <v>1</v>
      </c>
      <c r="J82" s="605">
        <v>0</v>
      </c>
      <c r="K82" s="605">
        <v>3</v>
      </c>
      <c r="L82" s="606">
        <v>3</v>
      </c>
      <c r="M82" s="607">
        <v>17420</v>
      </c>
      <c r="N82" s="607">
        <v>8831</v>
      </c>
      <c r="O82" s="605">
        <v>1</v>
      </c>
      <c r="P82" s="608">
        <v>0.33333333333333331</v>
      </c>
      <c r="Q82" s="608"/>
      <c r="R82" s="608"/>
      <c r="S82" s="608"/>
      <c r="T82" s="608"/>
      <c r="U82" s="608"/>
      <c r="V82" s="608"/>
      <c r="W82" s="608"/>
      <c r="X82" s="608"/>
      <c r="Y82" s="537">
        <v>0</v>
      </c>
      <c r="Z82" s="608" t="s">
        <v>310</v>
      </c>
      <c r="AB82" s="608" t="str">
        <f>IF(BP82=1,"Female","Male")</f>
        <v>Female</v>
      </c>
      <c r="AC82" s="537">
        <f>IF(Z82="stood down",1,0)</f>
        <v>1</v>
      </c>
      <c r="AD82" s="537">
        <f>IF(Z82="unopposed",1,0)</f>
        <v>0</v>
      </c>
      <c r="AE82" s="537">
        <f>IF(Z82="defeated",1,0)</f>
        <v>0</v>
      </c>
      <c r="AF82" s="605">
        <v>1</v>
      </c>
      <c r="AG82" s="596">
        <v>16889</v>
      </c>
      <c r="AH82" s="607">
        <v>531</v>
      </c>
      <c r="AI82" s="609">
        <v>3.0482204362801378E-2</v>
      </c>
      <c r="AJ82" s="607">
        <v>17420</v>
      </c>
      <c r="AK82" s="607">
        <v>27140</v>
      </c>
      <c r="AL82" s="608">
        <v>0.64185703758290347</v>
      </c>
      <c r="AM82" s="596">
        <v>16889</v>
      </c>
      <c r="AN82" s="596">
        <v>531</v>
      </c>
      <c r="AO82" s="607">
        <v>17420</v>
      </c>
      <c r="AP82" s="607">
        <v>8367</v>
      </c>
      <c r="AQ82" s="608">
        <v>0.49541121439990526</v>
      </c>
      <c r="AR82" s="607">
        <v>464</v>
      </c>
      <c r="AS82" s="608">
        <v>0.87382297551789079</v>
      </c>
      <c r="AT82" s="607">
        <v>8831</v>
      </c>
      <c r="AU82" s="608">
        <v>0.50694603903559132</v>
      </c>
      <c r="AV82" s="607">
        <v>123</v>
      </c>
      <c r="AW82" s="608">
        <v>1.4700609537468627E-2</v>
      </c>
      <c r="AX82" s="607">
        <v>52</v>
      </c>
      <c r="AY82" s="608">
        <v>0.11206896551724138</v>
      </c>
      <c r="AZ82" s="607">
        <v>175</v>
      </c>
      <c r="BA82" s="608">
        <v>1.9816555316498698E-2</v>
      </c>
      <c r="BB82" s="607">
        <v>108</v>
      </c>
      <c r="BC82" s="608">
        <v>0.87804878048780488</v>
      </c>
      <c r="BD82" s="607">
        <v>40</v>
      </c>
      <c r="BE82" s="608">
        <v>0.76923076923076927</v>
      </c>
      <c r="BF82" s="607">
        <v>148</v>
      </c>
      <c r="BG82" s="608">
        <v>0.84571428571428575</v>
      </c>
      <c r="BH82" s="607">
        <v>11</v>
      </c>
      <c r="BI82" s="608">
        <v>1.2456120484656324E-3</v>
      </c>
      <c r="BJ82" s="607">
        <v>302</v>
      </c>
      <c r="BK82" s="608">
        <v>3.4197712603329183E-2</v>
      </c>
      <c r="BL82" s="607">
        <v>313</v>
      </c>
      <c r="BM82" s="608">
        <v>3.5443324651794811E-2</v>
      </c>
      <c r="BN82" s="607">
        <v>1</v>
      </c>
      <c r="BO82" s="608">
        <v>0.33333333333333331</v>
      </c>
      <c r="BP82" s="607">
        <v>1</v>
      </c>
      <c r="BQ82" s="608">
        <v>1</v>
      </c>
    </row>
    <row r="83" spans="1:69" s="911" customFormat="1" ht="13.5" thickBot="1" x14ac:dyDescent="0.25">
      <c r="A83" s="593" t="s">
        <v>69</v>
      </c>
      <c r="B83" s="593" t="s">
        <v>515</v>
      </c>
      <c r="C83" s="593" t="s">
        <v>504</v>
      </c>
      <c r="D83" s="593" t="s">
        <v>519</v>
      </c>
      <c r="E83" s="593" t="str">
        <f t="shared" si="4"/>
        <v>s</v>
      </c>
      <c r="F83" s="909" t="s">
        <v>1092</v>
      </c>
      <c r="G83" s="910">
        <f>IF(ISERROR(FIND("/",F83)),1,LEFT(F83,1))*1</f>
        <v>4</v>
      </c>
      <c r="H83" s="910">
        <f>IF(ISERROR(FIND("/",F83)),1,RIGHT(F83,1))*1</f>
        <v>5</v>
      </c>
      <c r="I83" s="604">
        <v>11</v>
      </c>
      <c r="J83" s="605">
        <v>3</v>
      </c>
      <c r="K83" s="605">
        <v>19</v>
      </c>
      <c r="L83" s="606">
        <v>1.7272727272727273</v>
      </c>
      <c r="M83" s="607">
        <v>915.27272727272725</v>
      </c>
      <c r="N83" s="607">
        <v>452.375</v>
      </c>
      <c r="O83" s="605">
        <v>10</v>
      </c>
      <c r="P83" s="608">
        <v>0.52631578947368418</v>
      </c>
      <c r="Q83" s="605">
        <v>7</v>
      </c>
      <c r="R83" s="608">
        <v>0.63636363636363635</v>
      </c>
      <c r="S83" s="605">
        <v>8</v>
      </c>
      <c r="T83" s="608">
        <v>0.66666666666666663</v>
      </c>
      <c r="U83" s="605">
        <v>0</v>
      </c>
      <c r="V83" s="608">
        <v>0</v>
      </c>
      <c r="W83" s="605">
        <v>0</v>
      </c>
      <c r="X83" s="608">
        <v>0</v>
      </c>
      <c r="Y83" s="608"/>
      <c r="Z83" s="608"/>
      <c r="AA83" s="608"/>
      <c r="AB83" s="608"/>
      <c r="AC83" s="608"/>
      <c r="AD83" s="608"/>
      <c r="AE83" s="608"/>
      <c r="AF83" s="608"/>
      <c r="AG83" s="126">
        <v>10053</v>
      </c>
      <c r="AH83" s="607">
        <v>15</v>
      </c>
      <c r="AI83" s="609">
        <v>1.4898688915375446E-3</v>
      </c>
      <c r="AJ83" s="607">
        <v>10068</v>
      </c>
      <c r="AK83" s="607">
        <v>14890</v>
      </c>
      <c r="AL83" s="608">
        <v>0.67615849563465413</v>
      </c>
      <c r="AM83" s="596">
        <v>7673</v>
      </c>
      <c r="AN83" s="596">
        <v>11</v>
      </c>
      <c r="AO83" s="607">
        <v>7684</v>
      </c>
      <c r="AP83" s="607">
        <v>3609</v>
      </c>
      <c r="AQ83" s="608">
        <v>0.4703505799556888</v>
      </c>
      <c r="AR83" s="607">
        <v>10</v>
      </c>
      <c r="AS83" s="608">
        <v>0.90909090909090906</v>
      </c>
      <c r="AT83" s="607">
        <v>3619</v>
      </c>
      <c r="AU83" s="608">
        <v>0.47097865694950547</v>
      </c>
      <c r="AV83" s="607">
        <v>15</v>
      </c>
      <c r="AW83" s="608">
        <v>4.1562759767248547E-3</v>
      </c>
      <c r="AX83" s="605">
        <v>0</v>
      </c>
      <c r="AY83" s="608">
        <v>0</v>
      </c>
      <c r="AZ83" s="605">
        <v>15</v>
      </c>
      <c r="BA83" s="608">
        <v>4.1447913788339322E-3</v>
      </c>
      <c r="BB83" s="607">
        <v>15</v>
      </c>
      <c r="BC83" s="608">
        <v>1</v>
      </c>
      <c r="BD83" s="605">
        <v>0</v>
      </c>
      <c r="BE83" s="399" t="s">
        <v>323</v>
      </c>
      <c r="BF83" s="605">
        <v>15</v>
      </c>
      <c r="BG83" s="608">
        <v>1</v>
      </c>
      <c r="BH83" s="607">
        <v>7</v>
      </c>
      <c r="BI83" s="608">
        <v>1.9342359767891683E-3</v>
      </c>
      <c r="BJ83" s="607">
        <v>26</v>
      </c>
      <c r="BK83" s="608">
        <v>7.1843050566454819E-3</v>
      </c>
      <c r="BL83" s="607">
        <v>33</v>
      </c>
      <c r="BM83" s="608">
        <v>9.11854103343465E-3</v>
      </c>
      <c r="BN83" s="605">
        <v>10</v>
      </c>
      <c r="BO83" s="608">
        <v>0.52631578947368418</v>
      </c>
      <c r="BP83" s="605">
        <v>4</v>
      </c>
      <c r="BQ83" s="608">
        <v>0.36363636363636365</v>
      </c>
    </row>
    <row r="84" spans="1:69" s="911" customFormat="1" ht="13.5" thickBot="1" x14ac:dyDescent="0.25">
      <c r="A84" s="593" t="s">
        <v>69</v>
      </c>
      <c r="B84" s="593" t="s">
        <v>509</v>
      </c>
      <c r="C84" s="593" t="s">
        <v>504</v>
      </c>
      <c r="D84" s="593" t="s">
        <v>519</v>
      </c>
      <c r="E84" s="593" t="str">
        <f t="shared" si="4"/>
        <v>s</v>
      </c>
      <c r="F84" s="593"/>
      <c r="G84" s="593"/>
      <c r="H84" s="593"/>
      <c r="I84" s="604">
        <v>1</v>
      </c>
      <c r="J84" s="605">
        <v>1</v>
      </c>
      <c r="K84" s="605">
        <v>1</v>
      </c>
      <c r="L84" s="606">
        <v>1</v>
      </c>
      <c r="M84" s="607">
        <v>10068</v>
      </c>
      <c r="N84" s="429" t="s">
        <v>323</v>
      </c>
      <c r="O84" s="605">
        <v>1</v>
      </c>
      <c r="P84" s="608">
        <v>1</v>
      </c>
      <c r="Q84" s="608"/>
      <c r="R84" s="608"/>
      <c r="S84" s="608"/>
      <c r="T84" s="608"/>
      <c r="U84" s="608"/>
      <c r="V84" s="608"/>
      <c r="W84" s="608"/>
      <c r="X84" s="608"/>
      <c r="Y84" s="537">
        <v>0</v>
      </c>
      <c r="Z84" s="608" t="s">
        <v>510</v>
      </c>
      <c r="AB84" s="608" t="str">
        <f>IF(BP84=1,"Female","Male")</f>
        <v>Male</v>
      </c>
      <c r="AC84" s="537">
        <f>IF(Z84="stood down",1,0)</f>
        <v>0</v>
      </c>
      <c r="AD84" s="537">
        <f>IF(Z84="unopposed",1,0)</f>
        <v>1</v>
      </c>
      <c r="AE84" s="537">
        <f>IF(Z84="defeated",1,0)</f>
        <v>0</v>
      </c>
      <c r="AF84" s="605">
        <v>0</v>
      </c>
      <c r="AG84" s="916">
        <v>10053</v>
      </c>
      <c r="AH84" s="607">
        <v>15</v>
      </c>
      <c r="AI84" s="609">
        <v>1.4898688915375446E-3</v>
      </c>
      <c r="AJ84" s="607">
        <v>10068</v>
      </c>
      <c r="AK84" s="607">
        <v>14890</v>
      </c>
      <c r="AL84" s="608">
        <v>0.67615849563465413</v>
      </c>
      <c r="AM84" s="912" t="s">
        <v>323</v>
      </c>
      <c r="AN84" s="912" t="s">
        <v>323</v>
      </c>
      <c r="AO84" s="429" t="s">
        <v>323</v>
      </c>
      <c r="AP84" s="429"/>
      <c r="AQ84" s="399" t="s">
        <v>323</v>
      </c>
      <c r="AR84" s="429"/>
      <c r="AS84" s="399" t="s">
        <v>323</v>
      </c>
      <c r="AT84" s="429" t="s">
        <v>323</v>
      </c>
      <c r="AU84" s="399" t="s">
        <v>323</v>
      </c>
      <c r="AV84" s="429"/>
      <c r="AW84" s="399" t="s">
        <v>323</v>
      </c>
      <c r="AX84" s="429"/>
      <c r="AY84" s="399" t="s">
        <v>323</v>
      </c>
      <c r="AZ84" s="429" t="s">
        <v>323</v>
      </c>
      <c r="BA84" s="399" t="s">
        <v>323</v>
      </c>
      <c r="BB84" s="429"/>
      <c r="BC84" s="399" t="s">
        <v>323</v>
      </c>
      <c r="BD84" s="429"/>
      <c r="BE84" s="399" t="s">
        <v>323</v>
      </c>
      <c r="BF84" s="429" t="s">
        <v>323</v>
      </c>
      <c r="BG84" s="399" t="s">
        <v>323</v>
      </c>
      <c r="BH84" s="429"/>
      <c r="BI84" s="399" t="s">
        <v>323</v>
      </c>
      <c r="BJ84" s="429"/>
      <c r="BK84" s="399" t="s">
        <v>323</v>
      </c>
      <c r="BL84" s="429" t="s">
        <v>323</v>
      </c>
      <c r="BM84" s="399" t="s">
        <v>323</v>
      </c>
      <c r="BN84" s="607">
        <v>0</v>
      </c>
      <c r="BO84" s="608">
        <v>0</v>
      </c>
      <c r="BP84" s="607">
        <v>0</v>
      </c>
      <c r="BQ84" s="608">
        <v>0</v>
      </c>
    </row>
    <row r="85" spans="1:69" s="911" customFormat="1" ht="13.5" thickBot="1" x14ac:dyDescent="0.25">
      <c r="A85" s="593" t="s">
        <v>80</v>
      </c>
      <c r="B85" s="593" t="s">
        <v>515</v>
      </c>
      <c r="C85" s="593" t="s">
        <v>504</v>
      </c>
      <c r="D85" s="593" t="s">
        <v>519</v>
      </c>
      <c r="E85" s="593" t="str">
        <f t="shared" si="4"/>
        <v>l</v>
      </c>
      <c r="F85" s="909" t="s">
        <v>1210</v>
      </c>
      <c r="G85" s="910">
        <f>IF(ISERROR(FIND("/",F85)),1,LEFT(F85,1))*1</f>
        <v>1</v>
      </c>
      <c r="H85" s="910">
        <f>IF(ISERROR(FIND("/",F85)),1,RIGHT(F85,1))*1</f>
        <v>1</v>
      </c>
      <c r="I85" s="604">
        <v>12</v>
      </c>
      <c r="J85" s="605">
        <v>0</v>
      </c>
      <c r="K85" s="605">
        <v>28</v>
      </c>
      <c r="L85" s="606">
        <v>2.3333333333333335</v>
      </c>
      <c r="M85" s="607">
        <v>3702.75</v>
      </c>
      <c r="N85" s="607">
        <v>1606.9166666666667</v>
      </c>
      <c r="O85" s="605">
        <v>12</v>
      </c>
      <c r="P85" s="608">
        <v>0.42857142857142855</v>
      </c>
      <c r="Q85" s="605">
        <v>11</v>
      </c>
      <c r="R85" s="608">
        <v>0.91666666666666663</v>
      </c>
      <c r="S85" s="605">
        <v>12</v>
      </c>
      <c r="T85" s="608">
        <v>0.92307692307692313</v>
      </c>
      <c r="U85" s="605">
        <v>0</v>
      </c>
      <c r="V85" s="608">
        <v>0</v>
      </c>
      <c r="W85" s="605">
        <v>0</v>
      </c>
      <c r="X85" s="608">
        <v>0</v>
      </c>
      <c r="Y85" s="608"/>
      <c r="Z85" s="608"/>
      <c r="AA85" s="608"/>
      <c r="AB85" s="608"/>
      <c r="AC85" s="608"/>
      <c r="AD85" s="608"/>
      <c r="AE85" s="608"/>
      <c r="AF85" s="608"/>
      <c r="AG85" s="126">
        <v>44267</v>
      </c>
      <c r="AH85" s="126">
        <v>166</v>
      </c>
      <c r="AI85" s="609">
        <v>3.7359620102176312E-3</v>
      </c>
      <c r="AJ85" s="607">
        <v>44433</v>
      </c>
      <c r="AK85" s="607">
        <v>68200</v>
      </c>
      <c r="AL85" s="608">
        <v>0.65151026392961875</v>
      </c>
      <c r="AM85" s="596">
        <v>44267</v>
      </c>
      <c r="AN85" s="596">
        <v>166</v>
      </c>
      <c r="AO85" s="607">
        <v>44433</v>
      </c>
      <c r="AP85" s="607">
        <v>19161</v>
      </c>
      <c r="AQ85" s="608">
        <v>0.43285065624505842</v>
      </c>
      <c r="AR85" s="607">
        <v>122</v>
      </c>
      <c r="AS85" s="608">
        <v>0.73493975903614461</v>
      </c>
      <c r="AT85" s="607">
        <v>19283</v>
      </c>
      <c r="AU85" s="608">
        <v>0.43397924965678664</v>
      </c>
      <c r="AV85" s="607">
        <v>322</v>
      </c>
      <c r="AW85" s="608">
        <v>1.6804968425447524E-2</v>
      </c>
      <c r="AX85" s="605">
        <v>9</v>
      </c>
      <c r="AY85" s="608">
        <v>7.3770491803278687E-2</v>
      </c>
      <c r="AZ85" s="605">
        <v>331</v>
      </c>
      <c r="BA85" s="608">
        <v>1.7165378831094747E-2</v>
      </c>
      <c r="BB85" s="607">
        <v>225</v>
      </c>
      <c r="BC85" s="608">
        <v>0.69875776397515532</v>
      </c>
      <c r="BD85" s="605">
        <v>9</v>
      </c>
      <c r="BE85" s="608">
        <v>1</v>
      </c>
      <c r="BF85" s="605">
        <v>234</v>
      </c>
      <c r="BG85" s="608">
        <v>0.70694864048338368</v>
      </c>
      <c r="BH85" s="607">
        <v>145</v>
      </c>
      <c r="BI85" s="608">
        <v>7.5195768293315358E-3</v>
      </c>
      <c r="BJ85" s="607">
        <v>181</v>
      </c>
      <c r="BK85" s="608">
        <v>9.3865062490276416E-3</v>
      </c>
      <c r="BL85" s="607">
        <v>326</v>
      </c>
      <c r="BM85" s="608">
        <v>1.6906083078359176E-2</v>
      </c>
      <c r="BN85" s="605">
        <v>9</v>
      </c>
      <c r="BO85" s="608">
        <v>0.32142857142857145</v>
      </c>
      <c r="BP85" s="605">
        <v>6</v>
      </c>
      <c r="BQ85" s="608">
        <v>0.5</v>
      </c>
    </row>
    <row r="86" spans="1:69" s="911" customFormat="1" ht="13.5" thickBot="1" x14ac:dyDescent="0.25">
      <c r="A86" s="593" t="s">
        <v>80</v>
      </c>
      <c r="B86" s="593" t="s">
        <v>509</v>
      </c>
      <c r="C86" s="593" t="s">
        <v>504</v>
      </c>
      <c r="D86" s="593" t="s">
        <v>519</v>
      </c>
      <c r="E86" s="593" t="str">
        <f t="shared" si="4"/>
        <v>l</v>
      </c>
      <c r="F86" s="593"/>
      <c r="G86" s="593"/>
      <c r="H86" s="593"/>
      <c r="I86" s="604">
        <v>1</v>
      </c>
      <c r="J86" s="605">
        <v>0</v>
      </c>
      <c r="K86" s="605">
        <v>3</v>
      </c>
      <c r="L86" s="606">
        <v>3</v>
      </c>
      <c r="M86" s="607">
        <v>44433</v>
      </c>
      <c r="N86" s="607">
        <v>19283</v>
      </c>
      <c r="O86" s="605">
        <v>2</v>
      </c>
      <c r="P86" s="608">
        <v>0.66666666666666663</v>
      </c>
      <c r="Q86" s="608"/>
      <c r="R86" s="608"/>
      <c r="S86" s="608"/>
      <c r="T86" s="608"/>
      <c r="U86" s="608"/>
      <c r="V86" s="608"/>
      <c r="W86" s="608"/>
      <c r="X86" s="608"/>
      <c r="Y86" s="537">
        <v>2</v>
      </c>
      <c r="Z86" s="608" t="s">
        <v>434</v>
      </c>
      <c r="AA86" s="911">
        <v>1</v>
      </c>
      <c r="AB86" s="608" t="str">
        <f>IF(BP86=1,"Female","Male")</f>
        <v>Male</v>
      </c>
      <c r="AC86" s="537">
        <f>IF(Z86="stood down",1,0)</f>
        <v>0</v>
      </c>
      <c r="AD86" s="537">
        <f>IF(Z86="unopposed",1,0)</f>
        <v>0</v>
      </c>
      <c r="AE86" s="537">
        <f>IF(Z86="defeated",1,0)</f>
        <v>0</v>
      </c>
      <c r="AF86" s="605">
        <v>0</v>
      </c>
      <c r="AG86" s="596">
        <v>44267</v>
      </c>
      <c r="AH86" s="607">
        <v>166</v>
      </c>
      <c r="AI86" s="609">
        <v>3.7359620102176312E-3</v>
      </c>
      <c r="AJ86" s="607">
        <v>44433</v>
      </c>
      <c r="AK86" s="607">
        <v>68200</v>
      </c>
      <c r="AL86" s="608">
        <v>0.65151026392961875</v>
      </c>
      <c r="AM86" s="596">
        <v>44267</v>
      </c>
      <c r="AN86" s="596">
        <v>166</v>
      </c>
      <c r="AO86" s="607">
        <v>44433</v>
      </c>
      <c r="AP86" s="607">
        <v>19161</v>
      </c>
      <c r="AQ86" s="608">
        <v>0.43285065624505842</v>
      </c>
      <c r="AR86" s="607">
        <v>122</v>
      </c>
      <c r="AS86" s="608">
        <v>0.73493975903614461</v>
      </c>
      <c r="AT86" s="607">
        <v>19283</v>
      </c>
      <c r="AU86" s="608">
        <v>0.43397924965678664</v>
      </c>
      <c r="AV86" s="607">
        <v>322</v>
      </c>
      <c r="AW86" s="608">
        <v>1.6804968425447524E-2</v>
      </c>
      <c r="AX86" s="607">
        <v>9</v>
      </c>
      <c r="AY86" s="608">
        <v>7.3770491803278687E-2</v>
      </c>
      <c r="AZ86" s="607">
        <v>331</v>
      </c>
      <c r="BA86" s="608">
        <v>1.7165378831094747E-2</v>
      </c>
      <c r="BB86" s="607">
        <v>225</v>
      </c>
      <c r="BC86" s="608">
        <v>0.69875776397515532</v>
      </c>
      <c r="BD86" s="607">
        <v>9</v>
      </c>
      <c r="BE86" s="608">
        <v>1</v>
      </c>
      <c r="BF86" s="607">
        <v>234</v>
      </c>
      <c r="BG86" s="608">
        <v>0.70694864048338368</v>
      </c>
      <c r="BH86" s="607">
        <v>15</v>
      </c>
      <c r="BI86" s="608">
        <v>7.7788725820671057E-4</v>
      </c>
      <c r="BJ86" s="607">
        <v>555</v>
      </c>
      <c r="BK86" s="608">
        <v>2.8781828553648293E-2</v>
      </c>
      <c r="BL86" s="607">
        <v>570</v>
      </c>
      <c r="BM86" s="608">
        <v>2.9559715811855E-2</v>
      </c>
      <c r="BN86" s="607">
        <v>0</v>
      </c>
      <c r="BO86" s="608">
        <v>0</v>
      </c>
      <c r="BP86" s="607">
        <v>0</v>
      </c>
      <c r="BQ86" s="608">
        <v>0</v>
      </c>
    </row>
    <row r="87" spans="1:69" s="911" customFormat="1" ht="13.5" thickBot="1" x14ac:dyDescent="0.25">
      <c r="A87" s="593" t="s">
        <v>84</v>
      </c>
      <c r="B87" s="593" t="s">
        <v>515</v>
      </c>
      <c r="C87" s="593" t="s">
        <v>504</v>
      </c>
      <c r="D87" s="593" t="s">
        <v>519</v>
      </c>
      <c r="E87" s="593" t="str">
        <f t="shared" si="4"/>
        <v>s</v>
      </c>
      <c r="F87" s="909" t="s">
        <v>1103</v>
      </c>
      <c r="G87" s="910">
        <f>IF(ISERROR(FIND("/",F87)),1,LEFT(F87,1))*1</f>
        <v>3</v>
      </c>
      <c r="H87" s="910">
        <f>IF(ISERROR(FIND("/",F87)),1,RIGHT(F87,1))*1</f>
        <v>4</v>
      </c>
      <c r="I87" s="604">
        <v>11</v>
      </c>
      <c r="J87" s="605">
        <v>1</v>
      </c>
      <c r="K87" s="605">
        <v>16</v>
      </c>
      <c r="L87" s="606">
        <v>1.4545454545454546</v>
      </c>
      <c r="M87" s="607">
        <v>713.4545454545455</v>
      </c>
      <c r="N87" s="607">
        <v>314.60000000000002</v>
      </c>
      <c r="O87" s="605">
        <v>10</v>
      </c>
      <c r="P87" s="608">
        <v>0.625</v>
      </c>
      <c r="Q87" s="605">
        <v>9</v>
      </c>
      <c r="R87" s="608">
        <v>0.81818181818181823</v>
      </c>
      <c r="S87" s="605">
        <v>10</v>
      </c>
      <c r="T87" s="608">
        <v>0.83333333333333337</v>
      </c>
      <c r="U87" s="605">
        <v>0</v>
      </c>
      <c r="V87" s="608">
        <v>0</v>
      </c>
      <c r="W87" s="605">
        <v>0</v>
      </c>
      <c r="X87" s="608">
        <v>0</v>
      </c>
      <c r="Y87" s="608"/>
      <c r="Z87" s="608"/>
      <c r="AA87" s="608"/>
      <c r="AB87" s="608"/>
      <c r="AC87" s="608"/>
      <c r="AD87" s="608"/>
      <c r="AE87" s="608"/>
      <c r="AF87" s="608"/>
      <c r="AG87" s="126">
        <v>7764</v>
      </c>
      <c r="AH87" s="607">
        <v>84</v>
      </c>
      <c r="AI87" s="609">
        <v>1.0703363914373088E-2</v>
      </c>
      <c r="AJ87" s="607">
        <v>7848</v>
      </c>
      <c r="AK87" s="607">
        <v>13590</v>
      </c>
      <c r="AL87" s="608">
        <v>0.57748344370860927</v>
      </c>
      <c r="AM87" s="596">
        <v>7047</v>
      </c>
      <c r="AN87" s="596">
        <v>83</v>
      </c>
      <c r="AO87" s="607">
        <v>7130</v>
      </c>
      <c r="AP87" s="607">
        <v>3076</v>
      </c>
      <c r="AQ87" s="608">
        <v>0.43649780048247483</v>
      </c>
      <c r="AR87" s="607">
        <v>70</v>
      </c>
      <c r="AS87" s="608">
        <v>0.84337349397590367</v>
      </c>
      <c r="AT87" s="607">
        <v>3146</v>
      </c>
      <c r="AU87" s="608">
        <v>0.44123422159887798</v>
      </c>
      <c r="AV87" s="607">
        <v>17</v>
      </c>
      <c r="AW87" s="608">
        <v>5.5266579973992196E-3</v>
      </c>
      <c r="AX87" s="605">
        <v>1</v>
      </c>
      <c r="AY87" s="608">
        <v>1.4285714285714285E-2</v>
      </c>
      <c r="AZ87" s="605">
        <v>18</v>
      </c>
      <c r="BA87" s="608">
        <v>5.7215511760966304E-3</v>
      </c>
      <c r="BB87" s="607">
        <v>17</v>
      </c>
      <c r="BC87" s="608">
        <v>1</v>
      </c>
      <c r="BD87" s="605">
        <v>1</v>
      </c>
      <c r="BE87" s="608">
        <v>1</v>
      </c>
      <c r="BF87" s="605">
        <v>18</v>
      </c>
      <c r="BG87" s="608">
        <v>1</v>
      </c>
      <c r="BH87" s="607">
        <v>5</v>
      </c>
      <c r="BI87" s="608">
        <v>1.589319771137953E-3</v>
      </c>
      <c r="BJ87" s="607">
        <v>32</v>
      </c>
      <c r="BK87" s="608">
        <v>1.0171646535282899E-2</v>
      </c>
      <c r="BL87" s="607">
        <v>37</v>
      </c>
      <c r="BM87" s="608">
        <v>1.1760966306420852E-2</v>
      </c>
      <c r="BN87" s="605">
        <v>9</v>
      </c>
      <c r="BO87" s="608">
        <v>0.5625</v>
      </c>
      <c r="BP87" s="605">
        <v>6</v>
      </c>
      <c r="BQ87" s="608">
        <v>0.54545454545454541</v>
      </c>
    </row>
    <row r="88" spans="1:69" s="911" customFormat="1" ht="13.5" thickBot="1" x14ac:dyDescent="0.25">
      <c r="A88" s="593" t="s">
        <v>84</v>
      </c>
      <c r="B88" s="593" t="s">
        <v>509</v>
      </c>
      <c r="C88" s="593" t="s">
        <v>504</v>
      </c>
      <c r="D88" s="593" t="s">
        <v>519</v>
      </c>
      <c r="E88" s="593" t="str">
        <f t="shared" si="4"/>
        <v>s</v>
      </c>
      <c r="F88" s="593"/>
      <c r="G88" s="593"/>
      <c r="H88" s="593"/>
      <c r="I88" s="604">
        <v>1</v>
      </c>
      <c r="J88" s="605">
        <v>1</v>
      </c>
      <c r="K88" s="605">
        <v>1</v>
      </c>
      <c r="L88" s="606">
        <v>1</v>
      </c>
      <c r="M88" s="607">
        <v>7848</v>
      </c>
      <c r="N88" s="429" t="s">
        <v>323</v>
      </c>
      <c r="O88" s="605">
        <v>1</v>
      </c>
      <c r="P88" s="608">
        <v>1</v>
      </c>
      <c r="Q88" s="608"/>
      <c r="R88" s="608"/>
      <c r="S88" s="608"/>
      <c r="T88" s="608"/>
      <c r="U88" s="608"/>
      <c r="V88" s="608"/>
      <c r="W88" s="608"/>
      <c r="X88" s="608"/>
      <c r="Y88" s="537">
        <v>0</v>
      </c>
      <c r="Z88" s="608" t="s">
        <v>510</v>
      </c>
      <c r="AB88" s="608" t="str">
        <f>IF(BP88=1,"Female","Male")</f>
        <v>Female</v>
      </c>
      <c r="AC88" s="537">
        <f>IF(Z88="stood down",1,0)</f>
        <v>0</v>
      </c>
      <c r="AD88" s="537">
        <f>IF(Z88="unopposed",1,0)</f>
        <v>1</v>
      </c>
      <c r="AE88" s="537">
        <f>IF(Z88="defeated",1,0)</f>
        <v>0</v>
      </c>
      <c r="AF88" s="605">
        <v>0</v>
      </c>
      <c r="AG88" s="596">
        <v>7764</v>
      </c>
      <c r="AH88" s="607">
        <v>84</v>
      </c>
      <c r="AI88" s="609">
        <v>1.0703363914373088E-2</v>
      </c>
      <c r="AJ88" s="607">
        <v>7848</v>
      </c>
      <c r="AK88" s="607">
        <v>13590</v>
      </c>
      <c r="AL88" s="608">
        <v>0.57748344370860927</v>
      </c>
      <c r="AM88" s="912" t="s">
        <v>323</v>
      </c>
      <c r="AN88" s="912" t="s">
        <v>323</v>
      </c>
      <c r="AO88" s="429" t="s">
        <v>323</v>
      </c>
      <c r="AP88" s="429"/>
      <c r="AQ88" s="399" t="s">
        <v>323</v>
      </c>
      <c r="AR88" s="429"/>
      <c r="AS88" s="399" t="s">
        <v>323</v>
      </c>
      <c r="AT88" s="429" t="s">
        <v>323</v>
      </c>
      <c r="AU88" s="399" t="s">
        <v>323</v>
      </c>
      <c r="AV88" s="429"/>
      <c r="AW88" s="399" t="s">
        <v>323</v>
      </c>
      <c r="AX88" s="429"/>
      <c r="AY88" s="399" t="s">
        <v>323</v>
      </c>
      <c r="AZ88" s="429" t="s">
        <v>323</v>
      </c>
      <c r="BA88" s="399" t="s">
        <v>323</v>
      </c>
      <c r="BB88" s="429"/>
      <c r="BC88" s="399" t="s">
        <v>323</v>
      </c>
      <c r="BD88" s="429"/>
      <c r="BE88" s="399" t="s">
        <v>323</v>
      </c>
      <c r="BF88" s="429" t="s">
        <v>323</v>
      </c>
      <c r="BG88" s="399" t="s">
        <v>323</v>
      </c>
      <c r="BH88" s="429"/>
      <c r="BI88" s="399" t="s">
        <v>323</v>
      </c>
      <c r="BJ88" s="429"/>
      <c r="BK88" s="399" t="s">
        <v>323</v>
      </c>
      <c r="BL88" s="429" t="s">
        <v>323</v>
      </c>
      <c r="BM88" s="399" t="s">
        <v>323</v>
      </c>
      <c r="BN88" s="607">
        <v>1</v>
      </c>
      <c r="BO88" s="608">
        <v>1</v>
      </c>
      <c r="BP88" s="607">
        <v>1</v>
      </c>
      <c r="BQ88" s="608">
        <v>1</v>
      </c>
    </row>
    <row r="89" spans="1:69" s="911" customFormat="1" ht="13.5" thickBot="1" x14ac:dyDescent="0.25">
      <c r="A89" s="593" t="s">
        <v>94</v>
      </c>
      <c r="B89" s="593" t="s">
        <v>515</v>
      </c>
      <c r="C89" s="593" t="s">
        <v>504</v>
      </c>
      <c r="D89" s="593" t="s">
        <v>505</v>
      </c>
      <c r="E89" s="593" t="str">
        <f t="shared" si="4"/>
        <v>l</v>
      </c>
      <c r="F89" s="909" t="s">
        <v>1103</v>
      </c>
      <c r="G89" s="910">
        <f>IF(ISERROR(FIND("/",F89)),1,LEFT(F89,1))*1</f>
        <v>3</v>
      </c>
      <c r="H89" s="910">
        <f>IF(ISERROR(FIND("/",F89)),1,RIGHT(F89,1))*1</f>
        <v>4</v>
      </c>
      <c r="I89" s="604">
        <v>11</v>
      </c>
      <c r="J89" s="605">
        <v>3</v>
      </c>
      <c r="K89" s="605">
        <v>21</v>
      </c>
      <c r="L89" s="606">
        <v>1.9090909090909092</v>
      </c>
      <c r="M89" s="607">
        <v>2446.2727272727275</v>
      </c>
      <c r="N89" s="607">
        <v>1046.875</v>
      </c>
      <c r="O89" s="605">
        <v>8</v>
      </c>
      <c r="P89" s="608">
        <v>0.38095238095238093</v>
      </c>
      <c r="Q89" s="605">
        <v>6</v>
      </c>
      <c r="R89" s="608">
        <v>0.54545454545454541</v>
      </c>
      <c r="S89" s="605">
        <v>7</v>
      </c>
      <c r="T89" s="608">
        <v>0.58333333333333337</v>
      </c>
      <c r="U89" s="605">
        <v>4</v>
      </c>
      <c r="V89" s="608">
        <v>0.19047619047619047</v>
      </c>
      <c r="W89" s="605">
        <v>2</v>
      </c>
      <c r="X89" s="608">
        <v>0.18181818181818182</v>
      </c>
      <c r="Y89" s="608"/>
      <c r="Z89" s="608"/>
      <c r="AA89" s="608"/>
      <c r="AB89" s="608"/>
      <c r="AC89" s="608"/>
      <c r="AD89" s="608"/>
      <c r="AE89" s="608"/>
      <c r="AF89" s="608"/>
      <c r="AG89" s="126">
        <v>26864</v>
      </c>
      <c r="AH89" s="607">
        <v>45</v>
      </c>
      <c r="AI89" s="609">
        <v>1.6723029469694155E-3</v>
      </c>
      <c r="AJ89" s="607">
        <v>26909</v>
      </c>
      <c r="AK89" s="607">
        <v>38630</v>
      </c>
      <c r="AL89" s="608">
        <v>0.69658296660626451</v>
      </c>
      <c r="AM89" s="596">
        <v>19018</v>
      </c>
      <c r="AN89" s="596">
        <v>39</v>
      </c>
      <c r="AO89" s="607">
        <v>19057</v>
      </c>
      <c r="AP89" s="607">
        <v>8339</v>
      </c>
      <c r="AQ89" s="608">
        <v>0.43847933536649492</v>
      </c>
      <c r="AR89" s="607">
        <v>36</v>
      </c>
      <c r="AS89" s="608">
        <v>0.92307692307692313</v>
      </c>
      <c r="AT89" s="607">
        <v>8375</v>
      </c>
      <c r="AU89" s="608">
        <v>0.4394710605027024</v>
      </c>
      <c r="AV89" s="607">
        <v>54</v>
      </c>
      <c r="AW89" s="608">
        <v>6.4755965943158649E-3</v>
      </c>
      <c r="AX89" s="605">
        <v>2</v>
      </c>
      <c r="AY89" s="608">
        <v>5.5555555555555552E-2</v>
      </c>
      <c r="AZ89" s="605">
        <v>56</v>
      </c>
      <c r="BA89" s="608">
        <v>6.6865671641791044E-3</v>
      </c>
      <c r="BB89" s="607">
        <v>54</v>
      </c>
      <c r="BC89" s="608">
        <v>1</v>
      </c>
      <c r="BD89" s="605">
        <v>2</v>
      </c>
      <c r="BE89" s="608">
        <v>1</v>
      </c>
      <c r="BF89" s="605">
        <v>56</v>
      </c>
      <c r="BG89" s="608">
        <v>1</v>
      </c>
      <c r="BH89" s="607">
        <v>13</v>
      </c>
      <c r="BI89" s="608">
        <v>1.5522388059701492E-3</v>
      </c>
      <c r="BJ89" s="607">
        <v>110</v>
      </c>
      <c r="BK89" s="608">
        <v>1.3134328358208954E-2</v>
      </c>
      <c r="BL89" s="607">
        <v>123</v>
      </c>
      <c r="BM89" s="608">
        <v>1.4686567164179104E-2</v>
      </c>
      <c r="BN89" s="605">
        <v>3</v>
      </c>
      <c r="BO89" s="608">
        <v>0.14285714285714285</v>
      </c>
      <c r="BP89" s="605">
        <v>3</v>
      </c>
      <c r="BQ89" s="608">
        <v>0.27272727272727271</v>
      </c>
    </row>
    <row r="90" spans="1:69" s="911" customFormat="1" ht="13.5" thickBot="1" x14ac:dyDescent="0.25">
      <c r="A90" s="593" t="s">
        <v>94</v>
      </c>
      <c r="B90" s="593" t="s">
        <v>509</v>
      </c>
      <c r="C90" s="593" t="s">
        <v>504</v>
      </c>
      <c r="D90" s="593" t="s">
        <v>505</v>
      </c>
      <c r="E90" s="593" t="str">
        <f t="shared" si="4"/>
        <v>l</v>
      </c>
      <c r="F90" s="593"/>
      <c r="G90" s="593"/>
      <c r="H90" s="593"/>
      <c r="I90" s="604">
        <v>1</v>
      </c>
      <c r="J90" s="605">
        <v>0</v>
      </c>
      <c r="K90" s="605">
        <v>2</v>
      </c>
      <c r="L90" s="606">
        <v>2</v>
      </c>
      <c r="M90" s="607">
        <v>26909</v>
      </c>
      <c r="N90" s="607">
        <v>11238</v>
      </c>
      <c r="O90" s="605">
        <v>1</v>
      </c>
      <c r="P90" s="608">
        <v>0.5</v>
      </c>
      <c r="Q90" s="608"/>
      <c r="R90" s="608"/>
      <c r="S90" s="608"/>
      <c r="T90" s="608"/>
      <c r="U90" s="608"/>
      <c r="V90" s="608"/>
      <c r="W90" s="608"/>
      <c r="X90" s="608"/>
      <c r="Y90" s="537">
        <v>1</v>
      </c>
      <c r="Z90" s="608" t="s">
        <v>434</v>
      </c>
      <c r="AA90" s="911">
        <v>1</v>
      </c>
      <c r="AB90" s="608" t="str">
        <f>IF(BP90=1,"Female","Male")</f>
        <v>Male</v>
      </c>
      <c r="AC90" s="537">
        <f>IF(Z90="stood down",1,0)</f>
        <v>0</v>
      </c>
      <c r="AD90" s="537">
        <f>IF(Z90="unopposed",1,0)</f>
        <v>0</v>
      </c>
      <c r="AE90" s="537">
        <f>IF(Z90="defeated",1,0)</f>
        <v>0</v>
      </c>
      <c r="AF90" s="605">
        <v>0</v>
      </c>
      <c r="AG90" s="596">
        <v>26864</v>
      </c>
      <c r="AH90" s="607">
        <v>45</v>
      </c>
      <c r="AI90" s="609">
        <v>1.6723029469694155E-3</v>
      </c>
      <c r="AJ90" s="607">
        <v>26909</v>
      </c>
      <c r="AK90" s="607">
        <v>38630</v>
      </c>
      <c r="AL90" s="608">
        <v>0.69658296660626451</v>
      </c>
      <c r="AM90" s="596">
        <v>26864</v>
      </c>
      <c r="AN90" s="596">
        <v>45</v>
      </c>
      <c r="AO90" s="607">
        <v>26909</v>
      </c>
      <c r="AP90" s="607">
        <v>11197</v>
      </c>
      <c r="AQ90" s="608">
        <v>0.41680315664085765</v>
      </c>
      <c r="AR90" s="607">
        <v>41</v>
      </c>
      <c r="AS90" s="608">
        <v>0.91111111111111109</v>
      </c>
      <c r="AT90" s="607">
        <v>11238</v>
      </c>
      <c r="AU90" s="608">
        <v>0.41762978928982869</v>
      </c>
      <c r="AV90" s="607">
        <v>65</v>
      </c>
      <c r="AW90" s="608">
        <v>5.8051263731356611E-3</v>
      </c>
      <c r="AX90" s="607">
        <v>3</v>
      </c>
      <c r="AY90" s="608">
        <v>7.3170731707317069E-2</v>
      </c>
      <c r="AZ90" s="607">
        <v>68</v>
      </c>
      <c r="BA90" s="608">
        <v>6.0508987364299698E-3</v>
      </c>
      <c r="BB90" s="607">
        <v>65</v>
      </c>
      <c r="BC90" s="608">
        <v>1</v>
      </c>
      <c r="BD90" s="607">
        <v>3</v>
      </c>
      <c r="BE90" s="608">
        <v>1</v>
      </c>
      <c r="BF90" s="607">
        <v>68</v>
      </c>
      <c r="BG90" s="608">
        <v>1</v>
      </c>
      <c r="BH90" s="607">
        <v>9</v>
      </c>
      <c r="BI90" s="608">
        <v>8.0085424452749595E-4</v>
      </c>
      <c r="BJ90" s="607">
        <v>348</v>
      </c>
      <c r="BK90" s="608">
        <v>3.0966364121729845E-2</v>
      </c>
      <c r="BL90" s="607">
        <v>357</v>
      </c>
      <c r="BM90" s="608">
        <v>3.1767218366257344E-2</v>
      </c>
      <c r="BN90" s="607">
        <v>0</v>
      </c>
      <c r="BO90" s="608">
        <v>0</v>
      </c>
      <c r="BP90" s="607">
        <v>0</v>
      </c>
      <c r="BQ90" s="608">
        <v>0</v>
      </c>
    </row>
    <row r="91" spans="1:69" s="911" customFormat="1" ht="13.5" thickBot="1" x14ac:dyDescent="0.25">
      <c r="A91" s="593" t="s">
        <v>105</v>
      </c>
      <c r="B91" s="593" t="s">
        <v>515</v>
      </c>
      <c r="C91" s="593" t="s">
        <v>504</v>
      </c>
      <c r="D91" s="593" t="s">
        <v>519</v>
      </c>
      <c r="E91" s="593" t="str">
        <f t="shared" si="4"/>
        <v>l</v>
      </c>
      <c r="F91" s="909" t="s">
        <v>1100</v>
      </c>
      <c r="G91" s="910">
        <f>IF(ISERROR(FIND("/",F91)),1,LEFT(F91,1))*1</f>
        <v>2</v>
      </c>
      <c r="H91" s="910">
        <f>IF(ISERROR(FIND("/",F91)),1,RIGHT(F91,1))*1</f>
        <v>5</v>
      </c>
      <c r="I91" s="604">
        <v>12</v>
      </c>
      <c r="J91" s="605">
        <v>6</v>
      </c>
      <c r="K91" s="605">
        <v>15</v>
      </c>
      <c r="L91" s="606">
        <v>1.25</v>
      </c>
      <c r="M91" s="607">
        <v>1483.3333333333333</v>
      </c>
      <c r="N91" s="607">
        <v>760.16666666666663</v>
      </c>
      <c r="O91" s="605">
        <v>8</v>
      </c>
      <c r="P91" s="608">
        <v>0.53333333333333333</v>
      </c>
      <c r="Q91" s="605">
        <v>8</v>
      </c>
      <c r="R91" s="608">
        <v>0.66666666666666663</v>
      </c>
      <c r="S91" s="605">
        <v>9</v>
      </c>
      <c r="T91" s="608">
        <v>0.69230769230769229</v>
      </c>
      <c r="U91" s="605">
        <v>2</v>
      </c>
      <c r="V91" s="608">
        <v>0.13333333333333333</v>
      </c>
      <c r="W91" s="605">
        <v>2</v>
      </c>
      <c r="X91" s="608">
        <v>0.16666666666666666</v>
      </c>
      <c r="Y91" s="608"/>
      <c r="Z91" s="608"/>
      <c r="AA91" s="608"/>
      <c r="AB91" s="608"/>
      <c r="AC91" s="608"/>
      <c r="AD91" s="608"/>
      <c r="AE91" s="608"/>
      <c r="AF91" s="608"/>
      <c r="AG91" s="126">
        <v>17781</v>
      </c>
      <c r="AH91" s="607">
        <v>19</v>
      </c>
      <c r="AI91" s="609">
        <v>1.0674157303370787E-3</v>
      </c>
      <c r="AJ91" s="607">
        <v>17800</v>
      </c>
      <c r="AK91" s="607">
        <v>26820</v>
      </c>
      <c r="AL91" s="608">
        <v>0.66368381804623411</v>
      </c>
      <c r="AM91" s="596">
        <v>9292</v>
      </c>
      <c r="AN91" s="596">
        <v>11</v>
      </c>
      <c r="AO91" s="607">
        <v>9303</v>
      </c>
      <c r="AP91" s="607">
        <v>4550</v>
      </c>
      <c r="AQ91" s="608">
        <v>0.48966853207059835</v>
      </c>
      <c r="AR91" s="607">
        <v>11</v>
      </c>
      <c r="AS91" s="608">
        <v>1</v>
      </c>
      <c r="AT91" s="607">
        <v>4561</v>
      </c>
      <c r="AU91" s="608">
        <v>0.49027195528324197</v>
      </c>
      <c r="AV91" s="607">
        <v>22</v>
      </c>
      <c r="AW91" s="608">
        <v>4.8351648351648352E-3</v>
      </c>
      <c r="AX91" s="605">
        <v>0</v>
      </c>
      <c r="AY91" s="608">
        <v>0</v>
      </c>
      <c r="AZ91" s="605">
        <v>22</v>
      </c>
      <c r="BA91" s="608">
        <v>4.8235036176277135E-3</v>
      </c>
      <c r="BB91" s="607">
        <v>12</v>
      </c>
      <c r="BC91" s="608">
        <v>0.54545454545454541</v>
      </c>
      <c r="BD91" s="605">
        <v>0</v>
      </c>
      <c r="BE91" s="399" t="s">
        <v>323</v>
      </c>
      <c r="BF91" s="605">
        <v>12</v>
      </c>
      <c r="BG91" s="608">
        <v>0.54545454545454541</v>
      </c>
      <c r="BH91" s="607">
        <v>4</v>
      </c>
      <c r="BI91" s="608">
        <v>8.7700065775049335E-4</v>
      </c>
      <c r="BJ91" s="607">
        <v>66</v>
      </c>
      <c r="BK91" s="608">
        <v>1.447051085288314E-2</v>
      </c>
      <c r="BL91" s="607">
        <v>70</v>
      </c>
      <c r="BM91" s="608">
        <v>1.5347511510633634E-2</v>
      </c>
      <c r="BN91" s="605">
        <v>7</v>
      </c>
      <c r="BO91" s="608">
        <v>0.46666666666666667</v>
      </c>
      <c r="BP91" s="605">
        <v>4</v>
      </c>
      <c r="BQ91" s="608">
        <v>0.33333333333333331</v>
      </c>
    </row>
    <row r="92" spans="1:69" s="911" customFormat="1" ht="13.5" thickBot="1" x14ac:dyDescent="0.25">
      <c r="A92" s="593" t="s">
        <v>105</v>
      </c>
      <c r="B92" s="593" t="s">
        <v>509</v>
      </c>
      <c r="C92" s="593" t="s">
        <v>504</v>
      </c>
      <c r="D92" s="593" t="s">
        <v>519</v>
      </c>
      <c r="E92" s="593" t="str">
        <f t="shared" si="4"/>
        <v>l</v>
      </c>
      <c r="F92" s="593"/>
      <c r="G92" s="593"/>
      <c r="H92" s="593"/>
      <c r="I92" s="604">
        <v>1</v>
      </c>
      <c r="J92" s="605">
        <v>0</v>
      </c>
      <c r="K92" s="605">
        <v>3</v>
      </c>
      <c r="L92" s="606">
        <v>3</v>
      </c>
      <c r="M92" s="607">
        <v>17800</v>
      </c>
      <c r="N92" s="607">
        <v>7983</v>
      </c>
      <c r="O92" s="605">
        <v>1</v>
      </c>
      <c r="P92" s="608">
        <v>0.33333333333333331</v>
      </c>
      <c r="Q92" s="608"/>
      <c r="R92" s="608"/>
      <c r="S92" s="608"/>
      <c r="T92" s="608"/>
      <c r="U92" s="608"/>
      <c r="V92" s="608"/>
      <c r="W92" s="608"/>
      <c r="X92" s="608"/>
      <c r="Y92" s="537">
        <v>1</v>
      </c>
      <c r="Z92" s="608" t="s">
        <v>434</v>
      </c>
      <c r="AA92" s="911">
        <v>1</v>
      </c>
      <c r="AB92" s="608" t="str">
        <f>IF(BP92=1,"Female","Male")</f>
        <v>Male</v>
      </c>
      <c r="AC92" s="537">
        <f>IF(Z92="stood down",1,0)</f>
        <v>0</v>
      </c>
      <c r="AD92" s="537">
        <f>IF(Z92="unopposed",1,0)</f>
        <v>0</v>
      </c>
      <c r="AE92" s="537">
        <f>IF(Z92="defeated",1,0)</f>
        <v>0</v>
      </c>
      <c r="AF92" s="605">
        <v>0</v>
      </c>
      <c r="AG92" s="596">
        <v>17781</v>
      </c>
      <c r="AH92" s="607">
        <v>19</v>
      </c>
      <c r="AI92" s="609">
        <v>1.0674157303370787E-3</v>
      </c>
      <c r="AJ92" s="607">
        <v>17800</v>
      </c>
      <c r="AK92" s="607">
        <v>26820</v>
      </c>
      <c r="AL92" s="608">
        <v>0.66368381804623411</v>
      </c>
      <c r="AM92" s="596">
        <v>17781</v>
      </c>
      <c r="AN92" s="596">
        <v>19</v>
      </c>
      <c r="AO92" s="607">
        <v>17800</v>
      </c>
      <c r="AP92" s="607">
        <v>7964</v>
      </c>
      <c r="AQ92" s="608">
        <v>0.44789381924526178</v>
      </c>
      <c r="AR92" s="607">
        <v>19</v>
      </c>
      <c r="AS92" s="608">
        <v>1</v>
      </c>
      <c r="AT92" s="607">
        <v>7983</v>
      </c>
      <c r="AU92" s="608">
        <v>0.44848314606741574</v>
      </c>
      <c r="AV92" s="607">
        <v>41</v>
      </c>
      <c r="AW92" s="608">
        <v>5.1481667503766948E-3</v>
      </c>
      <c r="AX92" s="607">
        <v>0</v>
      </c>
      <c r="AY92" s="608">
        <v>0</v>
      </c>
      <c r="AZ92" s="607">
        <v>41</v>
      </c>
      <c r="BA92" s="608">
        <v>5.1359138168608296E-3</v>
      </c>
      <c r="BB92" s="607">
        <v>22</v>
      </c>
      <c r="BC92" s="608">
        <v>0.53658536585365857</v>
      </c>
      <c r="BD92" s="607">
        <v>0</v>
      </c>
      <c r="BE92" s="608" t="s">
        <v>323</v>
      </c>
      <c r="BF92" s="607">
        <v>22</v>
      </c>
      <c r="BG92" s="608">
        <v>0.53658536585365857</v>
      </c>
      <c r="BH92" s="607">
        <v>12</v>
      </c>
      <c r="BI92" s="608">
        <v>1.5031942878617061E-3</v>
      </c>
      <c r="BJ92" s="607">
        <v>166</v>
      </c>
      <c r="BK92" s="608">
        <v>2.0794187648753602E-2</v>
      </c>
      <c r="BL92" s="607">
        <v>178</v>
      </c>
      <c r="BM92" s="608">
        <v>2.2297381936615308E-2</v>
      </c>
      <c r="BN92" s="607">
        <v>1</v>
      </c>
      <c r="BO92" s="608">
        <v>0.33333333333333331</v>
      </c>
      <c r="BP92" s="607">
        <v>0</v>
      </c>
      <c r="BQ92" s="608">
        <v>0</v>
      </c>
    </row>
    <row r="93" spans="1:69" s="911" customFormat="1" ht="13.5" thickBot="1" x14ac:dyDescent="0.25">
      <c r="A93" s="593" t="s">
        <v>111</v>
      </c>
      <c r="B93" s="593" t="s">
        <v>515</v>
      </c>
      <c r="C93" s="593" t="s">
        <v>504</v>
      </c>
      <c r="D93" s="593" t="s">
        <v>519</v>
      </c>
      <c r="E93" s="593" t="str">
        <f t="shared" si="4"/>
        <v>l</v>
      </c>
      <c r="F93" s="909" t="s">
        <v>1095</v>
      </c>
      <c r="G93" s="910">
        <f>IF(ISERROR(FIND("/",F93)),1,LEFT(F93,1))*1</f>
        <v>3</v>
      </c>
      <c r="H93" s="910">
        <f>IF(ISERROR(FIND("/",F93)),1,RIGHT(F93,1))*1</f>
        <v>3</v>
      </c>
      <c r="I93" s="604">
        <v>10</v>
      </c>
      <c r="J93" s="605">
        <v>0</v>
      </c>
      <c r="K93" s="605">
        <v>22</v>
      </c>
      <c r="L93" s="606">
        <v>2.2000000000000002</v>
      </c>
      <c r="M93" s="607">
        <v>1490.9</v>
      </c>
      <c r="N93" s="607">
        <v>583</v>
      </c>
      <c r="O93" s="605">
        <v>8</v>
      </c>
      <c r="P93" s="608">
        <v>0.36363636363636365</v>
      </c>
      <c r="Q93" s="605">
        <v>6</v>
      </c>
      <c r="R93" s="608">
        <v>0.6</v>
      </c>
      <c r="S93" s="605">
        <v>7</v>
      </c>
      <c r="T93" s="608">
        <v>0.63636363636363635</v>
      </c>
      <c r="U93" s="605">
        <v>0</v>
      </c>
      <c r="V93" s="608">
        <v>0</v>
      </c>
      <c r="W93" s="605">
        <v>0</v>
      </c>
      <c r="X93" s="608">
        <v>0</v>
      </c>
      <c r="Y93" s="608"/>
      <c r="Z93" s="608"/>
      <c r="AA93" s="608"/>
      <c r="AB93" s="608"/>
      <c r="AC93" s="608"/>
      <c r="AD93" s="608"/>
      <c r="AE93" s="608"/>
      <c r="AF93" s="608"/>
      <c r="AG93" s="126">
        <v>14896</v>
      </c>
      <c r="AH93" s="607">
        <v>13</v>
      </c>
      <c r="AI93" s="609">
        <v>8.719565363203434E-4</v>
      </c>
      <c r="AJ93" s="607">
        <v>14909</v>
      </c>
      <c r="AK93" s="607">
        <v>22830</v>
      </c>
      <c r="AL93" s="608">
        <v>0.65304424003504158</v>
      </c>
      <c r="AM93" s="596">
        <v>14896</v>
      </c>
      <c r="AN93" s="596">
        <v>13</v>
      </c>
      <c r="AO93" s="607">
        <v>14909</v>
      </c>
      <c r="AP93" s="607">
        <v>5815</v>
      </c>
      <c r="AQ93" s="608">
        <v>0.3903732545649839</v>
      </c>
      <c r="AR93" s="607">
        <v>15</v>
      </c>
      <c r="AS93" s="608">
        <v>1.1538461538461537</v>
      </c>
      <c r="AT93" s="607">
        <v>5830</v>
      </c>
      <c r="AU93" s="608">
        <v>0.39103896974981556</v>
      </c>
      <c r="AV93" s="607">
        <v>64</v>
      </c>
      <c r="AW93" s="608">
        <v>1.1006018916595013E-2</v>
      </c>
      <c r="AX93" s="605">
        <v>2</v>
      </c>
      <c r="AY93" s="608">
        <v>0.13333333333333333</v>
      </c>
      <c r="AZ93" s="605">
        <v>66</v>
      </c>
      <c r="BA93" s="608">
        <v>1.1320754716981131E-2</v>
      </c>
      <c r="BB93" s="607">
        <v>61</v>
      </c>
      <c r="BC93" s="608">
        <v>0.953125</v>
      </c>
      <c r="BD93" s="605">
        <v>2</v>
      </c>
      <c r="BE93" s="608">
        <v>1</v>
      </c>
      <c r="BF93" s="605">
        <v>63</v>
      </c>
      <c r="BG93" s="608">
        <v>0.95454545454545459</v>
      </c>
      <c r="BH93" s="607">
        <v>33</v>
      </c>
      <c r="BI93" s="608">
        <v>5.6603773584905656E-3</v>
      </c>
      <c r="BJ93" s="607">
        <v>73</v>
      </c>
      <c r="BK93" s="608">
        <v>1.2521440823327616E-2</v>
      </c>
      <c r="BL93" s="607">
        <v>106</v>
      </c>
      <c r="BM93" s="608">
        <v>1.8181818181818181E-2</v>
      </c>
      <c r="BN93" s="605">
        <v>9</v>
      </c>
      <c r="BO93" s="608">
        <v>0.40909090909090912</v>
      </c>
      <c r="BP93" s="605">
        <v>5</v>
      </c>
      <c r="BQ93" s="608">
        <v>0.5</v>
      </c>
    </row>
    <row r="94" spans="1:69" s="911" customFormat="1" ht="13.5" thickBot="1" x14ac:dyDescent="0.25">
      <c r="A94" s="593" t="s">
        <v>111</v>
      </c>
      <c r="B94" s="593" t="s">
        <v>509</v>
      </c>
      <c r="C94" s="593" t="s">
        <v>504</v>
      </c>
      <c r="D94" s="593" t="s">
        <v>519</v>
      </c>
      <c r="E94" s="593" t="str">
        <f t="shared" si="4"/>
        <v>l</v>
      </c>
      <c r="F94" s="593"/>
      <c r="G94" s="593"/>
      <c r="H94" s="593"/>
      <c r="I94" s="604">
        <v>1</v>
      </c>
      <c r="J94" s="605">
        <v>0</v>
      </c>
      <c r="K94" s="605">
        <v>3</v>
      </c>
      <c r="L94" s="606">
        <v>3</v>
      </c>
      <c r="M94" s="607">
        <v>14909</v>
      </c>
      <c r="N94" s="607">
        <v>5830</v>
      </c>
      <c r="O94" s="605">
        <v>1</v>
      </c>
      <c r="P94" s="608">
        <v>0.33333333333333331</v>
      </c>
      <c r="Q94" s="608"/>
      <c r="R94" s="608"/>
      <c r="S94" s="608"/>
      <c r="T94" s="608"/>
      <c r="U94" s="608"/>
      <c r="V94" s="608"/>
      <c r="W94" s="608"/>
      <c r="X94" s="608"/>
      <c r="Y94" s="537">
        <v>2</v>
      </c>
      <c r="Z94" s="608" t="s">
        <v>434</v>
      </c>
      <c r="AA94" s="911">
        <v>1</v>
      </c>
      <c r="AB94" s="608" t="str">
        <f>IF(BP94=1,"Female","Male")</f>
        <v>Male</v>
      </c>
      <c r="AC94" s="537">
        <f>IF(Z94="stood down",1,0)</f>
        <v>0</v>
      </c>
      <c r="AD94" s="537">
        <f>IF(Z94="unopposed",1,0)</f>
        <v>0</v>
      </c>
      <c r="AE94" s="537">
        <f>IF(Z94="defeated",1,0)</f>
        <v>0</v>
      </c>
      <c r="AF94" s="605">
        <v>0</v>
      </c>
      <c r="AG94" s="596">
        <v>14896</v>
      </c>
      <c r="AH94" s="607">
        <v>13</v>
      </c>
      <c r="AI94" s="609">
        <v>8.719565363203434E-4</v>
      </c>
      <c r="AJ94" s="607">
        <v>14909</v>
      </c>
      <c r="AK94" s="607">
        <v>22830</v>
      </c>
      <c r="AL94" s="608">
        <v>0.65304424003504158</v>
      </c>
      <c r="AM94" s="596">
        <v>14896</v>
      </c>
      <c r="AN94" s="596">
        <v>13</v>
      </c>
      <c r="AO94" s="607">
        <v>14909</v>
      </c>
      <c r="AP94" s="607">
        <v>5815</v>
      </c>
      <c r="AQ94" s="608">
        <v>0.3903732545649839</v>
      </c>
      <c r="AR94" s="607">
        <v>15</v>
      </c>
      <c r="AS94" s="608">
        <v>1.1538461538461537</v>
      </c>
      <c r="AT94" s="607">
        <v>5830</v>
      </c>
      <c r="AU94" s="608">
        <v>0.39103896974981556</v>
      </c>
      <c r="AV94" s="607">
        <v>64</v>
      </c>
      <c r="AW94" s="608">
        <v>1.1006018916595013E-2</v>
      </c>
      <c r="AX94" s="607">
        <v>2</v>
      </c>
      <c r="AY94" s="608">
        <v>0.13333333333333333</v>
      </c>
      <c r="AZ94" s="607">
        <v>66</v>
      </c>
      <c r="BA94" s="608">
        <v>1.1320754716981131E-2</v>
      </c>
      <c r="BB94" s="607">
        <v>61</v>
      </c>
      <c r="BC94" s="608">
        <v>0.953125</v>
      </c>
      <c r="BD94" s="607">
        <v>2</v>
      </c>
      <c r="BE94" s="608">
        <v>1</v>
      </c>
      <c r="BF94" s="607">
        <v>63</v>
      </c>
      <c r="BG94" s="608">
        <v>0.95454545454545459</v>
      </c>
      <c r="BH94" s="607">
        <v>6</v>
      </c>
      <c r="BI94" s="608">
        <v>1.0291595197255575E-3</v>
      </c>
      <c r="BJ94" s="607">
        <v>118</v>
      </c>
      <c r="BK94" s="608">
        <v>2.0240137221269296E-2</v>
      </c>
      <c r="BL94" s="607">
        <v>124</v>
      </c>
      <c r="BM94" s="608">
        <v>2.1269296740994856E-2</v>
      </c>
      <c r="BN94" s="607">
        <v>1</v>
      </c>
      <c r="BO94" s="608">
        <v>0.33333333333333331</v>
      </c>
      <c r="BP94" s="607">
        <v>0</v>
      </c>
      <c r="BQ94" s="608">
        <v>0</v>
      </c>
    </row>
    <row r="95" spans="1:69" s="911" customFormat="1" ht="13.5" thickBot="1" x14ac:dyDescent="0.25">
      <c r="A95" s="593" t="s">
        <v>120</v>
      </c>
      <c r="B95" s="593" t="s">
        <v>515</v>
      </c>
      <c r="C95" s="593" t="s">
        <v>504</v>
      </c>
      <c r="D95" s="593" t="s">
        <v>519</v>
      </c>
      <c r="E95" s="593" t="str">
        <f t="shared" si="4"/>
        <v>s</v>
      </c>
      <c r="F95" s="909" t="s">
        <v>1094</v>
      </c>
      <c r="G95" s="910">
        <f>IF(ISERROR(FIND("/",F95)),1,LEFT(F95,1))*1</f>
        <v>2</v>
      </c>
      <c r="H95" s="910">
        <f>IF(ISERROR(FIND("/",F95)),1,RIGHT(F95,1))*1</f>
        <v>3</v>
      </c>
      <c r="I95" s="604">
        <v>9</v>
      </c>
      <c r="J95" s="605">
        <v>3</v>
      </c>
      <c r="K95" s="605">
        <v>12</v>
      </c>
      <c r="L95" s="606">
        <v>1.3333333333333333</v>
      </c>
      <c r="M95" s="607">
        <v>770.55555555555554</v>
      </c>
      <c r="N95" s="607">
        <v>390.16666666666669</v>
      </c>
      <c r="O95" s="605">
        <v>7</v>
      </c>
      <c r="P95" s="608">
        <v>0.58333333333333337</v>
      </c>
      <c r="Q95" s="605">
        <v>7</v>
      </c>
      <c r="R95" s="608">
        <v>0.77777777777777779</v>
      </c>
      <c r="S95" s="605">
        <v>8</v>
      </c>
      <c r="T95" s="608">
        <v>0.8</v>
      </c>
      <c r="U95" s="605">
        <v>0</v>
      </c>
      <c r="V95" s="608">
        <v>0</v>
      </c>
      <c r="W95" s="605">
        <v>0</v>
      </c>
      <c r="X95" s="608">
        <v>0</v>
      </c>
      <c r="Y95" s="608"/>
      <c r="Z95" s="608"/>
      <c r="AA95" s="608"/>
      <c r="AB95" s="608"/>
      <c r="AC95" s="608"/>
      <c r="AD95" s="608"/>
      <c r="AE95" s="608"/>
      <c r="AF95" s="608"/>
      <c r="AG95" s="126">
        <v>6881</v>
      </c>
      <c r="AH95" s="607">
        <v>54</v>
      </c>
      <c r="AI95" s="609">
        <v>7.7865897620764237E-3</v>
      </c>
      <c r="AJ95" s="607">
        <v>6935</v>
      </c>
      <c r="AK95" s="607">
        <v>9250</v>
      </c>
      <c r="AL95" s="608">
        <v>0.74972972972972973</v>
      </c>
      <c r="AM95" s="596">
        <v>4467</v>
      </c>
      <c r="AN95" s="596">
        <v>41</v>
      </c>
      <c r="AO95" s="607">
        <v>4508</v>
      </c>
      <c r="AP95" s="607">
        <v>2300</v>
      </c>
      <c r="AQ95" s="608">
        <v>0.51488694873516905</v>
      </c>
      <c r="AR95" s="607">
        <v>41</v>
      </c>
      <c r="AS95" s="608">
        <v>1</v>
      </c>
      <c r="AT95" s="607">
        <v>2341</v>
      </c>
      <c r="AU95" s="608">
        <v>0.51929902395740901</v>
      </c>
      <c r="AV95" s="607">
        <v>8</v>
      </c>
      <c r="AW95" s="608">
        <v>3.4782608695652175E-3</v>
      </c>
      <c r="AX95" s="605">
        <v>1</v>
      </c>
      <c r="AY95" s="608">
        <v>2.4390243902439025E-2</v>
      </c>
      <c r="AZ95" s="605">
        <v>9</v>
      </c>
      <c r="BA95" s="608">
        <v>3.8445108927808629E-3</v>
      </c>
      <c r="BB95" s="607">
        <v>8</v>
      </c>
      <c r="BC95" s="608">
        <v>1</v>
      </c>
      <c r="BD95" s="605">
        <v>1</v>
      </c>
      <c r="BE95" s="608">
        <v>1</v>
      </c>
      <c r="BF95" s="605">
        <v>9</v>
      </c>
      <c r="BG95" s="608">
        <v>1</v>
      </c>
      <c r="BH95" s="607">
        <v>1</v>
      </c>
      <c r="BI95" s="608">
        <v>4.2716787697565144E-4</v>
      </c>
      <c r="BJ95" s="607">
        <v>17</v>
      </c>
      <c r="BK95" s="608">
        <v>7.261853908586074E-3</v>
      </c>
      <c r="BL95" s="607">
        <v>18</v>
      </c>
      <c r="BM95" s="608">
        <v>7.6890217855617258E-3</v>
      </c>
      <c r="BN95" s="605">
        <v>4</v>
      </c>
      <c r="BO95" s="608">
        <v>0.33333333333333331</v>
      </c>
      <c r="BP95" s="605">
        <v>4</v>
      </c>
      <c r="BQ95" s="608">
        <v>0.44444444444444442</v>
      </c>
    </row>
    <row r="96" spans="1:69" s="911" customFormat="1" ht="13.5" thickBot="1" x14ac:dyDescent="0.25">
      <c r="A96" s="593" t="s">
        <v>120</v>
      </c>
      <c r="B96" s="593" t="s">
        <v>509</v>
      </c>
      <c r="C96" s="593" t="s">
        <v>504</v>
      </c>
      <c r="D96" s="593" t="s">
        <v>519</v>
      </c>
      <c r="E96" s="593" t="str">
        <f t="shared" si="4"/>
        <v>s</v>
      </c>
      <c r="F96" s="593"/>
      <c r="G96" s="593"/>
      <c r="H96" s="593"/>
      <c r="I96" s="604">
        <v>1</v>
      </c>
      <c r="J96" s="605">
        <v>0</v>
      </c>
      <c r="K96" s="605">
        <v>2</v>
      </c>
      <c r="L96" s="606">
        <v>2</v>
      </c>
      <c r="M96" s="607">
        <v>6935</v>
      </c>
      <c r="N96" s="607">
        <v>3517</v>
      </c>
      <c r="O96" s="605">
        <v>1</v>
      </c>
      <c r="P96" s="608">
        <v>0.5</v>
      </c>
      <c r="Q96" s="608"/>
      <c r="R96" s="608"/>
      <c r="S96" s="608"/>
      <c r="T96" s="608"/>
      <c r="U96" s="608"/>
      <c r="V96" s="608"/>
      <c r="W96" s="608"/>
      <c r="X96" s="608"/>
      <c r="Y96" s="537">
        <v>1</v>
      </c>
      <c r="Z96" s="608" t="s">
        <v>434</v>
      </c>
      <c r="AA96" s="911">
        <v>1</v>
      </c>
      <c r="AB96" s="608" t="str">
        <f>IF(BP96=1,"Female","Male")</f>
        <v>Female</v>
      </c>
      <c r="AC96" s="537">
        <f>IF(Z96="stood down",1,0)</f>
        <v>0</v>
      </c>
      <c r="AD96" s="537">
        <f>IF(Z96="unopposed",1,0)</f>
        <v>0</v>
      </c>
      <c r="AE96" s="537">
        <f>IF(Z96="defeated",1,0)</f>
        <v>0</v>
      </c>
      <c r="AF96" s="605">
        <v>0</v>
      </c>
      <c r="AG96" s="916">
        <v>6881</v>
      </c>
      <c r="AH96" s="607">
        <v>54</v>
      </c>
      <c r="AI96" s="609">
        <v>7.7865897620764237E-3</v>
      </c>
      <c r="AJ96" s="607">
        <v>6935</v>
      </c>
      <c r="AK96" s="607">
        <v>9250</v>
      </c>
      <c r="AL96" s="608">
        <v>0.74972972972972973</v>
      </c>
      <c r="AM96" s="596">
        <v>6881</v>
      </c>
      <c r="AN96" s="596">
        <v>54</v>
      </c>
      <c r="AO96" s="607">
        <v>6935</v>
      </c>
      <c r="AP96" s="607">
        <v>3465</v>
      </c>
      <c r="AQ96" s="608">
        <v>0.50356052899287895</v>
      </c>
      <c r="AR96" s="607">
        <v>52</v>
      </c>
      <c r="AS96" s="608">
        <v>0.96296296296296291</v>
      </c>
      <c r="AT96" s="607">
        <v>3517</v>
      </c>
      <c r="AU96" s="608">
        <v>0.50713770728190344</v>
      </c>
      <c r="AV96" s="607">
        <v>18</v>
      </c>
      <c r="AW96" s="608">
        <v>5.1948051948051948E-3</v>
      </c>
      <c r="AX96" s="607">
        <v>2</v>
      </c>
      <c r="AY96" s="608">
        <v>3.8461538461538464E-2</v>
      </c>
      <c r="AZ96" s="607">
        <v>20</v>
      </c>
      <c r="BA96" s="608">
        <v>5.6866647711117432E-3</v>
      </c>
      <c r="BB96" s="607">
        <v>18</v>
      </c>
      <c r="BC96" s="608">
        <v>1</v>
      </c>
      <c r="BD96" s="607">
        <v>2</v>
      </c>
      <c r="BE96" s="608">
        <v>1</v>
      </c>
      <c r="BF96" s="607">
        <v>20</v>
      </c>
      <c r="BG96" s="608">
        <v>1</v>
      </c>
      <c r="BH96" s="607">
        <v>4</v>
      </c>
      <c r="BI96" s="608">
        <v>1.1373329542223485E-3</v>
      </c>
      <c r="BJ96" s="607">
        <v>74</v>
      </c>
      <c r="BK96" s="608">
        <v>2.1040659653113448E-2</v>
      </c>
      <c r="BL96" s="607">
        <v>78</v>
      </c>
      <c r="BM96" s="608">
        <v>2.2177992607335797E-2</v>
      </c>
      <c r="BN96" s="607">
        <v>1</v>
      </c>
      <c r="BO96" s="608">
        <v>0.5</v>
      </c>
      <c r="BP96" s="607">
        <v>1</v>
      </c>
      <c r="BQ96" s="608">
        <v>1</v>
      </c>
    </row>
    <row r="97" spans="1:69" s="911" customFormat="1" ht="13.5" thickBot="1" x14ac:dyDescent="0.25">
      <c r="A97" s="593" t="s">
        <v>129</v>
      </c>
      <c r="B97" s="593" t="s">
        <v>515</v>
      </c>
      <c r="C97" s="593" t="s">
        <v>504</v>
      </c>
      <c r="D97" s="593" t="s">
        <v>505</v>
      </c>
      <c r="E97" s="593" t="str">
        <f t="shared" si="4"/>
        <v>l</v>
      </c>
      <c r="F97" s="909" t="s">
        <v>1451</v>
      </c>
      <c r="G97" s="910">
        <f>IF(ISERROR(FIND("/",F97)),1,LEFT(F97,1))*1</f>
        <v>1</v>
      </c>
      <c r="H97" s="910">
        <f>IF(ISERROR(FIND("/",F97)),1,RIGHT(F97,2))*1</f>
        <v>12</v>
      </c>
      <c r="I97" s="604">
        <v>12</v>
      </c>
      <c r="J97" s="605">
        <v>11</v>
      </c>
      <c r="K97" s="605">
        <v>13</v>
      </c>
      <c r="L97" s="606">
        <v>1.0833333333333333</v>
      </c>
      <c r="M97" s="607">
        <v>1668.25</v>
      </c>
      <c r="N97" s="607">
        <v>861</v>
      </c>
      <c r="O97" s="605">
        <v>12</v>
      </c>
      <c r="P97" s="608">
        <v>0.92307692307692313</v>
      </c>
      <c r="Q97" s="605">
        <v>11</v>
      </c>
      <c r="R97" s="608">
        <v>0.91666666666666663</v>
      </c>
      <c r="S97" s="605">
        <v>12</v>
      </c>
      <c r="T97" s="608">
        <v>0.92307692307692313</v>
      </c>
      <c r="U97" s="605">
        <v>0</v>
      </c>
      <c r="V97" s="608">
        <v>0</v>
      </c>
      <c r="W97" s="605">
        <v>0</v>
      </c>
      <c r="X97" s="608">
        <v>0</v>
      </c>
      <c r="Y97" s="608"/>
      <c r="Z97" s="608"/>
      <c r="AA97" s="608"/>
      <c r="AB97" s="608"/>
      <c r="AC97" s="608"/>
      <c r="AD97" s="608"/>
      <c r="AE97" s="608"/>
      <c r="AF97" s="608"/>
      <c r="AG97" s="126">
        <v>19850</v>
      </c>
      <c r="AH97" s="607">
        <v>169</v>
      </c>
      <c r="AI97" s="609">
        <v>8.4419801188870582E-3</v>
      </c>
      <c r="AJ97" s="607">
        <v>20019</v>
      </c>
      <c r="AK97" s="607">
        <v>29290</v>
      </c>
      <c r="AL97" s="608">
        <v>0.68347558893820415</v>
      </c>
      <c r="AM97" s="596">
        <v>2214</v>
      </c>
      <c r="AN97" s="596">
        <v>4</v>
      </c>
      <c r="AO97" s="607">
        <v>2218</v>
      </c>
      <c r="AP97" s="607">
        <v>858</v>
      </c>
      <c r="AQ97" s="608">
        <v>0.38753387533875339</v>
      </c>
      <c r="AR97" s="607">
        <v>3</v>
      </c>
      <c r="AS97" s="608">
        <v>0.75</v>
      </c>
      <c r="AT97" s="607">
        <v>861</v>
      </c>
      <c r="AU97" s="608">
        <v>0.38818755635707847</v>
      </c>
      <c r="AV97" s="607">
        <v>0</v>
      </c>
      <c r="AW97" s="608">
        <v>0</v>
      </c>
      <c r="AX97" s="605">
        <v>0</v>
      </c>
      <c r="AY97" s="608">
        <v>0</v>
      </c>
      <c r="AZ97" s="605">
        <v>0</v>
      </c>
      <c r="BA97" s="608">
        <v>0</v>
      </c>
      <c r="BB97" s="607">
        <v>0</v>
      </c>
      <c r="BC97" s="399" t="s">
        <v>323</v>
      </c>
      <c r="BD97" s="605">
        <v>0</v>
      </c>
      <c r="BE97" s="399" t="s">
        <v>323</v>
      </c>
      <c r="BF97" s="605">
        <v>0</v>
      </c>
      <c r="BG97" s="399" t="s">
        <v>323</v>
      </c>
      <c r="BH97" s="607">
        <v>1</v>
      </c>
      <c r="BI97" s="608">
        <v>1.1614401858304297E-3</v>
      </c>
      <c r="BJ97" s="607">
        <v>11</v>
      </c>
      <c r="BK97" s="608">
        <v>1.2775842044134728E-2</v>
      </c>
      <c r="BL97" s="607">
        <v>12</v>
      </c>
      <c r="BM97" s="608">
        <v>1.3937282229965157E-2</v>
      </c>
      <c r="BN97" s="605">
        <v>1</v>
      </c>
      <c r="BO97" s="608">
        <v>7.6923076923076927E-2</v>
      </c>
      <c r="BP97" s="605">
        <v>1</v>
      </c>
      <c r="BQ97" s="608">
        <v>8.3333333333333329E-2</v>
      </c>
    </row>
    <row r="98" spans="1:69" s="911" customFormat="1" ht="13.5" thickBot="1" x14ac:dyDescent="0.25">
      <c r="A98" s="593" t="s">
        <v>129</v>
      </c>
      <c r="B98" s="593" t="s">
        <v>509</v>
      </c>
      <c r="C98" s="593" t="s">
        <v>504</v>
      </c>
      <c r="D98" s="593" t="s">
        <v>505</v>
      </c>
      <c r="E98" s="593" t="str">
        <f t="shared" si="4"/>
        <v>l</v>
      </c>
      <c r="F98" s="593"/>
      <c r="G98" s="593"/>
      <c r="H98" s="593"/>
      <c r="I98" s="604">
        <v>1</v>
      </c>
      <c r="J98" s="605">
        <v>0</v>
      </c>
      <c r="K98" s="605">
        <v>2</v>
      </c>
      <c r="L98" s="606">
        <v>2</v>
      </c>
      <c r="M98" s="607">
        <v>20019</v>
      </c>
      <c r="N98" s="607">
        <v>9124</v>
      </c>
      <c r="O98" s="605">
        <v>1</v>
      </c>
      <c r="P98" s="608">
        <v>0.5</v>
      </c>
      <c r="Q98" s="608"/>
      <c r="R98" s="608"/>
      <c r="S98" s="608"/>
      <c r="T98" s="608"/>
      <c r="U98" s="608"/>
      <c r="V98" s="608"/>
      <c r="W98" s="608"/>
      <c r="X98" s="608"/>
      <c r="Y98" s="537">
        <v>0</v>
      </c>
      <c r="Z98" s="608" t="s">
        <v>434</v>
      </c>
      <c r="AA98" s="911">
        <v>1</v>
      </c>
      <c r="AB98" s="608" t="str">
        <f>IF(BP98=1,"Female","Male")</f>
        <v>Female</v>
      </c>
      <c r="AC98" s="537">
        <f>IF(Z98="stood down",1,0)</f>
        <v>0</v>
      </c>
      <c r="AD98" s="537">
        <f>IF(Z98="unopposed",1,0)</f>
        <v>0</v>
      </c>
      <c r="AE98" s="537">
        <f>IF(Z98="defeated",1,0)</f>
        <v>0</v>
      </c>
      <c r="AF98" s="605">
        <v>0</v>
      </c>
      <c r="AG98" s="596">
        <v>19850</v>
      </c>
      <c r="AH98" s="607">
        <v>169</v>
      </c>
      <c r="AI98" s="609">
        <v>8.4419801188870582E-3</v>
      </c>
      <c r="AJ98" s="607">
        <v>20019</v>
      </c>
      <c r="AK98" s="607">
        <v>29290</v>
      </c>
      <c r="AL98" s="608">
        <v>0.68347558893820415</v>
      </c>
      <c r="AM98" s="596">
        <v>19850</v>
      </c>
      <c r="AN98" s="596">
        <v>169</v>
      </c>
      <c r="AO98" s="607">
        <v>20019</v>
      </c>
      <c r="AP98" s="607">
        <v>9017</v>
      </c>
      <c r="AQ98" s="608">
        <v>0.45425692695214104</v>
      </c>
      <c r="AR98" s="607">
        <v>107</v>
      </c>
      <c r="AS98" s="608">
        <v>0.63313609467455623</v>
      </c>
      <c r="AT98" s="607">
        <v>9124</v>
      </c>
      <c r="AU98" s="608">
        <v>0.45576702132973673</v>
      </c>
      <c r="AV98" s="607">
        <v>16</v>
      </c>
      <c r="AW98" s="608">
        <v>1.7744260840634356E-3</v>
      </c>
      <c r="AX98" s="607">
        <v>0</v>
      </c>
      <c r="AY98" s="608">
        <v>0</v>
      </c>
      <c r="AZ98" s="607">
        <v>16</v>
      </c>
      <c r="BA98" s="608">
        <v>1.7536168347216134E-3</v>
      </c>
      <c r="BB98" s="607">
        <v>16</v>
      </c>
      <c r="BC98" s="608">
        <v>1</v>
      </c>
      <c r="BD98" s="607">
        <v>0</v>
      </c>
      <c r="BE98" s="608" t="s">
        <v>323</v>
      </c>
      <c r="BF98" s="607">
        <v>16</v>
      </c>
      <c r="BG98" s="608">
        <v>1</v>
      </c>
      <c r="BH98" s="607">
        <v>3</v>
      </c>
      <c r="BI98" s="608">
        <v>3.2880315651030251E-4</v>
      </c>
      <c r="BJ98" s="607">
        <v>448</v>
      </c>
      <c r="BK98" s="608">
        <v>4.9101271372205171E-2</v>
      </c>
      <c r="BL98" s="607">
        <v>451</v>
      </c>
      <c r="BM98" s="608">
        <v>4.9430074528715479E-2</v>
      </c>
      <c r="BN98" s="607">
        <v>1</v>
      </c>
      <c r="BO98" s="608">
        <v>0.5</v>
      </c>
      <c r="BP98" s="607">
        <v>1</v>
      </c>
      <c r="BQ98" s="608">
        <v>1</v>
      </c>
    </row>
    <row r="99" spans="1:69" s="911" customFormat="1" ht="13.5" thickBot="1" x14ac:dyDescent="0.25">
      <c r="A99" s="593" t="s">
        <v>131</v>
      </c>
      <c r="B99" s="593" t="s">
        <v>528</v>
      </c>
      <c r="C99" s="593" t="s">
        <v>504</v>
      </c>
      <c r="D99" s="593" t="s">
        <v>505</v>
      </c>
      <c r="E99" s="593" t="str">
        <f>IF(AK99&gt;200000,"l","s")</f>
        <v>s</v>
      </c>
      <c r="F99" s="909" t="s">
        <v>1104</v>
      </c>
      <c r="G99" s="910">
        <f>IF(ISERROR(FIND("/",F99)),1,LEFT(F99,1))*1</f>
        <v>3</v>
      </c>
      <c r="H99" s="910">
        <f>IF(ISERROR(FIND("/",F99)),1,RIGHT(F99,1))*1</f>
        <v>6</v>
      </c>
      <c r="I99" s="604">
        <v>12</v>
      </c>
      <c r="J99" s="605">
        <v>3</v>
      </c>
      <c r="K99" s="605">
        <v>22</v>
      </c>
      <c r="L99" s="914">
        <v>1.8333333333333333</v>
      </c>
      <c r="M99" s="607">
        <v>5602.333333333333</v>
      </c>
      <c r="N99" s="607">
        <v>3854.4444444444443</v>
      </c>
      <c r="O99" s="605">
        <v>7</v>
      </c>
      <c r="P99" s="915">
        <v>0.31818181818181818</v>
      </c>
      <c r="Q99" s="605">
        <v>7</v>
      </c>
      <c r="R99" s="915">
        <v>0.58333333333333337</v>
      </c>
      <c r="S99" s="915"/>
      <c r="T99" s="915"/>
      <c r="U99" s="915"/>
      <c r="V99" s="915"/>
      <c r="W99" s="915"/>
      <c r="X99" s="915"/>
      <c r="Y99" s="915"/>
      <c r="Z99" s="915"/>
      <c r="AA99" s="915"/>
      <c r="AB99" s="915"/>
      <c r="AC99" s="915"/>
      <c r="AD99" s="915"/>
      <c r="AE99" s="915"/>
      <c r="AF99" s="915"/>
      <c r="AG99" s="596">
        <v>67074</v>
      </c>
      <c r="AH99" s="596">
        <v>154</v>
      </c>
      <c r="AI99" s="609">
        <v>2.2907122032486465E-3</v>
      </c>
      <c r="AJ99" s="607">
        <v>67228</v>
      </c>
      <c r="AK99" s="607">
        <v>93500</v>
      </c>
      <c r="AL99" s="608">
        <v>0.71901604278074871</v>
      </c>
      <c r="AM99" s="596">
        <v>55337</v>
      </c>
      <c r="AN99" s="596">
        <v>48</v>
      </c>
      <c r="AO99" s="607">
        <v>55385</v>
      </c>
      <c r="AP99" s="596">
        <v>34654</v>
      </c>
      <c r="AQ99" s="608">
        <v>0.62623561089325408</v>
      </c>
      <c r="AR99" s="596">
        <v>36</v>
      </c>
      <c r="AS99" s="608">
        <v>0.75</v>
      </c>
      <c r="AT99" s="607">
        <v>34690</v>
      </c>
      <c r="AU99" s="608">
        <v>0.62634287261894017</v>
      </c>
      <c r="AV99" s="596">
        <v>138</v>
      </c>
      <c r="AW99" s="608">
        <v>3.9822242742540547E-3</v>
      </c>
      <c r="AX99" s="596">
        <v>7</v>
      </c>
      <c r="AY99" s="608">
        <v>0.19444444444444445</v>
      </c>
      <c r="AZ99" s="607">
        <v>145</v>
      </c>
      <c r="BA99" s="608">
        <v>4.1798789276448547E-3</v>
      </c>
      <c r="BB99" s="596">
        <v>115</v>
      </c>
      <c r="BC99" s="608">
        <v>0.83333333333333337</v>
      </c>
      <c r="BD99" s="596">
        <v>7</v>
      </c>
      <c r="BE99" s="608">
        <v>1</v>
      </c>
      <c r="BF99" s="607">
        <v>122</v>
      </c>
      <c r="BG99" s="608">
        <v>0.8413793103448276</v>
      </c>
      <c r="BH99" s="596">
        <v>124</v>
      </c>
      <c r="BI99" s="608">
        <v>3.5745171519169791E-3</v>
      </c>
      <c r="BJ99" s="596">
        <v>3152</v>
      </c>
      <c r="BK99" s="608">
        <v>9.0861919861631599E-2</v>
      </c>
      <c r="BL99" s="607">
        <v>3276</v>
      </c>
      <c r="BM99" s="608">
        <v>9.4436437013548577E-2</v>
      </c>
      <c r="BN99" s="607">
        <v>7</v>
      </c>
      <c r="BO99" s="608">
        <v>0.31818181818181818</v>
      </c>
      <c r="BP99" s="607">
        <v>3</v>
      </c>
      <c r="BQ99" s="608">
        <v>0.25</v>
      </c>
    </row>
    <row r="100" spans="1:69" s="911" customFormat="1" ht="13.5" thickBot="1" x14ac:dyDescent="0.25">
      <c r="A100" s="593" t="s">
        <v>137</v>
      </c>
      <c r="B100" s="593" t="s">
        <v>515</v>
      </c>
      <c r="C100" s="593" t="s">
        <v>504</v>
      </c>
      <c r="D100" s="593" t="s">
        <v>519</v>
      </c>
      <c r="E100" s="593" t="str">
        <f>IF(AK100&gt;20000,"l","s")</f>
        <v>s</v>
      </c>
      <c r="F100" s="909" t="s">
        <v>1091</v>
      </c>
      <c r="G100" s="910">
        <f>IF(ISERROR(FIND("/",F100)),1,LEFT(F100,1))*1</f>
        <v>2</v>
      </c>
      <c r="H100" s="910">
        <f>IF(ISERROR(FIND("/",F100)),1,RIGHT(F100,1))*1</f>
        <v>2</v>
      </c>
      <c r="I100" s="604">
        <v>9</v>
      </c>
      <c r="J100" s="605">
        <v>0</v>
      </c>
      <c r="K100" s="605">
        <v>14</v>
      </c>
      <c r="L100" s="606">
        <v>1.5555555555555556</v>
      </c>
      <c r="M100" s="607">
        <v>707.77777777777783</v>
      </c>
      <c r="N100" s="607">
        <v>321.88888888888891</v>
      </c>
      <c r="O100" s="605">
        <v>8</v>
      </c>
      <c r="P100" s="608">
        <v>0.5714285714285714</v>
      </c>
      <c r="Q100" s="605">
        <v>6</v>
      </c>
      <c r="R100" s="608">
        <v>0.66666666666666663</v>
      </c>
      <c r="S100" s="607">
        <v>7</v>
      </c>
      <c r="T100" s="608">
        <v>0.7</v>
      </c>
      <c r="U100" s="398"/>
      <c r="V100" s="399"/>
      <c r="W100" s="398"/>
      <c r="X100" s="399"/>
      <c r="Y100" s="399"/>
      <c r="Z100" s="399"/>
      <c r="AA100" s="399"/>
      <c r="AB100" s="399"/>
      <c r="AC100" s="399"/>
      <c r="AD100" s="399"/>
      <c r="AE100" s="399"/>
      <c r="AF100" s="399"/>
      <c r="AG100" s="126">
        <v>6357</v>
      </c>
      <c r="AH100" s="607">
        <v>13</v>
      </c>
      <c r="AI100" s="609">
        <v>2.0408163265306124E-3</v>
      </c>
      <c r="AJ100" s="607">
        <v>6370</v>
      </c>
      <c r="AK100" s="607">
        <v>9130</v>
      </c>
      <c r="AL100" s="608">
        <v>0.6976998904709748</v>
      </c>
      <c r="AM100" s="596">
        <v>6357</v>
      </c>
      <c r="AN100" s="596">
        <v>13</v>
      </c>
      <c r="AO100" s="607">
        <v>6370</v>
      </c>
      <c r="AP100" s="607">
        <v>2885</v>
      </c>
      <c r="AQ100" s="608">
        <v>0.45383042315557653</v>
      </c>
      <c r="AR100" s="607">
        <v>12</v>
      </c>
      <c r="AS100" s="608">
        <v>0.92307692307692313</v>
      </c>
      <c r="AT100" s="607">
        <v>2897</v>
      </c>
      <c r="AU100" s="608">
        <v>0.45478806907378339</v>
      </c>
      <c r="AV100" s="607">
        <v>12</v>
      </c>
      <c r="AW100" s="608">
        <v>4.1594454072790294E-3</v>
      </c>
      <c r="AX100" s="605">
        <v>0</v>
      </c>
      <c r="AY100" s="608">
        <v>0</v>
      </c>
      <c r="AZ100" s="605">
        <v>12</v>
      </c>
      <c r="BA100" s="608">
        <v>4.1422160856057991E-3</v>
      </c>
      <c r="BB100" s="607">
        <v>9</v>
      </c>
      <c r="BC100" s="608">
        <v>0.75</v>
      </c>
      <c r="BD100" s="605">
        <v>0</v>
      </c>
      <c r="BE100" s="399" t="s">
        <v>323</v>
      </c>
      <c r="BF100" s="605">
        <v>9</v>
      </c>
      <c r="BG100" s="608">
        <v>0.75</v>
      </c>
      <c r="BH100" s="607">
        <v>2</v>
      </c>
      <c r="BI100" s="608">
        <v>6.9036934760096649E-4</v>
      </c>
      <c r="BJ100" s="607">
        <v>12</v>
      </c>
      <c r="BK100" s="608">
        <v>4.1422160856057991E-3</v>
      </c>
      <c r="BL100" s="607">
        <v>14</v>
      </c>
      <c r="BM100" s="608">
        <v>4.832585433206766E-3</v>
      </c>
      <c r="BN100" s="605">
        <v>2</v>
      </c>
      <c r="BO100" s="608">
        <v>0.14285714285714285</v>
      </c>
      <c r="BP100" s="605">
        <v>2</v>
      </c>
      <c r="BQ100" s="608">
        <v>0.22222222222222221</v>
      </c>
    </row>
    <row r="101" spans="1:69" s="911" customFormat="1" ht="13.5" thickBot="1" x14ac:dyDescent="0.25">
      <c r="A101" s="593" t="s">
        <v>137</v>
      </c>
      <c r="B101" s="593" t="s">
        <v>509</v>
      </c>
      <c r="C101" s="593" t="s">
        <v>504</v>
      </c>
      <c r="D101" s="593" t="s">
        <v>519</v>
      </c>
      <c r="E101" s="593" t="str">
        <f>IF(AK101&gt;20000,"l","s")</f>
        <v>s</v>
      </c>
      <c r="F101" s="593"/>
      <c r="G101" s="593"/>
      <c r="H101" s="593"/>
      <c r="I101" s="604">
        <v>1</v>
      </c>
      <c r="J101" s="605">
        <v>1</v>
      </c>
      <c r="K101" s="605">
        <v>1</v>
      </c>
      <c r="L101" s="606">
        <v>1</v>
      </c>
      <c r="M101" s="607">
        <v>6370</v>
      </c>
      <c r="N101" s="429" t="s">
        <v>323</v>
      </c>
      <c r="O101" s="605">
        <v>1</v>
      </c>
      <c r="P101" s="608">
        <v>1</v>
      </c>
      <c r="Q101" s="608"/>
      <c r="R101" s="608"/>
      <c r="S101" s="608"/>
      <c r="T101" s="608"/>
      <c r="U101" s="608"/>
      <c r="V101" s="608"/>
      <c r="W101" s="608"/>
      <c r="X101" s="608"/>
      <c r="Y101" s="537">
        <v>0</v>
      </c>
      <c r="Z101" s="608" t="s">
        <v>510</v>
      </c>
      <c r="AA101" s="608" t="str">
        <f>IF(BP101=1,"Female","Male")</f>
        <v>Male</v>
      </c>
      <c r="AB101" s="608" t="str">
        <f>IF(BQ101=1,"Female","Male")</f>
        <v>Male</v>
      </c>
      <c r="AC101" s="537">
        <f>IF(Z101="stood down",1,0)</f>
        <v>0</v>
      </c>
      <c r="AD101" s="537">
        <f>IF(Z101="unopposed",1,0)</f>
        <v>1</v>
      </c>
      <c r="AE101" s="537">
        <f>IF(Z101="defeated",1,0)</f>
        <v>0</v>
      </c>
      <c r="AF101" s="605">
        <v>0</v>
      </c>
      <c r="AG101" s="596">
        <v>6357</v>
      </c>
      <c r="AH101" s="607">
        <v>13</v>
      </c>
      <c r="AI101" s="609">
        <v>2.0408163265306124E-3</v>
      </c>
      <c r="AJ101" s="607">
        <v>6370</v>
      </c>
      <c r="AK101" s="607">
        <v>9130</v>
      </c>
      <c r="AL101" s="608">
        <v>0.6976998904709748</v>
      </c>
      <c r="AM101" s="912" t="s">
        <v>323</v>
      </c>
      <c r="AN101" s="912" t="s">
        <v>323</v>
      </c>
      <c r="AO101" s="429" t="s">
        <v>323</v>
      </c>
      <c r="AP101" s="429"/>
      <c r="AQ101" s="399" t="s">
        <v>323</v>
      </c>
      <c r="AR101" s="429"/>
      <c r="AS101" s="399" t="s">
        <v>323</v>
      </c>
      <c r="AT101" s="429" t="s">
        <v>323</v>
      </c>
      <c r="AU101" s="399" t="s">
        <v>323</v>
      </c>
      <c r="AV101" s="429"/>
      <c r="AW101" s="399" t="s">
        <v>323</v>
      </c>
      <c r="AX101" s="429"/>
      <c r="AY101" s="399" t="s">
        <v>323</v>
      </c>
      <c r="AZ101" s="429" t="s">
        <v>323</v>
      </c>
      <c r="BA101" s="399" t="s">
        <v>323</v>
      </c>
      <c r="BB101" s="429"/>
      <c r="BC101" s="399" t="s">
        <v>323</v>
      </c>
      <c r="BD101" s="429"/>
      <c r="BE101" s="399" t="s">
        <v>323</v>
      </c>
      <c r="BF101" s="429" t="s">
        <v>323</v>
      </c>
      <c r="BG101" s="399" t="s">
        <v>323</v>
      </c>
      <c r="BH101" s="429"/>
      <c r="BI101" s="399" t="s">
        <v>323</v>
      </c>
      <c r="BJ101" s="429"/>
      <c r="BK101" s="399" t="s">
        <v>323</v>
      </c>
      <c r="BL101" s="429" t="s">
        <v>323</v>
      </c>
      <c r="BM101" s="399" t="s">
        <v>323</v>
      </c>
      <c r="BN101" s="607">
        <v>0</v>
      </c>
      <c r="BO101" s="608">
        <v>0</v>
      </c>
      <c r="BP101" s="607">
        <v>0</v>
      </c>
      <c r="BQ101" s="608">
        <v>0</v>
      </c>
    </row>
    <row r="102" spans="1:69" s="911" customFormat="1" ht="13.5" thickBot="1" x14ac:dyDescent="0.25">
      <c r="A102" s="593" t="s">
        <v>17</v>
      </c>
      <c r="B102" s="593" t="s">
        <v>528</v>
      </c>
      <c r="C102" s="593" t="s">
        <v>504</v>
      </c>
      <c r="D102" s="593" t="s">
        <v>519</v>
      </c>
      <c r="E102" s="593" t="str">
        <f>IF(AK102&gt;200000,"l","s")</f>
        <v>s</v>
      </c>
      <c r="F102" s="909" t="s">
        <v>1097</v>
      </c>
      <c r="G102" s="910">
        <f>IF(ISERROR(FIND("/",F102)),1,LEFT(F102,1))*1</f>
        <v>2</v>
      </c>
      <c r="H102" s="910">
        <f>IF(ISERROR(FIND("/",F102)),1,RIGHT(F102,1))*1</f>
        <v>4</v>
      </c>
      <c r="I102" s="604">
        <v>11</v>
      </c>
      <c r="J102" s="605">
        <v>4</v>
      </c>
      <c r="K102" s="605">
        <v>17</v>
      </c>
      <c r="L102" s="914">
        <v>1.5454545454545454</v>
      </c>
      <c r="M102" s="607">
        <v>7028.363636363636</v>
      </c>
      <c r="N102" s="607">
        <v>4352.2857142857147</v>
      </c>
      <c r="O102" s="605">
        <v>11</v>
      </c>
      <c r="P102" s="915">
        <v>0.6470588235294118</v>
      </c>
      <c r="Q102" s="605">
        <v>10</v>
      </c>
      <c r="R102" s="915">
        <v>0.90909090909090906</v>
      </c>
      <c r="S102" s="915"/>
      <c r="T102" s="915"/>
      <c r="U102" s="915"/>
      <c r="V102" s="915"/>
      <c r="W102" s="915"/>
      <c r="X102" s="915"/>
      <c r="Y102" s="915"/>
      <c r="Z102" s="915"/>
      <c r="AA102" s="915"/>
      <c r="AB102" s="915"/>
      <c r="AC102" s="915"/>
      <c r="AD102" s="915"/>
      <c r="AE102" s="915"/>
      <c r="AF102" s="915"/>
      <c r="AG102" s="596">
        <v>77225</v>
      </c>
      <c r="AH102" s="596">
        <v>87</v>
      </c>
      <c r="AI102" s="609">
        <v>1.1253104304635761E-3</v>
      </c>
      <c r="AJ102" s="607">
        <v>77312</v>
      </c>
      <c r="AK102" s="596">
        <v>108160</v>
      </c>
      <c r="AL102" s="608">
        <v>0.71479289940828405</v>
      </c>
      <c r="AM102" s="596">
        <v>53206</v>
      </c>
      <c r="AN102" s="596">
        <v>55</v>
      </c>
      <c r="AO102" s="607">
        <v>53261</v>
      </c>
      <c r="AP102" s="596">
        <v>30418</v>
      </c>
      <c r="AQ102" s="608">
        <v>0.57170243957448408</v>
      </c>
      <c r="AR102" s="596">
        <v>48</v>
      </c>
      <c r="AS102" s="608">
        <v>0.87272727272727268</v>
      </c>
      <c r="AT102" s="607">
        <v>30466</v>
      </c>
      <c r="AU102" s="608">
        <v>0.5720132930286701</v>
      </c>
      <c r="AV102" s="596">
        <v>256</v>
      </c>
      <c r="AW102" s="608">
        <v>8.4160694325728196E-3</v>
      </c>
      <c r="AX102" s="596">
        <v>8</v>
      </c>
      <c r="AY102" s="608">
        <v>0.16666666666666666</v>
      </c>
      <c r="AZ102" s="607">
        <v>264</v>
      </c>
      <c r="BA102" s="608">
        <v>8.6653974922864824E-3</v>
      </c>
      <c r="BB102" s="596">
        <v>183</v>
      </c>
      <c r="BC102" s="608">
        <v>0.71484375</v>
      </c>
      <c r="BD102" s="596">
        <v>8</v>
      </c>
      <c r="BE102" s="608">
        <v>1</v>
      </c>
      <c r="BF102" s="607">
        <v>191</v>
      </c>
      <c r="BG102" s="608">
        <v>0.72348484848484851</v>
      </c>
      <c r="BH102" s="607">
        <v>41</v>
      </c>
      <c r="BI102" s="608">
        <v>1.3457624893323705E-3</v>
      </c>
      <c r="BJ102" s="607">
        <v>2850</v>
      </c>
      <c r="BK102" s="608">
        <v>9.3546904746274542E-2</v>
      </c>
      <c r="BL102" s="607">
        <v>2891</v>
      </c>
      <c r="BM102" s="608">
        <v>9.4892667235606909E-2</v>
      </c>
      <c r="BN102" s="607">
        <v>1</v>
      </c>
      <c r="BO102" s="608">
        <v>5.8823529411764705E-2</v>
      </c>
      <c r="BP102" s="607">
        <v>1</v>
      </c>
      <c r="BQ102" s="608">
        <v>9.0909090909090912E-2</v>
      </c>
    </row>
    <row r="103" spans="1:69" s="911" customFormat="1" ht="13.5" thickBot="1" x14ac:dyDescent="0.25">
      <c r="A103" s="593" t="s">
        <v>143</v>
      </c>
      <c r="B103" s="593" t="s">
        <v>515</v>
      </c>
      <c r="C103" s="593" t="s">
        <v>504</v>
      </c>
      <c r="D103" s="593" t="s">
        <v>519</v>
      </c>
      <c r="E103" s="593" t="str">
        <f t="shared" ref="E103:E108" si="5">IF(AK103&gt;20000,"l","s")</f>
        <v>s</v>
      </c>
      <c r="F103" s="909" t="s">
        <v>1091</v>
      </c>
      <c r="G103" s="910">
        <f>IF(ISERROR(FIND("/",F103)),1,LEFT(F103,1))*1</f>
        <v>2</v>
      </c>
      <c r="H103" s="910">
        <f>IF(ISERROR(FIND("/",F103)),1,RIGHT(F103,1))*1</f>
        <v>2</v>
      </c>
      <c r="I103" s="604">
        <v>8</v>
      </c>
      <c r="J103" s="605">
        <v>0</v>
      </c>
      <c r="K103" s="605">
        <v>14</v>
      </c>
      <c r="L103" s="606">
        <v>1.75</v>
      </c>
      <c r="M103" s="607">
        <v>1524.5</v>
      </c>
      <c r="N103" s="607">
        <v>840.625</v>
      </c>
      <c r="O103" s="605">
        <v>6</v>
      </c>
      <c r="P103" s="608">
        <v>0.42857142857142855</v>
      </c>
      <c r="Q103" s="605">
        <v>5</v>
      </c>
      <c r="R103" s="608">
        <v>0.625</v>
      </c>
      <c r="S103" s="605">
        <v>6</v>
      </c>
      <c r="T103" s="608">
        <v>0.66666666666666663</v>
      </c>
      <c r="U103" s="605">
        <v>0</v>
      </c>
      <c r="V103" s="608">
        <v>0</v>
      </c>
      <c r="W103" s="605">
        <v>0</v>
      </c>
      <c r="X103" s="608">
        <v>0</v>
      </c>
      <c r="Y103" s="608"/>
      <c r="Z103" s="608"/>
      <c r="AA103" s="608"/>
      <c r="AB103" s="608"/>
      <c r="AC103" s="608"/>
      <c r="AD103" s="608"/>
      <c r="AE103" s="608"/>
      <c r="AF103" s="608"/>
      <c r="AG103" s="126">
        <v>12171</v>
      </c>
      <c r="AH103" s="607">
        <v>25</v>
      </c>
      <c r="AI103" s="609">
        <v>2.0498524106264348E-3</v>
      </c>
      <c r="AJ103" s="607">
        <v>12196</v>
      </c>
      <c r="AK103" s="607">
        <v>17700</v>
      </c>
      <c r="AL103" s="608">
        <v>0.68903954802259892</v>
      </c>
      <c r="AM103" s="596">
        <v>12171</v>
      </c>
      <c r="AN103" s="596">
        <v>25</v>
      </c>
      <c r="AO103" s="607">
        <v>12196</v>
      </c>
      <c r="AP103" s="607">
        <v>6704</v>
      </c>
      <c r="AQ103" s="608">
        <v>0.55081751704872239</v>
      </c>
      <c r="AR103" s="607">
        <v>21</v>
      </c>
      <c r="AS103" s="608">
        <v>0.84</v>
      </c>
      <c r="AT103" s="607">
        <v>6725</v>
      </c>
      <c r="AU103" s="608">
        <v>0.55141029845851097</v>
      </c>
      <c r="AV103" s="607">
        <v>47</v>
      </c>
      <c r="AW103" s="608">
        <v>7.0107398568019091E-3</v>
      </c>
      <c r="AX103" s="605">
        <v>7</v>
      </c>
      <c r="AY103" s="608">
        <v>0.33333333333333331</v>
      </c>
      <c r="AZ103" s="605">
        <v>54</v>
      </c>
      <c r="BA103" s="608">
        <v>8.0297397769516724E-3</v>
      </c>
      <c r="BB103" s="607">
        <v>38</v>
      </c>
      <c r="BC103" s="608">
        <v>0.80851063829787229</v>
      </c>
      <c r="BD103" s="605">
        <v>3</v>
      </c>
      <c r="BE103" s="608">
        <v>0.42857142857142855</v>
      </c>
      <c r="BF103" s="605">
        <v>41</v>
      </c>
      <c r="BG103" s="608">
        <v>0.7592592592592593</v>
      </c>
      <c r="BH103" s="607">
        <v>9</v>
      </c>
      <c r="BI103" s="608">
        <v>1.3382899628252788E-3</v>
      </c>
      <c r="BJ103" s="607">
        <v>125</v>
      </c>
      <c r="BK103" s="608">
        <v>1.858736059479554E-2</v>
      </c>
      <c r="BL103" s="607">
        <v>134</v>
      </c>
      <c r="BM103" s="608">
        <v>1.9925650557620817E-2</v>
      </c>
      <c r="BN103" s="605">
        <v>4</v>
      </c>
      <c r="BO103" s="608">
        <v>0.2857142857142857</v>
      </c>
      <c r="BP103" s="605">
        <v>2</v>
      </c>
      <c r="BQ103" s="608">
        <v>0.25</v>
      </c>
    </row>
    <row r="104" spans="1:69" s="911" customFormat="1" ht="13.5" thickBot="1" x14ac:dyDescent="0.25">
      <c r="A104" s="593" t="s">
        <v>143</v>
      </c>
      <c r="B104" s="593" t="s">
        <v>509</v>
      </c>
      <c r="C104" s="593" t="s">
        <v>504</v>
      </c>
      <c r="D104" s="593" t="s">
        <v>519</v>
      </c>
      <c r="E104" s="593" t="str">
        <f t="shared" si="5"/>
        <v>s</v>
      </c>
      <c r="F104" s="593"/>
      <c r="G104" s="593"/>
      <c r="H104" s="593"/>
      <c r="I104" s="604">
        <v>1</v>
      </c>
      <c r="J104" s="605">
        <v>0</v>
      </c>
      <c r="K104" s="605">
        <v>4</v>
      </c>
      <c r="L104" s="606">
        <v>4</v>
      </c>
      <c r="M104" s="607">
        <v>12196</v>
      </c>
      <c r="N104" s="607">
        <v>6725</v>
      </c>
      <c r="O104" s="605">
        <v>3</v>
      </c>
      <c r="P104" s="608">
        <v>0.75</v>
      </c>
      <c r="Q104" s="608"/>
      <c r="R104" s="608"/>
      <c r="S104" s="608"/>
      <c r="T104" s="608"/>
      <c r="U104" s="608"/>
      <c r="V104" s="608"/>
      <c r="W104" s="608"/>
      <c r="X104" s="608"/>
      <c r="Y104" s="537">
        <v>2</v>
      </c>
      <c r="Z104" s="608" t="s">
        <v>310</v>
      </c>
      <c r="AA104" s="608" t="str">
        <f>IF(BP104=1,"Female","Male")</f>
        <v>Male</v>
      </c>
      <c r="AB104" s="608" t="str">
        <f>IF(BQ104=1,"Female","Male")</f>
        <v>Male</v>
      </c>
      <c r="AC104" s="537">
        <f>IF(Z104="stood down",1,0)</f>
        <v>1</v>
      </c>
      <c r="AD104" s="537">
        <f>IF(Z104="unopposed",1,0)</f>
        <v>0</v>
      </c>
      <c r="AE104" s="537">
        <f>IF(Z104="defeated",1,0)</f>
        <v>0</v>
      </c>
      <c r="AF104" s="605">
        <v>1</v>
      </c>
      <c r="AG104" s="596">
        <v>12171</v>
      </c>
      <c r="AH104" s="607">
        <v>25</v>
      </c>
      <c r="AI104" s="609">
        <v>2.0498524106264348E-3</v>
      </c>
      <c r="AJ104" s="607">
        <v>12196</v>
      </c>
      <c r="AK104" s="607">
        <v>17700</v>
      </c>
      <c r="AL104" s="608">
        <v>0.68903954802259892</v>
      </c>
      <c r="AM104" s="596">
        <v>12171</v>
      </c>
      <c r="AN104" s="596">
        <v>25</v>
      </c>
      <c r="AO104" s="607">
        <v>12196</v>
      </c>
      <c r="AP104" s="607">
        <v>6704</v>
      </c>
      <c r="AQ104" s="608">
        <v>0.55081751704872239</v>
      </c>
      <c r="AR104" s="607">
        <v>21</v>
      </c>
      <c r="AS104" s="608">
        <v>0.84</v>
      </c>
      <c r="AT104" s="607">
        <v>6725</v>
      </c>
      <c r="AU104" s="608">
        <v>0.55141029845851097</v>
      </c>
      <c r="AV104" s="607">
        <v>47</v>
      </c>
      <c r="AW104" s="608">
        <v>7.0107398568019091E-3</v>
      </c>
      <c r="AX104" s="607">
        <v>7</v>
      </c>
      <c r="AY104" s="608">
        <v>0.33333333333333331</v>
      </c>
      <c r="AZ104" s="607">
        <v>54</v>
      </c>
      <c r="BA104" s="608">
        <v>8.0297397769516724E-3</v>
      </c>
      <c r="BB104" s="607">
        <v>38</v>
      </c>
      <c r="BC104" s="608">
        <v>0.80851063829787229</v>
      </c>
      <c r="BD104" s="607">
        <v>3</v>
      </c>
      <c r="BE104" s="608">
        <v>0.42857142857142855</v>
      </c>
      <c r="BF104" s="607">
        <v>41</v>
      </c>
      <c r="BG104" s="608">
        <v>0.7592592592592593</v>
      </c>
      <c r="BH104" s="607">
        <v>8</v>
      </c>
      <c r="BI104" s="608">
        <v>1.1895910780669145E-3</v>
      </c>
      <c r="BJ104" s="607">
        <v>56</v>
      </c>
      <c r="BK104" s="608">
        <v>8.3271375464684019E-3</v>
      </c>
      <c r="BL104" s="607">
        <v>64</v>
      </c>
      <c r="BM104" s="608">
        <v>9.5167286245353162E-3</v>
      </c>
      <c r="BN104" s="607">
        <v>0</v>
      </c>
      <c r="BO104" s="608">
        <v>0</v>
      </c>
      <c r="BP104" s="607">
        <v>0</v>
      </c>
      <c r="BQ104" s="608">
        <v>0</v>
      </c>
    </row>
    <row r="105" spans="1:69" s="911" customFormat="1" ht="13.5" thickBot="1" x14ac:dyDescent="0.25">
      <c r="A105" s="593" t="s">
        <v>149</v>
      </c>
      <c r="B105" s="593" t="s">
        <v>515</v>
      </c>
      <c r="C105" s="593" t="s">
        <v>504</v>
      </c>
      <c r="D105" s="593" t="s">
        <v>505</v>
      </c>
      <c r="E105" s="593" t="str">
        <f t="shared" si="5"/>
        <v>l</v>
      </c>
      <c r="F105" s="909" t="s">
        <v>1092</v>
      </c>
      <c r="G105" s="910">
        <f>IF(ISERROR(FIND("/",F105)),1,LEFT(F105,1))*1</f>
        <v>4</v>
      </c>
      <c r="H105" s="910">
        <f>IF(ISERROR(FIND("/",F105)),1,RIGHT(F105,1))*1</f>
        <v>5</v>
      </c>
      <c r="I105" s="604">
        <v>13</v>
      </c>
      <c r="J105" s="605">
        <v>1</v>
      </c>
      <c r="K105" s="605">
        <v>24</v>
      </c>
      <c r="L105" s="606">
        <v>1.8461538461538463</v>
      </c>
      <c r="M105" s="607">
        <v>2596.5384615384614</v>
      </c>
      <c r="N105" s="607">
        <v>1320.5</v>
      </c>
      <c r="O105" s="605">
        <v>13</v>
      </c>
      <c r="P105" s="608">
        <v>0.54166666666666663</v>
      </c>
      <c r="Q105" s="605">
        <v>10</v>
      </c>
      <c r="R105" s="608">
        <v>0.76923076923076927</v>
      </c>
      <c r="S105" s="605">
        <v>11</v>
      </c>
      <c r="T105" s="608">
        <v>0.7857142857142857</v>
      </c>
      <c r="U105" s="605">
        <v>1</v>
      </c>
      <c r="V105" s="608">
        <v>4.1666666666666664E-2</v>
      </c>
      <c r="W105" s="605">
        <v>0</v>
      </c>
      <c r="X105" s="608">
        <v>0</v>
      </c>
      <c r="Y105" s="608"/>
      <c r="Z105" s="608"/>
      <c r="AA105" s="608"/>
      <c r="AB105" s="608"/>
      <c r="AC105" s="608"/>
      <c r="AD105" s="608"/>
      <c r="AE105" s="608"/>
      <c r="AF105" s="608"/>
      <c r="AG105" s="126">
        <v>33589</v>
      </c>
      <c r="AH105" s="607">
        <v>166</v>
      </c>
      <c r="AI105" s="609">
        <v>4.9177899570434008E-3</v>
      </c>
      <c r="AJ105" s="607">
        <v>33755</v>
      </c>
      <c r="AK105" s="607">
        <v>46770</v>
      </c>
      <c r="AL105" s="608">
        <v>0.72172332691896512</v>
      </c>
      <c r="AM105" s="596">
        <v>31202</v>
      </c>
      <c r="AN105" s="596">
        <v>120</v>
      </c>
      <c r="AO105" s="607">
        <v>31322</v>
      </c>
      <c r="AP105" s="607">
        <v>15737</v>
      </c>
      <c r="AQ105" s="608">
        <v>0.5043586949554516</v>
      </c>
      <c r="AR105" s="607">
        <v>109</v>
      </c>
      <c r="AS105" s="608">
        <v>0.90833333333333333</v>
      </c>
      <c r="AT105" s="607">
        <v>15846</v>
      </c>
      <c r="AU105" s="608">
        <v>0.50590639167358409</v>
      </c>
      <c r="AV105" s="607">
        <v>88</v>
      </c>
      <c r="AW105" s="608">
        <v>5.5919171379551378E-3</v>
      </c>
      <c r="AX105" s="605">
        <v>36</v>
      </c>
      <c r="AY105" s="608">
        <v>0.33027522935779818</v>
      </c>
      <c r="AZ105" s="605">
        <v>124</v>
      </c>
      <c r="BA105" s="608">
        <v>7.8253186924144898E-3</v>
      </c>
      <c r="BB105" s="607">
        <v>69</v>
      </c>
      <c r="BC105" s="608">
        <v>0.78409090909090906</v>
      </c>
      <c r="BD105" s="605">
        <v>36</v>
      </c>
      <c r="BE105" s="608">
        <v>1</v>
      </c>
      <c r="BF105" s="605">
        <v>105</v>
      </c>
      <c r="BG105" s="608">
        <v>0.84677419354838712</v>
      </c>
      <c r="BH105" s="607">
        <v>29</v>
      </c>
      <c r="BI105" s="608">
        <v>1.8301148554840337E-3</v>
      </c>
      <c r="BJ105" s="607">
        <v>220</v>
      </c>
      <c r="BK105" s="608">
        <v>1.3883629938154739E-2</v>
      </c>
      <c r="BL105" s="607">
        <v>249</v>
      </c>
      <c r="BM105" s="608">
        <v>1.5713744793638774E-2</v>
      </c>
      <c r="BN105" s="605">
        <v>5</v>
      </c>
      <c r="BO105" s="608">
        <v>0.20833333333333334</v>
      </c>
      <c r="BP105" s="605">
        <v>4</v>
      </c>
      <c r="BQ105" s="608">
        <v>0.30769230769230771</v>
      </c>
    </row>
    <row r="106" spans="1:69" s="911" customFormat="1" ht="13.5" thickBot="1" x14ac:dyDescent="0.25">
      <c r="A106" s="593" t="s">
        <v>149</v>
      </c>
      <c r="B106" s="593" t="s">
        <v>509</v>
      </c>
      <c r="C106" s="593" t="s">
        <v>504</v>
      </c>
      <c r="D106" s="593" t="s">
        <v>505</v>
      </c>
      <c r="E106" s="593" t="str">
        <f t="shared" si="5"/>
        <v>l</v>
      </c>
      <c r="F106" s="593"/>
      <c r="G106" s="593"/>
      <c r="H106" s="593"/>
      <c r="I106" s="604">
        <v>1</v>
      </c>
      <c r="J106" s="605">
        <v>0</v>
      </c>
      <c r="K106" s="605">
        <v>3</v>
      </c>
      <c r="L106" s="606">
        <v>3</v>
      </c>
      <c r="M106" s="607">
        <v>33755</v>
      </c>
      <c r="N106" s="607">
        <v>16934</v>
      </c>
      <c r="O106" s="605">
        <v>1</v>
      </c>
      <c r="P106" s="608">
        <v>0.33333333333333331</v>
      </c>
      <c r="Q106" s="608"/>
      <c r="R106" s="608"/>
      <c r="S106" s="608"/>
      <c r="T106" s="608"/>
      <c r="U106" s="608"/>
      <c r="V106" s="608"/>
      <c r="W106" s="608"/>
      <c r="X106" s="608"/>
      <c r="Y106" s="537">
        <v>0</v>
      </c>
      <c r="Z106" s="608" t="s">
        <v>434</v>
      </c>
      <c r="AA106" s="911">
        <v>1</v>
      </c>
      <c r="AB106" s="608" t="str">
        <f>IF(BQ106=1,"Female","Male")</f>
        <v>Male</v>
      </c>
      <c r="AC106" s="537">
        <f>IF(Z106="stood down",1,0)</f>
        <v>0</v>
      </c>
      <c r="AD106" s="537">
        <f>IF(Z106="unopposed",1,0)</f>
        <v>0</v>
      </c>
      <c r="AE106" s="537">
        <f>IF(Z106="defeated",1,0)</f>
        <v>0</v>
      </c>
      <c r="AF106" s="605">
        <v>0</v>
      </c>
      <c r="AG106" s="596">
        <v>33589</v>
      </c>
      <c r="AH106" s="607">
        <v>166</v>
      </c>
      <c r="AI106" s="609">
        <v>4.9177899570434008E-3</v>
      </c>
      <c r="AJ106" s="607">
        <v>33755</v>
      </c>
      <c r="AK106" s="607">
        <v>46770</v>
      </c>
      <c r="AL106" s="608">
        <v>0.72172332691896512</v>
      </c>
      <c r="AM106" s="596">
        <v>33589</v>
      </c>
      <c r="AN106" s="596">
        <v>166</v>
      </c>
      <c r="AO106" s="607">
        <v>33755</v>
      </c>
      <c r="AP106" s="607">
        <v>16786</v>
      </c>
      <c r="AQ106" s="608">
        <v>0.49974694096281519</v>
      </c>
      <c r="AR106" s="607">
        <v>148</v>
      </c>
      <c r="AS106" s="608">
        <v>0.89156626506024095</v>
      </c>
      <c r="AT106" s="607">
        <v>16934</v>
      </c>
      <c r="AU106" s="608">
        <v>0.50167382609983702</v>
      </c>
      <c r="AV106" s="607">
        <v>90</v>
      </c>
      <c r="AW106" s="608">
        <v>5.3616108661980223E-3</v>
      </c>
      <c r="AX106" s="607">
        <v>38</v>
      </c>
      <c r="AY106" s="608">
        <v>0.25675675675675674</v>
      </c>
      <c r="AZ106" s="607">
        <v>128</v>
      </c>
      <c r="BA106" s="608">
        <v>7.558757529231133E-3</v>
      </c>
      <c r="BB106" s="607">
        <v>71</v>
      </c>
      <c r="BC106" s="608">
        <v>0.78888888888888886</v>
      </c>
      <c r="BD106" s="607">
        <v>38</v>
      </c>
      <c r="BE106" s="608">
        <v>1</v>
      </c>
      <c r="BF106" s="607">
        <v>109</v>
      </c>
      <c r="BG106" s="608">
        <v>0.8515625</v>
      </c>
      <c r="BH106" s="607">
        <v>13</v>
      </c>
      <c r="BI106" s="608">
        <v>7.676863115625369E-4</v>
      </c>
      <c r="BJ106" s="607">
        <v>322</v>
      </c>
      <c r="BK106" s="608">
        <v>1.9014999409472069E-2</v>
      </c>
      <c r="BL106" s="607">
        <v>335</v>
      </c>
      <c r="BM106" s="608">
        <v>1.9782685721034605E-2</v>
      </c>
      <c r="BN106" s="607">
        <v>1</v>
      </c>
      <c r="BO106" s="608">
        <v>0.33333333333333331</v>
      </c>
      <c r="BP106" s="607">
        <v>0</v>
      </c>
      <c r="BQ106" s="608">
        <v>0</v>
      </c>
    </row>
    <row r="107" spans="1:69" s="911" customFormat="1" ht="13.5" thickBot="1" x14ac:dyDescent="0.25">
      <c r="A107" s="593" t="s">
        <v>157</v>
      </c>
      <c r="B107" s="593" t="s">
        <v>515</v>
      </c>
      <c r="C107" s="593" t="s">
        <v>504</v>
      </c>
      <c r="D107" s="593" t="s">
        <v>519</v>
      </c>
      <c r="E107" s="593" t="str">
        <f t="shared" si="5"/>
        <v>l</v>
      </c>
      <c r="F107" s="909" t="s">
        <v>1095</v>
      </c>
      <c r="G107" s="910">
        <f>IF(ISERROR(FIND("/",F107)),1,LEFT(F107,1))*1</f>
        <v>3</v>
      </c>
      <c r="H107" s="910">
        <f>IF(ISERROR(FIND("/",F107)),1,RIGHT(F107,1))*1</f>
        <v>3</v>
      </c>
      <c r="I107" s="604">
        <v>10</v>
      </c>
      <c r="J107" s="605">
        <v>0</v>
      </c>
      <c r="K107" s="605">
        <v>24</v>
      </c>
      <c r="L107" s="606">
        <v>2.4</v>
      </c>
      <c r="M107" s="607">
        <v>2329.6</v>
      </c>
      <c r="N107" s="607">
        <v>1277.0999999999999</v>
      </c>
      <c r="O107" s="605">
        <v>8</v>
      </c>
      <c r="P107" s="608">
        <v>0.33333333333333331</v>
      </c>
      <c r="Q107" s="605">
        <v>3</v>
      </c>
      <c r="R107" s="608">
        <v>0.3</v>
      </c>
      <c r="S107" s="605">
        <v>4</v>
      </c>
      <c r="T107" s="608">
        <v>0.36363636363636365</v>
      </c>
      <c r="U107" s="605">
        <v>3</v>
      </c>
      <c r="V107" s="608">
        <v>0.125</v>
      </c>
      <c r="W107" s="605">
        <v>1</v>
      </c>
      <c r="X107" s="608">
        <v>0.1</v>
      </c>
      <c r="Y107" s="608"/>
      <c r="Z107" s="608"/>
      <c r="AA107" s="608"/>
      <c r="AB107" s="608"/>
      <c r="AC107" s="608"/>
      <c r="AD107" s="608"/>
      <c r="AE107" s="608"/>
      <c r="AF107" s="608"/>
      <c r="AG107" s="126">
        <v>22454</v>
      </c>
      <c r="AH107" s="607">
        <v>842</v>
      </c>
      <c r="AI107" s="609">
        <v>3.6143543956043959E-2</v>
      </c>
      <c r="AJ107" s="607">
        <v>23296</v>
      </c>
      <c r="AK107" s="607">
        <v>33620</v>
      </c>
      <c r="AL107" s="608">
        <v>0.69292088042831645</v>
      </c>
      <c r="AM107" s="596">
        <v>22454</v>
      </c>
      <c r="AN107" s="596">
        <v>842</v>
      </c>
      <c r="AO107" s="607">
        <v>23296</v>
      </c>
      <c r="AP107" s="607">
        <v>12100</v>
      </c>
      <c r="AQ107" s="608">
        <v>0.5388794869511</v>
      </c>
      <c r="AR107" s="607">
        <v>671</v>
      </c>
      <c r="AS107" s="608">
        <v>0.79691211401425177</v>
      </c>
      <c r="AT107" s="607">
        <v>12771</v>
      </c>
      <c r="AU107" s="608">
        <v>0.5482057005494505</v>
      </c>
      <c r="AV107" s="607">
        <v>150</v>
      </c>
      <c r="AW107" s="608">
        <v>1.2396694214876033E-2</v>
      </c>
      <c r="AX107" s="605">
        <v>21</v>
      </c>
      <c r="AY107" s="608">
        <v>3.129657228017884E-2</v>
      </c>
      <c r="AZ107" s="605">
        <v>171</v>
      </c>
      <c r="BA107" s="608">
        <v>1.3389711064129669E-2</v>
      </c>
      <c r="BB107" s="607">
        <v>134</v>
      </c>
      <c r="BC107" s="608">
        <v>0.89333333333333331</v>
      </c>
      <c r="BD107" s="605">
        <v>18</v>
      </c>
      <c r="BE107" s="608">
        <v>0.8571428571428571</v>
      </c>
      <c r="BF107" s="605">
        <v>152</v>
      </c>
      <c r="BG107" s="608">
        <v>0.88888888888888884</v>
      </c>
      <c r="BH107" s="607">
        <v>32</v>
      </c>
      <c r="BI107" s="608">
        <v>2.5056769242815754E-3</v>
      </c>
      <c r="BJ107" s="607">
        <v>282</v>
      </c>
      <c r="BK107" s="608">
        <v>2.2081277895231382E-2</v>
      </c>
      <c r="BL107" s="607">
        <v>314</v>
      </c>
      <c r="BM107" s="608">
        <v>2.4586954819512959E-2</v>
      </c>
      <c r="BN107" s="605">
        <v>7</v>
      </c>
      <c r="BO107" s="608">
        <v>0.29166666666666669</v>
      </c>
      <c r="BP107" s="605">
        <v>3</v>
      </c>
      <c r="BQ107" s="608">
        <v>0.3</v>
      </c>
    </row>
    <row r="108" spans="1:69" s="911" customFormat="1" ht="13.5" thickBot="1" x14ac:dyDescent="0.25">
      <c r="A108" s="593" t="s">
        <v>157</v>
      </c>
      <c r="B108" s="593" t="s">
        <v>509</v>
      </c>
      <c r="C108" s="593" t="s">
        <v>504</v>
      </c>
      <c r="D108" s="593" t="s">
        <v>519</v>
      </c>
      <c r="E108" s="593" t="str">
        <f t="shared" si="5"/>
        <v>l</v>
      </c>
      <c r="F108" s="593"/>
      <c r="G108" s="593"/>
      <c r="H108" s="593"/>
      <c r="I108" s="604">
        <v>1</v>
      </c>
      <c r="J108" s="605">
        <v>0</v>
      </c>
      <c r="K108" s="605">
        <v>4</v>
      </c>
      <c r="L108" s="606">
        <v>4</v>
      </c>
      <c r="M108" s="607">
        <v>23296</v>
      </c>
      <c r="N108" s="607">
        <v>12771</v>
      </c>
      <c r="O108" s="605">
        <v>1</v>
      </c>
      <c r="P108" s="608">
        <v>0.25</v>
      </c>
      <c r="Q108" s="608"/>
      <c r="R108" s="608"/>
      <c r="S108" s="608"/>
      <c r="T108" s="608"/>
      <c r="U108" s="608"/>
      <c r="V108" s="608"/>
      <c r="W108" s="608"/>
      <c r="X108" s="608"/>
      <c r="Y108" s="537">
        <v>1</v>
      </c>
      <c r="Z108" s="608" t="s">
        <v>434</v>
      </c>
      <c r="AA108" s="911">
        <v>1</v>
      </c>
      <c r="AB108" s="608" t="str">
        <f>IF(BQ108=1,"Female","Male")</f>
        <v>Male</v>
      </c>
      <c r="AC108" s="537">
        <f>IF(Z108="stood down",1,0)</f>
        <v>0</v>
      </c>
      <c r="AD108" s="537">
        <f>IF(Z108="unopposed",1,0)</f>
        <v>0</v>
      </c>
      <c r="AE108" s="537">
        <f>IF(Z108="defeated",1,0)</f>
        <v>0</v>
      </c>
      <c r="AF108" s="605">
        <v>0</v>
      </c>
      <c r="AG108" s="596">
        <v>22454</v>
      </c>
      <c r="AH108" s="607">
        <v>842</v>
      </c>
      <c r="AI108" s="609">
        <v>3.6143543956043959E-2</v>
      </c>
      <c r="AJ108" s="607">
        <v>23296</v>
      </c>
      <c r="AK108" s="607">
        <v>33620</v>
      </c>
      <c r="AL108" s="608">
        <v>0.69292088042831645</v>
      </c>
      <c r="AM108" s="596">
        <v>22454</v>
      </c>
      <c r="AN108" s="596">
        <v>842</v>
      </c>
      <c r="AO108" s="607">
        <v>23296</v>
      </c>
      <c r="AP108" s="607">
        <v>12100</v>
      </c>
      <c r="AQ108" s="608">
        <v>0.5388794869511</v>
      </c>
      <c r="AR108" s="607">
        <v>671</v>
      </c>
      <c r="AS108" s="608">
        <v>0.79691211401425177</v>
      </c>
      <c r="AT108" s="607">
        <v>12771</v>
      </c>
      <c r="AU108" s="608">
        <v>0.5482057005494505</v>
      </c>
      <c r="AV108" s="607">
        <v>150</v>
      </c>
      <c r="AW108" s="608">
        <v>1.2396694214876033E-2</v>
      </c>
      <c r="AX108" s="607">
        <v>21</v>
      </c>
      <c r="AY108" s="608">
        <v>3.129657228017884E-2</v>
      </c>
      <c r="AZ108" s="607">
        <v>171</v>
      </c>
      <c r="BA108" s="608">
        <v>1.3389711064129669E-2</v>
      </c>
      <c r="BB108" s="607">
        <v>134</v>
      </c>
      <c r="BC108" s="608">
        <v>0.89333333333333331</v>
      </c>
      <c r="BD108" s="607">
        <v>18</v>
      </c>
      <c r="BE108" s="608">
        <v>0.8571428571428571</v>
      </c>
      <c r="BF108" s="607">
        <v>152</v>
      </c>
      <c r="BG108" s="608">
        <v>0.88888888888888884</v>
      </c>
      <c r="BH108" s="607">
        <v>12</v>
      </c>
      <c r="BI108" s="608">
        <v>9.3962884660559083E-4</v>
      </c>
      <c r="BJ108" s="607">
        <v>144</v>
      </c>
      <c r="BK108" s="608">
        <v>1.127554615926709E-2</v>
      </c>
      <c r="BL108" s="607">
        <v>156</v>
      </c>
      <c r="BM108" s="608">
        <v>1.2215175005872681E-2</v>
      </c>
      <c r="BN108" s="607">
        <v>1</v>
      </c>
      <c r="BO108" s="608">
        <v>0.25</v>
      </c>
      <c r="BP108" s="607">
        <v>0</v>
      </c>
      <c r="BQ108" s="608">
        <v>0</v>
      </c>
    </row>
    <row r="109" spans="1:69" s="911" customFormat="1" ht="13.5" thickBot="1" x14ac:dyDescent="0.25">
      <c r="A109" s="593" t="s">
        <v>162</v>
      </c>
      <c r="B109" s="593" t="s">
        <v>527</v>
      </c>
      <c r="C109" s="593" t="s">
        <v>504</v>
      </c>
      <c r="D109" s="593" t="s">
        <v>519</v>
      </c>
      <c r="E109" s="593" t="str">
        <f>IF(AK109&gt;100000,"l","s")</f>
        <v>l</v>
      </c>
      <c r="F109" s="909" t="s">
        <v>1099</v>
      </c>
      <c r="G109" s="910">
        <f>IF(ISERROR(FIND("/",F109)),1,LEFT(F109,1))*1</f>
        <v>4</v>
      </c>
      <c r="H109" s="910">
        <f>IF(ISERROR(FIND("/",F109)),1,RIGHT(F109,1))*1</f>
        <v>4</v>
      </c>
      <c r="I109" s="465">
        <v>10</v>
      </c>
      <c r="J109" s="605">
        <v>0</v>
      </c>
      <c r="K109" s="605">
        <v>44</v>
      </c>
      <c r="L109" s="606">
        <v>4.4000000000000004</v>
      </c>
      <c r="M109" s="607">
        <v>8035.3</v>
      </c>
      <c r="N109" s="607">
        <v>3515.8</v>
      </c>
      <c r="O109" s="605">
        <v>9</v>
      </c>
      <c r="P109" s="608">
        <v>0.20454545454545456</v>
      </c>
      <c r="Q109" s="605">
        <v>7</v>
      </c>
      <c r="R109" s="608">
        <v>0.7</v>
      </c>
      <c r="S109" s="605">
        <v>8</v>
      </c>
      <c r="T109" s="608">
        <v>0.72727272727272729</v>
      </c>
      <c r="U109" s="398"/>
      <c r="V109" s="399"/>
      <c r="W109" s="398"/>
      <c r="X109" s="399"/>
      <c r="Y109" s="399"/>
      <c r="Z109" s="399"/>
      <c r="AA109" s="399"/>
      <c r="AB109" s="399"/>
      <c r="AC109" s="399"/>
      <c r="AD109" s="399"/>
      <c r="AE109" s="399"/>
      <c r="AF109" s="399"/>
      <c r="AG109" s="596">
        <v>80216</v>
      </c>
      <c r="AH109" s="596">
        <v>112</v>
      </c>
      <c r="AI109" s="609">
        <v>1.3942834379045911E-3</v>
      </c>
      <c r="AJ109" s="607">
        <v>80328</v>
      </c>
      <c r="AK109" s="607">
        <v>112600</v>
      </c>
      <c r="AL109" s="608">
        <v>0.71339253996447605</v>
      </c>
      <c r="AM109" s="596">
        <v>80216</v>
      </c>
      <c r="AN109" s="596">
        <v>112</v>
      </c>
      <c r="AO109" s="607">
        <v>80328</v>
      </c>
      <c r="AP109" s="596">
        <v>35062</v>
      </c>
      <c r="AQ109" s="608">
        <v>0.43709484392141218</v>
      </c>
      <c r="AR109" s="596">
        <v>96</v>
      </c>
      <c r="AS109" s="608">
        <v>0.8571428571428571</v>
      </c>
      <c r="AT109" s="607">
        <v>35158</v>
      </c>
      <c r="AU109" s="608">
        <v>0.43768050990937157</v>
      </c>
      <c r="AV109" s="596">
        <v>234</v>
      </c>
      <c r="AW109" s="608">
        <v>6.6738919628087385E-3</v>
      </c>
      <c r="AX109" s="596">
        <v>24</v>
      </c>
      <c r="AY109" s="608">
        <v>0.25</v>
      </c>
      <c r="AZ109" s="607">
        <v>258</v>
      </c>
      <c r="BA109" s="608">
        <v>7.3383013823311903E-3</v>
      </c>
      <c r="BB109" s="596">
        <v>232</v>
      </c>
      <c r="BC109" s="608">
        <v>0.99145299145299148</v>
      </c>
      <c r="BD109" s="596">
        <v>22</v>
      </c>
      <c r="BE109" s="608">
        <v>0.91666666666666663</v>
      </c>
      <c r="BF109" s="607">
        <v>254</v>
      </c>
      <c r="BG109" s="608">
        <v>0.98449612403100772</v>
      </c>
      <c r="BH109" s="596">
        <v>334</v>
      </c>
      <c r="BI109" s="608">
        <v>9.4999715569713868E-3</v>
      </c>
      <c r="BJ109" s="596">
        <v>1570</v>
      </c>
      <c r="BK109" s="608">
        <v>4.4655554923488251E-2</v>
      </c>
      <c r="BL109" s="607">
        <v>1904</v>
      </c>
      <c r="BM109" s="608">
        <v>5.415552648045964E-2</v>
      </c>
      <c r="BN109" s="607">
        <v>9</v>
      </c>
      <c r="BO109" s="608">
        <v>0.20454545454545456</v>
      </c>
      <c r="BP109" s="607">
        <v>1</v>
      </c>
      <c r="BQ109" s="608">
        <v>0.1</v>
      </c>
    </row>
    <row r="110" spans="1:69" s="911" customFormat="1" ht="13.5" thickBot="1" x14ac:dyDescent="0.25">
      <c r="A110" s="593" t="s">
        <v>162</v>
      </c>
      <c r="B110" s="593" t="s">
        <v>509</v>
      </c>
      <c r="C110" s="593" t="s">
        <v>504</v>
      </c>
      <c r="D110" s="593" t="s">
        <v>519</v>
      </c>
      <c r="E110" s="593" t="str">
        <f>IF(AK110&gt;100000,"l","s")</f>
        <v>l</v>
      </c>
      <c r="F110" s="593"/>
      <c r="G110" s="593"/>
      <c r="H110" s="593"/>
      <c r="I110" s="604">
        <v>1</v>
      </c>
      <c r="J110" s="605">
        <v>0</v>
      </c>
      <c r="K110" s="605">
        <v>6</v>
      </c>
      <c r="L110" s="606">
        <v>6</v>
      </c>
      <c r="M110" s="607">
        <v>80328</v>
      </c>
      <c r="N110" s="607">
        <v>35158</v>
      </c>
      <c r="O110" s="605">
        <v>3</v>
      </c>
      <c r="P110" s="608">
        <v>0.5</v>
      </c>
      <c r="Q110" s="608"/>
      <c r="R110" s="608"/>
      <c r="S110" s="608"/>
      <c r="T110" s="608"/>
      <c r="U110" s="608"/>
      <c r="V110" s="608"/>
      <c r="W110" s="608"/>
      <c r="X110" s="608"/>
      <c r="Y110" s="537">
        <v>4</v>
      </c>
      <c r="Z110" s="608" t="s">
        <v>434</v>
      </c>
      <c r="AA110" s="911">
        <v>1</v>
      </c>
      <c r="AB110" s="608" t="str">
        <f>IF(BQ110=1,"Female","Male")</f>
        <v>Male</v>
      </c>
      <c r="AC110" s="537">
        <f>IF(Z110="stood down",1,0)</f>
        <v>0</v>
      </c>
      <c r="AD110" s="537">
        <f>IF(Z110="unopposed",1,0)</f>
        <v>0</v>
      </c>
      <c r="AE110" s="537">
        <f>IF(Z110="defeated",1,0)</f>
        <v>0</v>
      </c>
      <c r="AF110" s="605">
        <v>0</v>
      </c>
      <c r="AG110" s="596">
        <v>80216</v>
      </c>
      <c r="AH110" s="596">
        <v>112</v>
      </c>
      <c r="AI110" s="609">
        <v>1.3942834379045911E-3</v>
      </c>
      <c r="AJ110" s="607">
        <v>80328</v>
      </c>
      <c r="AK110" s="607">
        <v>112600</v>
      </c>
      <c r="AL110" s="608">
        <v>0.71339253996447605</v>
      </c>
      <c r="AM110" s="596">
        <v>80216</v>
      </c>
      <c r="AN110" s="596">
        <v>112</v>
      </c>
      <c r="AO110" s="607">
        <v>80328</v>
      </c>
      <c r="AP110" s="596">
        <v>35062</v>
      </c>
      <c r="AQ110" s="608">
        <v>0.43709484392141218</v>
      </c>
      <c r="AR110" s="596">
        <v>96</v>
      </c>
      <c r="AS110" s="608">
        <v>0.8571428571428571</v>
      </c>
      <c r="AT110" s="607">
        <v>35158</v>
      </c>
      <c r="AU110" s="608">
        <v>0.43768050990937157</v>
      </c>
      <c r="AV110" s="596">
        <v>234</v>
      </c>
      <c r="AW110" s="608">
        <v>6.6738919628087385E-3</v>
      </c>
      <c r="AX110" s="596">
        <v>24</v>
      </c>
      <c r="AY110" s="608">
        <v>0.25</v>
      </c>
      <c r="AZ110" s="607">
        <v>258</v>
      </c>
      <c r="BA110" s="608">
        <v>7.3383013823311903E-3</v>
      </c>
      <c r="BB110" s="596">
        <v>232</v>
      </c>
      <c r="BC110" s="608">
        <v>0.99145299145299148</v>
      </c>
      <c r="BD110" s="596">
        <v>22</v>
      </c>
      <c r="BE110" s="608">
        <v>0.91666666666666663</v>
      </c>
      <c r="BF110" s="607">
        <v>254</v>
      </c>
      <c r="BG110" s="608">
        <v>0.98449612403100772</v>
      </c>
      <c r="BH110" s="596">
        <v>89</v>
      </c>
      <c r="BI110" s="608">
        <v>2.531429546618124E-3</v>
      </c>
      <c r="BJ110" s="596">
        <v>799</v>
      </c>
      <c r="BK110" s="608">
        <v>2.2725979862335741E-2</v>
      </c>
      <c r="BL110" s="607">
        <v>888</v>
      </c>
      <c r="BM110" s="608">
        <v>2.5257409408953865E-2</v>
      </c>
      <c r="BN110" s="607">
        <v>0</v>
      </c>
      <c r="BO110" s="608">
        <v>0</v>
      </c>
      <c r="BP110" s="607">
        <v>0</v>
      </c>
      <c r="BQ110" s="608">
        <v>0</v>
      </c>
    </row>
    <row r="111" spans="1:69" s="911" customFormat="1" ht="13.5" thickBot="1" x14ac:dyDescent="0.25">
      <c r="A111" s="593" t="s">
        <v>172</v>
      </c>
      <c r="B111" s="593" t="s">
        <v>515</v>
      </c>
      <c r="C111" s="593" t="s">
        <v>504</v>
      </c>
      <c r="D111" s="593" t="s">
        <v>519</v>
      </c>
      <c r="E111" s="593" t="str">
        <f>IF(AK111&gt;20000,"l","s")</f>
        <v>l</v>
      </c>
      <c r="F111" s="909" t="s">
        <v>1099</v>
      </c>
      <c r="G111" s="910">
        <f>IF(ISERROR(FIND("/",F111)),1,LEFT(F111,1))*1</f>
        <v>4</v>
      </c>
      <c r="H111" s="910">
        <f>IF(ISERROR(FIND("/",F111)),1,RIGHT(F111,1))*1</f>
        <v>4</v>
      </c>
      <c r="I111" s="604">
        <v>8</v>
      </c>
      <c r="J111" s="605">
        <v>0</v>
      </c>
      <c r="K111" s="605">
        <v>23</v>
      </c>
      <c r="L111" s="606">
        <v>2.875</v>
      </c>
      <c r="M111" s="607">
        <v>2710</v>
      </c>
      <c r="N111" s="607">
        <v>1657.25</v>
      </c>
      <c r="O111" s="605">
        <v>3</v>
      </c>
      <c r="P111" s="608">
        <v>0.13043478260869565</v>
      </c>
      <c r="Q111" s="605">
        <v>1</v>
      </c>
      <c r="R111" s="608">
        <v>0.125</v>
      </c>
      <c r="S111" s="605">
        <v>1</v>
      </c>
      <c r="T111" s="608">
        <v>0.1111111111111111</v>
      </c>
      <c r="U111" s="605">
        <v>5</v>
      </c>
      <c r="V111" s="608">
        <v>0.21739130434782608</v>
      </c>
      <c r="W111" s="605">
        <v>2</v>
      </c>
      <c r="X111" s="608">
        <v>0.25</v>
      </c>
      <c r="Y111" s="608"/>
      <c r="Z111" s="608"/>
      <c r="AA111" s="608"/>
      <c r="AB111" s="608"/>
      <c r="AC111" s="608"/>
      <c r="AD111" s="608"/>
      <c r="AE111" s="608"/>
      <c r="AF111" s="608"/>
      <c r="AG111" s="126">
        <v>20264</v>
      </c>
      <c r="AH111" s="607">
        <v>1416</v>
      </c>
      <c r="AI111" s="609">
        <v>6.5313653136531369E-2</v>
      </c>
      <c r="AJ111" s="607">
        <v>21680</v>
      </c>
      <c r="AK111" s="607">
        <v>26780</v>
      </c>
      <c r="AL111" s="608">
        <v>0.80955937266616873</v>
      </c>
      <c r="AM111" s="596">
        <v>20264</v>
      </c>
      <c r="AN111" s="596">
        <v>1416</v>
      </c>
      <c r="AO111" s="607">
        <v>21680</v>
      </c>
      <c r="AP111" s="607">
        <v>11980</v>
      </c>
      <c r="AQ111" s="608">
        <v>0.59119621002763523</v>
      </c>
      <c r="AR111" s="607">
        <v>1278</v>
      </c>
      <c r="AS111" s="608">
        <v>0.90254237288135597</v>
      </c>
      <c r="AT111" s="607">
        <v>13258</v>
      </c>
      <c r="AU111" s="608">
        <v>0.61153136531365315</v>
      </c>
      <c r="AV111" s="607">
        <v>117</v>
      </c>
      <c r="AW111" s="608">
        <v>9.7662771285475791E-3</v>
      </c>
      <c r="AX111" s="605">
        <v>164</v>
      </c>
      <c r="AY111" s="608">
        <v>0.12832550860719874</v>
      </c>
      <c r="AZ111" s="605">
        <v>281</v>
      </c>
      <c r="BA111" s="608">
        <v>2.1194750339417711E-2</v>
      </c>
      <c r="BB111" s="607">
        <v>54</v>
      </c>
      <c r="BC111" s="608">
        <v>0.46153846153846156</v>
      </c>
      <c r="BD111" s="605">
        <v>77</v>
      </c>
      <c r="BE111" s="608">
        <v>0.46951219512195119</v>
      </c>
      <c r="BF111" s="605">
        <v>131</v>
      </c>
      <c r="BG111" s="608">
        <v>0.46619217081850534</v>
      </c>
      <c r="BH111" s="607">
        <v>40</v>
      </c>
      <c r="BI111" s="608">
        <v>3.017046311660884E-3</v>
      </c>
      <c r="BJ111" s="607">
        <v>461</v>
      </c>
      <c r="BK111" s="608">
        <v>3.4771458741891685E-2</v>
      </c>
      <c r="BL111" s="607">
        <v>501</v>
      </c>
      <c r="BM111" s="608">
        <v>3.7788505053552572E-2</v>
      </c>
      <c r="BN111" s="605">
        <v>8</v>
      </c>
      <c r="BO111" s="608">
        <v>0.34782608695652173</v>
      </c>
      <c r="BP111" s="605">
        <v>1</v>
      </c>
      <c r="BQ111" s="608">
        <v>0.125</v>
      </c>
    </row>
    <row r="112" spans="1:69" s="911" customFormat="1" ht="13.5" thickBot="1" x14ac:dyDescent="0.25">
      <c r="A112" s="593" t="s">
        <v>172</v>
      </c>
      <c r="B112" s="593" t="s">
        <v>509</v>
      </c>
      <c r="C112" s="593" t="s">
        <v>504</v>
      </c>
      <c r="D112" s="593" t="s">
        <v>519</v>
      </c>
      <c r="E112" s="593" t="str">
        <f>IF(AK112&gt;20000,"l","s")</f>
        <v>l</v>
      </c>
      <c r="F112" s="593"/>
      <c r="G112" s="593"/>
      <c r="H112" s="593"/>
      <c r="I112" s="604">
        <v>1</v>
      </c>
      <c r="J112" s="605">
        <v>0</v>
      </c>
      <c r="K112" s="605">
        <v>5</v>
      </c>
      <c r="L112" s="606">
        <v>5</v>
      </c>
      <c r="M112" s="607">
        <v>21680</v>
      </c>
      <c r="N112" s="607">
        <v>13258</v>
      </c>
      <c r="O112" s="605">
        <v>3</v>
      </c>
      <c r="P112" s="608">
        <v>0.6</v>
      </c>
      <c r="Q112" s="608"/>
      <c r="R112" s="608"/>
      <c r="S112" s="608"/>
      <c r="T112" s="608"/>
      <c r="U112" s="608"/>
      <c r="V112" s="608"/>
      <c r="W112" s="608"/>
      <c r="X112" s="608"/>
      <c r="Y112" s="537">
        <v>1</v>
      </c>
      <c r="Z112" s="608" t="s">
        <v>435</v>
      </c>
      <c r="AB112" s="608" t="str">
        <f>IF(BP112=1,"Female","Male")</f>
        <v>Male</v>
      </c>
      <c r="AC112" s="537">
        <f>IF(Z112="stood down",1,0)</f>
        <v>0</v>
      </c>
      <c r="AD112" s="537">
        <f>IF(Z112="unopposed",1,0)</f>
        <v>0</v>
      </c>
      <c r="AE112" s="537">
        <f>IF(Z112="defeated",1,0)</f>
        <v>1</v>
      </c>
      <c r="AF112" s="605">
        <v>0</v>
      </c>
      <c r="AG112" s="596">
        <v>20264</v>
      </c>
      <c r="AH112" s="607">
        <v>1416</v>
      </c>
      <c r="AI112" s="609">
        <v>6.5313653136531369E-2</v>
      </c>
      <c r="AJ112" s="607">
        <v>21680</v>
      </c>
      <c r="AK112" s="607">
        <v>26780</v>
      </c>
      <c r="AL112" s="608">
        <v>0.80955937266616873</v>
      </c>
      <c r="AM112" s="596">
        <v>20264</v>
      </c>
      <c r="AN112" s="596">
        <v>1416</v>
      </c>
      <c r="AO112" s="607">
        <v>21680</v>
      </c>
      <c r="AP112" s="607">
        <v>11980</v>
      </c>
      <c r="AQ112" s="608">
        <v>0.59119621002763523</v>
      </c>
      <c r="AR112" s="607">
        <v>1278</v>
      </c>
      <c r="AS112" s="608">
        <v>0.90254237288135597</v>
      </c>
      <c r="AT112" s="607">
        <v>13258</v>
      </c>
      <c r="AU112" s="608">
        <v>0.61153136531365315</v>
      </c>
      <c r="AV112" s="607">
        <v>117</v>
      </c>
      <c r="AW112" s="608">
        <v>9.7662771285475791E-3</v>
      </c>
      <c r="AX112" s="607">
        <v>164</v>
      </c>
      <c r="AY112" s="608">
        <v>0.12832550860719874</v>
      </c>
      <c r="AZ112" s="607">
        <v>281</v>
      </c>
      <c r="BA112" s="608">
        <v>2.1194750339417711E-2</v>
      </c>
      <c r="BB112" s="607">
        <v>54</v>
      </c>
      <c r="BC112" s="608">
        <v>0.46153846153846156</v>
      </c>
      <c r="BD112" s="607">
        <v>77</v>
      </c>
      <c r="BE112" s="608">
        <v>0.46951219512195119</v>
      </c>
      <c r="BF112" s="607">
        <v>131</v>
      </c>
      <c r="BG112" s="608">
        <v>0.46619217081850534</v>
      </c>
      <c r="BH112" s="607">
        <v>12</v>
      </c>
      <c r="BI112" s="608">
        <v>9.0511389349826521E-4</v>
      </c>
      <c r="BJ112" s="607">
        <v>191</v>
      </c>
      <c r="BK112" s="608">
        <v>1.440639613818072E-2</v>
      </c>
      <c r="BL112" s="607">
        <v>203</v>
      </c>
      <c r="BM112" s="608">
        <v>1.5311510031678986E-2</v>
      </c>
      <c r="BN112" s="607">
        <v>1</v>
      </c>
      <c r="BO112" s="608">
        <v>0.2</v>
      </c>
      <c r="BP112" s="607">
        <v>0</v>
      </c>
      <c r="BQ112" s="608">
        <v>0</v>
      </c>
    </row>
    <row r="113" spans="1:69" s="911" customFormat="1" ht="13.5" thickBot="1" x14ac:dyDescent="0.25">
      <c r="A113" s="593" t="s">
        <v>181</v>
      </c>
      <c r="B113" s="593" t="s">
        <v>515</v>
      </c>
      <c r="C113" s="593" t="s">
        <v>504</v>
      </c>
      <c r="D113" s="593" t="s">
        <v>505</v>
      </c>
      <c r="E113" s="593" t="str">
        <f>IF(AK113&gt;20000,"l","s")</f>
        <v>l</v>
      </c>
      <c r="F113" s="909" t="s">
        <v>1088</v>
      </c>
      <c r="G113" s="910">
        <f>IF(ISERROR(FIND("/",F113)),1,LEFT(F113,1))*1</f>
        <v>1</v>
      </c>
      <c r="H113" s="910">
        <f>IF(ISERROR(FIND("/",F113)),1,RIGHT(F113,1))*1</f>
        <v>3</v>
      </c>
      <c r="I113" s="604">
        <v>10</v>
      </c>
      <c r="J113" s="605">
        <v>3</v>
      </c>
      <c r="K113" s="605">
        <v>22</v>
      </c>
      <c r="L113" s="606">
        <v>2.2000000000000002</v>
      </c>
      <c r="M113" s="607">
        <v>3327.6</v>
      </c>
      <c r="N113" s="607">
        <v>1930.2857142857142</v>
      </c>
      <c r="O113" s="605">
        <v>9</v>
      </c>
      <c r="P113" s="608">
        <v>0.40909090909090912</v>
      </c>
      <c r="Q113" s="605">
        <v>5</v>
      </c>
      <c r="R113" s="608">
        <v>0.5</v>
      </c>
      <c r="S113" s="605">
        <v>6</v>
      </c>
      <c r="T113" s="608">
        <v>0.54545454545454541</v>
      </c>
      <c r="U113" s="605">
        <v>0</v>
      </c>
      <c r="V113" s="608">
        <v>0</v>
      </c>
      <c r="W113" s="605">
        <v>0</v>
      </c>
      <c r="X113" s="608">
        <v>0</v>
      </c>
      <c r="Y113" s="608"/>
      <c r="Z113" s="608"/>
      <c r="AA113" s="608"/>
      <c r="AB113" s="608"/>
      <c r="AC113" s="608"/>
      <c r="AD113" s="608"/>
      <c r="AE113" s="608"/>
      <c r="AF113" s="608"/>
      <c r="AG113" s="126">
        <v>33255</v>
      </c>
      <c r="AH113" s="607">
        <v>21</v>
      </c>
      <c r="AI113" s="609">
        <v>6.3108546700324562E-4</v>
      </c>
      <c r="AJ113" s="607">
        <v>33276</v>
      </c>
      <c r="AK113" s="607">
        <v>44120</v>
      </c>
      <c r="AL113" s="608">
        <v>0.75421577515865823</v>
      </c>
      <c r="AM113" s="596">
        <v>22727</v>
      </c>
      <c r="AN113" s="596">
        <v>6</v>
      </c>
      <c r="AO113" s="607">
        <v>22733</v>
      </c>
      <c r="AP113" s="607">
        <v>13507</v>
      </c>
      <c r="AQ113" s="608">
        <v>0.59431513178158135</v>
      </c>
      <c r="AR113" s="607">
        <v>5</v>
      </c>
      <c r="AS113" s="608">
        <v>0.83333333333333337</v>
      </c>
      <c r="AT113" s="607">
        <v>13512</v>
      </c>
      <c r="AU113" s="608">
        <v>0.59437821668939428</v>
      </c>
      <c r="AV113" s="607">
        <v>85</v>
      </c>
      <c r="AW113" s="608">
        <v>6.2930332420226553E-3</v>
      </c>
      <c r="AX113" s="605">
        <v>4</v>
      </c>
      <c r="AY113" s="608">
        <v>0.8</v>
      </c>
      <c r="AZ113" s="605">
        <v>89</v>
      </c>
      <c r="BA113" s="608">
        <v>6.5867377146240375E-3</v>
      </c>
      <c r="BB113" s="607">
        <v>83</v>
      </c>
      <c r="BC113" s="608">
        <v>0.97647058823529409</v>
      </c>
      <c r="BD113" s="605">
        <v>4</v>
      </c>
      <c r="BE113" s="608">
        <v>1</v>
      </c>
      <c r="BF113" s="605">
        <v>87</v>
      </c>
      <c r="BG113" s="608">
        <v>0.97752808988764039</v>
      </c>
      <c r="BH113" s="607">
        <v>101</v>
      </c>
      <c r="BI113" s="608">
        <v>7.4748371817643577E-3</v>
      </c>
      <c r="BJ113" s="607">
        <v>66</v>
      </c>
      <c r="BK113" s="608">
        <v>4.8845470692717588E-3</v>
      </c>
      <c r="BL113" s="607">
        <v>167</v>
      </c>
      <c r="BM113" s="608">
        <v>1.2359384251036117E-2</v>
      </c>
      <c r="BN113" s="605">
        <v>4</v>
      </c>
      <c r="BO113" s="608">
        <v>0.18181818181818182</v>
      </c>
      <c r="BP113" s="605">
        <v>3</v>
      </c>
      <c r="BQ113" s="608">
        <v>0.3</v>
      </c>
    </row>
    <row r="114" spans="1:69" s="911" customFormat="1" ht="13.5" thickBot="1" x14ac:dyDescent="0.25">
      <c r="A114" s="593" t="s">
        <v>181</v>
      </c>
      <c r="B114" s="593" t="s">
        <v>509</v>
      </c>
      <c r="C114" s="593" t="s">
        <v>504</v>
      </c>
      <c r="D114" s="593" t="s">
        <v>505</v>
      </c>
      <c r="E114" s="593" t="str">
        <f>IF(AK114&gt;20000,"l","s")</f>
        <v>l</v>
      </c>
      <c r="F114" s="593"/>
      <c r="G114" s="593"/>
      <c r="H114" s="593"/>
      <c r="I114" s="604">
        <v>1</v>
      </c>
      <c r="J114" s="605">
        <v>0</v>
      </c>
      <c r="K114" s="605">
        <v>5</v>
      </c>
      <c r="L114" s="606">
        <v>5</v>
      </c>
      <c r="M114" s="607">
        <v>33276</v>
      </c>
      <c r="N114" s="607">
        <v>18813</v>
      </c>
      <c r="O114" s="605">
        <v>2</v>
      </c>
      <c r="P114" s="608">
        <v>0.4</v>
      </c>
      <c r="Q114" s="608"/>
      <c r="R114" s="608"/>
      <c r="S114" s="608"/>
      <c r="T114" s="608"/>
      <c r="U114" s="608"/>
      <c r="V114" s="608"/>
      <c r="W114" s="608"/>
      <c r="X114" s="608"/>
      <c r="Y114" s="537">
        <v>2</v>
      </c>
      <c r="Z114" s="608" t="s">
        <v>434</v>
      </c>
      <c r="AA114" s="911">
        <v>1</v>
      </c>
      <c r="AB114" s="608" t="str">
        <f>IF(BP114=1,"Female","Male")</f>
        <v>Female</v>
      </c>
      <c r="AC114" s="537">
        <f>IF(Z114="stood down",1,0)</f>
        <v>0</v>
      </c>
      <c r="AD114" s="537">
        <f>IF(Z114="unopposed",1,0)</f>
        <v>0</v>
      </c>
      <c r="AE114" s="537">
        <f>IF(Z114="defeated",1,0)</f>
        <v>0</v>
      </c>
      <c r="AF114" s="605">
        <v>0</v>
      </c>
      <c r="AG114" s="596">
        <v>33255</v>
      </c>
      <c r="AH114" s="607">
        <v>21</v>
      </c>
      <c r="AI114" s="609">
        <v>6.3108546700324562E-4</v>
      </c>
      <c r="AJ114" s="607">
        <v>33276</v>
      </c>
      <c r="AK114" s="607">
        <v>44120</v>
      </c>
      <c r="AL114" s="608">
        <v>0.75421577515865823</v>
      </c>
      <c r="AM114" s="596">
        <v>33255</v>
      </c>
      <c r="AN114" s="596">
        <v>21</v>
      </c>
      <c r="AO114" s="607">
        <v>33276</v>
      </c>
      <c r="AP114" s="607">
        <v>18796</v>
      </c>
      <c r="AQ114" s="608">
        <v>0.56520823936250186</v>
      </c>
      <c r="AR114" s="607">
        <v>17</v>
      </c>
      <c r="AS114" s="608">
        <v>0.80952380952380953</v>
      </c>
      <c r="AT114" s="607">
        <v>18813</v>
      </c>
      <c r="AU114" s="608">
        <v>0.56536242336819331</v>
      </c>
      <c r="AV114" s="607">
        <v>99</v>
      </c>
      <c r="AW114" s="608">
        <v>5.2670781017237706E-3</v>
      </c>
      <c r="AX114" s="607">
        <v>4</v>
      </c>
      <c r="AY114" s="608">
        <v>0.23529411764705882</v>
      </c>
      <c r="AZ114" s="607">
        <v>103</v>
      </c>
      <c r="BA114" s="608">
        <v>5.474937543188221E-3</v>
      </c>
      <c r="BB114" s="607">
        <v>97</v>
      </c>
      <c r="BC114" s="608">
        <v>0.97979797979797978</v>
      </c>
      <c r="BD114" s="607">
        <v>4</v>
      </c>
      <c r="BE114" s="608">
        <v>1</v>
      </c>
      <c r="BF114" s="607">
        <v>101</v>
      </c>
      <c r="BG114" s="608">
        <v>0.98058252427184467</v>
      </c>
      <c r="BH114" s="607">
        <v>36</v>
      </c>
      <c r="BI114" s="608">
        <v>1.9135704034444268E-3</v>
      </c>
      <c r="BJ114" s="607">
        <v>253</v>
      </c>
      <c r="BK114" s="608">
        <v>1.3448147557539999E-2</v>
      </c>
      <c r="BL114" s="607">
        <v>289</v>
      </c>
      <c r="BM114" s="608">
        <v>1.5361717960984426E-2</v>
      </c>
      <c r="BN114" s="607">
        <v>2</v>
      </c>
      <c r="BO114" s="608">
        <v>0.4</v>
      </c>
      <c r="BP114" s="607">
        <v>1</v>
      </c>
      <c r="BQ114" s="608">
        <v>1</v>
      </c>
    </row>
    <row r="115" spans="1:69" s="911" customFormat="1" ht="13.5" thickBot="1" x14ac:dyDescent="0.25">
      <c r="A115" s="593" t="s">
        <v>187</v>
      </c>
      <c r="B115" s="593" t="s">
        <v>527</v>
      </c>
      <c r="C115" s="593" t="s">
        <v>504</v>
      </c>
      <c r="D115" s="593" t="s">
        <v>519</v>
      </c>
      <c r="E115" s="593" t="str">
        <f>IF(AK115&gt;100000,"l","s")</f>
        <v>s</v>
      </c>
      <c r="F115" s="909" t="s">
        <v>1210</v>
      </c>
      <c r="G115" s="910">
        <f>IF(ISERROR(FIND("/",F115)),1,LEFT(F115,1))*1</f>
        <v>1</v>
      </c>
      <c r="H115" s="910">
        <f>IF(ISERROR(FIND("/",F115)),1,RIGHT(F115,1))*1</f>
        <v>1</v>
      </c>
      <c r="I115" s="604">
        <v>10</v>
      </c>
      <c r="J115" s="605">
        <v>0</v>
      </c>
      <c r="K115" s="605">
        <v>23</v>
      </c>
      <c r="L115" s="606">
        <v>2.2999999999999998</v>
      </c>
      <c r="M115" s="607">
        <v>2860.5</v>
      </c>
      <c r="N115" s="607">
        <v>1268.4000000000001</v>
      </c>
      <c r="O115" s="605">
        <v>9</v>
      </c>
      <c r="P115" s="608">
        <v>0.39130434782608697</v>
      </c>
      <c r="Q115" s="605">
        <v>6</v>
      </c>
      <c r="R115" s="608">
        <v>0.6</v>
      </c>
      <c r="S115" s="605">
        <v>7</v>
      </c>
      <c r="T115" s="608">
        <v>0.72727272727272729</v>
      </c>
      <c r="U115" s="398"/>
      <c r="V115" s="399"/>
      <c r="W115" s="398"/>
      <c r="X115" s="399"/>
      <c r="Y115" s="399"/>
      <c r="Z115" s="399"/>
      <c r="AA115" s="399"/>
      <c r="AB115" s="399"/>
      <c r="AC115" s="399"/>
      <c r="AD115" s="399"/>
      <c r="AE115" s="399"/>
      <c r="AF115" s="399"/>
      <c r="AG115" s="596">
        <v>28587</v>
      </c>
      <c r="AH115" s="607">
        <v>18</v>
      </c>
      <c r="AI115" s="609">
        <v>6.2926061877294182E-4</v>
      </c>
      <c r="AJ115" s="607">
        <v>28605</v>
      </c>
      <c r="AK115" s="607">
        <v>40600</v>
      </c>
      <c r="AL115" s="608">
        <v>0.70455665024630543</v>
      </c>
      <c r="AM115" s="596">
        <v>28587</v>
      </c>
      <c r="AN115" s="596">
        <v>18</v>
      </c>
      <c r="AO115" s="607">
        <v>28605</v>
      </c>
      <c r="AP115" s="607">
        <v>12668</v>
      </c>
      <c r="AQ115" s="608">
        <v>0.44313848952320983</v>
      </c>
      <c r="AR115" s="607">
        <v>16</v>
      </c>
      <c r="AS115" s="608">
        <v>0.88888888888888884</v>
      </c>
      <c r="AT115" s="607">
        <v>12684</v>
      </c>
      <c r="AU115" s="608">
        <v>0.44341898269533297</v>
      </c>
      <c r="AV115" s="607">
        <v>110</v>
      </c>
      <c r="AW115" s="608">
        <v>8.6832964951057776E-3</v>
      </c>
      <c r="AX115" s="607">
        <v>5</v>
      </c>
      <c r="AY115" s="608">
        <v>0.3125</v>
      </c>
      <c r="AZ115" s="607">
        <v>115</v>
      </c>
      <c r="BA115" s="608">
        <v>9.0665405234941661E-3</v>
      </c>
      <c r="BB115" s="607">
        <v>98</v>
      </c>
      <c r="BC115" s="608">
        <v>0.89090909090909087</v>
      </c>
      <c r="BD115" s="607">
        <v>5</v>
      </c>
      <c r="BE115" s="608">
        <v>1</v>
      </c>
      <c r="BF115" s="607">
        <v>103</v>
      </c>
      <c r="BG115" s="608">
        <v>0.89565217391304353</v>
      </c>
      <c r="BH115" s="607">
        <v>66</v>
      </c>
      <c r="BI115" s="608">
        <v>5.2034058656575217E-3</v>
      </c>
      <c r="BJ115" s="607">
        <v>179</v>
      </c>
      <c r="BK115" s="608">
        <v>1.4112267423525702E-2</v>
      </c>
      <c r="BL115" s="607">
        <v>245</v>
      </c>
      <c r="BM115" s="608">
        <v>1.9315673289183224E-2</v>
      </c>
      <c r="BN115" s="607">
        <v>8</v>
      </c>
      <c r="BO115" s="608">
        <v>0.34782608695652173</v>
      </c>
      <c r="BP115" s="607">
        <v>4</v>
      </c>
      <c r="BQ115" s="608">
        <v>0.4</v>
      </c>
    </row>
    <row r="116" spans="1:69" s="911" customFormat="1" ht="13.5" thickBot="1" x14ac:dyDescent="0.25">
      <c r="A116" s="593" t="s">
        <v>187</v>
      </c>
      <c r="B116" s="593" t="s">
        <v>509</v>
      </c>
      <c r="C116" s="593" t="s">
        <v>504</v>
      </c>
      <c r="D116" s="593" t="s">
        <v>519</v>
      </c>
      <c r="E116" s="593" t="str">
        <f>IF(AK116&gt;100000,"l","s")</f>
        <v>s</v>
      </c>
      <c r="F116" s="593"/>
      <c r="G116" s="593"/>
      <c r="H116" s="593"/>
      <c r="I116" s="604">
        <v>1</v>
      </c>
      <c r="J116" s="605">
        <v>0</v>
      </c>
      <c r="K116" s="605">
        <v>3</v>
      </c>
      <c r="L116" s="606">
        <v>3</v>
      </c>
      <c r="M116" s="607">
        <v>28605</v>
      </c>
      <c r="N116" s="607">
        <v>12684</v>
      </c>
      <c r="O116" s="605">
        <v>1</v>
      </c>
      <c r="P116" s="608">
        <v>0.33333333333333331</v>
      </c>
      <c r="Q116" s="608"/>
      <c r="R116" s="608"/>
      <c r="S116" s="608"/>
      <c r="T116" s="608"/>
      <c r="U116" s="608"/>
      <c r="V116" s="608"/>
      <c r="W116" s="608"/>
      <c r="X116" s="608"/>
      <c r="Y116" s="537">
        <v>2</v>
      </c>
      <c r="Z116" s="608" t="s">
        <v>434</v>
      </c>
      <c r="AA116" s="911">
        <v>1</v>
      </c>
      <c r="AB116" s="608" t="str">
        <f>IF(BQ116=1,"Female","Male")</f>
        <v>Male</v>
      </c>
      <c r="AC116" s="537">
        <f>IF(Z116="stood down",1,0)</f>
        <v>0</v>
      </c>
      <c r="AD116" s="537">
        <f>IF(Z116="unopposed",1,0)</f>
        <v>0</v>
      </c>
      <c r="AE116" s="537">
        <f>IF(Z116="defeated",1,0)</f>
        <v>0</v>
      </c>
      <c r="AF116" s="605">
        <v>0</v>
      </c>
      <c r="AG116" s="596">
        <v>28587</v>
      </c>
      <c r="AH116" s="607">
        <v>18</v>
      </c>
      <c r="AI116" s="609">
        <v>6.2926061877294182E-4</v>
      </c>
      <c r="AJ116" s="607">
        <v>28605</v>
      </c>
      <c r="AK116" s="607">
        <v>40600</v>
      </c>
      <c r="AL116" s="608">
        <v>0.70455665024630543</v>
      </c>
      <c r="AM116" s="596">
        <v>28587</v>
      </c>
      <c r="AN116" s="596">
        <v>18</v>
      </c>
      <c r="AO116" s="607">
        <v>28605</v>
      </c>
      <c r="AP116" s="607">
        <v>12668</v>
      </c>
      <c r="AQ116" s="608">
        <v>0.44313848952320983</v>
      </c>
      <c r="AR116" s="607">
        <v>16</v>
      </c>
      <c r="AS116" s="608">
        <v>0.88888888888888884</v>
      </c>
      <c r="AT116" s="607">
        <v>12684</v>
      </c>
      <c r="AU116" s="608">
        <v>0.44341898269533297</v>
      </c>
      <c r="AV116" s="607">
        <v>110</v>
      </c>
      <c r="AW116" s="608">
        <v>8.6832964951057776E-3</v>
      </c>
      <c r="AX116" s="607">
        <v>5</v>
      </c>
      <c r="AY116" s="608">
        <v>0.3125</v>
      </c>
      <c r="AZ116" s="607">
        <v>115</v>
      </c>
      <c r="BA116" s="608">
        <v>9.0665405234941661E-3</v>
      </c>
      <c r="BB116" s="607">
        <v>98</v>
      </c>
      <c r="BC116" s="608">
        <v>0.89090909090909087</v>
      </c>
      <c r="BD116" s="607">
        <v>5</v>
      </c>
      <c r="BE116" s="608">
        <v>1</v>
      </c>
      <c r="BF116" s="607">
        <v>103</v>
      </c>
      <c r="BG116" s="608">
        <v>0.89565217391304353</v>
      </c>
      <c r="BH116" s="607">
        <v>10</v>
      </c>
      <c r="BI116" s="608">
        <v>7.8839482812992747E-4</v>
      </c>
      <c r="BJ116" s="607">
        <v>193</v>
      </c>
      <c r="BK116" s="608">
        <v>1.5216020182907601E-2</v>
      </c>
      <c r="BL116" s="607">
        <v>203</v>
      </c>
      <c r="BM116" s="608">
        <v>1.6004415011037526E-2</v>
      </c>
      <c r="BN116" s="607">
        <v>1</v>
      </c>
      <c r="BO116" s="608">
        <v>0.33333333333333331</v>
      </c>
      <c r="BP116" s="607">
        <v>0</v>
      </c>
      <c r="BQ116" s="608">
        <v>0</v>
      </c>
    </row>
    <row r="117" spans="1:69" s="911" customFormat="1" ht="13.5" thickBot="1" x14ac:dyDescent="0.25">
      <c r="A117" s="593" t="s">
        <v>194</v>
      </c>
      <c r="B117" s="593" t="s">
        <v>515</v>
      </c>
      <c r="C117" s="593" t="s">
        <v>504</v>
      </c>
      <c r="D117" s="593" t="s">
        <v>519</v>
      </c>
      <c r="E117" s="593" t="str">
        <f>IF(AK117&gt;20000,"l","s")</f>
        <v>l</v>
      </c>
      <c r="F117" s="909" t="s">
        <v>1452</v>
      </c>
      <c r="G117" s="910">
        <f>IF(ISERROR(FIND("/",F117)),1,LEFT(F117,1))*1</f>
        <v>7</v>
      </c>
      <c r="H117" s="910">
        <f>IF(ISERROR(FIND("/",F117)),1,RIGHT(F117,2))*1</f>
        <v>11</v>
      </c>
      <c r="I117" s="604">
        <v>14</v>
      </c>
      <c r="J117" s="605">
        <v>4</v>
      </c>
      <c r="K117" s="605">
        <v>31</v>
      </c>
      <c r="L117" s="606">
        <v>2.2142857142857144</v>
      </c>
      <c r="M117" s="607">
        <v>2888.8571428571427</v>
      </c>
      <c r="N117" s="607">
        <v>966.1</v>
      </c>
      <c r="O117" s="605">
        <v>13</v>
      </c>
      <c r="P117" s="608">
        <v>0.41935483870967744</v>
      </c>
      <c r="Q117" s="605">
        <v>11</v>
      </c>
      <c r="R117" s="608">
        <v>0.7857142857142857</v>
      </c>
      <c r="S117" s="605">
        <v>12</v>
      </c>
      <c r="T117" s="608">
        <v>0.8</v>
      </c>
      <c r="U117" s="605">
        <v>2</v>
      </c>
      <c r="V117" s="608">
        <v>6.4516129032258063E-2</v>
      </c>
      <c r="W117" s="605">
        <v>1</v>
      </c>
      <c r="X117" s="608">
        <v>7.1428571428571425E-2</v>
      </c>
      <c r="Y117" s="608"/>
      <c r="Z117" s="608"/>
      <c r="AA117" s="608"/>
      <c r="AB117" s="608"/>
      <c r="AC117" s="608"/>
      <c r="AD117" s="608"/>
      <c r="AE117" s="608"/>
      <c r="AF117" s="608"/>
      <c r="AG117" s="126">
        <v>40367</v>
      </c>
      <c r="AH117" s="607">
        <v>77</v>
      </c>
      <c r="AI117" s="609">
        <v>1.9038670754623678E-3</v>
      </c>
      <c r="AJ117" s="607">
        <v>40444</v>
      </c>
      <c r="AK117" s="607">
        <v>62770</v>
      </c>
      <c r="AL117" s="608">
        <v>0.64432053528755773</v>
      </c>
      <c r="AM117" s="596">
        <v>28116</v>
      </c>
      <c r="AN117" s="596">
        <v>53</v>
      </c>
      <c r="AO117" s="607">
        <v>28169</v>
      </c>
      <c r="AP117" s="607">
        <v>9613</v>
      </c>
      <c r="AQ117" s="608">
        <v>0.34190496514440177</v>
      </c>
      <c r="AR117" s="607">
        <v>48</v>
      </c>
      <c r="AS117" s="608">
        <v>0.90566037735849059</v>
      </c>
      <c r="AT117" s="607">
        <v>9661</v>
      </c>
      <c r="AU117" s="608">
        <v>0.34296567148283574</v>
      </c>
      <c r="AV117" s="607">
        <v>59</v>
      </c>
      <c r="AW117" s="608">
        <v>6.1375221054821598E-3</v>
      </c>
      <c r="AX117" s="605">
        <v>4</v>
      </c>
      <c r="AY117" s="608">
        <v>8.3333333333333329E-2</v>
      </c>
      <c r="AZ117" s="605">
        <v>63</v>
      </c>
      <c r="BA117" s="608">
        <v>6.5210640720422316E-3</v>
      </c>
      <c r="BB117" s="607">
        <v>48</v>
      </c>
      <c r="BC117" s="608">
        <v>0.81355932203389836</v>
      </c>
      <c r="BD117" s="605">
        <v>3</v>
      </c>
      <c r="BE117" s="608">
        <v>0.75</v>
      </c>
      <c r="BF117" s="605">
        <v>51</v>
      </c>
      <c r="BG117" s="608">
        <v>0.80952380952380953</v>
      </c>
      <c r="BH117" s="607">
        <v>27</v>
      </c>
      <c r="BI117" s="608">
        <v>2.7947417451609563E-3</v>
      </c>
      <c r="BJ117" s="607">
        <v>197</v>
      </c>
      <c r="BK117" s="608">
        <v>2.0391263844322535E-2</v>
      </c>
      <c r="BL117" s="607">
        <v>224</v>
      </c>
      <c r="BM117" s="608">
        <v>2.3186005589483489E-2</v>
      </c>
      <c r="BN117" s="605">
        <v>7</v>
      </c>
      <c r="BO117" s="608">
        <v>0.22580645161290322</v>
      </c>
      <c r="BP117" s="605">
        <v>4</v>
      </c>
      <c r="BQ117" s="608">
        <v>0.2857142857142857</v>
      </c>
    </row>
    <row r="118" spans="1:69" s="911" customFormat="1" ht="13.5" thickBot="1" x14ac:dyDescent="0.25">
      <c r="A118" s="593" t="s">
        <v>194</v>
      </c>
      <c r="B118" s="593" t="s">
        <v>509</v>
      </c>
      <c r="C118" s="593" t="s">
        <v>504</v>
      </c>
      <c r="D118" s="593" t="s">
        <v>519</v>
      </c>
      <c r="E118" s="593" t="str">
        <f>IF(AK118&gt;20000,"l","s")</f>
        <v>l</v>
      </c>
      <c r="F118" s="593"/>
      <c r="G118" s="593"/>
      <c r="H118" s="593"/>
      <c r="I118" s="604">
        <v>1</v>
      </c>
      <c r="J118" s="605">
        <v>0</v>
      </c>
      <c r="K118" s="605">
        <v>3</v>
      </c>
      <c r="L118" s="606">
        <v>3</v>
      </c>
      <c r="M118" s="607">
        <v>40444</v>
      </c>
      <c r="N118" s="607">
        <v>13116</v>
      </c>
      <c r="O118" s="605">
        <v>2</v>
      </c>
      <c r="P118" s="608">
        <v>0.66666666666666663</v>
      </c>
      <c r="Q118" s="608"/>
      <c r="R118" s="608"/>
      <c r="S118" s="608"/>
      <c r="T118" s="608"/>
      <c r="U118" s="608"/>
      <c r="V118" s="608"/>
      <c r="W118" s="608"/>
      <c r="X118" s="608"/>
      <c r="Y118" s="537">
        <v>1</v>
      </c>
      <c r="Z118" s="608" t="s">
        <v>310</v>
      </c>
      <c r="AB118" s="608" t="str">
        <f>IF(BP118=1,"Female","Male")</f>
        <v>Male</v>
      </c>
      <c r="AC118" s="537">
        <f>IF(Z118="stood down",1,0)</f>
        <v>1</v>
      </c>
      <c r="AD118" s="537">
        <f>IF(Z118="unopposed",1,0)</f>
        <v>0</v>
      </c>
      <c r="AE118" s="537">
        <f>IF(Z118="defeated",1,0)</f>
        <v>0</v>
      </c>
      <c r="AF118" s="605">
        <v>1</v>
      </c>
      <c r="AG118" s="596">
        <v>40367</v>
      </c>
      <c r="AH118" s="607">
        <v>77</v>
      </c>
      <c r="AI118" s="609">
        <v>1.9038670754623678E-3</v>
      </c>
      <c r="AJ118" s="607">
        <v>40444</v>
      </c>
      <c r="AK118" s="607">
        <v>62770</v>
      </c>
      <c r="AL118" s="608">
        <v>0.64432053528755773</v>
      </c>
      <c r="AM118" s="596">
        <v>40367</v>
      </c>
      <c r="AN118" s="596">
        <v>77</v>
      </c>
      <c r="AO118" s="607">
        <v>40444</v>
      </c>
      <c r="AP118" s="607">
        <v>13050</v>
      </c>
      <c r="AQ118" s="608">
        <v>0.32328387048827012</v>
      </c>
      <c r="AR118" s="607">
        <v>66</v>
      </c>
      <c r="AS118" s="608">
        <v>0.8571428571428571</v>
      </c>
      <c r="AT118" s="607">
        <v>13116</v>
      </c>
      <c r="AU118" s="608">
        <v>0.32430026703590148</v>
      </c>
      <c r="AV118" s="607">
        <v>70</v>
      </c>
      <c r="AW118" s="608">
        <v>5.3639846743295016E-3</v>
      </c>
      <c r="AX118" s="607">
        <v>6</v>
      </c>
      <c r="AY118" s="608">
        <v>9.0909090909090912E-2</v>
      </c>
      <c r="AZ118" s="607">
        <v>76</v>
      </c>
      <c r="BA118" s="608">
        <v>5.7944495272949067E-3</v>
      </c>
      <c r="BB118" s="607">
        <v>59</v>
      </c>
      <c r="BC118" s="608">
        <v>0.84285714285714286</v>
      </c>
      <c r="BD118" s="607">
        <v>5</v>
      </c>
      <c r="BE118" s="608">
        <v>0.83333333333333337</v>
      </c>
      <c r="BF118" s="607">
        <v>64</v>
      </c>
      <c r="BG118" s="608">
        <v>0.84210526315789469</v>
      </c>
      <c r="BH118" s="607">
        <v>11</v>
      </c>
      <c r="BI118" s="608">
        <v>8.3867032631899973E-4</v>
      </c>
      <c r="BJ118" s="607">
        <v>584</v>
      </c>
      <c r="BK118" s="608">
        <v>4.4525770051845076E-2</v>
      </c>
      <c r="BL118" s="607">
        <v>595</v>
      </c>
      <c r="BM118" s="608">
        <v>4.5364440378164075E-2</v>
      </c>
      <c r="BN118" s="607">
        <v>0</v>
      </c>
      <c r="BO118" s="608">
        <v>0</v>
      </c>
      <c r="BP118" s="607">
        <v>0</v>
      </c>
      <c r="BQ118" s="608">
        <v>0</v>
      </c>
    </row>
    <row r="119" spans="1:69" s="911" customFormat="1" ht="13.5" thickBot="1" x14ac:dyDescent="0.25">
      <c r="A119" s="593" t="s">
        <v>202</v>
      </c>
      <c r="B119" s="593" t="s">
        <v>528</v>
      </c>
      <c r="C119" s="593" t="s">
        <v>504</v>
      </c>
      <c r="D119" s="593" t="s">
        <v>519</v>
      </c>
      <c r="E119" s="593" t="str">
        <f>IF(AK119&gt;200000,"l","s")</f>
        <v>l</v>
      </c>
      <c r="F119" s="909" t="s">
        <v>1256</v>
      </c>
      <c r="G119" s="910">
        <f>IF(ISERROR(FIND("/",F119)),1,LEFT(F119,1))*1</f>
        <v>7</v>
      </c>
      <c r="H119" s="910">
        <f>IF(ISERROR(FIND("/",F119)),1,RIGHT(F119,1))*1</f>
        <v>8</v>
      </c>
      <c r="I119" s="604">
        <v>12</v>
      </c>
      <c r="J119" s="605">
        <v>1</v>
      </c>
      <c r="K119" s="605">
        <v>26</v>
      </c>
      <c r="L119" s="914">
        <v>2.1666666666666665</v>
      </c>
      <c r="M119" s="607">
        <v>22711.583333333332</v>
      </c>
      <c r="N119" s="607">
        <v>9546.2727272727279</v>
      </c>
      <c r="O119" s="605">
        <v>10</v>
      </c>
      <c r="P119" s="915">
        <v>0.38461538461538464</v>
      </c>
      <c r="Q119" s="605">
        <v>7</v>
      </c>
      <c r="R119" s="915">
        <v>0.58333333333333337</v>
      </c>
      <c r="S119" s="915"/>
      <c r="T119" s="915"/>
      <c r="U119" s="915"/>
      <c r="V119" s="915"/>
      <c r="W119" s="915"/>
      <c r="X119" s="915"/>
      <c r="Y119" s="915"/>
      <c r="Z119" s="915"/>
      <c r="AB119" s="915"/>
      <c r="AC119" s="915"/>
      <c r="AD119" s="915"/>
      <c r="AE119" s="915"/>
      <c r="AF119" s="915"/>
      <c r="AG119" s="126">
        <v>270388</v>
      </c>
      <c r="AH119" s="607">
        <v>2151</v>
      </c>
      <c r="AI119" s="609">
        <v>7.8924484202260968E-3</v>
      </c>
      <c r="AJ119" s="607">
        <v>272539</v>
      </c>
      <c r="AK119" s="607">
        <v>404400</v>
      </c>
      <c r="AL119" s="608">
        <v>0.67393422354104848</v>
      </c>
      <c r="AM119" s="596">
        <v>248612</v>
      </c>
      <c r="AN119" s="596">
        <v>2010</v>
      </c>
      <c r="AO119" s="607">
        <v>250622</v>
      </c>
      <c r="AP119" s="607">
        <v>103279</v>
      </c>
      <c r="AQ119" s="608">
        <v>0.415422425305295</v>
      </c>
      <c r="AR119" s="607">
        <v>1730</v>
      </c>
      <c r="AS119" s="608">
        <v>0.86069651741293529</v>
      </c>
      <c r="AT119" s="607">
        <v>105009</v>
      </c>
      <c r="AU119" s="608">
        <v>0.41899354406237282</v>
      </c>
      <c r="AV119" s="607">
        <v>866</v>
      </c>
      <c r="AW119" s="608">
        <v>8.3850540768210385E-3</v>
      </c>
      <c r="AX119" s="607">
        <v>190</v>
      </c>
      <c r="AY119" s="608">
        <v>0.10982658959537572</v>
      </c>
      <c r="AZ119" s="607">
        <v>1056</v>
      </c>
      <c r="BA119" s="608">
        <v>1.005628089020941E-2</v>
      </c>
      <c r="BB119" s="607">
        <v>657</v>
      </c>
      <c r="BC119" s="608">
        <v>0.75866050808314089</v>
      </c>
      <c r="BD119" s="607">
        <v>101</v>
      </c>
      <c r="BE119" s="608">
        <v>0.53157894736842104</v>
      </c>
      <c r="BF119" s="607">
        <v>758</v>
      </c>
      <c r="BG119" s="608">
        <v>0.71780303030303028</v>
      </c>
      <c r="BH119" s="607">
        <v>213</v>
      </c>
      <c r="BI119" s="608">
        <v>2.0283975659229209E-3</v>
      </c>
      <c r="BJ119" s="607">
        <v>10430</v>
      </c>
      <c r="BK119" s="608">
        <v>9.9324819777352413E-2</v>
      </c>
      <c r="BL119" s="607">
        <v>10643</v>
      </c>
      <c r="BM119" s="608">
        <v>0.10135321734327533</v>
      </c>
      <c r="BN119" s="607">
        <v>9</v>
      </c>
      <c r="BO119" s="608">
        <v>0.34615384615384615</v>
      </c>
      <c r="BP119" s="607">
        <v>5</v>
      </c>
      <c r="BQ119" s="608">
        <v>0.41666666666666669</v>
      </c>
    </row>
    <row r="120" spans="1:69" s="911" customFormat="1" ht="13.5" thickBot="1" x14ac:dyDescent="0.25">
      <c r="A120" s="593" t="s">
        <v>208</v>
      </c>
      <c r="B120" s="593" t="s">
        <v>515</v>
      </c>
      <c r="C120" s="593" t="s">
        <v>504</v>
      </c>
      <c r="D120" s="593" t="s">
        <v>505</v>
      </c>
      <c r="E120" s="593" t="str">
        <f t="shared" ref="E120:E133" si="6">IF(AK120&gt;20000,"l","s")</f>
        <v>l</v>
      </c>
      <c r="F120" s="909" t="s">
        <v>1099</v>
      </c>
      <c r="G120" s="910">
        <f>IF(ISERROR(FIND("/",F120)),1,LEFT(F120,1))*1</f>
        <v>4</v>
      </c>
      <c r="H120" s="910">
        <f>IF(ISERROR(FIND("/",F120)),1,RIGHT(F120,1))*1</f>
        <v>4</v>
      </c>
      <c r="I120" s="604">
        <v>10</v>
      </c>
      <c r="J120" s="605">
        <v>0</v>
      </c>
      <c r="K120" s="605">
        <v>19</v>
      </c>
      <c r="L120" s="606">
        <v>1.9</v>
      </c>
      <c r="M120" s="607">
        <v>3369.4</v>
      </c>
      <c r="N120" s="607">
        <v>1419.2</v>
      </c>
      <c r="O120" s="605">
        <v>10</v>
      </c>
      <c r="P120" s="608">
        <v>0.52631578947368418</v>
      </c>
      <c r="Q120" s="605">
        <v>6</v>
      </c>
      <c r="R120" s="608">
        <v>0.6</v>
      </c>
      <c r="S120" s="605">
        <v>7</v>
      </c>
      <c r="T120" s="608">
        <v>0.63636363636363635</v>
      </c>
      <c r="U120" s="605">
        <v>3</v>
      </c>
      <c r="V120" s="608">
        <v>0.15789473684210525</v>
      </c>
      <c r="W120" s="605">
        <v>3</v>
      </c>
      <c r="X120" s="608">
        <v>0.3</v>
      </c>
      <c r="Y120" s="608"/>
      <c r="Z120" s="608"/>
      <c r="AB120" s="608"/>
      <c r="AC120" s="608"/>
      <c r="AD120" s="608"/>
      <c r="AE120" s="608"/>
      <c r="AF120" s="608"/>
      <c r="AG120" s="126">
        <v>33665</v>
      </c>
      <c r="AH120" s="607">
        <v>29</v>
      </c>
      <c r="AI120" s="609">
        <v>8.6068736273520511E-4</v>
      </c>
      <c r="AJ120" s="607">
        <v>33694</v>
      </c>
      <c r="AK120" s="607">
        <v>46880</v>
      </c>
      <c r="AL120" s="608">
        <v>0.71872866894197951</v>
      </c>
      <c r="AM120" s="596">
        <v>33665</v>
      </c>
      <c r="AN120" s="596">
        <v>29</v>
      </c>
      <c r="AO120" s="607">
        <v>33694</v>
      </c>
      <c r="AP120" s="607">
        <v>14166</v>
      </c>
      <c r="AQ120" s="608">
        <v>0.42079310856973118</v>
      </c>
      <c r="AR120" s="607">
        <v>26</v>
      </c>
      <c r="AS120" s="608">
        <v>0.89655172413793105</v>
      </c>
      <c r="AT120" s="607">
        <v>14192</v>
      </c>
      <c r="AU120" s="608">
        <v>0.42120258799786314</v>
      </c>
      <c r="AV120" s="607">
        <v>54</v>
      </c>
      <c r="AW120" s="608">
        <v>3.8119440914866584E-3</v>
      </c>
      <c r="AX120" s="605">
        <v>10</v>
      </c>
      <c r="AY120" s="608">
        <v>0.38461538461538464</v>
      </c>
      <c r="AZ120" s="605">
        <v>64</v>
      </c>
      <c r="BA120" s="608">
        <v>4.5095828635851182E-3</v>
      </c>
      <c r="BB120" s="607">
        <v>51</v>
      </c>
      <c r="BC120" s="608">
        <v>0.94444444444444442</v>
      </c>
      <c r="BD120" s="605">
        <v>8</v>
      </c>
      <c r="BE120" s="608">
        <v>0.8</v>
      </c>
      <c r="BF120" s="605">
        <v>59</v>
      </c>
      <c r="BG120" s="608">
        <v>0.921875</v>
      </c>
      <c r="BH120" s="607">
        <v>24</v>
      </c>
      <c r="BI120" s="608">
        <v>1.6910935738444193E-3</v>
      </c>
      <c r="BJ120" s="607">
        <v>266</v>
      </c>
      <c r="BK120" s="608">
        <v>1.8742953776775647E-2</v>
      </c>
      <c r="BL120" s="607">
        <v>290</v>
      </c>
      <c r="BM120" s="608">
        <v>2.0434047350620068E-2</v>
      </c>
      <c r="BN120" s="605">
        <v>7</v>
      </c>
      <c r="BO120" s="608">
        <v>0.36842105263157893</v>
      </c>
      <c r="BP120" s="605">
        <v>1</v>
      </c>
      <c r="BQ120" s="608">
        <v>0.1</v>
      </c>
    </row>
    <row r="121" spans="1:69" s="911" customFormat="1" ht="13.5" thickBot="1" x14ac:dyDescent="0.25">
      <c r="A121" s="593" t="s">
        <v>208</v>
      </c>
      <c r="B121" s="593" t="s">
        <v>509</v>
      </c>
      <c r="C121" s="593" t="s">
        <v>504</v>
      </c>
      <c r="D121" s="593" t="s">
        <v>505</v>
      </c>
      <c r="E121" s="593" t="str">
        <f t="shared" si="6"/>
        <v>l</v>
      </c>
      <c r="F121" s="593"/>
      <c r="G121" s="593"/>
      <c r="H121" s="593"/>
      <c r="I121" s="604">
        <v>1</v>
      </c>
      <c r="J121" s="605">
        <v>0</v>
      </c>
      <c r="K121" s="605">
        <v>5</v>
      </c>
      <c r="L121" s="606">
        <v>5</v>
      </c>
      <c r="M121" s="607">
        <v>33694</v>
      </c>
      <c r="N121" s="607">
        <v>14192</v>
      </c>
      <c r="O121" s="605">
        <v>3</v>
      </c>
      <c r="P121" s="608">
        <v>0.6</v>
      </c>
      <c r="Q121" s="608"/>
      <c r="R121" s="608"/>
      <c r="S121" s="608"/>
      <c r="T121" s="608"/>
      <c r="U121" s="608"/>
      <c r="V121" s="608"/>
      <c r="W121" s="608"/>
      <c r="X121" s="608"/>
      <c r="Y121" s="537">
        <v>2</v>
      </c>
      <c r="Z121" s="608" t="s">
        <v>435</v>
      </c>
      <c r="AB121" s="608" t="str">
        <f>IF(BP121=1,"Female","Male")</f>
        <v>Male</v>
      </c>
      <c r="AC121" s="537">
        <f>IF(Z121="stood down",1,0)</f>
        <v>0</v>
      </c>
      <c r="AD121" s="537">
        <f>IF(Z121="unopposed",1,0)</f>
        <v>0</v>
      </c>
      <c r="AE121" s="537">
        <f>IF(Z121="defeated",1,0)</f>
        <v>1</v>
      </c>
      <c r="AF121" s="605">
        <v>1</v>
      </c>
      <c r="AG121" s="596">
        <v>33665</v>
      </c>
      <c r="AH121" s="607">
        <v>29</v>
      </c>
      <c r="AI121" s="609">
        <v>8.6068736273520511E-4</v>
      </c>
      <c r="AJ121" s="607">
        <v>33694</v>
      </c>
      <c r="AK121" s="607">
        <v>46880</v>
      </c>
      <c r="AL121" s="608">
        <v>0.71872866894197951</v>
      </c>
      <c r="AM121" s="596">
        <v>33665</v>
      </c>
      <c r="AN121" s="596">
        <v>29</v>
      </c>
      <c r="AO121" s="607">
        <v>33694</v>
      </c>
      <c r="AP121" s="607">
        <v>14166</v>
      </c>
      <c r="AQ121" s="608">
        <v>0.42079310856973118</v>
      </c>
      <c r="AR121" s="607">
        <v>26</v>
      </c>
      <c r="AS121" s="608">
        <v>0.89655172413793105</v>
      </c>
      <c r="AT121" s="607">
        <v>14192</v>
      </c>
      <c r="AU121" s="608">
        <v>0.42120258799786314</v>
      </c>
      <c r="AV121" s="607">
        <v>54</v>
      </c>
      <c r="AW121" s="608">
        <v>3.8119440914866584E-3</v>
      </c>
      <c r="AX121" s="607">
        <v>10</v>
      </c>
      <c r="AY121" s="608">
        <v>0.38461538461538464</v>
      </c>
      <c r="AZ121" s="607">
        <v>64</v>
      </c>
      <c r="BA121" s="608">
        <v>4.5095828635851182E-3</v>
      </c>
      <c r="BB121" s="607">
        <v>51</v>
      </c>
      <c r="BC121" s="608">
        <v>0.94444444444444442</v>
      </c>
      <c r="BD121" s="607">
        <v>8</v>
      </c>
      <c r="BE121" s="608">
        <v>0.8</v>
      </c>
      <c r="BF121" s="607">
        <v>59</v>
      </c>
      <c r="BG121" s="608">
        <v>0.921875</v>
      </c>
      <c r="BH121" s="607">
        <v>25</v>
      </c>
      <c r="BI121" s="608">
        <v>1.7615558060879368E-3</v>
      </c>
      <c r="BJ121" s="607">
        <v>217</v>
      </c>
      <c r="BK121" s="608">
        <v>1.5290304396843292E-2</v>
      </c>
      <c r="BL121" s="607">
        <v>242</v>
      </c>
      <c r="BM121" s="608">
        <v>1.7051860202931229E-2</v>
      </c>
      <c r="BN121" s="607">
        <v>1</v>
      </c>
      <c r="BO121" s="608">
        <v>0.2</v>
      </c>
      <c r="BP121" s="607">
        <v>0</v>
      </c>
      <c r="BQ121" s="608">
        <v>0</v>
      </c>
    </row>
    <row r="122" spans="1:69" s="911" customFormat="1" ht="13.5" thickBot="1" x14ac:dyDescent="0.25">
      <c r="A122" s="593" t="s">
        <v>214</v>
      </c>
      <c r="B122" s="593" t="s">
        <v>515</v>
      </c>
      <c r="C122" s="593" t="s">
        <v>504</v>
      </c>
      <c r="D122" s="593" t="s">
        <v>505</v>
      </c>
      <c r="E122" s="593" t="str">
        <f t="shared" si="6"/>
        <v>s</v>
      </c>
      <c r="F122" s="909" t="s">
        <v>1103</v>
      </c>
      <c r="G122" s="910">
        <f>IF(ISERROR(FIND("/",F122)),1,LEFT(F122,1))*1</f>
        <v>3</v>
      </c>
      <c r="H122" s="910">
        <f>IF(ISERROR(FIND("/",F122)),1,RIGHT(F122,1))*1</f>
        <v>4</v>
      </c>
      <c r="I122" s="604">
        <v>8</v>
      </c>
      <c r="J122" s="605">
        <v>1</v>
      </c>
      <c r="K122" s="605">
        <v>15</v>
      </c>
      <c r="L122" s="606">
        <v>1.875</v>
      </c>
      <c r="M122" s="607">
        <v>683.375</v>
      </c>
      <c r="N122" s="607">
        <v>390</v>
      </c>
      <c r="O122" s="605">
        <v>7</v>
      </c>
      <c r="P122" s="608">
        <v>0.46666666666666667</v>
      </c>
      <c r="Q122" s="605">
        <v>5</v>
      </c>
      <c r="R122" s="608">
        <v>0.625</v>
      </c>
      <c r="S122" s="605">
        <v>6</v>
      </c>
      <c r="T122" s="608">
        <v>0.66666666666666663</v>
      </c>
      <c r="U122" s="398"/>
      <c r="V122" s="399"/>
      <c r="W122" s="398"/>
      <c r="X122" s="399"/>
      <c r="Y122" s="399"/>
      <c r="Z122" s="399"/>
      <c r="AA122" s="399"/>
      <c r="AB122" s="399"/>
      <c r="AC122" s="399"/>
      <c r="AD122" s="399"/>
      <c r="AE122" s="399"/>
      <c r="AF122" s="399"/>
      <c r="AG122" s="126">
        <v>5450</v>
      </c>
      <c r="AH122" s="607">
        <v>17</v>
      </c>
      <c r="AI122" s="609">
        <v>3.1095664898481801E-3</v>
      </c>
      <c r="AJ122" s="607">
        <v>5467</v>
      </c>
      <c r="AK122" s="607">
        <v>7490</v>
      </c>
      <c r="AL122" s="608">
        <v>0.72990654205607475</v>
      </c>
      <c r="AM122" s="596">
        <v>4892</v>
      </c>
      <c r="AN122" s="596">
        <v>14</v>
      </c>
      <c r="AO122" s="607">
        <v>4906</v>
      </c>
      <c r="AP122" s="607">
        <v>2717</v>
      </c>
      <c r="AQ122" s="608">
        <v>0.55539656582174979</v>
      </c>
      <c r="AR122" s="607">
        <v>13</v>
      </c>
      <c r="AS122" s="608">
        <v>0.9285714285714286</v>
      </c>
      <c r="AT122" s="607">
        <v>2730</v>
      </c>
      <c r="AU122" s="608">
        <v>0.55646147574398697</v>
      </c>
      <c r="AV122" s="607">
        <v>12</v>
      </c>
      <c r="AW122" s="608">
        <v>4.4166359955833644E-3</v>
      </c>
      <c r="AX122" s="605">
        <v>0</v>
      </c>
      <c r="AY122" s="608">
        <v>0</v>
      </c>
      <c r="AZ122" s="605">
        <v>12</v>
      </c>
      <c r="BA122" s="608">
        <v>4.3956043956043956E-3</v>
      </c>
      <c r="BB122" s="607">
        <v>12</v>
      </c>
      <c r="BC122" s="608">
        <v>1</v>
      </c>
      <c r="BD122" s="605">
        <v>0</v>
      </c>
      <c r="BE122" s="399" t="s">
        <v>323</v>
      </c>
      <c r="BF122" s="605">
        <v>12</v>
      </c>
      <c r="BG122" s="608">
        <v>1</v>
      </c>
      <c r="BH122" s="607">
        <v>6</v>
      </c>
      <c r="BI122" s="608">
        <v>2.1978021978021978E-3</v>
      </c>
      <c r="BJ122" s="607">
        <v>14</v>
      </c>
      <c r="BK122" s="608">
        <v>5.1282051282051282E-3</v>
      </c>
      <c r="BL122" s="607">
        <v>20</v>
      </c>
      <c r="BM122" s="608">
        <v>7.326007326007326E-3</v>
      </c>
      <c r="BN122" s="605">
        <v>5</v>
      </c>
      <c r="BO122" s="608">
        <v>0.33333333333333331</v>
      </c>
      <c r="BP122" s="605">
        <v>2</v>
      </c>
      <c r="BQ122" s="608">
        <v>0.25</v>
      </c>
    </row>
    <row r="123" spans="1:69" s="911" customFormat="1" ht="13.5" thickBot="1" x14ac:dyDescent="0.25">
      <c r="A123" s="593" t="s">
        <v>214</v>
      </c>
      <c r="B123" s="593" t="s">
        <v>509</v>
      </c>
      <c r="C123" s="593" t="s">
        <v>504</v>
      </c>
      <c r="D123" s="593" t="s">
        <v>505</v>
      </c>
      <c r="E123" s="593" t="str">
        <f t="shared" si="6"/>
        <v>s</v>
      </c>
      <c r="F123" s="593"/>
      <c r="G123" s="593"/>
      <c r="H123" s="593"/>
      <c r="I123" s="604">
        <v>1</v>
      </c>
      <c r="J123" s="605">
        <v>1</v>
      </c>
      <c r="K123" s="605">
        <v>1</v>
      </c>
      <c r="L123" s="606">
        <v>1</v>
      </c>
      <c r="M123" s="607">
        <v>5467</v>
      </c>
      <c r="N123" s="429" t="s">
        <v>323</v>
      </c>
      <c r="O123" s="605">
        <v>1</v>
      </c>
      <c r="P123" s="608">
        <v>1</v>
      </c>
      <c r="Q123" s="608"/>
      <c r="R123" s="608"/>
      <c r="S123" s="608"/>
      <c r="T123" s="608"/>
      <c r="U123" s="608"/>
      <c r="V123" s="608"/>
      <c r="W123" s="608"/>
      <c r="X123" s="608"/>
      <c r="Y123" s="537">
        <v>0</v>
      </c>
      <c r="Z123" s="608" t="s">
        <v>510</v>
      </c>
      <c r="AB123" s="608" t="str">
        <f>IF(BP123=1,"Female","Male")</f>
        <v>Male</v>
      </c>
      <c r="AC123" s="537">
        <f>IF(Z123="stood down",1,0)</f>
        <v>0</v>
      </c>
      <c r="AD123" s="537">
        <f>IF(Z123="unopposed",1,0)</f>
        <v>1</v>
      </c>
      <c r="AE123" s="537">
        <f>IF(Z123="defeated",1,0)</f>
        <v>0</v>
      </c>
      <c r="AF123" s="605">
        <v>0</v>
      </c>
      <c r="AG123" s="596">
        <v>5450</v>
      </c>
      <c r="AH123" s="607">
        <v>17</v>
      </c>
      <c r="AI123" s="609">
        <v>3.1095664898481801E-3</v>
      </c>
      <c r="AJ123" s="607">
        <v>5467</v>
      </c>
      <c r="AK123" s="607">
        <v>7490</v>
      </c>
      <c r="AL123" s="608">
        <v>0.72990654205607475</v>
      </c>
      <c r="AM123" s="912" t="s">
        <v>323</v>
      </c>
      <c r="AN123" s="912" t="s">
        <v>323</v>
      </c>
      <c r="AO123" s="429" t="s">
        <v>323</v>
      </c>
      <c r="AP123" s="429"/>
      <c r="AQ123" s="399" t="s">
        <v>323</v>
      </c>
      <c r="AR123" s="429"/>
      <c r="AS123" s="399" t="s">
        <v>323</v>
      </c>
      <c r="AT123" s="429" t="s">
        <v>323</v>
      </c>
      <c r="AU123" s="399" t="s">
        <v>323</v>
      </c>
      <c r="AV123" s="429"/>
      <c r="AW123" s="399" t="s">
        <v>323</v>
      </c>
      <c r="AX123" s="429"/>
      <c r="AY123" s="399" t="s">
        <v>323</v>
      </c>
      <c r="AZ123" s="429" t="s">
        <v>323</v>
      </c>
      <c r="BA123" s="399" t="s">
        <v>323</v>
      </c>
      <c r="BB123" s="429"/>
      <c r="BC123" s="399" t="s">
        <v>323</v>
      </c>
      <c r="BD123" s="429"/>
      <c r="BE123" s="399" t="s">
        <v>323</v>
      </c>
      <c r="BF123" s="429" t="s">
        <v>323</v>
      </c>
      <c r="BG123" s="399" t="s">
        <v>323</v>
      </c>
      <c r="BH123" s="429"/>
      <c r="BI123" s="399" t="s">
        <v>323</v>
      </c>
      <c r="BJ123" s="429"/>
      <c r="BK123" s="399" t="s">
        <v>323</v>
      </c>
      <c r="BL123" s="429" t="s">
        <v>323</v>
      </c>
      <c r="BM123" s="399" t="s">
        <v>323</v>
      </c>
      <c r="BN123" s="607">
        <v>0</v>
      </c>
      <c r="BO123" s="608">
        <v>0</v>
      </c>
      <c r="BP123" s="607">
        <v>0</v>
      </c>
      <c r="BQ123" s="608">
        <v>0</v>
      </c>
    </row>
    <row r="124" spans="1:69" s="911" customFormat="1" ht="13.5" thickBot="1" x14ac:dyDescent="0.25">
      <c r="A124" s="593" t="s">
        <v>226</v>
      </c>
      <c r="B124" s="593" t="s">
        <v>515</v>
      </c>
      <c r="C124" s="593" t="s">
        <v>504</v>
      </c>
      <c r="D124" s="593" t="s">
        <v>519</v>
      </c>
      <c r="E124" s="593" t="str">
        <f t="shared" si="6"/>
        <v>l</v>
      </c>
      <c r="F124" s="909" t="s">
        <v>1096</v>
      </c>
      <c r="G124" s="910">
        <f>IF(ISERROR(FIND("/",F124)),1,LEFT(F124,1))*1</f>
        <v>3</v>
      </c>
      <c r="H124" s="910">
        <f>IF(ISERROR(FIND("/",F124)),1,RIGHT(F124,1))*1</f>
        <v>5</v>
      </c>
      <c r="I124" s="604">
        <v>12</v>
      </c>
      <c r="J124" s="605">
        <v>2</v>
      </c>
      <c r="K124" s="605">
        <v>25</v>
      </c>
      <c r="L124" s="606">
        <v>2.0833333333333335</v>
      </c>
      <c r="M124" s="607">
        <v>2630.3333333333335</v>
      </c>
      <c r="N124" s="607">
        <v>1116.8</v>
      </c>
      <c r="O124" s="605">
        <v>11</v>
      </c>
      <c r="P124" s="608">
        <v>0.44</v>
      </c>
      <c r="Q124" s="605">
        <v>8</v>
      </c>
      <c r="R124" s="608">
        <v>0.66666666666666663</v>
      </c>
      <c r="S124" s="605">
        <v>9</v>
      </c>
      <c r="T124" s="608">
        <v>0.69230769230769229</v>
      </c>
      <c r="U124" s="605">
        <v>2</v>
      </c>
      <c r="V124" s="608">
        <v>0.08</v>
      </c>
      <c r="W124" s="605">
        <v>1</v>
      </c>
      <c r="X124" s="608">
        <v>8.3333333333333329E-2</v>
      </c>
      <c r="Y124" s="608"/>
      <c r="Z124" s="608"/>
      <c r="AA124" s="608"/>
      <c r="AB124" s="608"/>
      <c r="AC124" s="608"/>
      <c r="AD124" s="608"/>
      <c r="AE124" s="608"/>
      <c r="AF124" s="608"/>
      <c r="AG124" s="126">
        <v>31540</v>
      </c>
      <c r="AH124" s="607">
        <v>24</v>
      </c>
      <c r="AI124" s="609">
        <v>7.6035990368774557E-4</v>
      </c>
      <c r="AJ124" s="607">
        <v>31564</v>
      </c>
      <c r="AK124" s="607">
        <v>45150</v>
      </c>
      <c r="AL124" s="608">
        <v>0.69909191583610186</v>
      </c>
      <c r="AM124" s="596">
        <v>26711</v>
      </c>
      <c r="AN124" s="596">
        <v>16</v>
      </c>
      <c r="AO124" s="607">
        <v>26727</v>
      </c>
      <c r="AP124" s="607">
        <v>11152</v>
      </c>
      <c r="AQ124" s="608">
        <v>0.41750589644715658</v>
      </c>
      <c r="AR124" s="607">
        <v>16</v>
      </c>
      <c r="AS124" s="608">
        <v>1</v>
      </c>
      <c r="AT124" s="607">
        <v>11168</v>
      </c>
      <c r="AU124" s="608">
        <v>0.41785460395854379</v>
      </c>
      <c r="AV124" s="607">
        <v>59</v>
      </c>
      <c r="AW124" s="608">
        <v>5.2905308464849359E-3</v>
      </c>
      <c r="AX124" s="607">
        <v>10</v>
      </c>
      <c r="AY124" s="608">
        <v>0.625</v>
      </c>
      <c r="AZ124" s="605">
        <v>69</v>
      </c>
      <c r="BA124" s="608">
        <v>6.1783667621776502E-3</v>
      </c>
      <c r="BB124" s="607">
        <v>56</v>
      </c>
      <c r="BC124" s="608">
        <v>0.94915254237288138</v>
      </c>
      <c r="BD124" s="607">
        <v>10</v>
      </c>
      <c r="BE124" s="608">
        <v>1</v>
      </c>
      <c r="BF124" s="605">
        <v>66</v>
      </c>
      <c r="BG124" s="608">
        <v>0.95652173913043481</v>
      </c>
      <c r="BH124" s="607">
        <v>94</v>
      </c>
      <c r="BI124" s="608">
        <v>8.416905444126075E-3</v>
      </c>
      <c r="BJ124" s="607">
        <v>338</v>
      </c>
      <c r="BK124" s="608">
        <v>3.0265042979942692E-2</v>
      </c>
      <c r="BL124" s="607">
        <v>432</v>
      </c>
      <c r="BM124" s="608">
        <v>3.8681948424068767E-2</v>
      </c>
      <c r="BN124" s="605">
        <v>7</v>
      </c>
      <c r="BO124" s="608">
        <v>0.28000000000000003</v>
      </c>
      <c r="BP124" s="605">
        <v>4</v>
      </c>
      <c r="BQ124" s="608">
        <v>0.33333333333333331</v>
      </c>
    </row>
    <row r="125" spans="1:69" s="911" customFormat="1" ht="13.5" thickBot="1" x14ac:dyDescent="0.25">
      <c r="A125" s="593" t="s">
        <v>226</v>
      </c>
      <c r="B125" s="593" t="s">
        <v>509</v>
      </c>
      <c r="C125" s="593" t="s">
        <v>504</v>
      </c>
      <c r="D125" s="593" t="s">
        <v>519</v>
      </c>
      <c r="E125" s="593" t="str">
        <f t="shared" si="6"/>
        <v>l</v>
      </c>
      <c r="F125" s="593"/>
      <c r="G125" s="593"/>
      <c r="H125" s="593"/>
      <c r="I125" s="604">
        <v>1</v>
      </c>
      <c r="J125" s="605">
        <v>0</v>
      </c>
      <c r="K125" s="605">
        <v>4</v>
      </c>
      <c r="L125" s="606">
        <v>4</v>
      </c>
      <c r="M125" s="607">
        <v>31564</v>
      </c>
      <c r="N125" s="607">
        <v>12908</v>
      </c>
      <c r="O125" s="605">
        <v>2</v>
      </c>
      <c r="P125" s="608">
        <v>0.5</v>
      </c>
      <c r="Q125" s="608"/>
      <c r="R125" s="608"/>
      <c r="S125" s="608"/>
      <c r="T125" s="608"/>
      <c r="U125" s="608"/>
      <c r="V125" s="608"/>
      <c r="W125" s="608"/>
      <c r="X125" s="608"/>
      <c r="Y125" s="537">
        <v>0</v>
      </c>
      <c r="Z125" s="608" t="s">
        <v>434</v>
      </c>
      <c r="AA125" s="911">
        <v>1</v>
      </c>
      <c r="AB125" s="608" t="str">
        <f>IF(BQ125=1,"Female","Male")</f>
        <v>Male</v>
      </c>
      <c r="AC125" s="537">
        <f>IF(Z125="stood down",1,0)</f>
        <v>0</v>
      </c>
      <c r="AD125" s="537">
        <f>IF(Z125="unopposed",1,0)</f>
        <v>0</v>
      </c>
      <c r="AE125" s="537">
        <f>IF(Z125="defeated",1,0)</f>
        <v>0</v>
      </c>
      <c r="AF125" s="605">
        <v>0</v>
      </c>
      <c r="AG125" s="596">
        <v>31540</v>
      </c>
      <c r="AH125" s="607">
        <v>24</v>
      </c>
      <c r="AI125" s="609">
        <v>7.6035990368774557E-4</v>
      </c>
      <c r="AJ125" s="607">
        <v>31564</v>
      </c>
      <c r="AK125" s="607">
        <v>45150</v>
      </c>
      <c r="AL125" s="608">
        <v>0.69909191583610186</v>
      </c>
      <c r="AM125" s="596">
        <v>31540</v>
      </c>
      <c r="AN125" s="596">
        <v>24</v>
      </c>
      <c r="AO125" s="607">
        <v>31564</v>
      </c>
      <c r="AP125" s="607">
        <v>12885</v>
      </c>
      <c r="AQ125" s="608">
        <v>0.40852885225110969</v>
      </c>
      <c r="AR125" s="607">
        <v>23</v>
      </c>
      <c r="AS125" s="608">
        <v>0.95833333333333337</v>
      </c>
      <c r="AT125" s="607">
        <v>12908</v>
      </c>
      <c r="AU125" s="608">
        <v>0.40894690153339247</v>
      </c>
      <c r="AV125" s="607">
        <v>70</v>
      </c>
      <c r="AW125" s="608">
        <v>5.4326736515327902E-3</v>
      </c>
      <c r="AX125" s="607">
        <v>10</v>
      </c>
      <c r="AY125" s="608">
        <v>0.43478260869565216</v>
      </c>
      <c r="AZ125" s="607">
        <v>80</v>
      </c>
      <c r="BA125" s="608">
        <v>6.1977068484660672E-3</v>
      </c>
      <c r="BB125" s="607">
        <v>67</v>
      </c>
      <c r="BC125" s="608">
        <v>0.95714285714285718</v>
      </c>
      <c r="BD125" s="607">
        <v>10</v>
      </c>
      <c r="BE125" s="608">
        <v>1</v>
      </c>
      <c r="BF125" s="607">
        <v>77</v>
      </c>
      <c r="BG125" s="608">
        <v>0.96250000000000002</v>
      </c>
      <c r="BH125" s="607">
        <v>30</v>
      </c>
      <c r="BI125" s="608">
        <v>2.3241400681747754E-3</v>
      </c>
      <c r="BJ125" s="607">
        <v>152</v>
      </c>
      <c r="BK125" s="608">
        <v>1.1775643012085528E-2</v>
      </c>
      <c r="BL125" s="607">
        <v>182</v>
      </c>
      <c r="BM125" s="608">
        <v>1.4099783080260303E-2</v>
      </c>
      <c r="BN125" s="607">
        <v>0</v>
      </c>
      <c r="BO125" s="608">
        <v>0</v>
      </c>
      <c r="BP125" s="607">
        <v>0</v>
      </c>
      <c r="BQ125" s="608">
        <v>0</v>
      </c>
    </row>
    <row r="126" spans="1:69" s="911" customFormat="1" ht="13.5" thickBot="1" x14ac:dyDescent="0.25">
      <c r="A126" s="593" t="s">
        <v>229</v>
      </c>
      <c r="B126" s="593" t="s">
        <v>515</v>
      </c>
      <c r="C126" s="593" t="s">
        <v>504</v>
      </c>
      <c r="D126" s="593" t="s">
        <v>519</v>
      </c>
      <c r="E126" s="593" t="str">
        <f t="shared" si="6"/>
        <v>s</v>
      </c>
      <c r="F126" s="909" t="s">
        <v>1210</v>
      </c>
      <c r="G126" s="910">
        <f>IF(ISERROR(FIND("/",F126)),1,LEFT(F126,1))*1</f>
        <v>1</v>
      </c>
      <c r="H126" s="910">
        <f>IF(ISERROR(FIND("/",F126)),1,RIGHT(F126,1))*1</f>
        <v>1</v>
      </c>
      <c r="I126" s="604">
        <v>6</v>
      </c>
      <c r="J126" s="605">
        <v>0</v>
      </c>
      <c r="K126" s="605">
        <v>15</v>
      </c>
      <c r="L126" s="606">
        <v>2.5</v>
      </c>
      <c r="M126" s="607">
        <v>880.16666666666663</v>
      </c>
      <c r="N126" s="607">
        <v>505.33333333333331</v>
      </c>
      <c r="O126" s="605">
        <v>5</v>
      </c>
      <c r="P126" s="608">
        <v>0.33333333333333331</v>
      </c>
      <c r="Q126" s="605">
        <v>4</v>
      </c>
      <c r="R126" s="608">
        <v>0.66666666666666663</v>
      </c>
      <c r="S126" s="605">
        <v>5</v>
      </c>
      <c r="T126" s="608">
        <v>0.8571428571428571</v>
      </c>
      <c r="U126" s="398"/>
      <c r="V126" s="399"/>
      <c r="W126" s="398"/>
      <c r="X126" s="399"/>
      <c r="Y126" s="399"/>
      <c r="Z126" s="399"/>
      <c r="AA126" s="399"/>
      <c r="AB126" s="399"/>
      <c r="AC126" s="399"/>
      <c r="AD126" s="399"/>
      <c r="AE126" s="399"/>
      <c r="AF126" s="399"/>
      <c r="AG126" s="596">
        <v>5218</v>
      </c>
      <c r="AH126" s="607">
        <v>63</v>
      </c>
      <c r="AI126" s="609">
        <v>1.1929558795682636E-2</v>
      </c>
      <c r="AJ126" s="607">
        <v>5281</v>
      </c>
      <c r="AK126" s="607">
        <v>8420</v>
      </c>
      <c r="AL126" s="608">
        <v>0.62719714964370543</v>
      </c>
      <c r="AM126" s="596">
        <v>5218</v>
      </c>
      <c r="AN126" s="596">
        <v>63</v>
      </c>
      <c r="AO126" s="607">
        <v>5281</v>
      </c>
      <c r="AP126" s="607">
        <v>2975</v>
      </c>
      <c r="AQ126" s="608">
        <v>0.57014181678804143</v>
      </c>
      <c r="AR126" s="607">
        <v>57</v>
      </c>
      <c r="AS126" s="608">
        <v>0.90476190476190477</v>
      </c>
      <c r="AT126" s="607">
        <v>3032</v>
      </c>
      <c r="AU126" s="608">
        <v>0.57413368680174215</v>
      </c>
      <c r="AV126" s="607">
        <v>31</v>
      </c>
      <c r="AW126" s="608">
        <v>1.0420168067226891E-2</v>
      </c>
      <c r="AX126" s="607">
        <v>7</v>
      </c>
      <c r="AY126" s="608">
        <v>0.12280701754385964</v>
      </c>
      <c r="AZ126" s="605">
        <v>38</v>
      </c>
      <c r="BA126" s="608">
        <v>1.2532981530343008E-2</v>
      </c>
      <c r="BB126" s="607">
        <v>26</v>
      </c>
      <c r="BC126" s="608">
        <v>0.83870967741935487</v>
      </c>
      <c r="BD126" s="607">
        <v>5</v>
      </c>
      <c r="BE126" s="608">
        <v>0.7142857142857143</v>
      </c>
      <c r="BF126" s="605">
        <v>31</v>
      </c>
      <c r="BG126" s="608">
        <v>0.81578947368421051</v>
      </c>
      <c r="BH126" s="607">
        <v>16</v>
      </c>
      <c r="BI126" s="608">
        <v>5.2770448548812663E-3</v>
      </c>
      <c r="BJ126" s="607">
        <v>27</v>
      </c>
      <c r="BK126" s="608">
        <v>8.9050131926121379E-3</v>
      </c>
      <c r="BL126" s="607">
        <v>43</v>
      </c>
      <c r="BM126" s="608">
        <v>1.4182058047493404E-2</v>
      </c>
      <c r="BN126" s="605">
        <v>5</v>
      </c>
      <c r="BO126" s="608">
        <v>0.33333333333333331</v>
      </c>
      <c r="BP126" s="607">
        <v>2</v>
      </c>
      <c r="BQ126" s="608">
        <v>0.33333333333333331</v>
      </c>
    </row>
    <row r="127" spans="1:69" s="911" customFormat="1" ht="13.5" thickBot="1" x14ac:dyDescent="0.25">
      <c r="A127" s="593" t="s">
        <v>229</v>
      </c>
      <c r="B127" s="593" t="s">
        <v>509</v>
      </c>
      <c r="C127" s="593" t="s">
        <v>504</v>
      </c>
      <c r="D127" s="593" t="s">
        <v>519</v>
      </c>
      <c r="E127" s="593" t="str">
        <f t="shared" si="6"/>
        <v>s</v>
      </c>
      <c r="F127" s="593"/>
      <c r="G127" s="593"/>
      <c r="H127" s="593"/>
      <c r="I127" s="604">
        <v>1</v>
      </c>
      <c r="J127" s="605">
        <v>0</v>
      </c>
      <c r="K127" s="605">
        <v>5</v>
      </c>
      <c r="L127" s="606">
        <v>5</v>
      </c>
      <c r="M127" s="607">
        <v>5281</v>
      </c>
      <c r="N127" s="607">
        <v>3032</v>
      </c>
      <c r="O127" s="605">
        <v>2</v>
      </c>
      <c r="P127" s="608">
        <v>0.4</v>
      </c>
      <c r="Q127" s="608"/>
      <c r="R127" s="608"/>
      <c r="S127" s="608"/>
      <c r="T127" s="608"/>
      <c r="U127" s="608"/>
      <c r="V127" s="608"/>
      <c r="W127" s="608"/>
      <c r="X127" s="608"/>
      <c r="Y127" s="537">
        <v>3</v>
      </c>
      <c r="Z127" s="608" t="s">
        <v>434</v>
      </c>
      <c r="AA127" s="911">
        <v>1</v>
      </c>
      <c r="AB127" s="608" t="str">
        <f>IF(BQ127=1,"Female","Male")</f>
        <v>Male</v>
      </c>
      <c r="AC127" s="537">
        <f>IF(Z127="stood down",1,0)</f>
        <v>0</v>
      </c>
      <c r="AD127" s="537">
        <f>IF(Z127="unopposed",1,0)</f>
        <v>0</v>
      </c>
      <c r="AE127" s="537">
        <f>IF(Z127="defeated",1,0)</f>
        <v>0</v>
      </c>
      <c r="AF127" s="605">
        <v>0</v>
      </c>
      <c r="AG127" s="596">
        <v>5218</v>
      </c>
      <c r="AH127" s="607">
        <v>63</v>
      </c>
      <c r="AI127" s="609">
        <v>1.1929558795682636E-2</v>
      </c>
      <c r="AJ127" s="607">
        <v>5281</v>
      </c>
      <c r="AK127" s="607">
        <v>8420</v>
      </c>
      <c r="AL127" s="608">
        <v>0.62719714964370543</v>
      </c>
      <c r="AM127" s="596">
        <v>5218</v>
      </c>
      <c r="AN127" s="596">
        <v>63</v>
      </c>
      <c r="AO127" s="607">
        <v>5281</v>
      </c>
      <c r="AP127" s="607">
        <v>2975</v>
      </c>
      <c r="AQ127" s="608">
        <v>0.57014181678804143</v>
      </c>
      <c r="AR127" s="607">
        <v>57</v>
      </c>
      <c r="AS127" s="608">
        <v>0.90476190476190477</v>
      </c>
      <c r="AT127" s="607">
        <v>3032</v>
      </c>
      <c r="AU127" s="608">
        <v>0.57413368680174215</v>
      </c>
      <c r="AV127" s="607">
        <v>31</v>
      </c>
      <c r="AW127" s="608">
        <v>1.0420168067226891E-2</v>
      </c>
      <c r="AX127" s="607">
        <v>7</v>
      </c>
      <c r="AY127" s="608">
        <v>0.12280701754385964</v>
      </c>
      <c r="AZ127" s="607">
        <v>38</v>
      </c>
      <c r="BA127" s="608">
        <v>1.2532981530343008E-2</v>
      </c>
      <c r="BB127" s="607">
        <v>26</v>
      </c>
      <c r="BC127" s="608">
        <v>0.83870967741935487</v>
      </c>
      <c r="BD127" s="607">
        <v>5</v>
      </c>
      <c r="BE127" s="608">
        <v>0.7142857142857143</v>
      </c>
      <c r="BF127" s="607">
        <v>31</v>
      </c>
      <c r="BG127" s="608">
        <v>0.81578947368421051</v>
      </c>
      <c r="BH127" s="607">
        <v>8</v>
      </c>
      <c r="BI127" s="608">
        <v>2.6385224274406332E-3</v>
      </c>
      <c r="BJ127" s="607">
        <v>63</v>
      </c>
      <c r="BK127" s="608">
        <v>2.0778364116094988E-2</v>
      </c>
      <c r="BL127" s="607">
        <v>71</v>
      </c>
      <c r="BM127" s="608">
        <v>2.3416886543535621E-2</v>
      </c>
      <c r="BN127" s="607">
        <v>2</v>
      </c>
      <c r="BO127" s="608">
        <v>0.4</v>
      </c>
      <c r="BP127" s="607">
        <v>0</v>
      </c>
      <c r="BQ127" s="608">
        <v>0</v>
      </c>
    </row>
    <row r="128" spans="1:69" s="911" customFormat="1" ht="13.5" thickBot="1" x14ac:dyDescent="0.25">
      <c r="A128" s="593" t="s">
        <v>240</v>
      </c>
      <c r="B128" s="593" t="s">
        <v>515</v>
      </c>
      <c r="C128" s="593" t="s">
        <v>504</v>
      </c>
      <c r="D128" s="593" t="s">
        <v>505</v>
      </c>
      <c r="E128" s="593" t="str">
        <f t="shared" si="6"/>
        <v>l</v>
      </c>
      <c r="F128" s="909" t="s">
        <v>1097</v>
      </c>
      <c r="G128" s="910">
        <f>IF(ISERROR(FIND("/",F128)),1,LEFT(F128,1))*1</f>
        <v>2</v>
      </c>
      <c r="H128" s="910">
        <f>IF(ISERROR(FIND("/",F128)),1,RIGHT(F128,1))*1</f>
        <v>4</v>
      </c>
      <c r="I128" s="604">
        <v>10</v>
      </c>
      <c r="J128" s="605">
        <v>2</v>
      </c>
      <c r="K128" s="605">
        <v>24</v>
      </c>
      <c r="L128" s="606">
        <v>2.4</v>
      </c>
      <c r="M128" s="607">
        <v>1562.8</v>
      </c>
      <c r="N128" s="607">
        <v>962.5</v>
      </c>
      <c r="O128" s="605">
        <v>5</v>
      </c>
      <c r="P128" s="608">
        <v>0.20833333333333334</v>
      </c>
      <c r="Q128" s="605">
        <v>4</v>
      </c>
      <c r="R128" s="608">
        <v>0.4</v>
      </c>
      <c r="S128" s="605">
        <v>5</v>
      </c>
      <c r="T128" s="608">
        <v>0.45454545454545453</v>
      </c>
      <c r="U128" s="605">
        <v>1</v>
      </c>
      <c r="V128" s="608">
        <v>4.1666666666666664E-2</v>
      </c>
      <c r="W128" s="605">
        <v>1</v>
      </c>
      <c r="X128" s="608">
        <v>0.1</v>
      </c>
      <c r="Y128" s="608"/>
      <c r="Z128" s="608"/>
      <c r="AA128" s="608"/>
      <c r="AB128" s="608"/>
      <c r="AC128" s="608"/>
      <c r="AD128" s="608"/>
      <c r="AE128" s="608"/>
      <c r="AF128" s="608"/>
      <c r="AG128" s="126">
        <v>15548</v>
      </c>
      <c r="AH128" s="607">
        <v>80</v>
      </c>
      <c r="AI128" s="609">
        <v>5.1190171487074483E-3</v>
      </c>
      <c r="AJ128" s="607">
        <v>15628</v>
      </c>
      <c r="AK128" s="607">
        <v>20740</v>
      </c>
      <c r="AL128" s="608">
        <v>0.75351976856316294</v>
      </c>
      <c r="AM128" s="596">
        <v>12981</v>
      </c>
      <c r="AN128" s="596">
        <v>30</v>
      </c>
      <c r="AO128" s="607">
        <v>13011</v>
      </c>
      <c r="AP128" s="607">
        <v>7675</v>
      </c>
      <c r="AQ128" s="608">
        <v>0.59124874817040285</v>
      </c>
      <c r="AR128" s="607">
        <v>25</v>
      </c>
      <c r="AS128" s="608">
        <v>0.83333333333333337</v>
      </c>
      <c r="AT128" s="607">
        <v>7700</v>
      </c>
      <c r="AU128" s="608">
        <v>0.5918069325954961</v>
      </c>
      <c r="AV128" s="607">
        <v>23</v>
      </c>
      <c r="AW128" s="608">
        <v>2.9967426710097718E-3</v>
      </c>
      <c r="AX128" s="605">
        <v>0</v>
      </c>
      <c r="AY128" s="608">
        <v>0</v>
      </c>
      <c r="AZ128" s="605">
        <v>23</v>
      </c>
      <c r="BA128" s="608">
        <v>2.9870129870129872E-3</v>
      </c>
      <c r="BB128" s="607">
        <v>21</v>
      </c>
      <c r="BC128" s="608">
        <v>0.91304347826086951</v>
      </c>
      <c r="BD128" s="607">
        <v>0</v>
      </c>
      <c r="BE128" s="399" t="s">
        <v>323</v>
      </c>
      <c r="BF128" s="605">
        <v>21</v>
      </c>
      <c r="BG128" s="608">
        <v>0.91304347826086951</v>
      </c>
      <c r="BH128" s="607">
        <v>24</v>
      </c>
      <c r="BI128" s="608">
        <v>3.1168831168831169E-3</v>
      </c>
      <c r="BJ128" s="607">
        <v>131</v>
      </c>
      <c r="BK128" s="608">
        <v>1.7012987012987014E-2</v>
      </c>
      <c r="BL128" s="607">
        <v>155</v>
      </c>
      <c r="BM128" s="608">
        <v>2.012987012987013E-2</v>
      </c>
      <c r="BN128" s="605">
        <v>3</v>
      </c>
      <c r="BO128" s="608">
        <v>0.125</v>
      </c>
      <c r="BP128" s="605">
        <v>3</v>
      </c>
      <c r="BQ128" s="608">
        <v>0.3</v>
      </c>
    </row>
    <row r="129" spans="1:69" s="911" customFormat="1" ht="13.5" thickBot="1" x14ac:dyDescent="0.25">
      <c r="A129" s="593" t="s">
        <v>240</v>
      </c>
      <c r="B129" s="593" t="s">
        <v>509</v>
      </c>
      <c r="C129" s="593" t="s">
        <v>504</v>
      </c>
      <c r="D129" s="593" t="s">
        <v>505</v>
      </c>
      <c r="E129" s="593" t="str">
        <f t="shared" si="6"/>
        <v>l</v>
      </c>
      <c r="F129" s="593"/>
      <c r="G129" s="593"/>
      <c r="H129" s="593"/>
      <c r="I129" s="604">
        <v>1</v>
      </c>
      <c r="J129" s="605">
        <v>0</v>
      </c>
      <c r="K129" s="605">
        <v>4</v>
      </c>
      <c r="L129" s="606">
        <v>4</v>
      </c>
      <c r="M129" s="607">
        <v>15628</v>
      </c>
      <c r="N129" s="607">
        <v>9047</v>
      </c>
      <c r="O129" s="605">
        <v>1</v>
      </c>
      <c r="P129" s="608">
        <v>0.25</v>
      </c>
      <c r="Q129" s="608"/>
      <c r="R129" s="608"/>
      <c r="S129" s="608"/>
      <c r="T129" s="608"/>
      <c r="U129" s="608"/>
      <c r="V129" s="608"/>
      <c r="W129" s="608"/>
      <c r="X129" s="608"/>
      <c r="Y129" s="537">
        <v>1</v>
      </c>
      <c r="Z129" s="608" t="s">
        <v>434</v>
      </c>
      <c r="AA129" s="911">
        <v>1</v>
      </c>
      <c r="AB129" s="608" t="str">
        <f>IF(BQ129=1,"Female","Male")</f>
        <v>Male</v>
      </c>
      <c r="AC129" s="537">
        <f>IF(Z129="stood down",1,0)</f>
        <v>0</v>
      </c>
      <c r="AD129" s="537">
        <f>IF(Z129="unopposed",1,0)</f>
        <v>0</v>
      </c>
      <c r="AE129" s="537">
        <f>IF(Z129="defeated",1,0)</f>
        <v>0</v>
      </c>
      <c r="AF129" s="605">
        <v>0</v>
      </c>
      <c r="AG129" s="596">
        <v>15548</v>
      </c>
      <c r="AH129" s="607">
        <v>80</v>
      </c>
      <c r="AI129" s="609">
        <v>5.1190171487074483E-3</v>
      </c>
      <c r="AJ129" s="607">
        <v>15628</v>
      </c>
      <c r="AK129" s="607">
        <v>20740</v>
      </c>
      <c r="AL129" s="608">
        <v>0.75351976856316294</v>
      </c>
      <c r="AM129" s="596">
        <v>15548</v>
      </c>
      <c r="AN129" s="596">
        <v>80</v>
      </c>
      <c r="AO129" s="607">
        <v>15628</v>
      </c>
      <c r="AP129" s="607">
        <v>8976</v>
      </c>
      <c r="AQ129" s="608">
        <v>0.57730897864677133</v>
      </c>
      <c r="AR129" s="607">
        <v>71</v>
      </c>
      <c r="AS129" s="608">
        <v>0.88749999999999996</v>
      </c>
      <c r="AT129" s="607">
        <v>9047</v>
      </c>
      <c r="AU129" s="608">
        <v>0.57889685180445349</v>
      </c>
      <c r="AV129" s="607">
        <v>24</v>
      </c>
      <c r="AW129" s="608">
        <v>2.6737967914438501E-3</v>
      </c>
      <c r="AX129" s="607">
        <v>4</v>
      </c>
      <c r="AY129" s="608">
        <v>5.6338028169014086E-2</v>
      </c>
      <c r="AZ129" s="607">
        <v>28</v>
      </c>
      <c r="BA129" s="608">
        <v>3.0949486017464354E-3</v>
      </c>
      <c r="BB129" s="607">
        <v>24</v>
      </c>
      <c r="BC129" s="608">
        <v>1</v>
      </c>
      <c r="BD129" s="607">
        <v>2</v>
      </c>
      <c r="BE129" s="608">
        <v>0.5</v>
      </c>
      <c r="BF129" s="607">
        <v>26</v>
      </c>
      <c r="BG129" s="608">
        <v>0.9285714285714286</v>
      </c>
      <c r="BH129" s="607">
        <v>14</v>
      </c>
      <c r="BI129" s="608">
        <v>1.5474743008732177E-3</v>
      </c>
      <c r="BJ129" s="607">
        <v>138</v>
      </c>
      <c r="BK129" s="608">
        <v>1.5253675251464574E-2</v>
      </c>
      <c r="BL129" s="607">
        <v>152</v>
      </c>
      <c r="BM129" s="608">
        <v>1.6801149552337791E-2</v>
      </c>
      <c r="BN129" s="607">
        <v>0</v>
      </c>
      <c r="BO129" s="608">
        <v>0</v>
      </c>
      <c r="BP129" s="607">
        <v>0</v>
      </c>
      <c r="BQ129" s="608">
        <v>0</v>
      </c>
    </row>
    <row r="130" spans="1:69" s="911" customFormat="1" ht="13.5" thickBot="1" x14ac:dyDescent="0.25">
      <c r="A130" s="593" t="s">
        <v>245</v>
      </c>
      <c r="B130" s="593" t="s">
        <v>515</v>
      </c>
      <c r="C130" s="593" t="s">
        <v>504</v>
      </c>
      <c r="D130" s="593" t="s">
        <v>519</v>
      </c>
      <c r="E130" s="593" t="str">
        <f t="shared" si="6"/>
        <v>s</v>
      </c>
      <c r="F130" s="909" t="s">
        <v>1091</v>
      </c>
      <c r="G130" s="910">
        <f>IF(ISERROR(FIND("/",F130)),1,LEFT(F130,1))*1</f>
        <v>2</v>
      </c>
      <c r="H130" s="910">
        <f>IF(ISERROR(FIND("/",F130)),1,RIGHT(F130,1))*1</f>
        <v>2</v>
      </c>
      <c r="I130" s="604">
        <v>6</v>
      </c>
      <c r="J130" s="605">
        <v>0</v>
      </c>
      <c r="K130" s="605">
        <v>10</v>
      </c>
      <c r="L130" s="606">
        <v>1.6666666666666667</v>
      </c>
      <c r="M130" s="607">
        <v>969.66666666666663</v>
      </c>
      <c r="N130" s="607">
        <v>475.16666666666669</v>
      </c>
      <c r="O130" s="605">
        <v>2</v>
      </c>
      <c r="P130" s="608">
        <v>0.2</v>
      </c>
      <c r="Q130" s="605">
        <v>1</v>
      </c>
      <c r="R130" s="608">
        <v>0.16666666666666666</v>
      </c>
      <c r="S130" s="605">
        <v>2</v>
      </c>
      <c r="T130" s="608">
        <v>0.2857142857142857</v>
      </c>
      <c r="U130" s="398"/>
      <c r="V130" s="399"/>
      <c r="W130" s="398"/>
      <c r="X130" s="399"/>
      <c r="Y130" s="399"/>
      <c r="Z130" s="399"/>
      <c r="AA130" s="399"/>
      <c r="AB130" s="399"/>
      <c r="AC130" s="399"/>
      <c r="AD130" s="399"/>
      <c r="AE130" s="399"/>
      <c r="AF130" s="399"/>
      <c r="AG130" s="126">
        <v>5796</v>
      </c>
      <c r="AH130" s="607">
        <v>22</v>
      </c>
      <c r="AI130" s="609">
        <v>3.7813681677552422E-3</v>
      </c>
      <c r="AJ130" s="607">
        <v>5818</v>
      </c>
      <c r="AK130" s="607">
        <v>9620</v>
      </c>
      <c r="AL130" s="608">
        <v>0.60478170478170479</v>
      </c>
      <c r="AM130" s="596">
        <v>5796</v>
      </c>
      <c r="AN130" s="596">
        <v>22</v>
      </c>
      <c r="AO130" s="607">
        <v>5818</v>
      </c>
      <c r="AP130" s="607">
        <v>2831</v>
      </c>
      <c r="AQ130" s="608">
        <v>0.48844030365769497</v>
      </c>
      <c r="AR130" s="607">
        <v>20</v>
      </c>
      <c r="AS130" s="608">
        <v>0.90909090909090906</v>
      </c>
      <c r="AT130" s="607">
        <v>2851</v>
      </c>
      <c r="AU130" s="608">
        <v>0.4900309384668271</v>
      </c>
      <c r="AV130" s="607">
        <v>11</v>
      </c>
      <c r="AW130" s="608">
        <v>3.885552808194984E-3</v>
      </c>
      <c r="AX130" s="605">
        <v>3</v>
      </c>
      <c r="AY130" s="608">
        <v>0.15</v>
      </c>
      <c r="AZ130" s="605">
        <v>14</v>
      </c>
      <c r="BA130" s="608">
        <v>4.9105576990529642E-3</v>
      </c>
      <c r="BB130" s="607">
        <v>11</v>
      </c>
      <c r="BC130" s="608">
        <v>1</v>
      </c>
      <c r="BD130" s="605">
        <v>3</v>
      </c>
      <c r="BE130" s="608">
        <v>1</v>
      </c>
      <c r="BF130" s="605">
        <v>14</v>
      </c>
      <c r="BG130" s="608">
        <v>1</v>
      </c>
      <c r="BH130" s="607">
        <v>4</v>
      </c>
      <c r="BI130" s="608">
        <v>1.4030164854437039E-3</v>
      </c>
      <c r="BJ130" s="607">
        <v>68</v>
      </c>
      <c r="BK130" s="608">
        <v>2.3851280252542968E-2</v>
      </c>
      <c r="BL130" s="607">
        <v>72</v>
      </c>
      <c r="BM130" s="608">
        <v>2.5254296737986671E-2</v>
      </c>
      <c r="BN130" s="605">
        <v>4</v>
      </c>
      <c r="BO130" s="608">
        <v>0.4</v>
      </c>
      <c r="BP130" s="605">
        <v>2</v>
      </c>
      <c r="BQ130" s="608">
        <v>0.33333333333333331</v>
      </c>
    </row>
    <row r="131" spans="1:69" s="911" customFormat="1" ht="13.5" thickBot="1" x14ac:dyDescent="0.25">
      <c r="A131" s="593" t="s">
        <v>245</v>
      </c>
      <c r="B131" s="593" t="s">
        <v>509</v>
      </c>
      <c r="C131" s="593" t="s">
        <v>504</v>
      </c>
      <c r="D131" s="593" t="s">
        <v>519</v>
      </c>
      <c r="E131" s="593" t="str">
        <f t="shared" si="6"/>
        <v>s</v>
      </c>
      <c r="F131" s="593"/>
      <c r="G131" s="593"/>
      <c r="H131" s="593"/>
      <c r="I131" s="604">
        <v>1</v>
      </c>
      <c r="J131" s="605">
        <v>0</v>
      </c>
      <c r="K131" s="605">
        <v>2</v>
      </c>
      <c r="L131" s="606">
        <v>2</v>
      </c>
      <c r="M131" s="607">
        <v>5818</v>
      </c>
      <c r="N131" s="607">
        <v>2851</v>
      </c>
      <c r="O131" s="605">
        <v>2</v>
      </c>
      <c r="P131" s="608">
        <v>1</v>
      </c>
      <c r="Q131" s="608"/>
      <c r="R131" s="608"/>
      <c r="S131" s="608"/>
      <c r="T131" s="608"/>
      <c r="U131" s="608"/>
      <c r="V131" s="608"/>
      <c r="W131" s="608"/>
      <c r="X131" s="608"/>
      <c r="Y131" s="537">
        <v>0</v>
      </c>
      <c r="Z131" s="608" t="s">
        <v>435</v>
      </c>
      <c r="AB131" s="608" t="str">
        <f>IF(BP131=1,"Female","Male")</f>
        <v>Male</v>
      </c>
      <c r="AC131" s="537">
        <f>IF(Z131="stood down",1,0)</f>
        <v>0</v>
      </c>
      <c r="AD131" s="537">
        <f>IF(Z131="unopposed",1,0)</f>
        <v>0</v>
      </c>
      <c r="AE131" s="537">
        <f>IF(Z131="defeated",1,0)</f>
        <v>1</v>
      </c>
      <c r="AF131" s="605">
        <v>1</v>
      </c>
      <c r="AG131" s="596">
        <v>5796</v>
      </c>
      <c r="AH131" s="607">
        <v>22</v>
      </c>
      <c r="AI131" s="609">
        <v>3.7813681677552422E-3</v>
      </c>
      <c r="AJ131" s="607">
        <v>5818</v>
      </c>
      <c r="AK131" s="607">
        <v>9620</v>
      </c>
      <c r="AL131" s="608">
        <v>0.60478170478170479</v>
      </c>
      <c r="AM131" s="596">
        <v>5796</v>
      </c>
      <c r="AN131" s="596">
        <v>22</v>
      </c>
      <c r="AO131" s="607">
        <v>5818</v>
      </c>
      <c r="AP131" s="607">
        <v>2831</v>
      </c>
      <c r="AQ131" s="608">
        <v>0.48844030365769497</v>
      </c>
      <c r="AR131" s="607">
        <v>20</v>
      </c>
      <c r="AS131" s="608">
        <v>0.90909090909090906</v>
      </c>
      <c r="AT131" s="607">
        <v>2851</v>
      </c>
      <c r="AU131" s="608">
        <v>0.4900309384668271</v>
      </c>
      <c r="AV131" s="607">
        <v>11</v>
      </c>
      <c r="AW131" s="608">
        <v>3.885552808194984E-3</v>
      </c>
      <c r="AX131" s="607">
        <v>3</v>
      </c>
      <c r="AY131" s="608">
        <v>0.15</v>
      </c>
      <c r="AZ131" s="607">
        <v>14</v>
      </c>
      <c r="BA131" s="608">
        <v>4.9105576990529642E-3</v>
      </c>
      <c r="BB131" s="607">
        <v>11</v>
      </c>
      <c r="BC131" s="608">
        <v>1</v>
      </c>
      <c r="BD131" s="607">
        <v>3</v>
      </c>
      <c r="BE131" s="608">
        <v>1</v>
      </c>
      <c r="BF131" s="607">
        <v>14</v>
      </c>
      <c r="BG131" s="608">
        <v>1</v>
      </c>
      <c r="BH131" s="607">
        <v>0</v>
      </c>
      <c r="BI131" s="608">
        <v>0</v>
      </c>
      <c r="BJ131" s="607">
        <v>39</v>
      </c>
      <c r="BK131" s="608">
        <v>1.3679410733076113E-2</v>
      </c>
      <c r="BL131" s="607">
        <v>39</v>
      </c>
      <c r="BM131" s="608">
        <v>1.3679410733076113E-2</v>
      </c>
      <c r="BN131" s="607">
        <v>0</v>
      </c>
      <c r="BO131" s="608">
        <v>0</v>
      </c>
      <c r="BP131" s="607">
        <v>0</v>
      </c>
      <c r="BQ131" s="608">
        <v>0</v>
      </c>
    </row>
    <row r="132" spans="1:69" s="911" customFormat="1" ht="13.5" thickBot="1" x14ac:dyDescent="0.25">
      <c r="A132" s="593" t="s">
        <v>252</v>
      </c>
      <c r="B132" s="593" t="s">
        <v>515</v>
      </c>
      <c r="C132" s="593" t="s">
        <v>504</v>
      </c>
      <c r="D132" s="593" t="s">
        <v>519</v>
      </c>
      <c r="E132" s="593" t="str">
        <f t="shared" si="6"/>
        <v>l</v>
      </c>
      <c r="F132" s="909" t="s">
        <v>1210</v>
      </c>
      <c r="G132" s="910">
        <f>IF(ISERROR(FIND("/",F132)),1,LEFT(F132,1))*1</f>
        <v>1</v>
      </c>
      <c r="H132" s="910">
        <f>IF(ISERROR(FIND("/",F132)),1,RIGHT(F132,1))*1</f>
        <v>1</v>
      </c>
      <c r="I132" s="604">
        <v>12</v>
      </c>
      <c r="J132" s="605">
        <v>0</v>
      </c>
      <c r="K132" s="605">
        <v>32</v>
      </c>
      <c r="L132" s="606">
        <v>2.6666666666666665</v>
      </c>
      <c r="M132" s="607">
        <v>2586.4166666666665</v>
      </c>
      <c r="N132" s="607">
        <v>1561.6666666666667</v>
      </c>
      <c r="O132" s="605">
        <v>10</v>
      </c>
      <c r="P132" s="608">
        <v>0.3125</v>
      </c>
      <c r="Q132" s="605">
        <v>9</v>
      </c>
      <c r="R132" s="608">
        <v>0.75</v>
      </c>
      <c r="S132" s="605">
        <v>9</v>
      </c>
      <c r="T132" s="608">
        <v>0.69230769230769229</v>
      </c>
      <c r="U132" s="605">
        <v>0</v>
      </c>
      <c r="V132" s="608">
        <v>0</v>
      </c>
      <c r="W132" s="605">
        <v>0</v>
      </c>
      <c r="X132" s="608">
        <v>0</v>
      </c>
      <c r="Y132" s="608"/>
      <c r="Z132" s="608"/>
      <c r="AB132" s="608"/>
      <c r="AC132" s="608"/>
      <c r="AD132" s="608"/>
      <c r="AE132" s="608"/>
      <c r="AF132" s="608"/>
      <c r="AG132" s="596">
        <v>30966</v>
      </c>
      <c r="AH132" s="607">
        <v>71</v>
      </c>
      <c r="AI132" s="609">
        <v>2.2875922286303444E-3</v>
      </c>
      <c r="AJ132" s="607">
        <v>31037</v>
      </c>
      <c r="AK132" s="607">
        <v>43400</v>
      </c>
      <c r="AL132" s="608">
        <v>0.71513824884792632</v>
      </c>
      <c r="AM132" s="596">
        <v>30966</v>
      </c>
      <c r="AN132" s="596">
        <v>71</v>
      </c>
      <c r="AO132" s="607">
        <v>31037</v>
      </c>
      <c r="AP132" s="607">
        <v>18676</v>
      </c>
      <c r="AQ132" s="608">
        <v>0.60311309177807915</v>
      </c>
      <c r="AR132" s="607">
        <v>64</v>
      </c>
      <c r="AS132" s="608">
        <v>0.90140845070422537</v>
      </c>
      <c r="AT132" s="607">
        <v>18740</v>
      </c>
      <c r="AU132" s="608">
        <v>0.60379546992299515</v>
      </c>
      <c r="AV132" s="607">
        <v>236</v>
      </c>
      <c r="AW132" s="608">
        <v>1.2636538873420432E-2</v>
      </c>
      <c r="AX132" s="607">
        <v>7</v>
      </c>
      <c r="AY132" s="608">
        <v>0.109375</v>
      </c>
      <c r="AZ132" s="605">
        <v>243</v>
      </c>
      <c r="BA132" s="608">
        <v>1.296691568836713E-2</v>
      </c>
      <c r="BB132" s="607">
        <v>224</v>
      </c>
      <c r="BC132" s="608">
        <v>0.94915254237288138</v>
      </c>
      <c r="BD132" s="607">
        <v>7</v>
      </c>
      <c r="BE132" s="608">
        <v>1</v>
      </c>
      <c r="BF132" s="605">
        <v>231</v>
      </c>
      <c r="BG132" s="608">
        <v>0.95061728395061729</v>
      </c>
      <c r="BH132" s="607">
        <v>103</v>
      </c>
      <c r="BI132" s="608">
        <v>5.4962646744930628E-3</v>
      </c>
      <c r="BJ132" s="607">
        <v>73</v>
      </c>
      <c r="BK132" s="608">
        <v>3.8954108858057631E-3</v>
      </c>
      <c r="BL132" s="607">
        <v>176</v>
      </c>
      <c r="BM132" s="608">
        <v>9.3916755602988268E-3</v>
      </c>
      <c r="BN132" s="605">
        <v>11</v>
      </c>
      <c r="BO132" s="608">
        <v>0.34375</v>
      </c>
      <c r="BP132" s="605">
        <v>3</v>
      </c>
      <c r="BQ132" s="608">
        <v>0.25</v>
      </c>
    </row>
    <row r="133" spans="1:69" s="911" customFormat="1" ht="13.5" thickBot="1" x14ac:dyDescent="0.25">
      <c r="A133" s="593" t="s">
        <v>252</v>
      </c>
      <c r="B133" s="593" t="s">
        <v>509</v>
      </c>
      <c r="C133" s="593" t="s">
        <v>504</v>
      </c>
      <c r="D133" s="593" t="s">
        <v>519</v>
      </c>
      <c r="E133" s="593" t="str">
        <f t="shared" si="6"/>
        <v>l</v>
      </c>
      <c r="F133" s="593"/>
      <c r="G133" s="593"/>
      <c r="H133" s="593"/>
      <c r="I133" s="604">
        <v>1</v>
      </c>
      <c r="J133" s="605">
        <v>0</v>
      </c>
      <c r="K133" s="605">
        <v>5</v>
      </c>
      <c r="L133" s="606">
        <v>5</v>
      </c>
      <c r="M133" s="607">
        <v>31037</v>
      </c>
      <c r="N133" s="607">
        <v>18740</v>
      </c>
      <c r="O133" s="605">
        <v>2</v>
      </c>
      <c r="P133" s="608">
        <v>0.4</v>
      </c>
      <c r="Q133" s="608"/>
      <c r="R133" s="608"/>
      <c r="S133" s="608"/>
      <c r="T133" s="608"/>
      <c r="U133" s="608"/>
      <c r="V133" s="608"/>
      <c r="W133" s="608"/>
      <c r="X133" s="608"/>
      <c r="Y133" s="537">
        <v>4</v>
      </c>
      <c r="Z133" s="608" t="s">
        <v>310</v>
      </c>
      <c r="AB133" s="608" t="str">
        <f>IF(BP133=1,"Female","Male")</f>
        <v>Female</v>
      </c>
      <c r="AC133" s="537">
        <f>IF(Z133="stood down",1,0)</f>
        <v>1</v>
      </c>
      <c r="AD133" s="537">
        <f>IF(Z133="unopposed",1,0)</f>
        <v>0</v>
      </c>
      <c r="AE133" s="537">
        <f>IF(Z133="defeated",1,0)</f>
        <v>0</v>
      </c>
      <c r="AF133" s="605">
        <v>0</v>
      </c>
      <c r="AG133" s="596">
        <v>30966</v>
      </c>
      <c r="AH133" s="607">
        <v>71</v>
      </c>
      <c r="AI133" s="609">
        <v>2.2875922286303444E-3</v>
      </c>
      <c r="AJ133" s="607">
        <v>31037</v>
      </c>
      <c r="AK133" s="607">
        <v>43400</v>
      </c>
      <c r="AL133" s="608">
        <v>0.71513824884792632</v>
      </c>
      <c r="AM133" s="596">
        <v>30966</v>
      </c>
      <c r="AN133" s="596">
        <v>71</v>
      </c>
      <c r="AO133" s="607">
        <v>31037</v>
      </c>
      <c r="AP133" s="607">
        <v>18676</v>
      </c>
      <c r="AQ133" s="608">
        <v>0.60311309177807915</v>
      </c>
      <c r="AR133" s="607">
        <v>64</v>
      </c>
      <c r="AS133" s="608">
        <v>0.90140845070422537</v>
      </c>
      <c r="AT133" s="607">
        <v>18740</v>
      </c>
      <c r="AU133" s="608">
        <v>0.60379546992299515</v>
      </c>
      <c r="AV133" s="607">
        <v>236</v>
      </c>
      <c r="AW133" s="608">
        <v>1.2636538873420432E-2</v>
      </c>
      <c r="AX133" s="607">
        <v>7</v>
      </c>
      <c r="AY133" s="608">
        <v>0.109375</v>
      </c>
      <c r="AZ133" s="607">
        <v>243</v>
      </c>
      <c r="BA133" s="608">
        <v>1.296691568836713E-2</v>
      </c>
      <c r="BB133" s="607">
        <v>224</v>
      </c>
      <c r="BC133" s="608">
        <v>0.94915254237288138</v>
      </c>
      <c r="BD133" s="607">
        <v>7</v>
      </c>
      <c r="BE133" s="608">
        <v>1</v>
      </c>
      <c r="BF133" s="607">
        <v>231</v>
      </c>
      <c r="BG133" s="608">
        <v>0.95061728395061729</v>
      </c>
      <c r="BH133" s="607">
        <v>41</v>
      </c>
      <c r="BI133" s="608">
        <v>2.1878335112059766E-3</v>
      </c>
      <c r="BJ133" s="607">
        <v>272</v>
      </c>
      <c r="BK133" s="608">
        <v>1.4514407684098186E-2</v>
      </c>
      <c r="BL133" s="607">
        <v>313</v>
      </c>
      <c r="BM133" s="608">
        <v>1.6702241195304161E-2</v>
      </c>
      <c r="BN133" s="607">
        <v>3</v>
      </c>
      <c r="BO133" s="608">
        <v>0.6</v>
      </c>
      <c r="BP133" s="607">
        <v>1</v>
      </c>
      <c r="BQ133" s="608">
        <v>1</v>
      </c>
    </row>
    <row r="134" spans="1:69" s="911" customFormat="1" ht="13.5" thickBot="1" x14ac:dyDescent="0.25">
      <c r="A134" s="593" t="s">
        <v>257</v>
      </c>
      <c r="B134" s="593" t="s">
        <v>527</v>
      </c>
      <c r="C134" s="593" t="s">
        <v>518</v>
      </c>
      <c r="D134" s="593" t="s">
        <v>519</v>
      </c>
      <c r="E134" s="593" t="str">
        <f>IF(AK134&gt;100000,"l","s")</f>
        <v>l</v>
      </c>
      <c r="F134" s="909" t="s">
        <v>1098</v>
      </c>
      <c r="G134" s="910">
        <f>IF(ISERROR(FIND("/",F134)),1,LEFT(F134,1))*1</f>
        <v>5</v>
      </c>
      <c r="H134" s="910">
        <f>IF(ISERROR(FIND("/",F134)),1,RIGHT(F134,1))*1</f>
        <v>5</v>
      </c>
      <c r="I134" s="604">
        <v>14</v>
      </c>
      <c r="J134" s="605">
        <v>0</v>
      </c>
      <c r="K134" s="605">
        <v>44</v>
      </c>
      <c r="L134" s="606">
        <v>3.1428571428571428</v>
      </c>
      <c r="M134" s="607">
        <v>9682.5714285714294</v>
      </c>
      <c r="N134" s="607">
        <v>3873.7142857142858</v>
      </c>
      <c r="O134" s="605">
        <v>13</v>
      </c>
      <c r="P134" s="608">
        <v>0.29545454545454547</v>
      </c>
      <c r="Q134" s="605">
        <v>11</v>
      </c>
      <c r="R134" s="608">
        <v>0.7857142857142857</v>
      </c>
      <c r="S134" s="605">
        <v>12</v>
      </c>
      <c r="T134" s="608">
        <v>0.8</v>
      </c>
      <c r="U134" s="605">
        <v>0</v>
      </c>
      <c r="V134" s="608">
        <v>0</v>
      </c>
      <c r="W134" s="605">
        <v>0</v>
      </c>
      <c r="X134" s="608">
        <v>0</v>
      </c>
      <c r="Y134" s="608"/>
      <c r="Z134" s="608"/>
      <c r="AB134" s="608"/>
      <c r="AC134" s="608"/>
      <c r="AD134" s="608"/>
      <c r="AE134" s="608"/>
      <c r="AF134" s="608"/>
      <c r="AG134" s="126">
        <v>135244</v>
      </c>
      <c r="AH134" s="607">
        <v>312</v>
      </c>
      <c r="AI134" s="609">
        <v>2.3016317979285316E-3</v>
      </c>
      <c r="AJ134" s="607">
        <v>135556</v>
      </c>
      <c r="AK134" s="607">
        <v>195500</v>
      </c>
      <c r="AL134" s="608">
        <v>0.69338107416879791</v>
      </c>
      <c r="AM134" s="596">
        <v>135244</v>
      </c>
      <c r="AN134" s="596">
        <v>312</v>
      </c>
      <c r="AO134" s="607">
        <v>135556</v>
      </c>
      <c r="AP134" s="607">
        <v>53970</v>
      </c>
      <c r="AQ134" s="608">
        <v>0.3990565200674337</v>
      </c>
      <c r="AR134" s="607">
        <v>262</v>
      </c>
      <c r="AS134" s="608">
        <v>0.83974358974358976</v>
      </c>
      <c r="AT134" s="607">
        <v>54232</v>
      </c>
      <c r="AU134" s="608">
        <v>0.40007081943993628</v>
      </c>
      <c r="AV134" s="607">
        <v>756</v>
      </c>
      <c r="AW134" s="608">
        <v>1.4007782101167316E-2</v>
      </c>
      <c r="AX134" s="607">
        <v>18</v>
      </c>
      <c r="AY134" s="608">
        <v>6.8702290076335881E-2</v>
      </c>
      <c r="AZ134" s="607">
        <v>774</v>
      </c>
      <c r="BA134" s="608">
        <v>1.4272016521610857E-2</v>
      </c>
      <c r="BB134" s="607">
        <v>615</v>
      </c>
      <c r="BC134" s="608">
        <v>0.81349206349206349</v>
      </c>
      <c r="BD134" s="607">
        <v>17</v>
      </c>
      <c r="BE134" s="608">
        <v>0.94444444444444442</v>
      </c>
      <c r="BF134" s="607">
        <v>632</v>
      </c>
      <c r="BG134" s="608">
        <v>0.81653746770025837</v>
      </c>
      <c r="BH134" s="607">
        <v>432</v>
      </c>
      <c r="BI134" s="608">
        <v>7.9657766632246652E-3</v>
      </c>
      <c r="BJ134" s="607">
        <v>1511</v>
      </c>
      <c r="BK134" s="608">
        <v>2.7861779023454786E-2</v>
      </c>
      <c r="BL134" s="607">
        <v>1943</v>
      </c>
      <c r="BM134" s="608">
        <v>3.5827555686679453E-2</v>
      </c>
      <c r="BN134" s="607">
        <v>14</v>
      </c>
      <c r="BO134" s="608">
        <v>0.31818181818181818</v>
      </c>
      <c r="BP134" s="607">
        <v>6</v>
      </c>
      <c r="BQ134" s="608">
        <v>0.42857142857142855</v>
      </c>
    </row>
    <row r="135" spans="1:69" s="911" customFormat="1" ht="13.5" thickBot="1" x14ac:dyDescent="0.25">
      <c r="A135" s="593" t="s">
        <v>257</v>
      </c>
      <c r="B135" s="593" t="s">
        <v>509</v>
      </c>
      <c r="C135" s="593" t="s">
        <v>518</v>
      </c>
      <c r="D135" s="593" t="s">
        <v>519</v>
      </c>
      <c r="E135" s="593" t="str">
        <f>IF(AK135&gt;100000,"l","s")</f>
        <v>l</v>
      </c>
      <c r="F135" s="593"/>
      <c r="G135" s="593"/>
      <c r="H135" s="593"/>
      <c r="I135" s="604">
        <v>1</v>
      </c>
      <c r="J135" s="605">
        <v>0</v>
      </c>
      <c r="K135" s="605">
        <v>6</v>
      </c>
      <c r="L135" s="606">
        <v>6</v>
      </c>
      <c r="M135" s="607">
        <v>135556</v>
      </c>
      <c r="N135" s="607">
        <v>54232</v>
      </c>
      <c r="O135" s="605">
        <v>3</v>
      </c>
      <c r="P135" s="608">
        <v>0.5</v>
      </c>
      <c r="Q135" s="608"/>
      <c r="R135" s="608"/>
      <c r="S135" s="608"/>
      <c r="T135" s="608"/>
      <c r="U135" s="608"/>
      <c r="V135" s="608"/>
      <c r="W135" s="608"/>
      <c r="X135" s="608"/>
      <c r="Y135" s="537">
        <v>2</v>
      </c>
      <c r="Z135" s="608" t="s">
        <v>435</v>
      </c>
      <c r="AB135" s="608" t="str">
        <f>IF(BP135=1,"Female","Male")</f>
        <v>Female</v>
      </c>
      <c r="AC135" s="537">
        <f>IF(Z135="stood down",1,0)</f>
        <v>0</v>
      </c>
      <c r="AD135" s="537">
        <f>IF(Z135="unopposed",1,0)</f>
        <v>0</v>
      </c>
      <c r="AE135" s="537">
        <f>IF(Z135="defeated",1,0)</f>
        <v>1</v>
      </c>
      <c r="AF135" s="605">
        <v>1</v>
      </c>
      <c r="AG135" s="126">
        <v>135244</v>
      </c>
      <c r="AH135" s="607">
        <v>312</v>
      </c>
      <c r="AI135" s="609">
        <v>2.3016317979285316E-3</v>
      </c>
      <c r="AJ135" s="607">
        <v>135556</v>
      </c>
      <c r="AK135" s="607">
        <v>195500</v>
      </c>
      <c r="AL135" s="608">
        <v>0.69338107416879791</v>
      </c>
      <c r="AM135" s="596">
        <v>135244</v>
      </c>
      <c r="AN135" s="596">
        <v>312</v>
      </c>
      <c r="AO135" s="607">
        <v>135556</v>
      </c>
      <c r="AP135" s="607">
        <v>53970</v>
      </c>
      <c r="AQ135" s="608">
        <v>0.3990565200674337</v>
      </c>
      <c r="AR135" s="607">
        <v>262</v>
      </c>
      <c r="AS135" s="608">
        <v>0.83974358974358976</v>
      </c>
      <c r="AT135" s="607">
        <v>54232</v>
      </c>
      <c r="AU135" s="608">
        <v>0.40007081943993628</v>
      </c>
      <c r="AV135" s="607">
        <v>756</v>
      </c>
      <c r="AW135" s="608">
        <v>1.4007782101167316E-2</v>
      </c>
      <c r="AX135" s="607">
        <v>18</v>
      </c>
      <c r="AY135" s="608">
        <v>6.8702290076335881E-2</v>
      </c>
      <c r="AZ135" s="607">
        <v>774</v>
      </c>
      <c r="BA135" s="608">
        <v>1.4272016521610857E-2</v>
      </c>
      <c r="BB135" s="607">
        <v>615</v>
      </c>
      <c r="BC135" s="608">
        <v>0.81349206349206349</v>
      </c>
      <c r="BD135" s="607">
        <v>17</v>
      </c>
      <c r="BE135" s="608">
        <v>0.94444444444444442</v>
      </c>
      <c r="BF135" s="607">
        <v>632</v>
      </c>
      <c r="BG135" s="608">
        <v>0.81653746770025837</v>
      </c>
      <c r="BH135" s="607">
        <v>100</v>
      </c>
      <c r="BI135" s="608">
        <v>1.8439297831538575E-3</v>
      </c>
      <c r="BJ135" s="607">
        <v>763</v>
      </c>
      <c r="BK135" s="608">
        <v>1.4069184245463932E-2</v>
      </c>
      <c r="BL135" s="607">
        <v>863</v>
      </c>
      <c r="BM135" s="608">
        <v>1.5913114028617791E-2</v>
      </c>
      <c r="BN135" s="607">
        <v>2</v>
      </c>
      <c r="BO135" s="608">
        <v>0.33333333333333331</v>
      </c>
      <c r="BP135" s="607">
        <v>1</v>
      </c>
      <c r="BQ135" s="608">
        <v>1</v>
      </c>
    </row>
    <row r="136" spans="1:69" s="911" customFormat="1" ht="13.5" thickBot="1" x14ac:dyDescent="0.25">
      <c r="A136" s="593" t="s">
        <v>261</v>
      </c>
      <c r="B136" s="593" t="s">
        <v>528</v>
      </c>
      <c r="C136" s="593" t="s">
        <v>504</v>
      </c>
      <c r="D136" s="593" t="s">
        <v>519</v>
      </c>
      <c r="E136" s="593" t="str">
        <f>IF(AK136&gt;200000,"l","s")</f>
        <v>l</v>
      </c>
      <c r="F136" s="909" t="s">
        <v>1101</v>
      </c>
      <c r="G136" s="910">
        <f>IF(ISERROR(FIND("/",F136)),1,LEFT(F136,1))*1</f>
        <v>6</v>
      </c>
      <c r="H136" s="910">
        <f>IF(ISERROR(FIND("/",F136)),1,RIGHT(F136,1))*1</f>
        <v>6</v>
      </c>
      <c r="I136" s="604">
        <v>13</v>
      </c>
      <c r="J136" s="605">
        <v>0</v>
      </c>
      <c r="K136" s="605">
        <v>30</v>
      </c>
      <c r="L136" s="914">
        <v>2.3076923076923075</v>
      </c>
      <c r="M136" s="607">
        <v>25820.153846153848</v>
      </c>
      <c r="N136" s="607">
        <v>11007.538461538461</v>
      </c>
      <c r="O136" s="605">
        <v>13</v>
      </c>
      <c r="P136" s="915">
        <v>0.43333333333333335</v>
      </c>
      <c r="Q136" s="605">
        <v>9</v>
      </c>
      <c r="R136" s="915">
        <v>0.69230769230769229</v>
      </c>
      <c r="S136" s="915"/>
      <c r="T136" s="915"/>
      <c r="U136" s="915"/>
      <c r="V136" s="915"/>
      <c r="W136" s="915"/>
      <c r="X136" s="915"/>
      <c r="Y136" s="915"/>
      <c r="Z136" s="915"/>
      <c r="AA136" s="915"/>
      <c r="AB136" s="915"/>
      <c r="AC136" s="915"/>
      <c r="AD136" s="915"/>
      <c r="AE136" s="915"/>
      <c r="AF136" s="915"/>
      <c r="AG136" s="126">
        <v>334898</v>
      </c>
      <c r="AH136" s="607">
        <v>764</v>
      </c>
      <c r="AI136" s="609">
        <v>2.2760991711900662E-3</v>
      </c>
      <c r="AJ136" s="607">
        <v>335662</v>
      </c>
      <c r="AK136" s="607">
        <v>478600</v>
      </c>
      <c r="AL136" s="608">
        <v>0.70134141245298787</v>
      </c>
      <c r="AM136" s="596">
        <v>334898</v>
      </c>
      <c r="AN136" s="596">
        <v>764</v>
      </c>
      <c r="AO136" s="607">
        <v>335662</v>
      </c>
      <c r="AP136" s="607">
        <v>142462</v>
      </c>
      <c r="AQ136" s="608">
        <v>0.42538922298729764</v>
      </c>
      <c r="AR136" s="607">
        <v>636</v>
      </c>
      <c r="AS136" s="608">
        <v>0.83246073298429324</v>
      </c>
      <c r="AT136" s="607">
        <v>143098</v>
      </c>
      <c r="AU136" s="608">
        <v>0.42631575811381689</v>
      </c>
      <c r="AV136" s="607">
        <v>1686</v>
      </c>
      <c r="AW136" s="608">
        <v>1.1834734876668866E-2</v>
      </c>
      <c r="AX136" s="607">
        <v>101</v>
      </c>
      <c r="AY136" s="608">
        <v>0.15880503144654087</v>
      </c>
      <c r="AZ136" s="607">
        <v>1787</v>
      </c>
      <c r="BA136" s="608">
        <v>1.2487945324183427E-2</v>
      </c>
      <c r="BB136" s="607">
        <v>1411</v>
      </c>
      <c r="BC136" s="608">
        <v>0.83689205219454332</v>
      </c>
      <c r="BD136" s="607">
        <v>70</v>
      </c>
      <c r="BE136" s="608">
        <v>0.69306930693069302</v>
      </c>
      <c r="BF136" s="607">
        <v>1481</v>
      </c>
      <c r="BG136" s="608">
        <v>0.82876329043088981</v>
      </c>
      <c r="BH136" s="607">
        <v>3614</v>
      </c>
      <c r="BI136" s="608">
        <v>2.525541936295406E-2</v>
      </c>
      <c r="BJ136" s="607">
        <v>8137</v>
      </c>
      <c r="BK136" s="608">
        <v>5.6863128764902376E-2</v>
      </c>
      <c r="BL136" s="607">
        <v>11751</v>
      </c>
      <c r="BM136" s="608">
        <v>8.2118548127856433E-2</v>
      </c>
      <c r="BN136" s="607">
        <v>11</v>
      </c>
      <c r="BO136" s="608">
        <v>0.36666666666666664</v>
      </c>
      <c r="BP136" s="607">
        <v>6</v>
      </c>
      <c r="BQ136" s="608">
        <v>0.46153846153846156</v>
      </c>
    </row>
    <row r="137" spans="1:69" s="911" customFormat="1" ht="13.5" thickBot="1" x14ac:dyDescent="0.25">
      <c r="A137" s="593" t="s">
        <v>650</v>
      </c>
      <c r="B137" s="593" t="s">
        <v>528</v>
      </c>
      <c r="C137" s="593" t="s">
        <v>504</v>
      </c>
      <c r="D137" s="593" t="s">
        <v>505</v>
      </c>
      <c r="E137" s="593" t="str">
        <f>IF(AK137&gt;200000,"l","s")</f>
        <v>s</v>
      </c>
      <c r="F137" s="909" t="s">
        <v>1095</v>
      </c>
      <c r="G137" s="910">
        <f>IF(ISERROR(FIND("/",F137)),1,LEFT(F137,1))*1</f>
        <v>3</v>
      </c>
      <c r="H137" s="910">
        <f>IF(ISERROR(FIND("/",F137)),1,RIGHT(F137,1))*1</f>
        <v>3</v>
      </c>
      <c r="I137" s="465">
        <v>7</v>
      </c>
      <c r="J137" s="605">
        <v>0</v>
      </c>
      <c r="K137" s="605">
        <v>15</v>
      </c>
      <c r="L137" s="914">
        <v>2.1428571428571428</v>
      </c>
      <c r="M137" s="607">
        <v>3295</v>
      </c>
      <c r="N137" s="607">
        <v>1756.2857142857142</v>
      </c>
      <c r="O137" s="605">
        <v>7</v>
      </c>
      <c r="P137" s="915">
        <v>0.46666666666666667</v>
      </c>
      <c r="Q137" s="605">
        <v>6</v>
      </c>
      <c r="R137" s="915">
        <v>0.8571428571428571</v>
      </c>
      <c r="S137" s="915"/>
      <c r="T137" s="915"/>
      <c r="U137" s="915"/>
      <c r="V137" s="915"/>
      <c r="W137" s="915"/>
      <c r="X137" s="915"/>
      <c r="Y137" s="915"/>
      <c r="Z137" s="915"/>
      <c r="AA137" s="915"/>
      <c r="AB137" s="915"/>
      <c r="AC137" s="915"/>
      <c r="AD137" s="915"/>
      <c r="AE137" s="915"/>
      <c r="AF137" s="915"/>
      <c r="AG137" s="596">
        <v>22934</v>
      </c>
      <c r="AH137" s="596">
        <v>131</v>
      </c>
      <c r="AI137" s="609">
        <v>5.6796011272490787E-3</v>
      </c>
      <c r="AJ137" s="607">
        <v>23065</v>
      </c>
      <c r="AK137" s="607">
        <v>32590</v>
      </c>
      <c r="AL137" s="608">
        <v>0.70773243326173674</v>
      </c>
      <c r="AM137" s="596">
        <v>22934</v>
      </c>
      <c r="AN137" s="596">
        <v>131</v>
      </c>
      <c r="AO137" s="607">
        <v>23065</v>
      </c>
      <c r="AP137" s="596">
        <v>12234</v>
      </c>
      <c r="AQ137" s="608">
        <v>0.53344379523851049</v>
      </c>
      <c r="AR137" s="596">
        <v>60</v>
      </c>
      <c r="AS137" s="608">
        <v>0.4580152671755725</v>
      </c>
      <c r="AT137" s="607">
        <v>12294</v>
      </c>
      <c r="AU137" s="608">
        <v>0.53301539128549746</v>
      </c>
      <c r="AV137" s="596">
        <v>77</v>
      </c>
      <c r="AW137" s="608">
        <v>6.2939349354258619E-3</v>
      </c>
      <c r="AX137" s="596">
        <v>5</v>
      </c>
      <c r="AY137" s="608">
        <v>8.3333333333333329E-2</v>
      </c>
      <c r="AZ137" s="607">
        <v>82</v>
      </c>
      <c r="BA137" s="608">
        <v>6.669920286318529E-3</v>
      </c>
      <c r="BB137" s="596">
        <v>74</v>
      </c>
      <c r="BC137" s="608">
        <v>0.96103896103896103</v>
      </c>
      <c r="BD137" s="596">
        <v>4</v>
      </c>
      <c r="BE137" s="608">
        <v>0.8</v>
      </c>
      <c r="BF137" s="607">
        <v>78</v>
      </c>
      <c r="BG137" s="608">
        <v>0.95121951219512191</v>
      </c>
      <c r="BH137" s="596">
        <v>23</v>
      </c>
      <c r="BI137" s="608">
        <v>1.8708312998210509E-3</v>
      </c>
      <c r="BJ137" s="596">
        <v>495</v>
      </c>
      <c r="BK137" s="608">
        <v>4.026354319180088E-2</v>
      </c>
      <c r="BL137" s="607">
        <v>518</v>
      </c>
      <c r="BM137" s="608">
        <v>4.2134374491621926E-2</v>
      </c>
      <c r="BN137" s="607">
        <v>0</v>
      </c>
      <c r="BO137" s="608">
        <v>0</v>
      </c>
      <c r="BP137" s="607">
        <v>0</v>
      </c>
      <c r="BQ137" s="608">
        <v>0</v>
      </c>
    </row>
    <row r="138" spans="1:69" s="911" customFormat="1" ht="13.5" thickBot="1" x14ac:dyDescent="0.25">
      <c r="A138" s="593" t="s">
        <v>272</v>
      </c>
      <c r="B138" s="593" t="s">
        <v>515</v>
      </c>
      <c r="C138" s="593" t="s">
        <v>504</v>
      </c>
      <c r="D138" s="593" t="s">
        <v>519</v>
      </c>
      <c r="E138" s="593" t="str">
        <f t="shared" ref="E138:E145" si="7">IF(AK138&gt;20000,"l","s")</f>
        <v>l</v>
      </c>
      <c r="F138" s="909" t="s">
        <v>1092</v>
      </c>
      <c r="G138" s="910">
        <f>IF(ISERROR(FIND("/",F138)),1,LEFT(F138,1))*1</f>
        <v>4</v>
      </c>
      <c r="H138" s="910">
        <f>IF(ISERROR(FIND("/",F138)),1,RIGHT(F138,1))*1</f>
        <v>5</v>
      </c>
      <c r="I138" s="604">
        <v>12</v>
      </c>
      <c r="J138" s="605">
        <v>3</v>
      </c>
      <c r="K138" s="605">
        <v>19</v>
      </c>
      <c r="L138" s="606">
        <v>1.5833333333333333</v>
      </c>
      <c r="M138" s="607">
        <v>2609.6666666666665</v>
      </c>
      <c r="N138" s="607">
        <v>1065.7777777777778</v>
      </c>
      <c r="O138" s="605">
        <v>8</v>
      </c>
      <c r="P138" s="608">
        <v>0.42105263157894735</v>
      </c>
      <c r="Q138" s="605">
        <v>7</v>
      </c>
      <c r="R138" s="608">
        <v>0.58333333333333337</v>
      </c>
      <c r="S138" s="605">
        <v>8</v>
      </c>
      <c r="T138" s="608">
        <v>0.61538461538461542</v>
      </c>
      <c r="U138" s="605">
        <v>1</v>
      </c>
      <c r="V138" s="608">
        <v>5.2631578947368418E-2</v>
      </c>
      <c r="W138" s="605">
        <v>1</v>
      </c>
      <c r="X138" s="608">
        <v>8.3333333333333329E-2</v>
      </c>
      <c r="Y138" s="608"/>
      <c r="Z138" s="608"/>
      <c r="AA138" s="608"/>
      <c r="AB138" s="608"/>
      <c r="AC138" s="608"/>
      <c r="AD138" s="608"/>
      <c r="AE138" s="608"/>
      <c r="AF138" s="608"/>
      <c r="AG138" s="126">
        <v>30979</v>
      </c>
      <c r="AH138" s="607">
        <v>337</v>
      </c>
      <c r="AI138" s="609">
        <v>1.0761272193128113E-2</v>
      </c>
      <c r="AJ138" s="607">
        <v>31316</v>
      </c>
      <c r="AK138" s="607">
        <v>44760</v>
      </c>
      <c r="AL138" s="608">
        <v>0.6996425379803396</v>
      </c>
      <c r="AM138" s="596">
        <v>24344</v>
      </c>
      <c r="AN138" s="596">
        <v>325</v>
      </c>
      <c r="AO138" s="607">
        <v>24669</v>
      </c>
      <c r="AP138" s="607">
        <v>9334</v>
      </c>
      <c r="AQ138" s="608">
        <v>0.38342096615182386</v>
      </c>
      <c r="AR138" s="607">
        <v>258</v>
      </c>
      <c r="AS138" s="608">
        <v>0.79384615384615387</v>
      </c>
      <c r="AT138" s="607">
        <v>9592</v>
      </c>
      <c r="AU138" s="608">
        <v>0.38882808382990797</v>
      </c>
      <c r="AV138" s="607">
        <v>53</v>
      </c>
      <c r="AW138" s="608">
        <v>5.6781658452967647E-3</v>
      </c>
      <c r="AX138" s="605">
        <v>6</v>
      </c>
      <c r="AY138" s="608">
        <v>2.3255813953488372E-2</v>
      </c>
      <c r="AZ138" s="605">
        <v>59</v>
      </c>
      <c r="BA138" s="608">
        <v>6.1509591326105086E-3</v>
      </c>
      <c r="BB138" s="607">
        <v>15</v>
      </c>
      <c r="BC138" s="608">
        <v>0.28301886792452829</v>
      </c>
      <c r="BD138" s="605">
        <v>2</v>
      </c>
      <c r="BE138" s="608">
        <v>0.33333333333333331</v>
      </c>
      <c r="BF138" s="605">
        <v>17</v>
      </c>
      <c r="BG138" s="608">
        <v>0.28813559322033899</v>
      </c>
      <c r="BH138" s="607">
        <v>10</v>
      </c>
      <c r="BI138" s="608">
        <v>1.0425354462051709E-3</v>
      </c>
      <c r="BJ138" s="607">
        <v>173</v>
      </c>
      <c r="BK138" s="608">
        <v>1.8035863219349458E-2</v>
      </c>
      <c r="BL138" s="607">
        <v>183</v>
      </c>
      <c r="BM138" s="608">
        <v>1.9078398665554629E-2</v>
      </c>
      <c r="BN138" s="605">
        <v>5</v>
      </c>
      <c r="BO138" s="608">
        <v>0.26315789473684209</v>
      </c>
      <c r="BP138" s="605">
        <v>5</v>
      </c>
      <c r="BQ138" s="608">
        <v>0.41666666666666669</v>
      </c>
    </row>
    <row r="139" spans="1:69" s="911" customFormat="1" ht="13.5" thickBot="1" x14ac:dyDescent="0.25">
      <c r="A139" s="593" t="s">
        <v>272</v>
      </c>
      <c r="B139" s="593" t="s">
        <v>509</v>
      </c>
      <c r="C139" s="593" t="s">
        <v>504</v>
      </c>
      <c r="D139" s="593" t="s">
        <v>519</v>
      </c>
      <c r="E139" s="593" t="str">
        <f t="shared" si="7"/>
        <v>l</v>
      </c>
      <c r="F139" s="593"/>
      <c r="G139" s="593"/>
      <c r="H139" s="593"/>
      <c r="I139" s="604">
        <v>1</v>
      </c>
      <c r="J139" s="605">
        <v>1</v>
      </c>
      <c r="K139" s="605">
        <v>1</v>
      </c>
      <c r="L139" s="606">
        <v>1</v>
      </c>
      <c r="M139" s="607">
        <v>31316</v>
      </c>
      <c r="N139" s="429" t="s">
        <v>323</v>
      </c>
      <c r="O139" s="605">
        <v>1</v>
      </c>
      <c r="P139" s="608">
        <v>1</v>
      </c>
      <c r="Q139" s="608"/>
      <c r="R139" s="608"/>
      <c r="S139" s="608"/>
      <c r="T139" s="608"/>
      <c r="U139" s="608"/>
      <c r="V139" s="608"/>
      <c r="W139" s="608"/>
      <c r="X139" s="608"/>
      <c r="Y139" s="537">
        <v>0</v>
      </c>
      <c r="Z139" s="608" t="s">
        <v>510</v>
      </c>
      <c r="AB139" s="608" t="str">
        <f>IF(BP139=1,"Female","Male")</f>
        <v>Male</v>
      </c>
      <c r="AC139" s="537">
        <f>IF(Z139="stood down",1,0)</f>
        <v>0</v>
      </c>
      <c r="AD139" s="537">
        <f>IF(Z139="unopposed",1,0)</f>
        <v>1</v>
      </c>
      <c r="AE139" s="537">
        <f>IF(Z139="defeated",1,0)</f>
        <v>0</v>
      </c>
      <c r="AF139" s="605">
        <v>0</v>
      </c>
      <c r="AG139" s="596">
        <v>30979</v>
      </c>
      <c r="AH139" s="607">
        <v>337</v>
      </c>
      <c r="AI139" s="609">
        <v>1.0761272193128113E-2</v>
      </c>
      <c r="AJ139" s="607">
        <v>31316</v>
      </c>
      <c r="AK139" s="607">
        <v>44760</v>
      </c>
      <c r="AL139" s="608">
        <v>0.6996425379803396</v>
      </c>
      <c r="AM139" s="912" t="s">
        <v>323</v>
      </c>
      <c r="AN139" s="912" t="s">
        <v>323</v>
      </c>
      <c r="AO139" s="429" t="s">
        <v>323</v>
      </c>
      <c r="AP139" s="429"/>
      <c r="AQ139" s="399" t="s">
        <v>323</v>
      </c>
      <c r="AR139" s="429"/>
      <c r="AS139" s="399" t="s">
        <v>323</v>
      </c>
      <c r="AT139" s="429" t="s">
        <v>323</v>
      </c>
      <c r="AU139" s="399" t="s">
        <v>323</v>
      </c>
      <c r="AV139" s="429"/>
      <c r="AW139" s="399" t="s">
        <v>323</v>
      </c>
      <c r="AX139" s="429"/>
      <c r="AY139" s="399" t="s">
        <v>323</v>
      </c>
      <c r="AZ139" s="429" t="s">
        <v>323</v>
      </c>
      <c r="BA139" s="399" t="s">
        <v>323</v>
      </c>
      <c r="BB139" s="429"/>
      <c r="BC139" s="399" t="s">
        <v>323</v>
      </c>
      <c r="BD139" s="429"/>
      <c r="BE139" s="399" t="s">
        <v>323</v>
      </c>
      <c r="BF139" s="429" t="s">
        <v>323</v>
      </c>
      <c r="BG139" s="399" t="s">
        <v>323</v>
      </c>
      <c r="BH139" s="429"/>
      <c r="BI139" s="399" t="s">
        <v>323</v>
      </c>
      <c r="BJ139" s="429"/>
      <c r="BK139" s="399" t="s">
        <v>323</v>
      </c>
      <c r="BL139" s="429" t="s">
        <v>323</v>
      </c>
      <c r="BM139" s="399" t="s">
        <v>323</v>
      </c>
      <c r="BN139" s="607">
        <v>0</v>
      </c>
      <c r="BO139" s="608">
        <v>0</v>
      </c>
      <c r="BP139" s="607">
        <v>0</v>
      </c>
      <c r="BQ139" s="608">
        <v>0</v>
      </c>
    </row>
    <row r="140" spans="1:69" s="911" customFormat="1" ht="13.5" thickBot="1" x14ac:dyDescent="0.25">
      <c r="A140" s="593" t="s">
        <v>276</v>
      </c>
      <c r="B140" s="593" t="s">
        <v>515</v>
      </c>
      <c r="C140" s="593" t="s">
        <v>504</v>
      </c>
      <c r="D140" s="593" t="s">
        <v>505</v>
      </c>
      <c r="E140" s="593" t="str">
        <f t="shared" si="7"/>
        <v>s</v>
      </c>
      <c r="F140" s="909" t="s">
        <v>1094</v>
      </c>
      <c r="G140" s="910">
        <f>IF(ISERROR(FIND("/",F140)),1,LEFT(F140,1))*1</f>
        <v>2</v>
      </c>
      <c r="H140" s="910">
        <f>IF(ISERROR(FIND("/",F140)),1,RIGHT(F140,1))*1</f>
        <v>3</v>
      </c>
      <c r="I140" s="604">
        <v>10</v>
      </c>
      <c r="J140" s="605">
        <v>3</v>
      </c>
      <c r="K140" s="605">
        <v>16</v>
      </c>
      <c r="L140" s="606">
        <v>1.6</v>
      </c>
      <c r="M140" s="607">
        <v>589.20000000000005</v>
      </c>
      <c r="N140" s="607">
        <v>398.71428571428572</v>
      </c>
      <c r="O140" s="605">
        <v>8</v>
      </c>
      <c r="P140" s="608">
        <v>0.5</v>
      </c>
      <c r="Q140" s="605">
        <v>7</v>
      </c>
      <c r="R140" s="608">
        <v>0.7</v>
      </c>
      <c r="S140" s="605">
        <v>8</v>
      </c>
      <c r="T140" s="608">
        <v>0.72727272727272729</v>
      </c>
      <c r="U140" s="398"/>
      <c r="V140" s="399"/>
      <c r="W140" s="398"/>
      <c r="X140" s="399"/>
      <c r="Y140" s="399"/>
      <c r="Z140" s="399"/>
      <c r="AB140" s="399"/>
      <c r="AC140" s="399"/>
      <c r="AD140" s="399"/>
      <c r="AE140" s="399"/>
      <c r="AF140" s="399"/>
      <c r="AG140" s="126">
        <v>5838</v>
      </c>
      <c r="AH140" s="607">
        <v>54</v>
      </c>
      <c r="AI140" s="609">
        <v>9.1649694501018328E-3</v>
      </c>
      <c r="AJ140" s="607">
        <v>5892</v>
      </c>
      <c r="AK140" s="607">
        <v>8840</v>
      </c>
      <c r="AL140" s="608">
        <v>0.66651583710407236</v>
      </c>
      <c r="AM140" s="596">
        <v>4446</v>
      </c>
      <c r="AN140" s="596">
        <v>29</v>
      </c>
      <c r="AO140" s="607">
        <v>4475</v>
      </c>
      <c r="AP140" s="607">
        <v>2762</v>
      </c>
      <c r="AQ140" s="608">
        <v>0.62123256860098963</v>
      </c>
      <c r="AR140" s="607">
        <v>29</v>
      </c>
      <c r="AS140" s="608">
        <v>1</v>
      </c>
      <c r="AT140" s="607">
        <v>2791</v>
      </c>
      <c r="AU140" s="608">
        <v>0.62368715083798887</v>
      </c>
      <c r="AV140" s="607">
        <v>34</v>
      </c>
      <c r="AW140" s="608">
        <v>1.2309920347574221E-2</v>
      </c>
      <c r="AX140" s="605">
        <v>0</v>
      </c>
      <c r="AY140" s="608">
        <v>0</v>
      </c>
      <c r="AZ140" s="605">
        <v>34</v>
      </c>
      <c r="BA140" s="608">
        <v>1.2182013615191688E-2</v>
      </c>
      <c r="BB140" s="607">
        <v>29</v>
      </c>
      <c r="BC140" s="608">
        <v>0.8529411764705882</v>
      </c>
      <c r="BD140" s="605">
        <v>0</v>
      </c>
      <c r="BE140" s="399" t="s">
        <v>323</v>
      </c>
      <c r="BF140" s="605">
        <v>29</v>
      </c>
      <c r="BG140" s="608">
        <v>0.8529411764705882</v>
      </c>
      <c r="BH140" s="607">
        <v>5</v>
      </c>
      <c r="BI140" s="608">
        <v>1.7914725904693658E-3</v>
      </c>
      <c r="BJ140" s="607">
        <v>47</v>
      </c>
      <c r="BK140" s="608">
        <v>1.683984235041204E-2</v>
      </c>
      <c r="BL140" s="607">
        <v>52</v>
      </c>
      <c r="BM140" s="608">
        <v>1.8631314940881404E-2</v>
      </c>
      <c r="BN140" s="605">
        <v>6</v>
      </c>
      <c r="BO140" s="608">
        <v>0.375</v>
      </c>
      <c r="BP140" s="605">
        <v>1</v>
      </c>
      <c r="BQ140" s="608">
        <v>0.1</v>
      </c>
    </row>
    <row r="141" spans="1:69" s="911" customFormat="1" ht="13.5" thickBot="1" x14ac:dyDescent="0.25">
      <c r="A141" s="593" t="s">
        <v>276</v>
      </c>
      <c r="B141" s="593" t="s">
        <v>509</v>
      </c>
      <c r="C141" s="593" t="s">
        <v>504</v>
      </c>
      <c r="D141" s="593" t="s">
        <v>505</v>
      </c>
      <c r="E141" s="593" t="str">
        <f t="shared" si="7"/>
        <v>s</v>
      </c>
      <c r="F141" s="593"/>
      <c r="G141" s="593"/>
      <c r="H141" s="593"/>
      <c r="I141" s="604">
        <v>1</v>
      </c>
      <c r="J141" s="605">
        <v>0</v>
      </c>
      <c r="K141" s="605">
        <v>2</v>
      </c>
      <c r="L141" s="606">
        <v>2</v>
      </c>
      <c r="M141" s="607">
        <v>5892</v>
      </c>
      <c r="N141" s="607">
        <v>3492</v>
      </c>
      <c r="O141" s="605">
        <v>1</v>
      </c>
      <c r="P141" s="608">
        <v>0.5</v>
      </c>
      <c r="Q141" s="608"/>
      <c r="R141" s="608"/>
      <c r="S141" s="608"/>
      <c r="T141" s="608"/>
      <c r="U141" s="608"/>
      <c r="V141" s="608"/>
      <c r="W141" s="608"/>
      <c r="X141" s="608"/>
      <c r="Y141" s="537">
        <v>0</v>
      </c>
      <c r="Z141" s="608" t="s">
        <v>434</v>
      </c>
      <c r="AA141" s="911">
        <v>1</v>
      </c>
      <c r="AB141" s="608" t="str">
        <f>IF(BP141=1,"Female","Male")</f>
        <v>Female</v>
      </c>
      <c r="AC141" s="537">
        <f>IF(Z141="stood down",1,0)</f>
        <v>0</v>
      </c>
      <c r="AD141" s="537">
        <f>IF(Z141="unopposed",1,0)</f>
        <v>0</v>
      </c>
      <c r="AE141" s="537">
        <f>IF(Z141="defeated",1,0)</f>
        <v>0</v>
      </c>
      <c r="AF141" s="605">
        <v>0</v>
      </c>
      <c r="AG141" s="596">
        <v>5838</v>
      </c>
      <c r="AH141" s="607">
        <v>54</v>
      </c>
      <c r="AI141" s="609">
        <v>9.1649694501018328E-3</v>
      </c>
      <c r="AJ141" s="607">
        <v>5892</v>
      </c>
      <c r="AK141" s="607">
        <v>8840</v>
      </c>
      <c r="AL141" s="608">
        <v>0.66651583710407236</v>
      </c>
      <c r="AM141" s="596">
        <v>5838</v>
      </c>
      <c r="AN141" s="596">
        <v>54</v>
      </c>
      <c r="AO141" s="607">
        <v>5892</v>
      </c>
      <c r="AP141" s="607">
        <v>3447</v>
      </c>
      <c r="AQ141" s="608">
        <v>0.5904419321685509</v>
      </c>
      <c r="AR141" s="607">
        <v>45</v>
      </c>
      <c r="AS141" s="608">
        <v>0.83333333333333337</v>
      </c>
      <c r="AT141" s="607">
        <v>3492</v>
      </c>
      <c r="AU141" s="608">
        <v>0.59266802443991851</v>
      </c>
      <c r="AV141" s="607">
        <v>26</v>
      </c>
      <c r="AW141" s="608">
        <v>7.5427908326080647E-3</v>
      </c>
      <c r="AX141" s="607">
        <v>3</v>
      </c>
      <c r="AY141" s="608">
        <v>6.6666666666666666E-2</v>
      </c>
      <c r="AZ141" s="607">
        <v>29</v>
      </c>
      <c r="BA141" s="608">
        <v>8.3046964490263459E-3</v>
      </c>
      <c r="BB141" s="607">
        <v>22</v>
      </c>
      <c r="BC141" s="608">
        <v>0.84615384615384615</v>
      </c>
      <c r="BD141" s="607">
        <v>2</v>
      </c>
      <c r="BE141" s="608">
        <v>0.66666666666666663</v>
      </c>
      <c r="BF141" s="607">
        <v>24</v>
      </c>
      <c r="BG141" s="608">
        <v>0.82758620689655171</v>
      </c>
      <c r="BH141" s="607">
        <v>3</v>
      </c>
      <c r="BI141" s="608">
        <v>8.5910652920962198E-4</v>
      </c>
      <c r="BJ141" s="607">
        <v>63</v>
      </c>
      <c r="BK141" s="608">
        <v>1.804123711340206E-2</v>
      </c>
      <c r="BL141" s="607">
        <v>66</v>
      </c>
      <c r="BM141" s="608">
        <v>1.8900343642611683E-2</v>
      </c>
      <c r="BN141" s="607">
        <v>1</v>
      </c>
      <c r="BO141" s="608">
        <v>0.5</v>
      </c>
      <c r="BP141" s="607">
        <v>1</v>
      </c>
      <c r="BQ141" s="608">
        <v>1</v>
      </c>
    </row>
    <row r="142" spans="1:69" s="911" customFormat="1" ht="13.5" thickBot="1" x14ac:dyDescent="0.25">
      <c r="A142" s="593" t="s">
        <v>286</v>
      </c>
      <c r="B142" s="593" t="s">
        <v>515</v>
      </c>
      <c r="C142" s="593" t="s">
        <v>504</v>
      </c>
      <c r="D142" s="593" t="s">
        <v>519</v>
      </c>
      <c r="E142" s="593" t="str">
        <f t="shared" si="7"/>
        <v>l</v>
      </c>
      <c r="F142" s="909" t="s">
        <v>1099</v>
      </c>
      <c r="G142" s="910">
        <f>IF(ISERROR(FIND("/",F142)),1,LEFT(F142,1))*1</f>
        <v>4</v>
      </c>
      <c r="H142" s="910">
        <f>IF(ISERROR(FIND("/",F142)),1,RIGHT(F142,1))*1</f>
        <v>4</v>
      </c>
      <c r="I142" s="604">
        <v>10</v>
      </c>
      <c r="J142" s="605">
        <v>0</v>
      </c>
      <c r="K142" s="605">
        <v>30</v>
      </c>
      <c r="L142" s="606">
        <v>3</v>
      </c>
      <c r="M142" s="607">
        <v>2199</v>
      </c>
      <c r="N142" s="607">
        <v>1237.4000000000001</v>
      </c>
      <c r="O142" s="605">
        <v>5</v>
      </c>
      <c r="P142" s="608">
        <v>0.16666666666666666</v>
      </c>
      <c r="Q142" s="605">
        <v>4</v>
      </c>
      <c r="R142" s="608">
        <v>0.4</v>
      </c>
      <c r="S142" s="605">
        <v>5</v>
      </c>
      <c r="T142" s="608">
        <v>0.45454545454545453</v>
      </c>
      <c r="U142" s="605">
        <v>4</v>
      </c>
      <c r="V142" s="608">
        <v>0.13333333333333333</v>
      </c>
      <c r="W142" s="605">
        <v>0</v>
      </c>
      <c r="X142" s="608">
        <v>0</v>
      </c>
      <c r="Y142" s="608"/>
      <c r="Z142" s="608"/>
      <c r="AB142" s="608"/>
      <c r="AC142" s="608"/>
      <c r="AD142" s="608"/>
      <c r="AE142" s="608"/>
      <c r="AF142" s="608"/>
      <c r="AG142" s="126">
        <v>21936</v>
      </c>
      <c r="AH142" s="607">
        <v>54</v>
      </c>
      <c r="AI142" s="609">
        <v>2.4556616643929058E-3</v>
      </c>
      <c r="AJ142" s="607">
        <v>21990</v>
      </c>
      <c r="AK142" s="607">
        <v>34340</v>
      </c>
      <c r="AL142" s="608">
        <v>0.64036109493302273</v>
      </c>
      <c r="AM142" s="596">
        <v>21936</v>
      </c>
      <c r="AN142" s="596">
        <v>54</v>
      </c>
      <c r="AO142" s="607">
        <v>21990</v>
      </c>
      <c r="AP142" s="607">
        <v>12322</v>
      </c>
      <c r="AQ142" s="608">
        <v>0.56172501823486509</v>
      </c>
      <c r="AR142" s="607">
        <v>52</v>
      </c>
      <c r="AS142" s="608">
        <v>0.96296296296296291</v>
      </c>
      <c r="AT142" s="607">
        <v>12374</v>
      </c>
      <c r="AU142" s="608">
        <v>0.56271032287403366</v>
      </c>
      <c r="AV142" s="607">
        <v>168</v>
      </c>
      <c r="AW142" s="608">
        <v>1.3634150300275929E-2</v>
      </c>
      <c r="AX142" s="605">
        <v>21</v>
      </c>
      <c r="AY142" s="608">
        <v>0.40384615384615385</v>
      </c>
      <c r="AZ142" s="605">
        <v>189</v>
      </c>
      <c r="BA142" s="608">
        <v>1.527396153224503E-2</v>
      </c>
      <c r="BB142" s="607">
        <v>62</v>
      </c>
      <c r="BC142" s="608">
        <v>0.36904761904761907</v>
      </c>
      <c r="BD142" s="605">
        <v>9</v>
      </c>
      <c r="BE142" s="608">
        <v>0.42857142857142855</v>
      </c>
      <c r="BF142" s="605">
        <v>71</v>
      </c>
      <c r="BG142" s="608">
        <v>0.37566137566137564</v>
      </c>
      <c r="BH142" s="607">
        <v>118</v>
      </c>
      <c r="BI142" s="608">
        <v>9.536124131242928E-3</v>
      </c>
      <c r="BJ142" s="607">
        <v>190</v>
      </c>
      <c r="BK142" s="608">
        <v>1.535477614352675E-2</v>
      </c>
      <c r="BL142" s="607">
        <v>308</v>
      </c>
      <c r="BM142" s="608">
        <v>2.489090027476968E-2</v>
      </c>
      <c r="BN142" s="605">
        <v>7</v>
      </c>
      <c r="BO142" s="608">
        <v>0.23333333333333334</v>
      </c>
      <c r="BP142" s="605">
        <v>2</v>
      </c>
      <c r="BQ142" s="608">
        <v>0.2</v>
      </c>
    </row>
    <row r="143" spans="1:69" s="911" customFormat="1" ht="13.5" thickBot="1" x14ac:dyDescent="0.25">
      <c r="A143" s="593" t="s">
        <v>286</v>
      </c>
      <c r="B143" s="593" t="s">
        <v>509</v>
      </c>
      <c r="C143" s="593" t="s">
        <v>504</v>
      </c>
      <c r="D143" s="593" t="s">
        <v>519</v>
      </c>
      <c r="E143" s="593" t="str">
        <f t="shared" si="7"/>
        <v>l</v>
      </c>
      <c r="F143" s="593"/>
      <c r="G143" s="593"/>
      <c r="H143" s="593"/>
      <c r="I143" s="604">
        <v>1</v>
      </c>
      <c r="J143" s="605">
        <v>0</v>
      </c>
      <c r="K143" s="605">
        <v>6</v>
      </c>
      <c r="L143" s="606">
        <v>6</v>
      </c>
      <c r="M143" s="607">
        <v>21990</v>
      </c>
      <c r="N143" s="607">
        <v>12374</v>
      </c>
      <c r="O143" s="605">
        <v>3</v>
      </c>
      <c r="P143" s="608">
        <v>0.5</v>
      </c>
      <c r="Q143" s="608"/>
      <c r="R143" s="608"/>
      <c r="S143" s="608"/>
      <c r="T143" s="608"/>
      <c r="U143" s="608"/>
      <c r="V143" s="608"/>
      <c r="W143" s="608"/>
      <c r="X143" s="608"/>
      <c r="Y143" s="537">
        <v>3</v>
      </c>
      <c r="Z143" s="608" t="s">
        <v>310</v>
      </c>
      <c r="AB143" s="608" t="str">
        <f>IF(BP143=1,"Female","Male")</f>
        <v>Male</v>
      </c>
      <c r="AC143" s="537">
        <f>IF(Z143="stood down",1,0)</f>
        <v>1</v>
      </c>
      <c r="AD143" s="537">
        <f>IF(Z143="unopposed",1,0)</f>
        <v>0</v>
      </c>
      <c r="AE143" s="537">
        <f>IF(Z143="defeated",1,0)</f>
        <v>0</v>
      </c>
      <c r="AF143" s="605">
        <v>1</v>
      </c>
      <c r="AG143" s="596">
        <v>21936</v>
      </c>
      <c r="AH143" s="607">
        <v>54</v>
      </c>
      <c r="AI143" s="609">
        <v>2.4556616643929058E-3</v>
      </c>
      <c r="AJ143" s="607">
        <v>21990</v>
      </c>
      <c r="AK143" s="607">
        <v>34340</v>
      </c>
      <c r="AL143" s="608">
        <v>0.64036109493302273</v>
      </c>
      <c r="AM143" s="596">
        <v>21936</v>
      </c>
      <c r="AN143" s="596">
        <v>54</v>
      </c>
      <c r="AO143" s="607">
        <v>21990</v>
      </c>
      <c r="AP143" s="607">
        <v>12322</v>
      </c>
      <c r="AQ143" s="608">
        <v>0.56172501823486509</v>
      </c>
      <c r="AR143" s="607">
        <v>52</v>
      </c>
      <c r="AS143" s="608">
        <v>0.96296296296296291</v>
      </c>
      <c r="AT143" s="607">
        <v>12374</v>
      </c>
      <c r="AU143" s="608">
        <v>0.56271032287403366</v>
      </c>
      <c r="AV143" s="607">
        <v>168</v>
      </c>
      <c r="AW143" s="608">
        <v>1.3634150300275929E-2</v>
      </c>
      <c r="AX143" s="607">
        <v>21</v>
      </c>
      <c r="AY143" s="608">
        <v>0.40384615384615385</v>
      </c>
      <c r="AZ143" s="607">
        <v>189</v>
      </c>
      <c r="BA143" s="608">
        <v>1.527396153224503E-2</v>
      </c>
      <c r="BB143" s="607">
        <v>62</v>
      </c>
      <c r="BC143" s="608">
        <v>0.36904761904761907</v>
      </c>
      <c r="BD143" s="607">
        <v>9</v>
      </c>
      <c r="BE143" s="608">
        <v>0.42857142857142855</v>
      </c>
      <c r="BF143" s="607">
        <v>71</v>
      </c>
      <c r="BG143" s="608">
        <v>0.37566137566137564</v>
      </c>
      <c r="BH143" s="607">
        <v>31</v>
      </c>
      <c r="BI143" s="608">
        <v>2.5052529497333119E-3</v>
      </c>
      <c r="BJ143" s="607">
        <v>97</v>
      </c>
      <c r="BK143" s="608">
        <v>7.8390172943268149E-3</v>
      </c>
      <c r="BL143" s="607">
        <v>128</v>
      </c>
      <c r="BM143" s="608">
        <v>1.0344270244060125E-2</v>
      </c>
      <c r="BN143" s="607">
        <v>2</v>
      </c>
      <c r="BO143" s="608">
        <v>0.33333333333333331</v>
      </c>
      <c r="BP143" s="607">
        <v>0</v>
      </c>
      <c r="BQ143" s="608">
        <v>0</v>
      </c>
    </row>
    <row r="144" spans="1:69" s="911" customFormat="1" ht="13.5" thickBot="1" x14ac:dyDescent="0.25">
      <c r="A144" s="593" t="s">
        <v>291</v>
      </c>
      <c r="B144" s="593" t="s">
        <v>515</v>
      </c>
      <c r="C144" s="593" t="s">
        <v>504</v>
      </c>
      <c r="D144" s="593" t="s">
        <v>519</v>
      </c>
      <c r="E144" s="593" t="str">
        <f t="shared" si="7"/>
        <v>l</v>
      </c>
      <c r="F144" s="909" t="s">
        <v>1107</v>
      </c>
      <c r="G144" s="910">
        <f>IF(ISERROR(FIND("/",F144)),1,LEFT(F144,1))*1</f>
        <v>4</v>
      </c>
      <c r="H144" s="910">
        <f>IF(ISERROR(FIND("/",F144)),1,RIGHT(F144,1))*1</f>
        <v>6</v>
      </c>
      <c r="I144" s="604">
        <v>13</v>
      </c>
      <c r="J144" s="605">
        <v>2</v>
      </c>
      <c r="K144" s="605">
        <v>25</v>
      </c>
      <c r="L144" s="606">
        <v>1.9230769230769231</v>
      </c>
      <c r="M144" s="607">
        <v>4147.3846153846152</v>
      </c>
      <c r="N144" s="607">
        <v>1999.1818181818182</v>
      </c>
      <c r="O144" s="605">
        <v>9</v>
      </c>
      <c r="P144" s="608">
        <v>0.36</v>
      </c>
      <c r="Q144" s="605">
        <v>8</v>
      </c>
      <c r="R144" s="608">
        <v>0.61538461538461542</v>
      </c>
      <c r="S144" s="605">
        <v>8</v>
      </c>
      <c r="T144" s="608">
        <v>0.5714285714285714</v>
      </c>
      <c r="U144" s="398"/>
      <c r="V144" s="399"/>
      <c r="W144" s="398"/>
      <c r="X144" s="399"/>
      <c r="Y144" s="399"/>
      <c r="Z144" s="399"/>
      <c r="AB144" s="399"/>
      <c r="AC144" s="399"/>
      <c r="AD144" s="399"/>
      <c r="AE144" s="399"/>
      <c r="AF144" s="399"/>
      <c r="AG144" s="126">
        <v>53765</v>
      </c>
      <c r="AH144" s="607">
        <v>151</v>
      </c>
      <c r="AI144" s="609">
        <v>2.8006528674233994E-3</v>
      </c>
      <c r="AJ144" s="607">
        <v>53916</v>
      </c>
      <c r="AK144" s="607">
        <v>78970</v>
      </c>
      <c r="AL144" s="608">
        <v>0.68274028111941243</v>
      </c>
      <c r="AM144" s="596">
        <v>45164</v>
      </c>
      <c r="AN144" s="596">
        <v>115</v>
      </c>
      <c r="AO144" s="607">
        <v>45279</v>
      </c>
      <c r="AP144" s="607">
        <v>21900</v>
      </c>
      <c r="AQ144" s="608">
        <v>0.48489947745992384</v>
      </c>
      <c r="AR144" s="607">
        <v>91</v>
      </c>
      <c r="AS144" s="608">
        <v>0.79130434782608694</v>
      </c>
      <c r="AT144" s="607">
        <v>21991</v>
      </c>
      <c r="AU144" s="608">
        <v>0.48567768722807481</v>
      </c>
      <c r="AV144" s="607">
        <v>195</v>
      </c>
      <c r="AW144" s="608">
        <v>8.9041095890410957E-3</v>
      </c>
      <c r="AX144" s="605">
        <v>20</v>
      </c>
      <c r="AY144" s="608">
        <v>0.21978021978021978</v>
      </c>
      <c r="AZ144" s="605">
        <v>215</v>
      </c>
      <c r="BA144" s="608">
        <v>9.7767268427993263E-3</v>
      </c>
      <c r="BB144" s="607">
        <v>87</v>
      </c>
      <c r="BC144" s="608">
        <v>0.44615384615384618</v>
      </c>
      <c r="BD144" s="605">
        <v>10</v>
      </c>
      <c r="BE144" s="608">
        <v>0.5</v>
      </c>
      <c r="BF144" s="605">
        <v>97</v>
      </c>
      <c r="BG144" s="608">
        <v>0.4511627906976744</v>
      </c>
      <c r="BH144" s="607">
        <v>32</v>
      </c>
      <c r="BI144" s="608">
        <v>1.4551407393933883E-3</v>
      </c>
      <c r="BJ144" s="607">
        <v>894</v>
      </c>
      <c r="BK144" s="608">
        <v>4.0652994406802784E-2</v>
      </c>
      <c r="BL144" s="607">
        <v>926</v>
      </c>
      <c r="BM144" s="608">
        <v>4.2108135146196171E-2</v>
      </c>
      <c r="BN144" s="605">
        <v>6</v>
      </c>
      <c r="BO144" s="608">
        <v>0.24</v>
      </c>
      <c r="BP144" s="605">
        <v>3</v>
      </c>
      <c r="BQ144" s="608">
        <v>0.23076923076923078</v>
      </c>
    </row>
    <row r="145" spans="1:69" s="911" customFormat="1" ht="13.5" thickBot="1" x14ac:dyDescent="0.25">
      <c r="A145" s="593" t="s">
        <v>291</v>
      </c>
      <c r="B145" s="593" t="s">
        <v>509</v>
      </c>
      <c r="C145" s="593" t="s">
        <v>504</v>
      </c>
      <c r="D145" s="593" t="s">
        <v>519</v>
      </c>
      <c r="E145" s="593" t="str">
        <f t="shared" si="7"/>
        <v>l</v>
      </c>
      <c r="F145" s="593"/>
      <c r="G145" s="593"/>
      <c r="H145" s="593"/>
      <c r="I145" s="604">
        <v>1</v>
      </c>
      <c r="J145" s="605">
        <v>0</v>
      </c>
      <c r="K145" s="605">
        <v>10</v>
      </c>
      <c r="L145" s="606">
        <v>10</v>
      </c>
      <c r="M145" s="607">
        <v>53916</v>
      </c>
      <c r="N145" s="607">
        <v>26816</v>
      </c>
      <c r="O145" s="605">
        <v>2</v>
      </c>
      <c r="P145" s="608">
        <v>0.2</v>
      </c>
      <c r="Q145" s="608"/>
      <c r="R145" s="608"/>
      <c r="S145" s="608"/>
      <c r="T145" s="608"/>
      <c r="U145" s="608"/>
      <c r="V145" s="608"/>
      <c r="W145" s="608"/>
      <c r="X145" s="608"/>
      <c r="Y145" s="537">
        <v>4</v>
      </c>
      <c r="Z145" s="608" t="s">
        <v>435</v>
      </c>
      <c r="AB145" s="608" t="str">
        <f>IF(BP145=1,"Female","Male")</f>
        <v>Male</v>
      </c>
      <c r="AC145" s="537">
        <f>IF(Z145="stood down",1,0)</f>
        <v>0</v>
      </c>
      <c r="AD145" s="537">
        <f>IF(Z145="unopposed",1,0)</f>
        <v>0</v>
      </c>
      <c r="AE145" s="537">
        <f>IF(Z145="defeated",1,0)</f>
        <v>1</v>
      </c>
      <c r="AF145" s="605">
        <v>0</v>
      </c>
      <c r="AG145" s="126">
        <v>53765</v>
      </c>
      <c r="AH145" s="607">
        <v>151</v>
      </c>
      <c r="AI145" s="609">
        <v>2.8006528674233994E-3</v>
      </c>
      <c r="AJ145" s="607">
        <v>53916</v>
      </c>
      <c r="AK145" s="607">
        <v>78970</v>
      </c>
      <c r="AL145" s="608">
        <v>0.68274028111941243</v>
      </c>
      <c r="AM145" s="596">
        <v>53765</v>
      </c>
      <c r="AN145" s="596">
        <v>151</v>
      </c>
      <c r="AO145" s="607">
        <v>53916</v>
      </c>
      <c r="AP145" s="607">
        <v>26698</v>
      </c>
      <c r="AQ145" s="608">
        <v>0.49656839951641402</v>
      </c>
      <c r="AR145" s="607">
        <v>118</v>
      </c>
      <c r="AS145" s="608">
        <v>0.7814569536423841</v>
      </c>
      <c r="AT145" s="607">
        <v>26816</v>
      </c>
      <c r="AU145" s="608">
        <v>0.49736627346242301</v>
      </c>
      <c r="AV145" s="607">
        <v>236</v>
      </c>
      <c r="AW145" s="608">
        <v>8.8396134541913248E-3</v>
      </c>
      <c r="AX145" s="607">
        <v>25</v>
      </c>
      <c r="AY145" s="608">
        <v>0.21186440677966101</v>
      </c>
      <c r="AZ145" s="607">
        <v>261</v>
      </c>
      <c r="BA145" s="608">
        <v>9.7329952267303111E-3</v>
      </c>
      <c r="BB145" s="607">
        <v>108</v>
      </c>
      <c r="BC145" s="608">
        <v>0.4576271186440678</v>
      </c>
      <c r="BD145" s="607">
        <v>13</v>
      </c>
      <c r="BE145" s="608">
        <v>0.52</v>
      </c>
      <c r="BF145" s="607">
        <v>121</v>
      </c>
      <c r="BG145" s="608">
        <v>0.46360153256704983</v>
      </c>
      <c r="BH145" s="607">
        <v>67</v>
      </c>
      <c r="BI145" s="608">
        <v>2.4985083532219569E-3</v>
      </c>
      <c r="BJ145" s="607">
        <v>322</v>
      </c>
      <c r="BK145" s="608">
        <v>1.2007756563245823E-2</v>
      </c>
      <c r="BL145" s="607">
        <v>389</v>
      </c>
      <c r="BM145" s="608">
        <v>1.450626491646778E-2</v>
      </c>
      <c r="BN145" s="607">
        <v>0</v>
      </c>
      <c r="BO145" s="608">
        <v>0</v>
      </c>
      <c r="BP145" s="607">
        <v>0</v>
      </c>
      <c r="BQ145" s="608">
        <v>0</v>
      </c>
    </row>
  </sheetData>
  <sortState ref="A2:CC145">
    <sortCondition ref="A2:A14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60"/>
  <sheetViews>
    <sheetView workbookViewId="0">
      <pane xSplit="4" ySplit="1" topLeftCell="E2" activePane="bottomRight" state="frozen"/>
      <selection pane="topRight" activeCell="E1" sqref="E1"/>
      <selection pane="bottomLeft" activeCell="A2" sqref="A2"/>
      <selection pane="bottomRight" activeCell="A661" sqref="A661:XFD661"/>
    </sheetView>
  </sheetViews>
  <sheetFormatPr defaultRowHeight="12.75" x14ac:dyDescent="0.2"/>
  <cols>
    <col min="1" max="1" width="35" style="709" bestFit="1" customWidth="1"/>
    <col min="2" max="2" width="48.42578125" style="690" bestFit="1" customWidth="1"/>
    <col min="3" max="3" width="45.28515625" style="690" bestFit="1" customWidth="1"/>
    <col min="4" max="4" width="7.85546875" style="690" bestFit="1" customWidth="1"/>
    <col min="5" max="5" width="9" style="690" bestFit="1" customWidth="1"/>
    <col min="6" max="6" width="6.42578125" style="690" bestFit="1" customWidth="1"/>
    <col min="7" max="10" width="9.140625" style="590"/>
    <col min="11" max="11" width="8.85546875" style="690" bestFit="1" customWidth="1"/>
    <col min="12" max="12" width="10.140625" style="690" customWidth="1"/>
    <col min="13" max="13" width="12.28515625" style="710" customWidth="1"/>
    <col min="14" max="15" width="9.140625" style="690"/>
    <col min="16" max="16" width="6" style="690" bestFit="1" customWidth="1"/>
    <col min="17" max="17" width="6.140625" style="690" bestFit="1" customWidth="1"/>
    <col min="18" max="18" width="16" style="690" bestFit="1" customWidth="1"/>
    <col min="19" max="21" width="10.85546875" style="690" bestFit="1" customWidth="1"/>
    <col min="22" max="22" width="10.140625" style="690" bestFit="1" customWidth="1"/>
    <col min="23" max="23" width="11.140625" style="690" customWidth="1"/>
    <col min="24" max="24" width="10.28515625" style="690" customWidth="1"/>
    <col min="25" max="25" width="10" style="711" bestFit="1" customWidth="1"/>
    <col min="26" max="26" width="9.5703125" style="712" customWidth="1"/>
    <col min="27" max="27" width="11.140625" style="712" customWidth="1"/>
    <col min="28" max="28" width="11.42578125" style="712" customWidth="1"/>
    <col min="29" max="29" width="11.28515625" style="713" customWidth="1"/>
    <col min="30" max="30" width="11.28515625" style="712" bestFit="1" customWidth="1"/>
    <col min="31" max="32" width="11.140625" style="712" bestFit="1" customWidth="1"/>
    <col min="33" max="33" width="11.140625" style="714" bestFit="1" customWidth="1"/>
    <col min="34" max="34" width="10.85546875" style="715" bestFit="1" customWidth="1"/>
    <col min="35" max="35" width="8.5703125" style="714" bestFit="1" customWidth="1"/>
    <col min="36" max="36" width="10.7109375" style="714" bestFit="1" customWidth="1"/>
    <col min="37" max="37" width="10.140625" style="712" bestFit="1" customWidth="1"/>
    <col min="38" max="38" width="10.140625" style="714" bestFit="1" customWidth="1"/>
    <col min="39" max="39" width="10.140625" style="712" bestFit="1" customWidth="1"/>
    <col min="40" max="40" width="10.140625" style="714" bestFit="1" customWidth="1"/>
    <col min="41" max="41" width="11.140625" style="712" bestFit="1" customWidth="1"/>
    <col min="42" max="42" width="11.42578125" style="714" bestFit="1" customWidth="1"/>
    <col min="43" max="43" width="11.42578125" style="712" bestFit="1" customWidth="1"/>
    <col min="44" max="44" width="11.42578125" style="714" bestFit="1" customWidth="1"/>
    <col min="45" max="45" width="11.7109375" style="712" bestFit="1" customWidth="1"/>
    <col min="46" max="46" width="11.140625" style="712" bestFit="1" customWidth="1"/>
    <col min="47" max="47" width="10.28515625" style="716" bestFit="1" customWidth="1"/>
    <col min="48" max="48" width="8.140625" style="712" bestFit="1" customWidth="1"/>
    <col min="49" max="49" width="10.7109375" style="712" bestFit="1" customWidth="1"/>
    <col min="50" max="50" width="10.7109375" style="714" bestFit="1" customWidth="1"/>
    <col min="51" max="52" width="11.42578125" style="712" bestFit="1" customWidth="1"/>
    <col min="53" max="54" width="11.140625" style="712" bestFit="1" customWidth="1"/>
    <col min="55" max="55" width="10.85546875" style="714" customWidth="1"/>
    <col min="56" max="56" width="10.28515625" style="712" bestFit="1" customWidth="1"/>
    <col min="57" max="57" width="10.28515625" style="714" bestFit="1" customWidth="1"/>
    <col min="58" max="58" width="7.42578125" style="712" customWidth="1"/>
    <col min="59" max="59" width="7.5703125" style="714" bestFit="1" customWidth="1"/>
    <col min="60" max="60" width="7.85546875" style="712" bestFit="1" customWidth="1"/>
    <col min="61" max="61" width="7.85546875" style="714" bestFit="1" customWidth="1"/>
    <col min="62" max="62" width="11" style="712" customWidth="1"/>
    <col min="63" max="63" width="10.140625" style="712" customWidth="1"/>
    <col min="64" max="64" width="8.140625" style="712" customWidth="1"/>
    <col min="65" max="65" width="8.140625" style="714" customWidth="1"/>
    <col min="66" max="66" width="8.5703125" style="712" bestFit="1" customWidth="1"/>
    <col min="67" max="67" width="8.5703125" style="717" bestFit="1" customWidth="1"/>
    <col min="68" max="68" width="6.140625" style="718" bestFit="1" customWidth="1"/>
    <col min="69" max="69" width="10.7109375" style="714" bestFit="1" customWidth="1"/>
    <col min="70" max="70" width="10.140625" style="712" bestFit="1" customWidth="1"/>
    <col min="71" max="71" width="10.140625" style="714" bestFit="1" customWidth="1"/>
    <col min="72" max="72" width="10.85546875" style="712" bestFit="1" customWidth="1"/>
    <col min="73" max="73" width="10.85546875" style="714" bestFit="1" customWidth="1"/>
    <col min="74" max="74" width="10.85546875" style="712" bestFit="1" customWidth="1"/>
    <col min="75" max="75" width="10.85546875" style="714" bestFit="1" customWidth="1"/>
    <col min="76" max="16384" width="9.140625" style="690"/>
  </cols>
  <sheetData>
    <row r="1" spans="1:75" ht="63.75" customHeight="1" x14ac:dyDescent="0.2">
      <c r="A1" s="368" t="s">
        <v>771</v>
      </c>
      <c r="B1" s="368" t="s">
        <v>468</v>
      </c>
      <c r="C1" s="368" t="s">
        <v>498</v>
      </c>
      <c r="D1" s="368" t="s">
        <v>298</v>
      </c>
      <c r="E1" s="682" t="s">
        <v>495</v>
      </c>
      <c r="F1" s="368" t="s">
        <v>499</v>
      </c>
      <c r="G1" s="581" t="s">
        <v>313</v>
      </c>
      <c r="H1" s="581" t="s">
        <v>1111</v>
      </c>
      <c r="I1" s="581" t="s">
        <v>933</v>
      </c>
      <c r="J1" s="581" t="s">
        <v>938</v>
      </c>
      <c r="K1" s="368" t="s">
        <v>1191</v>
      </c>
      <c r="L1" s="368" t="s">
        <v>1192</v>
      </c>
      <c r="M1" s="370" t="s">
        <v>300</v>
      </c>
      <c r="N1" s="368" t="s">
        <v>1193</v>
      </c>
      <c r="O1" s="368" t="s">
        <v>301</v>
      </c>
      <c r="P1" s="368" t="s">
        <v>1194</v>
      </c>
      <c r="Q1" s="368" t="s">
        <v>302</v>
      </c>
      <c r="R1" s="368" t="s">
        <v>303</v>
      </c>
      <c r="S1" s="368" t="s">
        <v>304</v>
      </c>
      <c r="T1" s="368" t="s">
        <v>305</v>
      </c>
      <c r="U1" s="368" t="s">
        <v>306</v>
      </c>
      <c r="V1" s="368" t="s">
        <v>1195</v>
      </c>
      <c r="W1" s="368" t="s">
        <v>1196</v>
      </c>
      <c r="X1" s="368" t="s">
        <v>1197</v>
      </c>
      <c r="Y1" s="683" t="s">
        <v>469</v>
      </c>
      <c r="Z1" s="684" t="s">
        <v>307</v>
      </c>
      <c r="AA1" s="684" t="s">
        <v>470</v>
      </c>
      <c r="AB1" s="684" t="s">
        <v>308</v>
      </c>
      <c r="AC1" s="685" t="s">
        <v>299</v>
      </c>
      <c r="AD1" s="684" t="s">
        <v>322</v>
      </c>
      <c r="AE1" s="684" t="s">
        <v>1198</v>
      </c>
      <c r="AF1" s="684" t="s">
        <v>1199</v>
      </c>
      <c r="AG1" s="686" t="s">
        <v>1200</v>
      </c>
      <c r="AH1" s="687" t="s">
        <v>1201</v>
      </c>
      <c r="AI1" s="686" t="s">
        <v>1202</v>
      </c>
      <c r="AJ1" s="686" t="s">
        <v>309</v>
      </c>
      <c r="AK1" s="684" t="s">
        <v>1117</v>
      </c>
      <c r="AL1" s="686" t="s">
        <v>1116</v>
      </c>
      <c r="AM1" s="684" t="s">
        <v>311</v>
      </c>
      <c r="AN1" s="686" t="s">
        <v>312</v>
      </c>
      <c r="AO1" s="684" t="s">
        <v>1203</v>
      </c>
      <c r="AP1" s="686" t="s">
        <v>1204</v>
      </c>
      <c r="AQ1" s="684" t="s">
        <v>1205</v>
      </c>
      <c r="AR1" s="686" t="s">
        <v>1206</v>
      </c>
      <c r="AS1" s="684" t="s">
        <v>489</v>
      </c>
      <c r="AT1" s="684" t="s">
        <v>477</v>
      </c>
      <c r="AU1" s="688" t="s">
        <v>478</v>
      </c>
      <c r="AV1" s="684" t="s">
        <v>479</v>
      </c>
      <c r="AW1" s="684" t="s">
        <v>1207</v>
      </c>
      <c r="AX1" s="686" t="s">
        <v>480</v>
      </c>
      <c r="AY1" s="684" t="s">
        <v>490</v>
      </c>
      <c r="AZ1" s="684" t="s">
        <v>481</v>
      </c>
      <c r="BA1" s="684" t="s">
        <v>482</v>
      </c>
      <c r="BB1" s="689" t="s">
        <v>483</v>
      </c>
      <c r="BC1" s="686" t="s">
        <v>484</v>
      </c>
      <c r="BD1" s="684" t="s">
        <v>485</v>
      </c>
      <c r="BE1" s="686" t="s">
        <v>486</v>
      </c>
      <c r="BF1" s="684" t="s">
        <v>487</v>
      </c>
      <c r="BG1" s="686" t="s">
        <v>488</v>
      </c>
      <c r="BH1" s="684" t="s">
        <v>1208</v>
      </c>
      <c r="BI1" s="686" t="s">
        <v>1209</v>
      </c>
      <c r="BJ1" s="684" t="s">
        <v>475</v>
      </c>
      <c r="BK1" s="684" t="s">
        <v>476</v>
      </c>
      <c r="BL1" s="684" t="s">
        <v>491</v>
      </c>
      <c r="BM1" s="686" t="s">
        <v>492</v>
      </c>
      <c r="BN1" s="684" t="s">
        <v>493</v>
      </c>
      <c r="BO1" s="686" t="s">
        <v>494</v>
      </c>
      <c r="BP1" s="684" t="s">
        <v>471</v>
      </c>
      <c r="BQ1" s="686" t="s">
        <v>472</v>
      </c>
      <c r="BR1" s="684" t="s">
        <v>473</v>
      </c>
      <c r="BS1" s="686" t="s">
        <v>474</v>
      </c>
      <c r="BT1" s="684" t="s">
        <v>497</v>
      </c>
      <c r="BU1" s="686" t="s">
        <v>496</v>
      </c>
      <c r="BV1" s="684" t="s">
        <v>942</v>
      </c>
      <c r="BW1" s="686" t="s">
        <v>943</v>
      </c>
    </row>
    <row r="2" spans="1:75" s="4" customFormat="1" x14ac:dyDescent="0.2">
      <c r="A2" s="691" t="s">
        <v>500</v>
      </c>
      <c r="B2" s="691" t="s">
        <v>501</v>
      </c>
      <c r="C2" s="691" t="s">
        <v>502</v>
      </c>
      <c r="D2" s="691" t="s">
        <v>503</v>
      </c>
      <c r="E2" s="691" t="s">
        <v>504</v>
      </c>
      <c r="F2" s="691" t="s">
        <v>505</v>
      </c>
      <c r="G2" s="14" t="s">
        <v>314</v>
      </c>
      <c r="H2" s="10" t="s">
        <v>1109</v>
      </c>
      <c r="I2" s="10" t="s">
        <v>934</v>
      </c>
      <c r="J2" s="10"/>
      <c r="K2" s="692"/>
      <c r="L2" s="692"/>
      <c r="M2" s="693"/>
      <c r="N2" s="692"/>
      <c r="O2" s="692"/>
      <c r="P2" s="692"/>
      <c r="Q2" s="692"/>
      <c r="R2" s="692"/>
      <c r="S2" s="692"/>
      <c r="T2" s="692"/>
      <c r="U2" s="692"/>
      <c r="V2" s="692"/>
      <c r="W2" s="692"/>
      <c r="X2" s="692"/>
      <c r="Y2" s="633" t="s">
        <v>1210</v>
      </c>
      <c r="Z2" s="694">
        <v>6</v>
      </c>
      <c r="AA2" s="600">
        <v>0</v>
      </c>
      <c r="AB2" s="600">
        <v>10</v>
      </c>
      <c r="AC2" s="123">
        <v>1.6666666666666667</v>
      </c>
      <c r="AD2" s="601">
        <v>2780.1666666666665</v>
      </c>
      <c r="AE2" s="601">
        <v>2005.6666666666667</v>
      </c>
      <c r="AF2" s="600"/>
      <c r="AG2" s="598"/>
      <c r="AH2" s="600"/>
      <c r="AI2" s="598"/>
      <c r="AJ2" s="598"/>
      <c r="AK2" s="600"/>
      <c r="AL2" s="598"/>
      <c r="AM2" s="600"/>
      <c r="AN2" s="598"/>
      <c r="AO2" s="600">
        <v>6</v>
      </c>
      <c r="AP2" s="598">
        <v>0.6</v>
      </c>
      <c r="AQ2" s="600">
        <v>5</v>
      </c>
      <c r="AR2" s="598">
        <v>0.83333333333333337</v>
      </c>
      <c r="AS2" s="695">
        <v>16681</v>
      </c>
      <c r="AT2" s="600"/>
      <c r="AU2" s="602"/>
      <c r="AV2" s="601">
        <v>16681</v>
      </c>
      <c r="AW2" s="601"/>
      <c r="AX2" s="598"/>
      <c r="AY2" s="695">
        <v>16681</v>
      </c>
      <c r="AZ2" s="600"/>
      <c r="BA2" s="601">
        <v>16681</v>
      </c>
      <c r="BB2" s="601">
        <v>12034</v>
      </c>
      <c r="BC2" s="598">
        <v>0.72141957916192079</v>
      </c>
      <c r="BD2" s="600"/>
      <c r="BE2" s="598"/>
      <c r="BF2" s="601">
        <v>12034</v>
      </c>
      <c r="BG2" s="598">
        <v>0.72141957916192079</v>
      </c>
      <c r="BH2" s="600">
        <v>19</v>
      </c>
      <c r="BI2" s="598">
        <v>1.5788598969586174E-3</v>
      </c>
      <c r="BJ2" s="600">
        <v>15</v>
      </c>
      <c r="BK2" s="600"/>
      <c r="BL2" s="600">
        <v>15</v>
      </c>
      <c r="BM2" s="598">
        <v>0.78947368421052633</v>
      </c>
      <c r="BN2" s="600">
        <v>124</v>
      </c>
      <c r="BO2" s="598">
        <v>1.0304138274887818E-2</v>
      </c>
      <c r="BP2" s="600">
        <v>145</v>
      </c>
      <c r="BQ2" s="598">
        <v>1.2049193950473658E-2</v>
      </c>
      <c r="BR2" s="601">
        <v>269</v>
      </c>
      <c r="BS2" s="598">
        <v>2.2353332225361476E-2</v>
      </c>
      <c r="BT2" s="600">
        <v>0</v>
      </c>
      <c r="BU2" s="598">
        <v>0</v>
      </c>
      <c r="BV2" s="600">
        <v>0</v>
      </c>
      <c r="BW2" s="598">
        <v>0</v>
      </c>
    </row>
    <row r="3" spans="1:75" s="4" customFormat="1" x14ac:dyDescent="0.2">
      <c r="A3" s="691" t="s">
        <v>500</v>
      </c>
      <c r="B3" s="691" t="s">
        <v>506</v>
      </c>
      <c r="C3" s="691" t="s">
        <v>502</v>
      </c>
      <c r="D3" s="691" t="s">
        <v>507</v>
      </c>
      <c r="E3" s="691" t="s">
        <v>504</v>
      </c>
      <c r="F3" s="691" t="s">
        <v>505</v>
      </c>
      <c r="G3" s="14" t="s">
        <v>314</v>
      </c>
      <c r="H3" s="10" t="s">
        <v>1109</v>
      </c>
      <c r="I3" s="10" t="s">
        <v>934</v>
      </c>
      <c r="J3" s="10"/>
      <c r="K3" s="692"/>
      <c r="L3" s="692"/>
      <c r="M3" s="693"/>
      <c r="N3" s="692"/>
      <c r="O3" s="692"/>
      <c r="P3" s="692"/>
      <c r="Q3" s="692"/>
      <c r="R3" s="692"/>
      <c r="S3" s="692"/>
      <c r="T3" s="692"/>
      <c r="U3" s="692"/>
      <c r="V3" s="692"/>
      <c r="W3" s="692"/>
      <c r="X3" s="692"/>
      <c r="Y3" s="633" t="s">
        <v>1210</v>
      </c>
      <c r="Z3" s="694">
        <v>5</v>
      </c>
      <c r="AA3" s="600">
        <v>0</v>
      </c>
      <c r="AB3" s="600">
        <v>6</v>
      </c>
      <c r="AC3" s="123">
        <v>1.2</v>
      </c>
      <c r="AD3" s="601">
        <v>193.8</v>
      </c>
      <c r="AE3" s="601">
        <v>95.8</v>
      </c>
      <c r="AF3" s="600"/>
      <c r="AG3" s="598"/>
      <c r="AH3" s="600"/>
      <c r="AI3" s="598"/>
      <c r="AJ3" s="598"/>
      <c r="AK3" s="600"/>
      <c r="AL3" s="598"/>
      <c r="AM3" s="600"/>
      <c r="AN3" s="598"/>
      <c r="AO3" s="600">
        <v>3</v>
      </c>
      <c r="AP3" s="598">
        <v>0.5</v>
      </c>
      <c r="AQ3" s="600">
        <v>3</v>
      </c>
      <c r="AR3" s="598">
        <v>0.6</v>
      </c>
      <c r="AS3" s="695">
        <v>964</v>
      </c>
      <c r="AT3" s="600">
        <v>5</v>
      </c>
      <c r="AU3" s="602">
        <v>5.1599587203302374E-3</v>
      </c>
      <c r="AV3" s="601">
        <v>969</v>
      </c>
      <c r="AW3" s="601">
        <v>1520</v>
      </c>
      <c r="AX3" s="598">
        <v>0.63749999999999996</v>
      </c>
      <c r="AY3" s="695">
        <v>964</v>
      </c>
      <c r="AZ3" s="600">
        <v>5</v>
      </c>
      <c r="BA3" s="601">
        <v>969</v>
      </c>
      <c r="BB3" s="601">
        <v>474</v>
      </c>
      <c r="BC3" s="598">
        <v>0.49170124481327798</v>
      </c>
      <c r="BD3" s="600">
        <v>5</v>
      </c>
      <c r="BE3" s="598">
        <v>1</v>
      </c>
      <c r="BF3" s="601">
        <v>479</v>
      </c>
      <c r="BG3" s="598">
        <v>0.49432404540763675</v>
      </c>
      <c r="BH3" s="600">
        <v>0</v>
      </c>
      <c r="BI3" s="598">
        <v>0</v>
      </c>
      <c r="BJ3" s="600">
        <v>0</v>
      </c>
      <c r="BK3" s="600">
        <v>0</v>
      </c>
      <c r="BL3" s="600">
        <v>0</v>
      </c>
      <c r="BM3" s="598"/>
      <c r="BN3" s="600">
        <v>0</v>
      </c>
      <c r="BO3" s="598">
        <v>0</v>
      </c>
      <c r="BP3" s="600">
        <v>0</v>
      </c>
      <c r="BQ3" s="598">
        <v>0</v>
      </c>
      <c r="BR3" s="601">
        <v>0</v>
      </c>
      <c r="BS3" s="598">
        <v>0</v>
      </c>
      <c r="BT3" s="600">
        <v>1</v>
      </c>
      <c r="BU3" s="598">
        <v>0.16666666666666666</v>
      </c>
      <c r="BV3" s="600">
        <v>1</v>
      </c>
      <c r="BW3" s="598">
        <v>0.2</v>
      </c>
    </row>
    <row r="4" spans="1:75" s="4" customFormat="1" x14ac:dyDescent="0.2">
      <c r="A4" s="691" t="s">
        <v>500</v>
      </c>
      <c r="B4" s="691" t="s">
        <v>508</v>
      </c>
      <c r="C4" s="691" t="s">
        <v>502</v>
      </c>
      <c r="D4" s="691" t="s">
        <v>509</v>
      </c>
      <c r="E4" s="691" t="s">
        <v>504</v>
      </c>
      <c r="F4" s="691" t="s">
        <v>505</v>
      </c>
      <c r="G4" s="14" t="s">
        <v>314</v>
      </c>
      <c r="H4" s="10" t="s">
        <v>1109</v>
      </c>
      <c r="I4" s="10" t="s">
        <v>934</v>
      </c>
      <c r="J4" s="10"/>
      <c r="K4" s="692" t="s">
        <v>1211</v>
      </c>
      <c r="L4" s="692"/>
      <c r="M4" s="721" t="s">
        <v>1212</v>
      </c>
      <c r="N4" s="692" t="s">
        <v>1213</v>
      </c>
      <c r="O4" s="696" t="s">
        <v>501</v>
      </c>
      <c r="P4" s="692" t="s">
        <v>1211</v>
      </c>
      <c r="Q4" s="692"/>
      <c r="R4" s="692" t="s">
        <v>1214</v>
      </c>
      <c r="S4" s="696">
        <v>20055</v>
      </c>
      <c r="T4" s="696">
        <v>183</v>
      </c>
      <c r="U4" s="696">
        <v>37</v>
      </c>
      <c r="V4" s="696">
        <v>20</v>
      </c>
      <c r="W4" s="696">
        <v>19</v>
      </c>
      <c r="X4" s="696">
        <v>1</v>
      </c>
      <c r="Y4" s="692" t="s">
        <v>510</v>
      </c>
      <c r="Z4" s="694">
        <v>1</v>
      </c>
      <c r="AA4" s="600">
        <v>1</v>
      </c>
      <c r="AB4" s="600">
        <v>1</v>
      </c>
      <c r="AC4" s="123">
        <v>1</v>
      </c>
      <c r="AD4" s="601">
        <v>20055</v>
      </c>
      <c r="AE4" s="601"/>
      <c r="AF4" s="600">
        <v>1</v>
      </c>
      <c r="AG4" s="598">
        <v>1</v>
      </c>
      <c r="AH4" s="600">
        <v>0</v>
      </c>
      <c r="AI4" s="598" t="s">
        <v>1215</v>
      </c>
      <c r="AJ4" s="598" t="s">
        <v>510</v>
      </c>
      <c r="AK4" s="600">
        <v>1</v>
      </c>
      <c r="AL4" s="598">
        <v>1</v>
      </c>
      <c r="AM4" s="600">
        <v>1</v>
      </c>
      <c r="AN4" s="598"/>
      <c r="AO4" s="600"/>
      <c r="AP4" s="598"/>
      <c r="AQ4" s="600"/>
      <c r="AR4" s="598"/>
      <c r="AS4" s="695">
        <v>20042</v>
      </c>
      <c r="AT4" s="600">
        <v>13</v>
      </c>
      <c r="AU4" s="602">
        <v>6.4821740214410369E-4</v>
      </c>
      <c r="AV4" s="601">
        <v>20055</v>
      </c>
      <c r="AW4" s="601">
        <v>28410</v>
      </c>
      <c r="AX4" s="598">
        <v>0.70591341077085534</v>
      </c>
      <c r="AY4" s="601"/>
      <c r="AZ4" s="601"/>
      <c r="BA4" s="601"/>
      <c r="BB4" s="600"/>
      <c r="BC4" s="598"/>
      <c r="BD4" s="600"/>
      <c r="BE4" s="598"/>
      <c r="BF4" s="600"/>
      <c r="BG4" s="598"/>
      <c r="BH4" s="600" t="s">
        <v>323</v>
      </c>
      <c r="BI4" s="598"/>
      <c r="BJ4" s="600"/>
      <c r="BK4" s="600"/>
      <c r="BL4" s="600"/>
      <c r="BM4" s="598"/>
      <c r="BN4" s="600"/>
      <c r="BO4" s="598"/>
      <c r="BP4" s="600"/>
      <c r="BQ4" s="598"/>
      <c r="BR4" s="601"/>
      <c r="BS4" s="598"/>
      <c r="BT4" s="600">
        <v>0</v>
      </c>
      <c r="BU4" s="598">
        <v>0</v>
      </c>
      <c r="BV4" s="600">
        <v>0</v>
      </c>
      <c r="BW4" s="598">
        <v>0</v>
      </c>
    </row>
    <row r="5" spans="1:75" s="4" customFormat="1" x14ac:dyDescent="0.2">
      <c r="A5" s="691" t="s">
        <v>500</v>
      </c>
      <c r="B5" s="691" t="s">
        <v>508</v>
      </c>
      <c r="C5" s="691" t="s">
        <v>511</v>
      </c>
      <c r="D5" s="691" t="s">
        <v>515</v>
      </c>
      <c r="E5" s="691" t="s">
        <v>504</v>
      </c>
      <c r="F5" s="691" t="s">
        <v>505</v>
      </c>
      <c r="G5" s="14" t="s">
        <v>314</v>
      </c>
      <c r="H5" s="10" t="s">
        <v>1109</v>
      </c>
      <c r="I5" s="10" t="s">
        <v>934</v>
      </c>
      <c r="J5" s="10"/>
      <c r="K5" s="692"/>
      <c r="L5" s="692"/>
      <c r="M5" s="693"/>
      <c r="N5" s="692"/>
      <c r="O5" s="692"/>
      <c r="P5" s="692"/>
      <c r="Q5" s="692"/>
      <c r="R5" s="692"/>
      <c r="S5" s="692"/>
      <c r="T5" s="692"/>
      <c r="U5" s="692"/>
      <c r="V5" s="692"/>
      <c r="W5" s="692"/>
      <c r="X5" s="692"/>
      <c r="Y5" s="633"/>
      <c r="Z5" s="694">
        <v>7</v>
      </c>
      <c r="AA5" s="600">
        <v>0</v>
      </c>
      <c r="AB5" s="600">
        <v>9</v>
      </c>
      <c r="AC5" s="123">
        <v>1.2857142857142858</v>
      </c>
      <c r="AD5" s="601">
        <v>1719.4285714285713</v>
      </c>
      <c r="AE5" s="601">
        <v>927.57142857142856</v>
      </c>
      <c r="AF5" s="600">
        <v>5</v>
      </c>
      <c r="AG5" s="598">
        <v>0.55555555555555558</v>
      </c>
      <c r="AH5" s="600">
        <v>0</v>
      </c>
      <c r="AI5" s="598"/>
      <c r="AJ5" s="598"/>
      <c r="AK5" s="600">
        <v>5</v>
      </c>
      <c r="AL5" s="598">
        <v>0.7142857142857143</v>
      </c>
      <c r="AM5" s="600">
        <v>5</v>
      </c>
      <c r="AN5" s="598"/>
      <c r="AO5" s="600">
        <v>0</v>
      </c>
      <c r="AP5" s="598">
        <v>0</v>
      </c>
      <c r="AQ5" s="600">
        <v>0</v>
      </c>
      <c r="AR5" s="598">
        <v>0</v>
      </c>
      <c r="AS5" s="695">
        <v>12034</v>
      </c>
      <c r="AT5" s="600">
        <v>2</v>
      </c>
      <c r="AU5" s="602">
        <v>1.6616816218012627E-4</v>
      </c>
      <c r="AV5" s="601">
        <v>12036</v>
      </c>
      <c r="AW5" s="601">
        <v>16400</v>
      </c>
      <c r="AX5" s="598">
        <v>0.73390243902439023</v>
      </c>
      <c r="AY5" s="695">
        <v>12034</v>
      </c>
      <c r="AZ5" s="600">
        <v>2</v>
      </c>
      <c r="BA5" s="601">
        <v>12036</v>
      </c>
      <c r="BB5" s="601">
        <v>6491</v>
      </c>
      <c r="BC5" s="598">
        <v>0.53938839953465179</v>
      </c>
      <c r="BD5" s="600">
        <v>2</v>
      </c>
      <c r="BE5" s="598">
        <v>1</v>
      </c>
      <c r="BF5" s="601">
        <v>6493</v>
      </c>
      <c r="BG5" s="598">
        <v>0.53946493851777999</v>
      </c>
      <c r="BH5" s="600">
        <v>20</v>
      </c>
      <c r="BI5" s="598">
        <v>3.0802402587401818E-3</v>
      </c>
      <c r="BJ5" s="600">
        <v>16</v>
      </c>
      <c r="BK5" s="600">
        <v>1</v>
      </c>
      <c r="BL5" s="600">
        <v>17</v>
      </c>
      <c r="BM5" s="598">
        <v>0.85</v>
      </c>
      <c r="BN5" s="600">
        <v>6</v>
      </c>
      <c r="BO5" s="598">
        <v>9.2407207762205447E-4</v>
      </c>
      <c r="BP5" s="600">
        <v>52</v>
      </c>
      <c r="BQ5" s="598">
        <v>8.0086246727244723E-3</v>
      </c>
      <c r="BR5" s="601">
        <v>58</v>
      </c>
      <c r="BS5" s="598">
        <v>8.9326967503465266E-3</v>
      </c>
      <c r="BT5" s="600">
        <v>0</v>
      </c>
      <c r="BU5" s="598">
        <v>0</v>
      </c>
      <c r="BV5" s="600">
        <v>0</v>
      </c>
      <c r="BW5" s="598">
        <v>0</v>
      </c>
    </row>
    <row r="6" spans="1:75" s="4" customFormat="1" x14ac:dyDescent="0.2">
      <c r="A6" s="691" t="s">
        <v>500</v>
      </c>
      <c r="B6" s="691" t="s">
        <v>508</v>
      </c>
      <c r="C6" s="691" t="s">
        <v>513</v>
      </c>
      <c r="D6" s="691" t="s">
        <v>515</v>
      </c>
      <c r="E6" s="691" t="s">
        <v>504</v>
      </c>
      <c r="F6" s="691" t="s">
        <v>505</v>
      </c>
      <c r="G6" s="14" t="s">
        <v>314</v>
      </c>
      <c r="H6" s="10" t="s">
        <v>1109</v>
      </c>
      <c r="I6" s="10" t="s">
        <v>934</v>
      </c>
      <c r="J6" s="10"/>
      <c r="K6" s="692"/>
      <c r="L6" s="692"/>
      <c r="M6" s="693"/>
      <c r="N6" s="692"/>
      <c r="O6" s="692"/>
      <c r="P6" s="692"/>
      <c r="Q6" s="692"/>
      <c r="R6" s="692"/>
      <c r="S6" s="692"/>
      <c r="T6" s="692"/>
      <c r="U6" s="692"/>
      <c r="V6" s="692"/>
      <c r="W6" s="692"/>
      <c r="X6" s="692"/>
      <c r="Y6" s="692" t="s">
        <v>510</v>
      </c>
      <c r="Z6" s="694">
        <v>2</v>
      </c>
      <c r="AA6" s="600">
        <v>2</v>
      </c>
      <c r="AB6" s="600">
        <v>2</v>
      </c>
      <c r="AC6" s="123">
        <v>1</v>
      </c>
      <c r="AD6" s="601">
        <v>1491.5</v>
      </c>
      <c r="AE6" s="601"/>
      <c r="AF6" s="600">
        <v>2</v>
      </c>
      <c r="AG6" s="598">
        <v>1</v>
      </c>
      <c r="AH6" s="600">
        <v>0</v>
      </c>
      <c r="AI6" s="598"/>
      <c r="AJ6" s="598"/>
      <c r="AK6" s="600">
        <v>2</v>
      </c>
      <c r="AL6" s="598">
        <v>1</v>
      </c>
      <c r="AM6" s="600">
        <v>2</v>
      </c>
      <c r="AN6" s="598"/>
      <c r="AO6" s="600">
        <v>0</v>
      </c>
      <c r="AP6" s="598">
        <v>0</v>
      </c>
      <c r="AQ6" s="600">
        <v>0</v>
      </c>
      <c r="AR6" s="598">
        <v>0</v>
      </c>
      <c r="AS6" s="695">
        <v>2981</v>
      </c>
      <c r="AT6" s="600">
        <v>2</v>
      </c>
      <c r="AU6" s="602">
        <v>6.7046597385182706E-4</v>
      </c>
      <c r="AV6" s="601">
        <v>2983</v>
      </c>
      <c r="AW6" s="601">
        <v>4610</v>
      </c>
      <c r="AX6" s="598">
        <v>0.64707158351409977</v>
      </c>
      <c r="AY6" s="601"/>
      <c r="AZ6" s="601"/>
      <c r="BA6" s="601"/>
      <c r="BB6" s="600"/>
      <c r="BC6" s="598"/>
      <c r="BD6" s="600"/>
      <c r="BE6" s="598"/>
      <c r="BF6" s="600"/>
      <c r="BG6" s="598"/>
      <c r="BH6" s="600" t="s">
        <v>323</v>
      </c>
      <c r="BI6" s="598"/>
      <c r="BJ6" s="600"/>
      <c r="BK6" s="600"/>
      <c r="BL6" s="600"/>
      <c r="BM6" s="598"/>
      <c r="BN6" s="600"/>
      <c r="BO6" s="598"/>
      <c r="BP6" s="600"/>
      <c r="BQ6" s="598"/>
      <c r="BR6" s="601"/>
      <c r="BS6" s="598"/>
      <c r="BT6" s="600">
        <v>1</v>
      </c>
      <c r="BU6" s="598">
        <v>0.5</v>
      </c>
      <c r="BV6" s="600">
        <v>1</v>
      </c>
      <c r="BW6" s="598">
        <v>0.5</v>
      </c>
    </row>
    <row r="7" spans="1:75" s="4" customFormat="1" x14ac:dyDescent="0.2">
      <c r="A7" s="691" t="s">
        <v>500</v>
      </c>
      <c r="B7" s="691" t="s">
        <v>508</v>
      </c>
      <c r="C7" s="691" t="s">
        <v>514</v>
      </c>
      <c r="D7" s="691" t="s">
        <v>515</v>
      </c>
      <c r="E7" s="691" t="s">
        <v>504</v>
      </c>
      <c r="F7" s="691" t="s">
        <v>505</v>
      </c>
      <c r="G7" s="14" t="s">
        <v>314</v>
      </c>
      <c r="H7" s="10" t="s">
        <v>1109</v>
      </c>
      <c r="I7" s="10" t="s">
        <v>934</v>
      </c>
      <c r="J7" s="10"/>
      <c r="K7" s="692"/>
      <c r="L7" s="692"/>
      <c r="M7" s="693"/>
      <c r="N7" s="692"/>
      <c r="O7" s="692"/>
      <c r="P7" s="692"/>
      <c r="Q7" s="692"/>
      <c r="R7" s="692"/>
      <c r="S7" s="692"/>
      <c r="T7" s="692"/>
      <c r="U7" s="692"/>
      <c r="V7" s="692"/>
      <c r="W7" s="692"/>
      <c r="X7" s="692"/>
      <c r="Y7" s="633"/>
      <c r="Z7" s="694">
        <v>3</v>
      </c>
      <c r="AA7" s="600">
        <v>0</v>
      </c>
      <c r="AB7" s="600">
        <v>4</v>
      </c>
      <c r="AC7" s="123">
        <v>1.3333333333333333</v>
      </c>
      <c r="AD7" s="601">
        <v>1677</v>
      </c>
      <c r="AE7" s="601">
        <v>735.33333333333337</v>
      </c>
      <c r="AF7" s="600">
        <v>2</v>
      </c>
      <c r="AG7" s="598">
        <v>0.5</v>
      </c>
      <c r="AH7" s="600">
        <v>0</v>
      </c>
      <c r="AI7" s="598"/>
      <c r="AJ7" s="598"/>
      <c r="AK7" s="600">
        <v>2</v>
      </c>
      <c r="AL7" s="598">
        <v>0.66666666666666663</v>
      </c>
      <c r="AM7" s="600">
        <v>2</v>
      </c>
      <c r="AN7" s="598"/>
      <c r="AO7" s="600">
        <v>0</v>
      </c>
      <c r="AP7" s="598">
        <v>0</v>
      </c>
      <c r="AQ7" s="600">
        <v>0</v>
      </c>
      <c r="AR7" s="598">
        <v>0</v>
      </c>
      <c r="AS7" s="695">
        <v>5027</v>
      </c>
      <c r="AT7" s="600">
        <v>4</v>
      </c>
      <c r="AU7" s="602">
        <v>7.9507056251242297E-4</v>
      </c>
      <c r="AV7" s="601">
        <v>5031</v>
      </c>
      <c r="AW7" s="601">
        <v>7400</v>
      </c>
      <c r="AX7" s="598">
        <v>0.67986486486486486</v>
      </c>
      <c r="AY7" s="695">
        <v>5027</v>
      </c>
      <c r="AZ7" s="600">
        <v>4</v>
      </c>
      <c r="BA7" s="601">
        <v>5031</v>
      </c>
      <c r="BB7" s="601">
        <v>2204</v>
      </c>
      <c r="BC7" s="598">
        <v>0.43843246469067038</v>
      </c>
      <c r="BD7" s="600">
        <v>2</v>
      </c>
      <c r="BE7" s="598">
        <v>0.5</v>
      </c>
      <c r="BF7" s="601">
        <v>2206</v>
      </c>
      <c r="BG7" s="598">
        <v>0.43848141522560125</v>
      </c>
      <c r="BH7" s="600">
        <v>1</v>
      </c>
      <c r="BI7" s="598">
        <v>4.5330915684496827E-4</v>
      </c>
      <c r="BJ7" s="600">
        <v>1</v>
      </c>
      <c r="BK7" s="600">
        <v>0</v>
      </c>
      <c r="BL7" s="600">
        <v>1</v>
      </c>
      <c r="BM7" s="598">
        <v>1</v>
      </c>
      <c r="BN7" s="600">
        <v>0</v>
      </c>
      <c r="BO7" s="598">
        <v>0</v>
      </c>
      <c r="BP7" s="600">
        <v>44</v>
      </c>
      <c r="BQ7" s="598">
        <v>1.9945602901178604E-2</v>
      </c>
      <c r="BR7" s="601">
        <v>44</v>
      </c>
      <c r="BS7" s="598">
        <v>1.9945602901178604E-2</v>
      </c>
      <c r="BT7" s="600">
        <v>1</v>
      </c>
      <c r="BU7" s="598">
        <v>0.25</v>
      </c>
      <c r="BV7" s="600">
        <v>1</v>
      </c>
      <c r="BW7" s="598">
        <v>0.33333333333333331</v>
      </c>
    </row>
    <row r="8" spans="1:75" s="4" customFormat="1" x14ac:dyDescent="0.2">
      <c r="A8" s="691" t="s">
        <v>1216</v>
      </c>
      <c r="B8" s="691" t="s">
        <v>516</v>
      </c>
      <c r="C8" s="691" t="s">
        <v>502</v>
      </c>
      <c r="D8" s="691" t="s">
        <v>517</v>
      </c>
      <c r="E8" s="691" t="s">
        <v>518</v>
      </c>
      <c r="F8" s="691" t="s">
        <v>519</v>
      </c>
      <c r="G8" s="10" t="s">
        <v>315</v>
      </c>
      <c r="H8" s="10" t="s">
        <v>517</v>
      </c>
      <c r="I8" s="10" t="s">
        <v>517</v>
      </c>
      <c r="J8" s="591"/>
      <c r="K8" s="692"/>
      <c r="L8" s="692"/>
      <c r="M8" s="693"/>
      <c r="N8" s="692"/>
      <c r="O8" s="692"/>
      <c r="P8" s="692"/>
      <c r="Q8" s="692"/>
      <c r="R8" s="692" t="s">
        <v>1217</v>
      </c>
      <c r="S8" s="692"/>
      <c r="T8" s="692"/>
      <c r="U8" s="692"/>
      <c r="V8" s="692"/>
      <c r="W8" s="692"/>
      <c r="X8" s="692"/>
      <c r="Y8" s="633"/>
      <c r="Z8" s="694">
        <v>7</v>
      </c>
      <c r="AA8" s="600">
        <v>0</v>
      </c>
      <c r="AB8" s="600">
        <v>27</v>
      </c>
      <c r="AC8" s="123">
        <v>3.8571428571428572</v>
      </c>
      <c r="AD8" s="601">
        <v>40670.142857142855</v>
      </c>
      <c r="AE8" s="601">
        <v>16093</v>
      </c>
      <c r="AF8" s="600"/>
      <c r="AG8" s="598"/>
      <c r="AH8" s="600"/>
      <c r="AI8" s="598"/>
      <c r="AJ8" s="598"/>
      <c r="AK8" s="600"/>
      <c r="AL8" s="598"/>
      <c r="AM8" s="600"/>
      <c r="AN8" s="598"/>
      <c r="AO8" s="600">
        <v>2</v>
      </c>
      <c r="AP8" s="598">
        <v>7.407407407407407E-2</v>
      </c>
      <c r="AQ8" s="600">
        <v>2</v>
      </c>
      <c r="AR8" s="598">
        <v>0.2857142857142857</v>
      </c>
      <c r="AS8" s="695">
        <v>284691</v>
      </c>
      <c r="AT8" s="600"/>
      <c r="AU8" s="602"/>
      <c r="AV8" s="601">
        <v>284691</v>
      </c>
      <c r="AW8" s="601">
        <v>433200</v>
      </c>
      <c r="AX8" s="598">
        <v>0.65718144044321325</v>
      </c>
      <c r="AY8" s="695">
        <v>284691</v>
      </c>
      <c r="AZ8" s="600"/>
      <c r="BA8" s="601">
        <v>284691</v>
      </c>
      <c r="BB8" s="601">
        <v>112651</v>
      </c>
      <c r="BC8" s="598">
        <v>0.39569568409257755</v>
      </c>
      <c r="BD8" s="600"/>
      <c r="BE8" s="598"/>
      <c r="BF8" s="601">
        <v>112651</v>
      </c>
      <c r="BG8" s="598">
        <v>0.39569568409257755</v>
      </c>
      <c r="BH8" s="600">
        <v>1132</v>
      </c>
      <c r="BI8" s="598">
        <v>1.0048734587353864E-2</v>
      </c>
      <c r="BJ8" s="600">
        <v>731</v>
      </c>
      <c r="BK8" s="600"/>
      <c r="BL8" s="600">
        <v>731</v>
      </c>
      <c r="BM8" s="598">
        <v>0.64575971731448767</v>
      </c>
      <c r="BN8" s="600">
        <v>15134</v>
      </c>
      <c r="BO8" s="598">
        <v>0.13434412477474678</v>
      </c>
      <c r="BP8" s="600">
        <v>16805</v>
      </c>
      <c r="BQ8" s="598">
        <v>0.14917754835731595</v>
      </c>
      <c r="BR8" s="601">
        <v>31939</v>
      </c>
      <c r="BS8" s="598">
        <v>0.28352167313206272</v>
      </c>
      <c r="BT8" s="600">
        <v>10</v>
      </c>
      <c r="BU8" s="598">
        <v>0.37037037037037035</v>
      </c>
      <c r="BV8" s="600">
        <v>2</v>
      </c>
      <c r="BW8" s="598">
        <v>0.2857142857142857</v>
      </c>
    </row>
    <row r="9" spans="1:75" s="4" customFormat="1" x14ac:dyDescent="0.2">
      <c r="A9" s="691" t="s">
        <v>1216</v>
      </c>
      <c r="B9" s="691" t="s">
        <v>520</v>
      </c>
      <c r="C9" s="691" t="s">
        <v>502</v>
      </c>
      <c r="D9" s="691" t="s">
        <v>503</v>
      </c>
      <c r="E9" s="691" t="s">
        <v>504</v>
      </c>
      <c r="F9" s="691" t="s">
        <v>519</v>
      </c>
      <c r="G9" s="10" t="s">
        <v>315</v>
      </c>
      <c r="H9" s="10" t="s">
        <v>1110</v>
      </c>
      <c r="I9" s="10" t="s">
        <v>935</v>
      </c>
      <c r="J9" s="591" t="s">
        <v>936</v>
      </c>
      <c r="K9" s="692"/>
      <c r="L9" s="692"/>
      <c r="M9" s="693"/>
      <c r="N9" s="692"/>
      <c r="O9" s="692"/>
      <c r="P9" s="692"/>
      <c r="Q9" s="692"/>
      <c r="R9" s="692"/>
      <c r="S9" s="692"/>
      <c r="T9" s="692"/>
      <c r="U9" s="692"/>
      <c r="V9" s="692"/>
      <c r="W9" s="692"/>
      <c r="X9" s="692"/>
      <c r="Y9" s="633" t="s">
        <v>1210</v>
      </c>
      <c r="Z9" s="694">
        <v>6</v>
      </c>
      <c r="AA9" s="600">
        <v>0</v>
      </c>
      <c r="AB9" s="600">
        <v>10</v>
      </c>
      <c r="AC9" s="123">
        <v>1.6666666666666667</v>
      </c>
      <c r="AD9" s="601">
        <v>3154.5</v>
      </c>
      <c r="AE9" s="601">
        <v>995.16666666666663</v>
      </c>
      <c r="AF9" s="600"/>
      <c r="AG9" s="598"/>
      <c r="AH9" s="600"/>
      <c r="AI9" s="598"/>
      <c r="AJ9" s="598"/>
      <c r="AK9" s="600"/>
      <c r="AL9" s="598"/>
      <c r="AM9" s="600"/>
      <c r="AN9" s="598"/>
      <c r="AO9" s="600">
        <v>5</v>
      </c>
      <c r="AP9" s="598">
        <v>0.5</v>
      </c>
      <c r="AQ9" s="600">
        <v>4</v>
      </c>
      <c r="AR9" s="598">
        <v>0.66666666666666663</v>
      </c>
      <c r="AS9" s="695">
        <v>18927</v>
      </c>
      <c r="AT9" s="600"/>
      <c r="AU9" s="602"/>
      <c r="AV9" s="601">
        <v>18927</v>
      </c>
      <c r="AW9" s="601"/>
      <c r="AX9" s="598"/>
      <c r="AY9" s="695">
        <v>18927</v>
      </c>
      <c r="AZ9" s="600"/>
      <c r="BA9" s="601">
        <v>18927</v>
      </c>
      <c r="BB9" s="601">
        <v>5971</v>
      </c>
      <c r="BC9" s="598">
        <v>0.31547524700163787</v>
      </c>
      <c r="BD9" s="600"/>
      <c r="BE9" s="598"/>
      <c r="BF9" s="601">
        <v>5971</v>
      </c>
      <c r="BG9" s="598">
        <v>0.31547524700163787</v>
      </c>
      <c r="BH9" s="600">
        <v>54</v>
      </c>
      <c r="BI9" s="598">
        <v>9.043711271143862E-3</v>
      </c>
      <c r="BJ9" s="600">
        <v>20</v>
      </c>
      <c r="BK9" s="600"/>
      <c r="BL9" s="600">
        <v>20</v>
      </c>
      <c r="BM9" s="598">
        <v>0.37037037037037035</v>
      </c>
      <c r="BN9" s="600">
        <v>8</v>
      </c>
      <c r="BO9" s="598">
        <v>1.3398090772064981E-3</v>
      </c>
      <c r="BP9" s="600">
        <v>514</v>
      </c>
      <c r="BQ9" s="598">
        <v>8.6082733210517501E-2</v>
      </c>
      <c r="BR9" s="601">
        <v>522</v>
      </c>
      <c r="BS9" s="598">
        <v>8.7422542287724003E-2</v>
      </c>
      <c r="BT9" s="600">
        <v>6</v>
      </c>
      <c r="BU9" s="598">
        <v>0.6</v>
      </c>
      <c r="BV9" s="600">
        <v>3</v>
      </c>
      <c r="BW9" s="598">
        <v>0.5</v>
      </c>
    </row>
    <row r="10" spans="1:75" s="4" customFormat="1" x14ac:dyDescent="0.2">
      <c r="A10" s="691" t="s">
        <v>1216</v>
      </c>
      <c r="B10" s="691" t="s">
        <v>521</v>
      </c>
      <c r="C10" s="691" t="s">
        <v>522</v>
      </c>
      <c r="D10" s="691" t="s">
        <v>503</v>
      </c>
      <c r="E10" s="691" t="s">
        <v>504</v>
      </c>
      <c r="F10" s="691" t="s">
        <v>519</v>
      </c>
      <c r="G10" s="10" t="s">
        <v>315</v>
      </c>
      <c r="H10" s="10" t="s">
        <v>1110</v>
      </c>
      <c r="I10" s="10" t="s">
        <v>935</v>
      </c>
      <c r="J10" s="591" t="s">
        <v>936</v>
      </c>
      <c r="K10" s="692"/>
      <c r="L10" s="692"/>
      <c r="M10" s="693"/>
      <c r="N10" s="692"/>
      <c r="O10" s="692"/>
      <c r="P10" s="692"/>
      <c r="Q10" s="692"/>
      <c r="R10" s="692"/>
      <c r="S10" s="692"/>
      <c r="T10" s="692"/>
      <c r="U10" s="692"/>
      <c r="V10" s="692"/>
      <c r="W10" s="692"/>
      <c r="X10" s="692"/>
      <c r="Y10" s="633"/>
      <c r="Z10" s="694">
        <v>3</v>
      </c>
      <c r="AA10" s="600">
        <v>0</v>
      </c>
      <c r="AB10" s="600">
        <v>8</v>
      </c>
      <c r="AC10" s="123">
        <v>2.6666666666666665</v>
      </c>
      <c r="AD10" s="601">
        <v>10307.666666666666</v>
      </c>
      <c r="AE10" s="601">
        <v>3805.6666666666665</v>
      </c>
      <c r="AF10" s="600"/>
      <c r="AG10" s="598"/>
      <c r="AH10" s="600"/>
      <c r="AI10" s="598"/>
      <c r="AJ10" s="598"/>
      <c r="AK10" s="600"/>
      <c r="AL10" s="598"/>
      <c r="AM10" s="600"/>
      <c r="AN10" s="598"/>
      <c r="AO10" s="600">
        <v>2</v>
      </c>
      <c r="AP10" s="598">
        <v>0.25</v>
      </c>
      <c r="AQ10" s="600">
        <v>1</v>
      </c>
      <c r="AR10" s="598">
        <v>0.33333333333333331</v>
      </c>
      <c r="AS10" s="695">
        <v>30923</v>
      </c>
      <c r="AT10" s="600"/>
      <c r="AU10" s="602"/>
      <c r="AV10" s="601">
        <v>30923</v>
      </c>
      <c r="AW10" s="601"/>
      <c r="AX10" s="598"/>
      <c r="AY10" s="695">
        <v>30923</v>
      </c>
      <c r="AZ10" s="600"/>
      <c r="BA10" s="601">
        <v>30923</v>
      </c>
      <c r="BB10" s="601">
        <v>11417</v>
      </c>
      <c r="BC10" s="598">
        <v>0.36920738608802511</v>
      </c>
      <c r="BD10" s="600"/>
      <c r="BE10" s="598"/>
      <c r="BF10" s="601">
        <v>11417</v>
      </c>
      <c r="BG10" s="598">
        <v>0.36920738608802511</v>
      </c>
      <c r="BH10" s="600">
        <v>104</v>
      </c>
      <c r="BI10" s="598">
        <v>9.1092230883769824E-3</v>
      </c>
      <c r="BJ10" s="600">
        <v>79</v>
      </c>
      <c r="BK10" s="600"/>
      <c r="BL10" s="600">
        <v>79</v>
      </c>
      <c r="BM10" s="598">
        <v>0.75961538461538458</v>
      </c>
      <c r="BN10" s="600">
        <v>94</v>
      </c>
      <c r="BO10" s="598">
        <v>8.2333362529561187E-3</v>
      </c>
      <c r="BP10" s="600">
        <v>1013</v>
      </c>
      <c r="BQ10" s="598">
        <v>8.8727336428133491E-2</v>
      </c>
      <c r="BR10" s="601">
        <v>1107</v>
      </c>
      <c r="BS10" s="598">
        <v>9.6960672681089599E-2</v>
      </c>
      <c r="BT10" s="600">
        <v>6</v>
      </c>
      <c r="BU10" s="598">
        <v>0.75</v>
      </c>
      <c r="BV10" s="600">
        <v>2</v>
      </c>
      <c r="BW10" s="598">
        <v>0.66666666666666663</v>
      </c>
    </row>
    <row r="11" spans="1:75" s="4" customFormat="1" x14ac:dyDescent="0.2">
      <c r="A11" s="691" t="s">
        <v>1216</v>
      </c>
      <c r="B11" s="691" t="s">
        <v>521</v>
      </c>
      <c r="C11" s="691" t="s">
        <v>523</v>
      </c>
      <c r="D11" s="691" t="s">
        <v>503</v>
      </c>
      <c r="E11" s="691" t="s">
        <v>504</v>
      </c>
      <c r="F11" s="691" t="s">
        <v>519</v>
      </c>
      <c r="G11" s="10" t="s">
        <v>315</v>
      </c>
      <c r="H11" s="10" t="s">
        <v>1110</v>
      </c>
      <c r="I11" s="10" t="s">
        <v>935</v>
      </c>
      <c r="J11" s="591" t="s">
        <v>936</v>
      </c>
      <c r="K11" s="692"/>
      <c r="L11" s="692"/>
      <c r="M11" s="693"/>
      <c r="N11" s="692"/>
      <c r="O11" s="692"/>
      <c r="P11" s="692"/>
      <c r="Q11" s="692"/>
      <c r="R11" s="692"/>
      <c r="S11" s="692"/>
      <c r="T11" s="692"/>
      <c r="U11" s="692"/>
      <c r="V11" s="692"/>
      <c r="W11" s="692"/>
      <c r="X11" s="692"/>
      <c r="Y11" s="692" t="s">
        <v>510</v>
      </c>
      <c r="Z11" s="694">
        <v>2</v>
      </c>
      <c r="AA11" s="694">
        <v>1</v>
      </c>
      <c r="AB11" s="694">
        <v>1</v>
      </c>
      <c r="AC11" s="123">
        <v>0.5</v>
      </c>
      <c r="AD11" s="601">
        <v>5317.5</v>
      </c>
      <c r="AE11" s="601"/>
      <c r="AF11" s="600"/>
      <c r="AG11" s="598"/>
      <c r="AH11" s="600"/>
      <c r="AI11" s="598"/>
      <c r="AJ11" s="598"/>
      <c r="AK11" s="600"/>
      <c r="AL11" s="598"/>
      <c r="AM11" s="600"/>
      <c r="AN11" s="598"/>
      <c r="AO11" s="600">
        <v>1</v>
      </c>
      <c r="AP11" s="598">
        <v>1</v>
      </c>
      <c r="AQ11" s="600">
        <v>1</v>
      </c>
      <c r="AR11" s="598">
        <v>0.5</v>
      </c>
      <c r="AS11" s="695">
        <v>10635</v>
      </c>
      <c r="AT11" s="600"/>
      <c r="AU11" s="602"/>
      <c r="AV11" s="601">
        <v>10635</v>
      </c>
      <c r="AW11" s="601"/>
      <c r="AX11" s="598"/>
      <c r="AY11" s="601"/>
      <c r="AZ11" s="601"/>
      <c r="BA11" s="601"/>
      <c r="BB11" s="600"/>
      <c r="BC11" s="598"/>
      <c r="BD11" s="600"/>
      <c r="BE11" s="598"/>
      <c r="BF11" s="600"/>
      <c r="BG11" s="598"/>
      <c r="BH11" s="600" t="s">
        <v>323</v>
      </c>
      <c r="BI11" s="598"/>
      <c r="BJ11" s="600"/>
      <c r="BK11" s="600"/>
      <c r="BL11" s="600"/>
      <c r="BM11" s="598"/>
      <c r="BN11" s="600"/>
      <c r="BO11" s="598"/>
      <c r="BP11" s="600"/>
      <c r="BQ11" s="598"/>
      <c r="BR11" s="601"/>
      <c r="BS11" s="598"/>
      <c r="BT11" s="600">
        <v>0</v>
      </c>
      <c r="BU11" s="598">
        <v>0</v>
      </c>
      <c r="BV11" s="600">
        <v>0</v>
      </c>
      <c r="BW11" s="598">
        <v>0</v>
      </c>
    </row>
    <row r="12" spans="1:75" s="4" customFormat="1" x14ac:dyDescent="0.2">
      <c r="A12" s="691" t="s">
        <v>1216</v>
      </c>
      <c r="B12" s="691" t="s">
        <v>521</v>
      </c>
      <c r="C12" s="691" t="s">
        <v>524</v>
      </c>
      <c r="D12" s="691" t="s">
        <v>503</v>
      </c>
      <c r="E12" s="691" t="s">
        <v>504</v>
      </c>
      <c r="F12" s="691" t="s">
        <v>519</v>
      </c>
      <c r="G12" s="10" t="s">
        <v>315</v>
      </c>
      <c r="H12" s="10" t="s">
        <v>1110</v>
      </c>
      <c r="I12" s="10" t="s">
        <v>935</v>
      </c>
      <c r="J12" s="591" t="s">
        <v>936</v>
      </c>
      <c r="K12" s="692"/>
      <c r="L12" s="692"/>
      <c r="M12" s="693"/>
      <c r="N12" s="692"/>
      <c r="O12" s="692"/>
      <c r="P12" s="692"/>
      <c r="Q12" s="692"/>
      <c r="R12" s="692"/>
      <c r="S12" s="692"/>
      <c r="T12" s="692"/>
      <c r="U12" s="692"/>
      <c r="V12" s="692"/>
      <c r="W12" s="692"/>
      <c r="X12" s="692"/>
      <c r="Y12" s="633"/>
      <c r="Z12" s="694">
        <v>2</v>
      </c>
      <c r="AA12" s="600">
        <v>0</v>
      </c>
      <c r="AB12" s="600">
        <v>3</v>
      </c>
      <c r="AC12" s="123">
        <v>1.5</v>
      </c>
      <c r="AD12" s="601">
        <v>4512.5</v>
      </c>
      <c r="AE12" s="601">
        <v>1535.5</v>
      </c>
      <c r="AF12" s="600"/>
      <c r="AG12" s="598"/>
      <c r="AH12" s="600"/>
      <c r="AI12" s="598"/>
      <c r="AJ12" s="598"/>
      <c r="AK12" s="600"/>
      <c r="AL12" s="598"/>
      <c r="AM12" s="600"/>
      <c r="AN12" s="598"/>
      <c r="AO12" s="600">
        <v>2</v>
      </c>
      <c r="AP12" s="598">
        <v>0.66666666666666663</v>
      </c>
      <c r="AQ12" s="600">
        <v>1</v>
      </c>
      <c r="AR12" s="598">
        <v>0.5</v>
      </c>
      <c r="AS12" s="695">
        <v>9025</v>
      </c>
      <c r="AT12" s="600"/>
      <c r="AU12" s="602"/>
      <c r="AV12" s="601">
        <v>9025</v>
      </c>
      <c r="AW12" s="601"/>
      <c r="AX12" s="598"/>
      <c r="AY12" s="695">
        <v>9025</v>
      </c>
      <c r="AZ12" s="600"/>
      <c r="BA12" s="601">
        <v>9025</v>
      </c>
      <c r="BB12" s="601">
        <v>3071</v>
      </c>
      <c r="BC12" s="598">
        <v>0.34027700831024932</v>
      </c>
      <c r="BD12" s="600"/>
      <c r="BE12" s="598"/>
      <c r="BF12" s="601">
        <v>3071</v>
      </c>
      <c r="BG12" s="598">
        <v>0.34027700831024932</v>
      </c>
      <c r="BH12" s="600">
        <v>18</v>
      </c>
      <c r="BI12" s="598">
        <v>5.8612829697167043E-3</v>
      </c>
      <c r="BJ12" s="600">
        <v>18</v>
      </c>
      <c r="BK12" s="600"/>
      <c r="BL12" s="600">
        <v>18</v>
      </c>
      <c r="BM12" s="598">
        <v>1</v>
      </c>
      <c r="BN12" s="600">
        <v>6</v>
      </c>
      <c r="BO12" s="598">
        <v>1.9537609899055682E-3</v>
      </c>
      <c r="BP12" s="600">
        <v>233</v>
      </c>
      <c r="BQ12" s="598">
        <v>7.5871051774666229E-2</v>
      </c>
      <c r="BR12" s="601">
        <v>239</v>
      </c>
      <c r="BS12" s="598">
        <v>7.7824812764571802E-2</v>
      </c>
      <c r="BT12" s="600">
        <v>2</v>
      </c>
      <c r="BU12" s="598">
        <v>0.66666666666666663</v>
      </c>
      <c r="BV12" s="600">
        <v>1</v>
      </c>
      <c r="BW12" s="598">
        <v>0.5</v>
      </c>
    </row>
    <row r="13" spans="1:75" s="4" customFormat="1" x14ac:dyDescent="0.2">
      <c r="A13" s="691" t="s">
        <v>1216</v>
      </c>
      <c r="B13" s="691" t="s">
        <v>521</v>
      </c>
      <c r="C13" s="691" t="s">
        <v>525</v>
      </c>
      <c r="D13" s="691" t="s">
        <v>503</v>
      </c>
      <c r="E13" s="691" t="s">
        <v>504</v>
      </c>
      <c r="F13" s="691" t="s">
        <v>519</v>
      </c>
      <c r="G13" s="10" t="s">
        <v>315</v>
      </c>
      <c r="H13" s="10" t="s">
        <v>1110</v>
      </c>
      <c r="I13" s="10" t="s">
        <v>935</v>
      </c>
      <c r="J13" s="591" t="s">
        <v>936</v>
      </c>
      <c r="K13" s="692"/>
      <c r="L13" s="692"/>
      <c r="M13" s="693"/>
      <c r="N13" s="692"/>
      <c r="O13" s="692"/>
      <c r="P13" s="692"/>
      <c r="Q13" s="692"/>
      <c r="R13" s="692"/>
      <c r="S13" s="692"/>
      <c r="T13" s="692"/>
      <c r="U13" s="692"/>
      <c r="V13" s="692"/>
      <c r="W13" s="692"/>
      <c r="X13" s="692"/>
      <c r="Y13" s="633"/>
      <c r="Z13" s="694">
        <v>2</v>
      </c>
      <c r="AA13" s="600">
        <v>0</v>
      </c>
      <c r="AB13" s="600">
        <v>3</v>
      </c>
      <c r="AC13" s="123">
        <v>1.5</v>
      </c>
      <c r="AD13" s="601">
        <v>8361.5</v>
      </c>
      <c r="AE13" s="601">
        <v>3399.5</v>
      </c>
      <c r="AF13" s="600"/>
      <c r="AG13" s="598"/>
      <c r="AH13" s="600"/>
      <c r="AI13" s="598"/>
      <c r="AJ13" s="598"/>
      <c r="AK13" s="600"/>
      <c r="AL13" s="598"/>
      <c r="AM13" s="600"/>
      <c r="AN13" s="598"/>
      <c r="AO13" s="600">
        <v>2</v>
      </c>
      <c r="AP13" s="598">
        <v>0.66666666666666663</v>
      </c>
      <c r="AQ13" s="600">
        <v>2</v>
      </c>
      <c r="AR13" s="598">
        <v>1</v>
      </c>
      <c r="AS13" s="695">
        <v>16723</v>
      </c>
      <c r="AT13" s="600"/>
      <c r="AU13" s="602"/>
      <c r="AV13" s="601">
        <v>16723</v>
      </c>
      <c r="AW13" s="601"/>
      <c r="AX13" s="598"/>
      <c r="AY13" s="695">
        <v>16723</v>
      </c>
      <c r="AZ13" s="600"/>
      <c r="BA13" s="601">
        <v>16723</v>
      </c>
      <c r="BB13" s="601">
        <v>6799</v>
      </c>
      <c r="BC13" s="598">
        <v>0.406565807570412</v>
      </c>
      <c r="BD13" s="600"/>
      <c r="BE13" s="598"/>
      <c r="BF13" s="601">
        <v>6799</v>
      </c>
      <c r="BG13" s="598">
        <v>0.406565807570412</v>
      </c>
      <c r="BH13" s="600">
        <v>46</v>
      </c>
      <c r="BI13" s="598">
        <v>6.7657008383585826E-3</v>
      </c>
      <c r="BJ13" s="600">
        <v>46</v>
      </c>
      <c r="BK13" s="600"/>
      <c r="BL13" s="600">
        <v>46</v>
      </c>
      <c r="BM13" s="598">
        <v>1</v>
      </c>
      <c r="BN13" s="600">
        <v>1</v>
      </c>
      <c r="BO13" s="598">
        <v>1.4708045300779526E-4</v>
      </c>
      <c r="BP13" s="600">
        <v>824</v>
      </c>
      <c r="BQ13" s="598">
        <v>0.12119429327842329</v>
      </c>
      <c r="BR13" s="601">
        <v>825</v>
      </c>
      <c r="BS13" s="598">
        <v>0.1213413737314311</v>
      </c>
      <c r="BT13" s="600">
        <v>1</v>
      </c>
      <c r="BU13" s="598">
        <v>0.33333333333333331</v>
      </c>
      <c r="BV13" s="600">
        <v>0</v>
      </c>
      <c r="BW13" s="598">
        <v>0</v>
      </c>
    </row>
    <row r="14" spans="1:75" s="4" customFormat="1" x14ac:dyDescent="0.2">
      <c r="A14" s="691" t="s">
        <v>1216</v>
      </c>
      <c r="B14" s="691" t="s">
        <v>521</v>
      </c>
      <c r="C14" s="691" t="s">
        <v>526</v>
      </c>
      <c r="D14" s="691" t="s">
        <v>503</v>
      </c>
      <c r="E14" s="691" t="s">
        <v>504</v>
      </c>
      <c r="F14" s="691" t="s">
        <v>519</v>
      </c>
      <c r="G14" s="10" t="s">
        <v>315</v>
      </c>
      <c r="H14" s="10" t="s">
        <v>1110</v>
      </c>
      <c r="I14" s="10" t="s">
        <v>935</v>
      </c>
      <c r="J14" s="591" t="s">
        <v>936</v>
      </c>
      <c r="K14" s="692"/>
      <c r="L14" s="692"/>
      <c r="M14" s="693"/>
      <c r="N14" s="692"/>
      <c r="O14" s="692"/>
      <c r="P14" s="692"/>
      <c r="Q14" s="692"/>
      <c r="R14" s="692"/>
      <c r="S14" s="692"/>
      <c r="T14" s="692"/>
      <c r="U14" s="692"/>
      <c r="V14" s="692"/>
      <c r="W14" s="692"/>
      <c r="X14" s="692"/>
      <c r="Y14" s="692" t="s">
        <v>510</v>
      </c>
      <c r="Z14" s="694">
        <v>1</v>
      </c>
      <c r="AA14" s="694">
        <v>1</v>
      </c>
      <c r="AB14" s="694">
        <v>1</v>
      </c>
      <c r="AC14" s="123">
        <v>1</v>
      </c>
      <c r="AD14" s="601">
        <v>7394</v>
      </c>
      <c r="AE14" s="601"/>
      <c r="AF14" s="600"/>
      <c r="AG14" s="598"/>
      <c r="AH14" s="600"/>
      <c r="AI14" s="598"/>
      <c r="AJ14" s="598"/>
      <c r="AK14" s="600"/>
      <c r="AL14" s="598"/>
      <c r="AM14" s="600"/>
      <c r="AN14" s="598"/>
      <c r="AO14" s="600">
        <v>1</v>
      </c>
      <c r="AP14" s="598">
        <v>1</v>
      </c>
      <c r="AQ14" s="600">
        <v>1</v>
      </c>
      <c r="AR14" s="598">
        <v>1</v>
      </c>
      <c r="AS14" s="695">
        <v>7394</v>
      </c>
      <c r="AT14" s="600"/>
      <c r="AU14" s="602"/>
      <c r="AV14" s="601">
        <v>7394</v>
      </c>
      <c r="AW14" s="601"/>
      <c r="AX14" s="598"/>
      <c r="AY14" s="601"/>
      <c r="AZ14" s="601"/>
      <c r="BA14" s="601"/>
      <c r="BB14" s="600"/>
      <c r="BC14" s="598"/>
      <c r="BD14" s="600"/>
      <c r="BE14" s="598"/>
      <c r="BF14" s="600"/>
      <c r="BG14" s="598"/>
      <c r="BH14" s="600" t="s">
        <v>323</v>
      </c>
      <c r="BI14" s="598"/>
      <c r="BJ14" s="600"/>
      <c r="BK14" s="600"/>
      <c r="BL14" s="600"/>
      <c r="BM14" s="598"/>
      <c r="BN14" s="600"/>
      <c r="BO14" s="598"/>
      <c r="BP14" s="600"/>
      <c r="BQ14" s="598"/>
      <c r="BR14" s="601"/>
      <c r="BS14" s="598"/>
      <c r="BT14" s="600">
        <v>1</v>
      </c>
      <c r="BU14" s="598">
        <v>1</v>
      </c>
      <c r="BV14" s="600">
        <v>1</v>
      </c>
      <c r="BW14" s="598">
        <v>1</v>
      </c>
    </row>
    <row r="15" spans="1:75" s="4" customFormat="1" x14ac:dyDescent="0.2">
      <c r="A15" s="691" t="s">
        <v>1216</v>
      </c>
      <c r="B15" s="691" t="s">
        <v>1218</v>
      </c>
      <c r="C15" s="691" t="s">
        <v>502</v>
      </c>
      <c r="D15" s="691" t="s">
        <v>507</v>
      </c>
      <c r="E15" s="691" t="s">
        <v>504</v>
      </c>
      <c r="F15" s="691" t="s">
        <v>519</v>
      </c>
      <c r="G15" s="10" t="s">
        <v>315</v>
      </c>
      <c r="H15" s="10" t="s">
        <v>1110</v>
      </c>
      <c r="I15" s="10" t="s">
        <v>935</v>
      </c>
      <c r="J15" s="591" t="s">
        <v>936</v>
      </c>
      <c r="K15" s="692"/>
      <c r="L15" s="692"/>
      <c r="M15" s="693"/>
      <c r="N15" s="692"/>
      <c r="O15" s="692"/>
      <c r="P15" s="692"/>
      <c r="Q15" s="692"/>
      <c r="R15" s="692"/>
      <c r="S15" s="692"/>
      <c r="T15" s="692"/>
      <c r="U15" s="692"/>
      <c r="V15" s="692"/>
      <c r="W15" s="692"/>
      <c r="X15" s="692"/>
      <c r="Y15" s="633" t="s">
        <v>1210</v>
      </c>
      <c r="Z15" s="694">
        <v>5</v>
      </c>
      <c r="AA15" s="600">
        <v>0</v>
      </c>
      <c r="AB15" s="600">
        <v>15</v>
      </c>
      <c r="AC15" s="123">
        <v>3</v>
      </c>
      <c r="AD15" s="601">
        <v>5575.2</v>
      </c>
      <c r="AE15" s="601">
        <v>2082.6</v>
      </c>
      <c r="AF15" s="600"/>
      <c r="AG15" s="598"/>
      <c r="AH15" s="600"/>
      <c r="AI15" s="598"/>
      <c r="AJ15" s="598"/>
      <c r="AK15" s="600"/>
      <c r="AL15" s="598"/>
      <c r="AM15" s="600"/>
      <c r="AN15" s="598"/>
      <c r="AO15" s="600">
        <v>3</v>
      </c>
      <c r="AP15" s="598">
        <v>0.2</v>
      </c>
      <c r="AQ15" s="600">
        <v>3</v>
      </c>
      <c r="AR15" s="598">
        <v>0.6</v>
      </c>
      <c r="AS15" s="695">
        <v>27820</v>
      </c>
      <c r="AT15" s="600">
        <v>56</v>
      </c>
      <c r="AU15" s="602">
        <v>2.0088965418280959E-3</v>
      </c>
      <c r="AV15" s="601">
        <v>27876</v>
      </c>
      <c r="AW15" s="601">
        <v>44100</v>
      </c>
      <c r="AX15" s="598">
        <v>0.63210884353741492</v>
      </c>
      <c r="AY15" s="695">
        <v>27820</v>
      </c>
      <c r="AZ15" s="600">
        <v>56</v>
      </c>
      <c r="BA15" s="601">
        <v>27876</v>
      </c>
      <c r="BB15" s="601">
        <v>10372</v>
      </c>
      <c r="BC15" s="598">
        <v>0.3728253055355859</v>
      </c>
      <c r="BD15" s="600">
        <v>41</v>
      </c>
      <c r="BE15" s="598">
        <v>0.7321428571428571</v>
      </c>
      <c r="BF15" s="601">
        <v>10413</v>
      </c>
      <c r="BG15" s="598">
        <v>0.37354713732242789</v>
      </c>
      <c r="BH15" s="600">
        <v>92</v>
      </c>
      <c r="BI15" s="598">
        <v>8.8351099587054647E-3</v>
      </c>
      <c r="BJ15" s="600">
        <v>73</v>
      </c>
      <c r="BK15" s="600">
        <v>1</v>
      </c>
      <c r="BL15" s="600">
        <v>74</v>
      </c>
      <c r="BM15" s="598">
        <v>0.80434782608695654</v>
      </c>
      <c r="BN15" s="600">
        <v>33</v>
      </c>
      <c r="BO15" s="598">
        <v>3.1691155286660906E-3</v>
      </c>
      <c r="BP15" s="600">
        <v>686</v>
      </c>
      <c r="BQ15" s="598">
        <v>6.5879189474695093E-2</v>
      </c>
      <c r="BR15" s="601">
        <v>719</v>
      </c>
      <c r="BS15" s="598">
        <v>6.9048305003361177E-2</v>
      </c>
      <c r="BT15" s="600">
        <v>8</v>
      </c>
      <c r="BU15" s="598">
        <v>0.53333333333333333</v>
      </c>
      <c r="BV15" s="600">
        <v>3</v>
      </c>
      <c r="BW15" s="598">
        <v>0.6</v>
      </c>
    </row>
    <row r="16" spans="1:75" s="4" customFormat="1" x14ac:dyDescent="0.2">
      <c r="A16" s="691" t="s">
        <v>1216</v>
      </c>
      <c r="B16" s="691" t="s">
        <v>1219</v>
      </c>
      <c r="C16" s="691" t="s">
        <v>502</v>
      </c>
      <c r="D16" s="691" t="s">
        <v>507</v>
      </c>
      <c r="E16" s="691" t="s">
        <v>504</v>
      </c>
      <c r="F16" s="691" t="s">
        <v>519</v>
      </c>
      <c r="G16" s="10" t="s">
        <v>315</v>
      </c>
      <c r="H16" s="10" t="s">
        <v>1110</v>
      </c>
      <c r="I16" s="10" t="s">
        <v>935</v>
      </c>
      <c r="J16" s="591" t="s">
        <v>936</v>
      </c>
      <c r="K16" s="692"/>
      <c r="L16" s="692"/>
      <c r="M16" s="693"/>
      <c r="N16" s="692"/>
      <c r="O16" s="692"/>
      <c r="P16" s="692"/>
      <c r="Q16" s="692"/>
      <c r="R16" s="692"/>
      <c r="S16" s="692"/>
      <c r="T16" s="692"/>
      <c r="U16" s="692"/>
      <c r="V16" s="692"/>
      <c r="W16" s="692"/>
      <c r="X16" s="692"/>
      <c r="Y16" s="633" t="s">
        <v>1210</v>
      </c>
      <c r="Z16" s="694">
        <v>5</v>
      </c>
      <c r="AA16" s="600">
        <v>0</v>
      </c>
      <c r="AB16" s="600">
        <v>6</v>
      </c>
      <c r="AC16" s="123">
        <v>1.2</v>
      </c>
      <c r="AD16" s="601">
        <v>7161.4</v>
      </c>
      <c r="AE16" s="601">
        <v>3459.4</v>
      </c>
      <c r="AF16" s="600"/>
      <c r="AG16" s="598"/>
      <c r="AH16" s="600"/>
      <c r="AI16" s="598"/>
      <c r="AJ16" s="598"/>
      <c r="AK16" s="600"/>
      <c r="AL16" s="598"/>
      <c r="AM16" s="600"/>
      <c r="AN16" s="598"/>
      <c r="AO16" s="600">
        <v>4</v>
      </c>
      <c r="AP16" s="598">
        <v>0.66666666666666663</v>
      </c>
      <c r="AQ16" s="600">
        <v>4</v>
      </c>
      <c r="AR16" s="598">
        <v>0.8</v>
      </c>
      <c r="AS16" s="695">
        <v>35751</v>
      </c>
      <c r="AT16" s="600">
        <v>56</v>
      </c>
      <c r="AU16" s="602">
        <v>1.56394001172955E-3</v>
      </c>
      <c r="AV16" s="601">
        <v>35807</v>
      </c>
      <c r="AW16" s="601">
        <v>48700</v>
      </c>
      <c r="AX16" s="598">
        <v>0.73525667351129365</v>
      </c>
      <c r="AY16" s="695">
        <v>35751</v>
      </c>
      <c r="AZ16" s="600">
        <v>56</v>
      </c>
      <c r="BA16" s="601">
        <v>35807</v>
      </c>
      <c r="BB16" s="601">
        <v>17255</v>
      </c>
      <c r="BC16" s="598">
        <v>0.48264384213029005</v>
      </c>
      <c r="BD16" s="600">
        <v>42</v>
      </c>
      <c r="BE16" s="598">
        <v>0.75</v>
      </c>
      <c r="BF16" s="601">
        <v>17297</v>
      </c>
      <c r="BG16" s="598">
        <v>0.48306197112296478</v>
      </c>
      <c r="BH16" s="600">
        <v>154</v>
      </c>
      <c r="BI16" s="598">
        <v>8.9032780250910565E-3</v>
      </c>
      <c r="BJ16" s="600">
        <v>116</v>
      </c>
      <c r="BK16" s="600">
        <v>1</v>
      </c>
      <c r="BL16" s="600">
        <v>117</v>
      </c>
      <c r="BM16" s="598">
        <v>0.75974025974025972</v>
      </c>
      <c r="BN16" s="600">
        <v>6</v>
      </c>
      <c r="BO16" s="598">
        <v>3.4688096201653467E-4</v>
      </c>
      <c r="BP16" s="600">
        <v>2379</v>
      </c>
      <c r="BQ16" s="598">
        <v>0.137538301439556</v>
      </c>
      <c r="BR16" s="601">
        <v>2385</v>
      </c>
      <c r="BS16" s="598">
        <v>0.13788518240157252</v>
      </c>
      <c r="BT16" s="600">
        <v>3</v>
      </c>
      <c r="BU16" s="598">
        <v>0.5</v>
      </c>
      <c r="BV16" s="600">
        <v>3</v>
      </c>
      <c r="BW16" s="598">
        <v>0.6</v>
      </c>
    </row>
    <row r="17" spans="1:75" s="4" customFormat="1" x14ac:dyDescent="0.2">
      <c r="A17" s="691" t="s">
        <v>1216</v>
      </c>
      <c r="B17" s="691" t="s">
        <v>1220</v>
      </c>
      <c r="C17" s="691" t="s">
        <v>502</v>
      </c>
      <c r="D17" s="691" t="s">
        <v>507</v>
      </c>
      <c r="E17" s="691" t="s">
        <v>504</v>
      </c>
      <c r="F17" s="691" t="s">
        <v>519</v>
      </c>
      <c r="G17" s="10" t="s">
        <v>315</v>
      </c>
      <c r="H17" s="10" t="s">
        <v>1110</v>
      </c>
      <c r="I17" s="10" t="s">
        <v>935</v>
      </c>
      <c r="J17" s="591" t="s">
        <v>936</v>
      </c>
      <c r="K17" s="692"/>
      <c r="L17" s="692"/>
      <c r="M17" s="693"/>
      <c r="N17" s="692"/>
      <c r="O17" s="692"/>
      <c r="P17" s="692"/>
      <c r="Q17" s="692"/>
      <c r="R17" s="692"/>
      <c r="S17" s="692"/>
      <c r="T17" s="692"/>
      <c r="U17" s="692"/>
      <c r="V17" s="692"/>
      <c r="W17" s="692"/>
      <c r="X17" s="692"/>
      <c r="Y17" s="633" t="s">
        <v>1210</v>
      </c>
      <c r="Z17" s="694">
        <v>6</v>
      </c>
      <c r="AA17" s="600">
        <v>0</v>
      </c>
      <c r="AB17" s="600">
        <v>20</v>
      </c>
      <c r="AC17" s="123">
        <v>3.3333333333333335</v>
      </c>
      <c r="AD17" s="601">
        <v>7682.166666666667</v>
      </c>
      <c r="AE17" s="601">
        <v>2916</v>
      </c>
      <c r="AF17" s="600"/>
      <c r="AG17" s="598"/>
      <c r="AH17" s="600"/>
      <c r="AI17" s="598"/>
      <c r="AJ17" s="598"/>
      <c r="AK17" s="600"/>
      <c r="AL17" s="598"/>
      <c r="AM17" s="600"/>
      <c r="AN17" s="598"/>
      <c r="AO17" s="600">
        <v>6</v>
      </c>
      <c r="AP17" s="598">
        <v>0.3</v>
      </c>
      <c r="AQ17" s="600">
        <v>6</v>
      </c>
      <c r="AR17" s="598">
        <v>1</v>
      </c>
      <c r="AS17" s="695">
        <v>45942</v>
      </c>
      <c r="AT17" s="600">
        <v>151</v>
      </c>
      <c r="AU17" s="602">
        <v>3.275985507560801E-3</v>
      </c>
      <c r="AV17" s="601">
        <v>46093</v>
      </c>
      <c r="AW17" s="601">
        <v>71500</v>
      </c>
      <c r="AX17" s="598">
        <v>0.64465734265734265</v>
      </c>
      <c r="AY17" s="695">
        <v>45942</v>
      </c>
      <c r="AZ17" s="600">
        <v>151</v>
      </c>
      <c r="BA17" s="601">
        <v>46093</v>
      </c>
      <c r="BB17" s="601">
        <v>17476</v>
      </c>
      <c r="BC17" s="598">
        <v>0.38039266901745677</v>
      </c>
      <c r="BD17" s="600">
        <v>20</v>
      </c>
      <c r="BE17" s="598">
        <v>0.13245033112582782</v>
      </c>
      <c r="BF17" s="601">
        <v>17496</v>
      </c>
      <c r="BG17" s="598">
        <v>0.3795804135118131</v>
      </c>
      <c r="BH17" s="600">
        <v>234</v>
      </c>
      <c r="BI17" s="598">
        <v>1.3374485596707819E-2</v>
      </c>
      <c r="BJ17" s="600">
        <v>110</v>
      </c>
      <c r="BK17" s="600">
        <v>20</v>
      </c>
      <c r="BL17" s="600">
        <v>130</v>
      </c>
      <c r="BM17" s="598">
        <v>0.55555555555555558</v>
      </c>
      <c r="BN17" s="600">
        <v>88</v>
      </c>
      <c r="BO17" s="598">
        <v>5.0297210791037956E-3</v>
      </c>
      <c r="BP17" s="600">
        <v>1600</v>
      </c>
      <c r="BQ17" s="598">
        <v>9.1449474165523542E-2</v>
      </c>
      <c r="BR17" s="601">
        <v>1688</v>
      </c>
      <c r="BS17" s="598">
        <v>9.647919524462735E-2</v>
      </c>
      <c r="BT17" s="600">
        <v>9</v>
      </c>
      <c r="BU17" s="598">
        <v>0.45</v>
      </c>
      <c r="BV17" s="600">
        <v>3</v>
      </c>
      <c r="BW17" s="598">
        <v>0.5</v>
      </c>
    </row>
    <row r="18" spans="1:75" s="4" customFormat="1" x14ac:dyDescent="0.2">
      <c r="A18" s="691" t="s">
        <v>1216</v>
      </c>
      <c r="B18" s="691" t="s">
        <v>1221</v>
      </c>
      <c r="C18" s="691" t="s">
        <v>502</v>
      </c>
      <c r="D18" s="691" t="s">
        <v>507</v>
      </c>
      <c r="E18" s="691" t="s">
        <v>504</v>
      </c>
      <c r="F18" s="691" t="s">
        <v>519</v>
      </c>
      <c r="G18" s="10" t="s">
        <v>315</v>
      </c>
      <c r="H18" s="10" t="s">
        <v>1110</v>
      </c>
      <c r="I18" s="10" t="s">
        <v>935</v>
      </c>
      <c r="J18" s="591" t="s">
        <v>936</v>
      </c>
      <c r="K18" s="692"/>
      <c r="L18" s="692"/>
      <c r="M18" s="693"/>
      <c r="N18" s="692"/>
      <c r="O18" s="692"/>
      <c r="P18" s="692"/>
      <c r="Q18" s="692"/>
      <c r="R18" s="692"/>
      <c r="S18" s="692"/>
      <c r="T18" s="692"/>
      <c r="U18" s="692"/>
      <c r="V18" s="692"/>
      <c r="W18" s="692"/>
      <c r="X18" s="692"/>
      <c r="Y18" s="633" t="s">
        <v>1210</v>
      </c>
      <c r="Z18" s="694">
        <v>5</v>
      </c>
      <c r="AA18" s="600">
        <v>0</v>
      </c>
      <c r="AB18" s="600">
        <v>8</v>
      </c>
      <c r="AC18" s="123">
        <v>1.6</v>
      </c>
      <c r="AD18" s="601">
        <v>133</v>
      </c>
      <c r="AE18" s="601">
        <v>81.8</v>
      </c>
      <c r="AF18" s="600"/>
      <c r="AG18" s="598"/>
      <c r="AH18" s="600"/>
      <c r="AI18" s="598"/>
      <c r="AJ18" s="598"/>
      <c r="AK18" s="600"/>
      <c r="AL18" s="598"/>
      <c r="AM18" s="600"/>
      <c r="AN18" s="598"/>
      <c r="AO18" s="600">
        <v>2</v>
      </c>
      <c r="AP18" s="598">
        <v>0.25</v>
      </c>
      <c r="AQ18" s="600">
        <v>2</v>
      </c>
      <c r="AR18" s="598">
        <v>0.4</v>
      </c>
      <c r="AS18" s="695">
        <v>613</v>
      </c>
      <c r="AT18" s="600">
        <v>52</v>
      </c>
      <c r="AU18" s="602">
        <v>7.8195488721804512E-2</v>
      </c>
      <c r="AV18" s="601">
        <v>665</v>
      </c>
      <c r="AW18" s="601">
        <v>870</v>
      </c>
      <c r="AX18" s="598">
        <v>0.76436781609195403</v>
      </c>
      <c r="AY18" s="695">
        <v>613</v>
      </c>
      <c r="AZ18" s="600">
        <v>52</v>
      </c>
      <c r="BA18" s="601">
        <v>665</v>
      </c>
      <c r="BB18" s="601">
        <v>364</v>
      </c>
      <c r="BC18" s="598">
        <v>0.59380097879282223</v>
      </c>
      <c r="BD18" s="600">
        <v>45</v>
      </c>
      <c r="BE18" s="598">
        <v>0.86538461538461542</v>
      </c>
      <c r="BF18" s="601">
        <v>409</v>
      </c>
      <c r="BG18" s="598">
        <v>0.61503759398496238</v>
      </c>
      <c r="BH18" s="600">
        <v>22</v>
      </c>
      <c r="BI18" s="598">
        <v>5.3789731051344741E-2</v>
      </c>
      <c r="BJ18" s="600">
        <v>4</v>
      </c>
      <c r="BK18" s="600">
        <v>4</v>
      </c>
      <c r="BL18" s="600">
        <v>8</v>
      </c>
      <c r="BM18" s="598">
        <v>0.36363636363636365</v>
      </c>
      <c r="BN18" s="600">
        <v>0</v>
      </c>
      <c r="BO18" s="598">
        <v>0</v>
      </c>
      <c r="BP18" s="600">
        <v>3</v>
      </c>
      <c r="BQ18" s="598">
        <v>7.3349633251833741E-3</v>
      </c>
      <c r="BR18" s="601">
        <v>3</v>
      </c>
      <c r="BS18" s="598">
        <v>7.3349633251833741E-3</v>
      </c>
      <c r="BT18" s="600">
        <v>3</v>
      </c>
      <c r="BU18" s="598">
        <v>0.375</v>
      </c>
      <c r="BV18" s="600">
        <v>2</v>
      </c>
      <c r="BW18" s="598">
        <v>0.4</v>
      </c>
    </row>
    <row r="19" spans="1:75" s="4" customFormat="1" x14ac:dyDescent="0.2">
      <c r="A19" s="691" t="s">
        <v>1216</v>
      </c>
      <c r="B19" s="691" t="s">
        <v>1222</v>
      </c>
      <c r="C19" s="691" t="s">
        <v>502</v>
      </c>
      <c r="D19" s="691" t="s">
        <v>507</v>
      </c>
      <c r="E19" s="691" t="s">
        <v>504</v>
      </c>
      <c r="F19" s="691" t="s">
        <v>519</v>
      </c>
      <c r="G19" s="10" t="s">
        <v>315</v>
      </c>
      <c r="H19" s="10" t="s">
        <v>1110</v>
      </c>
      <c r="I19" s="10" t="s">
        <v>935</v>
      </c>
      <c r="J19" s="591" t="s">
        <v>936</v>
      </c>
      <c r="K19" s="692"/>
      <c r="L19" s="692"/>
      <c r="M19" s="693"/>
      <c r="N19" s="692"/>
      <c r="O19" s="692"/>
      <c r="P19" s="692"/>
      <c r="Q19" s="692"/>
      <c r="R19" s="692"/>
      <c r="S19" s="692"/>
      <c r="T19" s="692"/>
      <c r="U19" s="692"/>
      <c r="V19" s="692"/>
      <c r="W19" s="692"/>
      <c r="X19" s="692"/>
      <c r="Y19" s="633" t="s">
        <v>1210</v>
      </c>
      <c r="Z19" s="694">
        <v>6</v>
      </c>
      <c r="AA19" s="600">
        <v>0</v>
      </c>
      <c r="AB19" s="600">
        <v>15</v>
      </c>
      <c r="AC19" s="123">
        <v>2.5</v>
      </c>
      <c r="AD19" s="601">
        <v>7121.333333333333</v>
      </c>
      <c r="AE19" s="601">
        <v>2958.6666666666665</v>
      </c>
      <c r="AF19" s="600"/>
      <c r="AG19" s="598"/>
      <c r="AH19" s="600"/>
      <c r="AI19" s="598"/>
      <c r="AJ19" s="598"/>
      <c r="AK19" s="600"/>
      <c r="AL19" s="598"/>
      <c r="AM19" s="600"/>
      <c r="AN19" s="598"/>
      <c r="AO19" s="600">
        <v>3</v>
      </c>
      <c r="AP19" s="598">
        <v>0.2</v>
      </c>
      <c r="AQ19" s="600">
        <v>0</v>
      </c>
      <c r="AR19" s="598">
        <v>0</v>
      </c>
      <c r="AS19" s="695">
        <v>42550</v>
      </c>
      <c r="AT19" s="600">
        <v>178</v>
      </c>
      <c r="AU19" s="602">
        <v>4.1658865381014789E-3</v>
      </c>
      <c r="AV19" s="601">
        <v>42728</v>
      </c>
      <c r="AW19" s="601">
        <v>68100</v>
      </c>
      <c r="AX19" s="598">
        <v>0.62743024963289284</v>
      </c>
      <c r="AY19" s="695">
        <v>42550</v>
      </c>
      <c r="AZ19" s="600">
        <v>178</v>
      </c>
      <c r="BA19" s="601">
        <v>42728</v>
      </c>
      <c r="BB19" s="601">
        <v>17597</v>
      </c>
      <c r="BC19" s="598">
        <v>0.41356051703877789</v>
      </c>
      <c r="BD19" s="600">
        <v>155</v>
      </c>
      <c r="BE19" s="598">
        <v>0.8707865168539326</v>
      </c>
      <c r="BF19" s="601">
        <v>17752</v>
      </c>
      <c r="BG19" s="598">
        <v>0.41546526867627787</v>
      </c>
      <c r="BH19" s="600">
        <v>216</v>
      </c>
      <c r="BI19" s="598">
        <v>1.216764308246958E-2</v>
      </c>
      <c r="BJ19" s="600">
        <v>148</v>
      </c>
      <c r="BK19" s="600">
        <v>5</v>
      </c>
      <c r="BL19" s="600">
        <v>153</v>
      </c>
      <c r="BM19" s="598">
        <v>0.70833333333333337</v>
      </c>
      <c r="BN19" s="600">
        <v>39</v>
      </c>
      <c r="BO19" s="598">
        <v>2.1969355565570076E-3</v>
      </c>
      <c r="BP19" s="600">
        <v>1988</v>
      </c>
      <c r="BQ19" s="598">
        <v>0.11198738170347003</v>
      </c>
      <c r="BR19" s="601">
        <v>2027</v>
      </c>
      <c r="BS19" s="598">
        <v>0.11418431726002704</v>
      </c>
      <c r="BT19" s="600">
        <v>5</v>
      </c>
      <c r="BU19" s="598">
        <v>0.33333333333333331</v>
      </c>
      <c r="BV19" s="600">
        <v>4</v>
      </c>
      <c r="BW19" s="598">
        <v>0.66666666666666663</v>
      </c>
    </row>
    <row r="20" spans="1:75" s="4" customFormat="1" x14ac:dyDescent="0.2">
      <c r="A20" s="691" t="s">
        <v>1216</v>
      </c>
      <c r="B20" s="691" t="s">
        <v>1223</v>
      </c>
      <c r="C20" s="691" t="s">
        <v>502</v>
      </c>
      <c r="D20" s="691" t="s">
        <v>507</v>
      </c>
      <c r="E20" s="691" t="s">
        <v>504</v>
      </c>
      <c r="F20" s="691" t="s">
        <v>519</v>
      </c>
      <c r="G20" s="10" t="s">
        <v>315</v>
      </c>
      <c r="H20" s="10" t="s">
        <v>1110</v>
      </c>
      <c r="I20" s="10" t="s">
        <v>935</v>
      </c>
      <c r="J20" s="591" t="s">
        <v>936</v>
      </c>
      <c r="K20" s="692"/>
      <c r="L20" s="692"/>
      <c r="M20" s="693"/>
      <c r="N20" s="692"/>
      <c r="O20" s="692"/>
      <c r="P20" s="692"/>
      <c r="Q20" s="692"/>
      <c r="R20" s="692"/>
      <c r="S20" s="692"/>
      <c r="T20" s="692"/>
      <c r="U20" s="692"/>
      <c r="V20" s="692"/>
      <c r="W20" s="692"/>
      <c r="X20" s="692"/>
      <c r="Y20" s="633" t="s">
        <v>1210</v>
      </c>
      <c r="Z20" s="694">
        <v>5</v>
      </c>
      <c r="AA20" s="600">
        <v>0</v>
      </c>
      <c r="AB20" s="600">
        <v>8</v>
      </c>
      <c r="AC20" s="123">
        <v>1.6</v>
      </c>
      <c r="AD20" s="601">
        <v>6692.8</v>
      </c>
      <c r="AE20" s="601">
        <v>2428.1999999999998</v>
      </c>
      <c r="AF20" s="600"/>
      <c r="AG20" s="598"/>
      <c r="AH20" s="600"/>
      <c r="AI20" s="598"/>
      <c r="AJ20" s="598"/>
      <c r="AK20" s="600"/>
      <c r="AL20" s="598"/>
      <c r="AM20" s="600"/>
      <c r="AN20" s="598"/>
      <c r="AO20" s="600">
        <v>2</v>
      </c>
      <c r="AP20" s="598">
        <v>0.25</v>
      </c>
      <c r="AQ20" s="600">
        <v>2</v>
      </c>
      <c r="AR20" s="598">
        <v>0.4</v>
      </c>
      <c r="AS20" s="695">
        <v>33348</v>
      </c>
      <c r="AT20" s="600">
        <v>116</v>
      </c>
      <c r="AU20" s="602">
        <v>3.4664116662682285E-3</v>
      </c>
      <c r="AV20" s="601">
        <v>33464</v>
      </c>
      <c r="AW20" s="601">
        <v>49300</v>
      </c>
      <c r="AX20" s="598">
        <v>0.67878296146044625</v>
      </c>
      <c r="AY20" s="695">
        <v>33348</v>
      </c>
      <c r="AZ20" s="600">
        <v>116</v>
      </c>
      <c r="BA20" s="601">
        <v>33464</v>
      </c>
      <c r="BB20" s="601">
        <v>12048</v>
      </c>
      <c r="BC20" s="598">
        <v>0.36128103634400865</v>
      </c>
      <c r="BD20" s="600">
        <v>93</v>
      </c>
      <c r="BE20" s="598">
        <v>0.80172413793103448</v>
      </c>
      <c r="BF20" s="601">
        <v>12141</v>
      </c>
      <c r="BG20" s="598">
        <v>0.36280779344967728</v>
      </c>
      <c r="BH20" s="600">
        <v>83</v>
      </c>
      <c r="BI20" s="598">
        <v>6.8363396754797792E-3</v>
      </c>
      <c r="BJ20" s="600">
        <v>48</v>
      </c>
      <c r="BK20" s="600">
        <v>2</v>
      </c>
      <c r="BL20" s="600">
        <v>50</v>
      </c>
      <c r="BM20" s="598">
        <v>0.60240963855421692</v>
      </c>
      <c r="BN20" s="600">
        <v>8</v>
      </c>
      <c r="BO20" s="598">
        <v>6.5892430607034016E-4</v>
      </c>
      <c r="BP20" s="600">
        <v>1620</v>
      </c>
      <c r="BQ20" s="598">
        <v>0.1334321719792439</v>
      </c>
      <c r="BR20" s="601">
        <v>1628</v>
      </c>
      <c r="BS20" s="598">
        <v>0.13409109628531424</v>
      </c>
      <c r="BT20" s="600">
        <v>4</v>
      </c>
      <c r="BU20" s="598">
        <v>0.5</v>
      </c>
      <c r="BV20" s="600">
        <v>3</v>
      </c>
      <c r="BW20" s="598">
        <v>0.6</v>
      </c>
    </row>
    <row r="21" spans="1:75" s="4" customFormat="1" x14ac:dyDescent="0.2">
      <c r="A21" s="691" t="s">
        <v>1216</v>
      </c>
      <c r="B21" s="691" t="s">
        <v>1224</v>
      </c>
      <c r="C21" s="691" t="s">
        <v>502</v>
      </c>
      <c r="D21" s="691" t="s">
        <v>507</v>
      </c>
      <c r="E21" s="691" t="s">
        <v>504</v>
      </c>
      <c r="F21" s="691" t="s">
        <v>519</v>
      </c>
      <c r="G21" s="10" t="s">
        <v>315</v>
      </c>
      <c r="H21" s="10" t="s">
        <v>1110</v>
      </c>
      <c r="I21" s="10" t="s">
        <v>935</v>
      </c>
      <c r="J21" s="591" t="s">
        <v>936</v>
      </c>
      <c r="K21" s="692"/>
      <c r="L21" s="692"/>
      <c r="M21" s="693"/>
      <c r="N21" s="692"/>
      <c r="O21" s="692"/>
      <c r="P21" s="692"/>
      <c r="Q21" s="692"/>
      <c r="R21" s="692"/>
      <c r="S21" s="692"/>
      <c r="T21" s="692"/>
      <c r="U21" s="692"/>
      <c r="V21" s="692"/>
      <c r="W21" s="692"/>
      <c r="X21" s="692"/>
      <c r="Y21" s="633" t="s">
        <v>1210</v>
      </c>
      <c r="Z21" s="694">
        <v>5</v>
      </c>
      <c r="AA21" s="600">
        <v>0</v>
      </c>
      <c r="AB21" s="600">
        <v>14</v>
      </c>
      <c r="AC21" s="123">
        <v>2.8</v>
      </c>
      <c r="AD21" s="601">
        <v>7023.8</v>
      </c>
      <c r="AE21" s="601">
        <v>2742.8</v>
      </c>
      <c r="AF21" s="600"/>
      <c r="AG21" s="598"/>
      <c r="AH21" s="600"/>
      <c r="AI21" s="598"/>
      <c r="AJ21" s="598"/>
      <c r="AK21" s="600"/>
      <c r="AL21" s="598"/>
      <c r="AM21" s="600"/>
      <c r="AN21" s="598"/>
      <c r="AO21" s="600">
        <v>3</v>
      </c>
      <c r="AP21" s="598">
        <v>0.21428571428571427</v>
      </c>
      <c r="AQ21" s="600">
        <v>2</v>
      </c>
      <c r="AR21" s="598">
        <v>0.4</v>
      </c>
      <c r="AS21" s="695">
        <v>35085</v>
      </c>
      <c r="AT21" s="600">
        <v>34</v>
      </c>
      <c r="AU21" s="602">
        <v>9.6813690594834702E-4</v>
      </c>
      <c r="AV21" s="601">
        <v>35119</v>
      </c>
      <c r="AW21" s="601">
        <v>53400</v>
      </c>
      <c r="AX21" s="598">
        <v>0.6576591760299626</v>
      </c>
      <c r="AY21" s="695">
        <v>35085</v>
      </c>
      <c r="AZ21" s="600">
        <v>34</v>
      </c>
      <c r="BA21" s="601">
        <v>35119</v>
      </c>
      <c r="BB21" s="601">
        <v>13685</v>
      </c>
      <c r="BC21" s="598">
        <v>0.39005272908650418</v>
      </c>
      <c r="BD21" s="600">
        <v>29</v>
      </c>
      <c r="BE21" s="598">
        <v>0.8529411764705882</v>
      </c>
      <c r="BF21" s="601">
        <v>13714</v>
      </c>
      <c r="BG21" s="598">
        <v>0.39050086847575388</v>
      </c>
      <c r="BH21" s="600">
        <v>72</v>
      </c>
      <c r="BI21" s="598">
        <v>5.2501093772786937E-3</v>
      </c>
      <c r="BJ21" s="600">
        <v>53</v>
      </c>
      <c r="BK21" s="600">
        <v>1</v>
      </c>
      <c r="BL21" s="600">
        <v>54</v>
      </c>
      <c r="BM21" s="598">
        <v>0.75</v>
      </c>
      <c r="BN21" s="600">
        <v>39</v>
      </c>
      <c r="BO21" s="598">
        <v>2.8438092460259588E-3</v>
      </c>
      <c r="BP21" s="600">
        <v>995</v>
      </c>
      <c r="BQ21" s="598">
        <v>7.2553594866559726E-2</v>
      </c>
      <c r="BR21" s="601">
        <v>1034</v>
      </c>
      <c r="BS21" s="598">
        <v>7.5397404112585678E-2</v>
      </c>
      <c r="BT21" s="600">
        <v>4</v>
      </c>
      <c r="BU21" s="598">
        <v>0.2857142857142857</v>
      </c>
      <c r="BV21" s="600">
        <v>2</v>
      </c>
      <c r="BW21" s="598">
        <v>0.4</v>
      </c>
    </row>
    <row r="22" spans="1:75" s="4" customFormat="1" x14ac:dyDescent="0.2">
      <c r="A22" s="691" t="s">
        <v>1216</v>
      </c>
      <c r="B22" s="691" t="s">
        <v>1225</v>
      </c>
      <c r="C22" s="691" t="s">
        <v>502</v>
      </c>
      <c r="D22" s="691" t="s">
        <v>507</v>
      </c>
      <c r="E22" s="691" t="s">
        <v>504</v>
      </c>
      <c r="F22" s="691" t="s">
        <v>519</v>
      </c>
      <c r="G22" s="10" t="s">
        <v>315</v>
      </c>
      <c r="H22" s="10" t="s">
        <v>1110</v>
      </c>
      <c r="I22" s="10" t="s">
        <v>935</v>
      </c>
      <c r="J22" s="591" t="s">
        <v>936</v>
      </c>
      <c r="K22" s="692"/>
      <c r="L22" s="692"/>
      <c r="M22" s="693"/>
      <c r="N22" s="692"/>
      <c r="O22" s="692"/>
      <c r="P22" s="692"/>
      <c r="Q22" s="692"/>
      <c r="R22" s="692"/>
      <c r="S22" s="692"/>
      <c r="T22" s="692"/>
      <c r="U22" s="692"/>
      <c r="V22" s="692"/>
      <c r="W22" s="692"/>
      <c r="X22" s="692"/>
      <c r="Y22" s="633" t="s">
        <v>1210</v>
      </c>
      <c r="Z22" s="694">
        <v>5</v>
      </c>
      <c r="AA22" s="600">
        <v>0</v>
      </c>
      <c r="AB22" s="600">
        <v>11</v>
      </c>
      <c r="AC22" s="123">
        <v>2.2000000000000002</v>
      </c>
      <c r="AD22" s="601">
        <v>5879.2</v>
      </c>
      <c r="AE22" s="601">
        <v>1744</v>
      </c>
      <c r="AF22" s="600"/>
      <c r="AG22" s="598"/>
      <c r="AH22" s="600"/>
      <c r="AI22" s="598"/>
      <c r="AJ22" s="598"/>
      <c r="AK22" s="600"/>
      <c r="AL22" s="598"/>
      <c r="AM22" s="600"/>
      <c r="AN22" s="598"/>
      <c r="AO22" s="600">
        <v>3</v>
      </c>
      <c r="AP22" s="598">
        <v>0.27272727272727271</v>
      </c>
      <c r="AQ22" s="600">
        <v>3</v>
      </c>
      <c r="AR22" s="598">
        <v>0.6</v>
      </c>
      <c r="AS22" s="695">
        <v>29320</v>
      </c>
      <c r="AT22" s="600">
        <v>76</v>
      </c>
      <c r="AU22" s="602">
        <v>2.5853857667709891E-3</v>
      </c>
      <c r="AV22" s="601">
        <v>29396</v>
      </c>
      <c r="AW22" s="601">
        <v>49600</v>
      </c>
      <c r="AX22" s="598">
        <v>0.59266129032258064</v>
      </c>
      <c r="AY22" s="695">
        <v>29320</v>
      </c>
      <c r="AZ22" s="600">
        <v>76</v>
      </c>
      <c r="BA22" s="601">
        <v>29396</v>
      </c>
      <c r="BB22" s="601">
        <v>8658</v>
      </c>
      <c r="BC22" s="598">
        <v>0.29529331514324691</v>
      </c>
      <c r="BD22" s="600">
        <v>62</v>
      </c>
      <c r="BE22" s="598">
        <v>0.81578947368421051</v>
      </c>
      <c r="BF22" s="601">
        <v>8720</v>
      </c>
      <c r="BG22" s="598">
        <v>0.29663899850319769</v>
      </c>
      <c r="BH22" s="600">
        <v>49</v>
      </c>
      <c r="BI22" s="598">
        <v>5.6192660550458719E-3</v>
      </c>
      <c r="BJ22" s="600">
        <v>24</v>
      </c>
      <c r="BK22" s="600">
        <v>2</v>
      </c>
      <c r="BL22" s="600">
        <v>26</v>
      </c>
      <c r="BM22" s="598">
        <v>0.53061224489795922</v>
      </c>
      <c r="BN22" s="600">
        <v>28</v>
      </c>
      <c r="BO22" s="598">
        <v>3.2110091743119268E-3</v>
      </c>
      <c r="BP22" s="600">
        <v>612</v>
      </c>
      <c r="BQ22" s="598">
        <v>7.0183486238532114E-2</v>
      </c>
      <c r="BR22" s="601">
        <v>640</v>
      </c>
      <c r="BS22" s="598">
        <v>7.3394495412844041E-2</v>
      </c>
      <c r="BT22" s="600">
        <v>6</v>
      </c>
      <c r="BU22" s="598">
        <v>0.54545454545454541</v>
      </c>
      <c r="BV22" s="600">
        <v>4</v>
      </c>
      <c r="BW22" s="598">
        <v>0.8</v>
      </c>
    </row>
    <row r="23" spans="1:75" s="4" customFormat="1" x14ac:dyDescent="0.2">
      <c r="A23" s="691" t="s">
        <v>1216</v>
      </c>
      <c r="B23" s="691" t="s">
        <v>1226</v>
      </c>
      <c r="C23" s="691" t="s">
        <v>502</v>
      </c>
      <c r="D23" s="691" t="s">
        <v>507</v>
      </c>
      <c r="E23" s="691" t="s">
        <v>504</v>
      </c>
      <c r="F23" s="691" t="s">
        <v>519</v>
      </c>
      <c r="G23" s="10" t="s">
        <v>315</v>
      </c>
      <c r="H23" s="10" t="s">
        <v>1110</v>
      </c>
      <c r="I23" s="10" t="s">
        <v>935</v>
      </c>
      <c r="J23" s="591" t="s">
        <v>936</v>
      </c>
      <c r="K23" s="692"/>
      <c r="L23" s="692"/>
      <c r="M23" s="693"/>
      <c r="N23" s="692"/>
      <c r="O23" s="692"/>
      <c r="P23" s="692"/>
      <c r="Q23" s="692"/>
      <c r="R23" s="692"/>
      <c r="S23" s="692"/>
      <c r="T23" s="692"/>
      <c r="U23" s="692"/>
      <c r="V23" s="692"/>
      <c r="W23" s="692"/>
      <c r="X23" s="692"/>
      <c r="Y23" s="633" t="s">
        <v>1210</v>
      </c>
      <c r="Z23" s="694">
        <v>5</v>
      </c>
      <c r="AA23" s="600">
        <v>0</v>
      </c>
      <c r="AB23" s="600">
        <v>9</v>
      </c>
      <c r="AC23" s="123">
        <v>1.8</v>
      </c>
      <c r="AD23" s="601">
        <v>1175.2</v>
      </c>
      <c r="AE23" s="601">
        <v>673.4</v>
      </c>
      <c r="AF23" s="600"/>
      <c r="AG23" s="598"/>
      <c r="AH23" s="600"/>
      <c r="AI23" s="598"/>
      <c r="AJ23" s="598"/>
      <c r="AK23" s="600"/>
      <c r="AL23" s="598"/>
      <c r="AM23" s="600"/>
      <c r="AN23" s="598"/>
      <c r="AO23" s="600">
        <v>4</v>
      </c>
      <c r="AP23" s="598">
        <v>0.44444444444444442</v>
      </c>
      <c r="AQ23" s="600">
        <v>4</v>
      </c>
      <c r="AR23" s="598">
        <v>0.8</v>
      </c>
      <c r="AS23" s="695">
        <v>5594</v>
      </c>
      <c r="AT23" s="600">
        <v>282</v>
      </c>
      <c r="AU23" s="602">
        <v>4.7991831177671883E-2</v>
      </c>
      <c r="AV23" s="601">
        <v>5876</v>
      </c>
      <c r="AW23" s="601">
        <v>8190</v>
      </c>
      <c r="AX23" s="598">
        <v>0.71746031746031746</v>
      </c>
      <c r="AY23" s="695">
        <v>5594</v>
      </c>
      <c r="AZ23" s="600">
        <v>282</v>
      </c>
      <c r="BA23" s="601">
        <v>5876</v>
      </c>
      <c r="BB23" s="601">
        <v>3171</v>
      </c>
      <c r="BC23" s="598">
        <v>0.56685734715766889</v>
      </c>
      <c r="BD23" s="600">
        <v>196</v>
      </c>
      <c r="BE23" s="598">
        <v>0.69503546099290781</v>
      </c>
      <c r="BF23" s="601">
        <v>3367</v>
      </c>
      <c r="BG23" s="598">
        <v>0.57300884955752207</v>
      </c>
      <c r="BH23" s="600">
        <v>65</v>
      </c>
      <c r="BI23" s="598">
        <v>1.9305019305019305E-2</v>
      </c>
      <c r="BJ23" s="600">
        <v>31</v>
      </c>
      <c r="BK23" s="600">
        <v>5</v>
      </c>
      <c r="BL23" s="600">
        <v>36</v>
      </c>
      <c r="BM23" s="598">
        <v>0.55384615384615388</v>
      </c>
      <c r="BN23" s="600">
        <v>2</v>
      </c>
      <c r="BO23" s="598">
        <v>5.9400059400059396E-4</v>
      </c>
      <c r="BP23" s="600">
        <v>100</v>
      </c>
      <c r="BQ23" s="598">
        <v>2.97000297000297E-2</v>
      </c>
      <c r="BR23" s="601">
        <v>102</v>
      </c>
      <c r="BS23" s="598">
        <v>3.0294030294030293E-2</v>
      </c>
      <c r="BT23" s="600">
        <v>2</v>
      </c>
      <c r="BU23" s="598">
        <v>0.22222222222222221</v>
      </c>
      <c r="BV23" s="600">
        <v>1</v>
      </c>
      <c r="BW23" s="598">
        <v>0.2</v>
      </c>
    </row>
    <row r="24" spans="1:75" s="4" customFormat="1" x14ac:dyDescent="0.2">
      <c r="A24" s="691" t="s">
        <v>1216</v>
      </c>
      <c r="B24" s="691" t="s">
        <v>1227</v>
      </c>
      <c r="C24" s="691" t="s">
        <v>502</v>
      </c>
      <c r="D24" s="691" t="s">
        <v>507</v>
      </c>
      <c r="E24" s="691" t="s">
        <v>504</v>
      </c>
      <c r="F24" s="691" t="s">
        <v>519</v>
      </c>
      <c r="G24" s="10" t="s">
        <v>315</v>
      </c>
      <c r="H24" s="10" t="s">
        <v>1110</v>
      </c>
      <c r="I24" s="10" t="s">
        <v>935</v>
      </c>
      <c r="J24" s="591" t="s">
        <v>936</v>
      </c>
      <c r="K24" s="692"/>
      <c r="L24" s="692"/>
      <c r="M24" s="693"/>
      <c r="N24" s="692"/>
      <c r="O24" s="692"/>
      <c r="P24" s="692"/>
      <c r="Q24" s="692"/>
      <c r="R24" s="692"/>
      <c r="S24" s="692"/>
      <c r="T24" s="692"/>
      <c r="U24" s="692"/>
      <c r="V24" s="692"/>
      <c r="W24" s="692"/>
      <c r="X24" s="692"/>
      <c r="Y24" s="633" t="s">
        <v>1210</v>
      </c>
      <c r="Z24" s="694">
        <v>5</v>
      </c>
      <c r="AA24" s="600">
        <v>0</v>
      </c>
      <c r="AB24" s="600">
        <v>8</v>
      </c>
      <c r="AC24" s="123">
        <v>1.6</v>
      </c>
      <c r="AD24" s="601">
        <v>5752.2</v>
      </c>
      <c r="AE24" s="601">
        <v>2420.1999999999998</v>
      </c>
      <c r="AF24" s="600"/>
      <c r="AG24" s="598"/>
      <c r="AH24" s="600"/>
      <c r="AI24" s="598"/>
      <c r="AJ24" s="598"/>
      <c r="AK24" s="600"/>
      <c r="AL24" s="598"/>
      <c r="AM24" s="600"/>
      <c r="AN24" s="598"/>
      <c r="AO24" s="600">
        <v>3</v>
      </c>
      <c r="AP24" s="598">
        <v>0.375</v>
      </c>
      <c r="AQ24" s="600">
        <v>3</v>
      </c>
      <c r="AR24" s="598">
        <v>0.6</v>
      </c>
      <c r="AS24" s="695">
        <v>28668</v>
      </c>
      <c r="AT24" s="600">
        <v>93</v>
      </c>
      <c r="AU24" s="602">
        <v>3.233545426097841E-3</v>
      </c>
      <c r="AV24" s="601">
        <v>28761</v>
      </c>
      <c r="AW24" s="601">
        <v>39600</v>
      </c>
      <c r="AX24" s="598">
        <v>0.72628787878787882</v>
      </c>
      <c r="AY24" s="695">
        <v>28668</v>
      </c>
      <c r="AZ24" s="600">
        <v>93</v>
      </c>
      <c r="BA24" s="601">
        <v>28761</v>
      </c>
      <c r="BB24" s="601">
        <v>12020</v>
      </c>
      <c r="BC24" s="598">
        <v>0.41928282405469514</v>
      </c>
      <c r="BD24" s="600">
        <v>81</v>
      </c>
      <c r="BE24" s="598">
        <v>0.87096774193548387</v>
      </c>
      <c r="BF24" s="601">
        <v>12101</v>
      </c>
      <c r="BG24" s="598">
        <v>0.42074336775494592</v>
      </c>
      <c r="BH24" s="600">
        <v>187</v>
      </c>
      <c r="BI24" s="598">
        <v>1.5453268324931824E-2</v>
      </c>
      <c r="BJ24" s="600">
        <v>124</v>
      </c>
      <c r="BK24" s="600">
        <v>1</v>
      </c>
      <c r="BL24" s="600">
        <v>125</v>
      </c>
      <c r="BM24" s="598">
        <v>0.66844919786096257</v>
      </c>
      <c r="BN24" s="600">
        <v>21</v>
      </c>
      <c r="BO24" s="598">
        <v>1.735393769109991E-3</v>
      </c>
      <c r="BP24" s="600">
        <v>1513</v>
      </c>
      <c r="BQ24" s="598">
        <v>0.12503098917444838</v>
      </c>
      <c r="BR24" s="601">
        <v>1534</v>
      </c>
      <c r="BS24" s="598">
        <v>0.12676638294355838</v>
      </c>
      <c r="BT24" s="600">
        <v>4</v>
      </c>
      <c r="BU24" s="598">
        <v>0.5</v>
      </c>
      <c r="BV24" s="600">
        <v>2</v>
      </c>
      <c r="BW24" s="598">
        <v>0.4</v>
      </c>
    </row>
    <row r="25" spans="1:75" s="4" customFormat="1" x14ac:dyDescent="0.2">
      <c r="A25" s="691" t="s">
        <v>1216</v>
      </c>
      <c r="B25" s="691" t="s">
        <v>1228</v>
      </c>
      <c r="C25" s="691" t="s">
        <v>502</v>
      </c>
      <c r="D25" s="691" t="s">
        <v>509</v>
      </c>
      <c r="E25" s="691" t="s">
        <v>504</v>
      </c>
      <c r="F25" s="691" t="s">
        <v>519</v>
      </c>
      <c r="G25" s="10" t="s">
        <v>315</v>
      </c>
      <c r="H25" s="10" t="s">
        <v>1110</v>
      </c>
      <c r="I25" s="10" t="s">
        <v>935</v>
      </c>
      <c r="J25" s="591" t="s">
        <v>936</v>
      </c>
      <c r="K25" s="692" t="s">
        <v>1213</v>
      </c>
      <c r="L25" s="722" t="s">
        <v>1229</v>
      </c>
      <c r="M25" s="693">
        <v>0.8340277777777777</v>
      </c>
      <c r="N25" s="692" t="s">
        <v>1211</v>
      </c>
      <c r="O25" s="692"/>
      <c r="P25" s="692" t="s">
        <v>1211</v>
      </c>
      <c r="Q25" s="692"/>
      <c r="R25" s="692" t="s">
        <v>1217</v>
      </c>
      <c r="S25" s="696">
        <v>285796</v>
      </c>
      <c r="T25" s="696">
        <v>4597</v>
      </c>
      <c r="U25" s="696" t="s">
        <v>438</v>
      </c>
      <c r="V25" s="696">
        <v>1174</v>
      </c>
      <c r="W25" s="696">
        <v>731</v>
      </c>
      <c r="X25" s="696">
        <v>42</v>
      </c>
      <c r="Y25" s="633"/>
      <c r="Z25" s="694">
        <v>1</v>
      </c>
      <c r="AA25" s="600">
        <v>0</v>
      </c>
      <c r="AB25" s="600">
        <v>15</v>
      </c>
      <c r="AC25" s="123">
        <v>15</v>
      </c>
      <c r="AD25" s="601">
        <v>285470</v>
      </c>
      <c r="AE25" s="601">
        <v>113208</v>
      </c>
      <c r="AF25" s="600">
        <v>2</v>
      </c>
      <c r="AG25" s="598">
        <v>0.13333333333333333</v>
      </c>
      <c r="AH25" s="600">
        <v>2</v>
      </c>
      <c r="AI25" s="598" t="s">
        <v>519</v>
      </c>
      <c r="AJ25" s="598" t="s">
        <v>435</v>
      </c>
      <c r="AK25" s="600">
        <v>0</v>
      </c>
      <c r="AL25" s="598">
        <v>0</v>
      </c>
      <c r="AM25" s="600">
        <v>0</v>
      </c>
      <c r="AN25" s="598"/>
      <c r="AO25" s="600"/>
      <c r="AP25" s="598"/>
      <c r="AQ25" s="600"/>
      <c r="AR25" s="598"/>
      <c r="AS25" s="695">
        <v>284691</v>
      </c>
      <c r="AT25" s="600">
        <v>779</v>
      </c>
      <c r="AU25" s="602">
        <v>2.7288331523452553E-3</v>
      </c>
      <c r="AV25" s="601">
        <v>285470</v>
      </c>
      <c r="AW25" s="601">
        <v>433270</v>
      </c>
      <c r="AX25" s="598">
        <v>0.65887321993214398</v>
      </c>
      <c r="AY25" s="695">
        <v>284691</v>
      </c>
      <c r="AZ25" s="600">
        <v>779</v>
      </c>
      <c r="BA25" s="601">
        <v>285470</v>
      </c>
      <c r="BB25" s="601">
        <v>112622</v>
      </c>
      <c r="BC25" s="598">
        <v>0.39559381926369291</v>
      </c>
      <c r="BD25" s="600">
        <v>586</v>
      </c>
      <c r="BE25" s="598">
        <v>0.75224646983311938</v>
      </c>
      <c r="BF25" s="601">
        <v>113208</v>
      </c>
      <c r="BG25" s="598">
        <v>0.39656706484043858</v>
      </c>
      <c r="BH25" s="600">
        <v>1174</v>
      </c>
      <c r="BI25" s="598">
        <v>1.0370291852165925E-2</v>
      </c>
      <c r="BJ25" s="600">
        <v>731</v>
      </c>
      <c r="BK25" s="600">
        <v>38</v>
      </c>
      <c r="BL25" s="600">
        <v>769</v>
      </c>
      <c r="BM25" s="598">
        <v>0.65502555366269166</v>
      </c>
      <c r="BN25" s="600">
        <v>340</v>
      </c>
      <c r="BO25" s="598">
        <v>3.0033213200480529E-3</v>
      </c>
      <c r="BP25" s="600">
        <v>1449</v>
      </c>
      <c r="BQ25" s="598">
        <v>1.2799448802204792E-2</v>
      </c>
      <c r="BR25" s="601">
        <v>1789</v>
      </c>
      <c r="BS25" s="598">
        <v>1.5802770122252844E-2</v>
      </c>
      <c r="BT25" s="600">
        <v>4</v>
      </c>
      <c r="BU25" s="598">
        <v>0.26666666666666666</v>
      </c>
      <c r="BV25" s="600">
        <v>0</v>
      </c>
      <c r="BW25" s="598">
        <v>0</v>
      </c>
    </row>
    <row r="26" spans="1:75" s="4" customFormat="1" x14ac:dyDescent="0.2">
      <c r="A26" s="691" t="s">
        <v>1216</v>
      </c>
      <c r="B26" s="691" t="s">
        <v>1228</v>
      </c>
      <c r="C26" s="691" t="s">
        <v>1230</v>
      </c>
      <c r="D26" s="691" t="s">
        <v>527</v>
      </c>
      <c r="E26" s="691" t="s">
        <v>504</v>
      </c>
      <c r="F26" s="691" t="s">
        <v>519</v>
      </c>
      <c r="G26" s="10" t="s">
        <v>315</v>
      </c>
      <c r="H26" s="10" t="s">
        <v>1110</v>
      </c>
      <c r="I26" s="10" t="s">
        <v>935</v>
      </c>
      <c r="J26" s="591" t="s">
        <v>936</v>
      </c>
      <c r="K26" s="692"/>
      <c r="L26" s="692"/>
      <c r="M26" s="693"/>
      <c r="N26" s="692"/>
      <c r="O26" s="692"/>
      <c r="P26" s="692"/>
      <c r="Q26" s="692"/>
      <c r="R26" s="692"/>
      <c r="S26" s="692"/>
      <c r="T26" s="692"/>
      <c r="U26" s="692"/>
      <c r="V26" s="692"/>
      <c r="W26" s="692"/>
      <c r="X26" s="692"/>
      <c r="Y26" s="633"/>
      <c r="Z26" s="694">
        <v>4</v>
      </c>
      <c r="AA26" s="600">
        <v>0</v>
      </c>
      <c r="AB26" s="600">
        <v>17</v>
      </c>
      <c r="AC26" s="123">
        <v>4.25</v>
      </c>
      <c r="AD26" s="601">
        <v>15743</v>
      </c>
      <c r="AE26" s="601">
        <v>6024</v>
      </c>
      <c r="AF26" s="600">
        <v>3</v>
      </c>
      <c r="AG26" s="598">
        <v>0.17647058823529413</v>
      </c>
      <c r="AH26" s="600">
        <v>0</v>
      </c>
      <c r="AI26" s="598"/>
      <c r="AJ26" s="598"/>
      <c r="AK26" s="600">
        <v>3</v>
      </c>
      <c r="AL26" s="598">
        <v>0.75</v>
      </c>
      <c r="AM26" s="600">
        <v>3</v>
      </c>
      <c r="AN26" s="598"/>
      <c r="AO26" s="600">
        <v>2</v>
      </c>
      <c r="AP26" s="598">
        <v>0.11764705882352941</v>
      </c>
      <c r="AQ26" s="600">
        <v>0</v>
      </c>
      <c r="AR26" s="598">
        <v>0</v>
      </c>
      <c r="AS26" s="695">
        <v>62905</v>
      </c>
      <c r="AT26" s="600">
        <v>67</v>
      </c>
      <c r="AU26" s="602">
        <v>1.0639649367973068E-3</v>
      </c>
      <c r="AV26" s="601">
        <v>62972</v>
      </c>
      <c r="AW26" s="601">
        <v>97400</v>
      </c>
      <c r="AX26" s="598">
        <v>0.64652977412731005</v>
      </c>
      <c r="AY26" s="695">
        <v>62905</v>
      </c>
      <c r="AZ26" s="600">
        <v>67</v>
      </c>
      <c r="BA26" s="601">
        <v>62972</v>
      </c>
      <c r="BB26" s="601">
        <v>24041</v>
      </c>
      <c r="BC26" s="598">
        <v>0.38217947698911059</v>
      </c>
      <c r="BD26" s="600">
        <v>55</v>
      </c>
      <c r="BE26" s="598">
        <v>0.82089552238805974</v>
      </c>
      <c r="BF26" s="601">
        <v>24096</v>
      </c>
      <c r="BG26" s="598">
        <v>0.38264625547862541</v>
      </c>
      <c r="BH26" s="600">
        <v>164</v>
      </c>
      <c r="BI26" s="598">
        <v>6.8061088977423639E-3</v>
      </c>
      <c r="BJ26" s="600">
        <v>126</v>
      </c>
      <c r="BK26" s="600">
        <v>2</v>
      </c>
      <c r="BL26" s="600">
        <v>128</v>
      </c>
      <c r="BM26" s="598">
        <v>0.78048780487804881</v>
      </c>
      <c r="BN26" s="600">
        <v>130</v>
      </c>
      <c r="BO26" s="598">
        <v>5.3950863213811425E-3</v>
      </c>
      <c r="BP26" s="600">
        <v>1275</v>
      </c>
      <c r="BQ26" s="598">
        <v>5.2913346613545818E-2</v>
      </c>
      <c r="BR26" s="601">
        <v>1405</v>
      </c>
      <c r="BS26" s="598">
        <v>5.8308432934926956E-2</v>
      </c>
      <c r="BT26" s="600">
        <v>5</v>
      </c>
      <c r="BU26" s="598">
        <v>0.29411764705882354</v>
      </c>
      <c r="BV26" s="600">
        <v>2</v>
      </c>
      <c r="BW26" s="598">
        <v>0.5</v>
      </c>
    </row>
    <row r="27" spans="1:75" s="4" customFormat="1" x14ac:dyDescent="0.2">
      <c r="A27" s="691" t="s">
        <v>1216</v>
      </c>
      <c r="B27" s="691" t="s">
        <v>1228</v>
      </c>
      <c r="C27" s="691" t="s">
        <v>1231</v>
      </c>
      <c r="D27" s="691" t="s">
        <v>527</v>
      </c>
      <c r="E27" s="691" t="s">
        <v>504</v>
      </c>
      <c r="F27" s="691" t="s">
        <v>519</v>
      </c>
      <c r="G27" s="10" t="s">
        <v>315</v>
      </c>
      <c r="H27" s="10" t="s">
        <v>1110</v>
      </c>
      <c r="I27" s="10" t="s">
        <v>935</v>
      </c>
      <c r="J27" s="591" t="s">
        <v>936</v>
      </c>
      <c r="K27" s="692"/>
      <c r="L27" s="692"/>
      <c r="M27" s="693"/>
      <c r="N27" s="692"/>
      <c r="O27" s="692"/>
      <c r="P27" s="692"/>
      <c r="Q27" s="692"/>
      <c r="R27" s="692"/>
      <c r="S27" s="692"/>
      <c r="T27" s="692"/>
      <c r="U27" s="692"/>
      <c r="V27" s="692"/>
      <c r="W27" s="692"/>
      <c r="X27" s="692"/>
      <c r="Y27" s="633"/>
      <c r="Z27" s="694">
        <v>2</v>
      </c>
      <c r="AA27" s="600">
        <v>0</v>
      </c>
      <c r="AB27" s="600">
        <v>4</v>
      </c>
      <c r="AC27" s="123">
        <v>2</v>
      </c>
      <c r="AD27" s="601">
        <v>17900</v>
      </c>
      <c r="AE27" s="601">
        <v>8647</v>
      </c>
      <c r="AF27" s="600">
        <v>2</v>
      </c>
      <c r="AG27" s="598">
        <v>0.5</v>
      </c>
      <c r="AH27" s="600">
        <v>0</v>
      </c>
      <c r="AI27" s="598"/>
      <c r="AJ27" s="598"/>
      <c r="AK27" s="600">
        <v>2</v>
      </c>
      <c r="AL27" s="598">
        <v>1</v>
      </c>
      <c r="AM27" s="600">
        <v>2</v>
      </c>
      <c r="AN27" s="598"/>
      <c r="AO27" s="600">
        <v>0</v>
      </c>
      <c r="AP27" s="598">
        <v>0</v>
      </c>
      <c r="AQ27" s="600">
        <v>0</v>
      </c>
      <c r="AR27" s="598">
        <v>0</v>
      </c>
      <c r="AS27" s="695">
        <v>35751</v>
      </c>
      <c r="AT27" s="600">
        <v>49</v>
      </c>
      <c r="AU27" s="602">
        <v>1.3687150837988827E-3</v>
      </c>
      <c r="AV27" s="601">
        <v>35800</v>
      </c>
      <c r="AW27" s="601">
        <v>48700</v>
      </c>
      <c r="AX27" s="598">
        <v>0.73511293634496921</v>
      </c>
      <c r="AY27" s="695">
        <v>35751</v>
      </c>
      <c r="AZ27" s="600">
        <v>49</v>
      </c>
      <c r="BA27" s="601">
        <v>35800</v>
      </c>
      <c r="BB27" s="601">
        <v>17255</v>
      </c>
      <c r="BC27" s="598">
        <v>0.48264384213029005</v>
      </c>
      <c r="BD27" s="600">
        <v>39</v>
      </c>
      <c r="BE27" s="598">
        <v>0.79591836734693877</v>
      </c>
      <c r="BF27" s="601">
        <v>17294</v>
      </c>
      <c r="BG27" s="598">
        <v>0.48307262569832404</v>
      </c>
      <c r="BH27" s="600">
        <v>154</v>
      </c>
      <c r="BI27" s="598">
        <v>8.9048224817855903E-3</v>
      </c>
      <c r="BJ27" s="600">
        <v>116</v>
      </c>
      <c r="BK27" s="600">
        <v>1</v>
      </c>
      <c r="BL27" s="600">
        <v>117</v>
      </c>
      <c r="BM27" s="598">
        <v>0.75974025974025972</v>
      </c>
      <c r="BN27" s="600">
        <v>11</v>
      </c>
      <c r="BO27" s="598">
        <v>6.3605874869897077E-4</v>
      </c>
      <c r="BP27" s="600">
        <v>1536</v>
      </c>
      <c r="BQ27" s="598">
        <v>8.8816930727419918E-2</v>
      </c>
      <c r="BR27" s="601">
        <v>1547</v>
      </c>
      <c r="BS27" s="598">
        <v>8.9452989476118891E-2</v>
      </c>
      <c r="BT27" s="600">
        <v>1</v>
      </c>
      <c r="BU27" s="598">
        <v>0.25</v>
      </c>
      <c r="BV27" s="600">
        <v>1</v>
      </c>
      <c r="BW27" s="598">
        <v>0.5</v>
      </c>
    </row>
    <row r="28" spans="1:75" s="4" customFormat="1" x14ac:dyDescent="0.2">
      <c r="A28" s="691" t="s">
        <v>1216</v>
      </c>
      <c r="B28" s="691" t="s">
        <v>1228</v>
      </c>
      <c r="C28" s="691" t="s">
        <v>1232</v>
      </c>
      <c r="D28" s="691" t="s">
        <v>527</v>
      </c>
      <c r="E28" s="691" t="s">
        <v>504</v>
      </c>
      <c r="F28" s="691" t="s">
        <v>519</v>
      </c>
      <c r="G28" s="10" t="s">
        <v>315</v>
      </c>
      <c r="H28" s="10" t="s">
        <v>1110</v>
      </c>
      <c r="I28" s="10" t="s">
        <v>935</v>
      </c>
      <c r="J28" s="591" t="s">
        <v>936</v>
      </c>
      <c r="K28" s="692"/>
      <c r="L28" s="692"/>
      <c r="M28" s="693"/>
      <c r="N28" s="692"/>
      <c r="O28" s="692"/>
      <c r="P28" s="692"/>
      <c r="Q28" s="692"/>
      <c r="R28" s="692"/>
      <c r="S28" s="692"/>
      <c r="T28" s="692"/>
      <c r="U28" s="692"/>
      <c r="V28" s="692"/>
      <c r="W28" s="692"/>
      <c r="X28" s="692"/>
      <c r="Y28" s="633"/>
      <c r="Z28" s="694">
        <v>3</v>
      </c>
      <c r="AA28" s="600">
        <v>0</v>
      </c>
      <c r="AB28" s="600">
        <v>12</v>
      </c>
      <c r="AC28" s="123">
        <v>4</v>
      </c>
      <c r="AD28" s="601">
        <v>15351.666666666666</v>
      </c>
      <c r="AE28" s="601">
        <v>5831.666666666667</v>
      </c>
      <c r="AF28" s="600">
        <v>3</v>
      </c>
      <c r="AG28" s="598">
        <v>0.25</v>
      </c>
      <c r="AH28" s="600">
        <v>1</v>
      </c>
      <c r="AI28" s="598"/>
      <c r="AJ28" s="598"/>
      <c r="AK28" s="600">
        <v>2</v>
      </c>
      <c r="AL28" s="598">
        <v>0.66666666666666663</v>
      </c>
      <c r="AM28" s="600">
        <v>2</v>
      </c>
      <c r="AN28" s="598"/>
      <c r="AO28" s="600">
        <v>0</v>
      </c>
      <c r="AP28" s="598">
        <v>0</v>
      </c>
      <c r="AQ28" s="600">
        <v>0</v>
      </c>
      <c r="AR28" s="598">
        <v>0</v>
      </c>
      <c r="AS28" s="695">
        <v>45942</v>
      </c>
      <c r="AT28" s="600">
        <v>113</v>
      </c>
      <c r="AU28" s="602">
        <v>2.4535881011833677E-3</v>
      </c>
      <c r="AV28" s="601">
        <v>46055</v>
      </c>
      <c r="AW28" s="601">
        <v>71500</v>
      </c>
      <c r="AX28" s="598">
        <v>0.64412587412587408</v>
      </c>
      <c r="AY28" s="695">
        <v>45942</v>
      </c>
      <c r="AZ28" s="600">
        <v>113</v>
      </c>
      <c r="BA28" s="601">
        <v>46055</v>
      </c>
      <c r="BB28" s="601">
        <v>17476</v>
      </c>
      <c r="BC28" s="598">
        <v>0.38039266901745677</v>
      </c>
      <c r="BD28" s="600">
        <v>19</v>
      </c>
      <c r="BE28" s="598">
        <v>0.16814159292035399</v>
      </c>
      <c r="BF28" s="601">
        <v>17495</v>
      </c>
      <c r="BG28" s="598">
        <v>0.37987189230268159</v>
      </c>
      <c r="BH28" s="600">
        <v>234</v>
      </c>
      <c r="BI28" s="598">
        <v>1.3375250071448986E-2</v>
      </c>
      <c r="BJ28" s="600">
        <v>110</v>
      </c>
      <c r="BK28" s="600">
        <v>19</v>
      </c>
      <c r="BL28" s="600">
        <v>129</v>
      </c>
      <c r="BM28" s="598">
        <v>0.55128205128205132</v>
      </c>
      <c r="BN28" s="600">
        <v>53</v>
      </c>
      <c r="BO28" s="598">
        <v>3.0294369819948556E-3</v>
      </c>
      <c r="BP28" s="600">
        <v>1509</v>
      </c>
      <c r="BQ28" s="598">
        <v>8.6253215204344091E-2</v>
      </c>
      <c r="BR28" s="601">
        <v>1562</v>
      </c>
      <c r="BS28" s="598">
        <v>8.9282652186338948E-2</v>
      </c>
      <c r="BT28" s="600">
        <v>5</v>
      </c>
      <c r="BU28" s="598">
        <v>0.41666666666666669</v>
      </c>
      <c r="BV28" s="600">
        <v>2</v>
      </c>
      <c r="BW28" s="598">
        <v>0.66666666666666663</v>
      </c>
    </row>
    <row r="29" spans="1:75" s="4" customFormat="1" x14ac:dyDescent="0.2">
      <c r="A29" s="691" t="s">
        <v>1216</v>
      </c>
      <c r="B29" s="691" t="s">
        <v>1228</v>
      </c>
      <c r="C29" s="691" t="s">
        <v>1233</v>
      </c>
      <c r="D29" s="691" t="s">
        <v>527</v>
      </c>
      <c r="E29" s="691" t="s">
        <v>504</v>
      </c>
      <c r="F29" s="691" t="s">
        <v>519</v>
      </c>
      <c r="G29" s="10" t="s">
        <v>315</v>
      </c>
      <c r="H29" s="10" t="s">
        <v>1110</v>
      </c>
      <c r="I29" s="10" t="s">
        <v>935</v>
      </c>
      <c r="J29" s="591" t="s">
        <v>936</v>
      </c>
      <c r="K29" s="692"/>
      <c r="L29" s="692"/>
      <c r="M29" s="693"/>
      <c r="N29" s="692"/>
      <c r="O29" s="692"/>
      <c r="P29" s="692"/>
      <c r="Q29" s="692"/>
      <c r="R29" s="692"/>
      <c r="S29" s="692"/>
      <c r="T29" s="692"/>
      <c r="U29" s="692"/>
      <c r="V29" s="692"/>
      <c r="W29" s="692"/>
      <c r="X29" s="692"/>
      <c r="Y29" s="633"/>
      <c r="Z29" s="694">
        <v>1</v>
      </c>
      <c r="AA29" s="600">
        <v>0</v>
      </c>
      <c r="AB29" s="600">
        <v>4</v>
      </c>
      <c r="AC29" s="123">
        <v>4</v>
      </c>
      <c r="AD29" s="601">
        <v>6404</v>
      </c>
      <c r="AE29" s="601">
        <v>3689</v>
      </c>
      <c r="AF29" s="600">
        <v>1</v>
      </c>
      <c r="AG29" s="598">
        <v>0.25</v>
      </c>
      <c r="AH29" s="600">
        <v>0</v>
      </c>
      <c r="AI29" s="598"/>
      <c r="AJ29" s="598"/>
      <c r="AK29" s="600">
        <v>0</v>
      </c>
      <c r="AL29" s="598">
        <v>0</v>
      </c>
      <c r="AM29" s="600">
        <v>0</v>
      </c>
      <c r="AN29" s="598"/>
      <c r="AO29" s="600">
        <v>1</v>
      </c>
      <c r="AP29" s="598">
        <v>0.25</v>
      </c>
      <c r="AQ29" s="600">
        <v>0</v>
      </c>
      <c r="AR29" s="598">
        <v>0</v>
      </c>
      <c r="AS29" s="695">
        <v>6207</v>
      </c>
      <c r="AT29" s="600">
        <v>197</v>
      </c>
      <c r="AU29" s="602">
        <v>3.0762023735165522E-2</v>
      </c>
      <c r="AV29" s="601">
        <v>6404</v>
      </c>
      <c r="AW29" s="601">
        <v>9070</v>
      </c>
      <c r="AX29" s="598">
        <v>0.70606394707828002</v>
      </c>
      <c r="AY29" s="695">
        <v>6207</v>
      </c>
      <c r="AZ29" s="600">
        <v>197</v>
      </c>
      <c r="BA29" s="601">
        <v>6404</v>
      </c>
      <c r="BB29" s="601">
        <v>3537</v>
      </c>
      <c r="BC29" s="598">
        <v>0.56984050265828901</v>
      </c>
      <c r="BD29" s="600">
        <v>152</v>
      </c>
      <c r="BE29" s="598">
        <v>0.77157360406091369</v>
      </c>
      <c r="BF29" s="601">
        <v>3689</v>
      </c>
      <c r="BG29" s="598">
        <v>0.57604622111180515</v>
      </c>
      <c r="BH29" s="600">
        <v>87</v>
      </c>
      <c r="BI29" s="598">
        <v>2.3583626999186771E-2</v>
      </c>
      <c r="BJ29" s="600">
        <v>35</v>
      </c>
      <c r="BK29" s="600">
        <v>8</v>
      </c>
      <c r="BL29" s="600">
        <v>43</v>
      </c>
      <c r="BM29" s="598">
        <v>0.4942528735632184</v>
      </c>
      <c r="BN29" s="600">
        <v>8</v>
      </c>
      <c r="BO29" s="598">
        <v>2.168609379235565E-3</v>
      </c>
      <c r="BP29" s="600">
        <v>119</v>
      </c>
      <c r="BQ29" s="598">
        <v>3.2258064516129031E-2</v>
      </c>
      <c r="BR29" s="601">
        <v>127</v>
      </c>
      <c r="BS29" s="598">
        <v>3.44266738953646E-2</v>
      </c>
      <c r="BT29" s="600">
        <v>3</v>
      </c>
      <c r="BU29" s="598">
        <v>0.75</v>
      </c>
      <c r="BV29" s="600">
        <v>1</v>
      </c>
      <c r="BW29" s="598">
        <v>1</v>
      </c>
    </row>
    <row r="30" spans="1:75" s="4" customFormat="1" x14ac:dyDescent="0.2">
      <c r="A30" s="691" t="s">
        <v>1216</v>
      </c>
      <c r="B30" s="691" t="s">
        <v>1228</v>
      </c>
      <c r="C30" s="691" t="s">
        <v>1234</v>
      </c>
      <c r="D30" s="691" t="s">
        <v>527</v>
      </c>
      <c r="E30" s="691" t="s">
        <v>504</v>
      </c>
      <c r="F30" s="691" t="s">
        <v>519</v>
      </c>
      <c r="G30" s="10" t="s">
        <v>315</v>
      </c>
      <c r="H30" s="10" t="s">
        <v>1110</v>
      </c>
      <c r="I30" s="10" t="s">
        <v>935</v>
      </c>
      <c r="J30" s="591" t="s">
        <v>936</v>
      </c>
      <c r="K30" s="692"/>
      <c r="L30" s="692"/>
      <c r="M30" s="693"/>
      <c r="N30" s="692"/>
      <c r="O30" s="692"/>
      <c r="P30" s="692"/>
      <c r="Q30" s="692"/>
      <c r="R30" s="692"/>
      <c r="S30" s="692"/>
      <c r="T30" s="692"/>
      <c r="U30" s="692"/>
      <c r="V30" s="692"/>
      <c r="W30" s="692"/>
      <c r="X30" s="692"/>
      <c r="Y30" s="633"/>
      <c r="Z30" s="694">
        <v>3</v>
      </c>
      <c r="AA30" s="600">
        <v>0</v>
      </c>
      <c r="AB30" s="600">
        <v>11</v>
      </c>
      <c r="AC30" s="123">
        <v>3.6666666666666665</v>
      </c>
      <c r="AD30" s="601">
        <v>14233.333333333334</v>
      </c>
      <c r="AE30" s="601">
        <v>5911.333333333333</v>
      </c>
      <c r="AF30" s="600">
        <v>2</v>
      </c>
      <c r="AG30" s="598">
        <v>0.18181818181818182</v>
      </c>
      <c r="AH30" s="600">
        <v>0</v>
      </c>
      <c r="AI30" s="598"/>
      <c r="AJ30" s="598"/>
      <c r="AK30" s="600">
        <v>0</v>
      </c>
      <c r="AL30" s="598">
        <v>0</v>
      </c>
      <c r="AM30" s="600">
        <v>0</v>
      </c>
      <c r="AN30" s="598"/>
      <c r="AO30" s="600">
        <v>1</v>
      </c>
      <c r="AP30" s="598">
        <v>9.0909090909090912E-2</v>
      </c>
      <c r="AQ30" s="600">
        <v>0</v>
      </c>
      <c r="AR30" s="598">
        <v>0</v>
      </c>
      <c r="AS30" s="695">
        <v>42550</v>
      </c>
      <c r="AT30" s="600">
        <v>150</v>
      </c>
      <c r="AU30" s="602">
        <v>3.5128805620608899E-3</v>
      </c>
      <c r="AV30" s="601">
        <v>42700</v>
      </c>
      <c r="AW30" s="601">
        <v>68100</v>
      </c>
      <c r="AX30" s="598">
        <v>0.62701908957415564</v>
      </c>
      <c r="AY30" s="695">
        <v>42550</v>
      </c>
      <c r="AZ30" s="600">
        <v>150</v>
      </c>
      <c r="BA30" s="601">
        <v>42700</v>
      </c>
      <c r="BB30" s="601">
        <v>17597</v>
      </c>
      <c r="BC30" s="598">
        <v>0.41356051703877789</v>
      </c>
      <c r="BD30" s="600">
        <v>137</v>
      </c>
      <c r="BE30" s="598">
        <v>0.91333333333333333</v>
      </c>
      <c r="BF30" s="601">
        <v>17734</v>
      </c>
      <c r="BG30" s="598">
        <v>0.41531615925058546</v>
      </c>
      <c r="BH30" s="600">
        <v>216</v>
      </c>
      <c r="BI30" s="598">
        <v>1.2179993233337093E-2</v>
      </c>
      <c r="BJ30" s="600">
        <v>148</v>
      </c>
      <c r="BK30" s="600">
        <v>5</v>
      </c>
      <c r="BL30" s="600">
        <v>153</v>
      </c>
      <c r="BM30" s="598">
        <v>0.70833333333333337</v>
      </c>
      <c r="BN30" s="600">
        <v>47</v>
      </c>
      <c r="BO30" s="598">
        <v>2.6502763054020526E-3</v>
      </c>
      <c r="BP30" s="600">
        <v>1408</v>
      </c>
      <c r="BQ30" s="598">
        <v>7.9395511446938086E-2</v>
      </c>
      <c r="BR30" s="601">
        <v>1455</v>
      </c>
      <c r="BS30" s="598">
        <v>8.2045787752340144E-2</v>
      </c>
      <c r="BT30" s="600">
        <v>3</v>
      </c>
      <c r="BU30" s="598">
        <v>0.27272727272727271</v>
      </c>
      <c r="BV30" s="600">
        <v>0</v>
      </c>
      <c r="BW30" s="598">
        <v>0</v>
      </c>
    </row>
    <row r="31" spans="1:75" s="4" customFormat="1" x14ac:dyDescent="0.2">
      <c r="A31" s="691" t="s">
        <v>1216</v>
      </c>
      <c r="B31" s="691" t="s">
        <v>1228</v>
      </c>
      <c r="C31" s="691" t="s">
        <v>1235</v>
      </c>
      <c r="D31" s="691" t="s">
        <v>527</v>
      </c>
      <c r="E31" s="691" t="s">
        <v>504</v>
      </c>
      <c r="F31" s="691" t="s">
        <v>519</v>
      </c>
      <c r="G31" s="10" t="s">
        <v>315</v>
      </c>
      <c r="H31" s="10" t="s">
        <v>1110</v>
      </c>
      <c r="I31" s="10" t="s">
        <v>935</v>
      </c>
      <c r="J31" s="591" t="s">
        <v>936</v>
      </c>
      <c r="K31" s="692"/>
      <c r="L31" s="692"/>
      <c r="M31" s="693"/>
      <c r="N31" s="692"/>
      <c r="O31" s="692"/>
      <c r="P31" s="692"/>
      <c r="Q31" s="692"/>
      <c r="R31" s="692"/>
      <c r="S31" s="692"/>
      <c r="T31" s="692"/>
      <c r="U31" s="692"/>
      <c r="V31" s="692"/>
      <c r="W31" s="692"/>
      <c r="X31" s="692"/>
      <c r="Y31" s="633"/>
      <c r="Z31" s="694">
        <v>4</v>
      </c>
      <c r="AA31" s="600">
        <v>0</v>
      </c>
      <c r="AB31" s="600">
        <v>13</v>
      </c>
      <c r="AC31" s="123">
        <v>3.25</v>
      </c>
      <c r="AD31" s="601">
        <v>15699.25</v>
      </c>
      <c r="AE31" s="601">
        <v>5203.25</v>
      </c>
      <c r="AF31" s="600">
        <v>3</v>
      </c>
      <c r="AG31" s="598">
        <v>0.23076923076923078</v>
      </c>
      <c r="AH31" s="600">
        <v>0</v>
      </c>
      <c r="AI31" s="598"/>
      <c r="AJ31" s="598"/>
      <c r="AK31" s="600">
        <v>3</v>
      </c>
      <c r="AL31" s="598">
        <v>0.75</v>
      </c>
      <c r="AM31" s="600">
        <v>3</v>
      </c>
      <c r="AN31" s="598"/>
      <c r="AO31" s="600">
        <v>0</v>
      </c>
      <c r="AP31" s="598">
        <v>0</v>
      </c>
      <c r="AQ31" s="600">
        <v>0</v>
      </c>
      <c r="AR31" s="598">
        <v>0</v>
      </c>
      <c r="AS31" s="695">
        <v>62668</v>
      </c>
      <c r="AT31" s="600">
        <v>129</v>
      </c>
      <c r="AU31" s="602">
        <v>2.0542382597894802E-3</v>
      </c>
      <c r="AV31" s="601">
        <v>62797</v>
      </c>
      <c r="AW31" s="601">
        <v>98900</v>
      </c>
      <c r="AX31" s="598">
        <v>0.63495449949443883</v>
      </c>
      <c r="AY31" s="695">
        <v>62668</v>
      </c>
      <c r="AZ31" s="600">
        <v>129</v>
      </c>
      <c r="BA31" s="601">
        <v>62797</v>
      </c>
      <c r="BB31" s="601">
        <v>20706</v>
      </c>
      <c r="BC31" s="598">
        <v>0.33040786366247527</v>
      </c>
      <c r="BD31" s="600">
        <v>107</v>
      </c>
      <c r="BE31" s="598">
        <v>0.8294573643410853</v>
      </c>
      <c r="BF31" s="601">
        <v>20813</v>
      </c>
      <c r="BG31" s="598">
        <v>0.33143303024029808</v>
      </c>
      <c r="BH31" s="600">
        <v>132</v>
      </c>
      <c r="BI31" s="598">
        <v>6.3421899774179597E-3</v>
      </c>
      <c r="BJ31" s="600">
        <v>72</v>
      </c>
      <c r="BK31" s="600">
        <v>1</v>
      </c>
      <c r="BL31" s="600">
        <v>73</v>
      </c>
      <c r="BM31" s="598">
        <v>0.55303030303030298</v>
      </c>
      <c r="BN31" s="600">
        <v>64</v>
      </c>
      <c r="BO31" s="598">
        <v>3.0750012011723444E-3</v>
      </c>
      <c r="BP31" s="600">
        <v>1427</v>
      </c>
      <c r="BQ31" s="598">
        <v>6.8562917407389609E-2</v>
      </c>
      <c r="BR31" s="601">
        <v>1491</v>
      </c>
      <c r="BS31" s="598">
        <v>7.163791860856196E-2</v>
      </c>
      <c r="BT31" s="600">
        <v>5</v>
      </c>
      <c r="BU31" s="598">
        <v>0.38461538461538464</v>
      </c>
      <c r="BV31" s="600">
        <v>1</v>
      </c>
      <c r="BW31" s="598">
        <v>0.25</v>
      </c>
    </row>
    <row r="32" spans="1:75" s="4" customFormat="1" x14ac:dyDescent="0.2">
      <c r="A32" s="691" t="s">
        <v>1216</v>
      </c>
      <c r="B32" s="691" t="s">
        <v>1228</v>
      </c>
      <c r="C32" s="691" t="s">
        <v>1236</v>
      </c>
      <c r="D32" s="691" t="s">
        <v>527</v>
      </c>
      <c r="E32" s="691" t="s">
        <v>504</v>
      </c>
      <c r="F32" s="691" t="s">
        <v>519</v>
      </c>
      <c r="G32" s="10" t="s">
        <v>315</v>
      </c>
      <c r="H32" s="10" t="s">
        <v>1110</v>
      </c>
      <c r="I32" s="10" t="s">
        <v>935</v>
      </c>
      <c r="J32" s="591" t="s">
        <v>936</v>
      </c>
      <c r="K32" s="692"/>
      <c r="L32" s="692"/>
      <c r="M32" s="693"/>
      <c r="N32" s="692"/>
      <c r="O32" s="692"/>
      <c r="P32" s="692"/>
      <c r="Q32" s="692"/>
      <c r="R32" s="692"/>
      <c r="S32" s="692"/>
      <c r="T32" s="692"/>
      <c r="U32" s="692"/>
      <c r="V32" s="692"/>
      <c r="W32" s="692"/>
      <c r="X32" s="692"/>
      <c r="Y32" s="633"/>
      <c r="Z32" s="694">
        <v>2</v>
      </c>
      <c r="AA32" s="600">
        <v>0</v>
      </c>
      <c r="AB32" s="600">
        <v>9</v>
      </c>
      <c r="AC32" s="123">
        <v>4.5</v>
      </c>
      <c r="AD32" s="601">
        <v>14371</v>
      </c>
      <c r="AE32" s="601">
        <v>6043.5</v>
      </c>
      <c r="AF32" s="600">
        <v>0</v>
      </c>
      <c r="AG32" s="598">
        <v>0</v>
      </c>
      <c r="AH32" s="600">
        <v>1</v>
      </c>
      <c r="AI32" s="598"/>
      <c r="AJ32" s="598"/>
      <c r="AK32" s="600">
        <v>0</v>
      </c>
      <c r="AL32" s="598">
        <v>0</v>
      </c>
      <c r="AM32" s="600">
        <v>0</v>
      </c>
      <c r="AN32" s="598"/>
      <c r="AO32" s="600">
        <v>1</v>
      </c>
      <c r="AP32" s="598">
        <v>0.1111111111111111</v>
      </c>
      <c r="AQ32" s="600">
        <v>1</v>
      </c>
      <c r="AR32" s="598">
        <v>0.5</v>
      </c>
      <c r="AS32" s="695">
        <v>28668</v>
      </c>
      <c r="AT32" s="600">
        <v>74</v>
      </c>
      <c r="AU32" s="602">
        <v>2.5746294621111963E-3</v>
      </c>
      <c r="AV32" s="601">
        <v>28742</v>
      </c>
      <c r="AW32" s="601">
        <v>39600</v>
      </c>
      <c r="AX32" s="598">
        <v>0.72580808080808079</v>
      </c>
      <c r="AY32" s="695">
        <v>28668</v>
      </c>
      <c r="AZ32" s="600">
        <v>74</v>
      </c>
      <c r="BA32" s="601">
        <v>28742</v>
      </c>
      <c r="BB32" s="601">
        <v>12021</v>
      </c>
      <c r="BC32" s="598">
        <v>0.41931770615320219</v>
      </c>
      <c r="BD32" s="600">
        <v>66</v>
      </c>
      <c r="BE32" s="598">
        <v>0.89189189189189189</v>
      </c>
      <c r="BF32" s="601">
        <v>12087</v>
      </c>
      <c r="BG32" s="598">
        <v>0.42053440957483823</v>
      </c>
      <c r="BH32" s="600">
        <v>187</v>
      </c>
      <c r="BI32" s="598">
        <v>1.5471167369901548E-2</v>
      </c>
      <c r="BJ32" s="600">
        <v>124</v>
      </c>
      <c r="BK32" s="600">
        <v>1</v>
      </c>
      <c r="BL32" s="600">
        <v>125</v>
      </c>
      <c r="BM32" s="598">
        <v>0.66844919786096257</v>
      </c>
      <c r="BN32" s="600">
        <v>17</v>
      </c>
      <c r="BO32" s="598">
        <v>1.4064697609001407E-3</v>
      </c>
      <c r="BP32" s="600">
        <v>928</v>
      </c>
      <c r="BQ32" s="598">
        <v>7.6776702242078262E-2</v>
      </c>
      <c r="BR32" s="601">
        <v>945</v>
      </c>
      <c r="BS32" s="598">
        <v>7.8183172002978404E-2</v>
      </c>
      <c r="BT32" s="600">
        <v>4</v>
      </c>
      <c r="BU32" s="598">
        <v>0.44444444444444442</v>
      </c>
      <c r="BV32" s="600">
        <v>0</v>
      </c>
      <c r="BW32" s="598">
        <v>0</v>
      </c>
    </row>
    <row r="33" spans="1:75" s="4" customFormat="1" x14ac:dyDescent="0.2">
      <c r="A33" s="691" t="s">
        <v>1237</v>
      </c>
      <c r="B33" s="691" t="s">
        <v>1238</v>
      </c>
      <c r="C33" s="691" t="s">
        <v>464</v>
      </c>
      <c r="D33" s="691" t="s">
        <v>528</v>
      </c>
      <c r="E33" s="691" t="s">
        <v>504</v>
      </c>
      <c r="F33" s="691" t="s">
        <v>519</v>
      </c>
      <c r="G33" s="10" t="s">
        <v>315</v>
      </c>
      <c r="H33" s="10" t="s">
        <v>937</v>
      </c>
      <c r="I33" s="10" t="s">
        <v>937</v>
      </c>
      <c r="J33" s="10"/>
      <c r="K33" s="692"/>
      <c r="L33" s="692"/>
      <c r="M33" s="693"/>
      <c r="N33" s="692"/>
      <c r="O33" s="692"/>
      <c r="P33" s="692"/>
      <c r="Q33" s="692"/>
      <c r="R33" s="692"/>
      <c r="S33" s="692"/>
      <c r="T33" s="692"/>
      <c r="U33" s="692"/>
      <c r="V33" s="692"/>
      <c r="W33" s="692"/>
      <c r="X33" s="692"/>
      <c r="Y33" s="633"/>
      <c r="Z33" s="694">
        <v>4</v>
      </c>
      <c r="AA33" s="600">
        <v>0</v>
      </c>
      <c r="AB33" s="600">
        <v>12</v>
      </c>
      <c r="AC33" s="123">
        <v>3</v>
      </c>
      <c r="AD33" s="601">
        <v>71223.75</v>
      </c>
      <c r="AE33" s="601">
        <v>28193.5</v>
      </c>
      <c r="AF33" s="600">
        <v>3</v>
      </c>
      <c r="AG33" s="598">
        <v>0.25</v>
      </c>
      <c r="AH33" s="600"/>
      <c r="AI33" s="598"/>
      <c r="AJ33" s="598"/>
      <c r="AK33" s="600">
        <v>3</v>
      </c>
      <c r="AL33" s="598">
        <v>0.75</v>
      </c>
      <c r="AM33" s="600"/>
      <c r="AN33" s="598"/>
      <c r="AO33" s="600"/>
      <c r="AP33" s="598"/>
      <c r="AQ33" s="600"/>
      <c r="AR33" s="598"/>
      <c r="AS33" s="695">
        <v>284691</v>
      </c>
      <c r="AT33" s="600">
        <v>204</v>
      </c>
      <c r="AU33" s="602">
        <v>7.160532827883957E-4</v>
      </c>
      <c r="AV33" s="601">
        <v>284895</v>
      </c>
      <c r="AW33" s="601">
        <v>433300</v>
      </c>
      <c r="AX33" s="598">
        <v>0.65750057696745901</v>
      </c>
      <c r="AY33" s="695">
        <v>284691</v>
      </c>
      <c r="AZ33" s="600">
        <v>204</v>
      </c>
      <c r="BA33" s="601">
        <v>284895</v>
      </c>
      <c r="BB33" s="601">
        <v>112622</v>
      </c>
      <c r="BC33" s="598">
        <v>0.39559381926369291</v>
      </c>
      <c r="BD33" s="600">
        <v>152</v>
      </c>
      <c r="BE33" s="598">
        <v>0.74509803921568629</v>
      </c>
      <c r="BF33" s="601">
        <v>112774</v>
      </c>
      <c r="BG33" s="598">
        <v>0.39584408290773793</v>
      </c>
      <c r="BH33" s="600">
        <v>1174</v>
      </c>
      <c r="BI33" s="598">
        <v>1.041020093283913E-2</v>
      </c>
      <c r="BJ33" s="600">
        <v>731</v>
      </c>
      <c r="BK33" s="600">
        <v>7</v>
      </c>
      <c r="BL33" s="600">
        <v>738</v>
      </c>
      <c r="BM33" s="598">
        <v>0.62862010221465081</v>
      </c>
      <c r="BN33" s="600">
        <v>664</v>
      </c>
      <c r="BO33" s="598">
        <v>5.88788195860748E-3</v>
      </c>
      <c r="BP33" s="600">
        <v>11135</v>
      </c>
      <c r="BQ33" s="598">
        <v>9.8737297604057667E-2</v>
      </c>
      <c r="BR33" s="601">
        <v>11799</v>
      </c>
      <c r="BS33" s="598">
        <v>0.10462517956266515</v>
      </c>
      <c r="BT33" s="600">
        <v>4</v>
      </c>
      <c r="BU33" s="598">
        <v>0.33333333333333331</v>
      </c>
      <c r="BV33" s="600">
        <v>1</v>
      </c>
      <c r="BW33" s="598">
        <v>0.25</v>
      </c>
    </row>
    <row r="34" spans="1:75" s="4" customFormat="1" x14ac:dyDescent="0.2">
      <c r="A34" s="691" t="s">
        <v>1237</v>
      </c>
      <c r="B34" s="691" t="s">
        <v>1238</v>
      </c>
      <c r="C34" s="691" t="s">
        <v>376</v>
      </c>
      <c r="D34" s="691" t="s">
        <v>528</v>
      </c>
      <c r="E34" s="691" t="s">
        <v>504</v>
      </c>
      <c r="F34" s="691" t="s">
        <v>519</v>
      </c>
      <c r="G34" s="10" t="s">
        <v>315</v>
      </c>
      <c r="H34" s="10" t="s">
        <v>937</v>
      </c>
      <c r="I34" s="10" t="s">
        <v>937</v>
      </c>
      <c r="J34" s="10"/>
      <c r="K34" s="692"/>
      <c r="L34" s="692"/>
      <c r="M34" s="693"/>
      <c r="N34" s="692"/>
      <c r="O34" s="692"/>
      <c r="P34" s="692"/>
      <c r="Q34" s="692"/>
      <c r="R34" s="692"/>
      <c r="S34" s="692"/>
      <c r="T34" s="692"/>
      <c r="U34" s="692"/>
      <c r="V34" s="692"/>
      <c r="W34" s="692"/>
      <c r="X34" s="692"/>
      <c r="Y34" s="633"/>
      <c r="Z34" s="694">
        <v>3</v>
      </c>
      <c r="AA34" s="600">
        <v>0</v>
      </c>
      <c r="AB34" s="600">
        <v>13</v>
      </c>
      <c r="AC34" s="123">
        <v>4.333333333333333</v>
      </c>
      <c r="AD34" s="601">
        <v>73072.666666666672</v>
      </c>
      <c r="AE34" s="601">
        <v>27909.333333333332</v>
      </c>
      <c r="AF34" s="600">
        <v>2</v>
      </c>
      <c r="AG34" s="598">
        <v>0.15384615384615385</v>
      </c>
      <c r="AH34" s="600"/>
      <c r="AI34" s="598"/>
      <c r="AJ34" s="598"/>
      <c r="AK34" s="600">
        <v>1</v>
      </c>
      <c r="AL34" s="598">
        <v>0.33333333333333331</v>
      </c>
      <c r="AM34" s="600"/>
      <c r="AN34" s="598"/>
      <c r="AO34" s="600"/>
      <c r="AP34" s="598"/>
      <c r="AQ34" s="600"/>
      <c r="AR34" s="598"/>
      <c r="AS34" s="695">
        <v>219193</v>
      </c>
      <c r="AT34" s="600">
        <v>25</v>
      </c>
      <c r="AU34" s="602">
        <v>1.1404173014989645E-4</v>
      </c>
      <c r="AV34" s="601">
        <v>219218</v>
      </c>
      <c r="AW34" s="601">
        <v>354800</v>
      </c>
      <c r="AX34" s="598">
        <v>0.61786358511837658</v>
      </c>
      <c r="AY34" s="695">
        <v>219193</v>
      </c>
      <c r="AZ34" s="600">
        <v>25</v>
      </c>
      <c r="BA34" s="601">
        <v>219218</v>
      </c>
      <c r="BB34" s="601">
        <v>83708</v>
      </c>
      <c r="BC34" s="598">
        <v>0.38189175749225568</v>
      </c>
      <c r="BD34" s="600">
        <v>20</v>
      </c>
      <c r="BE34" s="598">
        <v>0.8</v>
      </c>
      <c r="BF34" s="601">
        <v>83728</v>
      </c>
      <c r="BG34" s="598">
        <v>0.38193943927962121</v>
      </c>
      <c r="BH34" s="600">
        <v>820</v>
      </c>
      <c r="BI34" s="598">
        <v>9.7936174278616464E-3</v>
      </c>
      <c r="BJ34" s="600">
        <v>560</v>
      </c>
      <c r="BK34" s="600">
        <v>0</v>
      </c>
      <c r="BL34" s="600">
        <v>560</v>
      </c>
      <c r="BM34" s="598">
        <v>0.68292682926829273</v>
      </c>
      <c r="BN34" s="600">
        <v>385</v>
      </c>
      <c r="BO34" s="598">
        <v>4.5982228167399195E-3</v>
      </c>
      <c r="BP34" s="600">
        <v>7371</v>
      </c>
      <c r="BQ34" s="598">
        <v>8.8035065927766096E-2</v>
      </c>
      <c r="BR34" s="601">
        <v>7756</v>
      </c>
      <c r="BS34" s="598">
        <v>9.263328874450602E-2</v>
      </c>
      <c r="BT34" s="600">
        <v>3</v>
      </c>
      <c r="BU34" s="598">
        <v>0.23076923076923078</v>
      </c>
      <c r="BV34" s="600">
        <v>1</v>
      </c>
      <c r="BW34" s="598">
        <v>0.33333333333333331</v>
      </c>
    </row>
    <row r="35" spans="1:75" s="4" customFormat="1" x14ac:dyDescent="0.2">
      <c r="A35" s="691" t="s">
        <v>1237</v>
      </c>
      <c r="B35" s="691" t="s">
        <v>1238</v>
      </c>
      <c r="C35" s="691" t="s">
        <v>379</v>
      </c>
      <c r="D35" s="691" t="s">
        <v>528</v>
      </c>
      <c r="E35" s="691" t="s">
        <v>504</v>
      </c>
      <c r="F35" s="691" t="s">
        <v>519</v>
      </c>
      <c r="G35" s="10" t="s">
        <v>315</v>
      </c>
      <c r="H35" s="10" t="s">
        <v>937</v>
      </c>
      <c r="I35" s="10" t="s">
        <v>937</v>
      </c>
      <c r="J35" s="591"/>
      <c r="K35" s="692"/>
      <c r="L35" s="692"/>
      <c r="M35" s="693"/>
      <c r="N35" s="692"/>
      <c r="O35" s="692"/>
      <c r="P35" s="692"/>
      <c r="Q35" s="692"/>
      <c r="R35" s="692"/>
      <c r="S35" s="692"/>
      <c r="T35" s="692"/>
      <c r="U35" s="692"/>
      <c r="V35" s="692"/>
      <c r="W35" s="692"/>
      <c r="X35" s="692"/>
      <c r="Y35" s="633"/>
      <c r="Z35" s="694">
        <v>2</v>
      </c>
      <c r="AA35" s="600">
        <v>0</v>
      </c>
      <c r="AB35" s="600">
        <v>6</v>
      </c>
      <c r="AC35" s="123">
        <v>3</v>
      </c>
      <c r="AD35" s="601">
        <v>74298.5</v>
      </c>
      <c r="AE35" s="601">
        <v>26295</v>
      </c>
      <c r="AF35" s="600">
        <v>2</v>
      </c>
      <c r="AG35" s="598">
        <v>0.33333333333333331</v>
      </c>
      <c r="AH35" s="600"/>
      <c r="AI35" s="598"/>
      <c r="AJ35" s="598"/>
      <c r="AK35" s="600">
        <v>1</v>
      </c>
      <c r="AL35" s="598">
        <v>0.5</v>
      </c>
      <c r="AM35" s="600"/>
      <c r="AN35" s="598"/>
      <c r="AO35" s="600"/>
      <c r="AP35" s="598"/>
      <c r="AQ35" s="600"/>
      <c r="AR35" s="598"/>
      <c r="AS35" s="695">
        <v>148573</v>
      </c>
      <c r="AT35" s="600">
        <v>24</v>
      </c>
      <c r="AU35" s="602">
        <v>1.6151066306856801E-4</v>
      </c>
      <c r="AV35" s="601">
        <v>148597</v>
      </c>
      <c r="AW35" s="601">
        <v>220300</v>
      </c>
      <c r="AX35" s="598">
        <v>0.67452110758057193</v>
      </c>
      <c r="AY35" s="695">
        <v>148573</v>
      </c>
      <c r="AZ35" s="600">
        <v>24</v>
      </c>
      <c r="BA35" s="601">
        <v>148597</v>
      </c>
      <c r="BB35" s="601">
        <v>52571</v>
      </c>
      <c r="BC35" s="598">
        <v>0.35383952669731378</v>
      </c>
      <c r="BD35" s="600">
        <v>19</v>
      </c>
      <c r="BE35" s="598">
        <v>0.79166666666666663</v>
      </c>
      <c r="BF35" s="601">
        <v>52590</v>
      </c>
      <c r="BG35" s="598">
        <v>0.35391024044899966</v>
      </c>
      <c r="BH35" s="600">
        <v>396</v>
      </c>
      <c r="BI35" s="598">
        <v>7.5299486594409583E-3</v>
      </c>
      <c r="BJ35" s="600">
        <v>296</v>
      </c>
      <c r="BK35" s="600">
        <v>4</v>
      </c>
      <c r="BL35" s="600">
        <v>300</v>
      </c>
      <c r="BM35" s="598">
        <v>0.75757575757575757</v>
      </c>
      <c r="BN35" s="600">
        <v>155</v>
      </c>
      <c r="BO35" s="598">
        <v>2.947328389427648E-3</v>
      </c>
      <c r="BP35" s="600">
        <v>2574</v>
      </c>
      <c r="BQ35" s="598">
        <v>4.8944666286366227E-2</v>
      </c>
      <c r="BR35" s="601">
        <v>2729</v>
      </c>
      <c r="BS35" s="598">
        <v>5.1891994675793876E-2</v>
      </c>
      <c r="BT35" s="600">
        <v>2</v>
      </c>
      <c r="BU35" s="598">
        <v>0.33333333333333331</v>
      </c>
      <c r="BV35" s="600">
        <v>1</v>
      </c>
      <c r="BW35" s="598">
        <v>0.5</v>
      </c>
    </row>
    <row r="36" spans="1:75" s="4" customFormat="1" x14ac:dyDescent="0.2">
      <c r="A36" s="691" t="s">
        <v>1237</v>
      </c>
      <c r="B36" s="691" t="s">
        <v>1238</v>
      </c>
      <c r="C36" s="691" t="s">
        <v>1239</v>
      </c>
      <c r="D36" s="691" t="s">
        <v>528</v>
      </c>
      <c r="E36" s="691" t="s">
        <v>504</v>
      </c>
      <c r="F36" s="691" t="s">
        <v>519</v>
      </c>
      <c r="G36" s="10" t="s">
        <v>315</v>
      </c>
      <c r="H36" s="10" t="s">
        <v>937</v>
      </c>
      <c r="I36" s="10" t="s">
        <v>937</v>
      </c>
      <c r="J36" s="591"/>
      <c r="K36" s="692"/>
      <c r="L36" s="692"/>
      <c r="M36" s="693"/>
      <c r="N36" s="692"/>
      <c r="O36" s="692"/>
      <c r="P36" s="692"/>
      <c r="Q36" s="692"/>
      <c r="R36" s="692"/>
      <c r="S36" s="692"/>
      <c r="T36" s="692"/>
      <c r="U36" s="692"/>
      <c r="V36" s="692"/>
      <c r="W36" s="692"/>
      <c r="X36" s="692"/>
      <c r="Y36" s="633"/>
      <c r="Z36" s="694">
        <v>1</v>
      </c>
      <c r="AA36" s="600">
        <v>0</v>
      </c>
      <c r="AB36" s="600">
        <v>3</v>
      </c>
      <c r="AC36" s="123">
        <v>3</v>
      </c>
      <c r="AD36" s="601">
        <v>58909</v>
      </c>
      <c r="AE36" s="601">
        <v>20346</v>
      </c>
      <c r="AF36" s="600">
        <v>1</v>
      </c>
      <c r="AG36" s="598">
        <v>0.33333333333333331</v>
      </c>
      <c r="AH36" s="600"/>
      <c r="AI36" s="598"/>
      <c r="AJ36" s="598"/>
      <c r="AK36" s="600">
        <v>1</v>
      </c>
      <c r="AL36" s="598">
        <v>1</v>
      </c>
      <c r="AM36" s="600"/>
      <c r="AN36" s="598"/>
      <c r="AO36" s="600"/>
      <c r="AP36" s="598"/>
      <c r="AQ36" s="600"/>
      <c r="AR36" s="598"/>
      <c r="AS36" s="695">
        <v>58881</v>
      </c>
      <c r="AT36" s="600">
        <v>28</v>
      </c>
      <c r="AU36" s="602">
        <v>4.753093754774313E-4</v>
      </c>
      <c r="AV36" s="601">
        <v>58909</v>
      </c>
      <c r="AW36" s="601">
        <v>92400</v>
      </c>
      <c r="AX36" s="598">
        <v>0.63754329004329002</v>
      </c>
      <c r="AY36" s="695">
        <v>58881</v>
      </c>
      <c r="AZ36" s="600">
        <v>28</v>
      </c>
      <c r="BA36" s="601">
        <v>58909</v>
      </c>
      <c r="BB36" s="601">
        <v>20339</v>
      </c>
      <c r="BC36" s="598">
        <v>0.34542551926767551</v>
      </c>
      <c r="BD36" s="600">
        <v>7</v>
      </c>
      <c r="BE36" s="598">
        <v>0.25</v>
      </c>
      <c r="BF36" s="601">
        <v>20346</v>
      </c>
      <c r="BG36" s="598">
        <v>0.34538016262370774</v>
      </c>
      <c r="BH36" s="600">
        <v>145</v>
      </c>
      <c r="BI36" s="598">
        <v>7.1267079524230809E-3</v>
      </c>
      <c r="BJ36" s="600">
        <v>96</v>
      </c>
      <c r="BK36" s="600">
        <v>11</v>
      </c>
      <c r="BL36" s="600">
        <v>107</v>
      </c>
      <c r="BM36" s="598">
        <v>0.73793103448275865</v>
      </c>
      <c r="BN36" s="600">
        <v>74</v>
      </c>
      <c r="BO36" s="598">
        <v>3.6370785412366065E-3</v>
      </c>
      <c r="BP36" s="600">
        <v>1640</v>
      </c>
      <c r="BQ36" s="598">
        <v>8.0605524427405872E-2</v>
      </c>
      <c r="BR36" s="601">
        <v>1714</v>
      </c>
      <c r="BS36" s="598">
        <v>8.4242602968642485E-2</v>
      </c>
      <c r="BT36" s="600">
        <v>2</v>
      </c>
      <c r="BU36" s="598">
        <v>0.66666666666666663</v>
      </c>
      <c r="BV36" s="600">
        <v>1</v>
      </c>
      <c r="BW36" s="598">
        <v>1</v>
      </c>
    </row>
    <row r="37" spans="1:75" s="4" customFormat="1" x14ac:dyDescent="0.2">
      <c r="A37" s="691" t="s">
        <v>1237</v>
      </c>
      <c r="B37" s="691" t="s">
        <v>1238</v>
      </c>
      <c r="C37" s="691" t="s">
        <v>381</v>
      </c>
      <c r="D37" s="691" t="s">
        <v>528</v>
      </c>
      <c r="E37" s="691" t="s">
        <v>504</v>
      </c>
      <c r="F37" s="691" t="s">
        <v>519</v>
      </c>
      <c r="G37" s="10" t="s">
        <v>315</v>
      </c>
      <c r="H37" s="10" t="s">
        <v>937</v>
      </c>
      <c r="I37" s="10" t="s">
        <v>937</v>
      </c>
      <c r="J37" s="591"/>
      <c r="K37" s="692"/>
      <c r="L37" s="692"/>
      <c r="M37" s="693"/>
      <c r="N37" s="692"/>
      <c r="O37" s="692"/>
      <c r="P37" s="692"/>
      <c r="Q37" s="692"/>
      <c r="R37" s="692"/>
      <c r="S37" s="692"/>
      <c r="T37" s="692"/>
      <c r="U37" s="692"/>
      <c r="V37" s="692"/>
      <c r="W37" s="692"/>
      <c r="X37" s="692"/>
      <c r="Y37" s="633"/>
      <c r="Z37" s="694">
        <v>1</v>
      </c>
      <c r="AA37" s="600">
        <v>0</v>
      </c>
      <c r="AB37" s="600">
        <v>3</v>
      </c>
      <c r="AC37" s="123">
        <v>3</v>
      </c>
      <c r="AD37" s="601">
        <v>64462</v>
      </c>
      <c r="AE37" s="601">
        <v>28985</v>
      </c>
      <c r="AF37" s="600">
        <v>1</v>
      </c>
      <c r="AG37" s="598">
        <v>0.33333333333333331</v>
      </c>
      <c r="AH37" s="600"/>
      <c r="AI37" s="598"/>
      <c r="AJ37" s="598"/>
      <c r="AK37" s="600">
        <v>1</v>
      </c>
      <c r="AL37" s="598">
        <v>1</v>
      </c>
      <c r="AM37" s="600"/>
      <c r="AN37" s="598"/>
      <c r="AO37" s="600"/>
      <c r="AP37" s="598"/>
      <c r="AQ37" s="600"/>
      <c r="AR37" s="598"/>
      <c r="AS37" s="695">
        <v>64436</v>
      </c>
      <c r="AT37" s="600">
        <v>26</v>
      </c>
      <c r="AU37" s="602">
        <v>4.0333840091837049E-4</v>
      </c>
      <c r="AV37" s="601">
        <v>64462</v>
      </c>
      <c r="AW37" s="601">
        <v>94700</v>
      </c>
      <c r="AX37" s="598">
        <v>0.68069693769799366</v>
      </c>
      <c r="AY37" s="695">
        <v>64436</v>
      </c>
      <c r="AZ37" s="600">
        <v>26</v>
      </c>
      <c r="BA37" s="601">
        <v>64462</v>
      </c>
      <c r="BB37" s="601">
        <v>28964</v>
      </c>
      <c r="BC37" s="598">
        <v>0.44950027934694892</v>
      </c>
      <c r="BD37" s="600">
        <v>21</v>
      </c>
      <c r="BE37" s="598">
        <v>0.80769230769230771</v>
      </c>
      <c r="BF37" s="601">
        <v>28985</v>
      </c>
      <c r="BG37" s="598">
        <v>0.44964475194688341</v>
      </c>
      <c r="BH37" s="600">
        <v>264</v>
      </c>
      <c r="BI37" s="598">
        <v>9.1081593927893733E-3</v>
      </c>
      <c r="BJ37" s="600">
        <v>170</v>
      </c>
      <c r="BK37" s="600">
        <v>0</v>
      </c>
      <c r="BL37" s="600">
        <v>170</v>
      </c>
      <c r="BM37" s="598">
        <v>0.64393939393939392</v>
      </c>
      <c r="BN37" s="600">
        <v>24</v>
      </c>
      <c r="BO37" s="598">
        <v>8.2801449025357945E-4</v>
      </c>
      <c r="BP37" s="600">
        <v>2187</v>
      </c>
      <c r="BQ37" s="598">
        <v>7.5452820424357428E-2</v>
      </c>
      <c r="BR37" s="601">
        <v>2211</v>
      </c>
      <c r="BS37" s="598">
        <v>7.6280834914611004E-2</v>
      </c>
      <c r="BT37" s="600">
        <v>1</v>
      </c>
      <c r="BU37" s="598">
        <v>0.33333333333333331</v>
      </c>
      <c r="BV37" s="600">
        <v>1</v>
      </c>
      <c r="BW37" s="598">
        <v>1</v>
      </c>
    </row>
    <row r="38" spans="1:75" s="4" customFormat="1" x14ac:dyDescent="0.2">
      <c r="A38" s="691" t="s">
        <v>1237</v>
      </c>
      <c r="B38" s="691" t="s">
        <v>1238</v>
      </c>
      <c r="C38" s="691" t="s">
        <v>529</v>
      </c>
      <c r="D38" s="691" t="s">
        <v>528</v>
      </c>
      <c r="E38" s="691" t="s">
        <v>504</v>
      </c>
      <c r="F38" s="691" t="s">
        <v>519</v>
      </c>
      <c r="G38" s="10" t="s">
        <v>315</v>
      </c>
      <c r="H38" s="10" t="s">
        <v>937</v>
      </c>
      <c r="I38" s="10" t="s">
        <v>937</v>
      </c>
      <c r="J38" s="591"/>
      <c r="K38" s="692"/>
      <c r="L38" s="692"/>
      <c r="M38" s="693"/>
      <c r="N38" s="692"/>
      <c r="O38" s="692"/>
      <c r="P38" s="692"/>
      <c r="Q38" s="692"/>
      <c r="R38" s="692"/>
      <c r="S38" s="692"/>
      <c r="T38" s="692"/>
      <c r="U38" s="692"/>
      <c r="V38" s="692"/>
      <c r="W38" s="692"/>
      <c r="X38" s="692"/>
      <c r="Y38" s="633"/>
      <c r="Z38" s="694">
        <v>2</v>
      </c>
      <c r="AA38" s="600">
        <v>0</v>
      </c>
      <c r="AB38" s="600">
        <v>4</v>
      </c>
      <c r="AC38" s="123">
        <v>2</v>
      </c>
      <c r="AD38" s="601">
        <v>63071.5</v>
      </c>
      <c r="AE38" s="601">
        <v>23720</v>
      </c>
      <c r="AF38" s="600">
        <v>2</v>
      </c>
      <c r="AG38" s="598">
        <v>0.5</v>
      </c>
      <c r="AH38" s="600"/>
      <c r="AI38" s="598"/>
      <c r="AJ38" s="598"/>
      <c r="AK38" s="600">
        <v>2</v>
      </c>
      <c r="AL38" s="598">
        <v>1</v>
      </c>
      <c r="AM38" s="600"/>
      <c r="AN38" s="598"/>
      <c r="AO38" s="600"/>
      <c r="AP38" s="598"/>
      <c r="AQ38" s="600"/>
      <c r="AR38" s="598"/>
      <c r="AS38" s="695">
        <v>126083</v>
      </c>
      <c r="AT38" s="600">
        <v>60</v>
      </c>
      <c r="AU38" s="602">
        <v>4.7565065045226452E-4</v>
      </c>
      <c r="AV38" s="601">
        <v>126143</v>
      </c>
      <c r="AW38" s="601">
        <v>198500</v>
      </c>
      <c r="AX38" s="598">
        <v>0.63548110831234261</v>
      </c>
      <c r="AY38" s="695">
        <v>126083</v>
      </c>
      <c r="AZ38" s="600">
        <v>60</v>
      </c>
      <c r="BA38" s="601">
        <v>126143</v>
      </c>
      <c r="BB38" s="601">
        <v>47414</v>
      </c>
      <c r="BC38" s="598">
        <v>0.37605386927658763</v>
      </c>
      <c r="BD38" s="600">
        <v>26</v>
      </c>
      <c r="BE38" s="598">
        <v>0.43333333333333335</v>
      </c>
      <c r="BF38" s="601">
        <v>47440</v>
      </c>
      <c r="BG38" s="598">
        <v>0.37608111429092378</v>
      </c>
      <c r="BH38" s="600">
        <v>347</v>
      </c>
      <c r="BI38" s="598">
        <v>7.3145025295109616E-3</v>
      </c>
      <c r="BJ38" s="600"/>
      <c r="BK38" s="600"/>
      <c r="BL38" s="600">
        <v>347</v>
      </c>
      <c r="BM38" s="598"/>
      <c r="BN38" s="600">
        <v>61</v>
      </c>
      <c r="BO38" s="598">
        <v>1.2858347386172006E-3</v>
      </c>
      <c r="BP38" s="600">
        <v>3998</v>
      </c>
      <c r="BQ38" s="598">
        <v>8.427487352445194E-2</v>
      </c>
      <c r="BR38" s="601">
        <v>4059</v>
      </c>
      <c r="BS38" s="598">
        <v>8.5560708263069135E-2</v>
      </c>
      <c r="BT38" s="600">
        <v>1</v>
      </c>
      <c r="BU38" s="598">
        <v>0.25</v>
      </c>
      <c r="BV38" s="600">
        <v>1</v>
      </c>
      <c r="BW38" s="598">
        <v>0.5</v>
      </c>
    </row>
    <row r="39" spans="1:75" s="4" customFormat="1" x14ac:dyDescent="0.2">
      <c r="A39" s="691" t="s">
        <v>530</v>
      </c>
      <c r="B39" s="691" t="s">
        <v>531</v>
      </c>
      <c r="C39" s="691" t="s">
        <v>532</v>
      </c>
      <c r="D39" s="691" t="s">
        <v>528</v>
      </c>
      <c r="E39" s="691" t="s">
        <v>504</v>
      </c>
      <c r="F39" s="691" t="s">
        <v>519</v>
      </c>
      <c r="G39" s="10" t="s">
        <v>920</v>
      </c>
      <c r="H39" s="10" t="s">
        <v>937</v>
      </c>
      <c r="I39" s="10" t="s">
        <v>937</v>
      </c>
      <c r="J39" s="591"/>
      <c r="K39" s="692"/>
      <c r="L39" s="692"/>
      <c r="M39" s="693"/>
      <c r="N39" s="692"/>
      <c r="O39" s="692"/>
      <c r="P39" s="692"/>
      <c r="Q39" s="692"/>
      <c r="R39" s="692"/>
      <c r="S39" s="692"/>
      <c r="T39" s="692"/>
      <c r="U39" s="692"/>
      <c r="V39" s="692"/>
      <c r="W39" s="692"/>
      <c r="X39" s="692"/>
      <c r="Y39" s="633"/>
      <c r="Z39" s="694">
        <v>2</v>
      </c>
      <c r="AA39" s="600">
        <v>0</v>
      </c>
      <c r="AB39" s="600">
        <v>5</v>
      </c>
      <c r="AC39" s="123">
        <v>2.5</v>
      </c>
      <c r="AD39" s="601">
        <v>11113</v>
      </c>
      <c r="AE39" s="601">
        <v>5880</v>
      </c>
      <c r="AF39" s="600">
        <v>2</v>
      </c>
      <c r="AG39" s="598">
        <v>0.4</v>
      </c>
      <c r="AH39" s="600"/>
      <c r="AI39" s="598"/>
      <c r="AJ39" s="598"/>
      <c r="AK39" s="600">
        <v>1</v>
      </c>
      <c r="AL39" s="598">
        <v>0.5</v>
      </c>
      <c r="AM39" s="600"/>
      <c r="AN39" s="598"/>
      <c r="AO39" s="600"/>
      <c r="AP39" s="598"/>
      <c r="AQ39" s="600"/>
      <c r="AR39" s="598"/>
      <c r="AS39" s="695">
        <v>22199</v>
      </c>
      <c r="AT39" s="600">
        <v>27</v>
      </c>
      <c r="AU39" s="602">
        <v>1.2147934851075317E-3</v>
      </c>
      <c r="AV39" s="601">
        <v>22226</v>
      </c>
      <c r="AW39" s="601">
        <v>50600</v>
      </c>
      <c r="AX39" s="598">
        <v>0.43924901185770748</v>
      </c>
      <c r="AY39" s="695">
        <v>22199</v>
      </c>
      <c r="AZ39" s="600">
        <v>27</v>
      </c>
      <c r="BA39" s="601">
        <v>22226</v>
      </c>
      <c r="BB39" s="601">
        <v>11736</v>
      </c>
      <c r="BC39" s="598">
        <v>0.52867246272354607</v>
      </c>
      <c r="BD39" s="600">
        <v>24</v>
      </c>
      <c r="BE39" s="598">
        <v>0.88888888888888884</v>
      </c>
      <c r="BF39" s="601">
        <v>11760</v>
      </c>
      <c r="BG39" s="598">
        <v>0.52911005129128053</v>
      </c>
      <c r="BH39" s="600">
        <v>86</v>
      </c>
      <c r="BI39" s="598">
        <v>7.312925170068027E-3</v>
      </c>
      <c r="BJ39" s="600">
        <v>83</v>
      </c>
      <c r="BK39" s="600">
        <v>3</v>
      </c>
      <c r="BL39" s="600">
        <v>86</v>
      </c>
      <c r="BM39" s="598">
        <v>1</v>
      </c>
      <c r="BN39" s="600">
        <v>53</v>
      </c>
      <c r="BO39" s="598">
        <v>4.5068027210884353E-3</v>
      </c>
      <c r="BP39" s="600">
        <v>608</v>
      </c>
      <c r="BQ39" s="598">
        <v>5.1700680272108841E-2</v>
      </c>
      <c r="BR39" s="601">
        <v>661</v>
      </c>
      <c r="BS39" s="598">
        <v>5.6207482993197277E-2</v>
      </c>
      <c r="BT39" s="600">
        <v>1</v>
      </c>
      <c r="BU39" s="598">
        <v>0.2</v>
      </c>
      <c r="BV39" s="600">
        <v>0</v>
      </c>
      <c r="BW39" s="598">
        <v>0</v>
      </c>
    </row>
    <row r="40" spans="1:75" s="4" customFormat="1" x14ac:dyDescent="0.2">
      <c r="A40" s="691" t="s">
        <v>530</v>
      </c>
      <c r="B40" s="691" t="s">
        <v>531</v>
      </c>
      <c r="C40" s="691" t="s">
        <v>533</v>
      </c>
      <c r="D40" s="691" t="s">
        <v>528</v>
      </c>
      <c r="E40" s="691" t="s">
        <v>504</v>
      </c>
      <c r="F40" s="691" t="s">
        <v>519</v>
      </c>
      <c r="G40" s="10" t="s">
        <v>920</v>
      </c>
      <c r="H40" s="10" t="s">
        <v>937</v>
      </c>
      <c r="I40" s="10" t="s">
        <v>937</v>
      </c>
      <c r="J40" s="591"/>
      <c r="K40" s="692"/>
      <c r="L40" s="692"/>
      <c r="M40" s="693"/>
      <c r="N40" s="692"/>
      <c r="O40" s="692"/>
      <c r="P40" s="692"/>
      <c r="Q40" s="692"/>
      <c r="R40" s="692"/>
      <c r="S40" s="692"/>
      <c r="T40" s="692"/>
      <c r="U40" s="692"/>
      <c r="V40" s="692"/>
      <c r="W40" s="692"/>
      <c r="X40" s="692"/>
      <c r="Y40" s="633"/>
      <c r="Z40" s="694">
        <v>1</v>
      </c>
      <c r="AA40" s="600">
        <v>0</v>
      </c>
      <c r="AB40" s="600">
        <v>2</v>
      </c>
      <c r="AC40" s="123">
        <v>2</v>
      </c>
      <c r="AD40" s="601">
        <v>9299</v>
      </c>
      <c r="AE40" s="601">
        <v>2976</v>
      </c>
      <c r="AF40" s="600">
        <v>1</v>
      </c>
      <c r="AG40" s="598">
        <v>0.5</v>
      </c>
      <c r="AH40" s="600"/>
      <c r="AI40" s="598"/>
      <c r="AJ40" s="598"/>
      <c r="AK40" s="600">
        <v>1</v>
      </c>
      <c r="AL40" s="598">
        <v>1</v>
      </c>
      <c r="AM40" s="600"/>
      <c r="AN40" s="598"/>
      <c r="AO40" s="600"/>
      <c r="AP40" s="598"/>
      <c r="AQ40" s="600"/>
      <c r="AR40" s="598"/>
      <c r="AS40" s="695">
        <v>9299</v>
      </c>
      <c r="AT40" s="600">
        <v>0</v>
      </c>
      <c r="AU40" s="602">
        <v>0</v>
      </c>
      <c r="AV40" s="601">
        <v>9299</v>
      </c>
      <c r="AW40" s="601"/>
      <c r="AX40" s="598"/>
      <c r="AY40" s="695">
        <v>9297</v>
      </c>
      <c r="AZ40" s="600">
        <v>0</v>
      </c>
      <c r="BA40" s="601">
        <v>9297</v>
      </c>
      <c r="BB40" s="601">
        <v>2976</v>
      </c>
      <c r="BC40" s="598">
        <v>0.32010325911584381</v>
      </c>
      <c r="BD40" s="600">
        <v>0</v>
      </c>
      <c r="BE40" s="598"/>
      <c r="BF40" s="601">
        <v>2976</v>
      </c>
      <c r="BG40" s="598">
        <v>0.32010325911584381</v>
      </c>
      <c r="BH40" s="600">
        <v>27</v>
      </c>
      <c r="BI40" s="598">
        <v>9.0725806451612909E-3</v>
      </c>
      <c r="BJ40" s="600"/>
      <c r="BK40" s="600"/>
      <c r="BL40" s="600">
        <v>27</v>
      </c>
      <c r="BM40" s="598"/>
      <c r="BN40" s="600">
        <v>5</v>
      </c>
      <c r="BO40" s="598">
        <v>1.6801075268817205E-3</v>
      </c>
      <c r="BP40" s="600">
        <v>132</v>
      </c>
      <c r="BQ40" s="598">
        <v>4.4354838709677422E-2</v>
      </c>
      <c r="BR40" s="601">
        <v>137</v>
      </c>
      <c r="BS40" s="598">
        <v>4.6034946236559141E-2</v>
      </c>
      <c r="BT40" s="600">
        <v>0</v>
      </c>
      <c r="BU40" s="598">
        <v>0</v>
      </c>
      <c r="BV40" s="600">
        <v>0</v>
      </c>
      <c r="BW40" s="598">
        <v>0</v>
      </c>
    </row>
    <row r="41" spans="1:75" s="4" customFormat="1" x14ac:dyDescent="0.2">
      <c r="A41" s="691" t="s">
        <v>530</v>
      </c>
      <c r="B41" s="691" t="s">
        <v>531</v>
      </c>
      <c r="C41" s="691" t="s">
        <v>534</v>
      </c>
      <c r="D41" s="691" t="s">
        <v>528</v>
      </c>
      <c r="E41" s="691" t="s">
        <v>504</v>
      </c>
      <c r="F41" s="691" t="s">
        <v>519</v>
      </c>
      <c r="G41" s="10" t="s">
        <v>920</v>
      </c>
      <c r="H41" s="10" t="s">
        <v>937</v>
      </c>
      <c r="I41" s="10" t="s">
        <v>937</v>
      </c>
      <c r="J41" s="600"/>
      <c r="K41" s="692"/>
      <c r="L41" s="692"/>
      <c r="M41" s="693"/>
      <c r="N41" s="692"/>
      <c r="O41" s="692"/>
      <c r="P41" s="692"/>
      <c r="Q41" s="692"/>
      <c r="R41" s="692"/>
      <c r="S41" s="692"/>
      <c r="T41" s="692"/>
      <c r="U41" s="692"/>
      <c r="V41" s="692"/>
      <c r="W41" s="692"/>
      <c r="X41" s="692"/>
      <c r="Y41" s="692" t="s">
        <v>510</v>
      </c>
      <c r="Z41" s="694">
        <v>1</v>
      </c>
      <c r="AA41" s="694">
        <v>1</v>
      </c>
      <c r="AB41" s="694">
        <v>1</v>
      </c>
      <c r="AC41" s="123">
        <v>1</v>
      </c>
      <c r="AD41" s="601">
        <v>8718</v>
      </c>
      <c r="AE41" s="601"/>
      <c r="AF41" s="600">
        <v>1</v>
      </c>
      <c r="AG41" s="598">
        <v>1</v>
      </c>
      <c r="AH41" s="600"/>
      <c r="AI41" s="598"/>
      <c r="AJ41" s="598"/>
      <c r="AK41" s="600">
        <v>1</v>
      </c>
      <c r="AL41" s="598">
        <v>1</v>
      </c>
      <c r="AM41" s="600"/>
      <c r="AN41" s="598"/>
      <c r="AO41" s="600"/>
      <c r="AP41" s="598"/>
      <c r="AQ41" s="600"/>
      <c r="AR41" s="598"/>
      <c r="AS41" s="695">
        <v>8718</v>
      </c>
      <c r="AT41" s="600">
        <v>0</v>
      </c>
      <c r="AU41" s="602">
        <v>0</v>
      </c>
      <c r="AV41" s="601">
        <v>8718</v>
      </c>
      <c r="AW41" s="601"/>
      <c r="AX41" s="598"/>
      <c r="AY41" s="601"/>
      <c r="AZ41" s="601"/>
      <c r="BA41" s="601"/>
      <c r="BB41" s="600"/>
      <c r="BC41" s="598"/>
      <c r="BD41" s="600"/>
      <c r="BE41" s="598"/>
      <c r="BF41" s="600"/>
      <c r="BG41" s="598"/>
      <c r="BH41" s="600" t="s">
        <v>323</v>
      </c>
      <c r="BI41" s="598"/>
      <c r="BJ41" s="600"/>
      <c r="BK41" s="600"/>
      <c r="BL41" s="600"/>
      <c r="BM41" s="598"/>
      <c r="BN41" s="600"/>
      <c r="BO41" s="598"/>
      <c r="BP41" s="600"/>
      <c r="BQ41" s="598"/>
      <c r="BR41" s="601"/>
      <c r="BS41" s="598"/>
      <c r="BT41" s="600">
        <v>1</v>
      </c>
      <c r="BU41" s="598">
        <v>1</v>
      </c>
      <c r="BV41" s="600">
        <v>1</v>
      </c>
      <c r="BW41" s="598">
        <v>1</v>
      </c>
    </row>
    <row r="42" spans="1:75" s="4" customFormat="1" x14ac:dyDescent="0.2">
      <c r="A42" s="691" t="s">
        <v>530</v>
      </c>
      <c r="B42" s="691" t="s">
        <v>531</v>
      </c>
      <c r="C42" s="691" t="s">
        <v>535</v>
      </c>
      <c r="D42" s="691" t="s">
        <v>528</v>
      </c>
      <c r="E42" s="691" t="s">
        <v>504</v>
      </c>
      <c r="F42" s="691" t="s">
        <v>519</v>
      </c>
      <c r="G42" s="10" t="s">
        <v>920</v>
      </c>
      <c r="H42" s="10" t="s">
        <v>937</v>
      </c>
      <c r="I42" s="10" t="s">
        <v>937</v>
      </c>
      <c r="J42" s="10"/>
      <c r="K42" s="692"/>
      <c r="L42" s="692"/>
      <c r="M42" s="693"/>
      <c r="N42" s="692"/>
      <c r="O42" s="692"/>
      <c r="P42" s="692"/>
      <c r="Q42" s="692"/>
      <c r="R42" s="692"/>
      <c r="S42" s="692"/>
      <c r="T42" s="692"/>
      <c r="U42" s="692"/>
      <c r="V42" s="692"/>
      <c r="W42" s="692"/>
      <c r="X42" s="692"/>
      <c r="Y42" s="633"/>
      <c r="Z42" s="694">
        <v>1</v>
      </c>
      <c r="AA42" s="600">
        <v>0</v>
      </c>
      <c r="AB42" s="600">
        <v>3</v>
      </c>
      <c r="AC42" s="123">
        <v>3</v>
      </c>
      <c r="AD42" s="601">
        <v>9688</v>
      </c>
      <c r="AE42" s="601">
        <v>3069</v>
      </c>
      <c r="AF42" s="600">
        <v>1</v>
      </c>
      <c r="AG42" s="598">
        <v>0.33333333333333331</v>
      </c>
      <c r="AH42" s="600"/>
      <c r="AI42" s="598"/>
      <c r="AJ42" s="598"/>
      <c r="AK42" s="600">
        <v>0</v>
      </c>
      <c r="AL42" s="598">
        <v>0</v>
      </c>
      <c r="AM42" s="600"/>
      <c r="AN42" s="598"/>
      <c r="AO42" s="600"/>
      <c r="AP42" s="598"/>
      <c r="AQ42" s="600"/>
      <c r="AR42" s="598"/>
      <c r="AS42" s="695">
        <v>9686</v>
      </c>
      <c r="AT42" s="600">
        <v>2</v>
      </c>
      <c r="AU42" s="602">
        <v>2.0644095788604458E-4</v>
      </c>
      <c r="AV42" s="601">
        <v>9688</v>
      </c>
      <c r="AW42" s="601"/>
      <c r="AX42" s="598"/>
      <c r="AY42" s="695">
        <v>9686</v>
      </c>
      <c r="AZ42" s="600">
        <v>2</v>
      </c>
      <c r="BA42" s="601">
        <v>9688</v>
      </c>
      <c r="BB42" s="601">
        <v>3067</v>
      </c>
      <c r="BC42" s="598">
        <v>0.31664257691513525</v>
      </c>
      <c r="BD42" s="600">
        <v>2</v>
      </c>
      <c r="BE42" s="598">
        <v>1</v>
      </c>
      <c r="BF42" s="601">
        <v>3069</v>
      </c>
      <c r="BG42" s="598">
        <v>0.31678364987613544</v>
      </c>
      <c r="BH42" s="600">
        <v>59</v>
      </c>
      <c r="BI42" s="598">
        <v>1.9224503095470837E-2</v>
      </c>
      <c r="BJ42" s="600"/>
      <c r="BK42" s="600"/>
      <c r="BL42" s="600">
        <v>59</v>
      </c>
      <c r="BM42" s="598"/>
      <c r="BN42" s="600">
        <v>4</v>
      </c>
      <c r="BO42" s="598">
        <v>1.3033561420658195E-3</v>
      </c>
      <c r="BP42" s="600">
        <v>168</v>
      </c>
      <c r="BQ42" s="598">
        <v>5.4740957966764418E-2</v>
      </c>
      <c r="BR42" s="601">
        <v>172</v>
      </c>
      <c r="BS42" s="598">
        <v>5.6044314108830241E-2</v>
      </c>
      <c r="BT42" s="600">
        <v>0</v>
      </c>
      <c r="BU42" s="598">
        <v>0</v>
      </c>
      <c r="BV42" s="600">
        <v>0</v>
      </c>
      <c r="BW42" s="598">
        <v>0</v>
      </c>
    </row>
    <row r="43" spans="1:75" s="4" customFormat="1" x14ac:dyDescent="0.2">
      <c r="A43" s="691" t="s">
        <v>530</v>
      </c>
      <c r="B43" s="691" t="s">
        <v>531</v>
      </c>
      <c r="C43" s="691" t="s">
        <v>536</v>
      </c>
      <c r="D43" s="691" t="s">
        <v>528</v>
      </c>
      <c r="E43" s="691" t="s">
        <v>504</v>
      </c>
      <c r="F43" s="691" t="s">
        <v>519</v>
      </c>
      <c r="G43" s="10" t="s">
        <v>920</v>
      </c>
      <c r="H43" s="10" t="s">
        <v>937</v>
      </c>
      <c r="I43" s="10" t="s">
        <v>937</v>
      </c>
      <c r="J43" s="10"/>
      <c r="K43" s="692"/>
      <c r="L43" s="692"/>
      <c r="M43" s="693"/>
      <c r="N43" s="692"/>
      <c r="O43" s="692"/>
      <c r="P43" s="692"/>
      <c r="Q43" s="692"/>
      <c r="R43" s="692"/>
      <c r="S43" s="692"/>
      <c r="T43" s="692"/>
      <c r="U43" s="692"/>
      <c r="V43" s="692"/>
      <c r="W43" s="692"/>
      <c r="X43" s="692"/>
      <c r="Y43" s="633"/>
      <c r="Z43" s="694">
        <v>2</v>
      </c>
      <c r="AA43" s="600">
        <v>0</v>
      </c>
      <c r="AB43" s="600">
        <v>4</v>
      </c>
      <c r="AC43" s="123">
        <v>2</v>
      </c>
      <c r="AD43" s="601">
        <v>16161</v>
      </c>
      <c r="AE43" s="601">
        <v>7663</v>
      </c>
      <c r="AF43" s="600">
        <v>3</v>
      </c>
      <c r="AG43" s="598">
        <v>0.75</v>
      </c>
      <c r="AH43" s="600"/>
      <c r="AI43" s="598"/>
      <c r="AJ43" s="598"/>
      <c r="AK43" s="600">
        <v>2</v>
      </c>
      <c r="AL43" s="598">
        <v>1</v>
      </c>
      <c r="AM43" s="600"/>
      <c r="AN43" s="598"/>
      <c r="AO43" s="600"/>
      <c r="AP43" s="598"/>
      <c r="AQ43" s="600"/>
      <c r="AR43" s="598"/>
      <c r="AS43" s="695">
        <v>32187</v>
      </c>
      <c r="AT43" s="600">
        <v>135</v>
      </c>
      <c r="AU43" s="602">
        <v>4.1767217375162429E-3</v>
      </c>
      <c r="AV43" s="601">
        <v>32322</v>
      </c>
      <c r="AW43" s="601"/>
      <c r="AX43" s="598"/>
      <c r="AY43" s="695">
        <v>32187</v>
      </c>
      <c r="AZ43" s="600">
        <v>135</v>
      </c>
      <c r="BA43" s="601">
        <v>32322</v>
      </c>
      <c r="BB43" s="601">
        <v>15224</v>
      </c>
      <c r="BC43" s="598">
        <v>0.4729859881318545</v>
      </c>
      <c r="BD43" s="600">
        <v>102</v>
      </c>
      <c r="BE43" s="598">
        <v>0.75555555555555554</v>
      </c>
      <c r="BF43" s="601">
        <v>15326</v>
      </c>
      <c r="BG43" s="598">
        <v>0.47416620258647363</v>
      </c>
      <c r="BH43" s="600">
        <v>169</v>
      </c>
      <c r="BI43" s="598">
        <v>1.1027012919222237E-2</v>
      </c>
      <c r="BJ43" s="600"/>
      <c r="BK43" s="600"/>
      <c r="BL43" s="600">
        <v>169</v>
      </c>
      <c r="BM43" s="598"/>
      <c r="BN43" s="600">
        <v>25</v>
      </c>
      <c r="BO43" s="598">
        <v>1.631214928879029E-3</v>
      </c>
      <c r="BP43" s="600">
        <v>1225</v>
      </c>
      <c r="BQ43" s="598">
        <v>7.9929531515072427E-2</v>
      </c>
      <c r="BR43" s="601">
        <v>1250</v>
      </c>
      <c r="BS43" s="598">
        <v>8.1560746443951448E-2</v>
      </c>
      <c r="BT43" s="600">
        <v>1</v>
      </c>
      <c r="BU43" s="598">
        <v>0.25</v>
      </c>
      <c r="BV43" s="600">
        <v>0</v>
      </c>
      <c r="BW43" s="598">
        <v>0</v>
      </c>
    </row>
    <row r="44" spans="1:75" s="4" customFormat="1" x14ac:dyDescent="0.2">
      <c r="A44" s="691" t="s">
        <v>530</v>
      </c>
      <c r="B44" s="691" t="s">
        <v>531</v>
      </c>
      <c r="C44" s="691" t="s">
        <v>537</v>
      </c>
      <c r="D44" s="691" t="s">
        <v>528</v>
      </c>
      <c r="E44" s="691" t="s">
        <v>504</v>
      </c>
      <c r="F44" s="691" t="s">
        <v>519</v>
      </c>
      <c r="G44" s="10" t="s">
        <v>920</v>
      </c>
      <c r="H44" s="10" t="s">
        <v>937</v>
      </c>
      <c r="I44" s="10" t="s">
        <v>937</v>
      </c>
      <c r="J44" s="10"/>
      <c r="K44" s="692"/>
      <c r="L44" s="692"/>
      <c r="M44" s="693"/>
      <c r="N44" s="692"/>
      <c r="O44" s="692"/>
      <c r="P44" s="692"/>
      <c r="Q44" s="692"/>
      <c r="R44" s="692"/>
      <c r="S44" s="692"/>
      <c r="T44" s="692"/>
      <c r="U44" s="692"/>
      <c r="V44" s="692"/>
      <c r="W44" s="692"/>
      <c r="X44" s="692"/>
      <c r="Y44" s="633"/>
      <c r="Z44" s="694">
        <v>4</v>
      </c>
      <c r="AA44" s="600">
        <v>0</v>
      </c>
      <c r="AB44" s="600">
        <v>9</v>
      </c>
      <c r="AC44" s="123">
        <v>2.25</v>
      </c>
      <c r="AD44" s="601">
        <v>17666</v>
      </c>
      <c r="AE44" s="601">
        <v>8144.75</v>
      </c>
      <c r="AF44" s="600">
        <v>3</v>
      </c>
      <c r="AG44" s="598">
        <v>0.33333333333333331</v>
      </c>
      <c r="AH44" s="600"/>
      <c r="AI44" s="598"/>
      <c r="AJ44" s="598"/>
      <c r="AK44" s="600">
        <v>3</v>
      </c>
      <c r="AL44" s="598">
        <v>0.75</v>
      </c>
      <c r="AM44" s="600"/>
      <c r="AN44" s="598"/>
      <c r="AO44" s="600"/>
      <c r="AP44" s="598"/>
      <c r="AQ44" s="600"/>
      <c r="AR44" s="598"/>
      <c r="AS44" s="695">
        <v>70590</v>
      </c>
      <c r="AT44" s="600">
        <v>74</v>
      </c>
      <c r="AU44" s="602">
        <v>1.0472093286539115E-3</v>
      </c>
      <c r="AV44" s="601">
        <v>70664</v>
      </c>
      <c r="AW44" s="601"/>
      <c r="AX44" s="598"/>
      <c r="AY44" s="695">
        <v>70590</v>
      </c>
      <c r="AZ44" s="600">
        <v>74</v>
      </c>
      <c r="BA44" s="601">
        <v>70664</v>
      </c>
      <c r="BB44" s="601">
        <v>32527</v>
      </c>
      <c r="BC44" s="598">
        <v>0.46078764697549229</v>
      </c>
      <c r="BD44" s="600">
        <v>52</v>
      </c>
      <c r="BE44" s="598">
        <v>0.70270270270270274</v>
      </c>
      <c r="BF44" s="601">
        <v>32579</v>
      </c>
      <c r="BG44" s="598">
        <v>0.46104098267859167</v>
      </c>
      <c r="BH44" s="600">
        <v>216</v>
      </c>
      <c r="BI44" s="598">
        <v>6.6300377543816571E-3</v>
      </c>
      <c r="BJ44" s="600"/>
      <c r="BK44" s="600"/>
      <c r="BL44" s="600">
        <v>216</v>
      </c>
      <c r="BM44" s="598"/>
      <c r="BN44" s="600">
        <v>44</v>
      </c>
      <c r="BO44" s="598">
        <v>1.3505632462629301E-3</v>
      </c>
      <c r="BP44" s="600">
        <v>1773</v>
      </c>
      <c r="BQ44" s="598">
        <v>5.4421559900549435E-2</v>
      </c>
      <c r="BR44" s="601">
        <v>1817</v>
      </c>
      <c r="BS44" s="598">
        <v>5.5772123146812361E-2</v>
      </c>
      <c r="BT44" s="600">
        <v>1</v>
      </c>
      <c r="BU44" s="598">
        <v>0.1111111111111111</v>
      </c>
      <c r="BV44" s="600">
        <v>1</v>
      </c>
      <c r="BW44" s="598">
        <v>0.25</v>
      </c>
    </row>
    <row r="45" spans="1:75" s="4" customFormat="1" x14ac:dyDescent="0.2">
      <c r="A45" s="691" t="s">
        <v>530</v>
      </c>
      <c r="B45" s="691" t="s">
        <v>531</v>
      </c>
      <c r="C45" s="691" t="s">
        <v>538</v>
      </c>
      <c r="D45" s="691" t="s">
        <v>528</v>
      </c>
      <c r="E45" s="691" t="s">
        <v>504</v>
      </c>
      <c r="F45" s="691" t="s">
        <v>519</v>
      </c>
      <c r="G45" s="591" t="s">
        <v>920</v>
      </c>
      <c r="H45" s="10" t="s">
        <v>937</v>
      </c>
      <c r="I45" s="10" t="s">
        <v>937</v>
      </c>
      <c r="J45" s="10"/>
      <c r="K45" s="692"/>
      <c r="L45" s="692"/>
      <c r="M45" s="693"/>
      <c r="N45" s="692"/>
      <c r="O45" s="692"/>
      <c r="P45" s="692"/>
      <c r="Q45" s="692"/>
      <c r="R45" s="692"/>
      <c r="S45" s="692"/>
      <c r="T45" s="692"/>
      <c r="U45" s="692"/>
      <c r="V45" s="692"/>
      <c r="W45" s="692"/>
      <c r="X45" s="692"/>
      <c r="Y45" s="633"/>
      <c r="Z45" s="694">
        <v>2</v>
      </c>
      <c r="AA45" s="600">
        <v>0</v>
      </c>
      <c r="AB45" s="600">
        <v>8</v>
      </c>
      <c r="AC45" s="123">
        <v>4</v>
      </c>
      <c r="AD45" s="601">
        <v>13829.5</v>
      </c>
      <c r="AE45" s="601">
        <v>5347</v>
      </c>
      <c r="AF45" s="600">
        <v>2</v>
      </c>
      <c r="AG45" s="598">
        <v>0.25</v>
      </c>
      <c r="AH45" s="600"/>
      <c r="AI45" s="598"/>
      <c r="AJ45" s="598"/>
      <c r="AK45" s="600">
        <v>1</v>
      </c>
      <c r="AL45" s="598">
        <v>0.5</v>
      </c>
      <c r="AM45" s="600"/>
      <c r="AN45" s="598"/>
      <c r="AO45" s="600"/>
      <c r="AP45" s="598"/>
      <c r="AQ45" s="600"/>
      <c r="AR45" s="598"/>
      <c r="AS45" s="695">
        <v>27334</v>
      </c>
      <c r="AT45" s="600">
        <v>325</v>
      </c>
      <c r="AU45" s="602">
        <v>1.1750244043530134E-2</v>
      </c>
      <c r="AV45" s="601">
        <v>27659</v>
      </c>
      <c r="AW45" s="601"/>
      <c r="AX45" s="598"/>
      <c r="AY45" s="695">
        <v>27334</v>
      </c>
      <c r="AZ45" s="600">
        <v>325</v>
      </c>
      <c r="BA45" s="601">
        <v>27659</v>
      </c>
      <c r="BB45" s="601">
        <v>10537</v>
      </c>
      <c r="BC45" s="598">
        <v>0.38549059779029782</v>
      </c>
      <c r="BD45" s="600">
        <v>157</v>
      </c>
      <c r="BE45" s="598">
        <v>0.48307692307692307</v>
      </c>
      <c r="BF45" s="601">
        <v>10694</v>
      </c>
      <c r="BG45" s="598">
        <v>0.38663726092772693</v>
      </c>
      <c r="BH45" s="600">
        <v>22</v>
      </c>
      <c r="BI45" s="598">
        <v>2.0572283523471106E-3</v>
      </c>
      <c r="BJ45" s="600">
        <v>18</v>
      </c>
      <c r="BK45" s="600">
        <v>4</v>
      </c>
      <c r="BL45" s="600">
        <v>22</v>
      </c>
      <c r="BM45" s="598">
        <v>1</v>
      </c>
      <c r="BN45" s="600">
        <v>72</v>
      </c>
      <c r="BO45" s="598">
        <v>6.7327473349541797E-3</v>
      </c>
      <c r="BP45" s="600">
        <v>539</v>
      </c>
      <c r="BQ45" s="598">
        <v>5.040209463250421E-2</v>
      </c>
      <c r="BR45" s="601">
        <v>611</v>
      </c>
      <c r="BS45" s="598">
        <v>5.713484196745839E-2</v>
      </c>
      <c r="BT45" s="600">
        <v>0</v>
      </c>
      <c r="BU45" s="598">
        <v>0</v>
      </c>
      <c r="BV45" s="600">
        <v>0</v>
      </c>
      <c r="BW45" s="598">
        <v>0</v>
      </c>
    </row>
    <row r="46" spans="1:75" s="4" customFormat="1" x14ac:dyDescent="0.2">
      <c r="A46" s="691" t="s">
        <v>539</v>
      </c>
      <c r="B46" s="691" t="s">
        <v>540</v>
      </c>
      <c r="C46" s="691" t="s">
        <v>541</v>
      </c>
      <c r="D46" s="691" t="s">
        <v>542</v>
      </c>
      <c r="E46" s="691" t="s">
        <v>504</v>
      </c>
      <c r="F46" s="691" t="s">
        <v>505</v>
      </c>
      <c r="G46" s="10" t="s">
        <v>316</v>
      </c>
      <c r="H46" s="10" t="s">
        <v>1112</v>
      </c>
      <c r="I46" s="10" t="s">
        <v>934</v>
      </c>
      <c r="J46" s="591"/>
      <c r="K46" s="692"/>
      <c r="L46" s="692"/>
      <c r="M46" s="693"/>
      <c r="N46" s="692"/>
      <c r="O46" s="692"/>
      <c r="P46" s="692"/>
      <c r="Q46" s="692"/>
      <c r="R46" s="692"/>
      <c r="S46" s="692"/>
      <c r="T46" s="692"/>
      <c r="U46" s="692"/>
      <c r="V46" s="692"/>
      <c r="W46" s="692"/>
      <c r="X46" s="692"/>
      <c r="Y46" s="633"/>
      <c r="Z46" s="694">
        <v>1</v>
      </c>
      <c r="AA46" s="600">
        <v>0</v>
      </c>
      <c r="AB46" s="600">
        <v>3</v>
      </c>
      <c r="AC46" s="123">
        <v>3</v>
      </c>
      <c r="AD46" s="601">
        <v>7205</v>
      </c>
      <c r="AE46" s="601">
        <v>4410</v>
      </c>
      <c r="AF46" s="600"/>
      <c r="AG46" s="598"/>
      <c r="AH46" s="600"/>
      <c r="AI46" s="598"/>
      <c r="AJ46" s="598"/>
      <c r="AK46" s="600"/>
      <c r="AL46" s="598"/>
      <c r="AM46" s="600"/>
      <c r="AN46" s="598"/>
      <c r="AO46" s="600">
        <v>2</v>
      </c>
      <c r="AP46" s="598">
        <v>0.66666666666666663</v>
      </c>
      <c r="AQ46" s="600">
        <v>1</v>
      </c>
      <c r="AR46" s="598">
        <v>1</v>
      </c>
      <c r="AS46" s="695">
        <v>7205</v>
      </c>
      <c r="AT46" s="600"/>
      <c r="AU46" s="602"/>
      <c r="AV46" s="601">
        <v>7205</v>
      </c>
      <c r="AW46" s="601"/>
      <c r="AX46" s="598"/>
      <c r="AY46" s="695">
        <v>7205</v>
      </c>
      <c r="AZ46" s="600"/>
      <c r="BA46" s="601">
        <v>7205</v>
      </c>
      <c r="BB46" s="601">
        <v>4410</v>
      </c>
      <c r="BC46" s="598">
        <v>0.61207494795281059</v>
      </c>
      <c r="BD46" s="600"/>
      <c r="BE46" s="598"/>
      <c r="BF46" s="601">
        <v>4410</v>
      </c>
      <c r="BG46" s="598">
        <v>0.61207494795281059</v>
      </c>
      <c r="BH46" s="600">
        <v>51</v>
      </c>
      <c r="BI46" s="598">
        <v>1.1564625850340135E-2</v>
      </c>
      <c r="BJ46" s="600">
        <v>42</v>
      </c>
      <c r="BK46" s="600"/>
      <c r="BL46" s="600">
        <v>42</v>
      </c>
      <c r="BM46" s="598">
        <v>0.82352941176470584</v>
      </c>
      <c r="BN46" s="600">
        <v>4</v>
      </c>
      <c r="BO46" s="598">
        <v>9.0702947845804993E-4</v>
      </c>
      <c r="BP46" s="600">
        <v>361</v>
      </c>
      <c r="BQ46" s="598">
        <v>8.1859410430838997E-2</v>
      </c>
      <c r="BR46" s="601">
        <v>365</v>
      </c>
      <c r="BS46" s="598">
        <v>8.2766439909297052E-2</v>
      </c>
      <c r="BT46" s="600">
        <v>1</v>
      </c>
      <c r="BU46" s="598">
        <v>0.33333333333333331</v>
      </c>
      <c r="BV46" s="600">
        <v>0</v>
      </c>
      <c r="BW46" s="598">
        <v>0</v>
      </c>
    </row>
    <row r="47" spans="1:75" s="4" customFormat="1" x14ac:dyDescent="0.2">
      <c r="A47" s="691" t="s">
        <v>539</v>
      </c>
      <c r="B47" s="691" t="s">
        <v>540</v>
      </c>
      <c r="C47" s="691" t="s">
        <v>543</v>
      </c>
      <c r="D47" s="691" t="s">
        <v>542</v>
      </c>
      <c r="E47" s="691" t="s">
        <v>504</v>
      </c>
      <c r="F47" s="691" t="s">
        <v>505</v>
      </c>
      <c r="G47" s="10" t="s">
        <v>316</v>
      </c>
      <c r="H47" s="10" t="s">
        <v>1112</v>
      </c>
      <c r="I47" s="10" t="s">
        <v>934</v>
      </c>
      <c r="J47" s="591"/>
      <c r="K47" s="692"/>
      <c r="L47" s="692"/>
      <c r="M47" s="693"/>
      <c r="N47" s="692"/>
      <c r="O47" s="692"/>
      <c r="P47" s="692"/>
      <c r="Q47" s="692"/>
      <c r="R47" s="692"/>
      <c r="S47" s="692"/>
      <c r="T47" s="692"/>
      <c r="U47" s="692"/>
      <c r="V47" s="692"/>
      <c r="W47" s="692"/>
      <c r="X47" s="692"/>
      <c r="Y47" s="633"/>
      <c r="Z47" s="694">
        <v>1</v>
      </c>
      <c r="AA47" s="600">
        <v>0</v>
      </c>
      <c r="AB47" s="600">
        <v>5</v>
      </c>
      <c r="AC47" s="123">
        <v>5</v>
      </c>
      <c r="AD47" s="601">
        <v>9689</v>
      </c>
      <c r="AE47" s="601">
        <v>5462</v>
      </c>
      <c r="AF47" s="600"/>
      <c r="AG47" s="598"/>
      <c r="AH47" s="600"/>
      <c r="AI47" s="598"/>
      <c r="AJ47" s="598"/>
      <c r="AK47" s="600"/>
      <c r="AL47" s="598"/>
      <c r="AM47" s="600"/>
      <c r="AN47" s="598"/>
      <c r="AO47" s="600">
        <v>1</v>
      </c>
      <c r="AP47" s="598">
        <v>0.2</v>
      </c>
      <c r="AQ47" s="600">
        <v>0</v>
      </c>
      <c r="AR47" s="598">
        <v>0</v>
      </c>
      <c r="AS47" s="695">
        <v>9689</v>
      </c>
      <c r="AT47" s="600"/>
      <c r="AU47" s="602"/>
      <c r="AV47" s="601">
        <v>9689</v>
      </c>
      <c r="AW47" s="601"/>
      <c r="AX47" s="598"/>
      <c r="AY47" s="695">
        <v>9689</v>
      </c>
      <c r="AZ47" s="600"/>
      <c r="BA47" s="601">
        <v>9689</v>
      </c>
      <c r="BB47" s="601">
        <v>5462</v>
      </c>
      <c r="BC47" s="598">
        <v>0.56373206729280623</v>
      </c>
      <c r="BD47" s="600"/>
      <c r="BE47" s="598"/>
      <c r="BF47" s="601">
        <v>5462</v>
      </c>
      <c r="BG47" s="598">
        <v>0.56373206729280623</v>
      </c>
      <c r="BH47" s="600">
        <v>25</v>
      </c>
      <c r="BI47" s="598">
        <v>4.5770779934090075E-3</v>
      </c>
      <c r="BJ47" s="600">
        <v>24</v>
      </c>
      <c r="BK47" s="600"/>
      <c r="BL47" s="600">
        <v>24</v>
      </c>
      <c r="BM47" s="598">
        <v>0.96</v>
      </c>
      <c r="BN47" s="600">
        <v>68</v>
      </c>
      <c r="BO47" s="598">
        <v>1.2449652142072502E-2</v>
      </c>
      <c r="BP47" s="600">
        <v>161</v>
      </c>
      <c r="BQ47" s="598">
        <v>2.947638227755401E-2</v>
      </c>
      <c r="BR47" s="601">
        <v>229</v>
      </c>
      <c r="BS47" s="598">
        <v>4.1926034419626508E-2</v>
      </c>
      <c r="BT47" s="600">
        <v>1</v>
      </c>
      <c r="BU47" s="598">
        <v>0.2</v>
      </c>
      <c r="BV47" s="600">
        <v>0</v>
      </c>
      <c r="BW47" s="598">
        <v>0</v>
      </c>
    </row>
    <row r="48" spans="1:75" s="4" customFormat="1" x14ac:dyDescent="0.2">
      <c r="A48" s="691" t="s">
        <v>539</v>
      </c>
      <c r="B48" s="691" t="s">
        <v>540</v>
      </c>
      <c r="C48" s="691" t="s">
        <v>544</v>
      </c>
      <c r="D48" s="691" t="s">
        <v>542</v>
      </c>
      <c r="E48" s="691" t="s">
        <v>504</v>
      </c>
      <c r="F48" s="691" t="s">
        <v>505</v>
      </c>
      <c r="G48" s="10" t="s">
        <v>316</v>
      </c>
      <c r="H48" s="10" t="s">
        <v>1112</v>
      </c>
      <c r="I48" s="10" t="s">
        <v>934</v>
      </c>
      <c r="J48" s="591"/>
      <c r="K48" s="692"/>
      <c r="L48" s="692"/>
      <c r="M48" s="693"/>
      <c r="N48" s="692"/>
      <c r="O48" s="692"/>
      <c r="P48" s="692"/>
      <c r="Q48" s="692"/>
      <c r="R48" s="692"/>
      <c r="S48" s="692"/>
      <c r="T48" s="692"/>
      <c r="U48" s="692"/>
      <c r="V48" s="692"/>
      <c r="W48" s="692"/>
      <c r="X48" s="692"/>
      <c r="Y48" s="633"/>
      <c r="Z48" s="694">
        <v>1</v>
      </c>
      <c r="AA48" s="600">
        <v>0</v>
      </c>
      <c r="AB48" s="600">
        <v>3</v>
      </c>
      <c r="AC48" s="123">
        <v>3</v>
      </c>
      <c r="AD48" s="601">
        <v>5709</v>
      </c>
      <c r="AE48" s="601">
        <v>3076</v>
      </c>
      <c r="AF48" s="600"/>
      <c r="AG48" s="598"/>
      <c r="AH48" s="600"/>
      <c r="AI48" s="598"/>
      <c r="AJ48" s="598"/>
      <c r="AK48" s="600"/>
      <c r="AL48" s="598"/>
      <c r="AM48" s="600"/>
      <c r="AN48" s="598"/>
      <c r="AO48" s="600">
        <v>1</v>
      </c>
      <c r="AP48" s="598">
        <v>0.33333333333333331</v>
      </c>
      <c r="AQ48" s="600">
        <v>0</v>
      </c>
      <c r="AR48" s="598">
        <v>0</v>
      </c>
      <c r="AS48" s="695">
        <v>5709</v>
      </c>
      <c r="AT48" s="600"/>
      <c r="AU48" s="602"/>
      <c r="AV48" s="601">
        <v>5709</v>
      </c>
      <c r="AW48" s="601"/>
      <c r="AX48" s="598"/>
      <c r="AY48" s="695">
        <v>5709</v>
      </c>
      <c r="AZ48" s="600"/>
      <c r="BA48" s="601">
        <v>5709</v>
      </c>
      <c r="BB48" s="601">
        <v>3076</v>
      </c>
      <c r="BC48" s="598">
        <v>0.53879838850937112</v>
      </c>
      <c r="BD48" s="600"/>
      <c r="BE48" s="598"/>
      <c r="BF48" s="601">
        <v>3076</v>
      </c>
      <c r="BG48" s="598">
        <v>0.53879838850937112</v>
      </c>
      <c r="BH48" s="600">
        <v>12</v>
      </c>
      <c r="BI48" s="598">
        <v>3.9011703511053317E-3</v>
      </c>
      <c r="BJ48" s="600">
        <v>7</v>
      </c>
      <c r="BK48" s="600"/>
      <c r="BL48" s="600">
        <v>7</v>
      </c>
      <c r="BM48" s="598">
        <v>0.58333333333333337</v>
      </c>
      <c r="BN48" s="600">
        <v>19</v>
      </c>
      <c r="BO48" s="598">
        <v>6.1768530559167751E-3</v>
      </c>
      <c r="BP48" s="600">
        <v>120</v>
      </c>
      <c r="BQ48" s="598">
        <v>3.9011703511053319E-2</v>
      </c>
      <c r="BR48" s="601">
        <v>139</v>
      </c>
      <c r="BS48" s="598">
        <v>4.5188556566970094E-2</v>
      </c>
      <c r="BT48" s="600">
        <v>0</v>
      </c>
      <c r="BU48" s="598">
        <v>0</v>
      </c>
      <c r="BV48" s="600">
        <v>0</v>
      </c>
      <c r="BW48" s="598">
        <v>0</v>
      </c>
    </row>
    <row r="49" spans="1:75" s="4" customFormat="1" x14ac:dyDescent="0.2">
      <c r="A49" s="691" t="s">
        <v>539</v>
      </c>
      <c r="B49" s="691" t="s">
        <v>545</v>
      </c>
      <c r="C49" s="691" t="s">
        <v>502</v>
      </c>
      <c r="D49" s="691" t="s">
        <v>507</v>
      </c>
      <c r="E49" s="691" t="s">
        <v>504</v>
      </c>
      <c r="F49" s="691" t="s">
        <v>505</v>
      </c>
      <c r="G49" s="10" t="s">
        <v>316</v>
      </c>
      <c r="H49" s="10" t="s">
        <v>1112</v>
      </c>
      <c r="I49" s="10" t="s">
        <v>934</v>
      </c>
      <c r="J49" s="591"/>
      <c r="K49" s="692"/>
      <c r="L49" s="692"/>
      <c r="M49" s="693"/>
      <c r="N49" s="692"/>
      <c r="O49" s="692"/>
      <c r="P49" s="692"/>
      <c r="Q49" s="692"/>
      <c r="R49" s="692"/>
      <c r="S49" s="692"/>
      <c r="T49" s="692"/>
      <c r="U49" s="692"/>
      <c r="V49" s="692"/>
      <c r="W49" s="692"/>
      <c r="X49" s="692"/>
      <c r="Y49" s="633" t="s">
        <v>1210</v>
      </c>
      <c r="Z49" s="694">
        <v>4</v>
      </c>
      <c r="AA49" s="600">
        <v>2</v>
      </c>
      <c r="AB49" s="600">
        <v>2</v>
      </c>
      <c r="AC49" s="123">
        <v>0.5</v>
      </c>
      <c r="AD49" s="601">
        <v>351.25</v>
      </c>
      <c r="AE49" s="601"/>
      <c r="AF49" s="600"/>
      <c r="AG49" s="598"/>
      <c r="AH49" s="600"/>
      <c r="AI49" s="598"/>
      <c r="AJ49" s="598"/>
      <c r="AK49" s="600"/>
      <c r="AL49" s="598"/>
      <c r="AM49" s="600"/>
      <c r="AN49" s="598"/>
      <c r="AO49" s="697">
        <v>1</v>
      </c>
      <c r="AP49" s="598">
        <v>0.5</v>
      </c>
      <c r="AQ49" s="697">
        <v>1</v>
      </c>
      <c r="AR49" s="598">
        <v>0.25</v>
      </c>
      <c r="AS49" s="695">
        <v>1392</v>
      </c>
      <c r="AT49" s="600">
        <v>13</v>
      </c>
      <c r="AU49" s="602">
        <v>9.2526690391459068E-3</v>
      </c>
      <c r="AV49" s="601">
        <v>1405</v>
      </c>
      <c r="AW49" s="601">
        <v>2010</v>
      </c>
      <c r="AX49" s="598">
        <v>0.69900497512437809</v>
      </c>
      <c r="AY49" s="601"/>
      <c r="AZ49" s="601"/>
      <c r="BA49" s="601"/>
      <c r="BB49" s="600"/>
      <c r="BC49" s="598"/>
      <c r="BD49" s="600"/>
      <c r="BE49" s="598"/>
      <c r="BF49" s="600"/>
      <c r="BG49" s="598"/>
      <c r="BH49" s="600" t="s">
        <v>323</v>
      </c>
      <c r="BI49" s="598"/>
      <c r="BJ49" s="600"/>
      <c r="BK49" s="600"/>
      <c r="BL49" s="600"/>
      <c r="BM49" s="598"/>
      <c r="BN49" s="600"/>
      <c r="BO49" s="598"/>
      <c r="BP49" s="600"/>
      <c r="BQ49" s="598"/>
      <c r="BR49" s="601"/>
      <c r="BS49" s="598"/>
      <c r="BT49" s="600">
        <v>2</v>
      </c>
      <c r="BU49" s="598">
        <v>1</v>
      </c>
      <c r="BV49" s="600">
        <v>2</v>
      </c>
      <c r="BW49" s="598">
        <v>0.5</v>
      </c>
    </row>
    <row r="50" spans="1:75" s="4" customFormat="1" x14ac:dyDescent="0.2">
      <c r="A50" s="691" t="s">
        <v>539</v>
      </c>
      <c r="B50" s="691" t="s">
        <v>546</v>
      </c>
      <c r="C50" s="691" t="s">
        <v>502</v>
      </c>
      <c r="D50" s="691" t="s">
        <v>509</v>
      </c>
      <c r="E50" s="691" t="s">
        <v>504</v>
      </c>
      <c r="F50" s="691" t="s">
        <v>505</v>
      </c>
      <c r="G50" s="10" t="s">
        <v>316</v>
      </c>
      <c r="H50" s="10" t="s">
        <v>1112</v>
      </c>
      <c r="I50" s="10" t="s">
        <v>934</v>
      </c>
      <c r="J50" s="591"/>
      <c r="K50" s="692" t="s">
        <v>1211</v>
      </c>
      <c r="L50" s="692"/>
      <c r="M50" s="693">
        <v>0.52986111111111112</v>
      </c>
      <c r="N50" s="692" t="s">
        <v>1213</v>
      </c>
      <c r="O50" s="696" t="s">
        <v>1244</v>
      </c>
      <c r="P50" s="692" t="s">
        <v>1211</v>
      </c>
      <c r="Q50" s="692"/>
      <c r="R50" s="692" t="s">
        <v>913</v>
      </c>
      <c r="S50" s="698">
        <v>7262</v>
      </c>
      <c r="T50" s="699">
        <v>120</v>
      </c>
      <c r="U50" s="699">
        <v>23</v>
      </c>
      <c r="V50" s="699">
        <v>52</v>
      </c>
      <c r="W50" s="699">
        <v>42</v>
      </c>
      <c r="X50" s="699">
        <v>6</v>
      </c>
      <c r="Y50" s="633"/>
      <c r="Z50" s="694">
        <v>1</v>
      </c>
      <c r="AA50" s="600">
        <v>0</v>
      </c>
      <c r="AB50" s="600">
        <v>3</v>
      </c>
      <c r="AC50" s="123">
        <v>3</v>
      </c>
      <c r="AD50" s="601">
        <v>7262</v>
      </c>
      <c r="AE50" s="601">
        <v>4463</v>
      </c>
      <c r="AF50" s="600">
        <v>2</v>
      </c>
      <c r="AG50" s="598">
        <v>0.66666666666666663</v>
      </c>
      <c r="AH50" s="600">
        <v>1</v>
      </c>
      <c r="AI50" s="598" t="s">
        <v>1215</v>
      </c>
      <c r="AJ50" s="598" t="s">
        <v>310</v>
      </c>
      <c r="AK50" s="600">
        <v>0</v>
      </c>
      <c r="AL50" s="598">
        <v>0</v>
      </c>
      <c r="AM50" s="600">
        <v>1</v>
      </c>
      <c r="AN50" s="598"/>
      <c r="AO50" s="600"/>
      <c r="AP50" s="598"/>
      <c r="AQ50" s="600"/>
      <c r="AR50" s="598"/>
      <c r="AS50" s="695">
        <v>7205</v>
      </c>
      <c r="AT50" s="600">
        <v>57</v>
      </c>
      <c r="AU50" s="602">
        <v>7.8490773891489955E-3</v>
      </c>
      <c r="AV50" s="601">
        <v>7262</v>
      </c>
      <c r="AW50" s="601">
        <v>9970</v>
      </c>
      <c r="AX50" s="598">
        <v>0.72838515546639915</v>
      </c>
      <c r="AY50" s="695">
        <v>7205</v>
      </c>
      <c r="AZ50" s="600">
        <v>57</v>
      </c>
      <c r="BA50" s="601">
        <v>7262</v>
      </c>
      <c r="BB50" s="601">
        <v>4410</v>
      </c>
      <c r="BC50" s="598">
        <v>0.61207494795281059</v>
      </c>
      <c r="BD50" s="600">
        <v>53</v>
      </c>
      <c r="BE50" s="598">
        <v>0.92982456140350878</v>
      </c>
      <c r="BF50" s="601">
        <v>4463</v>
      </c>
      <c r="BG50" s="598">
        <v>0.61456898925915726</v>
      </c>
      <c r="BH50" s="600">
        <v>52</v>
      </c>
      <c r="BI50" s="598">
        <v>1.1651355590410037E-2</v>
      </c>
      <c r="BJ50" s="600">
        <v>42</v>
      </c>
      <c r="BK50" s="600">
        <v>6</v>
      </c>
      <c r="BL50" s="600">
        <v>48</v>
      </c>
      <c r="BM50" s="598">
        <v>0.92307692307692313</v>
      </c>
      <c r="BN50" s="600">
        <v>1</v>
      </c>
      <c r="BO50" s="598">
        <v>2.2406453058480843E-4</v>
      </c>
      <c r="BP50" s="600">
        <v>213</v>
      </c>
      <c r="BQ50" s="598">
        <v>4.7725745014564197E-2</v>
      </c>
      <c r="BR50" s="601">
        <v>214</v>
      </c>
      <c r="BS50" s="598">
        <v>4.7949809545149005E-2</v>
      </c>
      <c r="BT50" s="600">
        <v>1</v>
      </c>
      <c r="BU50" s="598">
        <v>0.33333333333333331</v>
      </c>
      <c r="BV50" s="600">
        <v>0</v>
      </c>
      <c r="BW50" s="598">
        <v>0</v>
      </c>
    </row>
    <row r="51" spans="1:75" s="4" customFormat="1" x14ac:dyDescent="0.2">
      <c r="A51" s="691" t="s">
        <v>539</v>
      </c>
      <c r="B51" s="691" t="s">
        <v>546</v>
      </c>
      <c r="C51" s="691" t="s">
        <v>547</v>
      </c>
      <c r="D51" s="691" t="s">
        <v>515</v>
      </c>
      <c r="E51" s="691" t="s">
        <v>504</v>
      </c>
      <c r="F51" s="691" t="s">
        <v>505</v>
      </c>
      <c r="G51" s="10" t="s">
        <v>316</v>
      </c>
      <c r="H51" s="10" t="s">
        <v>1112</v>
      </c>
      <c r="I51" s="10" t="s">
        <v>934</v>
      </c>
      <c r="J51" s="591"/>
      <c r="K51" s="692"/>
      <c r="L51" s="692"/>
      <c r="M51" s="693"/>
      <c r="N51" s="692"/>
      <c r="O51" s="692"/>
      <c r="P51" s="692"/>
      <c r="Q51" s="692"/>
      <c r="R51" s="692"/>
      <c r="S51" s="692"/>
      <c r="T51" s="692"/>
      <c r="U51" s="692"/>
      <c r="V51" s="692"/>
      <c r="W51" s="692"/>
      <c r="X51" s="692"/>
      <c r="Y51" s="633"/>
      <c r="Z51" s="694">
        <v>2</v>
      </c>
      <c r="AA51" s="600">
        <v>0</v>
      </c>
      <c r="AB51" s="600">
        <v>3</v>
      </c>
      <c r="AC51" s="123">
        <v>1.5</v>
      </c>
      <c r="AD51" s="601">
        <v>702.5</v>
      </c>
      <c r="AE51" s="601">
        <v>330</v>
      </c>
      <c r="AF51" s="600">
        <v>1</v>
      </c>
      <c r="AG51" s="598">
        <v>0.33333333333333331</v>
      </c>
      <c r="AH51" s="600">
        <v>1</v>
      </c>
      <c r="AI51" s="598"/>
      <c r="AJ51" s="598"/>
      <c r="AK51" s="600">
        <v>1</v>
      </c>
      <c r="AL51" s="598">
        <v>0.5</v>
      </c>
      <c r="AM51" s="600">
        <v>1</v>
      </c>
      <c r="AN51" s="598"/>
      <c r="AO51" s="600">
        <v>0</v>
      </c>
      <c r="AP51" s="598">
        <v>0</v>
      </c>
      <c r="AQ51" s="600">
        <v>0</v>
      </c>
      <c r="AR51" s="598">
        <v>0</v>
      </c>
      <c r="AS51" s="695">
        <v>1392</v>
      </c>
      <c r="AT51" s="600">
        <v>13</v>
      </c>
      <c r="AU51" s="602">
        <v>9.2526690391459068E-3</v>
      </c>
      <c r="AV51" s="601">
        <v>1405</v>
      </c>
      <c r="AW51" s="601">
        <v>2010</v>
      </c>
      <c r="AX51" s="598">
        <v>0.69900497512437809</v>
      </c>
      <c r="AY51" s="695">
        <v>1392</v>
      </c>
      <c r="AZ51" s="600">
        <v>13</v>
      </c>
      <c r="BA51" s="601">
        <v>1405</v>
      </c>
      <c r="BB51" s="601">
        <v>649</v>
      </c>
      <c r="BC51" s="598">
        <v>0.46623563218390807</v>
      </c>
      <c r="BD51" s="600">
        <v>11</v>
      </c>
      <c r="BE51" s="598">
        <v>0.84615384615384615</v>
      </c>
      <c r="BF51" s="601">
        <v>660</v>
      </c>
      <c r="BG51" s="598">
        <v>0.46975088967971529</v>
      </c>
      <c r="BH51" s="600">
        <v>1</v>
      </c>
      <c r="BI51" s="598">
        <v>1.5151515151515152E-3</v>
      </c>
      <c r="BJ51" s="600">
        <v>1</v>
      </c>
      <c r="BK51" s="600">
        <v>0</v>
      </c>
      <c r="BL51" s="600">
        <v>1</v>
      </c>
      <c r="BM51" s="598">
        <v>1</v>
      </c>
      <c r="BN51" s="600">
        <v>0</v>
      </c>
      <c r="BO51" s="598">
        <v>0</v>
      </c>
      <c r="BP51" s="600">
        <v>49</v>
      </c>
      <c r="BQ51" s="598">
        <v>7.4242424242424249E-2</v>
      </c>
      <c r="BR51" s="601">
        <v>49</v>
      </c>
      <c r="BS51" s="598">
        <v>7.4242424242424249E-2</v>
      </c>
      <c r="BT51" s="600">
        <v>0</v>
      </c>
      <c r="BU51" s="598">
        <v>0</v>
      </c>
      <c r="BV51" s="600">
        <v>0</v>
      </c>
      <c r="BW51" s="598">
        <v>0</v>
      </c>
    </row>
    <row r="52" spans="1:75" s="4" customFormat="1" x14ac:dyDescent="0.2">
      <c r="A52" s="691" t="s">
        <v>539</v>
      </c>
      <c r="B52" s="691" t="s">
        <v>546</v>
      </c>
      <c r="C52" s="691" t="s">
        <v>548</v>
      </c>
      <c r="D52" s="691" t="s">
        <v>515</v>
      </c>
      <c r="E52" s="691" t="s">
        <v>504</v>
      </c>
      <c r="F52" s="691" t="s">
        <v>505</v>
      </c>
      <c r="G52" s="10" t="s">
        <v>316</v>
      </c>
      <c r="H52" s="10" t="s">
        <v>1112</v>
      </c>
      <c r="I52" s="10" t="s">
        <v>934</v>
      </c>
      <c r="J52" s="591"/>
      <c r="K52" s="692"/>
      <c r="L52" s="692"/>
      <c r="M52" s="693"/>
      <c r="N52" s="692"/>
      <c r="O52" s="692"/>
      <c r="P52" s="692"/>
      <c r="Q52" s="692"/>
      <c r="R52" s="692"/>
      <c r="S52" s="692"/>
      <c r="T52" s="692"/>
      <c r="U52" s="692"/>
      <c r="V52" s="692"/>
      <c r="W52" s="692"/>
      <c r="X52" s="692"/>
      <c r="Y52" s="633"/>
      <c r="Z52" s="694">
        <v>2</v>
      </c>
      <c r="AA52" s="600">
        <v>0</v>
      </c>
      <c r="AB52" s="600">
        <v>6</v>
      </c>
      <c r="AC52" s="123">
        <v>3</v>
      </c>
      <c r="AD52" s="601">
        <v>644.5</v>
      </c>
      <c r="AE52" s="601">
        <v>353.5</v>
      </c>
      <c r="AF52" s="600">
        <v>2</v>
      </c>
      <c r="AG52" s="598">
        <v>0.33333333333333331</v>
      </c>
      <c r="AH52" s="600">
        <v>0</v>
      </c>
      <c r="AI52" s="598"/>
      <c r="AJ52" s="598"/>
      <c r="AK52" s="600">
        <v>2</v>
      </c>
      <c r="AL52" s="598">
        <v>1</v>
      </c>
      <c r="AM52" s="600">
        <v>2</v>
      </c>
      <c r="AN52" s="598"/>
      <c r="AO52" s="600">
        <v>0</v>
      </c>
      <c r="AP52" s="598">
        <v>0</v>
      </c>
      <c r="AQ52" s="600">
        <v>0</v>
      </c>
      <c r="AR52" s="598">
        <v>0</v>
      </c>
      <c r="AS52" s="695">
        <v>1272</v>
      </c>
      <c r="AT52" s="600">
        <v>17</v>
      </c>
      <c r="AU52" s="602">
        <v>1.3188518231186967E-2</v>
      </c>
      <c r="AV52" s="601">
        <v>1289</v>
      </c>
      <c r="AW52" s="601">
        <v>1760</v>
      </c>
      <c r="AX52" s="598">
        <v>0.73238636363636367</v>
      </c>
      <c r="AY52" s="695">
        <v>1272</v>
      </c>
      <c r="AZ52" s="600">
        <v>17</v>
      </c>
      <c r="BA52" s="601">
        <v>1289</v>
      </c>
      <c r="BB52" s="601">
        <v>694</v>
      </c>
      <c r="BC52" s="598">
        <v>0.54559748427672961</v>
      </c>
      <c r="BD52" s="600">
        <v>13</v>
      </c>
      <c r="BE52" s="598">
        <v>0.76470588235294112</v>
      </c>
      <c r="BF52" s="601">
        <v>707</v>
      </c>
      <c r="BG52" s="598">
        <v>0.54848719937936385</v>
      </c>
      <c r="BH52" s="600">
        <v>8</v>
      </c>
      <c r="BI52" s="598">
        <v>1.1315417256011316E-2</v>
      </c>
      <c r="BJ52" s="600">
        <v>5</v>
      </c>
      <c r="BK52" s="600">
        <v>2</v>
      </c>
      <c r="BL52" s="600">
        <v>7</v>
      </c>
      <c r="BM52" s="598">
        <v>0.875</v>
      </c>
      <c r="BN52" s="600">
        <v>1</v>
      </c>
      <c r="BO52" s="598">
        <v>1.4144271570014145E-3</v>
      </c>
      <c r="BP52" s="600">
        <v>23</v>
      </c>
      <c r="BQ52" s="598">
        <v>3.2531824611032531E-2</v>
      </c>
      <c r="BR52" s="601">
        <v>24</v>
      </c>
      <c r="BS52" s="598">
        <v>3.3946251768033946E-2</v>
      </c>
      <c r="BT52" s="600">
        <v>2</v>
      </c>
      <c r="BU52" s="598">
        <v>0.33333333333333331</v>
      </c>
      <c r="BV52" s="600">
        <v>1</v>
      </c>
      <c r="BW52" s="598">
        <v>0.5</v>
      </c>
    </row>
    <row r="53" spans="1:75" s="4" customFormat="1" x14ac:dyDescent="0.2">
      <c r="A53" s="691" t="s">
        <v>539</v>
      </c>
      <c r="B53" s="691" t="s">
        <v>546</v>
      </c>
      <c r="C53" s="691" t="s">
        <v>549</v>
      </c>
      <c r="D53" s="691" t="s">
        <v>515</v>
      </c>
      <c r="E53" s="691" t="s">
        <v>504</v>
      </c>
      <c r="F53" s="691" t="s">
        <v>505</v>
      </c>
      <c r="G53" s="10" t="s">
        <v>316</v>
      </c>
      <c r="H53" s="10" t="s">
        <v>1112</v>
      </c>
      <c r="I53" s="10" t="s">
        <v>934</v>
      </c>
      <c r="J53" s="591"/>
      <c r="K53" s="692"/>
      <c r="L53" s="692"/>
      <c r="M53" s="693"/>
      <c r="N53" s="692"/>
      <c r="O53" s="692"/>
      <c r="P53" s="692"/>
      <c r="Q53" s="692"/>
      <c r="R53" s="692"/>
      <c r="S53" s="692"/>
      <c r="T53" s="692"/>
      <c r="U53" s="692"/>
      <c r="V53" s="692"/>
      <c r="W53" s="692"/>
      <c r="X53" s="692"/>
      <c r="Y53" s="633"/>
      <c r="Z53" s="694">
        <v>6</v>
      </c>
      <c r="AA53" s="600">
        <v>0</v>
      </c>
      <c r="AB53" s="600">
        <v>13</v>
      </c>
      <c r="AC53" s="123">
        <v>2.1666666666666665</v>
      </c>
      <c r="AD53" s="601">
        <v>761.33333333333337</v>
      </c>
      <c r="AE53" s="601">
        <v>516</v>
      </c>
      <c r="AF53" s="600">
        <v>3</v>
      </c>
      <c r="AG53" s="598">
        <v>0.23076923076923078</v>
      </c>
      <c r="AH53" s="600">
        <v>0</v>
      </c>
      <c r="AI53" s="598"/>
      <c r="AJ53" s="598"/>
      <c r="AK53" s="600">
        <v>2</v>
      </c>
      <c r="AL53" s="598">
        <v>0.33333333333333331</v>
      </c>
      <c r="AM53" s="600">
        <v>2</v>
      </c>
      <c r="AN53" s="598"/>
      <c r="AO53" s="600">
        <v>0</v>
      </c>
      <c r="AP53" s="598">
        <v>0</v>
      </c>
      <c r="AQ53" s="600">
        <v>0</v>
      </c>
      <c r="AR53" s="598">
        <v>0</v>
      </c>
      <c r="AS53" s="695">
        <v>4541</v>
      </c>
      <c r="AT53" s="600">
        <v>27</v>
      </c>
      <c r="AU53" s="602">
        <v>5.9106830122591944E-3</v>
      </c>
      <c r="AV53" s="601">
        <v>4568</v>
      </c>
      <c r="AW53" s="601">
        <v>6200</v>
      </c>
      <c r="AX53" s="598">
        <v>0.73677419354838714</v>
      </c>
      <c r="AY53" s="695">
        <v>4541</v>
      </c>
      <c r="AZ53" s="600">
        <v>27</v>
      </c>
      <c r="BA53" s="601">
        <v>4568</v>
      </c>
      <c r="BB53" s="601">
        <v>3067</v>
      </c>
      <c r="BC53" s="598">
        <v>0.67540189385597882</v>
      </c>
      <c r="BD53" s="600">
        <v>29</v>
      </c>
      <c r="BE53" s="598">
        <v>1.0740740740740742</v>
      </c>
      <c r="BF53" s="601">
        <v>3096</v>
      </c>
      <c r="BG53" s="598">
        <v>0.67775831873905434</v>
      </c>
      <c r="BH53" s="600">
        <v>43</v>
      </c>
      <c r="BI53" s="598">
        <v>1.3888888888888888E-2</v>
      </c>
      <c r="BJ53" s="600">
        <v>36</v>
      </c>
      <c r="BK53" s="600">
        <v>4</v>
      </c>
      <c r="BL53" s="600">
        <v>40</v>
      </c>
      <c r="BM53" s="598">
        <v>0.93023255813953487</v>
      </c>
      <c r="BN53" s="600">
        <v>13</v>
      </c>
      <c r="BO53" s="598">
        <v>4.1989664082687341E-3</v>
      </c>
      <c r="BP53" s="600">
        <v>112</v>
      </c>
      <c r="BQ53" s="598">
        <v>3.6175710594315243E-2</v>
      </c>
      <c r="BR53" s="601">
        <v>125</v>
      </c>
      <c r="BS53" s="598">
        <v>4.0374677002583979E-2</v>
      </c>
      <c r="BT53" s="600">
        <v>4</v>
      </c>
      <c r="BU53" s="598">
        <v>0.30769230769230771</v>
      </c>
      <c r="BV53" s="600">
        <v>3</v>
      </c>
      <c r="BW53" s="598">
        <v>0.5</v>
      </c>
    </row>
    <row r="54" spans="1:75" s="4" customFormat="1" x14ac:dyDescent="0.2">
      <c r="A54" s="691" t="s">
        <v>1245</v>
      </c>
      <c r="B54" s="691" t="s">
        <v>1246</v>
      </c>
      <c r="C54" s="691" t="s">
        <v>1247</v>
      </c>
      <c r="D54" s="691" t="s">
        <v>528</v>
      </c>
      <c r="E54" s="691" t="s">
        <v>504</v>
      </c>
      <c r="F54" s="691" t="s">
        <v>505</v>
      </c>
      <c r="G54" s="10" t="s">
        <v>314</v>
      </c>
      <c r="H54" s="10" t="s">
        <v>937</v>
      </c>
      <c r="I54" s="10" t="s">
        <v>937</v>
      </c>
      <c r="J54" s="591"/>
      <c r="K54" s="692"/>
      <c r="L54" s="692"/>
      <c r="M54" s="693"/>
      <c r="N54" s="692"/>
      <c r="O54" s="692"/>
      <c r="P54" s="692"/>
      <c r="Q54" s="692"/>
      <c r="R54" s="692"/>
      <c r="S54" s="692"/>
      <c r="T54" s="692"/>
      <c r="U54" s="692"/>
      <c r="V54" s="692"/>
      <c r="W54" s="692"/>
      <c r="X54" s="692"/>
      <c r="Y54" s="633"/>
      <c r="Z54" s="694">
        <v>2</v>
      </c>
      <c r="AA54" s="600">
        <v>0</v>
      </c>
      <c r="AB54" s="600">
        <v>6</v>
      </c>
      <c r="AC54" s="123">
        <v>3</v>
      </c>
      <c r="AD54" s="601">
        <v>28411.5</v>
      </c>
      <c r="AE54" s="601">
        <v>11083</v>
      </c>
      <c r="AF54" s="600">
        <v>2</v>
      </c>
      <c r="AG54" s="598">
        <v>0.33333333333333331</v>
      </c>
      <c r="AH54" s="600"/>
      <c r="AI54" s="598"/>
      <c r="AJ54" s="598"/>
      <c r="AK54" s="600">
        <v>0</v>
      </c>
      <c r="AL54" s="598">
        <v>0</v>
      </c>
      <c r="AM54" s="600"/>
      <c r="AN54" s="598"/>
      <c r="AO54" s="600"/>
      <c r="AP54" s="598"/>
      <c r="AQ54" s="600"/>
      <c r="AR54" s="598"/>
      <c r="AS54" s="695">
        <v>56804</v>
      </c>
      <c r="AT54" s="600">
        <v>19</v>
      </c>
      <c r="AU54" s="602">
        <v>3.3437164528447985E-4</v>
      </c>
      <c r="AV54" s="601">
        <v>56823</v>
      </c>
      <c r="AW54" s="601">
        <v>84200</v>
      </c>
      <c r="AX54" s="598">
        <v>0.67485748218527319</v>
      </c>
      <c r="AY54" s="695">
        <v>56804</v>
      </c>
      <c r="AZ54" s="600">
        <v>19</v>
      </c>
      <c r="BA54" s="601">
        <v>56823</v>
      </c>
      <c r="BB54" s="601">
        <v>22150</v>
      </c>
      <c r="BC54" s="598">
        <v>0.38993732835715794</v>
      </c>
      <c r="BD54" s="600">
        <v>16</v>
      </c>
      <c r="BE54" s="598">
        <v>0.84210526315789469</v>
      </c>
      <c r="BF54" s="601">
        <v>22166</v>
      </c>
      <c r="BG54" s="598">
        <v>0.39008852049346215</v>
      </c>
      <c r="BH54" s="600">
        <v>173</v>
      </c>
      <c r="BI54" s="598"/>
      <c r="BJ54" s="600"/>
      <c r="BK54" s="600"/>
      <c r="BL54" s="600">
        <v>173</v>
      </c>
      <c r="BM54" s="598"/>
      <c r="BN54" s="600">
        <v>23</v>
      </c>
      <c r="BO54" s="598">
        <v>1.0376251917350897E-3</v>
      </c>
      <c r="BP54" s="600">
        <v>2036</v>
      </c>
      <c r="BQ54" s="598">
        <v>9.1852386537940992E-2</v>
      </c>
      <c r="BR54" s="601">
        <v>2059</v>
      </c>
      <c r="BS54" s="598">
        <v>9.2890011729676078E-2</v>
      </c>
      <c r="BT54" s="600">
        <v>2</v>
      </c>
      <c r="BU54" s="598">
        <v>0.33333333333333331</v>
      </c>
      <c r="BV54" s="600">
        <v>0</v>
      </c>
      <c r="BW54" s="598">
        <v>0</v>
      </c>
    </row>
    <row r="55" spans="1:75" s="4" customFormat="1" x14ac:dyDescent="0.2">
      <c r="A55" s="691" t="s">
        <v>1245</v>
      </c>
      <c r="B55" s="691" t="s">
        <v>1246</v>
      </c>
      <c r="C55" s="691" t="s">
        <v>1248</v>
      </c>
      <c r="D55" s="691" t="s">
        <v>528</v>
      </c>
      <c r="E55" s="691" t="s">
        <v>504</v>
      </c>
      <c r="F55" s="691" t="s">
        <v>505</v>
      </c>
      <c r="G55" s="10" t="s">
        <v>314</v>
      </c>
      <c r="H55" s="10" t="s">
        <v>937</v>
      </c>
      <c r="I55" s="10" t="s">
        <v>937</v>
      </c>
      <c r="J55" s="591"/>
      <c r="K55" s="692"/>
      <c r="L55" s="692"/>
      <c r="M55" s="693"/>
      <c r="N55" s="692"/>
      <c r="O55" s="692"/>
      <c r="P55" s="692"/>
      <c r="Q55" s="692"/>
      <c r="R55" s="692"/>
      <c r="S55" s="692"/>
      <c r="T55" s="692"/>
      <c r="U55" s="692"/>
      <c r="V55" s="692"/>
      <c r="W55" s="692"/>
      <c r="X55" s="692"/>
      <c r="Y55" s="633"/>
      <c r="Z55" s="694">
        <v>2</v>
      </c>
      <c r="AA55" s="600">
        <v>0</v>
      </c>
      <c r="AB55" s="600">
        <v>8</v>
      </c>
      <c r="AC55" s="123">
        <v>4</v>
      </c>
      <c r="AD55" s="601">
        <v>28089</v>
      </c>
      <c r="AE55" s="601">
        <v>11187.5</v>
      </c>
      <c r="AF55" s="600">
        <v>1</v>
      </c>
      <c r="AG55" s="598">
        <v>0.125</v>
      </c>
      <c r="AH55" s="600"/>
      <c r="AI55" s="598"/>
      <c r="AJ55" s="598"/>
      <c r="AK55" s="600">
        <v>0</v>
      </c>
      <c r="AL55" s="598">
        <v>0</v>
      </c>
      <c r="AM55" s="600"/>
      <c r="AN55" s="598"/>
      <c r="AO55" s="600"/>
      <c r="AP55" s="598"/>
      <c r="AQ55" s="600"/>
      <c r="AR55" s="598"/>
      <c r="AS55" s="695">
        <v>56165</v>
      </c>
      <c r="AT55" s="600">
        <v>13</v>
      </c>
      <c r="AU55" s="602">
        <v>2.314073124710741E-4</v>
      </c>
      <c r="AV55" s="601">
        <v>56178</v>
      </c>
      <c r="AW55" s="601">
        <v>83300</v>
      </c>
      <c r="AX55" s="598">
        <v>0.674405762304922</v>
      </c>
      <c r="AY55" s="695">
        <v>56165</v>
      </c>
      <c r="AZ55" s="600">
        <v>13</v>
      </c>
      <c r="BA55" s="601">
        <v>56178</v>
      </c>
      <c r="BB55" s="601">
        <v>22363</v>
      </c>
      <c r="BC55" s="598">
        <v>0.39816611768895221</v>
      </c>
      <c r="BD55" s="600">
        <v>12</v>
      </c>
      <c r="BE55" s="598">
        <v>0.92307692307692313</v>
      </c>
      <c r="BF55" s="601">
        <v>22375</v>
      </c>
      <c r="BG55" s="598">
        <v>0.39828758588771407</v>
      </c>
      <c r="BH55" s="600">
        <v>145</v>
      </c>
      <c r="BI55" s="598"/>
      <c r="BJ55" s="600"/>
      <c r="BK55" s="600"/>
      <c r="BL55" s="600">
        <v>145</v>
      </c>
      <c r="BM55" s="598"/>
      <c r="BN55" s="600">
        <v>72</v>
      </c>
      <c r="BO55" s="598">
        <v>3.2178770949720672E-3</v>
      </c>
      <c r="BP55" s="600">
        <v>1837</v>
      </c>
      <c r="BQ55" s="598">
        <v>8.2100558659217879E-2</v>
      </c>
      <c r="BR55" s="601">
        <v>1909</v>
      </c>
      <c r="BS55" s="598">
        <v>8.5318435754189945E-2</v>
      </c>
      <c r="BT55" s="600">
        <v>5</v>
      </c>
      <c r="BU55" s="598">
        <v>0.625</v>
      </c>
      <c r="BV55" s="600">
        <v>2</v>
      </c>
      <c r="BW55" s="598">
        <v>1</v>
      </c>
    </row>
    <row r="56" spans="1:75" s="4" customFormat="1" x14ac:dyDescent="0.2">
      <c r="A56" s="691" t="s">
        <v>1245</v>
      </c>
      <c r="B56" s="691" t="s">
        <v>1246</v>
      </c>
      <c r="C56" s="691" t="s">
        <v>1249</v>
      </c>
      <c r="D56" s="691" t="s">
        <v>528</v>
      </c>
      <c r="E56" s="691" t="s">
        <v>504</v>
      </c>
      <c r="F56" s="691" t="s">
        <v>505</v>
      </c>
      <c r="G56" s="10" t="s">
        <v>314</v>
      </c>
      <c r="H56" s="10" t="s">
        <v>937</v>
      </c>
      <c r="I56" s="10" t="s">
        <v>937</v>
      </c>
      <c r="J56" s="591"/>
      <c r="K56" s="692"/>
      <c r="L56" s="692"/>
      <c r="M56" s="693"/>
      <c r="N56" s="692"/>
      <c r="O56" s="692"/>
      <c r="P56" s="692"/>
      <c r="Q56" s="692"/>
      <c r="R56" s="692"/>
      <c r="S56" s="692"/>
      <c r="T56" s="692"/>
      <c r="U56" s="692"/>
      <c r="V56" s="692"/>
      <c r="W56" s="692"/>
      <c r="X56" s="692"/>
      <c r="Y56" s="633"/>
      <c r="Z56" s="694">
        <v>2</v>
      </c>
      <c r="AA56" s="600">
        <v>0</v>
      </c>
      <c r="AB56" s="600">
        <v>5</v>
      </c>
      <c r="AC56" s="123">
        <v>2.5</v>
      </c>
      <c r="AD56" s="601">
        <v>29802</v>
      </c>
      <c r="AE56" s="601">
        <v>12803</v>
      </c>
      <c r="AF56" s="600">
        <v>2</v>
      </c>
      <c r="AG56" s="598">
        <v>0.4</v>
      </c>
      <c r="AH56" s="600"/>
      <c r="AI56" s="598"/>
      <c r="AJ56" s="598"/>
      <c r="AK56" s="600">
        <v>2</v>
      </c>
      <c r="AL56" s="598">
        <v>1</v>
      </c>
      <c r="AM56" s="600"/>
      <c r="AN56" s="598"/>
      <c r="AO56" s="600"/>
      <c r="AP56" s="598"/>
      <c r="AQ56" s="600"/>
      <c r="AR56" s="598"/>
      <c r="AS56" s="695">
        <v>59588</v>
      </c>
      <c r="AT56" s="600">
        <v>16</v>
      </c>
      <c r="AU56" s="602">
        <v>2.6843835984162136E-4</v>
      </c>
      <c r="AV56" s="601">
        <v>59604</v>
      </c>
      <c r="AW56" s="601">
        <v>85000</v>
      </c>
      <c r="AX56" s="598">
        <v>0.70122352941176469</v>
      </c>
      <c r="AY56" s="695">
        <v>59588</v>
      </c>
      <c r="AZ56" s="600">
        <v>16</v>
      </c>
      <c r="BA56" s="601">
        <v>59604</v>
      </c>
      <c r="BB56" s="601">
        <v>25593</v>
      </c>
      <c r="BC56" s="598">
        <v>0.42949922803248974</v>
      </c>
      <c r="BD56" s="600">
        <v>13</v>
      </c>
      <c r="BE56" s="598">
        <v>0.8125</v>
      </c>
      <c r="BF56" s="601">
        <v>25606</v>
      </c>
      <c r="BG56" s="598">
        <v>0.4296020401315348</v>
      </c>
      <c r="BH56" s="600">
        <v>161</v>
      </c>
      <c r="BI56" s="598"/>
      <c r="BJ56" s="600"/>
      <c r="BK56" s="600"/>
      <c r="BL56" s="600">
        <v>161</v>
      </c>
      <c r="BM56" s="598"/>
      <c r="BN56" s="600">
        <v>13</v>
      </c>
      <c r="BO56" s="598">
        <v>5.0769350933374991E-4</v>
      </c>
      <c r="BP56" s="600">
        <v>2401</v>
      </c>
      <c r="BQ56" s="598">
        <v>9.3767085839256428E-2</v>
      </c>
      <c r="BR56" s="601">
        <v>2414</v>
      </c>
      <c r="BS56" s="598">
        <v>9.4274779348590174E-2</v>
      </c>
      <c r="BT56" s="600">
        <v>1</v>
      </c>
      <c r="BU56" s="598">
        <v>0.2</v>
      </c>
      <c r="BV56" s="600">
        <v>0</v>
      </c>
      <c r="BW56" s="598">
        <v>0</v>
      </c>
    </row>
    <row r="57" spans="1:75" s="4" customFormat="1" x14ac:dyDescent="0.2">
      <c r="A57" s="691" t="s">
        <v>1245</v>
      </c>
      <c r="B57" s="691" t="s">
        <v>1246</v>
      </c>
      <c r="C57" s="691" t="s">
        <v>1250</v>
      </c>
      <c r="D57" s="691" t="s">
        <v>528</v>
      </c>
      <c r="E57" s="691" t="s">
        <v>504</v>
      </c>
      <c r="F57" s="691" t="s">
        <v>505</v>
      </c>
      <c r="G57" s="10" t="s">
        <v>314</v>
      </c>
      <c r="H57" s="10" t="s">
        <v>937</v>
      </c>
      <c r="I57" s="10" t="s">
        <v>937</v>
      </c>
      <c r="J57" s="10"/>
      <c r="K57" s="692"/>
      <c r="L57" s="692"/>
      <c r="M57" s="693"/>
      <c r="N57" s="692"/>
      <c r="O57" s="692"/>
      <c r="P57" s="692"/>
      <c r="Q57" s="692"/>
      <c r="R57" s="692"/>
      <c r="S57" s="692"/>
      <c r="T57" s="692"/>
      <c r="U57" s="692"/>
      <c r="V57" s="692"/>
      <c r="W57" s="692"/>
      <c r="X57" s="692"/>
      <c r="Y57" s="633"/>
      <c r="Z57" s="694">
        <v>2</v>
      </c>
      <c r="AA57" s="600">
        <v>0</v>
      </c>
      <c r="AB57" s="600">
        <v>7</v>
      </c>
      <c r="AC57" s="123">
        <v>3.5</v>
      </c>
      <c r="AD57" s="601">
        <v>28007</v>
      </c>
      <c r="AE57" s="601">
        <v>11989.5</v>
      </c>
      <c r="AF57" s="600">
        <v>1</v>
      </c>
      <c r="AG57" s="598">
        <v>0.14285714285714285</v>
      </c>
      <c r="AH57" s="600"/>
      <c r="AI57" s="598"/>
      <c r="AJ57" s="598"/>
      <c r="AK57" s="600">
        <v>1</v>
      </c>
      <c r="AL57" s="598">
        <v>0.5</v>
      </c>
      <c r="AM57" s="600"/>
      <c r="AN57" s="598"/>
      <c r="AO57" s="600"/>
      <c r="AP57" s="598"/>
      <c r="AQ57" s="600"/>
      <c r="AR57" s="598"/>
      <c r="AS57" s="695">
        <v>55995</v>
      </c>
      <c r="AT57" s="600">
        <v>19</v>
      </c>
      <c r="AU57" s="602">
        <v>3.392009140572E-4</v>
      </c>
      <c r="AV57" s="601">
        <v>56014</v>
      </c>
      <c r="AW57" s="601">
        <v>82500</v>
      </c>
      <c r="AX57" s="598">
        <v>0.67895757575757576</v>
      </c>
      <c r="AY57" s="695">
        <v>55995</v>
      </c>
      <c r="AZ57" s="600">
        <v>19</v>
      </c>
      <c r="BA57" s="601">
        <v>56014</v>
      </c>
      <c r="BB57" s="601">
        <v>23962</v>
      </c>
      <c r="BC57" s="598">
        <v>0.42793106527368513</v>
      </c>
      <c r="BD57" s="600">
        <v>17</v>
      </c>
      <c r="BE57" s="598">
        <v>0.89473684210526316</v>
      </c>
      <c r="BF57" s="601">
        <v>23979</v>
      </c>
      <c r="BG57" s="598">
        <v>0.42808940621987362</v>
      </c>
      <c r="BH57" s="600">
        <v>173</v>
      </c>
      <c r="BI57" s="598"/>
      <c r="BJ57" s="600"/>
      <c r="BK57" s="600"/>
      <c r="BL57" s="600">
        <v>173</v>
      </c>
      <c r="BM57" s="598"/>
      <c r="BN57" s="600">
        <v>34</v>
      </c>
      <c r="BO57" s="598">
        <v>1.4179073355853038E-3</v>
      </c>
      <c r="BP57" s="600">
        <v>2048</v>
      </c>
      <c r="BQ57" s="598">
        <v>8.540806539055007E-2</v>
      </c>
      <c r="BR57" s="601">
        <v>2082</v>
      </c>
      <c r="BS57" s="598">
        <v>8.6825972726135375E-2</v>
      </c>
      <c r="BT57" s="600">
        <v>2</v>
      </c>
      <c r="BU57" s="598">
        <v>0.2857142857142857</v>
      </c>
      <c r="BV57" s="600">
        <v>0</v>
      </c>
      <c r="BW57" s="598">
        <v>0</v>
      </c>
    </row>
    <row r="58" spans="1:75" s="4" customFormat="1" x14ac:dyDescent="0.2">
      <c r="A58" s="691" t="s">
        <v>1245</v>
      </c>
      <c r="B58" s="691" t="s">
        <v>1246</v>
      </c>
      <c r="C58" s="691" t="s">
        <v>1251</v>
      </c>
      <c r="D58" s="691" t="s">
        <v>528</v>
      </c>
      <c r="E58" s="691" t="s">
        <v>504</v>
      </c>
      <c r="F58" s="691" t="s">
        <v>505</v>
      </c>
      <c r="G58" s="10" t="s">
        <v>314</v>
      </c>
      <c r="H58" s="10" t="s">
        <v>937</v>
      </c>
      <c r="I58" s="10" t="s">
        <v>937</v>
      </c>
      <c r="J58" s="10"/>
      <c r="K58" s="692"/>
      <c r="L58" s="692"/>
      <c r="M58" s="693"/>
      <c r="N58" s="692"/>
      <c r="O58" s="692"/>
      <c r="P58" s="692"/>
      <c r="Q58" s="692"/>
      <c r="R58" s="692"/>
      <c r="S58" s="692"/>
      <c r="T58" s="692"/>
      <c r="U58" s="692"/>
      <c r="V58" s="692"/>
      <c r="W58" s="692"/>
      <c r="X58" s="692"/>
      <c r="Y58" s="633"/>
      <c r="Z58" s="694">
        <v>2</v>
      </c>
      <c r="AA58" s="600">
        <v>0</v>
      </c>
      <c r="AB58" s="600">
        <v>4</v>
      </c>
      <c r="AC58" s="123">
        <v>2</v>
      </c>
      <c r="AD58" s="601">
        <v>27609</v>
      </c>
      <c r="AE58" s="601">
        <v>12827</v>
      </c>
      <c r="AF58" s="600">
        <v>1</v>
      </c>
      <c r="AG58" s="598">
        <v>0.25</v>
      </c>
      <c r="AH58" s="600"/>
      <c r="AI58" s="598"/>
      <c r="AJ58" s="598"/>
      <c r="AK58" s="600">
        <v>1</v>
      </c>
      <c r="AL58" s="598">
        <v>0.5</v>
      </c>
      <c r="AM58" s="600"/>
      <c r="AN58" s="598"/>
      <c r="AO58" s="600"/>
      <c r="AP58" s="598"/>
      <c r="AQ58" s="600"/>
      <c r="AR58" s="598"/>
      <c r="AS58" s="695">
        <v>55192</v>
      </c>
      <c r="AT58" s="600">
        <v>26</v>
      </c>
      <c r="AU58" s="602">
        <v>4.7086095113912132E-4</v>
      </c>
      <c r="AV58" s="601">
        <v>55218</v>
      </c>
      <c r="AW58" s="601">
        <v>78300</v>
      </c>
      <c r="AX58" s="598">
        <v>0.70521072796934869</v>
      </c>
      <c r="AY58" s="695">
        <v>55192</v>
      </c>
      <c r="AZ58" s="600">
        <v>26</v>
      </c>
      <c r="BA58" s="601">
        <v>55218</v>
      </c>
      <c r="BB58" s="601">
        <v>25638</v>
      </c>
      <c r="BC58" s="598">
        <v>0.46452384403536745</v>
      </c>
      <c r="BD58" s="600">
        <v>16</v>
      </c>
      <c r="BE58" s="598">
        <v>0.61538461538461542</v>
      </c>
      <c r="BF58" s="601">
        <v>25654</v>
      </c>
      <c r="BG58" s="598">
        <v>0.46459487848165454</v>
      </c>
      <c r="BH58" s="600">
        <v>138</v>
      </c>
      <c r="BI58" s="598"/>
      <c r="BJ58" s="600"/>
      <c r="BK58" s="600"/>
      <c r="BL58" s="600">
        <v>138</v>
      </c>
      <c r="BM58" s="598"/>
      <c r="BN58" s="600">
        <v>64</v>
      </c>
      <c r="BO58" s="598">
        <v>2.4947376627426523E-3</v>
      </c>
      <c r="BP58" s="600">
        <v>2085</v>
      </c>
      <c r="BQ58" s="598">
        <v>8.1273875419037966E-2</v>
      </c>
      <c r="BR58" s="601">
        <v>2149</v>
      </c>
      <c r="BS58" s="598">
        <v>8.3768613081780616E-2</v>
      </c>
      <c r="BT58" s="600">
        <v>1</v>
      </c>
      <c r="BU58" s="598">
        <v>0.25</v>
      </c>
      <c r="BV58" s="600">
        <v>1</v>
      </c>
      <c r="BW58" s="598">
        <v>0.5</v>
      </c>
    </row>
    <row r="59" spans="1:75" s="4" customFormat="1" x14ac:dyDescent="0.2">
      <c r="A59" s="691" t="s">
        <v>1245</v>
      </c>
      <c r="B59" s="691" t="s">
        <v>1246</v>
      </c>
      <c r="C59" s="691" t="s">
        <v>1252</v>
      </c>
      <c r="D59" s="691" t="s">
        <v>528</v>
      </c>
      <c r="E59" s="691" t="s">
        <v>504</v>
      </c>
      <c r="F59" s="691" t="s">
        <v>505</v>
      </c>
      <c r="G59" s="10" t="s">
        <v>314</v>
      </c>
      <c r="H59" s="10" t="s">
        <v>937</v>
      </c>
      <c r="I59" s="10" t="s">
        <v>937</v>
      </c>
      <c r="J59" s="10"/>
      <c r="K59" s="692"/>
      <c r="L59" s="692"/>
      <c r="M59" s="693"/>
      <c r="N59" s="692"/>
      <c r="O59" s="692"/>
      <c r="P59" s="692"/>
      <c r="Q59" s="692"/>
      <c r="R59" s="692"/>
      <c r="S59" s="692"/>
      <c r="T59" s="692"/>
      <c r="U59" s="692"/>
      <c r="V59" s="692"/>
      <c r="W59" s="692"/>
      <c r="X59" s="692"/>
      <c r="Y59" s="633"/>
      <c r="Z59" s="694">
        <v>1</v>
      </c>
      <c r="AA59" s="600">
        <v>0</v>
      </c>
      <c r="AB59" s="600">
        <v>2</v>
      </c>
      <c r="AC59" s="123">
        <v>2</v>
      </c>
      <c r="AD59" s="601">
        <v>28617</v>
      </c>
      <c r="AE59" s="601">
        <v>13188</v>
      </c>
      <c r="AF59" s="600">
        <v>1</v>
      </c>
      <c r="AG59" s="598">
        <v>0.5</v>
      </c>
      <c r="AH59" s="600"/>
      <c r="AI59" s="598"/>
      <c r="AJ59" s="598"/>
      <c r="AK59" s="600">
        <v>0</v>
      </c>
      <c r="AL59" s="598">
        <v>0</v>
      </c>
      <c r="AM59" s="600"/>
      <c r="AN59" s="598"/>
      <c r="AO59" s="600"/>
      <c r="AP59" s="598"/>
      <c r="AQ59" s="600"/>
      <c r="AR59" s="598"/>
      <c r="AS59" s="695">
        <v>28586</v>
      </c>
      <c r="AT59" s="600">
        <v>31</v>
      </c>
      <c r="AU59" s="602">
        <v>1.08327218087151E-3</v>
      </c>
      <c r="AV59" s="601">
        <v>28617</v>
      </c>
      <c r="AW59" s="601">
        <v>42300</v>
      </c>
      <c r="AX59" s="598">
        <v>0.67652482269503544</v>
      </c>
      <c r="AY59" s="695">
        <v>28586</v>
      </c>
      <c r="AZ59" s="600">
        <v>31</v>
      </c>
      <c r="BA59" s="601">
        <v>28617</v>
      </c>
      <c r="BB59" s="601">
        <v>13168</v>
      </c>
      <c r="BC59" s="598">
        <v>0.46064507101378299</v>
      </c>
      <c r="BD59" s="600">
        <v>20</v>
      </c>
      <c r="BE59" s="598">
        <v>0.64516129032258063</v>
      </c>
      <c r="BF59" s="601">
        <v>13188</v>
      </c>
      <c r="BG59" s="598">
        <v>0.4608449523010798</v>
      </c>
      <c r="BH59" s="600">
        <v>122</v>
      </c>
      <c r="BI59" s="598"/>
      <c r="BJ59" s="600"/>
      <c r="BK59" s="600"/>
      <c r="BL59" s="600">
        <v>122</v>
      </c>
      <c r="BM59" s="598"/>
      <c r="BN59" s="600">
        <v>14</v>
      </c>
      <c r="BO59" s="598">
        <v>1.0615711252653928E-3</v>
      </c>
      <c r="BP59" s="600">
        <v>975</v>
      </c>
      <c r="BQ59" s="598">
        <v>7.3930846223839858E-2</v>
      </c>
      <c r="BR59" s="601">
        <v>989</v>
      </c>
      <c r="BS59" s="598">
        <v>7.499241734910525E-2</v>
      </c>
      <c r="BT59" s="600">
        <v>1</v>
      </c>
      <c r="BU59" s="598">
        <v>0.5</v>
      </c>
      <c r="BV59" s="600">
        <v>1</v>
      </c>
      <c r="BW59" s="598">
        <v>1</v>
      </c>
    </row>
    <row r="60" spans="1:75" s="4" customFormat="1" x14ac:dyDescent="0.2">
      <c r="A60" s="691" t="s">
        <v>1245</v>
      </c>
      <c r="B60" s="691" t="s">
        <v>1246</v>
      </c>
      <c r="C60" s="691" t="s">
        <v>1253</v>
      </c>
      <c r="D60" s="691" t="s">
        <v>528</v>
      </c>
      <c r="E60" s="691" t="s">
        <v>504</v>
      </c>
      <c r="F60" s="691" t="s">
        <v>505</v>
      </c>
      <c r="G60" s="10" t="s">
        <v>314</v>
      </c>
      <c r="H60" s="10" t="s">
        <v>937</v>
      </c>
      <c r="I60" s="10" t="s">
        <v>937</v>
      </c>
      <c r="J60" s="10"/>
      <c r="K60" s="692"/>
      <c r="L60" s="692"/>
      <c r="M60" s="693"/>
      <c r="N60" s="692"/>
      <c r="O60" s="692"/>
      <c r="P60" s="692"/>
      <c r="Q60" s="692"/>
      <c r="R60" s="692"/>
      <c r="S60" s="692"/>
      <c r="T60" s="692"/>
      <c r="U60" s="692"/>
      <c r="V60" s="692"/>
      <c r="W60" s="692"/>
      <c r="X60" s="692"/>
      <c r="Y60" s="633"/>
      <c r="Z60" s="694">
        <v>2</v>
      </c>
      <c r="AA60" s="600">
        <v>0</v>
      </c>
      <c r="AB60" s="600">
        <v>3</v>
      </c>
      <c r="AC60" s="123">
        <v>1.5</v>
      </c>
      <c r="AD60" s="601">
        <v>20977</v>
      </c>
      <c r="AE60" s="601">
        <v>11901</v>
      </c>
      <c r="AF60" s="600">
        <v>1</v>
      </c>
      <c r="AG60" s="598">
        <v>0.33333333333333331</v>
      </c>
      <c r="AH60" s="600"/>
      <c r="AI60" s="598"/>
      <c r="AJ60" s="598"/>
      <c r="AK60" s="600">
        <v>1</v>
      </c>
      <c r="AL60" s="598">
        <v>0.5</v>
      </c>
      <c r="AM60" s="600"/>
      <c r="AN60" s="598"/>
      <c r="AO60" s="600"/>
      <c r="AP60" s="598"/>
      <c r="AQ60" s="600"/>
      <c r="AR60" s="598"/>
      <c r="AS60" s="695">
        <v>41884</v>
      </c>
      <c r="AT60" s="600">
        <v>70</v>
      </c>
      <c r="AU60" s="602">
        <v>1.6684940649282548E-3</v>
      </c>
      <c r="AV60" s="601">
        <v>41954</v>
      </c>
      <c r="AW60" s="601">
        <v>56800</v>
      </c>
      <c r="AX60" s="598">
        <v>0.73862676056338028</v>
      </c>
      <c r="AY60" s="695">
        <v>41884</v>
      </c>
      <c r="AZ60" s="600">
        <v>70</v>
      </c>
      <c r="BA60" s="601">
        <v>41954</v>
      </c>
      <c r="BB60" s="601">
        <v>23738</v>
      </c>
      <c r="BC60" s="598">
        <v>0.56675580173813389</v>
      </c>
      <c r="BD60" s="600">
        <v>64</v>
      </c>
      <c r="BE60" s="598">
        <v>0.91428571428571426</v>
      </c>
      <c r="BF60" s="601">
        <v>23802</v>
      </c>
      <c r="BG60" s="598">
        <v>0.56733565333460456</v>
      </c>
      <c r="BH60" s="600">
        <v>120</v>
      </c>
      <c r="BI60" s="598"/>
      <c r="BJ60" s="600"/>
      <c r="BK60" s="600"/>
      <c r="BL60" s="600">
        <v>120</v>
      </c>
      <c r="BM60" s="598"/>
      <c r="BN60" s="600">
        <v>19</v>
      </c>
      <c r="BO60" s="598">
        <v>7.982522477102765E-4</v>
      </c>
      <c r="BP60" s="600">
        <v>1863</v>
      </c>
      <c r="BQ60" s="598">
        <v>7.8270733551802363E-2</v>
      </c>
      <c r="BR60" s="601">
        <v>1882</v>
      </c>
      <c r="BS60" s="598">
        <v>7.9068985799512645E-2</v>
      </c>
      <c r="BT60" s="600">
        <v>1</v>
      </c>
      <c r="BU60" s="598">
        <v>0.33333333333333331</v>
      </c>
      <c r="BV60" s="600">
        <v>1</v>
      </c>
      <c r="BW60" s="598">
        <v>0.5</v>
      </c>
    </row>
    <row r="61" spans="1:75" s="4" customFormat="1" x14ac:dyDescent="0.2">
      <c r="A61" s="691" t="s">
        <v>1245</v>
      </c>
      <c r="B61" s="691" t="s">
        <v>1246</v>
      </c>
      <c r="C61" s="691" t="s">
        <v>1254</v>
      </c>
      <c r="D61" s="691" t="s">
        <v>528</v>
      </c>
      <c r="E61" s="691" t="s">
        <v>504</v>
      </c>
      <c r="F61" s="691" t="s">
        <v>505</v>
      </c>
      <c r="G61" s="10" t="s">
        <v>314</v>
      </c>
      <c r="H61" s="10" t="s">
        <v>937</v>
      </c>
      <c r="I61" s="10" t="s">
        <v>937</v>
      </c>
      <c r="J61" s="10"/>
      <c r="K61" s="692"/>
      <c r="L61" s="692"/>
      <c r="M61" s="693"/>
      <c r="N61" s="692"/>
      <c r="O61" s="692"/>
      <c r="P61" s="692"/>
      <c r="Q61" s="692"/>
      <c r="R61" s="692"/>
      <c r="S61" s="692"/>
      <c r="T61" s="692"/>
      <c r="U61" s="692"/>
      <c r="V61" s="692"/>
      <c r="W61" s="692"/>
      <c r="X61" s="692"/>
      <c r="Y61" s="692" t="s">
        <v>510</v>
      </c>
      <c r="Z61" s="694">
        <v>1</v>
      </c>
      <c r="AA61" s="694">
        <v>1</v>
      </c>
      <c r="AB61" s="694">
        <v>1</v>
      </c>
      <c r="AC61" s="123">
        <v>1</v>
      </c>
      <c r="AD61" s="601">
        <v>24104</v>
      </c>
      <c r="AE61" s="601"/>
      <c r="AF61" s="600">
        <v>1</v>
      </c>
      <c r="AG61" s="598">
        <v>1</v>
      </c>
      <c r="AH61" s="600"/>
      <c r="AI61" s="598"/>
      <c r="AJ61" s="598"/>
      <c r="AK61" s="600">
        <v>1</v>
      </c>
      <c r="AL61" s="598">
        <v>1</v>
      </c>
      <c r="AM61" s="600"/>
      <c r="AN61" s="598"/>
      <c r="AO61" s="600"/>
      <c r="AP61" s="598"/>
      <c r="AQ61" s="600"/>
      <c r="AR61" s="598"/>
      <c r="AS61" s="695">
        <v>24093</v>
      </c>
      <c r="AT61" s="600">
        <v>11</v>
      </c>
      <c r="AU61" s="602">
        <v>4.5635579156986394E-4</v>
      </c>
      <c r="AV61" s="601">
        <v>24104</v>
      </c>
      <c r="AW61" s="601">
        <v>34600</v>
      </c>
      <c r="AX61" s="598">
        <v>0.69664739884393068</v>
      </c>
      <c r="AY61" s="601"/>
      <c r="AZ61" s="601"/>
      <c r="BA61" s="601"/>
      <c r="BB61" s="600"/>
      <c r="BC61" s="598"/>
      <c r="BD61" s="600"/>
      <c r="BE61" s="598"/>
      <c r="BF61" s="600"/>
      <c r="BG61" s="598"/>
      <c r="BH61" s="600" t="s">
        <v>323</v>
      </c>
      <c r="BI61" s="598"/>
      <c r="BJ61" s="600"/>
      <c r="BK61" s="600"/>
      <c r="BL61" s="600"/>
      <c r="BM61" s="598"/>
      <c r="BN61" s="600"/>
      <c r="BO61" s="598"/>
      <c r="BP61" s="600"/>
      <c r="BQ61" s="598"/>
      <c r="BR61" s="601"/>
      <c r="BS61" s="598"/>
      <c r="BT61" s="600">
        <v>0</v>
      </c>
      <c r="BU61" s="598">
        <v>0</v>
      </c>
      <c r="BV61" s="600">
        <v>0</v>
      </c>
      <c r="BW61" s="598">
        <v>0</v>
      </c>
    </row>
    <row r="62" spans="1:75" s="4" customFormat="1" x14ac:dyDescent="0.2">
      <c r="A62" s="691" t="s">
        <v>550</v>
      </c>
      <c r="B62" s="691" t="s">
        <v>551</v>
      </c>
      <c r="C62" s="691" t="s">
        <v>502</v>
      </c>
      <c r="D62" s="691" t="s">
        <v>517</v>
      </c>
      <c r="E62" s="691" t="s">
        <v>518</v>
      </c>
      <c r="F62" s="691" t="s">
        <v>519</v>
      </c>
      <c r="G62" s="10" t="s">
        <v>320</v>
      </c>
      <c r="H62" s="10" t="s">
        <v>517</v>
      </c>
      <c r="I62" s="10" t="s">
        <v>517</v>
      </c>
      <c r="J62" s="10"/>
      <c r="K62" s="692"/>
      <c r="L62" s="692"/>
      <c r="M62" s="693"/>
      <c r="N62" s="692"/>
      <c r="O62" s="692"/>
      <c r="P62" s="692"/>
      <c r="Q62" s="692"/>
      <c r="R62" s="692" t="s">
        <v>1217</v>
      </c>
      <c r="S62" s="692"/>
      <c r="T62" s="692"/>
      <c r="U62" s="692"/>
      <c r="V62" s="692"/>
      <c r="W62" s="692"/>
      <c r="X62" s="692"/>
      <c r="Y62" s="633"/>
      <c r="Z62" s="694">
        <v>7</v>
      </c>
      <c r="AA62" s="600">
        <v>0</v>
      </c>
      <c r="AB62" s="600">
        <v>14</v>
      </c>
      <c r="AC62" s="123">
        <v>2</v>
      </c>
      <c r="AD62" s="601">
        <v>4138.7142857142853</v>
      </c>
      <c r="AE62" s="601">
        <v>2399.1428571428573</v>
      </c>
      <c r="AF62" s="600"/>
      <c r="AG62" s="598"/>
      <c r="AH62" s="600"/>
      <c r="AI62" s="598"/>
      <c r="AJ62" s="598"/>
      <c r="AK62" s="600"/>
      <c r="AL62" s="598"/>
      <c r="AM62" s="600"/>
      <c r="AN62" s="598"/>
      <c r="AO62" s="600">
        <v>5</v>
      </c>
      <c r="AP62" s="598">
        <v>0.35714285714285715</v>
      </c>
      <c r="AQ62" s="600">
        <v>5</v>
      </c>
      <c r="AR62" s="598">
        <v>0.7142857142857143</v>
      </c>
      <c r="AS62" s="695">
        <v>28971</v>
      </c>
      <c r="AT62" s="600"/>
      <c r="AU62" s="602"/>
      <c r="AV62" s="601">
        <v>28971</v>
      </c>
      <c r="AW62" s="601">
        <v>39500</v>
      </c>
      <c r="AX62" s="598">
        <v>0.73344303797468358</v>
      </c>
      <c r="AY62" s="695">
        <v>28971</v>
      </c>
      <c r="AZ62" s="600"/>
      <c r="BA62" s="601">
        <v>28971</v>
      </c>
      <c r="BB62" s="601">
        <v>16794</v>
      </c>
      <c r="BC62" s="598">
        <v>0.57968313140726935</v>
      </c>
      <c r="BD62" s="600"/>
      <c r="BE62" s="598"/>
      <c r="BF62" s="601">
        <v>16794</v>
      </c>
      <c r="BG62" s="598">
        <v>0.57968313140726935</v>
      </c>
      <c r="BH62" s="600">
        <v>194</v>
      </c>
      <c r="BI62" s="598">
        <v>1.1551744670715732E-2</v>
      </c>
      <c r="BJ62" s="600">
        <v>181</v>
      </c>
      <c r="BK62" s="600"/>
      <c r="BL62" s="600">
        <v>181</v>
      </c>
      <c r="BM62" s="598">
        <v>0.9329896907216495</v>
      </c>
      <c r="BN62" s="600">
        <v>1023</v>
      </c>
      <c r="BO62" s="598">
        <v>6.09146123615577E-2</v>
      </c>
      <c r="BP62" s="600">
        <v>1044</v>
      </c>
      <c r="BQ62" s="598">
        <v>6.2165058949624867E-2</v>
      </c>
      <c r="BR62" s="601">
        <v>2067</v>
      </c>
      <c r="BS62" s="598">
        <v>0.12307967131118257</v>
      </c>
      <c r="BT62" s="600">
        <v>12</v>
      </c>
      <c r="BU62" s="598">
        <v>0.8571428571428571</v>
      </c>
      <c r="BV62" s="600">
        <v>6</v>
      </c>
      <c r="BW62" s="598">
        <v>0.8571428571428571</v>
      </c>
    </row>
    <row r="63" spans="1:75" s="4" customFormat="1" x14ac:dyDescent="0.2">
      <c r="A63" s="691" t="s">
        <v>550</v>
      </c>
      <c r="B63" s="691" t="s">
        <v>552</v>
      </c>
      <c r="C63" s="691" t="s">
        <v>502</v>
      </c>
      <c r="D63" s="691" t="s">
        <v>509</v>
      </c>
      <c r="E63" s="691" t="s">
        <v>504</v>
      </c>
      <c r="F63" s="691" t="s">
        <v>519</v>
      </c>
      <c r="G63" s="10" t="s">
        <v>320</v>
      </c>
      <c r="H63" s="10" t="s">
        <v>1112</v>
      </c>
      <c r="I63" s="10" t="s">
        <v>934</v>
      </c>
      <c r="J63" s="10"/>
      <c r="K63" s="692" t="s">
        <v>1213</v>
      </c>
      <c r="L63" s="699" t="s">
        <v>1257</v>
      </c>
      <c r="M63" s="693">
        <v>0.78055555555555556</v>
      </c>
      <c r="N63" s="692" t="s">
        <v>1211</v>
      </c>
      <c r="O63" s="692"/>
      <c r="P63" s="692" t="s">
        <v>1211</v>
      </c>
      <c r="Q63" s="692"/>
      <c r="R63" s="692" t="s">
        <v>1217</v>
      </c>
      <c r="S63" s="700">
        <v>5444</v>
      </c>
      <c r="T63" s="696">
        <v>44</v>
      </c>
      <c r="U63" s="696">
        <v>2</v>
      </c>
      <c r="V63" s="696">
        <v>43</v>
      </c>
      <c r="W63" s="696">
        <v>30</v>
      </c>
      <c r="X63" s="696">
        <v>6</v>
      </c>
      <c r="Y63" s="633"/>
      <c r="Z63" s="694">
        <v>1</v>
      </c>
      <c r="AA63" s="600">
        <v>0</v>
      </c>
      <c r="AB63" s="600">
        <v>4</v>
      </c>
      <c r="AC63" s="123">
        <v>4</v>
      </c>
      <c r="AD63" s="601">
        <v>5444</v>
      </c>
      <c r="AE63" s="601">
        <v>3290</v>
      </c>
      <c r="AF63" s="600">
        <v>1</v>
      </c>
      <c r="AG63" s="598">
        <v>0.25</v>
      </c>
      <c r="AH63" s="600">
        <v>1</v>
      </c>
      <c r="AI63" s="598" t="s">
        <v>1215</v>
      </c>
      <c r="AJ63" s="598" t="s">
        <v>434</v>
      </c>
      <c r="AK63" s="600">
        <v>1</v>
      </c>
      <c r="AL63" s="598">
        <v>1</v>
      </c>
      <c r="AM63" s="600">
        <v>1</v>
      </c>
      <c r="AN63" s="598"/>
      <c r="AO63" s="600"/>
      <c r="AP63" s="598"/>
      <c r="AQ63" s="600"/>
      <c r="AR63" s="598"/>
      <c r="AS63" s="695">
        <v>5421</v>
      </c>
      <c r="AT63" s="600">
        <v>23</v>
      </c>
      <c r="AU63" s="602">
        <v>4.2248346803820721E-3</v>
      </c>
      <c r="AV63" s="601">
        <v>5444</v>
      </c>
      <c r="AW63" s="601">
        <v>7300</v>
      </c>
      <c r="AX63" s="598">
        <v>0.74575342465753425</v>
      </c>
      <c r="AY63" s="695">
        <v>5421</v>
      </c>
      <c r="AZ63" s="600">
        <v>23</v>
      </c>
      <c r="BA63" s="601">
        <v>5444</v>
      </c>
      <c r="BB63" s="601">
        <v>3271</v>
      </c>
      <c r="BC63" s="598">
        <v>0.60339420771075447</v>
      </c>
      <c r="BD63" s="600">
        <v>19</v>
      </c>
      <c r="BE63" s="598">
        <v>0.82608695652173914</v>
      </c>
      <c r="BF63" s="601">
        <v>3290</v>
      </c>
      <c r="BG63" s="598">
        <v>0.60433504775900071</v>
      </c>
      <c r="BH63" s="600">
        <v>50</v>
      </c>
      <c r="BI63" s="598">
        <v>1.5197568389057751E-2</v>
      </c>
      <c r="BJ63" s="600">
        <v>39</v>
      </c>
      <c r="BK63" s="600">
        <v>6</v>
      </c>
      <c r="BL63" s="600">
        <v>45</v>
      </c>
      <c r="BM63" s="598">
        <v>0.9</v>
      </c>
      <c r="BN63" s="600">
        <v>2</v>
      </c>
      <c r="BO63" s="598">
        <v>6.0790273556231007E-4</v>
      </c>
      <c r="BP63" s="600">
        <v>31</v>
      </c>
      <c r="BQ63" s="598">
        <v>9.4224924012158047E-3</v>
      </c>
      <c r="BR63" s="601">
        <v>33</v>
      </c>
      <c r="BS63" s="598">
        <v>1.0030395136778116E-2</v>
      </c>
      <c r="BT63" s="600">
        <v>2</v>
      </c>
      <c r="BU63" s="598">
        <v>0.5</v>
      </c>
      <c r="BV63" s="600">
        <v>0</v>
      </c>
      <c r="BW63" s="598">
        <v>0</v>
      </c>
    </row>
    <row r="64" spans="1:75" s="4" customFormat="1" x14ac:dyDescent="0.2">
      <c r="A64" s="691" t="s">
        <v>550</v>
      </c>
      <c r="B64" s="691" t="s">
        <v>552</v>
      </c>
      <c r="C64" s="691" t="s">
        <v>954</v>
      </c>
      <c r="D64" s="691" t="s">
        <v>515</v>
      </c>
      <c r="E64" s="691" t="s">
        <v>504</v>
      </c>
      <c r="F64" s="691" t="s">
        <v>519</v>
      </c>
      <c r="G64" s="10" t="s">
        <v>320</v>
      </c>
      <c r="H64" s="10" t="s">
        <v>1112</v>
      </c>
      <c r="I64" s="10" t="s">
        <v>934</v>
      </c>
      <c r="J64" s="10"/>
      <c r="K64" s="692"/>
      <c r="L64" s="692"/>
      <c r="M64" s="693"/>
      <c r="N64" s="692"/>
      <c r="O64" s="692"/>
      <c r="P64" s="692"/>
      <c r="Q64" s="692"/>
      <c r="R64" s="692"/>
      <c r="S64" s="692"/>
      <c r="T64" s="692"/>
      <c r="U64" s="692"/>
      <c r="V64" s="692"/>
      <c r="W64" s="692"/>
      <c r="X64" s="692"/>
      <c r="Y64" s="633"/>
      <c r="Z64" s="694">
        <v>3</v>
      </c>
      <c r="AA64" s="600">
        <v>0</v>
      </c>
      <c r="AB64" s="600">
        <v>5</v>
      </c>
      <c r="AC64" s="123">
        <v>1.6666666666666667</v>
      </c>
      <c r="AD64" s="601">
        <v>752.66666666666663</v>
      </c>
      <c r="AE64" s="601">
        <v>447</v>
      </c>
      <c r="AF64" s="600">
        <v>1</v>
      </c>
      <c r="AG64" s="598">
        <v>0.2</v>
      </c>
      <c r="AH64" s="600">
        <v>1</v>
      </c>
      <c r="AI64" s="598"/>
      <c r="AJ64" s="598"/>
      <c r="AK64" s="600">
        <v>1</v>
      </c>
      <c r="AL64" s="598">
        <v>0.33333333333333331</v>
      </c>
      <c r="AM64" s="600">
        <v>1</v>
      </c>
      <c r="AN64" s="598"/>
      <c r="AO64" s="600">
        <v>0</v>
      </c>
      <c r="AP64" s="598">
        <v>0</v>
      </c>
      <c r="AQ64" s="600">
        <v>0</v>
      </c>
      <c r="AR64" s="598">
        <v>0</v>
      </c>
      <c r="AS64" s="695">
        <v>2246</v>
      </c>
      <c r="AT64" s="600">
        <v>12</v>
      </c>
      <c r="AU64" s="602">
        <v>5.3144375553587243E-3</v>
      </c>
      <c r="AV64" s="601">
        <v>2258</v>
      </c>
      <c r="AW64" s="601">
        <v>3090</v>
      </c>
      <c r="AX64" s="598">
        <v>0.73074433656957927</v>
      </c>
      <c r="AY64" s="695">
        <v>2246</v>
      </c>
      <c r="AZ64" s="600">
        <v>12</v>
      </c>
      <c r="BA64" s="601">
        <v>2258</v>
      </c>
      <c r="BB64" s="601">
        <v>1332</v>
      </c>
      <c r="BC64" s="598">
        <v>0.5930543187889582</v>
      </c>
      <c r="BD64" s="600">
        <v>9</v>
      </c>
      <c r="BE64" s="598">
        <v>0.75</v>
      </c>
      <c r="BF64" s="601">
        <v>1341</v>
      </c>
      <c r="BG64" s="598">
        <v>0.59388839681133743</v>
      </c>
      <c r="BH64" s="600">
        <v>25</v>
      </c>
      <c r="BI64" s="598">
        <v>1.8642803877703208E-2</v>
      </c>
      <c r="BJ64" s="600">
        <v>17</v>
      </c>
      <c r="BK64" s="600">
        <v>4</v>
      </c>
      <c r="BL64" s="600">
        <v>21</v>
      </c>
      <c r="BM64" s="598">
        <v>0.84</v>
      </c>
      <c r="BN64" s="600">
        <v>1</v>
      </c>
      <c r="BO64" s="598">
        <v>7.4571215510812821E-4</v>
      </c>
      <c r="BP64" s="600">
        <v>42</v>
      </c>
      <c r="BQ64" s="598">
        <v>3.1319910514541388E-2</v>
      </c>
      <c r="BR64" s="601">
        <v>43</v>
      </c>
      <c r="BS64" s="598">
        <v>3.2065622669649518E-2</v>
      </c>
      <c r="BT64" s="600">
        <v>2</v>
      </c>
      <c r="BU64" s="598">
        <v>0.4</v>
      </c>
      <c r="BV64" s="600">
        <v>1</v>
      </c>
      <c r="BW64" s="598">
        <v>0.33333333333333331</v>
      </c>
    </row>
    <row r="65" spans="1:75" s="4" customFormat="1" x14ac:dyDescent="0.2">
      <c r="A65" s="691" t="s">
        <v>550</v>
      </c>
      <c r="B65" s="691" t="s">
        <v>552</v>
      </c>
      <c r="C65" s="691" t="s">
        <v>955</v>
      </c>
      <c r="D65" s="691" t="s">
        <v>515</v>
      </c>
      <c r="E65" s="691" t="s">
        <v>504</v>
      </c>
      <c r="F65" s="691" t="s">
        <v>519</v>
      </c>
      <c r="G65" s="10" t="s">
        <v>320</v>
      </c>
      <c r="H65" s="10" t="s">
        <v>1112</v>
      </c>
      <c r="I65" s="10" t="s">
        <v>934</v>
      </c>
      <c r="J65" s="10"/>
      <c r="K65" s="692"/>
      <c r="L65" s="692"/>
      <c r="M65" s="693"/>
      <c r="N65" s="692"/>
      <c r="O65" s="692"/>
      <c r="P65" s="692"/>
      <c r="Q65" s="692"/>
      <c r="R65" s="692"/>
      <c r="S65" s="692"/>
      <c r="T65" s="692"/>
      <c r="U65" s="692"/>
      <c r="V65" s="692"/>
      <c r="W65" s="692"/>
      <c r="X65" s="692"/>
      <c r="Y65" s="633"/>
      <c r="Z65" s="694">
        <v>5</v>
      </c>
      <c r="AA65" s="600">
        <v>0</v>
      </c>
      <c r="AB65" s="600">
        <v>7</v>
      </c>
      <c r="AC65" s="123">
        <v>1.4</v>
      </c>
      <c r="AD65" s="601">
        <v>637.20000000000005</v>
      </c>
      <c r="AE65" s="601">
        <v>382.4</v>
      </c>
      <c r="AF65" s="600">
        <v>4</v>
      </c>
      <c r="AG65" s="598">
        <v>0.5714285714285714</v>
      </c>
      <c r="AH65" s="600">
        <v>0</v>
      </c>
      <c r="AI65" s="598"/>
      <c r="AJ65" s="598"/>
      <c r="AK65" s="600">
        <v>4</v>
      </c>
      <c r="AL65" s="598">
        <v>0.8</v>
      </c>
      <c r="AM65" s="600">
        <v>4</v>
      </c>
      <c r="AN65" s="598"/>
      <c r="AO65" s="600">
        <v>0</v>
      </c>
      <c r="AP65" s="598">
        <v>0</v>
      </c>
      <c r="AQ65" s="600">
        <v>0</v>
      </c>
      <c r="AR65" s="598">
        <v>0</v>
      </c>
      <c r="AS65" s="695">
        <v>3175</v>
      </c>
      <c r="AT65" s="600">
        <v>11</v>
      </c>
      <c r="AU65" s="602">
        <v>3.4526051475204018E-3</v>
      </c>
      <c r="AV65" s="601">
        <v>3186</v>
      </c>
      <c r="AW65" s="601">
        <v>4210</v>
      </c>
      <c r="AX65" s="598">
        <v>0.75676959619952489</v>
      </c>
      <c r="AY65" s="695">
        <v>3175</v>
      </c>
      <c r="AZ65" s="600">
        <v>11</v>
      </c>
      <c r="BA65" s="601">
        <v>3186</v>
      </c>
      <c r="BB65" s="601">
        <v>1902</v>
      </c>
      <c r="BC65" s="598">
        <v>0.59905511811023626</v>
      </c>
      <c r="BD65" s="600">
        <v>10</v>
      </c>
      <c r="BE65" s="598">
        <v>0.90909090909090906</v>
      </c>
      <c r="BF65" s="601">
        <v>1912</v>
      </c>
      <c r="BG65" s="598">
        <v>0.6001255492780917</v>
      </c>
      <c r="BH65" s="600">
        <v>25</v>
      </c>
      <c r="BI65" s="598">
        <v>1.307531380753138E-2</v>
      </c>
      <c r="BJ65" s="600">
        <v>22</v>
      </c>
      <c r="BK65" s="600">
        <v>2</v>
      </c>
      <c r="BL65" s="600">
        <v>24</v>
      </c>
      <c r="BM65" s="598">
        <v>0.96</v>
      </c>
      <c r="BN65" s="600">
        <v>3</v>
      </c>
      <c r="BO65" s="598">
        <v>1.5690376569037657E-3</v>
      </c>
      <c r="BP65" s="600">
        <v>50</v>
      </c>
      <c r="BQ65" s="598">
        <v>2.615062761506276E-2</v>
      </c>
      <c r="BR65" s="601">
        <v>53</v>
      </c>
      <c r="BS65" s="598">
        <v>2.7719665271966527E-2</v>
      </c>
      <c r="BT65" s="600">
        <v>3</v>
      </c>
      <c r="BU65" s="598">
        <v>0.42857142857142855</v>
      </c>
      <c r="BV65" s="600">
        <v>3</v>
      </c>
      <c r="BW65" s="598">
        <v>0.6</v>
      </c>
    </row>
    <row r="66" spans="1:75" s="4" customFormat="1" x14ac:dyDescent="0.2">
      <c r="A66" s="691" t="s">
        <v>553</v>
      </c>
      <c r="B66" s="691" t="s">
        <v>554</v>
      </c>
      <c r="C66" s="691" t="s">
        <v>502</v>
      </c>
      <c r="D66" s="691" t="s">
        <v>509</v>
      </c>
      <c r="E66" s="691" t="s">
        <v>504</v>
      </c>
      <c r="F66" s="691" t="s">
        <v>519</v>
      </c>
      <c r="G66" s="10" t="s">
        <v>319</v>
      </c>
      <c r="H66" s="10" t="s">
        <v>1112</v>
      </c>
      <c r="I66" s="10" t="s">
        <v>934</v>
      </c>
      <c r="J66" s="10"/>
      <c r="K66" s="692" t="s">
        <v>1211</v>
      </c>
      <c r="L66" s="699"/>
      <c r="M66" s="721" t="s">
        <v>1258</v>
      </c>
      <c r="N66" s="692" t="s">
        <v>1213</v>
      </c>
      <c r="O66" s="696" t="s">
        <v>1259</v>
      </c>
      <c r="P66" s="692" t="s">
        <v>1211</v>
      </c>
      <c r="Q66" s="692"/>
      <c r="R66" s="692" t="s">
        <v>1217</v>
      </c>
      <c r="S66" s="696">
        <v>9218</v>
      </c>
      <c r="T66" s="696">
        <v>75</v>
      </c>
      <c r="U66" s="696">
        <v>23</v>
      </c>
      <c r="V66" s="696">
        <v>38</v>
      </c>
      <c r="W66" s="696">
        <v>22</v>
      </c>
      <c r="X66" s="696">
        <v>10</v>
      </c>
      <c r="Y66" s="633"/>
      <c r="Z66" s="694">
        <v>1</v>
      </c>
      <c r="AA66" s="600">
        <v>0</v>
      </c>
      <c r="AB66" s="600">
        <v>4</v>
      </c>
      <c r="AC66" s="123">
        <v>4</v>
      </c>
      <c r="AD66" s="601">
        <v>9208</v>
      </c>
      <c r="AE66" s="601">
        <v>5351</v>
      </c>
      <c r="AF66" s="600">
        <v>2</v>
      </c>
      <c r="AG66" s="598">
        <v>0.5</v>
      </c>
      <c r="AH66" s="600">
        <v>0</v>
      </c>
      <c r="AI66" s="598" t="s">
        <v>1215</v>
      </c>
      <c r="AJ66" s="598" t="s">
        <v>310</v>
      </c>
      <c r="AK66" s="600">
        <v>0</v>
      </c>
      <c r="AL66" s="598">
        <v>0</v>
      </c>
      <c r="AM66" s="600">
        <v>1</v>
      </c>
      <c r="AN66" s="598"/>
      <c r="AO66" s="600"/>
      <c r="AP66" s="598"/>
      <c r="AQ66" s="600"/>
      <c r="AR66" s="598"/>
      <c r="AS66" s="695">
        <v>9163</v>
      </c>
      <c r="AT66" s="600">
        <v>45</v>
      </c>
      <c r="AU66" s="602">
        <v>4.8870547350130323E-3</v>
      </c>
      <c r="AV66" s="601">
        <v>9208</v>
      </c>
      <c r="AW66" s="601">
        <v>13260</v>
      </c>
      <c r="AX66" s="598">
        <v>0.69441930618401204</v>
      </c>
      <c r="AY66" s="695">
        <v>9163</v>
      </c>
      <c r="AZ66" s="600">
        <v>45</v>
      </c>
      <c r="BA66" s="601">
        <v>9208</v>
      </c>
      <c r="BB66" s="601">
        <v>5302</v>
      </c>
      <c r="BC66" s="598">
        <v>0.57863145258103243</v>
      </c>
      <c r="BD66" s="600">
        <v>49</v>
      </c>
      <c r="BE66" s="598">
        <v>1.0888888888888888</v>
      </c>
      <c r="BF66" s="601">
        <v>5351</v>
      </c>
      <c r="BG66" s="598">
        <v>0.58112510860121636</v>
      </c>
      <c r="BH66" s="600">
        <v>38</v>
      </c>
      <c r="BI66" s="598">
        <v>7.1014763595589605E-3</v>
      </c>
      <c r="BJ66" s="600">
        <v>24</v>
      </c>
      <c r="BK66" s="600">
        <v>8</v>
      </c>
      <c r="BL66" s="600">
        <v>32</v>
      </c>
      <c r="BM66" s="598">
        <v>0.84210526315789469</v>
      </c>
      <c r="BN66" s="600">
        <v>5</v>
      </c>
      <c r="BO66" s="598">
        <v>9.344047841524949E-4</v>
      </c>
      <c r="BP66" s="600">
        <v>56</v>
      </c>
      <c r="BQ66" s="598">
        <v>1.0465333582507943E-2</v>
      </c>
      <c r="BR66" s="601">
        <v>61</v>
      </c>
      <c r="BS66" s="598">
        <v>1.1399738366660438E-2</v>
      </c>
      <c r="BT66" s="600">
        <v>2</v>
      </c>
      <c r="BU66" s="598">
        <v>0.5</v>
      </c>
      <c r="BV66" s="600">
        <v>1</v>
      </c>
      <c r="BW66" s="598">
        <v>1</v>
      </c>
    </row>
    <row r="67" spans="1:75" s="4" customFormat="1" x14ac:dyDescent="0.2">
      <c r="A67" s="691" t="s">
        <v>553</v>
      </c>
      <c r="B67" s="691" t="s">
        <v>554</v>
      </c>
      <c r="C67" s="691" t="s">
        <v>555</v>
      </c>
      <c r="D67" s="691" t="s">
        <v>515</v>
      </c>
      <c r="E67" s="691" t="s">
        <v>504</v>
      </c>
      <c r="F67" s="691" t="s">
        <v>519</v>
      </c>
      <c r="G67" s="10" t="s">
        <v>319</v>
      </c>
      <c r="H67" s="10" t="s">
        <v>1112</v>
      </c>
      <c r="I67" s="10" t="s">
        <v>934</v>
      </c>
      <c r="J67" s="10"/>
      <c r="K67" s="692"/>
      <c r="L67" s="692"/>
      <c r="M67" s="693"/>
      <c r="N67" s="692"/>
      <c r="O67" s="692"/>
      <c r="P67" s="692"/>
      <c r="Q67" s="692"/>
      <c r="R67" s="692"/>
      <c r="S67" s="692"/>
      <c r="T67" s="692"/>
      <c r="U67" s="692"/>
      <c r="V67" s="692"/>
      <c r="W67" s="692"/>
      <c r="X67" s="692"/>
      <c r="Y67" s="633"/>
      <c r="Z67" s="694">
        <v>4</v>
      </c>
      <c r="AA67" s="600">
        <v>0</v>
      </c>
      <c r="AB67" s="600">
        <v>6</v>
      </c>
      <c r="AC67" s="123">
        <v>1.5</v>
      </c>
      <c r="AD67" s="601">
        <v>1133</v>
      </c>
      <c r="AE67" s="601">
        <v>673.75</v>
      </c>
      <c r="AF67" s="600">
        <v>4</v>
      </c>
      <c r="AG67" s="598">
        <v>0.66666666666666663</v>
      </c>
      <c r="AH67" s="600">
        <v>0</v>
      </c>
      <c r="AI67" s="598"/>
      <c r="AJ67" s="598"/>
      <c r="AK67" s="600">
        <v>3</v>
      </c>
      <c r="AL67" s="598">
        <v>0.75</v>
      </c>
      <c r="AM67" s="600">
        <v>3</v>
      </c>
      <c r="AN67" s="598"/>
      <c r="AO67" s="600">
        <v>0</v>
      </c>
      <c r="AP67" s="598">
        <v>0</v>
      </c>
      <c r="AQ67" s="600">
        <v>0</v>
      </c>
      <c r="AR67" s="598">
        <v>0</v>
      </c>
      <c r="AS67" s="695">
        <v>4494</v>
      </c>
      <c r="AT67" s="600">
        <v>38</v>
      </c>
      <c r="AU67" s="602">
        <v>8.3848190644307142E-3</v>
      </c>
      <c r="AV67" s="601">
        <v>4532</v>
      </c>
      <c r="AW67" s="601">
        <v>6500</v>
      </c>
      <c r="AX67" s="598">
        <v>0.69723076923076921</v>
      </c>
      <c r="AY67" s="695">
        <v>4494</v>
      </c>
      <c r="AZ67" s="600">
        <v>38</v>
      </c>
      <c r="BA67" s="601">
        <v>4532</v>
      </c>
      <c r="BB67" s="601">
        <v>2655</v>
      </c>
      <c r="BC67" s="598">
        <v>0.59078771695594123</v>
      </c>
      <c r="BD67" s="600">
        <v>40</v>
      </c>
      <c r="BE67" s="598">
        <v>1.0526315789473684</v>
      </c>
      <c r="BF67" s="601">
        <v>2695</v>
      </c>
      <c r="BG67" s="598">
        <v>0.59466019417475724</v>
      </c>
      <c r="BH67" s="600">
        <v>23</v>
      </c>
      <c r="BI67" s="598">
        <v>8.5343228200371064E-3</v>
      </c>
      <c r="BJ67" s="600">
        <v>15</v>
      </c>
      <c r="BK67" s="600">
        <v>5</v>
      </c>
      <c r="BL67" s="600">
        <v>20</v>
      </c>
      <c r="BM67" s="598">
        <v>0.86956521739130432</v>
      </c>
      <c r="BN67" s="600">
        <v>0</v>
      </c>
      <c r="BO67" s="598">
        <v>0</v>
      </c>
      <c r="BP67" s="600">
        <v>42</v>
      </c>
      <c r="BQ67" s="598">
        <v>1.5584415584415584E-2</v>
      </c>
      <c r="BR67" s="601">
        <v>42</v>
      </c>
      <c r="BS67" s="598">
        <v>1.5584415584415584E-2</v>
      </c>
      <c r="BT67" s="600">
        <v>1</v>
      </c>
      <c r="BU67" s="598">
        <v>0.16666666666666666</v>
      </c>
      <c r="BV67" s="600">
        <v>1</v>
      </c>
      <c r="BW67" s="598">
        <v>0.25</v>
      </c>
    </row>
    <row r="68" spans="1:75" s="4" customFormat="1" x14ac:dyDescent="0.2">
      <c r="A68" s="691" t="s">
        <v>553</v>
      </c>
      <c r="B68" s="691" t="s">
        <v>554</v>
      </c>
      <c r="C68" s="691" t="s">
        <v>556</v>
      </c>
      <c r="D68" s="691" t="s">
        <v>515</v>
      </c>
      <c r="E68" s="691" t="s">
        <v>504</v>
      </c>
      <c r="F68" s="691" t="s">
        <v>519</v>
      </c>
      <c r="G68" s="10" t="s">
        <v>319</v>
      </c>
      <c r="H68" s="10" t="s">
        <v>1112</v>
      </c>
      <c r="I68" s="10" t="s">
        <v>934</v>
      </c>
      <c r="J68" s="10"/>
      <c r="K68" s="692"/>
      <c r="L68" s="692"/>
      <c r="M68" s="693"/>
      <c r="N68" s="692"/>
      <c r="O68" s="692"/>
      <c r="P68" s="692"/>
      <c r="Q68" s="692"/>
      <c r="R68" s="692"/>
      <c r="S68" s="692"/>
      <c r="T68" s="692"/>
      <c r="U68" s="692"/>
      <c r="V68" s="692"/>
      <c r="W68" s="692"/>
      <c r="X68" s="692"/>
      <c r="Y68" s="633"/>
      <c r="Z68" s="694">
        <v>4</v>
      </c>
      <c r="AA68" s="600">
        <v>0</v>
      </c>
      <c r="AB68" s="600">
        <v>7</v>
      </c>
      <c r="AC68" s="123">
        <v>1.75</v>
      </c>
      <c r="AD68" s="601">
        <v>1169</v>
      </c>
      <c r="AE68" s="601">
        <v>664</v>
      </c>
      <c r="AF68" s="600">
        <v>3</v>
      </c>
      <c r="AG68" s="598">
        <v>0.42857142857142855</v>
      </c>
      <c r="AH68" s="600">
        <v>0</v>
      </c>
      <c r="AI68" s="598"/>
      <c r="AJ68" s="598"/>
      <c r="AK68" s="600">
        <v>3</v>
      </c>
      <c r="AL68" s="598">
        <v>0.75</v>
      </c>
      <c r="AM68" s="600">
        <v>3</v>
      </c>
      <c r="AN68" s="598"/>
      <c r="AO68" s="600">
        <v>0</v>
      </c>
      <c r="AP68" s="598">
        <v>0</v>
      </c>
      <c r="AQ68" s="600">
        <v>0</v>
      </c>
      <c r="AR68" s="598">
        <v>0</v>
      </c>
      <c r="AS68" s="695">
        <v>4669</v>
      </c>
      <c r="AT68" s="600">
        <v>7</v>
      </c>
      <c r="AU68" s="602">
        <v>1.4970059880239522E-3</v>
      </c>
      <c r="AV68" s="601">
        <v>4676</v>
      </c>
      <c r="AW68" s="601">
        <v>6760</v>
      </c>
      <c r="AX68" s="598">
        <v>0.69171597633136095</v>
      </c>
      <c r="AY68" s="695">
        <v>4669</v>
      </c>
      <c r="AZ68" s="600">
        <v>7</v>
      </c>
      <c r="BA68" s="601">
        <v>4676</v>
      </c>
      <c r="BB68" s="601">
        <v>2647</v>
      </c>
      <c r="BC68" s="598">
        <v>0.56693082030413366</v>
      </c>
      <c r="BD68" s="600">
        <v>9</v>
      </c>
      <c r="BE68" s="598">
        <v>1.2857142857142858</v>
      </c>
      <c r="BF68" s="601">
        <v>2656</v>
      </c>
      <c r="BG68" s="598">
        <v>0.56800684345594521</v>
      </c>
      <c r="BH68" s="600">
        <v>15</v>
      </c>
      <c r="BI68" s="598">
        <v>5.6475903614457831E-3</v>
      </c>
      <c r="BJ68" s="600">
        <v>9</v>
      </c>
      <c r="BK68" s="600">
        <v>3</v>
      </c>
      <c r="BL68" s="600">
        <v>12</v>
      </c>
      <c r="BM68" s="598">
        <v>0.8</v>
      </c>
      <c r="BN68" s="600">
        <v>5</v>
      </c>
      <c r="BO68" s="598">
        <v>1.8825301204819277E-3</v>
      </c>
      <c r="BP68" s="600">
        <v>17</v>
      </c>
      <c r="BQ68" s="598">
        <v>6.400602409638554E-3</v>
      </c>
      <c r="BR68" s="601">
        <v>22</v>
      </c>
      <c r="BS68" s="598">
        <v>8.2831325301204826E-3</v>
      </c>
      <c r="BT68" s="600">
        <v>1</v>
      </c>
      <c r="BU68" s="598">
        <v>0.14285714285714285</v>
      </c>
      <c r="BV68" s="600">
        <v>1</v>
      </c>
      <c r="BW68" s="598">
        <v>0.25</v>
      </c>
    </row>
    <row r="69" spans="1:75" s="4" customFormat="1" x14ac:dyDescent="0.2">
      <c r="A69" s="691" t="s">
        <v>557</v>
      </c>
      <c r="B69" s="691" t="s">
        <v>558</v>
      </c>
      <c r="C69" s="691" t="s">
        <v>559</v>
      </c>
      <c r="D69" s="691" t="s">
        <v>507</v>
      </c>
      <c r="E69" s="691" t="s">
        <v>504</v>
      </c>
      <c r="F69" s="691" t="s">
        <v>505</v>
      </c>
      <c r="G69" s="10" t="s">
        <v>317</v>
      </c>
      <c r="H69" s="10" t="s">
        <v>1112</v>
      </c>
      <c r="I69" s="10" t="s">
        <v>934</v>
      </c>
      <c r="J69" s="10"/>
      <c r="K69" s="692"/>
      <c r="L69" s="692"/>
      <c r="M69" s="693"/>
      <c r="N69" s="692"/>
      <c r="O69" s="692"/>
      <c r="P69" s="692"/>
      <c r="Q69" s="692"/>
      <c r="R69" s="692"/>
      <c r="S69" s="692"/>
      <c r="T69" s="692"/>
      <c r="U69" s="692"/>
      <c r="V69" s="692"/>
      <c r="W69" s="692"/>
      <c r="X69" s="692"/>
      <c r="Y69" s="633"/>
      <c r="Z69" s="694">
        <v>3</v>
      </c>
      <c r="AA69" s="600">
        <v>2</v>
      </c>
      <c r="AB69" s="600">
        <v>5</v>
      </c>
      <c r="AC69" s="123">
        <v>1.6666666666666667</v>
      </c>
      <c r="AD69" s="601">
        <v>1410.3333333333333</v>
      </c>
      <c r="AE69" s="601">
        <v>850.66666666666663</v>
      </c>
      <c r="AF69" s="600"/>
      <c r="AG69" s="598"/>
      <c r="AH69" s="600"/>
      <c r="AI69" s="598"/>
      <c r="AJ69" s="598"/>
      <c r="AK69" s="600"/>
      <c r="AL69" s="598"/>
      <c r="AM69" s="600"/>
      <c r="AN69" s="598"/>
      <c r="AO69" s="600">
        <v>5</v>
      </c>
      <c r="AP69" s="598">
        <v>1</v>
      </c>
      <c r="AQ69" s="600">
        <v>2</v>
      </c>
      <c r="AR69" s="598">
        <v>0.66666666666666663</v>
      </c>
      <c r="AS69" s="695">
        <v>4214</v>
      </c>
      <c r="AT69" s="600">
        <v>17</v>
      </c>
      <c r="AU69" s="602">
        <v>4.0179626565823683E-3</v>
      </c>
      <c r="AV69" s="601">
        <v>4231</v>
      </c>
      <c r="AW69" s="601"/>
      <c r="AX69" s="598"/>
      <c r="AY69" s="695">
        <v>4214</v>
      </c>
      <c r="AZ69" s="600">
        <v>17</v>
      </c>
      <c r="BA69" s="601">
        <v>4231</v>
      </c>
      <c r="BB69" s="601">
        <v>2529</v>
      </c>
      <c r="BC69" s="598">
        <v>0.6001423825344091</v>
      </c>
      <c r="BD69" s="600">
        <v>23</v>
      </c>
      <c r="BE69" s="598">
        <v>1.3529411764705883</v>
      </c>
      <c r="BF69" s="601">
        <v>2552</v>
      </c>
      <c r="BG69" s="598">
        <v>0.60316709997636497</v>
      </c>
      <c r="BH69" s="600">
        <v>17</v>
      </c>
      <c r="BI69" s="598">
        <v>6.6614420062695925E-3</v>
      </c>
      <c r="BJ69" s="600">
        <v>2</v>
      </c>
      <c r="BK69" s="600">
        <v>9</v>
      </c>
      <c r="BL69" s="600">
        <v>11</v>
      </c>
      <c r="BM69" s="598">
        <v>0.6470588235294118</v>
      </c>
      <c r="BN69" s="600">
        <v>9</v>
      </c>
      <c r="BO69" s="598">
        <v>3.5266457680250786E-3</v>
      </c>
      <c r="BP69" s="600">
        <v>61</v>
      </c>
      <c r="BQ69" s="598">
        <v>2.390282131661442E-2</v>
      </c>
      <c r="BR69" s="601">
        <v>70</v>
      </c>
      <c r="BS69" s="598">
        <v>2.7429467084639499E-2</v>
      </c>
      <c r="BT69" s="600">
        <v>1</v>
      </c>
      <c r="BU69" s="598">
        <v>0.2</v>
      </c>
      <c r="BV69" s="600">
        <v>0</v>
      </c>
      <c r="BW69" s="598">
        <v>0</v>
      </c>
    </row>
    <row r="70" spans="1:75" s="4" customFormat="1" x14ac:dyDescent="0.2">
      <c r="A70" s="691" t="s">
        <v>557</v>
      </c>
      <c r="B70" s="691" t="s">
        <v>558</v>
      </c>
      <c r="C70" s="691" t="s">
        <v>560</v>
      </c>
      <c r="D70" s="691" t="s">
        <v>507</v>
      </c>
      <c r="E70" s="691" t="s">
        <v>504</v>
      </c>
      <c r="F70" s="691" t="s">
        <v>505</v>
      </c>
      <c r="G70" s="10" t="s">
        <v>317</v>
      </c>
      <c r="H70" s="10" t="s">
        <v>1112</v>
      </c>
      <c r="I70" s="10" t="s">
        <v>934</v>
      </c>
      <c r="J70" s="10"/>
      <c r="K70" s="692"/>
      <c r="L70" s="692"/>
      <c r="M70" s="693"/>
      <c r="N70" s="692"/>
      <c r="O70" s="692"/>
      <c r="P70" s="692"/>
      <c r="Q70" s="692"/>
      <c r="R70" s="692"/>
      <c r="S70" s="692"/>
      <c r="T70" s="692"/>
      <c r="U70" s="692"/>
      <c r="V70" s="692"/>
      <c r="W70" s="692"/>
      <c r="X70" s="692"/>
      <c r="Y70" s="633"/>
      <c r="Z70" s="694">
        <v>2</v>
      </c>
      <c r="AA70" s="600">
        <v>2</v>
      </c>
      <c r="AB70" s="600">
        <v>3</v>
      </c>
      <c r="AC70" s="123">
        <v>1.5</v>
      </c>
      <c r="AD70" s="601">
        <v>1159</v>
      </c>
      <c r="AE70" s="601">
        <v>671</v>
      </c>
      <c r="AF70" s="600"/>
      <c r="AG70" s="598"/>
      <c r="AH70" s="600"/>
      <c r="AI70" s="598"/>
      <c r="AJ70" s="598"/>
      <c r="AK70" s="600"/>
      <c r="AL70" s="598"/>
      <c r="AM70" s="600"/>
      <c r="AN70" s="598"/>
      <c r="AO70" s="600">
        <v>3</v>
      </c>
      <c r="AP70" s="598">
        <v>1</v>
      </c>
      <c r="AQ70" s="600">
        <v>2</v>
      </c>
      <c r="AR70" s="598">
        <v>1</v>
      </c>
      <c r="AS70" s="695">
        <v>2292</v>
      </c>
      <c r="AT70" s="600">
        <v>26</v>
      </c>
      <c r="AU70" s="602">
        <v>1.1216566005176877E-2</v>
      </c>
      <c r="AV70" s="601">
        <v>2318</v>
      </c>
      <c r="AW70" s="601"/>
      <c r="AX70" s="598"/>
      <c r="AY70" s="695">
        <v>2292</v>
      </c>
      <c r="AZ70" s="600">
        <v>26</v>
      </c>
      <c r="BA70" s="601">
        <v>2318</v>
      </c>
      <c r="BB70" s="601">
        <v>1318</v>
      </c>
      <c r="BC70" s="598">
        <v>0.57504363001745196</v>
      </c>
      <c r="BD70" s="600">
        <v>24</v>
      </c>
      <c r="BE70" s="598">
        <v>0.92307692307692313</v>
      </c>
      <c r="BF70" s="601">
        <v>1342</v>
      </c>
      <c r="BG70" s="598">
        <v>0.57894736842105265</v>
      </c>
      <c r="BH70" s="600">
        <v>8</v>
      </c>
      <c r="BI70" s="598">
        <v>5.9612518628912071E-3</v>
      </c>
      <c r="BJ70" s="600">
        <v>0</v>
      </c>
      <c r="BK70" s="600">
        <v>5</v>
      </c>
      <c r="BL70" s="600">
        <v>5</v>
      </c>
      <c r="BM70" s="598">
        <v>0.625</v>
      </c>
      <c r="BN70" s="600">
        <v>1</v>
      </c>
      <c r="BO70" s="598">
        <v>7.4515648286140089E-4</v>
      </c>
      <c r="BP70" s="600">
        <v>52</v>
      </c>
      <c r="BQ70" s="598">
        <v>3.8748137108792845E-2</v>
      </c>
      <c r="BR70" s="601">
        <v>53</v>
      </c>
      <c r="BS70" s="598">
        <v>3.9493293591654245E-2</v>
      </c>
      <c r="BT70" s="600">
        <v>2</v>
      </c>
      <c r="BU70" s="598">
        <v>0.66666666666666663</v>
      </c>
      <c r="BV70" s="600">
        <v>1</v>
      </c>
      <c r="BW70" s="598">
        <v>0.5</v>
      </c>
    </row>
    <row r="71" spans="1:75" s="4" customFormat="1" x14ac:dyDescent="0.2">
      <c r="A71" s="691" t="s">
        <v>557</v>
      </c>
      <c r="B71" s="691" t="s">
        <v>561</v>
      </c>
      <c r="C71" s="691" t="s">
        <v>502</v>
      </c>
      <c r="D71" s="691" t="s">
        <v>507</v>
      </c>
      <c r="E71" s="691" t="s">
        <v>504</v>
      </c>
      <c r="F71" s="691" t="s">
        <v>505</v>
      </c>
      <c r="G71" s="10" t="s">
        <v>317</v>
      </c>
      <c r="H71" s="10" t="s">
        <v>1112</v>
      </c>
      <c r="I71" s="10" t="s">
        <v>934</v>
      </c>
      <c r="J71" s="10"/>
      <c r="K71" s="692"/>
      <c r="L71" s="692"/>
      <c r="M71" s="693"/>
      <c r="N71" s="692"/>
      <c r="O71" s="692"/>
      <c r="P71" s="692"/>
      <c r="Q71" s="692"/>
      <c r="R71" s="692"/>
      <c r="S71" s="692"/>
      <c r="T71" s="692"/>
      <c r="U71" s="692"/>
      <c r="V71" s="692"/>
      <c r="W71" s="692"/>
      <c r="X71" s="692"/>
      <c r="Y71" s="633" t="s">
        <v>1210</v>
      </c>
      <c r="Z71" s="694">
        <v>4</v>
      </c>
      <c r="AA71" s="600">
        <v>0</v>
      </c>
      <c r="AB71" s="600">
        <v>7</v>
      </c>
      <c r="AC71" s="123">
        <v>1.75</v>
      </c>
      <c r="AD71" s="601">
        <v>988.75</v>
      </c>
      <c r="AE71" s="601">
        <v>465.75</v>
      </c>
      <c r="AF71" s="600"/>
      <c r="AG71" s="598"/>
      <c r="AH71" s="600"/>
      <c r="AI71" s="598"/>
      <c r="AJ71" s="598"/>
      <c r="AK71" s="600"/>
      <c r="AL71" s="598"/>
      <c r="AM71" s="600"/>
      <c r="AN71" s="598"/>
      <c r="AO71" s="600">
        <v>4</v>
      </c>
      <c r="AP71" s="598">
        <v>0.5714285714285714</v>
      </c>
      <c r="AQ71" s="600">
        <v>3</v>
      </c>
      <c r="AR71" s="598">
        <v>0.75</v>
      </c>
      <c r="AS71" s="695">
        <v>3920</v>
      </c>
      <c r="AT71" s="600">
        <v>35</v>
      </c>
      <c r="AU71" s="602">
        <v>8.8495575221238937E-3</v>
      </c>
      <c r="AV71" s="601">
        <v>3955</v>
      </c>
      <c r="AW71" s="601">
        <v>5310</v>
      </c>
      <c r="AX71" s="598">
        <v>0.7448210922787194</v>
      </c>
      <c r="AY71" s="695">
        <v>3920</v>
      </c>
      <c r="AZ71" s="600">
        <v>35</v>
      </c>
      <c r="BA71" s="601">
        <v>3955</v>
      </c>
      <c r="BB71" s="601">
        <v>1824</v>
      </c>
      <c r="BC71" s="598">
        <v>0.46530612244897956</v>
      </c>
      <c r="BD71" s="600">
        <v>39</v>
      </c>
      <c r="BE71" s="598">
        <v>1.1142857142857143</v>
      </c>
      <c r="BF71" s="601">
        <v>1863</v>
      </c>
      <c r="BG71" s="598">
        <v>0.47104930467762324</v>
      </c>
      <c r="BH71" s="600">
        <v>10</v>
      </c>
      <c r="BI71" s="598">
        <v>5.3676865271068174E-3</v>
      </c>
      <c r="BJ71" s="600">
        <v>2</v>
      </c>
      <c r="BK71" s="600">
        <v>6</v>
      </c>
      <c r="BL71" s="600">
        <v>8</v>
      </c>
      <c r="BM71" s="598">
        <v>0.8</v>
      </c>
      <c r="BN71" s="600">
        <v>5</v>
      </c>
      <c r="BO71" s="598">
        <v>2.6838432635534087E-3</v>
      </c>
      <c r="BP71" s="600">
        <v>15</v>
      </c>
      <c r="BQ71" s="598">
        <v>8.0515297906602248E-3</v>
      </c>
      <c r="BR71" s="601">
        <v>20</v>
      </c>
      <c r="BS71" s="598">
        <v>1.0735373054213635E-2</v>
      </c>
      <c r="BT71" s="600">
        <v>2</v>
      </c>
      <c r="BU71" s="598">
        <v>0.2857142857142857</v>
      </c>
      <c r="BV71" s="600">
        <v>2</v>
      </c>
      <c r="BW71" s="598">
        <v>0.5</v>
      </c>
    </row>
    <row r="72" spans="1:75" s="4" customFormat="1" x14ac:dyDescent="0.2">
      <c r="A72" s="691" t="s">
        <v>557</v>
      </c>
      <c r="B72" s="691" t="s">
        <v>562</v>
      </c>
      <c r="C72" s="691" t="s">
        <v>502</v>
      </c>
      <c r="D72" s="691" t="s">
        <v>507</v>
      </c>
      <c r="E72" s="691" t="s">
        <v>504</v>
      </c>
      <c r="F72" s="691" t="s">
        <v>505</v>
      </c>
      <c r="G72" s="10" t="s">
        <v>317</v>
      </c>
      <c r="H72" s="10" t="s">
        <v>1112</v>
      </c>
      <c r="I72" s="10" t="s">
        <v>934</v>
      </c>
      <c r="J72" s="10"/>
      <c r="K72" s="692"/>
      <c r="L72" s="692"/>
      <c r="M72" s="693"/>
      <c r="N72" s="692"/>
      <c r="O72" s="692"/>
      <c r="P72" s="692"/>
      <c r="Q72" s="692"/>
      <c r="R72" s="692"/>
      <c r="S72" s="692"/>
      <c r="T72" s="692"/>
      <c r="U72" s="692"/>
      <c r="V72" s="692"/>
      <c r="W72" s="692"/>
      <c r="X72" s="692"/>
      <c r="Y72" s="633" t="s">
        <v>1210</v>
      </c>
      <c r="Z72" s="694">
        <v>4</v>
      </c>
      <c r="AA72" s="600">
        <v>3</v>
      </c>
      <c r="AB72" s="600">
        <v>4</v>
      </c>
      <c r="AC72" s="123">
        <v>1</v>
      </c>
      <c r="AD72" s="601">
        <v>311.75</v>
      </c>
      <c r="AE72" s="601"/>
      <c r="AF72" s="600"/>
      <c r="AG72" s="598"/>
      <c r="AH72" s="600"/>
      <c r="AI72" s="598"/>
      <c r="AJ72" s="598"/>
      <c r="AK72" s="600"/>
      <c r="AL72" s="598"/>
      <c r="AM72" s="600"/>
      <c r="AN72" s="598"/>
      <c r="AO72" s="600">
        <v>4</v>
      </c>
      <c r="AP72" s="598">
        <v>1</v>
      </c>
      <c r="AQ72" s="600">
        <v>3</v>
      </c>
      <c r="AR72" s="598">
        <v>0.75</v>
      </c>
      <c r="AS72" s="695">
        <v>1213</v>
      </c>
      <c r="AT72" s="600">
        <v>34</v>
      </c>
      <c r="AU72" s="602">
        <v>2.7265437048917401E-2</v>
      </c>
      <c r="AV72" s="601">
        <v>1247</v>
      </c>
      <c r="AW72" s="601">
        <v>1750</v>
      </c>
      <c r="AX72" s="598">
        <v>0.71257142857142852</v>
      </c>
      <c r="AY72" s="601"/>
      <c r="AZ72" s="601"/>
      <c r="BA72" s="601"/>
      <c r="BB72" s="600"/>
      <c r="BC72" s="598"/>
      <c r="BD72" s="600"/>
      <c r="BE72" s="598"/>
      <c r="BF72" s="600"/>
      <c r="BG72" s="598"/>
      <c r="BH72" s="600" t="s">
        <v>323</v>
      </c>
      <c r="BI72" s="598"/>
      <c r="BJ72" s="600"/>
      <c r="BK72" s="600"/>
      <c r="BL72" s="600"/>
      <c r="BM72" s="598"/>
      <c r="BN72" s="600"/>
      <c r="BO72" s="598"/>
      <c r="BP72" s="600"/>
      <c r="BQ72" s="598"/>
      <c r="BR72" s="601"/>
      <c r="BS72" s="598"/>
      <c r="BT72" s="600">
        <v>1</v>
      </c>
      <c r="BU72" s="598">
        <v>0.25</v>
      </c>
      <c r="BV72" s="600">
        <v>1</v>
      </c>
      <c r="BW72" s="598">
        <v>0.25</v>
      </c>
    </row>
    <row r="73" spans="1:75" s="4" customFormat="1" x14ac:dyDescent="0.2">
      <c r="A73" s="691" t="s">
        <v>557</v>
      </c>
      <c r="B73" s="691" t="s">
        <v>957</v>
      </c>
      <c r="C73" s="691" t="s">
        <v>502</v>
      </c>
      <c r="D73" s="691" t="s">
        <v>507</v>
      </c>
      <c r="E73" s="691" t="s">
        <v>504</v>
      </c>
      <c r="F73" s="691" t="s">
        <v>505</v>
      </c>
      <c r="G73" s="10" t="s">
        <v>317</v>
      </c>
      <c r="H73" s="10" t="s">
        <v>1112</v>
      </c>
      <c r="I73" s="10" t="s">
        <v>934</v>
      </c>
      <c r="J73" s="10"/>
      <c r="K73" s="692"/>
      <c r="L73" s="692"/>
      <c r="M73" s="693"/>
      <c r="N73" s="692"/>
      <c r="O73" s="692"/>
      <c r="P73" s="692"/>
      <c r="Q73" s="692"/>
      <c r="R73" s="692"/>
      <c r="S73" s="692"/>
      <c r="T73" s="692"/>
      <c r="U73" s="692"/>
      <c r="V73" s="692"/>
      <c r="W73" s="692"/>
      <c r="X73" s="692"/>
      <c r="Y73" s="633" t="s">
        <v>1210</v>
      </c>
      <c r="Z73" s="694">
        <v>4</v>
      </c>
      <c r="AA73" s="600">
        <v>0</v>
      </c>
      <c r="AB73" s="600">
        <v>6</v>
      </c>
      <c r="AC73" s="123">
        <v>1.5</v>
      </c>
      <c r="AD73" s="601">
        <v>310</v>
      </c>
      <c r="AE73" s="601">
        <v>195.75</v>
      </c>
      <c r="AF73" s="600"/>
      <c r="AG73" s="598"/>
      <c r="AH73" s="600"/>
      <c r="AI73" s="598"/>
      <c r="AJ73" s="598"/>
      <c r="AK73" s="600"/>
      <c r="AL73" s="598"/>
      <c r="AM73" s="600"/>
      <c r="AN73" s="598"/>
      <c r="AO73" s="600">
        <v>2</v>
      </c>
      <c r="AP73" s="598">
        <v>0.33333333333333331</v>
      </c>
      <c r="AQ73" s="600">
        <v>2</v>
      </c>
      <c r="AR73" s="598">
        <v>0.5</v>
      </c>
      <c r="AS73" s="695">
        <v>1232</v>
      </c>
      <c r="AT73" s="600">
        <v>8</v>
      </c>
      <c r="AU73" s="602">
        <v>6.4516129032258064E-3</v>
      </c>
      <c r="AV73" s="601">
        <v>1240</v>
      </c>
      <c r="AW73" s="601">
        <v>1700</v>
      </c>
      <c r="AX73" s="598">
        <v>0.72941176470588232</v>
      </c>
      <c r="AY73" s="695">
        <v>1232</v>
      </c>
      <c r="AZ73" s="600">
        <v>8</v>
      </c>
      <c r="BA73" s="601">
        <v>1240</v>
      </c>
      <c r="BB73" s="601">
        <v>777</v>
      </c>
      <c r="BC73" s="598">
        <v>0.63068181818181823</v>
      </c>
      <c r="BD73" s="600">
        <v>6</v>
      </c>
      <c r="BE73" s="598">
        <v>0.75</v>
      </c>
      <c r="BF73" s="601">
        <v>783</v>
      </c>
      <c r="BG73" s="598">
        <v>0.63145161290322582</v>
      </c>
      <c r="BH73" s="600">
        <v>3</v>
      </c>
      <c r="BI73" s="598">
        <v>3.8314176245210726E-3</v>
      </c>
      <c r="BJ73" s="600">
        <v>0</v>
      </c>
      <c r="BK73" s="600">
        <v>3</v>
      </c>
      <c r="BL73" s="600">
        <v>3</v>
      </c>
      <c r="BM73" s="598">
        <v>1</v>
      </c>
      <c r="BN73" s="600">
        <v>0</v>
      </c>
      <c r="BO73" s="598">
        <v>0</v>
      </c>
      <c r="BP73" s="600">
        <v>2</v>
      </c>
      <c r="BQ73" s="598">
        <v>2.554278416347382E-3</v>
      </c>
      <c r="BR73" s="601">
        <v>2</v>
      </c>
      <c r="BS73" s="598">
        <v>2.554278416347382E-3</v>
      </c>
      <c r="BT73" s="600">
        <v>1</v>
      </c>
      <c r="BU73" s="598">
        <v>0.16666666666666666</v>
      </c>
      <c r="BV73" s="600">
        <v>1</v>
      </c>
      <c r="BW73" s="598">
        <v>0.25</v>
      </c>
    </row>
    <row r="74" spans="1:75" s="4" customFormat="1" x14ac:dyDescent="0.2">
      <c r="A74" s="691" t="s">
        <v>557</v>
      </c>
      <c r="B74" s="691" t="s">
        <v>563</v>
      </c>
      <c r="C74" s="691" t="s">
        <v>502</v>
      </c>
      <c r="D74" s="691" t="s">
        <v>509</v>
      </c>
      <c r="E74" s="691" t="s">
        <v>504</v>
      </c>
      <c r="F74" s="691" t="s">
        <v>505</v>
      </c>
      <c r="G74" s="10" t="s">
        <v>317</v>
      </c>
      <c r="H74" s="10" t="s">
        <v>1112</v>
      </c>
      <c r="I74" s="10" t="s">
        <v>934</v>
      </c>
      <c r="J74" s="10"/>
      <c r="K74" s="692" t="s">
        <v>1211</v>
      </c>
      <c r="L74" s="692"/>
      <c r="M74" s="693">
        <v>0.63194444444444442</v>
      </c>
      <c r="N74" s="692" t="s">
        <v>1213</v>
      </c>
      <c r="O74" s="696" t="s">
        <v>1260</v>
      </c>
      <c r="P74" s="692" t="s">
        <v>1213</v>
      </c>
      <c r="Q74" s="696" t="s">
        <v>1261</v>
      </c>
      <c r="R74" s="692" t="s">
        <v>913</v>
      </c>
      <c r="S74" s="696">
        <v>12991</v>
      </c>
      <c r="T74" s="696">
        <v>147</v>
      </c>
      <c r="U74" s="696">
        <v>183</v>
      </c>
      <c r="V74" s="696">
        <v>45</v>
      </c>
      <c r="W74" s="696">
        <v>5</v>
      </c>
      <c r="X74" s="696">
        <v>28</v>
      </c>
      <c r="Y74" s="633"/>
      <c r="Z74" s="694">
        <v>1</v>
      </c>
      <c r="AA74" s="600">
        <v>0</v>
      </c>
      <c r="AB74" s="600">
        <v>3</v>
      </c>
      <c r="AC74" s="123">
        <v>3</v>
      </c>
      <c r="AD74" s="601">
        <v>12991</v>
      </c>
      <c r="AE74" s="601">
        <v>7359</v>
      </c>
      <c r="AF74" s="600">
        <v>1</v>
      </c>
      <c r="AG74" s="598">
        <v>0.33333333333333331</v>
      </c>
      <c r="AH74" s="600">
        <v>1</v>
      </c>
      <c r="AI74" s="598" t="s">
        <v>1215</v>
      </c>
      <c r="AJ74" s="598" t="s">
        <v>434</v>
      </c>
      <c r="AK74" s="600">
        <v>1</v>
      </c>
      <c r="AL74" s="598">
        <v>1</v>
      </c>
      <c r="AM74" s="600">
        <v>1</v>
      </c>
      <c r="AN74" s="598"/>
      <c r="AO74" s="600"/>
      <c r="AP74" s="598"/>
      <c r="AQ74" s="600"/>
      <c r="AR74" s="598"/>
      <c r="AS74" s="695">
        <v>12871</v>
      </c>
      <c r="AT74" s="600">
        <v>120</v>
      </c>
      <c r="AU74" s="602">
        <v>9.237164190593488E-3</v>
      </c>
      <c r="AV74" s="601">
        <v>12991</v>
      </c>
      <c r="AW74" s="601">
        <v>17430</v>
      </c>
      <c r="AX74" s="598">
        <v>0.74532415375788874</v>
      </c>
      <c r="AY74" s="695">
        <v>12871</v>
      </c>
      <c r="AZ74" s="600">
        <v>120</v>
      </c>
      <c r="BA74" s="601">
        <v>12991</v>
      </c>
      <c r="BB74" s="601">
        <v>7228</v>
      </c>
      <c r="BC74" s="598">
        <v>0.56157252738714936</v>
      </c>
      <c r="BD74" s="600">
        <v>131</v>
      </c>
      <c r="BE74" s="598">
        <v>1.0916666666666666</v>
      </c>
      <c r="BF74" s="601">
        <v>7359</v>
      </c>
      <c r="BG74" s="598">
        <v>0.5664690939881456</v>
      </c>
      <c r="BH74" s="600">
        <v>45</v>
      </c>
      <c r="BI74" s="598">
        <v>6.1149612719119447E-3</v>
      </c>
      <c r="BJ74" s="600">
        <v>5</v>
      </c>
      <c r="BK74" s="600">
        <v>28</v>
      </c>
      <c r="BL74" s="600">
        <v>33</v>
      </c>
      <c r="BM74" s="598">
        <v>0.73333333333333328</v>
      </c>
      <c r="BN74" s="600">
        <v>10</v>
      </c>
      <c r="BO74" s="598">
        <v>1.3588802826470989E-3</v>
      </c>
      <c r="BP74" s="600">
        <v>254</v>
      </c>
      <c r="BQ74" s="598">
        <v>3.4515559179236308E-2</v>
      </c>
      <c r="BR74" s="601">
        <v>264</v>
      </c>
      <c r="BS74" s="598">
        <v>3.5874439461883408E-2</v>
      </c>
      <c r="BT74" s="600">
        <v>0</v>
      </c>
      <c r="BU74" s="598">
        <v>0</v>
      </c>
      <c r="BV74" s="600">
        <v>0</v>
      </c>
      <c r="BW74" s="598">
        <v>0</v>
      </c>
    </row>
    <row r="75" spans="1:75" s="4" customFormat="1" x14ac:dyDescent="0.2">
      <c r="A75" s="691" t="s">
        <v>557</v>
      </c>
      <c r="B75" s="691" t="s">
        <v>563</v>
      </c>
      <c r="C75" s="691" t="s">
        <v>559</v>
      </c>
      <c r="D75" s="691" t="s">
        <v>515</v>
      </c>
      <c r="E75" s="691" t="s">
        <v>504</v>
      </c>
      <c r="F75" s="691" t="s">
        <v>505</v>
      </c>
      <c r="G75" s="10" t="s">
        <v>317</v>
      </c>
      <c r="H75" s="10" t="s">
        <v>1112</v>
      </c>
      <c r="I75" s="10" t="s">
        <v>934</v>
      </c>
      <c r="J75" s="10"/>
      <c r="K75" s="692"/>
      <c r="L75" s="692"/>
      <c r="M75" s="693"/>
      <c r="N75" s="692"/>
      <c r="O75" s="692"/>
      <c r="P75" s="692"/>
      <c r="Q75" s="692"/>
      <c r="R75" s="692"/>
      <c r="S75" s="692"/>
      <c r="T75" s="692"/>
      <c r="U75" s="692"/>
      <c r="V75" s="692"/>
      <c r="W75" s="692"/>
      <c r="X75" s="692"/>
      <c r="Y75" s="633"/>
      <c r="Z75" s="694">
        <v>3</v>
      </c>
      <c r="AA75" s="600">
        <v>0</v>
      </c>
      <c r="AB75" s="600">
        <v>4</v>
      </c>
      <c r="AC75" s="123">
        <v>1.3333333333333333</v>
      </c>
      <c r="AD75" s="601">
        <v>1410.3333333333333</v>
      </c>
      <c r="AE75" s="601">
        <v>850.66666666666663</v>
      </c>
      <c r="AF75" s="600">
        <v>3</v>
      </c>
      <c r="AG75" s="598">
        <v>0.75</v>
      </c>
      <c r="AH75" s="600">
        <v>0</v>
      </c>
      <c r="AI75" s="598"/>
      <c r="AJ75" s="598"/>
      <c r="AK75" s="600">
        <v>2</v>
      </c>
      <c r="AL75" s="598">
        <v>0.66666666666666663</v>
      </c>
      <c r="AM75" s="600">
        <v>2</v>
      </c>
      <c r="AN75" s="598"/>
      <c r="AO75" s="600">
        <v>1</v>
      </c>
      <c r="AP75" s="598">
        <v>0.25</v>
      </c>
      <c r="AQ75" s="600">
        <v>1</v>
      </c>
      <c r="AR75" s="598">
        <v>0.33333333333333331</v>
      </c>
      <c r="AS75" s="695">
        <v>4214</v>
      </c>
      <c r="AT75" s="600">
        <v>17</v>
      </c>
      <c r="AU75" s="602">
        <v>4.0179626565823683E-3</v>
      </c>
      <c r="AV75" s="601">
        <v>4231</v>
      </c>
      <c r="AW75" s="601">
        <v>5510</v>
      </c>
      <c r="AX75" s="598">
        <v>0.76787658802177861</v>
      </c>
      <c r="AY75" s="695">
        <v>4214</v>
      </c>
      <c r="AZ75" s="600">
        <v>17</v>
      </c>
      <c r="BA75" s="601">
        <v>4231</v>
      </c>
      <c r="BB75" s="601">
        <v>2529</v>
      </c>
      <c r="BC75" s="598">
        <v>0.6001423825344091</v>
      </c>
      <c r="BD75" s="600">
        <v>23</v>
      </c>
      <c r="BE75" s="598">
        <v>1.3529411764705883</v>
      </c>
      <c r="BF75" s="601">
        <v>2552</v>
      </c>
      <c r="BG75" s="598">
        <v>0.60316709997636497</v>
      </c>
      <c r="BH75" s="600">
        <v>17</v>
      </c>
      <c r="BI75" s="598">
        <v>6.6614420062695925E-3</v>
      </c>
      <c r="BJ75" s="600">
        <v>2</v>
      </c>
      <c r="BK75" s="600">
        <v>9</v>
      </c>
      <c r="BL75" s="600">
        <v>11</v>
      </c>
      <c r="BM75" s="598">
        <v>0.6470588235294118</v>
      </c>
      <c r="BN75" s="600">
        <v>6</v>
      </c>
      <c r="BO75" s="598">
        <v>2.3510971786833857E-3</v>
      </c>
      <c r="BP75" s="600">
        <v>55</v>
      </c>
      <c r="BQ75" s="598">
        <v>2.1551724137931036E-2</v>
      </c>
      <c r="BR75" s="601">
        <v>61</v>
      </c>
      <c r="BS75" s="598">
        <v>2.390282131661442E-2</v>
      </c>
      <c r="BT75" s="600">
        <v>1</v>
      </c>
      <c r="BU75" s="598">
        <v>0.25</v>
      </c>
      <c r="BV75" s="600">
        <v>1</v>
      </c>
      <c r="BW75" s="598">
        <v>0.33333333333333331</v>
      </c>
    </row>
    <row r="76" spans="1:75" s="4" customFormat="1" x14ac:dyDescent="0.2">
      <c r="A76" s="691" t="s">
        <v>557</v>
      </c>
      <c r="B76" s="691" t="s">
        <v>563</v>
      </c>
      <c r="C76" s="691" t="s">
        <v>564</v>
      </c>
      <c r="D76" s="691" t="s">
        <v>515</v>
      </c>
      <c r="E76" s="691" t="s">
        <v>504</v>
      </c>
      <c r="F76" s="691" t="s">
        <v>505</v>
      </c>
      <c r="G76" s="10" t="s">
        <v>317</v>
      </c>
      <c r="H76" s="10" t="s">
        <v>1112</v>
      </c>
      <c r="I76" s="10" t="s">
        <v>934</v>
      </c>
      <c r="J76" s="10"/>
      <c r="K76" s="692"/>
      <c r="L76" s="692"/>
      <c r="M76" s="693"/>
      <c r="N76" s="692"/>
      <c r="O76" s="692"/>
      <c r="P76" s="692"/>
      <c r="Q76" s="692"/>
      <c r="R76" s="692"/>
      <c r="S76" s="692"/>
      <c r="T76" s="692"/>
      <c r="U76" s="692"/>
      <c r="V76" s="692"/>
      <c r="W76" s="692"/>
      <c r="X76" s="692"/>
      <c r="Y76" s="692" t="s">
        <v>510</v>
      </c>
      <c r="Z76" s="694">
        <v>3</v>
      </c>
      <c r="AA76" s="600">
        <v>3</v>
      </c>
      <c r="AB76" s="600">
        <v>3</v>
      </c>
      <c r="AC76" s="123">
        <v>1</v>
      </c>
      <c r="AD76" s="601">
        <v>1318.3333333333333</v>
      </c>
      <c r="AE76" s="601"/>
      <c r="AF76" s="600">
        <v>2</v>
      </c>
      <c r="AG76" s="598">
        <v>0.66666666666666663</v>
      </c>
      <c r="AH76" s="600">
        <v>0</v>
      </c>
      <c r="AI76" s="598"/>
      <c r="AJ76" s="598"/>
      <c r="AK76" s="600">
        <v>2</v>
      </c>
      <c r="AL76" s="598">
        <v>0.66666666666666663</v>
      </c>
      <c r="AM76" s="600">
        <v>2</v>
      </c>
      <c r="AN76" s="598"/>
      <c r="AO76" s="600">
        <v>1</v>
      </c>
      <c r="AP76" s="598">
        <v>0.33333333333333331</v>
      </c>
      <c r="AQ76" s="600">
        <v>1</v>
      </c>
      <c r="AR76" s="598">
        <v>0.33333333333333331</v>
      </c>
      <c r="AS76" s="695">
        <v>3920</v>
      </c>
      <c r="AT76" s="600">
        <v>35</v>
      </c>
      <c r="AU76" s="602">
        <v>8.8495575221238937E-3</v>
      </c>
      <c r="AV76" s="601">
        <v>3955</v>
      </c>
      <c r="AW76" s="601">
        <v>5310</v>
      </c>
      <c r="AX76" s="598">
        <v>0.7448210922787194</v>
      </c>
      <c r="AY76" s="601"/>
      <c r="AZ76" s="600"/>
      <c r="BA76" s="601"/>
      <c r="BB76" s="600"/>
      <c r="BC76" s="598"/>
      <c r="BD76" s="600"/>
      <c r="BE76" s="598"/>
      <c r="BF76" s="600"/>
      <c r="BG76" s="598"/>
      <c r="BH76" s="600" t="s">
        <v>323</v>
      </c>
      <c r="BI76" s="598"/>
      <c r="BJ76" s="600"/>
      <c r="BK76" s="600"/>
      <c r="BL76" s="600"/>
      <c r="BM76" s="598"/>
      <c r="BN76" s="600"/>
      <c r="BO76" s="598"/>
      <c r="BP76" s="600"/>
      <c r="BQ76" s="598"/>
      <c r="BR76" s="601"/>
      <c r="BS76" s="598"/>
      <c r="BT76" s="600">
        <v>0</v>
      </c>
      <c r="BU76" s="598">
        <v>0</v>
      </c>
      <c r="BV76" s="600">
        <v>0</v>
      </c>
      <c r="BW76" s="598">
        <v>0</v>
      </c>
    </row>
    <row r="77" spans="1:75" s="4" customFormat="1" x14ac:dyDescent="0.2">
      <c r="A77" s="691" t="s">
        <v>557</v>
      </c>
      <c r="B77" s="691" t="s">
        <v>563</v>
      </c>
      <c r="C77" s="691" t="s">
        <v>560</v>
      </c>
      <c r="D77" s="691" t="s">
        <v>515</v>
      </c>
      <c r="E77" s="691" t="s">
        <v>504</v>
      </c>
      <c r="F77" s="691" t="s">
        <v>505</v>
      </c>
      <c r="G77" s="10" t="s">
        <v>317</v>
      </c>
      <c r="H77" s="10" t="s">
        <v>1112</v>
      </c>
      <c r="I77" s="10" t="s">
        <v>934</v>
      </c>
      <c r="J77" s="10"/>
      <c r="K77" s="692"/>
      <c r="L77" s="692"/>
      <c r="M77" s="693"/>
      <c r="N77" s="692"/>
      <c r="O77" s="692"/>
      <c r="P77" s="692"/>
      <c r="Q77" s="692"/>
      <c r="R77" s="692"/>
      <c r="S77" s="692"/>
      <c r="T77" s="692"/>
      <c r="U77" s="692"/>
      <c r="V77" s="692"/>
      <c r="W77" s="692"/>
      <c r="X77" s="692"/>
      <c r="Y77" s="633"/>
      <c r="Z77" s="694">
        <v>2</v>
      </c>
      <c r="AA77" s="600">
        <v>0</v>
      </c>
      <c r="AB77" s="600">
        <v>3</v>
      </c>
      <c r="AC77" s="123">
        <v>1.5</v>
      </c>
      <c r="AD77" s="601">
        <v>1159</v>
      </c>
      <c r="AE77" s="601">
        <v>671</v>
      </c>
      <c r="AF77" s="600">
        <v>0</v>
      </c>
      <c r="AG77" s="598">
        <v>0</v>
      </c>
      <c r="AH77" s="600">
        <v>1</v>
      </c>
      <c r="AI77" s="598"/>
      <c r="AJ77" s="598"/>
      <c r="AK77" s="600">
        <v>0</v>
      </c>
      <c r="AL77" s="598">
        <v>0</v>
      </c>
      <c r="AM77" s="600">
        <v>0</v>
      </c>
      <c r="AN77" s="598"/>
      <c r="AO77" s="600">
        <v>2</v>
      </c>
      <c r="AP77" s="598">
        <v>0.66666666666666663</v>
      </c>
      <c r="AQ77" s="600">
        <v>2</v>
      </c>
      <c r="AR77" s="598">
        <v>1</v>
      </c>
      <c r="AS77" s="695">
        <v>2292</v>
      </c>
      <c r="AT77" s="600">
        <v>26</v>
      </c>
      <c r="AU77" s="602">
        <v>1.1216566005176877E-2</v>
      </c>
      <c r="AV77" s="601">
        <v>2318</v>
      </c>
      <c r="AW77" s="601">
        <v>3160</v>
      </c>
      <c r="AX77" s="598">
        <v>0.73354430379746838</v>
      </c>
      <c r="AY77" s="695">
        <v>2292</v>
      </c>
      <c r="AZ77" s="600">
        <v>26</v>
      </c>
      <c r="BA77" s="601">
        <v>2318</v>
      </c>
      <c r="BB77" s="601">
        <v>1318</v>
      </c>
      <c r="BC77" s="598">
        <v>0.57504363001745196</v>
      </c>
      <c r="BD77" s="600">
        <v>24</v>
      </c>
      <c r="BE77" s="598">
        <v>0.92307692307692313</v>
      </c>
      <c r="BF77" s="601">
        <v>1342</v>
      </c>
      <c r="BG77" s="598">
        <v>0.57894736842105265</v>
      </c>
      <c r="BH77" s="600">
        <v>8</v>
      </c>
      <c r="BI77" s="598">
        <v>5.9612518628912071E-3</v>
      </c>
      <c r="BJ77" s="600">
        <v>0</v>
      </c>
      <c r="BK77" s="600">
        <v>5</v>
      </c>
      <c r="BL77" s="600">
        <v>5</v>
      </c>
      <c r="BM77" s="598">
        <v>0.625</v>
      </c>
      <c r="BN77" s="600">
        <v>1</v>
      </c>
      <c r="BO77" s="598">
        <v>7.4515648286140089E-4</v>
      </c>
      <c r="BP77" s="600">
        <v>33</v>
      </c>
      <c r="BQ77" s="598">
        <v>2.4590163934426229E-2</v>
      </c>
      <c r="BR77" s="601">
        <v>34</v>
      </c>
      <c r="BS77" s="598">
        <v>2.533532041728763E-2</v>
      </c>
      <c r="BT77" s="600">
        <v>1</v>
      </c>
      <c r="BU77" s="598">
        <v>0.33333333333333331</v>
      </c>
      <c r="BV77" s="600">
        <v>1</v>
      </c>
      <c r="BW77" s="598">
        <v>0.5</v>
      </c>
    </row>
    <row r="78" spans="1:75" s="4" customFormat="1" x14ac:dyDescent="0.2">
      <c r="A78" s="691" t="s">
        <v>557</v>
      </c>
      <c r="B78" s="691" t="s">
        <v>563</v>
      </c>
      <c r="C78" s="691" t="s">
        <v>565</v>
      </c>
      <c r="D78" s="691" t="s">
        <v>515</v>
      </c>
      <c r="E78" s="691" t="s">
        <v>504</v>
      </c>
      <c r="F78" s="691" t="s">
        <v>505</v>
      </c>
      <c r="G78" s="10" t="s">
        <v>317</v>
      </c>
      <c r="H78" s="10" t="s">
        <v>1112</v>
      </c>
      <c r="I78" s="10" t="s">
        <v>934</v>
      </c>
      <c r="J78" s="10"/>
      <c r="K78" s="692"/>
      <c r="L78" s="692"/>
      <c r="M78" s="693"/>
      <c r="N78" s="692"/>
      <c r="O78" s="692"/>
      <c r="P78" s="692"/>
      <c r="Q78" s="692"/>
      <c r="R78" s="692"/>
      <c r="S78" s="692"/>
      <c r="T78" s="692"/>
      <c r="U78" s="692"/>
      <c r="V78" s="692"/>
      <c r="W78" s="692"/>
      <c r="X78" s="692"/>
      <c r="Y78" s="633"/>
      <c r="Z78" s="694">
        <v>1</v>
      </c>
      <c r="AA78" s="600">
        <v>0</v>
      </c>
      <c r="AB78" s="600">
        <v>2</v>
      </c>
      <c r="AC78" s="123">
        <v>2</v>
      </c>
      <c r="AD78" s="601">
        <v>1247</v>
      </c>
      <c r="AE78" s="601">
        <v>819</v>
      </c>
      <c r="AF78" s="600">
        <v>1</v>
      </c>
      <c r="AG78" s="598">
        <v>0.5</v>
      </c>
      <c r="AH78" s="600">
        <v>0</v>
      </c>
      <c r="AI78" s="598"/>
      <c r="AJ78" s="598"/>
      <c r="AK78" s="600">
        <v>0</v>
      </c>
      <c r="AL78" s="598">
        <v>0</v>
      </c>
      <c r="AM78" s="600">
        <v>0</v>
      </c>
      <c r="AN78" s="598"/>
      <c r="AO78" s="600">
        <v>1</v>
      </c>
      <c r="AP78" s="598">
        <v>0.5</v>
      </c>
      <c r="AQ78" s="600">
        <v>1</v>
      </c>
      <c r="AR78" s="598">
        <v>1</v>
      </c>
      <c r="AS78" s="695">
        <v>1213</v>
      </c>
      <c r="AT78" s="600">
        <v>34</v>
      </c>
      <c r="AU78" s="602">
        <v>2.7265437048917401E-2</v>
      </c>
      <c r="AV78" s="601">
        <v>1247</v>
      </c>
      <c r="AW78" s="601">
        <v>1750</v>
      </c>
      <c r="AX78" s="598">
        <v>0.71257142857142852</v>
      </c>
      <c r="AY78" s="695">
        <v>1213</v>
      </c>
      <c r="AZ78" s="600">
        <v>34</v>
      </c>
      <c r="BA78" s="601">
        <v>1247</v>
      </c>
      <c r="BB78" s="601">
        <v>780</v>
      </c>
      <c r="BC78" s="598">
        <v>0.64303380049464143</v>
      </c>
      <c r="BD78" s="600">
        <v>39</v>
      </c>
      <c r="BE78" s="598">
        <v>1.1470588235294117</v>
      </c>
      <c r="BF78" s="601">
        <v>819</v>
      </c>
      <c r="BG78" s="598">
        <v>0.65677626303127501</v>
      </c>
      <c r="BH78" s="600">
        <v>7</v>
      </c>
      <c r="BI78" s="598">
        <v>8.5470085470085479E-3</v>
      </c>
      <c r="BJ78" s="600">
        <v>1</v>
      </c>
      <c r="BK78" s="600">
        <v>5</v>
      </c>
      <c r="BL78" s="600">
        <v>6</v>
      </c>
      <c r="BM78" s="598">
        <v>0.8571428571428571</v>
      </c>
      <c r="BN78" s="600">
        <v>1</v>
      </c>
      <c r="BO78" s="598">
        <v>1.221001221001221E-3</v>
      </c>
      <c r="BP78" s="600">
        <v>1</v>
      </c>
      <c r="BQ78" s="598">
        <v>1.221001221001221E-3</v>
      </c>
      <c r="BR78" s="601">
        <v>2</v>
      </c>
      <c r="BS78" s="598">
        <v>2.442002442002442E-3</v>
      </c>
      <c r="BT78" s="600">
        <v>1</v>
      </c>
      <c r="BU78" s="598">
        <v>0.5</v>
      </c>
      <c r="BV78" s="600">
        <v>0</v>
      </c>
      <c r="BW78" s="598">
        <v>0</v>
      </c>
    </row>
    <row r="79" spans="1:75" s="4" customFormat="1" x14ac:dyDescent="0.2">
      <c r="A79" s="691" t="s">
        <v>557</v>
      </c>
      <c r="B79" s="691" t="s">
        <v>563</v>
      </c>
      <c r="C79" s="691" t="s">
        <v>958</v>
      </c>
      <c r="D79" s="691" t="s">
        <v>515</v>
      </c>
      <c r="E79" s="691" t="s">
        <v>504</v>
      </c>
      <c r="F79" s="691" t="s">
        <v>505</v>
      </c>
      <c r="G79" s="10" t="s">
        <v>317</v>
      </c>
      <c r="H79" s="10" t="s">
        <v>1112</v>
      </c>
      <c r="I79" s="10" t="s">
        <v>934</v>
      </c>
      <c r="J79" s="10"/>
      <c r="K79" s="692"/>
      <c r="L79" s="692"/>
      <c r="M79" s="693"/>
      <c r="N79" s="692"/>
      <c r="O79" s="692"/>
      <c r="P79" s="692"/>
      <c r="Q79" s="692"/>
      <c r="R79" s="692"/>
      <c r="S79" s="692"/>
      <c r="T79" s="692"/>
      <c r="U79" s="692"/>
      <c r="V79" s="692"/>
      <c r="W79" s="692"/>
      <c r="X79" s="692"/>
      <c r="Y79" s="633"/>
      <c r="Z79" s="694">
        <v>1</v>
      </c>
      <c r="AA79" s="600">
        <v>0</v>
      </c>
      <c r="AB79" s="600">
        <v>2</v>
      </c>
      <c r="AC79" s="123">
        <v>2</v>
      </c>
      <c r="AD79" s="601">
        <v>1240</v>
      </c>
      <c r="AE79" s="601">
        <v>783</v>
      </c>
      <c r="AF79" s="600">
        <v>0</v>
      </c>
      <c r="AG79" s="598">
        <v>0</v>
      </c>
      <c r="AH79" s="600">
        <v>0</v>
      </c>
      <c r="AI79" s="598"/>
      <c r="AJ79" s="598"/>
      <c r="AK79" s="600">
        <v>0</v>
      </c>
      <c r="AL79" s="598">
        <v>0</v>
      </c>
      <c r="AM79" s="600">
        <v>0</v>
      </c>
      <c r="AN79" s="598"/>
      <c r="AO79" s="600">
        <v>2</v>
      </c>
      <c r="AP79" s="598">
        <v>1</v>
      </c>
      <c r="AQ79" s="600">
        <v>2</v>
      </c>
      <c r="AR79" s="598">
        <v>2</v>
      </c>
      <c r="AS79" s="695">
        <v>1232</v>
      </c>
      <c r="AT79" s="600">
        <v>8</v>
      </c>
      <c r="AU79" s="602">
        <v>6.4516129032258064E-3</v>
      </c>
      <c r="AV79" s="601">
        <v>1240</v>
      </c>
      <c r="AW79" s="601">
        <v>1700</v>
      </c>
      <c r="AX79" s="598">
        <v>0.72941176470588232</v>
      </c>
      <c r="AY79" s="695">
        <v>1232</v>
      </c>
      <c r="AZ79" s="600">
        <v>8</v>
      </c>
      <c r="BA79" s="601">
        <v>1240</v>
      </c>
      <c r="BB79" s="601">
        <v>777</v>
      </c>
      <c r="BC79" s="598">
        <v>0.63068181818181823</v>
      </c>
      <c r="BD79" s="600">
        <v>6</v>
      </c>
      <c r="BE79" s="598">
        <v>0.75</v>
      </c>
      <c r="BF79" s="601">
        <v>783</v>
      </c>
      <c r="BG79" s="598">
        <v>0.63145161290322582</v>
      </c>
      <c r="BH79" s="600">
        <v>3</v>
      </c>
      <c r="BI79" s="598">
        <v>3.8314176245210726E-3</v>
      </c>
      <c r="BJ79" s="600">
        <v>0</v>
      </c>
      <c r="BK79" s="600">
        <v>3</v>
      </c>
      <c r="BL79" s="600">
        <v>3</v>
      </c>
      <c r="BM79" s="598">
        <v>1</v>
      </c>
      <c r="BN79" s="600">
        <v>0</v>
      </c>
      <c r="BO79" s="598">
        <v>0</v>
      </c>
      <c r="BP79" s="600">
        <v>26</v>
      </c>
      <c r="BQ79" s="598">
        <v>3.3205619412515965E-2</v>
      </c>
      <c r="BR79" s="601">
        <v>26</v>
      </c>
      <c r="BS79" s="598">
        <v>3.3205619412515965E-2</v>
      </c>
      <c r="BT79" s="600">
        <v>0</v>
      </c>
      <c r="BU79" s="598">
        <v>0</v>
      </c>
      <c r="BV79" s="600">
        <v>0</v>
      </c>
      <c r="BW79" s="598">
        <v>0</v>
      </c>
    </row>
    <row r="80" spans="1:75" s="4" customFormat="1" x14ac:dyDescent="0.2">
      <c r="A80" s="691" t="s">
        <v>1262</v>
      </c>
      <c r="B80" s="691" t="s">
        <v>566</v>
      </c>
      <c r="C80" s="691" t="s">
        <v>502</v>
      </c>
      <c r="D80" s="691" t="s">
        <v>509</v>
      </c>
      <c r="E80" s="691" t="s">
        <v>518</v>
      </c>
      <c r="F80" s="691" t="s">
        <v>505</v>
      </c>
      <c r="G80" s="10" t="s">
        <v>921</v>
      </c>
      <c r="H80" s="10" t="s">
        <v>1112</v>
      </c>
      <c r="I80" s="10" t="s">
        <v>934</v>
      </c>
      <c r="J80" s="10"/>
      <c r="K80" s="692" t="s">
        <v>1213</v>
      </c>
      <c r="L80" s="723">
        <v>39368</v>
      </c>
      <c r="M80" s="693">
        <v>0.88541666666666663</v>
      </c>
      <c r="N80" s="692" t="s">
        <v>1213</v>
      </c>
      <c r="O80" s="696" t="s">
        <v>1263</v>
      </c>
      <c r="P80" s="692" t="s">
        <v>1211</v>
      </c>
      <c r="Q80" s="692"/>
      <c r="R80" s="692" t="s">
        <v>1217</v>
      </c>
      <c r="S80" s="696">
        <v>346</v>
      </c>
      <c r="T80" s="696">
        <v>3</v>
      </c>
      <c r="U80" s="696">
        <v>2</v>
      </c>
      <c r="V80" s="696">
        <v>12</v>
      </c>
      <c r="W80" s="696">
        <v>11</v>
      </c>
      <c r="X80" s="696">
        <v>1</v>
      </c>
      <c r="Y80" s="633"/>
      <c r="Z80" s="694">
        <v>1</v>
      </c>
      <c r="AA80" s="600">
        <v>0</v>
      </c>
      <c r="AB80" s="600">
        <v>2</v>
      </c>
      <c r="AC80" s="123">
        <v>2</v>
      </c>
      <c r="AD80" s="601">
        <v>352</v>
      </c>
      <c r="AE80" s="601">
        <v>225</v>
      </c>
      <c r="AF80" s="600">
        <v>1</v>
      </c>
      <c r="AG80" s="598">
        <v>0.5</v>
      </c>
      <c r="AH80" s="600">
        <v>0</v>
      </c>
      <c r="AI80" s="598" t="s">
        <v>1215</v>
      </c>
      <c r="AJ80" s="598" t="s">
        <v>434</v>
      </c>
      <c r="AK80" s="600">
        <v>1</v>
      </c>
      <c r="AL80" s="598">
        <v>1</v>
      </c>
      <c r="AM80" s="600">
        <v>1</v>
      </c>
      <c r="AN80" s="598"/>
      <c r="AO80" s="600"/>
      <c r="AP80" s="598"/>
      <c r="AQ80" s="600"/>
      <c r="AR80" s="598"/>
      <c r="AS80" s="695">
        <v>346</v>
      </c>
      <c r="AT80" s="600">
        <v>6</v>
      </c>
      <c r="AU80" s="602">
        <v>1.7045454545454544E-2</v>
      </c>
      <c r="AV80" s="601">
        <v>352</v>
      </c>
      <c r="AW80" s="601">
        <v>640</v>
      </c>
      <c r="AX80" s="598">
        <v>0.55000000000000004</v>
      </c>
      <c r="AY80" s="695">
        <v>346</v>
      </c>
      <c r="AZ80" s="600">
        <v>6</v>
      </c>
      <c r="BA80" s="601">
        <v>352</v>
      </c>
      <c r="BB80" s="601">
        <v>212</v>
      </c>
      <c r="BC80" s="598">
        <v>0.61271676300578037</v>
      </c>
      <c r="BD80" s="600">
        <v>13</v>
      </c>
      <c r="BE80" s="598">
        <v>2.1666666666666665</v>
      </c>
      <c r="BF80" s="601">
        <v>225</v>
      </c>
      <c r="BG80" s="598">
        <v>0.63920454545454541</v>
      </c>
      <c r="BH80" s="600">
        <v>12</v>
      </c>
      <c r="BI80" s="598">
        <v>5.3333333333333337E-2</v>
      </c>
      <c r="BJ80" s="600">
        <v>11</v>
      </c>
      <c r="BK80" s="600">
        <v>1</v>
      </c>
      <c r="BL80" s="600">
        <v>12</v>
      </c>
      <c r="BM80" s="598">
        <v>1</v>
      </c>
      <c r="BN80" s="600">
        <v>0</v>
      </c>
      <c r="BO80" s="598">
        <v>0</v>
      </c>
      <c r="BP80" s="600">
        <v>0</v>
      </c>
      <c r="BQ80" s="598">
        <v>0</v>
      </c>
      <c r="BR80" s="601">
        <v>0</v>
      </c>
      <c r="BS80" s="598">
        <v>0</v>
      </c>
      <c r="BT80" s="600">
        <v>0</v>
      </c>
      <c r="BU80" s="598">
        <v>0</v>
      </c>
      <c r="BV80" s="600">
        <v>0</v>
      </c>
      <c r="BW80" s="598">
        <v>0</v>
      </c>
    </row>
    <row r="81" spans="1:75" s="4" customFormat="1" x14ac:dyDescent="0.2">
      <c r="A81" s="691" t="s">
        <v>1262</v>
      </c>
      <c r="B81" s="691" t="s">
        <v>566</v>
      </c>
      <c r="C81" s="691" t="s">
        <v>502</v>
      </c>
      <c r="D81" s="691" t="s">
        <v>515</v>
      </c>
      <c r="E81" s="691" t="s">
        <v>518</v>
      </c>
      <c r="F81" s="691" t="s">
        <v>505</v>
      </c>
      <c r="G81" s="10" t="s">
        <v>921</v>
      </c>
      <c r="H81" s="10" t="s">
        <v>1112</v>
      </c>
      <c r="I81" s="10" t="s">
        <v>934</v>
      </c>
      <c r="J81" s="10"/>
      <c r="K81" s="692"/>
      <c r="L81" s="692"/>
      <c r="M81" s="693"/>
      <c r="N81" s="692"/>
      <c r="O81" s="692"/>
      <c r="P81" s="692"/>
      <c r="Q81" s="692"/>
      <c r="R81" s="692"/>
      <c r="S81" s="692"/>
      <c r="T81" s="692"/>
      <c r="U81" s="692"/>
      <c r="V81" s="692"/>
      <c r="W81" s="692"/>
      <c r="X81" s="692"/>
      <c r="Y81" s="633" t="s">
        <v>1210</v>
      </c>
      <c r="Z81" s="694">
        <v>8</v>
      </c>
      <c r="AA81" s="600">
        <v>8</v>
      </c>
      <c r="AB81" s="600">
        <v>8</v>
      </c>
      <c r="AC81" s="123">
        <v>1</v>
      </c>
      <c r="AD81" s="601">
        <v>44</v>
      </c>
      <c r="AE81" s="601"/>
      <c r="AF81" s="600">
        <v>7</v>
      </c>
      <c r="AG81" s="598">
        <v>0.875</v>
      </c>
      <c r="AH81" s="600">
        <v>0</v>
      </c>
      <c r="AI81" s="598"/>
      <c r="AJ81" s="598"/>
      <c r="AK81" s="600">
        <v>7</v>
      </c>
      <c r="AL81" s="598">
        <v>0.875</v>
      </c>
      <c r="AM81" s="600">
        <v>7</v>
      </c>
      <c r="AN81" s="598">
        <v>0.88888888888888884</v>
      </c>
      <c r="AO81" s="600">
        <v>0</v>
      </c>
      <c r="AP81" s="598">
        <v>0</v>
      </c>
      <c r="AQ81" s="600">
        <v>0</v>
      </c>
      <c r="AR81" s="598">
        <v>0</v>
      </c>
      <c r="AS81" s="695">
        <v>346</v>
      </c>
      <c r="AT81" s="600">
        <v>6</v>
      </c>
      <c r="AU81" s="602">
        <v>1.7045454545454544E-2</v>
      </c>
      <c r="AV81" s="601">
        <v>352</v>
      </c>
      <c r="AW81" s="601">
        <v>640</v>
      </c>
      <c r="AX81" s="598">
        <v>0.55000000000000004</v>
      </c>
      <c r="AY81" s="601"/>
      <c r="AZ81" s="601"/>
      <c r="BA81" s="601"/>
      <c r="BB81" s="600"/>
      <c r="BC81" s="598"/>
      <c r="BD81" s="600"/>
      <c r="BE81" s="598"/>
      <c r="BF81" s="600"/>
      <c r="BG81" s="598"/>
      <c r="BH81" s="600" t="s">
        <v>323</v>
      </c>
      <c r="BI81" s="598"/>
      <c r="BJ81" s="600"/>
      <c r="BK81" s="600"/>
      <c r="BL81" s="600"/>
      <c r="BM81" s="598"/>
      <c r="BN81" s="600"/>
      <c r="BO81" s="598"/>
      <c r="BP81" s="600"/>
      <c r="BQ81" s="598"/>
      <c r="BR81" s="601"/>
      <c r="BS81" s="598"/>
      <c r="BT81" s="600">
        <v>3</v>
      </c>
      <c r="BU81" s="598">
        <v>0.375</v>
      </c>
      <c r="BV81" s="600">
        <v>3</v>
      </c>
      <c r="BW81" s="598">
        <v>0.375</v>
      </c>
    </row>
    <row r="82" spans="1:75" s="4" customFormat="1" x14ac:dyDescent="0.2">
      <c r="A82" s="691" t="s">
        <v>567</v>
      </c>
      <c r="B82" s="691" t="s">
        <v>568</v>
      </c>
      <c r="C82" s="691" t="s">
        <v>502</v>
      </c>
      <c r="D82" s="691" t="s">
        <v>517</v>
      </c>
      <c r="E82" s="691" t="s">
        <v>518</v>
      </c>
      <c r="F82" s="691" t="s">
        <v>505</v>
      </c>
      <c r="G82" s="591" t="s">
        <v>314</v>
      </c>
      <c r="H82" s="691" t="s">
        <v>517</v>
      </c>
      <c r="I82" s="691" t="s">
        <v>517</v>
      </c>
      <c r="J82" s="10"/>
      <c r="K82" s="692"/>
      <c r="L82" s="692"/>
      <c r="M82" s="693"/>
      <c r="N82" s="692"/>
      <c r="O82" s="692"/>
      <c r="P82" s="692"/>
      <c r="Q82" s="692"/>
      <c r="R82" s="692" t="s">
        <v>1214</v>
      </c>
      <c r="S82" s="692"/>
      <c r="T82" s="692"/>
      <c r="U82" s="692"/>
      <c r="V82" s="692"/>
      <c r="W82" s="692"/>
      <c r="X82" s="692"/>
      <c r="Y82" s="633"/>
      <c r="Z82" s="694">
        <v>7</v>
      </c>
      <c r="AA82" s="600">
        <v>0</v>
      </c>
      <c r="AB82" s="600">
        <v>34</v>
      </c>
      <c r="AC82" s="123">
        <v>4.8571428571428568</v>
      </c>
      <c r="AD82" s="601">
        <v>48062.285714285717</v>
      </c>
      <c r="AE82" s="601">
        <v>20657.285714285714</v>
      </c>
      <c r="AF82" s="600"/>
      <c r="AG82" s="598"/>
      <c r="AH82" s="600"/>
      <c r="AI82" s="598"/>
      <c r="AJ82" s="598"/>
      <c r="AK82" s="600"/>
      <c r="AL82" s="598"/>
      <c r="AM82" s="600"/>
      <c r="AN82" s="598"/>
      <c r="AO82" s="600">
        <v>3</v>
      </c>
      <c r="AP82" s="598">
        <v>8.8235294117647065E-2</v>
      </c>
      <c r="AQ82" s="600">
        <v>3</v>
      </c>
      <c r="AR82" s="598">
        <v>0.42857142857142855</v>
      </c>
      <c r="AS82" s="695">
        <v>336436</v>
      </c>
      <c r="AT82" s="600"/>
      <c r="AU82" s="602"/>
      <c r="AV82" s="601">
        <v>336436</v>
      </c>
      <c r="AW82" s="601">
        <v>490100</v>
      </c>
      <c r="AX82" s="598">
        <v>0.68646398694144051</v>
      </c>
      <c r="AY82" s="695">
        <v>336436</v>
      </c>
      <c r="AZ82" s="600"/>
      <c r="BA82" s="601">
        <v>336436</v>
      </c>
      <c r="BB82" s="601">
        <v>144601</v>
      </c>
      <c r="BC82" s="598">
        <v>0.42980239926761704</v>
      </c>
      <c r="BD82" s="600"/>
      <c r="BE82" s="598"/>
      <c r="BF82" s="601">
        <v>144601</v>
      </c>
      <c r="BG82" s="598">
        <v>0.42980239926761704</v>
      </c>
      <c r="BH82" s="600">
        <v>1629</v>
      </c>
      <c r="BI82" s="598">
        <v>1.126548225807567E-2</v>
      </c>
      <c r="BJ82" s="600">
        <v>836</v>
      </c>
      <c r="BK82" s="600"/>
      <c r="BL82" s="600">
        <v>836</v>
      </c>
      <c r="BM82" s="598">
        <v>0.51319828115408228</v>
      </c>
      <c r="BN82" s="600">
        <v>12262</v>
      </c>
      <c r="BO82" s="598">
        <v>8.479886031216935E-2</v>
      </c>
      <c r="BP82" s="600">
        <v>12983</v>
      </c>
      <c r="BQ82" s="598">
        <v>8.9784994571268525E-2</v>
      </c>
      <c r="BR82" s="601">
        <v>25245</v>
      </c>
      <c r="BS82" s="598">
        <v>0.17458385488343786</v>
      </c>
      <c r="BT82" s="600">
        <v>11</v>
      </c>
      <c r="BU82" s="598">
        <v>0.3235294117647059</v>
      </c>
      <c r="BV82" s="600">
        <v>4</v>
      </c>
      <c r="BW82" s="598">
        <v>0.5714285714285714</v>
      </c>
    </row>
    <row r="83" spans="1:75" s="4" customFormat="1" x14ac:dyDescent="0.2">
      <c r="A83" s="691" t="s">
        <v>567</v>
      </c>
      <c r="B83" s="691" t="s">
        <v>569</v>
      </c>
      <c r="C83" s="691" t="s">
        <v>570</v>
      </c>
      <c r="D83" s="691" t="s">
        <v>507</v>
      </c>
      <c r="E83" s="691" t="s">
        <v>504</v>
      </c>
      <c r="F83" s="691" t="s">
        <v>505</v>
      </c>
      <c r="G83" s="591" t="s">
        <v>314</v>
      </c>
      <c r="H83" s="591" t="s">
        <v>1110</v>
      </c>
      <c r="I83" s="10" t="s">
        <v>935</v>
      </c>
      <c r="J83" s="10" t="s">
        <v>936</v>
      </c>
      <c r="K83" s="692"/>
      <c r="L83" s="692"/>
      <c r="M83" s="693"/>
      <c r="N83" s="692"/>
      <c r="O83" s="692"/>
      <c r="P83" s="692"/>
      <c r="Q83" s="692"/>
      <c r="R83" s="692"/>
      <c r="S83" s="692"/>
      <c r="T83" s="692"/>
      <c r="U83" s="692"/>
      <c r="V83" s="692"/>
      <c r="W83" s="692"/>
      <c r="X83" s="692"/>
      <c r="Y83" s="692" t="s">
        <v>510</v>
      </c>
      <c r="Z83" s="694">
        <v>3</v>
      </c>
      <c r="AA83" s="600">
        <v>2</v>
      </c>
      <c r="AB83" s="600">
        <v>2</v>
      </c>
      <c r="AC83" s="123">
        <v>0.66666666666666663</v>
      </c>
      <c r="AD83" s="601">
        <v>605.66666666666663</v>
      </c>
      <c r="AE83" s="601"/>
      <c r="AF83" s="600"/>
      <c r="AG83" s="598"/>
      <c r="AH83" s="600"/>
      <c r="AI83" s="598"/>
      <c r="AJ83" s="598"/>
      <c r="AK83" s="600"/>
      <c r="AL83" s="598"/>
      <c r="AM83" s="600"/>
      <c r="AN83" s="598"/>
      <c r="AO83" s="600">
        <v>1</v>
      </c>
      <c r="AP83" s="598">
        <v>0.5</v>
      </c>
      <c r="AQ83" s="600">
        <v>1</v>
      </c>
      <c r="AR83" s="598">
        <v>0.33333333333333331</v>
      </c>
      <c r="AS83" s="695">
        <v>1393</v>
      </c>
      <c r="AT83" s="600">
        <v>424</v>
      </c>
      <c r="AU83" s="602">
        <v>0.23335167859108422</v>
      </c>
      <c r="AV83" s="601">
        <v>1817</v>
      </c>
      <c r="AW83" s="601">
        <v>1780</v>
      </c>
      <c r="AX83" s="598">
        <v>1.0207865168539325</v>
      </c>
      <c r="AY83" s="601"/>
      <c r="AZ83" s="601"/>
      <c r="BA83" s="601"/>
      <c r="BB83" s="600"/>
      <c r="BC83" s="598"/>
      <c r="BD83" s="600"/>
      <c r="BE83" s="598"/>
      <c r="BF83" s="600"/>
      <c r="BG83" s="598"/>
      <c r="BH83" s="600" t="s">
        <v>323</v>
      </c>
      <c r="BI83" s="598"/>
      <c r="BJ83" s="600"/>
      <c r="BK83" s="600"/>
      <c r="BL83" s="600"/>
      <c r="BM83" s="598"/>
      <c r="BN83" s="600"/>
      <c r="BO83" s="598"/>
      <c r="BP83" s="600"/>
      <c r="BQ83" s="598"/>
      <c r="BR83" s="601"/>
      <c r="BS83" s="598"/>
      <c r="BT83" s="600">
        <v>1</v>
      </c>
      <c r="BU83" s="598">
        <v>0.5</v>
      </c>
      <c r="BV83" s="600">
        <v>1</v>
      </c>
      <c r="BW83" s="598">
        <v>0.33333333333333331</v>
      </c>
    </row>
    <row r="84" spans="1:75" s="4" customFormat="1" x14ac:dyDescent="0.2">
      <c r="A84" s="691" t="s">
        <v>567</v>
      </c>
      <c r="B84" s="691" t="s">
        <v>569</v>
      </c>
      <c r="C84" s="691" t="s">
        <v>571</v>
      </c>
      <c r="D84" s="691" t="s">
        <v>507</v>
      </c>
      <c r="E84" s="691" t="s">
        <v>504</v>
      </c>
      <c r="F84" s="691" t="s">
        <v>505</v>
      </c>
      <c r="G84" s="591" t="s">
        <v>314</v>
      </c>
      <c r="H84" s="591" t="s">
        <v>1110</v>
      </c>
      <c r="I84" s="10" t="s">
        <v>935</v>
      </c>
      <c r="J84" s="10" t="s">
        <v>936</v>
      </c>
      <c r="K84" s="692"/>
      <c r="L84" s="692"/>
      <c r="M84" s="693"/>
      <c r="N84" s="692"/>
      <c r="O84" s="692"/>
      <c r="P84" s="692"/>
      <c r="Q84" s="692"/>
      <c r="R84" s="692"/>
      <c r="S84" s="692"/>
      <c r="T84" s="692"/>
      <c r="U84" s="692"/>
      <c r="V84" s="692"/>
      <c r="W84" s="692"/>
      <c r="X84" s="692"/>
      <c r="Y84" s="633"/>
      <c r="Z84" s="694">
        <v>2</v>
      </c>
      <c r="AA84" s="600">
        <v>0</v>
      </c>
      <c r="AB84" s="600">
        <v>3</v>
      </c>
      <c r="AC84" s="123">
        <v>1.5</v>
      </c>
      <c r="AD84" s="601">
        <v>386</v>
      </c>
      <c r="AE84" s="601">
        <v>219.5</v>
      </c>
      <c r="AF84" s="600"/>
      <c r="AG84" s="598"/>
      <c r="AH84" s="600"/>
      <c r="AI84" s="598"/>
      <c r="AJ84" s="598"/>
      <c r="AK84" s="600"/>
      <c r="AL84" s="598"/>
      <c r="AM84" s="600"/>
      <c r="AN84" s="598"/>
      <c r="AO84" s="600">
        <v>2</v>
      </c>
      <c r="AP84" s="598">
        <v>0.66666666666666663</v>
      </c>
      <c r="AQ84" s="600">
        <v>2</v>
      </c>
      <c r="AR84" s="598">
        <v>1</v>
      </c>
      <c r="AS84" s="695">
        <v>737</v>
      </c>
      <c r="AT84" s="600">
        <v>35</v>
      </c>
      <c r="AU84" s="602">
        <v>4.5336787564766841E-2</v>
      </c>
      <c r="AV84" s="601">
        <v>772</v>
      </c>
      <c r="AW84" s="601">
        <v>1070</v>
      </c>
      <c r="AX84" s="598">
        <v>0.72149532710280373</v>
      </c>
      <c r="AY84" s="695">
        <v>737</v>
      </c>
      <c r="AZ84" s="600">
        <v>35</v>
      </c>
      <c r="BA84" s="601">
        <v>772</v>
      </c>
      <c r="BB84" s="601">
        <v>410</v>
      </c>
      <c r="BC84" s="598">
        <v>0.55630936227951155</v>
      </c>
      <c r="BD84" s="600">
        <v>29</v>
      </c>
      <c r="BE84" s="598">
        <v>0.82857142857142863</v>
      </c>
      <c r="BF84" s="601">
        <v>439</v>
      </c>
      <c r="BG84" s="598">
        <v>0.56865284974093266</v>
      </c>
      <c r="BH84" s="600">
        <v>7</v>
      </c>
      <c r="BI84" s="598">
        <v>1.5945330296127564E-2</v>
      </c>
      <c r="BJ84" s="600">
        <v>5</v>
      </c>
      <c r="BK84" s="600">
        <v>1</v>
      </c>
      <c r="BL84" s="600">
        <v>6</v>
      </c>
      <c r="BM84" s="598">
        <v>0.8571428571428571</v>
      </c>
      <c r="BN84" s="600">
        <v>0</v>
      </c>
      <c r="BO84" s="598">
        <v>0</v>
      </c>
      <c r="BP84" s="600">
        <v>15</v>
      </c>
      <c r="BQ84" s="598">
        <v>3.4168564920273349E-2</v>
      </c>
      <c r="BR84" s="601">
        <v>15</v>
      </c>
      <c r="BS84" s="598">
        <v>3.4168564920273349E-2</v>
      </c>
      <c r="BT84" s="600">
        <v>0</v>
      </c>
      <c r="BU84" s="598">
        <v>0</v>
      </c>
      <c r="BV84" s="600">
        <v>0</v>
      </c>
      <c r="BW84" s="598">
        <v>0</v>
      </c>
    </row>
    <row r="85" spans="1:75" s="4" customFormat="1" x14ac:dyDescent="0.2">
      <c r="A85" s="691" t="s">
        <v>567</v>
      </c>
      <c r="B85" s="691" t="s">
        <v>572</v>
      </c>
      <c r="C85" s="691" t="s">
        <v>502</v>
      </c>
      <c r="D85" s="691" t="s">
        <v>507</v>
      </c>
      <c r="E85" s="691" t="s">
        <v>504</v>
      </c>
      <c r="F85" s="691" t="s">
        <v>505</v>
      </c>
      <c r="G85" s="591" t="s">
        <v>314</v>
      </c>
      <c r="H85" s="591" t="s">
        <v>1110</v>
      </c>
      <c r="I85" s="10" t="s">
        <v>935</v>
      </c>
      <c r="J85" s="10" t="s">
        <v>936</v>
      </c>
      <c r="K85" s="692"/>
      <c r="L85" s="692"/>
      <c r="M85" s="693"/>
      <c r="N85" s="692"/>
      <c r="O85" s="692"/>
      <c r="P85" s="692"/>
      <c r="Q85" s="692"/>
      <c r="R85" s="692"/>
      <c r="S85" s="692"/>
      <c r="T85" s="692"/>
      <c r="U85" s="692"/>
      <c r="V85" s="692"/>
      <c r="W85" s="692"/>
      <c r="X85" s="692"/>
      <c r="Y85" s="633" t="s">
        <v>1210</v>
      </c>
      <c r="Z85" s="694">
        <v>5</v>
      </c>
      <c r="AA85" s="600">
        <v>0</v>
      </c>
      <c r="AB85" s="600">
        <v>14</v>
      </c>
      <c r="AC85" s="123">
        <v>2.8</v>
      </c>
      <c r="AD85" s="601">
        <v>8294.6</v>
      </c>
      <c r="AE85" s="601">
        <v>3295</v>
      </c>
      <c r="AF85" s="600"/>
      <c r="AG85" s="598"/>
      <c r="AH85" s="600"/>
      <c r="AI85" s="598"/>
      <c r="AJ85" s="598"/>
      <c r="AK85" s="600"/>
      <c r="AL85" s="598"/>
      <c r="AM85" s="600"/>
      <c r="AN85" s="598"/>
      <c r="AO85" s="600">
        <v>1</v>
      </c>
      <c r="AP85" s="598">
        <v>7.1428571428571425E-2</v>
      </c>
      <c r="AQ85" s="600">
        <v>1</v>
      </c>
      <c r="AR85" s="598">
        <v>0.2</v>
      </c>
      <c r="AS85" s="695">
        <v>41460</v>
      </c>
      <c r="AT85" s="600">
        <v>13</v>
      </c>
      <c r="AU85" s="602">
        <v>3.1345694789381042E-4</v>
      </c>
      <c r="AV85" s="601">
        <v>41473</v>
      </c>
      <c r="AW85" s="601">
        <v>59900</v>
      </c>
      <c r="AX85" s="598">
        <v>0.69237061769616026</v>
      </c>
      <c r="AY85" s="695">
        <v>41460</v>
      </c>
      <c r="AZ85" s="600">
        <v>13</v>
      </c>
      <c r="BA85" s="601">
        <v>41473</v>
      </c>
      <c r="BB85" s="601">
        <v>16461</v>
      </c>
      <c r="BC85" s="598">
        <v>0.39703328509406655</v>
      </c>
      <c r="BD85" s="600">
        <v>14</v>
      </c>
      <c r="BE85" s="598">
        <v>1.0769230769230769</v>
      </c>
      <c r="BF85" s="601">
        <v>16475</v>
      </c>
      <c r="BG85" s="598">
        <v>0.39724640127311744</v>
      </c>
      <c r="BH85" s="600">
        <v>150</v>
      </c>
      <c r="BI85" s="598">
        <v>9.104704097116844E-3</v>
      </c>
      <c r="BJ85" s="600">
        <v>84</v>
      </c>
      <c r="BK85" s="600">
        <v>3</v>
      </c>
      <c r="BL85" s="600">
        <v>87</v>
      </c>
      <c r="BM85" s="598">
        <v>0.57999999999999996</v>
      </c>
      <c r="BN85" s="600">
        <v>56</v>
      </c>
      <c r="BO85" s="598">
        <v>3.3990895295902884E-3</v>
      </c>
      <c r="BP85" s="600">
        <v>1038</v>
      </c>
      <c r="BQ85" s="598">
        <v>6.3004552352048562E-2</v>
      </c>
      <c r="BR85" s="601">
        <v>1094</v>
      </c>
      <c r="BS85" s="598">
        <v>6.6403641881638845E-2</v>
      </c>
      <c r="BT85" s="600">
        <v>6</v>
      </c>
      <c r="BU85" s="598">
        <v>0.42857142857142855</v>
      </c>
      <c r="BV85" s="600">
        <v>2</v>
      </c>
      <c r="BW85" s="598">
        <v>0.4</v>
      </c>
    </row>
    <row r="86" spans="1:75" s="4" customFormat="1" x14ac:dyDescent="0.2">
      <c r="A86" s="691" t="s">
        <v>567</v>
      </c>
      <c r="B86" s="691" t="s">
        <v>573</v>
      </c>
      <c r="C86" s="691" t="s">
        <v>502</v>
      </c>
      <c r="D86" s="691" t="s">
        <v>507</v>
      </c>
      <c r="E86" s="691" t="s">
        <v>504</v>
      </c>
      <c r="F86" s="691" t="s">
        <v>505</v>
      </c>
      <c r="G86" s="591" t="s">
        <v>314</v>
      </c>
      <c r="H86" s="591" t="s">
        <v>1110</v>
      </c>
      <c r="I86" s="10" t="s">
        <v>935</v>
      </c>
      <c r="J86" s="10" t="s">
        <v>936</v>
      </c>
      <c r="K86" s="692"/>
      <c r="L86" s="692"/>
      <c r="M86" s="693"/>
      <c r="N86" s="692"/>
      <c r="O86" s="692"/>
      <c r="P86" s="692"/>
      <c r="Q86" s="692"/>
      <c r="R86" s="692"/>
      <c r="S86" s="692"/>
      <c r="T86" s="692"/>
      <c r="U86" s="692"/>
      <c r="V86" s="692"/>
      <c r="W86" s="692"/>
      <c r="X86" s="692"/>
      <c r="Y86" s="633" t="s">
        <v>1210</v>
      </c>
      <c r="Z86" s="694">
        <v>5</v>
      </c>
      <c r="AA86" s="600">
        <v>0</v>
      </c>
      <c r="AB86" s="600">
        <v>10</v>
      </c>
      <c r="AC86" s="123">
        <v>2</v>
      </c>
      <c r="AD86" s="601">
        <v>7811.6</v>
      </c>
      <c r="AE86" s="601">
        <v>3524</v>
      </c>
      <c r="AF86" s="600"/>
      <c r="AG86" s="598"/>
      <c r="AH86" s="600"/>
      <c r="AI86" s="598"/>
      <c r="AJ86" s="598"/>
      <c r="AK86" s="600"/>
      <c r="AL86" s="598"/>
      <c r="AM86" s="600"/>
      <c r="AN86" s="598"/>
      <c r="AO86" s="600">
        <v>4</v>
      </c>
      <c r="AP86" s="598">
        <v>0.4</v>
      </c>
      <c r="AQ86" s="600">
        <v>4</v>
      </c>
      <c r="AR86" s="598">
        <v>0.8</v>
      </c>
      <c r="AS86" s="695">
        <v>39013</v>
      </c>
      <c r="AT86" s="600">
        <v>45</v>
      </c>
      <c r="AU86" s="602">
        <v>1.1521327256899996E-3</v>
      </c>
      <c r="AV86" s="601">
        <v>39058</v>
      </c>
      <c r="AW86" s="601">
        <v>55100</v>
      </c>
      <c r="AX86" s="598">
        <v>0.7088566243194192</v>
      </c>
      <c r="AY86" s="695">
        <v>39013</v>
      </c>
      <c r="AZ86" s="600">
        <v>45</v>
      </c>
      <c r="BA86" s="601">
        <v>39058</v>
      </c>
      <c r="BB86" s="601">
        <v>17570</v>
      </c>
      <c r="BC86" s="598">
        <v>0.4503626996129495</v>
      </c>
      <c r="BD86" s="600">
        <v>50</v>
      </c>
      <c r="BE86" s="598">
        <v>1.1111111111111112</v>
      </c>
      <c r="BF86" s="601">
        <v>17620</v>
      </c>
      <c r="BG86" s="598">
        <v>0.45112396948128425</v>
      </c>
      <c r="BH86" s="600">
        <v>210</v>
      </c>
      <c r="BI86" s="598">
        <v>1.191827468785471E-2</v>
      </c>
      <c r="BJ86" s="600">
        <v>117</v>
      </c>
      <c r="BK86" s="600">
        <v>8</v>
      </c>
      <c r="BL86" s="600">
        <v>125</v>
      </c>
      <c r="BM86" s="598">
        <v>0.59523809523809523</v>
      </c>
      <c r="BN86" s="600">
        <v>27</v>
      </c>
      <c r="BO86" s="598">
        <v>1.5323496027241771E-3</v>
      </c>
      <c r="BP86" s="600">
        <v>1147</v>
      </c>
      <c r="BQ86" s="598">
        <v>6.5096481271282633E-2</v>
      </c>
      <c r="BR86" s="601">
        <v>1174</v>
      </c>
      <c r="BS86" s="598">
        <v>6.6628830874006811E-2</v>
      </c>
      <c r="BT86" s="600">
        <v>4</v>
      </c>
      <c r="BU86" s="598">
        <v>0.4</v>
      </c>
      <c r="BV86" s="600">
        <v>3</v>
      </c>
      <c r="BW86" s="598">
        <v>0.6</v>
      </c>
    </row>
    <row r="87" spans="1:75" s="4" customFormat="1" x14ac:dyDescent="0.2">
      <c r="A87" s="691" t="s">
        <v>567</v>
      </c>
      <c r="B87" s="691" t="s">
        <v>574</v>
      </c>
      <c r="C87" s="691" t="s">
        <v>502</v>
      </c>
      <c r="D87" s="691" t="s">
        <v>507</v>
      </c>
      <c r="E87" s="691" t="s">
        <v>504</v>
      </c>
      <c r="F87" s="691" t="s">
        <v>505</v>
      </c>
      <c r="G87" s="591" t="s">
        <v>314</v>
      </c>
      <c r="H87" s="591" t="s">
        <v>1110</v>
      </c>
      <c r="I87" s="10" t="s">
        <v>935</v>
      </c>
      <c r="J87" s="10" t="s">
        <v>936</v>
      </c>
      <c r="K87" s="692"/>
      <c r="L87" s="692"/>
      <c r="M87" s="693"/>
      <c r="N87" s="692"/>
      <c r="O87" s="692"/>
      <c r="P87" s="692"/>
      <c r="Q87" s="692"/>
      <c r="R87" s="692"/>
      <c r="S87" s="692"/>
      <c r="T87" s="692"/>
      <c r="U87" s="692"/>
      <c r="V87" s="692"/>
      <c r="W87" s="692"/>
      <c r="X87" s="692"/>
      <c r="Y87" s="633" t="s">
        <v>1210</v>
      </c>
      <c r="Z87" s="694">
        <v>5</v>
      </c>
      <c r="AA87" s="600">
        <v>0</v>
      </c>
      <c r="AB87" s="600">
        <v>11</v>
      </c>
      <c r="AC87" s="123">
        <v>2.2000000000000002</v>
      </c>
      <c r="AD87" s="601">
        <v>7666</v>
      </c>
      <c r="AE87" s="601">
        <v>2942.6</v>
      </c>
      <c r="AF87" s="600"/>
      <c r="AG87" s="598"/>
      <c r="AH87" s="600"/>
      <c r="AI87" s="598"/>
      <c r="AJ87" s="598"/>
      <c r="AK87" s="600"/>
      <c r="AL87" s="598"/>
      <c r="AM87" s="600"/>
      <c r="AN87" s="598"/>
      <c r="AO87" s="600">
        <v>3</v>
      </c>
      <c r="AP87" s="598">
        <v>0.27272727272727271</v>
      </c>
      <c r="AQ87" s="600">
        <v>3</v>
      </c>
      <c r="AR87" s="598">
        <v>0.6</v>
      </c>
      <c r="AS87" s="695">
        <v>38287</v>
      </c>
      <c r="AT87" s="600">
        <v>43</v>
      </c>
      <c r="AU87" s="602">
        <v>1.1218366814505609E-3</v>
      </c>
      <c r="AV87" s="601">
        <v>38330</v>
      </c>
      <c r="AW87" s="601">
        <v>58400</v>
      </c>
      <c r="AX87" s="598">
        <v>0.65633561643835614</v>
      </c>
      <c r="AY87" s="695">
        <v>38287</v>
      </c>
      <c r="AZ87" s="600">
        <v>43</v>
      </c>
      <c r="BA87" s="601">
        <v>38330</v>
      </c>
      <c r="BB87" s="601">
        <v>14665</v>
      </c>
      <c r="BC87" s="598">
        <v>0.38302818188941418</v>
      </c>
      <c r="BD87" s="600">
        <v>48</v>
      </c>
      <c r="BE87" s="598">
        <v>1.1162790697674418</v>
      </c>
      <c r="BF87" s="601">
        <v>14713</v>
      </c>
      <c r="BG87" s="598">
        <v>0.38385076963214193</v>
      </c>
      <c r="BH87" s="600">
        <v>333</v>
      </c>
      <c r="BI87" s="598">
        <v>2.263304560592673E-2</v>
      </c>
      <c r="BJ87" s="600">
        <v>137</v>
      </c>
      <c r="BK87" s="600">
        <v>14</v>
      </c>
      <c r="BL87" s="600">
        <v>151</v>
      </c>
      <c r="BM87" s="598">
        <v>0.45345345345345345</v>
      </c>
      <c r="BN87" s="600">
        <v>20</v>
      </c>
      <c r="BO87" s="598">
        <v>1.3593420784340378E-3</v>
      </c>
      <c r="BP87" s="600">
        <v>1231</v>
      </c>
      <c r="BQ87" s="598">
        <v>8.366750492761503E-2</v>
      </c>
      <c r="BR87" s="601">
        <v>1251</v>
      </c>
      <c r="BS87" s="598">
        <v>8.5026847006049067E-2</v>
      </c>
      <c r="BT87" s="600">
        <v>3</v>
      </c>
      <c r="BU87" s="598">
        <v>0.27272727272727271</v>
      </c>
      <c r="BV87" s="600">
        <v>1</v>
      </c>
      <c r="BW87" s="598">
        <v>0.2</v>
      </c>
    </row>
    <row r="88" spans="1:75" s="4" customFormat="1" x14ac:dyDescent="0.2">
      <c r="A88" s="691" t="s">
        <v>567</v>
      </c>
      <c r="B88" s="691" t="s">
        <v>575</v>
      </c>
      <c r="C88" s="691" t="s">
        <v>502</v>
      </c>
      <c r="D88" s="691" t="s">
        <v>507</v>
      </c>
      <c r="E88" s="691" t="s">
        <v>504</v>
      </c>
      <c r="F88" s="691" t="s">
        <v>505</v>
      </c>
      <c r="G88" s="591" t="s">
        <v>314</v>
      </c>
      <c r="H88" s="591" t="s">
        <v>1110</v>
      </c>
      <c r="I88" s="10" t="s">
        <v>935</v>
      </c>
      <c r="J88" s="10" t="s">
        <v>936</v>
      </c>
      <c r="K88" s="692"/>
      <c r="L88" s="692"/>
      <c r="M88" s="693"/>
      <c r="N88" s="692"/>
      <c r="O88" s="692"/>
      <c r="P88" s="692"/>
      <c r="Q88" s="692"/>
      <c r="R88" s="692"/>
      <c r="S88" s="692"/>
      <c r="T88" s="692"/>
      <c r="U88" s="692"/>
      <c r="V88" s="692"/>
      <c r="W88" s="692"/>
      <c r="X88" s="692"/>
      <c r="Y88" s="633" t="s">
        <v>1210</v>
      </c>
      <c r="Z88" s="694">
        <v>5</v>
      </c>
      <c r="AA88" s="600">
        <v>0</v>
      </c>
      <c r="AB88" s="600">
        <v>8</v>
      </c>
      <c r="AC88" s="123">
        <v>1.6</v>
      </c>
      <c r="AD88" s="601">
        <v>891.6</v>
      </c>
      <c r="AE88" s="601">
        <v>490</v>
      </c>
      <c r="AF88" s="600"/>
      <c r="AG88" s="598"/>
      <c r="AH88" s="600"/>
      <c r="AI88" s="598"/>
      <c r="AJ88" s="598"/>
      <c r="AK88" s="600"/>
      <c r="AL88" s="598"/>
      <c r="AM88" s="600"/>
      <c r="AN88" s="598"/>
      <c r="AO88" s="600">
        <v>4</v>
      </c>
      <c r="AP88" s="598">
        <v>0.5</v>
      </c>
      <c r="AQ88" s="600">
        <v>3</v>
      </c>
      <c r="AR88" s="598">
        <v>0.6</v>
      </c>
      <c r="AS88" s="695">
        <v>4266</v>
      </c>
      <c r="AT88" s="600">
        <v>192</v>
      </c>
      <c r="AU88" s="602">
        <v>4.306864064602961E-2</v>
      </c>
      <c r="AV88" s="601">
        <v>4458</v>
      </c>
      <c r="AW88" s="601">
        <v>5640</v>
      </c>
      <c r="AX88" s="598">
        <v>0.79042553191489362</v>
      </c>
      <c r="AY88" s="695">
        <v>4266</v>
      </c>
      <c r="AZ88" s="600">
        <v>192</v>
      </c>
      <c r="BA88" s="601">
        <v>4458</v>
      </c>
      <c r="BB88" s="601">
        <v>2320</v>
      </c>
      <c r="BC88" s="598">
        <v>0.54383497421472105</v>
      </c>
      <c r="BD88" s="600">
        <v>130</v>
      </c>
      <c r="BE88" s="598">
        <v>0.67708333333333337</v>
      </c>
      <c r="BF88" s="601">
        <v>2450</v>
      </c>
      <c r="BG88" s="598">
        <v>0.54957379991027366</v>
      </c>
      <c r="BH88" s="600">
        <v>42</v>
      </c>
      <c r="BI88" s="598">
        <v>1.7142857142857144E-2</v>
      </c>
      <c r="BJ88" s="600">
        <v>17</v>
      </c>
      <c r="BK88" s="600">
        <v>4</v>
      </c>
      <c r="BL88" s="600">
        <v>21</v>
      </c>
      <c r="BM88" s="598">
        <v>0.5</v>
      </c>
      <c r="BN88" s="600">
        <v>5</v>
      </c>
      <c r="BO88" s="598">
        <v>2.0408163265306124E-3</v>
      </c>
      <c r="BP88" s="600">
        <v>98</v>
      </c>
      <c r="BQ88" s="598">
        <v>0.04</v>
      </c>
      <c r="BR88" s="601">
        <v>103</v>
      </c>
      <c r="BS88" s="598">
        <v>4.204081632653061E-2</v>
      </c>
      <c r="BT88" s="600">
        <v>4</v>
      </c>
      <c r="BU88" s="598">
        <v>0.5</v>
      </c>
      <c r="BV88" s="600">
        <v>3</v>
      </c>
      <c r="BW88" s="598">
        <v>0.6</v>
      </c>
    </row>
    <row r="89" spans="1:75" s="4" customFormat="1" x14ac:dyDescent="0.2">
      <c r="A89" s="691" t="s">
        <v>567</v>
      </c>
      <c r="B89" s="691" t="s">
        <v>576</v>
      </c>
      <c r="C89" s="691" t="s">
        <v>502</v>
      </c>
      <c r="D89" s="691" t="s">
        <v>507</v>
      </c>
      <c r="E89" s="691" t="s">
        <v>504</v>
      </c>
      <c r="F89" s="691" t="s">
        <v>505</v>
      </c>
      <c r="G89" s="591" t="s">
        <v>314</v>
      </c>
      <c r="H89" s="591" t="s">
        <v>1110</v>
      </c>
      <c r="I89" s="10" t="s">
        <v>935</v>
      </c>
      <c r="J89" s="10" t="s">
        <v>936</v>
      </c>
      <c r="K89" s="692"/>
      <c r="L89" s="692"/>
      <c r="M89" s="693"/>
      <c r="N89" s="692"/>
      <c r="O89" s="692"/>
      <c r="P89" s="692"/>
      <c r="Q89" s="692"/>
      <c r="R89" s="692"/>
      <c r="S89" s="692"/>
      <c r="T89" s="692"/>
      <c r="U89" s="692"/>
      <c r="V89" s="692"/>
      <c r="W89" s="692"/>
      <c r="X89" s="692"/>
      <c r="Y89" s="633" t="s">
        <v>1210</v>
      </c>
      <c r="Z89" s="694">
        <v>5</v>
      </c>
      <c r="AA89" s="600">
        <v>0</v>
      </c>
      <c r="AB89" s="600">
        <v>16</v>
      </c>
      <c r="AC89" s="123">
        <v>3.2</v>
      </c>
      <c r="AD89" s="601">
        <v>8562.4</v>
      </c>
      <c r="AE89" s="601">
        <v>3533.4</v>
      </c>
      <c r="AF89" s="600"/>
      <c r="AG89" s="598"/>
      <c r="AH89" s="600"/>
      <c r="AI89" s="598"/>
      <c r="AJ89" s="598"/>
      <c r="AK89" s="600"/>
      <c r="AL89" s="598"/>
      <c r="AM89" s="600"/>
      <c r="AN89" s="598"/>
      <c r="AO89" s="600">
        <v>4</v>
      </c>
      <c r="AP89" s="598">
        <v>0.25</v>
      </c>
      <c r="AQ89" s="600">
        <v>2</v>
      </c>
      <c r="AR89" s="598">
        <v>0.4</v>
      </c>
      <c r="AS89" s="695">
        <v>42767</v>
      </c>
      <c r="AT89" s="600">
        <v>45</v>
      </c>
      <c r="AU89" s="602">
        <v>1.0511071662150798E-3</v>
      </c>
      <c r="AV89" s="601">
        <v>42812</v>
      </c>
      <c r="AW89" s="601">
        <v>64300</v>
      </c>
      <c r="AX89" s="598">
        <v>0.66581648522550541</v>
      </c>
      <c r="AY89" s="695">
        <v>42767</v>
      </c>
      <c r="AZ89" s="600">
        <v>45</v>
      </c>
      <c r="BA89" s="601">
        <v>42812</v>
      </c>
      <c r="BB89" s="601">
        <v>17624</v>
      </c>
      <c r="BC89" s="598">
        <v>0.41209343652816421</v>
      </c>
      <c r="BD89" s="600">
        <v>43</v>
      </c>
      <c r="BE89" s="598">
        <v>0.9555555555555556</v>
      </c>
      <c r="BF89" s="601">
        <v>17667</v>
      </c>
      <c r="BG89" s="598">
        <v>0.41266467345604035</v>
      </c>
      <c r="BH89" s="600">
        <v>235</v>
      </c>
      <c r="BI89" s="598">
        <v>1.330163581819211E-2</v>
      </c>
      <c r="BJ89" s="600">
        <v>100</v>
      </c>
      <c r="BK89" s="600">
        <v>6</v>
      </c>
      <c r="BL89" s="600">
        <v>106</v>
      </c>
      <c r="BM89" s="598">
        <v>0.45106382978723403</v>
      </c>
      <c r="BN89" s="600">
        <v>53</v>
      </c>
      <c r="BO89" s="598">
        <v>2.9999433972943907E-3</v>
      </c>
      <c r="BP89" s="600">
        <v>954</v>
      </c>
      <c r="BQ89" s="598">
        <v>5.399898115129903E-2</v>
      </c>
      <c r="BR89" s="601">
        <v>1007</v>
      </c>
      <c r="BS89" s="598">
        <v>5.699892454859342E-2</v>
      </c>
      <c r="BT89" s="600">
        <v>3</v>
      </c>
      <c r="BU89" s="598">
        <v>0.1875</v>
      </c>
      <c r="BV89" s="600">
        <v>2</v>
      </c>
      <c r="BW89" s="598">
        <v>0.4</v>
      </c>
    </row>
    <row r="90" spans="1:75" s="4" customFormat="1" x14ac:dyDescent="0.2">
      <c r="A90" s="691" t="s">
        <v>567</v>
      </c>
      <c r="B90" s="691" t="s">
        <v>577</v>
      </c>
      <c r="C90" s="691" t="s">
        <v>502</v>
      </c>
      <c r="D90" s="691" t="s">
        <v>507</v>
      </c>
      <c r="E90" s="691" t="s">
        <v>504</v>
      </c>
      <c r="F90" s="691" t="s">
        <v>505</v>
      </c>
      <c r="G90" s="591" t="s">
        <v>314</v>
      </c>
      <c r="H90" s="591" t="s">
        <v>1110</v>
      </c>
      <c r="I90" s="10" t="s">
        <v>935</v>
      </c>
      <c r="J90" s="10" t="s">
        <v>936</v>
      </c>
      <c r="K90" s="692"/>
      <c r="L90" s="692"/>
      <c r="M90" s="693"/>
      <c r="N90" s="692"/>
      <c r="O90" s="692"/>
      <c r="P90" s="692"/>
      <c r="Q90" s="692"/>
      <c r="R90" s="692"/>
      <c r="S90" s="692"/>
      <c r="T90" s="692"/>
      <c r="U90" s="692"/>
      <c r="V90" s="692"/>
      <c r="W90" s="692"/>
      <c r="X90" s="692"/>
      <c r="Y90" s="633" t="s">
        <v>1210</v>
      </c>
      <c r="Z90" s="694">
        <v>5</v>
      </c>
      <c r="AA90" s="600">
        <v>0</v>
      </c>
      <c r="AB90" s="600">
        <v>8</v>
      </c>
      <c r="AC90" s="123">
        <v>1.6</v>
      </c>
      <c r="AD90" s="601">
        <v>8585.2000000000007</v>
      </c>
      <c r="AE90" s="601">
        <v>3576.6</v>
      </c>
      <c r="AF90" s="600"/>
      <c r="AG90" s="598"/>
      <c r="AH90" s="600"/>
      <c r="AI90" s="598"/>
      <c r="AJ90" s="598"/>
      <c r="AK90" s="600"/>
      <c r="AL90" s="598"/>
      <c r="AM90" s="600"/>
      <c r="AN90" s="598"/>
      <c r="AO90" s="600">
        <v>2</v>
      </c>
      <c r="AP90" s="598">
        <v>0.25</v>
      </c>
      <c r="AQ90" s="600">
        <v>2</v>
      </c>
      <c r="AR90" s="598">
        <v>0.4</v>
      </c>
      <c r="AS90" s="695">
        <v>42891</v>
      </c>
      <c r="AT90" s="600">
        <v>35</v>
      </c>
      <c r="AU90" s="602">
        <v>8.1535666029911946E-4</v>
      </c>
      <c r="AV90" s="601">
        <v>42926</v>
      </c>
      <c r="AW90" s="601">
        <v>63200</v>
      </c>
      <c r="AX90" s="598">
        <v>0.67920886075949372</v>
      </c>
      <c r="AY90" s="695">
        <v>42891</v>
      </c>
      <c r="AZ90" s="600">
        <v>35</v>
      </c>
      <c r="BA90" s="601">
        <v>42926</v>
      </c>
      <c r="BB90" s="601">
        <v>17852</v>
      </c>
      <c r="BC90" s="598">
        <v>0.41621785456156302</v>
      </c>
      <c r="BD90" s="600">
        <v>31</v>
      </c>
      <c r="BE90" s="598">
        <v>0.88571428571428568</v>
      </c>
      <c r="BF90" s="601">
        <v>17883</v>
      </c>
      <c r="BG90" s="598">
        <v>0.41660066160369008</v>
      </c>
      <c r="BH90" s="600">
        <v>178</v>
      </c>
      <c r="BI90" s="598">
        <v>9.9535872057261079E-3</v>
      </c>
      <c r="BJ90" s="600">
        <v>84</v>
      </c>
      <c r="BK90" s="600">
        <v>4</v>
      </c>
      <c r="BL90" s="600">
        <v>88</v>
      </c>
      <c r="BM90" s="598">
        <v>0.4943820224719101</v>
      </c>
      <c r="BN90" s="600">
        <v>22</v>
      </c>
      <c r="BO90" s="598">
        <v>1.2302186434043506E-3</v>
      </c>
      <c r="BP90" s="600">
        <v>1000</v>
      </c>
      <c r="BQ90" s="598">
        <v>5.5919029245652292E-2</v>
      </c>
      <c r="BR90" s="601">
        <v>1022</v>
      </c>
      <c r="BS90" s="598">
        <v>5.7149247889056648E-2</v>
      </c>
      <c r="BT90" s="600">
        <v>5</v>
      </c>
      <c r="BU90" s="598">
        <v>0.625</v>
      </c>
      <c r="BV90" s="600">
        <v>3</v>
      </c>
      <c r="BW90" s="598">
        <v>0.6</v>
      </c>
    </row>
    <row r="91" spans="1:75" s="4" customFormat="1" x14ac:dyDescent="0.2">
      <c r="A91" s="691" t="s">
        <v>567</v>
      </c>
      <c r="B91" s="691" t="s">
        <v>578</v>
      </c>
      <c r="C91" s="691" t="s">
        <v>502</v>
      </c>
      <c r="D91" s="691" t="s">
        <v>507</v>
      </c>
      <c r="E91" s="691" t="s">
        <v>504</v>
      </c>
      <c r="F91" s="691" t="s">
        <v>505</v>
      </c>
      <c r="G91" s="591" t="s">
        <v>314</v>
      </c>
      <c r="H91" s="591" t="s">
        <v>1110</v>
      </c>
      <c r="I91" s="10" t="s">
        <v>935</v>
      </c>
      <c r="J91" s="10" t="s">
        <v>936</v>
      </c>
      <c r="K91" s="692"/>
      <c r="L91" s="692"/>
      <c r="M91" s="693"/>
      <c r="N91" s="692"/>
      <c r="O91" s="692"/>
      <c r="P91" s="692"/>
      <c r="Q91" s="692"/>
      <c r="R91" s="692"/>
      <c r="S91" s="692"/>
      <c r="T91" s="692"/>
      <c r="U91" s="692"/>
      <c r="V91" s="692"/>
      <c r="W91" s="692"/>
      <c r="X91" s="692"/>
      <c r="Y91" s="633" t="s">
        <v>1210</v>
      </c>
      <c r="Z91" s="694">
        <v>5</v>
      </c>
      <c r="AA91" s="600">
        <v>0</v>
      </c>
      <c r="AB91" s="600">
        <v>18</v>
      </c>
      <c r="AC91" s="123">
        <v>3.6</v>
      </c>
      <c r="AD91" s="601">
        <v>7905.4</v>
      </c>
      <c r="AE91" s="601">
        <v>3451.6</v>
      </c>
      <c r="AF91" s="600"/>
      <c r="AG91" s="598"/>
      <c r="AH91" s="600"/>
      <c r="AI91" s="598"/>
      <c r="AJ91" s="598"/>
      <c r="AK91" s="600"/>
      <c r="AL91" s="598"/>
      <c r="AM91" s="600"/>
      <c r="AN91" s="598"/>
      <c r="AO91" s="600">
        <v>3</v>
      </c>
      <c r="AP91" s="598">
        <v>0.16666666666666666</v>
      </c>
      <c r="AQ91" s="600">
        <v>3</v>
      </c>
      <c r="AR91" s="598">
        <v>0.6</v>
      </c>
      <c r="AS91" s="695">
        <v>39491</v>
      </c>
      <c r="AT91" s="600">
        <v>36</v>
      </c>
      <c r="AU91" s="602">
        <v>9.107698535178486E-4</v>
      </c>
      <c r="AV91" s="601">
        <v>39527</v>
      </c>
      <c r="AW91" s="601">
        <v>56300</v>
      </c>
      <c r="AX91" s="598">
        <v>0.70207815275310836</v>
      </c>
      <c r="AY91" s="695">
        <v>39491</v>
      </c>
      <c r="AZ91" s="600">
        <v>36</v>
      </c>
      <c r="BA91" s="601">
        <v>39527</v>
      </c>
      <c r="BB91" s="601">
        <v>17222</v>
      </c>
      <c r="BC91" s="598">
        <v>0.43609936441214453</v>
      </c>
      <c r="BD91" s="600">
        <v>36</v>
      </c>
      <c r="BE91" s="598">
        <v>1</v>
      </c>
      <c r="BF91" s="601">
        <v>17258</v>
      </c>
      <c r="BG91" s="598">
        <v>0.43661294811141749</v>
      </c>
      <c r="BH91" s="600">
        <v>194</v>
      </c>
      <c r="BI91" s="598">
        <v>1.1241163518368293E-2</v>
      </c>
      <c r="BJ91" s="600">
        <v>111</v>
      </c>
      <c r="BK91" s="600">
        <v>4</v>
      </c>
      <c r="BL91" s="600">
        <v>115</v>
      </c>
      <c r="BM91" s="598">
        <v>0.59278350515463918</v>
      </c>
      <c r="BN91" s="600">
        <v>65</v>
      </c>
      <c r="BO91" s="598">
        <v>3.7663692200718508E-3</v>
      </c>
      <c r="BP91" s="600">
        <v>928</v>
      </c>
      <c r="BQ91" s="598">
        <v>5.3772163634256576E-2</v>
      </c>
      <c r="BR91" s="601">
        <v>993</v>
      </c>
      <c r="BS91" s="598">
        <v>5.7538532854328431E-2</v>
      </c>
      <c r="BT91" s="600">
        <v>6</v>
      </c>
      <c r="BU91" s="598">
        <v>0.33333333333333331</v>
      </c>
      <c r="BV91" s="600">
        <v>1</v>
      </c>
      <c r="BW91" s="598">
        <v>0.2</v>
      </c>
    </row>
    <row r="92" spans="1:75" s="4" customFormat="1" x14ac:dyDescent="0.2">
      <c r="A92" s="691" t="s">
        <v>567</v>
      </c>
      <c r="B92" s="691" t="s">
        <v>579</v>
      </c>
      <c r="C92" s="691" t="s">
        <v>502</v>
      </c>
      <c r="D92" s="691" t="s">
        <v>509</v>
      </c>
      <c r="E92" s="691" t="s">
        <v>504</v>
      </c>
      <c r="F92" s="691" t="s">
        <v>505</v>
      </c>
      <c r="G92" s="591" t="s">
        <v>314</v>
      </c>
      <c r="H92" s="591" t="s">
        <v>1110</v>
      </c>
      <c r="I92" s="10" t="s">
        <v>935</v>
      </c>
      <c r="J92" s="10" t="s">
        <v>936</v>
      </c>
      <c r="K92" s="692" t="s">
        <v>1213</v>
      </c>
      <c r="L92" s="724" t="s">
        <v>1264</v>
      </c>
      <c r="M92" s="724" t="s">
        <v>1265</v>
      </c>
      <c r="N92" s="692" t="s">
        <v>1211</v>
      </c>
      <c r="O92" s="692"/>
      <c r="P92" s="692" t="s">
        <v>1211</v>
      </c>
      <c r="Q92" s="692"/>
      <c r="R92" s="692" t="s">
        <v>1214</v>
      </c>
      <c r="S92" s="701">
        <v>252050</v>
      </c>
      <c r="T92" s="702">
        <v>3784</v>
      </c>
      <c r="U92" s="702">
        <v>547</v>
      </c>
      <c r="V92" s="702">
        <v>1361</v>
      </c>
      <c r="W92" s="702">
        <v>661</v>
      </c>
      <c r="X92" s="702">
        <v>49</v>
      </c>
      <c r="Y92" s="633"/>
      <c r="Z92" s="694">
        <v>1</v>
      </c>
      <c r="AA92" s="600">
        <v>0</v>
      </c>
      <c r="AB92" s="600">
        <v>10</v>
      </c>
      <c r="AC92" s="123">
        <v>10</v>
      </c>
      <c r="AD92" s="601">
        <v>250596</v>
      </c>
      <c r="AE92" s="601">
        <v>105286</v>
      </c>
      <c r="AF92" s="600">
        <v>1</v>
      </c>
      <c r="AG92" s="598">
        <v>0.1</v>
      </c>
      <c r="AH92" s="600">
        <v>3</v>
      </c>
      <c r="AI92" s="598" t="s">
        <v>1215</v>
      </c>
      <c r="AJ92" s="598" t="s">
        <v>310</v>
      </c>
      <c r="AK92" s="600">
        <v>0</v>
      </c>
      <c r="AL92" s="598">
        <v>0</v>
      </c>
      <c r="AM92" s="600">
        <v>1</v>
      </c>
      <c r="AN92" s="598"/>
      <c r="AO92" s="600"/>
      <c r="AP92" s="598"/>
      <c r="AQ92" s="600"/>
      <c r="AR92" s="598"/>
      <c r="AS92" s="695">
        <v>250305</v>
      </c>
      <c r="AT92" s="600">
        <v>291</v>
      </c>
      <c r="AU92" s="602">
        <v>1.1612316238088396E-3</v>
      </c>
      <c r="AV92" s="601">
        <v>250596</v>
      </c>
      <c r="AW92" s="601">
        <v>365680</v>
      </c>
      <c r="AX92" s="598">
        <v>0.68528768322030187</v>
      </c>
      <c r="AY92" s="695">
        <v>250305</v>
      </c>
      <c r="AZ92" s="600">
        <v>291</v>
      </c>
      <c r="BA92" s="601">
        <v>250596</v>
      </c>
      <c r="BB92" s="601">
        <v>104998</v>
      </c>
      <c r="BC92" s="598">
        <v>0.41948023411438046</v>
      </c>
      <c r="BD92" s="600">
        <v>288</v>
      </c>
      <c r="BE92" s="598">
        <v>0.98969072164948457</v>
      </c>
      <c r="BF92" s="601">
        <v>105286</v>
      </c>
      <c r="BG92" s="598">
        <v>0.42014238056473369</v>
      </c>
      <c r="BH92" s="600">
        <v>1361</v>
      </c>
      <c r="BI92" s="598">
        <v>1.2926694907205136E-2</v>
      </c>
      <c r="BJ92" s="600">
        <v>669</v>
      </c>
      <c r="BK92" s="600">
        <v>49</v>
      </c>
      <c r="BL92" s="600">
        <v>718</v>
      </c>
      <c r="BM92" s="598">
        <v>0.52755326965466565</v>
      </c>
      <c r="BN92" s="600">
        <v>229</v>
      </c>
      <c r="BO92" s="598">
        <v>2.1750280189198946E-3</v>
      </c>
      <c r="BP92" s="600">
        <v>1544</v>
      </c>
      <c r="BQ92" s="598">
        <v>1.4664817734551602E-2</v>
      </c>
      <c r="BR92" s="601">
        <v>1773</v>
      </c>
      <c r="BS92" s="598">
        <v>1.6839845753471496E-2</v>
      </c>
      <c r="BT92" s="600">
        <v>2</v>
      </c>
      <c r="BU92" s="598">
        <v>0.2</v>
      </c>
      <c r="BV92" s="600">
        <v>0</v>
      </c>
      <c r="BW92" s="598">
        <v>0</v>
      </c>
    </row>
    <row r="93" spans="1:75" s="4" customFormat="1" x14ac:dyDescent="0.2">
      <c r="A93" s="691" t="s">
        <v>567</v>
      </c>
      <c r="B93" s="691" t="s">
        <v>579</v>
      </c>
      <c r="C93" s="691" t="s">
        <v>580</v>
      </c>
      <c r="D93" s="691" t="s">
        <v>527</v>
      </c>
      <c r="E93" s="691" t="s">
        <v>504</v>
      </c>
      <c r="F93" s="691" t="s">
        <v>505</v>
      </c>
      <c r="G93" s="591" t="s">
        <v>314</v>
      </c>
      <c r="H93" s="591" t="s">
        <v>1110</v>
      </c>
      <c r="I93" s="10" t="s">
        <v>935</v>
      </c>
      <c r="J93" s="10" t="s">
        <v>936</v>
      </c>
      <c r="K93" s="692"/>
      <c r="L93" s="692"/>
      <c r="M93" s="693"/>
      <c r="N93" s="692"/>
      <c r="O93" s="692"/>
      <c r="P93" s="692"/>
      <c r="Q93" s="692"/>
      <c r="R93" s="692"/>
      <c r="S93" s="692"/>
      <c r="T93" s="692"/>
      <c r="U93" s="692"/>
      <c r="V93" s="692"/>
      <c r="W93" s="692"/>
      <c r="X93" s="692"/>
      <c r="Y93" s="633"/>
      <c r="Z93" s="694">
        <v>1</v>
      </c>
      <c r="AA93" s="600">
        <v>0</v>
      </c>
      <c r="AB93" s="600">
        <v>2</v>
      </c>
      <c r="AC93" s="123">
        <v>2</v>
      </c>
      <c r="AD93" s="601">
        <v>6538</v>
      </c>
      <c r="AE93" s="601">
        <v>3739</v>
      </c>
      <c r="AF93" s="600">
        <v>0</v>
      </c>
      <c r="AG93" s="598">
        <v>0</v>
      </c>
      <c r="AH93" s="600">
        <v>0</v>
      </c>
      <c r="AI93" s="598"/>
      <c r="AJ93" s="598"/>
      <c r="AK93" s="600">
        <v>0</v>
      </c>
      <c r="AL93" s="598">
        <v>0</v>
      </c>
      <c r="AM93" s="600">
        <v>0</v>
      </c>
      <c r="AN93" s="598"/>
      <c r="AO93" s="600">
        <v>2</v>
      </c>
      <c r="AP93" s="598">
        <v>1</v>
      </c>
      <c r="AQ93" s="600">
        <v>1</v>
      </c>
      <c r="AR93" s="598">
        <v>1</v>
      </c>
      <c r="AS93" s="695">
        <v>6396</v>
      </c>
      <c r="AT93" s="600">
        <v>142</v>
      </c>
      <c r="AU93" s="602">
        <v>2.1719180177424288E-2</v>
      </c>
      <c r="AV93" s="601">
        <v>6538</v>
      </c>
      <c r="AW93" s="601">
        <v>8480</v>
      </c>
      <c r="AX93" s="598">
        <v>0.77099056603773586</v>
      </c>
      <c r="AY93" s="695">
        <v>6396</v>
      </c>
      <c r="AZ93" s="600">
        <v>142</v>
      </c>
      <c r="BA93" s="601">
        <v>6538</v>
      </c>
      <c r="BB93" s="601">
        <v>3616</v>
      </c>
      <c r="BC93" s="598">
        <v>0.56535334584115071</v>
      </c>
      <c r="BD93" s="600">
        <v>123</v>
      </c>
      <c r="BE93" s="598">
        <v>0.86619718309859151</v>
      </c>
      <c r="BF93" s="601">
        <v>3739</v>
      </c>
      <c r="BG93" s="598">
        <v>0.57188742734781284</v>
      </c>
      <c r="BH93" s="600">
        <v>61</v>
      </c>
      <c r="BI93" s="598">
        <v>1.6314522599625569E-2</v>
      </c>
      <c r="BJ93" s="600">
        <v>27</v>
      </c>
      <c r="BK93" s="600">
        <v>11</v>
      </c>
      <c r="BL93" s="600">
        <v>38</v>
      </c>
      <c r="BM93" s="598">
        <v>0.62295081967213117</v>
      </c>
      <c r="BN93" s="600">
        <v>0</v>
      </c>
      <c r="BO93" s="598">
        <v>0</v>
      </c>
      <c r="BP93" s="600">
        <v>227</v>
      </c>
      <c r="BQ93" s="598">
        <v>6.0711420165819735E-2</v>
      </c>
      <c r="BR93" s="601">
        <v>227</v>
      </c>
      <c r="BS93" s="598">
        <v>6.0711420165819735E-2</v>
      </c>
      <c r="BT93" s="600">
        <v>1</v>
      </c>
      <c r="BU93" s="598">
        <v>0.5</v>
      </c>
      <c r="BV93" s="600">
        <v>1</v>
      </c>
      <c r="BW93" s="598">
        <v>1</v>
      </c>
    </row>
    <row r="94" spans="1:75" s="4" customFormat="1" x14ac:dyDescent="0.2">
      <c r="A94" s="691" t="s">
        <v>567</v>
      </c>
      <c r="B94" s="691" t="s">
        <v>579</v>
      </c>
      <c r="C94" s="691" t="s">
        <v>581</v>
      </c>
      <c r="D94" s="691" t="s">
        <v>527</v>
      </c>
      <c r="E94" s="691" t="s">
        <v>504</v>
      </c>
      <c r="F94" s="691" t="s">
        <v>505</v>
      </c>
      <c r="G94" s="591" t="s">
        <v>314</v>
      </c>
      <c r="H94" s="591" t="s">
        <v>1110</v>
      </c>
      <c r="I94" s="10" t="s">
        <v>935</v>
      </c>
      <c r="J94" s="10" t="s">
        <v>936</v>
      </c>
      <c r="K94" s="692"/>
      <c r="L94" s="692"/>
      <c r="M94" s="693"/>
      <c r="N94" s="692"/>
      <c r="O94" s="692"/>
      <c r="P94" s="692"/>
      <c r="Q94" s="692"/>
      <c r="R94" s="692"/>
      <c r="S94" s="692"/>
      <c r="T94" s="692"/>
      <c r="U94" s="692"/>
      <c r="V94" s="692"/>
      <c r="W94" s="692"/>
      <c r="X94" s="692"/>
      <c r="Y94" s="633"/>
      <c r="Z94" s="694">
        <v>2</v>
      </c>
      <c r="AA94" s="600">
        <v>0</v>
      </c>
      <c r="AB94" s="600">
        <v>9</v>
      </c>
      <c r="AC94" s="123">
        <v>4.5</v>
      </c>
      <c r="AD94" s="601">
        <v>20734.5</v>
      </c>
      <c r="AE94" s="601">
        <v>8225.5</v>
      </c>
      <c r="AF94" s="600">
        <v>1</v>
      </c>
      <c r="AG94" s="598">
        <v>0.1111111111111111</v>
      </c>
      <c r="AH94" s="600">
        <v>1</v>
      </c>
      <c r="AI94" s="598"/>
      <c r="AJ94" s="598"/>
      <c r="AK94" s="600">
        <v>1</v>
      </c>
      <c r="AL94" s="598">
        <v>0.5</v>
      </c>
      <c r="AM94" s="600">
        <v>1</v>
      </c>
      <c r="AN94" s="598"/>
      <c r="AO94" s="600">
        <v>2</v>
      </c>
      <c r="AP94" s="598">
        <v>0.22222222222222221</v>
      </c>
      <c r="AQ94" s="600">
        <v>0</v>
      </c>
      <c r="AR94" s="598">
        <v>0</v>
      </c>
      <c r="AS94" s="695">
        <v>41460</v>
      </c>
      <c r="AT94" s="600">
        <v>9</v>
      </c>
      <c r="AU94" s="602">
        <v>2.1702958836721407E-4</v>
      </c>
      <c r="AV94" s="601">
        <v>41469</v>
      </c>
      <c r="AW94" s="601">
        <v>59900</v>
      </c>
      <c r="AX94" s="598">
        <v>0.69230383973288812</v>
      </c>
      <c r="AY94" s="695">
        <v>41460</v>
      </c>
      <c r="AZ94" s="600">
        <v>9</v>
      </c>
      <c r="BA94" s="601">
        <v>41469</v>
      </c>
      <c r="BB94" s="601">
        <v>16441</v>
      </c>
      <c r="BC94" s="598">
        <v>0.3965508924264351</v>
      </c>
      <c r="BD94" s="600">
        <v>10</v>
      </c>
      <c r="BE94" s="598">
        <v>1.1111111111111112</v>
      </c>
      <c r="BF94" s="601">
        <v>16451</v>
      </c>
      <c r="BG94" s="598">
        <v>0.39670597313655986</v>
      </c>
      <c r="BH94" s="600">
        <v>150</v>
      </c>
      <c r="BI94" s="598">
        <v>9.1179867485259251E-3</v>
      </c>
      <c r="BJ94" s="600">
        <v>85</v>
      </c>
      <c r="BK94" s="600">
        <v>2</v>
      </c>
      <c r="BL94" s="600">
        <v>87</v>
      </c>
      <c r="BM94" s="598">
        <v>0.57999999999999996</v>
      </c>
      <c r="BN94" s="600">
        <v>26</v>
      </c>
      <c r="BO94" s="598">
        <v>1.5804510364111604E-3</v>
      </c>
      <c r="BP94" s="600">
        <v>640</v>
      </c>
      <c r="BQ94" s="598">
        <v>3.8903410127043951E-2</v>
      </c>
      <c r="BR94" s="601">
        <v>666</v>
      </c>
      <c r="BS94" s="598">
        <v>4.0483861163455107E-2</v>
      </c>
      <c r="BT94" s="600">
        <v>5</v>
      </c>
      <c r="BU94" s="598">
        <v>0.55555555555555558</v>
      </c>
      <c r="BV94" s="600">
        <v>2</v>
      </c>
      <c r="BW94" s="598">
        <v>1</v>
      </c>
    </row>
    <row r="95" spans="1:75" s="4" customFormat="1" x14ac:dyDescent="0.2">
      <c r="A95" s="691" t="s">
        <v>567</v>
      </c>
      <c r="B95" s="691" t="s">
        <v>579</v>
      </c>
      <c r="C95" s="691" t="s">
        <v>582</v>
      </c>
      <c r="D95" s="691" t="s">
        <v>527</v>
      </c>
      <c r="E95" s="691" t="s">
        <v>504</v>
      </c>
      <c r="F95" s="691" t="s">
        <v>505</v>
      </c>
      <c r="G95" s="591" t="s">
        <v>314</v>
      </c>
      <c r="H95" s="591" t="s">
        <v>1110</v>
      </c>
      <c r="I95" s="10" t="s">
        <v>935</v>
      </c>
      <c r="J95" s="10" t="s">
        <v>936</v>
      </c>
      <c r="K95" s="692"/>
      <c r="L95" s="692"/>
      <c r="M95" s="693"/>
      <c r="N95" s="692"/>
      <c r="O95" s="692"/>
      <c r="P95" s="692"/>
      <c r="Q95" s="692"/>
      <c r="R95" s="692"/>
      <c r="S95" s="692"/>
      <c r="T95" s="692"/>
      <c r="U95" s="692"/>
      <c r="V95" s="692"/>
      <c r="W95" s="692"/>
      <c r="X95" s="692"/>
      <c r="Y95" s="633"/>
      <c r="Z95" s="694">
        <v>2</v>
      </c>
      <c r="AA95" s="600">
        <v>0</v>
      </c>
      <c r="AB95" s="600">
        <v>8</v>
      </c>
      <c r="AC95" s="123">
        <v>4</v>
      </c>
      <c r="AD95" s="601">
        <v>19523.5</v>
      </c>
      <c r="AE95" s="601">
        <v>8805.5</v>
      </c>
      <c r="AF95" s="600">
        <v>1</v>
      </c>
      <c r="AG95" s="598">
        <v>0.125</v>
      </c>
      <c r="AH95" s="600">
        <v>1</v>
      </c>
      <c r="AI95" s="598"/>
      <c r="AJ95" s="598"/>
      <c r="AK95" s="600">
        <v>1</v>
      </c>
      <c r="AL95" s="598">
        <v>0.5</v>
      </c>
      <c r="AM95" s="600">
        <v>1</v>
      </c>
      <c r="AN95" s="598"/>
      <c r="AO95" s="600">
        <v>2</v>
      </c>
      <c r="AP95" s="598">
        <v>0.25</v>
      </c>
      <c r="AQ95" s="600">
        <v>1</v>
      </c>
      <c r="AR95" s="598">
        <v>0.5</v>
      </c>
      <c r="AS95" s="695">
        <v>39013</v>
      </c>
      <c r="AT95" s="600">
        <v>34</v>
      </c>
      <c r="AU95" s="602">
        <v>8.7074551181908985E-4</v>
      </c>
      <c r="AV95" s="601">
        <v>39047</v>
      </c>
      <c r="AW95" s="601">
        <v>55100</v>
      </c>
      <c r="AX95" s="598">
        <v>0.70865698729582582</v>
      </c>
      <c r="AY95" s="695">
        <v>39013</v>
      </c>
      <c r="AZ95" s="600">
        <v>34</v>
      </c>
      <c r="BA95" s="601">
        <v>39047</v>
      </c>
      <c r="BB95" s="601">
        <v>17570</v>
      </c>
      <c r="BC95" s="598">
        <v>0.4503626996129495</v>
      </c>
      <c r="BD95" s="600">
        <v>41</v>
      </c>
      <c r="BE95" s="598">
        <v>1.2058823529411764</v>
      </c>
      <c r="BF95" s="601">
        <v>17611</v>
      </c>
      <c r="BG95" s="598">
        <v>0.45102056496017617</v>
      </c>
      <c r="BH95" s="600">
        <v>210</v>
      </c>
      <c r="BI95" s="598">
        <v>1.19243654534098E-2</v>
      </c>
      <c r="BJ95" s="600">
        <v>117</v>
      </c>
      <c r="BK95" s="600">
        <v>8</v>
      </c>
      <c r="BL95" s="600">
        <v>125</v>
      </c>
      <c r="BM95" s="598">
        <v>0.59523809523809523</v>
      </c>
      <c r="BN95" s="600">
        <v>21</v>
      </c>
      <c r="BO95" s="598">
        <v>1.1924365453409801E-3</v>
      </c>
      <c r="BP95" s="600">
        <v>725</v>
      </c>
      <c r="BQ95" s="598">
        <v>4.1167452160581458E-2</v>
      </c>
      <c r="BR95" s="601">
        <v>746</v>
      </c>
      <c r="BS95" s="598">
        <v>4.2359888705922437E-2</v>
      </c>
      <c r="BT95" s="600">
        <v>4</v>
      </c>
      <c r="BU95" s="598">
        <v>0.5</v>
      </c>
      <c r="BV95" s="600">
        <v>1</v>
      </c>
      <c r="BW95" s="598">
        <v>0.5</v>
      </c>
    </row>
    <row r="96" spans="1:75" s="4" customFormat="1" x14ac:dyDescent="0.2">
      <c r="A96" s="691" t="s">
        <v>567</v>
      </c>
      <c r="B96" s="691" t="s">
        <v>579</v>
      </c>
      <c r="C96" s="691" t="s">
        <v>583</v>
      </c>
      <c r="D96" s="691" t="s">
        <v>527</v>
      </c>
      <c r="E96" s="691" t="s">
        <v>504</v>
      </c>
      <c r="F96" s="691" t="s">
        <v>505</v>
      </c>
      <c r="G96" s="591" t="s">
        <v>314</v>
      </c>
      <c r="H96" s="591" t="s">
        <v>1110</v>
      </c>
      <c r="I96" s="10" t="s">
        <v>935</v>
      </c>
      <c r="J96" s="10" t="s">
        <v>936</v>
      </c>
      <c r="K96" s="692"/>
      <c r="L96" s="692"/>
      <c r="M96" s="693"/>
      <c r="N96" s="692"/>
      <c r="O96" s="692"/>
      <c r="P96" s="692"/>
      <c r="Q96" s="692"/>
      <c r="R96" s="692"/>
      <c r="S96" s="692"/>
      <c r="T96" s="692"/>
      <c r="U96" s="692"/>
      <c r="V96" s="692"/>
      <c r="W96" s="692"/>
      <c r="X96" s="692"/>
      <c r="Y96" s="633"/>
      <c r="Z96" s="694">
        <v>2</v>
      </c>
      <c r="AA96" s="600">
        <v>0</v>
      </c>
      <c r="AB96" s="600">
        <v>10</v>
      </c>
      <c r="AC96" s="123">
        <v>5</v>
      </c>
      <c r="AD96" s="601">
        <v>19156.5</v>
      </c>
      <c r="AE96" s="601">
        <v>7349</v>
      </c>
      <c r="AF96" s="600">
        <v>1</v>
      </c>
      <c r="AG96" s="598">
        <v>0.1</v>
      </c>
      <c r="AH96" s="600">
        <v>0</v>
      </c>
      <c r="AI96" s="598"/>
      <c r="AJ96" s="598"/>
      <c r="AK96" s="600">
        <v>1</v>
      </c>
      <c r="AL96" s="598">
        <v>0.5</v>
      </c>
      <c r="AM96" s="600">
        <v>1</v>
      </c>
      <c r="AN96" s="598"/>
      <c r="AO96" s="600">
        <v>2</v>
      </c>
      <c r="AP96" s="598">
        <v>0.2</v>
      </c>
      <c r="AQ96" s="600">
        <v>1</v>
      </c>
      <c r="AR96" s="598">
        <v>0.5</v>
      </c>
      <c r="AS96" s="695">
        <v>38287</v>
      </c>
      <c r="AT96" s="600">
        <v>26</v>
      </c>
      <c r="AU96" s="602">
        <v>6.786208336595934E-4</v>
      </c>
      <c r="AV96" s="601">
        <v>38313</v>
      </c>
      <c r="AW96" s="601">
        <v>58400</v>
      </c>
      <c r="AX96" s="598">
        <v>0.65604452054794515</v>
      </c>
      <c r="AY96" s="695">
        <v>38287</v>
      </c>
      <c r="AZ96" s="600">
        <v>26</v>
      </c>
      <c r="BA96" s="601">
        <v>38313</v>
      </c>
      <c r="BB96" s="601">
        <v>14665</v>
      </c>
      <c r="BC96" s="598">
        <v>0.38302818188941418</v>
      </c>
      <c r="BD96" s="600">
        <v>33</v>
      </c>
      <c r="BE96" s="598">
        <v>1.2692307692307692</v>
      </c>
      <c r="BF96" s="601">
        <v>14698</v>
      </c>
      <c r="BG96" s="598">
        <v>0.38362957742802706</v>
      </c>
      <c r="BH96" s="600">
        <v>333</v>
      </c>
      <c r="BI96" s="598">
        <v>2.2656143693019458E-2</v>
      </c>
      <c r="BJ96" s="600">
        <v>137</v>
      </c>
      <c r="BK96" s="600">
        <v>14</v>
      </c>
      <c r="BL96" s="600">
        <v>151</v>
      </c>
      <c r="BM96" s="598">
        <v>0.45345345345345345</v>
      </c>
      <c r="BN96" s="600">
        <v>35</v>
      </c>
      <c r="BO96" s="598">
        <v>2.3812763641311743E-3</v>
      </c>
      <c r="BP96" s="600">
        <v>464</v>
      </c>
      <c r="BQ96" s="598">
        <v>3.1568920941624709E-2</v>
      </c>
      <c r="BR96" s="601">
        <v>499</v>
      </c>
      <c r="BS96" s="598">
        <v>3.3950197305755887E-2</v>
      </c>
      <c r="BT96" s="600">
        <v>3</v>
      </c>
      <c r="BU96" s="598">
        <v>0.3</v>
      </c>
      <c r="BV96" s="600">
        <v>0</v>
      </c>
      <c r="BW96" s="598">
        <v>0</v>
      </c>
    </row>
    <row r="97" spans="1:75" s="4" customFormat="1" x14ac:dyDescent="0.2">
      <c r="A97" s="691" t="s">
        <v>567</v>
      </c>
      <c r="B97" s="691" t="s">
        <v>579</v>
      </c>
      <c r="C97" s="691" t="s">
        <v>584</v>
      </c>
      <c r="D97" s="691" t="s">
        <v>527</v>
      </c>
      <c r="E97" s="691" t="s">
        <v>504</v>
      </c>
      <c r="F97" s="691" t="s">
        <v>505</v>
      </c>
      <c r="G97" s="591" t="s">
        <v>314</v>
      </c>
      <c r="H97" s="591" t="s">
        <v>1110</v>
      </c>
      <c r="I97" s="10" t="s">
        <v>935</v>
      </c>
      <c r="J97" s="10" t="s">
        <v>936</v>
      </c>
      <c r="K97" s="692"/>
      <c r="L97" s="692"/>
      <c r="M97" s="693"/>
      <c r="N97" s="692"/>
      <c r="O97" s="692"/>
      <c r="P97" s="692"/>
      <c r="Q97" s="692"/>
      <c r="R97" s="692"/>
      <c r="S97" s="692"/>
      <c r="T97" s="692"/>
      <c r="U97" s="692"/>
      <c r="V97" s="692"/>
      <c r="W97" s="692"/>
      <c r="X97" s="692"/>
      <c r="Y97" s="633"/>
      <c r="Z97" s="694">
        <v>2</v>
      </c>
      <c r="AA97" s="600">
        <v>0</v>
      </c>
      <c r="AB97" s="600">
        <v>8</v>
      </c>
      <c r="AC97" s="123">
        <v>4</v>
      </c>
      <c r="AD97" s="601">
        <v>21398.5</v>
      </c>
      <c r="AE97" s="601">
        <v>8827.5</v>
      </c>
      <c r="AF97" s="600">
        <v>2</v>
      </c>
      <c r="AG97" s="598">
        <v>0.25</v>
      </c>
      <c r="AH97" s="600">
        <v>0</v>
      </c>
      <c r="AI97" s="598"/>
      <c r="AJ97" s="598"/>
      <c r="AK97" s="600">
        <v>2</v>
      </c>
      <c r="AL97" s="598">
        <v>1</v>
      </c>
      <c r="AM97" s="600">
        <v>2</v>
      </c>
      <c r="AN97" s="598"/>
      <c r="AO97" s="600">
        <v>1</v>
      </c>
      <c r="AP97" s="598">
        <v>0.125</v>
      </c>
      <c r="AQ97" s="600">
        <v>0</v>
      </c>
      <c r="AR97" s="598">
        <v>0</v>
      </c>
      <c r="AS97" s="695">
        <v>42767</v>
      </c>
      <c r="AT97" s="600">
        <v>30</v>
      </c>
      <c r="AU97" s="602">
        <v>7.0098371381171576E-4</v>
      </c>
      <c r="AV97" s="601">
        <v>42797</v>
      </c>
      <c r="AW97" s="601">
        <v>64300</v>
      </c>
      <c r="AX97" s="598">
        <v>0.6655832037325039</v>
      </c>
      <c r="AY97" s="695">
        <v>42767</v>
      </c>
      <c r="AZ97" s="600">
        <v>30</v>
      </c>
      <c r="BA97" s="601">
        <v>42797</v>
      </c>
      <c r="BB97" s="601">
        <v>17624</v>
      </c>
      <c r="BC97" s="598">
        <v>0.41209343652816421</v>
      </c>
      <c r="BD97" s="600">
        <v>31</v>
      </c>
      <c r="BE97" s="598">
        <v>1.0333333333333334</v>
      </c>
      <c r="BF97" s="601">
        <v>17655</v>
      </c>
      <c r="BG97" s="598">
        <v>0.41252891557819471</v>
      </c>
      <c r="BH97" s="600">
        <v>235</v>
      </c>
      <c r="BI97" s="598">
        <v>1.3310676862078732E-2</v>
      </c>
      <c r="BJ97" s="600">
        <v>100</v>
      </c>
      <c r="BK97" s="600">
        <v>6</v>
      </c>
      <c r="BL97" s="600">
        <v>106</v>
      </c>
      <c r="BM97" s="598">
        <v>0.45106382978723403</v>
      </c>
      <c r="BN97" s="600">
        <v>27</v>
      </c>
      <c r="BO97" s="598">
        <v>1.5293118096856414E-3</v>
      </c>
      <c r="BP97" s="600">
        <v>702</v>
      </c>
      <c r="BQ97" s="598">
        <v>3.976210705182668E-2</v>
      </c>
      <c r="BR97" s="601">
        <v>729</v>
      </c>
      <c r="BS97" s="598">
        <v>4.1291418861512316E-2</v>
      </c>
      <c r="BT97" s="600">
        <v>1</v>
      </c>
      <c r="BU97" s="598">
        <v>0.125</v>
      </c>
      <c r="BV97" s="600">
        <v>1</v>
      </c>
      <c r="BW97" s="598">
        <v>0.5</v>
      </c>
    </row>
    <row r="98" spans="1:75" s="4" customFormat="1" x14ac:dyDescent="0.2">
      <c r="A98" s="691" t="s">
        <v>567</v>
      </c>
      <c r="B98" s="691" t="s">
        <v>579</v>
      </c>
      <c r="C98" s="691" t="s">
        <v>585</v>
      </c>
      <c r="D98" s="691" t="s">
        <v>527</v>
      </c>
      <c r="E98" s="691" t="s">
        <v>504</v>
      </c>
      <c r="F98" s="691" t="s">
        <v>505</v>
      </c>
      <c r="G98" s="10" t="s">
        <v>317</v>
      </c>
      <c r="H98" s="591" t="s">
        <v>1110</v>
      </c>
      <c r="I98" s="10" t="s">
        <v>935</v>
      </c>
      <c r="J98" s="10" t="s">
        <v>936</v>
      </c>
      <c r="K98" s="692"/>
      <c r="L98" s="692"/>
      <c r="M98" s="693"/>
      <c r="N98" s="692"/>
      <c r="O98" s="692"/>
      <c r="P98" s="692"/>
      <c r="Q98" s="692"/>
      <c r="R98" s="692"/>
      <c r="S98" s="692"/>
      <c r="T98" s="692"/>
      <c r="U98" s="692"/>
      <c r="V98" s="692"/>
      <c r="W98" s="692"/>
      <c r="X98" s="692"/>
      <c r="Y98" s="633"/>
      <c r="Z98" s="694">
        <v>2</v>
      </c>
      <c r="AA98" s="600">
        <v>0</v>
      </c>
      <c r="AB98" s="600">
        <v>6</v>
      </c>
      <c r="AC98" s="123">
        <v>3</v>
      </c>
      <c r="AD98" s="601">
        <v>21459</v>
      </c>
      <c r="AE98" s="601">
        <v>8942</v>
      </c>
      <c r="AF98" s="600">
        <v>1</v>
      </c>
      <c r="AG98" s="598">
        <v>0.16666666666666666</v>
      </c>
      <c r="AH98" s="600">
        <v>0</v>
      </c>
      <c r="AI98" s="598"/>
      <c r="AJ98" s="598"/>
      <c r="AK98" s="600">
        <v>1</v>
      </c>
      <c r="AL98" s="598">
        <v>0.5</v>
      </c>
      <c r="AM98" s="600">
        <v>1</v>
      </c>
      <c r="AN98" s="598"/>
      <c r="AO98" s="600">
        <v>1</v>
      </c>
      <c r="AP98" s="598">
        <v>0.16666666666666666</v>
      </c>
      <c r="AQ98" s="600">
        <v>1</v>
      </c>
      <c r="AR98" s="598">
        <v>0.5</v>
      </c>
      <c r="AS98" s="695">
        <v>42891</v>
      </c>
      <c r="AT98" s="600">
        <v>27</v>
      </c>
      <c r="AU98" s="602">
        <v>6.2910666853068647E-4</v>
      </c>
      <c r="AV98" s="601">
        <v>42918</v>
      </c>
      <c r="AW98" s="601">
        <v>63200</v>
      </c>
      <c r="AX98" s="598">
        <v>0.67908227848101266</v>
      </c>
      <c r="AY98" s="695">
        <v>42891</v>
      </c>
      <c r="AZ98" s="600">
        <v>27</v>
      </c>
      <c r="BA98" s="601">
        <v>42918</v>
      </c>
      <c r="BB98" s="601">
        <v>17860</v>
      </c>
      <c r="BC98" s="598">
        <v>0.41640437387796975</v>
      </c>
      <c r="BD98" s="600">
        <v>24</v>
      </c>
      <c r="BE98" s="598">
        <v>0.88888888888888884</v>
      </c>
      <c r="BF98" s="601">
        <v>17884</v>
      </c>
      <c r="BG98" s="598">
        <v>0.41670161703714059</v>
      </c>
      <c r="BH98" s="600">
        <v>178</v>
      </c>
      <c r="BI98" s="598">
        <v>9.9530306419145613E-3</v>
      </c>
      <c r="BJ98" s="600">
        <v>92</v>
      </c>
      <c r="BK98" s="600">
        <v>4</v>
      </c>
      <c r="BL98" s="600">
        <v>96</v>
      </c>
      <c r="BM98" s="598">
        <v>0.5393258426966292</v>
      </c>
      <c r="BN98" s="600">
        <v>21</v>
      </c>
      <c r="BO98" s="598">
        <v>1.1742339521359875E-3</v>
      </c>
      <c r="BP98" s="600">
        <v>494</v>
      </c>
      <c r="BQ98" s="598">
        <v>2.7622455826437037E-2</v>
      </c>
      <c r="BR98" s="601">
        <v>515</v>
      </c>
      <c r="BS98" s="598">
        <v>2.8796689778573026E-2</v>
      </c>
      <c r="BT98" s="600">
        <v>1</v>
      </c>
      <c r="BU98" s="598">
        <v>0.16666666666666666</v>
      </c>
      <c r="BV98" s="600">
        <v>1</v>
      </c>
      <c r="BW98" s="598">
        <v>0.5</v>
      </c>
    </row>
    <row r="99" spans="1:75" s="4" customFormat="1" x14ac:dyDescent="0.2">
      <c r="A99" s="691" t="s">
        <v>567</v>
      </c>
      <c r="B99" s="691" t="s">
        <v>579</v>
      </c>
      <c r="C99" s="691" t="s">
        <v>586</v>
      </c>
      <c r="D99" s="691" t="s">
        <v>527</v>
      </c>
      <c r="E99" s="691" t="s">
        <v>504</v>
      </c>
      <c r="F99" s="691" t="s">
        <v>505</v>
      </c>
      <c r="G99" s="10" t="s">
        <v>317</v>
      </c>
      <c r="H99" s="591" t="s">
        <v>1110</v>
      </c>
      <c r="I99" s="10" t="s">
        <v>935</v>
      </c>
      <c r="J99" s="10" t="s">
        <v>936</v>
      </c>
      <c r="K99" s="692"/>
      <c r="L99" s="692"/>
      <c r="M99" s="693"/>
      <c r="N99" s="692"/>
      <c r="O99" s="692"/>
      <c r="P99" s="692"/>
      <c r="Q99" s="692"/>
      <c r="R99" s="692"/>
      <c r="S99" s="692"/>
      <c r="T99" s="692"/>
      <c r="U99" s="692"/>
      <c r="V99" s="692"/>
      <c r="W99" s="692"/>
      <c r="X99" s="692"/>
      <c r="Y99" s="633"/>
      <c r="Z99" s="694">
        <v>2</v>
      </c>
      <c r="AA99" s="600">
        <v>0</v>
      </c>
      <c r="AB99" s="600">
        <v>5</v>
      </c>
      <c r="AC99" s="123">
        <v>2.5</v>
      </c>
      <c r="AD99" s="601">
        <v>19757</v>
      </c>
      <c r="AE99" s="601">
        <v>8624</v>
      </c>
      <c r="AF99" s="600">
        <v>2</v>
      </c>
      <c r="AG99" s="598">
        <v>0.4</v>
      </c>
      <c r="AH99" s="600">
        <v>1</v>
      </c>
      <c r="AI99" s="598"/>
      <c r="AJ99" s="598"/>
      <c r="AK99" s="600">
        <v>2</v>
      </c>
      <c r="AL99" s="598">
        <v>1</v>
      </c>
      <c r="AM99" s="600">
        <v>2</v>
      </c>
      <c r="AN99" s="598"/>
      <c r="AO99" s="600">
        <v>1</v>
      </c>
      <c r="AP99" s="598">
        <v>0.2</v>
      </c>
      <c r="AQ99" s="600">
        <v>0</v>
      </c>
      <c r="AR99" s="598">
        <v>0</v>
      </c>
      <c r="AS99" s="695">
        <v>39491</v>
      </c>
      <c r="AT99" s="600">
        <v>23</v>
      </c>
      <c r="AU99" s="602">
        <v>5.8207217694994178E-4</v>
      </c>
      <c r="AV99" s="601">
        <v>39514</v>
      </c>
      <c r="AW99" s="601">
        <v>56300</v>
      </c>
      <c r="AX99" s="598">
        <v>0.7018472468916519</v>
      </c>
      <c r="AY99" s="695">
        <v>39491</v>
      </c>
      <c r="AZ99" s="600">
        <v>23</v>
      </c>
      <c r="BA99" s="601">
        <v>39514</v>
      </c>
      <c r="BB99" s="601">
        <v>17222</v>
      </c>
      <c r="BC99" s="598">
        <v>0.43609936441214453</v>
      </c>
      <c r="BD99" s="600">
        <v>26</v>
      </c>
      <c r="BE99" s="598">
        <v>1.1304347826086956</v>
      </c>
      <c r="BF99" s="601">
        <v>17248</v>
      </c>
      <c r="BG99" s="598">
        <v>0.43650351774054763</v>
      </c>
      <c r="BH99" s="600">
        <v>194</v>
      </c>
      <c r="BI99" s="598">
        <v>1.1247680890538033E-2</v>
      </c>
      <c r="BJ99" s="600">
        <v>111</v>
      </c>
      <c r="BK99" s="600">
        <v>4</v>
      </c>
      <c r="BL99" s="600">
        <v>115</v>
      </c>
      <c r="BM99" s="598">
        <v>0.59278350515463918</v>
      </c>
      <c r="BN99" s="600">
        <v>11</v>
      </c>
      <c r="BO99" s="598">
        <v>6.3775510204081628E-4</v>
      </c>
      <c r="BP99" s="600">
        <v>603</v>
      </c>
      <c r="BQ99" s="598">
        <v>3.496057513914657E-2</v>
      </c>
      <c r="BR99" s="601">
        <v>614</v>
      </c>
      <c r="BS99" s="598">
        <v>3.5598330241187387E-2</v>
      </c>
      <c r="BT99" s="600">
        <v>2</v>
      </c>
      <c r="BU99" s="598">
        <v>0.4</v>
      </c>
      <c r="BV99" s="600">
        <v>1</v>
      </c>
      <c r="BW99" s="598">
        <v>0.5</v>
      </c>
    </row>
    <row r="100" spans="1:75" s="4" customFormat="1" x14ac:dyDescent="0.2">
      <c r="A100" s="691" t="s">
        <v>587</v>
      </c>
      <c r="B100" s="691" t="s">
        <v>588</v>
      </c>
      <c r="C100" s="691" t="s">
        <v>589</v>
      </c>
      <c r="D100" s="691" t="s">
        <v>503</v>
      </c>
      <c r="E100" s="691" t="s">
        <v>504</v>
      </c>
      <c r="F100" s="691" t="s">
        <v>505</v>
      </c>
      <c r="G100" s="10" t="s">
        <v>317</v>
      </c>
      <c r="H100" s="10" t="s">
        <v>1112</v>
      </c>
      <c r="I100" s="10" t="s">
        <v>934</v>
      </c>
      <c r="J100" s="10"/>
      <c r="K100" s="692"/>
      <c r="L100" s="692"/>
      <c r="M100" s="693"/>
      <c r="N100" s="692"/>
      <c r="O100" s="692"/>
      <c r="P100" s="692"/>
      <c r="Q100" s="692"/>
      <c r="R100" s="692"/>
      <c r="S100" s="692"/>
      <c r="T100" s="692"/>
      <c r="U100" s="692"/>
      <c r="V100" s="692"/>
      <c r="W100" s="692"/>
      <c r="X100" s="692"/>
      <c r="Y100" s="633"/>
      <c r="Z100" s="694">
        <v>3</v>
      </c>
      <c r="AA100" s="600">
        <v>0</v>
      </c>
      <c r="AB100" s="600">
        <v>6</v>
      </c>
      <c r="AC100" s="123">
        <v>2</v>
      </c>
      <c r="AD100" s="601">
        <v>1572.6666666666667</v>
      </c>
      <c r="AE100" s="601">
        <v>850</v>
      </c>
      <c r="AF100" s="600"/>
      <c r="AG100" s="598"/>
      <c r="AH100" s="600"/>
      <c r="AI100" s="598"/>
      <c r="AJ100" s="598"/>
      <c r="AK100" s="600"/>
      <c r="AL100" s="598"/>
      <c r="AM100" s="600"/>
      <c r="AN100" s="598"/>
      <c r="AO100" s="600">
        <v>2</v>
      </c>
      <c r="AP100" s="598">
        <v>0.33333333333333331</v>
      </c>
      <c r="AQ100" s="600">
        <v>1</v>
      </c>
      <c r="AR100" s="598">
        <v>0.33333333333333331</v>
      </c>
      <c r="AS100" s="703">
        <v>4718</v>
      </c>
      <c r="AT100" s="600"/>
      <c r="AU100" s="602"/>
      <c r="AV100" s="601">
        <v>4718</v>
      </c>
      <c r="AW100" s="601"/>
      <c r="AX100" s="598"/>
      <c r="AY100" s="703">
        <v>4718</v>
      </c>
      <c r="AZ100" s="600"/>
      <c r="BA100" s="601">
        <v>4718</v>
      </c>
      <c r="BB100" s="601">
        <v>2550</v>
      </c>
      <c r="BC100" s="598">
        <v>0.54048325561678678</v>
      </c>
      <c r="BD100" s="600"/>
      <c r="BE100" s="598"/>
      <c r="BF100" s="601">
        <v>2550</v>
      </c>
      <c r="BG100" s="598">
        <v>0.54048325561678678</v>
      </c>
      <c r="BH100" s="600">
        <v>4</v>
      </c>
      <c r="BI100" s="598">
        <v>1.5686274509803921E-3</v>
      </c>
      <c r="BJ100" s="600">
        <v>4</v>
      </c>
      <c r="BK100" s="600"/>
      <c r="BL100" s="600">
        <v>4</v>
      </c>
      <c r="BM100" s="598">
        <v>1</v>
      </c>
      <c r="BN100" s="600">
        <v>12</v>
      </c>
      <c r="BO100" s="598">
        <v>4.7058823529411761E-3</v>
      </c>
      <c r="BP100" s="600">
        <v>59</v>
      </c>
      <c r="BQ100" s="598">
        <v>2.3137254901960783E-2</v>
      </c>
      <c r="BR100" s="601">
        <v>71</v>
      </c>
      <c r="BS100" s="598">
        <v>2.7843137254901961E-2</v>
      </c>
      <c r="BT100" s="600">
        <v>3</v>
      </c>
      <c r="BU100" s="598">
        <v>0.5</v>
      </c>
      <c r="BV100" s="600">
        <v>3</v>
      </c>
      <c r="BW100" s="598">
        <v>1</v>
      </c>
    </row>
    <row r="101" spans="1:75" s="4" customFormat="1" x14ac:dyDescent="0.2">
      <c r="A101" s="691" t="s">
        <v>587</v>
      </c>
      <c r="B101" s="691" t="s">
        <v>588</v>
      </c>
      <c r="C101" s="691" t="s">
        <v>590</v>
      </c>
      <c r="D101" s="691" t="s">
        <v>503</v>
      </c>
      <c r="E101" s="691" t="s">
        <v>504</v>
      </c>
      <c r="F101" s="691" t="s">
        <v>505</v>
      </c>
      <c r="G101" s="10" t="s">
        <v>317</v>
      </c>
      <c r="H101" s="10" t="s">
        <v>1112</v>
      </c>
      <c r="I101" s="10" t="s">
        <v>934</v>
      </c>
      <c r="J101" s="10"/>
      <c r="K101" s="692"/>
      <c r="L101" s="692"/>
      <c r="M101" s="693"/>
      <c r="N101" s="692"/>
      <c r="O101" s="692"/>
      <c r="P101" s="692"/>
      <c r="Q101" s="692"/>
      <c r="R101" s="692"/>
      <c r="S101" s="692"/>
      <c r="T101" s="692"/>
      <c r="U101" s="692"/>
      <c r="V101" s="692"/>
      <c r="W101" s="692"/>
      <c r="X101" s="692"/>
      <c r="Y101" s="692" t="s">
        <v>510</v>
      </c>
      <c r="Z101" s="694">
        <v>2</v>
      </c>
      <c r="AA101" s="600">
        <v>2</v>
      </c>
      <c r="AB101" s="600">
        <v>2</v>
      </c>
      <c r="AC101" s="123">
        <v>1</v>
      </c>
      <c r="AD101" s="601">
        <v>1299</v>
      </c>
      <c r="AE101" s="601"/>
      <c r="AF101" s="600"/>
      <c r="AG101" s="598"/>
      <c r="AH101" s="600"/>
      <c r="AI101" s="598"/>
      <c r="AJ101" s="598"/>
      <c r="AK101" s="600"/>
      <c r="AL101" s="598"/>
      <c r="AM101" s="600"/>
      <c r="AN101" s="598"/>
      <c r="AO101" s="600">
        <v>2</v>
      </c>
      <c r="AP101" s="598">
        <v>1</v>
      </c>
      <c r="AQ101" s="600">
        <v>2</v>
      </c>
      <c r="AR101" s="598">
        <v>1</v>
      </c>
      <c r="AS101" s="695">
        <v>2598</v>
      </c>
      <c r="AT101" s="600"/>
      <c r="AU101" s="602"/>
      <c r="AV101" s="601">
        <v>2598</v>
      </c>
      <c r="AW101" s="601"/>
      <c r="AX101" s="598"/>
      <c r="AY101" s="601"/>
      <c r="AZ101" s="601"/>
      <c r="BA101" s="601"/>
      <c r="BB101" s="600"/>
      <c r="BC101" s="598"/>
      <c r="BD101" s="600"/>
      <c r="BE101" s="598"/>
      <c r="BF101" s="600"/>
      <c r="BG101" s="598"/>
      <c r="BH101" s="600" t="s">
        <v>323</v>
      </c>
      <c r="BI101" s="598"/>
      <c r="BJ101" s="600"/>
      <c r="BK101" s="600"/>
      <c r="BL101" s="600"/>
      <c r="BM101" s="598"/>
      <c r="BN101" s="600"/>
      <c r="BO101" s="598"/>
      <c r="BP101" s="600"/>
      <c r="BQ101" s="598"/>
      <c r="BR101" s="601"/>
      <c r="BS101" s="598"/>
      <c r="BT101" s="600">
        <v>1</v>
      </c>
      <c r="BU101" s="598">
        <v>0.5</v>
      </c>
      <c r="BV101" s="600">
        <v>1</v>
      </c>
      <c r="BW101" s="598">
        <v>0.5</v>
      </c>
    </row>
    <row r="102" spans="1:75" s="4" customFormat="1" x14ac:dyDescent="0.2">
      <c r="A102" s="691" t="s">
        <v>587</v>
      </c>
      <c r="B102" s="691" t="s">
        <v>588</v>
      </c>
      <c r="C102" s="691" t="s">
        <v>591</v>
      </c>
      <c r="D102" s="691" t="s">
        <v>503</v>
      </c>
      <c r="E102" s="691" t="s">
        <v>504</v>
      </c>
      <c r="F102" s="691" t="s">
        <v>505</v>
      </c>
      <c r="G102" s="10" t="s">
        <v>317</v>
      </c>
      <c r="H102" s="10" t="s">
        <v>1112</v>
      </c>
      <c r="I102" s="10" t="s">
        <v>934</v>
      </c>
      <c r="J102" s="10"/>
      <c r="K102" s="692"/>
      <c r="L102" s="692"/>
      <c r="M102" s="693"/>
      <c r="N102" s="692"/>
      <c r="O102" s="692"/>
      <c r="P102" s="692"/>
      <c r="Q102" s="692"/>
      <c r="R102" s="692"/>
      <c r="S102" s="692"/>
      <c r="T102" s="692"/>
      <c r="U102" s="692"/>
      <c r="V102" s="692"/>
      <c r="W102" s="692"/>
      <c r="X102" s="692"/>
      <c r="Y102" s="633"/>
      <c r="Z102" s="694">
        <v>1</v>
      </c>
      <c r="AA102" s="600">
        <v>0</v>
      </c>
      <c r="AB102" s="600">
        <v>3</v>
      </c>
      <c r="AC102" s="123">
        <v>3</v>
      </c>
      <c r="AD102" s="601">
        <v>736</v>
      </c>
      <c r="AE102" s="601">
        <v>369</v>
      </c>
      <c r="AF102" s="600"/>
      <c r="AG102" s="598"/>
      <c r="AH102" s="600"/>
      <c r="AI102" s="598"/>
      <c r="AJ102" s="598"/>
      <c r="AK102" s="600"/>
      <c r="AL102" s="598"/>
      <c r="AM102" s="600"/>
      <c r="AN102" s="598"/>
      <c r="AO102" s="600">
        <v>1</v>
      </c>
      <c r="AP102" s="598">
        <v>0.33333333333333331</v>
      </c>
      <c r="AQ102" s="600">
        <v>0</v>
      </c>
      <c r="AR102" s="598">
        <v>0</v>
      </c>
      <c r="AS102" s="695">
        <v>736</v>
      </c>
      <c r="AT102" s="600"/>
      <c r="AU102" s="602"/>
      <c r="AV102" s="601">
        <v>736</v>
      </c>
      <c r="AW102" s="601"/>
      <c r="AX102" s="598"/>
      <c r="AY102" s="695">
        <v>736</v>
      </c>
      <c r="AZ102" s="600"/>
      <c r="BA102" s="601">
        <v>736</v>
      </c>
      <c r="BB102" s="601">
        <v>369</v>
      </c>
      <c r="BC102" s="598">
        <v>0.50135869565217395</v>
      </c>
      <c r="BD102" s="600"/>
      <c r="BE102" s="598"/>
      <c r="BF102" s="601">
        <v>369</v>
      </c>
      <c r="BG102" s="598">
        <v>0.50135869565217395</v>
      </c>
      <c r="BH102" s="600">
        <v>1</v>
      </c>
      <c r="BI102" s="598">
        <v>2.7100271002710027E-3</v>
      </c>
      <c r="BJ102" s="600">
        <v>1</v>
      </c>
      <c r="BK102" s="600"/>
      <c r="BL102" s="600">
        <v>1</v>
      </c>
      <c r="BM102" s="598">
        <v>1</v>
      </c>
      <c r="BN102" s="600">
        <v>1</v>
      </c>
      <c r="BO102" s="598">
        <v>2.7100271002710027E-3</v>
      </c>
      <c r="BP102" s="600">
        <v>16</v>
      </c>
      <c r="BQ102" s="598">
        <v>4.3360433604336043E-2</v>
      </c>
      <c r="BR102" s="601">
        <v>17</v>
      </c>
      <c r="BS102" s="598">
        <v>4.6070460704607047E-2</v>
      </c>
      <c r="BT102" s="600">
        <v>1</v>
      </c>
      <c r="BU102" s="598">
        <v>0.33333333333333331</v>
      </c>
      <c r="BV102" s="600">
        <v>1</v>
      </c>
      <c r="BW102" s="598">
        <v>1</v>
      </c>
    </row>
    <row r="103" spans="1:75" s="4" customFormat="1" x14ac:dyDescent="0.2">
      <c r="A103" s="691" t="s">
        <v>587</v>
      </c>
      <c r="B103" s="691" t="s">
        <v>588</v>
      </c>
      <c r="C103" s="691" t="s">
        <v>592</v>
      </c>
      <c r="D103" s="691" t="s">
        <v>503</v>
      </c>
      <c r="E103" s="691" t="s">
        <v>504</v>
      </c>
      <c r="F103" s="691" t="s">
        <v>505</v>
      </c>
      <c r="G103" s="10" t="s">
        <v>317</v>
      </c>
      <c r="H103" s="10" t="s">
        <v>1112</v>
      </c>
      <c r="I103" s="10" t="s">
        <v>934</v>
      </c>
      <c r="J103" s="10"/>
      <c r="K103" s="692"/>
      <c r="L103" s="692"/>
      <c r="M103" s="693"/>
      <c r="N103" s="692"/>
      <c r="O103" s="692"/>
      <c r="P103" s="692"/>
      <c r="Q103" s="692"/>
      <c r="R103" s="692"/>
      <c r="S103" s="692"/>
      <c r="T103" s="692"/>
      <c r="U103" s="692"/>
      <c r="V103" s="692"/>
      <c r="W103" s="692"/>
      <c r="X103" s="692"/>
      <c r="Y103" s="692" t="s">
        <v>510</v>
      </c>
      <c r="Z103" s="694">
        <v>1</v>
      </c>
      <c r="AA103" s="600">
        <v>1</v>
      </c>
      <c r="AB103" s="600">
        <v>1</v>
      </c>
      <c r="AC103" s="123">
        <v>1</v>
      </c>
      <c r="AD103" s="601">
        <v>791</v>
      </c>
      <c r="AE103" s="601"/>
      <c r="AF103" s="600"/>
      <c r="AG103" s="598"/>
      <c r="AH103" s="600"/>
      <c r="AI103" s="598"/>
      <c r="AJ103" s="598"/>
      <c r="AK103" s="600"/>
      <c r="AL103" s="598"/>
      <c r="AM103" s="600"/>
      <c r="AN103" s="598"/>
      <c r="AO103" s="600">
        <v>1</v>
      </c>
      <c r="AP103" s="598">
        <v>1</v>
      </c>
      <c r="AQ103" s="600">
        <v>1</v>
      </c>
      <c r="AR103" s="598">
        <v>1</v>
      </c>
      <c r="AS103" s="695">
        <v>791</v>
      </c>
      <c r="AT103" s="600"/>
      <c r="AU103" s="602"/>
      <c r="AV103" s="601">
        <v>791</v>
      </c>
      <c r="AW103" s="601"/>
      <c r="AX103" s="598"/>
      <c r="AY103" s="601"/>
      <c r="AZ103" s="601"/>
      <c r="BA103" s="601"/>
      <c r="BB103" s="600"/>
      <c r="BC103" s="598"/>
      <c r="BD103" s="600"/>
      <c r="BE103" s="598"/>
      <c r="BF103" s="600"/>
      <c r="BG103" s="598"/>
      <c r="BH103" s="600" t="s">
        <v>323</v>
      </c>
      <c r="BI103" s="598"/>
      <c r="BJ103" s="600"/>
      <c r="BK103" s="600"/>
      <c r="BL103" s="600"/>
      <c r="BM103" s="598"/>
      <c r="BN103" s="600"/>
      <c r="BO103" s="598"/>
      <c r="BP103" s="600"/>
      <c r="BQ103" s="598"/>
      <c r="BR103" s="601"/>
      <c r="BS103" s="598"/>
      <c r="BT103" s="600">
        <v>0</v>
      </c>
      <c r="BU103" s="598">
        <v>0</v>
      </c>
      <c r="BV103" s="600">
        <v>0</v>
      </c>
      <c r="BW103" s="598">
        <v>0</v>
      </c>
    </row>
    <row r="104" spans="1:75" s="4" customFormat="1" x14ac:dyDescent="0.2">
      <c r="A104" s="691" t="s">
        <v>587</v>
      </c>
      <c r="B104" s="691" t="s">
        <v>588</v>
      </c>
      <c r="C104" s="691" t="s">
        <v>593</v>
      </c>
      <c r="D104" s="691" t="s">
        <v>503</v>
      </c>
      <c r="E104" s="691" t="s">
        <v>504</v>
      </c>
      <c r="F104" s="691" t="s">
        <v>505</v>
      </c>
      <c r="G104" s="10" t="s">
        <v>317</v>
      </c>
      <c r="H104" s="10" t="s">
        <v>1112</v>
      </c>
      <c r="I104" s="10" t="s">
        <v>934</v>
      </c>
      <c r="J104" s="10"/>
      <c r="K104" s="692"/>
      <c r="L104" s="692"/>
      <c r="M104" s="693"/>
      <c r="N104" s="692"/>
      <c r="O104" s="692"/>
      <c r="P104" s="692"/>
      <c r="Q104" s="692"/>
      <c r="R104" s="692"/>
      <c r="S104" s="692"/>
      <c r="T104" s="692"/>
      <c r="U104" s="692"/>
      <c r="V104" s="692"/>
      <c r="W104" s="692"/>
      <c r="X104" s="692"/>
      <c r="Y104" s="692" t="s">
        <v>510</v>
      </c>
      <c r="Z104" s="694">
        <v>1</v>
      </c>
      <c r="AA104" s="600">
        <v>1</v>
      </c>
      <c r="AB104" s="600">
        <v>1</v>
      </c>
      <c r="AC104" s="123">
        <v>1</v>
      </c>
      <c r="AD104" s="601">
        <v>619</v>
      </c>
      <c r="AE104" s="601"/>
      <c r="AF104" s="600"/>
      <c r="AG104" s="598"/>
      <c r="AH104" s="600"/>
      <c r="AI104" s="598"/>
      <c r="AJ104" s="598"/>
      <c r="AK104" s="600"/>
      <c r="AL104" s="598"/>
      <c r="AM104" s="600"/>
      <c r="AN104" s="598"/>
      <c r="AO104" s="600">
        <v>1</v>
      </c>
      <c r="AP104" s="598">
        <v>1</v>
      </c>
      <c r="AQ104" s="600">
        <v>1</v>
      </c>
      <c r="AR104" s="598">
        <v>1</v>
      </c>
      <c r="AS104" s="695">
        <v>619</v>
      </c>
      <c r="AT104" s="600"/>
      <c r="AU104" s="602"/>
      <c r="AV104" s="601">
        <v>619</v>
      </c>
      <c r="AW104" s="601"/>
      <c r="AX104" s="598"/>
      <c r="AY104" s="601"/>
      <c r="AZ104" s="601"/>
      <c r="BA104" s="601"/>
      <c r="BB104" s="600"/>
      <c r="BC104" s="598"/>
      <c r="BD104" s="600"/>
      <c r="BE104" s="598"/>
      <c r="BF104" s="600"/>
      <c r="BG104" s="598"/>
      <c r="BH104" s="600" t="s">
        <v>323</v>
      </c>
      <c r="BI104" s="598"/>
      <c r="BJ104" s="600"/>
      <c r="BK104" s="600"/>
      <c r="BL104" s="600"/>
      <c r="BM104" s="598"/>
      <c r="BN104" s="600"/>
      <c r="BO104" s="598"/>
      <c r="BP104" s="600"/>
      <c r="BQ104" s="598"/>
      <c r="BR104" s="601"/>
      <c r="BS104" s="598"/>
      <c r="BT104" s="600">
        <v>0</v>
      </c>
      <c r="BU104" s="598">
        <v>0</v>
      </c>
      <c r="BV104" s="600">
        <v>0</v>
      </c>
      <c r="BW104" s="598">
        <v>0</v>
      </c>
    </row>
    <row r="105" spans="1:75" s="4" customFormat="1" x14ac:dyDescent="0.2">
      <c r="A105" s="691" t="s">
        <v>587</v>
      </c>
      <c r="B105" s="691" t="s">
        <v>588</v>
      </c>
      <c r="C105" s="691" t="s">
        <v>594</v>
      </c>
      <c r="D105" s="691" t="s">
        <v>503</v>
      </c>
      <c r="E105" s="691" t="s">
        <v>504</v>
      </c>
      <c r="F105" s="691" t="s">
        <v>505</v>
      </c>
      <c r="G105" s="10" t="s">
        <v>317</v>
      </c>
      <c r="H105" s="10" t="s">
        <v>1112</v>
      </c>
      <c r="I105" s="10" t="s">
        <v>934</v>
      </c>
      <c r="J105" s="10"/>
      <c r="K105" s="692"/>
      <c r="L105" s="692"/>
      <c r="M105" s="693"/>
      <c r="N105" s="692"/>
      <c r="O105" s="692"/>
      <c r="P105" s="692"/>
      <c r="Q105" s="692"/>
      <c r="R105" s="692"/>
      <c r="S105" s="692"/>
      <c r="T105" s="692"/>
      <c r="U105" s="692"/>
      <c r="V105" s="692"/>
      <c r="W105" s="692"/>
      <c r="X105" s="692"/>
      <c r="Y105" s="692" t="s">
        <v>510</v>
      </c>
      <c r="Z105" s="694">
        <v>1</v>
      </c>
      <c r="AA105" s="600">
        <v>1</v>
      </c>
      <c r="AB105" s="600">
        <v>1</v>
      </c>
      <c r="AC105" s="123">
        <v>1</v>
      </c>
      <c r="AD105" s="601">
        <v>780</v>
      </c>
      <c r="AE105" s="601"/>
      <c r="AF105" s="600"/>
      <c r="AG105" s="598"/>
      <c r="AH105" s="600"/>
      <c r="AI105" s="598"/>
      <c r="AJ105" s="598"/>
      <c r="AK105" s="600"/>
      <c r="AL105" s="598"/>
      <c r="AM105" s="600"/>
      <c r="AN105" s="598"/>
      <c r="AO105" s="600">
        <v>1</v>
      </c>
      <c r="AP105" s="598">
        <v>1</v>
      </c>
      <c r="AQ105" s="600">
        <v>1</v>
      </c>
      <c r="AR105" s="598">
        <v>1</v>
      </c>
      <c r="AS105" s="695">
        <v>780</v>
      </c>
      <c r="AT105" s="600"/>
      <c r="AU105" s="602"/>
      <c r="AV105" s="601">
        <v>780</v>
      </c>
      <c r="AW105" s="601"/>
      <c r="AX105" s="598"/>
      <c r="AY105" s="601"/>
      <c r="AZ105" s="601"/>
      <c r="BA105" s="601"/>
      <c r="BB105" s="600"/>
      <c r="BC105" s="598"/>
      <c r="BD105" s="600"/>
      <c r="BE105" s="598"/>
      <c r="BF105" s="600"/>
      <c r="BG105" s="598"/>
      <c r="BH105" s="600" t="s">
        <v>323</v>
      </c>
      <c r="BI105" s="598"/>
      <c r="BJ105" s="600"/>
      <c r="BK105" s="600"/>
      <c r="BL105" s="600"/>
      <c r="BM105" s="598"/>
      <c r="BN105" s="600"/>
      <c r="BO105" s="598"/>
      <c r="BP105" s="600"/>
      <c r="BQ105" s="598"/>
      <c r="BR105" s="601"/>
      <c r="BS105" s="598"/>
      <c r="BT105" s="600">
        <v>0</v>
      </c>
      <c r="BU105" s="598">
        <v>0</v>
      </c>
      <c r="BV105" s="600">
        <v>0</v>
      </c>
      <c r="BW105" s="598">
        <v>0</v>
      </c>
    </row>
    <row r="106" spans="1:75" s="4" customFormat="1" x14ac:dyDescent="0.2">
      <c r="A106" s="691" t="s">
        <v>587</v>
      </c>
      <c r="B106" s="691" t="s">
        <v>595</v>
      </c>
      <c r="C106" s="691" t="s">
        <v>502</v>
      </c>
      <c r="D106" s="691" t="s">
        <v>507</v>
      </c>
      <c r="E106" s="691" t="s">
        <v>504</v>
      </c>
      <c r="F106" s="691" t="s">
        <v>505</v>
      </c>
      <c r="G106" s="10" t="s">
        <v>317</v>
      </c>
      <c r="H106" s="10" t="s">
        <v>1112</v>
      </c>
      <c r="I106" s="10" t="s">
        <v>934</v>
      </c>
      <c r="J106" s="10"/>
      <c r="K106" s="692"/>
      <c r="L106" s="692"/>
      <c r="M106" s="693"/>
      <c r="N106" s="692"/>
      <c r="O106" s="692"/>
      <c r="P106" s="692"/>
      <c r="Q106" s="692"/>
      <c r="R106" s="692"/>
      <c r="S106" s="692"/>
      <c r="T106" s="692"/>
      <c r="U106" s="692"/>
      <c r="V106" s="692"/>
      <c r="W106" s="692"/>
      <c r="X106" s="692"/>
      <c r="Y106" s="633" t="s">
        <v>1210</v>
      </c>
      <c r="Z106" s="694">
        <v>6</v>
      </c>
      <c r="AA106" s="600">
        <v>0</v>
      </c>
      <c r="AB106" s="600">
        <v>7</v>
      </c>
      <c r="AC106" s="123">
        <v>1.1666666666666667</v>
      </c>
      <c r="AD106" s="601">
        <v>145.33333333333334</v>
      </c>
      <c r="AE106" s="601">
        <v>83</v>
      </c>
      <c r="AF106" s="600"/>
      <c r="AG106" s="598"/>
      <c r="AH106" s="600"/>
      <c r="AI106" s="598"/>
      <c r="AJ106" s="598"/>
      <c r="AK106" s="600"/>
      <c r="AL106" s="598"/>
      <c r="AM106" s="600"/>
      <c r="AN106" s="598"/>
      <c r="AO106" s="600">
        <v>6</v>
      </c>
      <c r="AP106" s="598">
        <v>0.8571428571428571</v>
      </c>
      <c r="AQ106" s="600">
        <v>5</v>
      </c>
      <c r="AR106" s="598">
        <v>0.83333333333333337</v>
      </c>
      <c r="AS106" s="695">
        <v>868</v>
      </c>
      <c r="AT106" s="600">
        <v>4</v>
      </c>
      <c r="AU106" s="602">
        <v>4.5871559633027525E-3</v>
      </c>
      <c r="AV106" s="601">
        <v>872</v>
      </c>
      <c r="AW106" s="601">
        <v>1250</v>
      </c>
      <c r="AX106" s="598">
        <v>0.6976</v>
      </c>
      <c r="AY106" s="695">
        <v>868</v>
      </c>
      <c r="AZ106" s="600">
        <v>4</v>
      </c>
      <c r="BA106" s="601">
        <v>872</v>
      </c>
      <c r="BB106" s="601">
        <v>494</v>
      </c>
      <c r="BC106" s="598">
        <v>0.56912442396313367</v>
      </c>
      <c r="BD106" s="600">
        <v>4</v>
      </c>
      <c r="BE106" s="598">
        <v>1</v>
      </c>
      <c r="BF106" s="601">
        <v>498</v>
      </c>
      <c r="BG106" s="598">
        <v>0.57110091743119262</v>
      </c>
      <c r="BH106" s="600">
        <v>0</v>
      </c>
      <c r="BI106" s="598">
        <v>0</v>
      </c>
      <c r="BJ106" s="600">
        <v>0</v>
      </c>
      <c r="BK106" s="600">
        <v>0</v>
      </c>
      <c r="BL106" s="600">
        <v>0</v>
      </c>
      <c r="BM106" s="598"/>
      <c r="BN106" s="600">
        <v>0</v>
      </c>
      <c r="BO106" s="598">
        <v>0</v>
      </c>
      <c r="BP106" s="600">
        <v>3</v>
      </c>
      <c r="BQ106" s="598">
        <v>6.024096385542169E-3</v>
      </c>
      <c r="BR106" s="601">
        <v>3</v>
      </c>
      <c r="BS106" s="598">
        <v>6.024096385542169E-3</v>
      </c>
      <c r="BT106" s="600">
        <v>2</v>
      </c>
      <c r="BU106" s="598">
        <v>0.2857142857142857</v>
      </c>
      <c r="BV106" s="600">
        <v>1</v>
      </c>
      <c r="BW106" s="598">
        <v>0.16666666666666666</v>
      </c>
    </row>
    <row r="107" spans="1:75" s="4" customFormat="1" x14ac:dyDescent="0.2">
      <c r="A107" s="691" t="s">
        <v>587</v>
      </c>
      <c r="B107" s="691" t="s">
        <v>596</v>
      </c>
      <c r="C107" s="691" t="s">
        <v>502</v>
      </c>
      <c r="D107" s="691" t="s">
        <v>507</v>
      </c>
      <c r="E107" s="691" t="s">
        <v>504</v>
      </c>
      <c r="F107" s="691" t="s">
        <v>505</v>
      </c>
      <c r="G107" s="10" t="s">
        <v>317</v>
      </c>
      <c r="H107" s="10" t="s">
        <v>1112</v>
      </c>
      <c r="I107" s="10" t="s">
        <v>934</v>
      </c>
      <c r="J107" s="10"/>
      <c r="K107" s="692"/>
      <c r="L107" s="692"/>
      <c r="M107" s="693"/>
      <c r="N107" s="692"/>
      <c r="O107" s="692"/>
      <c r="P107" s="692"/>
      <c r="Q107" s="692"/>
      <c r="R107" s="692"/>
      <c r="S107" s="692"/>
      <c r="T107" s="692"/>
      <c r="U107" s="692"/>
      <c r="V107" s="692"/>
      <c r="W107" s="692"/>
      <c r="X107" s="692"/>
      <c r="Y107" s="633" t="s">
        <v>1210</v>
      </c>
      <c r="Z107" s="694">
        <v>6</v>
      </c>
      <c r="AA107" s="600">
        <v>6</v>
      </c>
      <c r="AB107" s="600">
        <v>6</v>
      </c>
      <c r="AC107" s="123">
        <v>1</v>
      </c>
      <c r="AD107" s="601">
        <v>248.66666666666666</v>
      </c>
      <c r="AE107" s="601"/>
      <c r="AF107" s="600"/>
      <c r="AG107" s="598"/>
      <c r="AH107" s="600"/>
      <c r="AI107" s="598"/>
      <c r="AJ107" s="598"/>
      <c r="AK107" s="600"/>
      <c r="AL107" s="598"/>
      <c r="AM107" s="600"/>
      <c r="AN107" s="598"/>
      <c r="AO107" s="600">
        <v>4</v>
      </c>
      <c r="AP107" s="598">
        <v>0.66666666666666663</v>
      </c>
      <c r="AQ107" s="600">
        <v>4</v>
      </c>
      <c r="AR107" s="598">
        <v>0.66666666666666663</v>
      </c>
      <c r="AS107" s="695">
        <v>1490</v>
      </c>
      <c r="AT107" s="600">
        <v>2</v>
      </c>
      <c r="AU107" s="602">
        <v>1.3404825737265416E-3</v>
      </c>
      <c r="AV107" s="601">
        <v>1492</v>
      </c>
      <c r="AW107" s="601">
        <v>2130</v>
      </c>
      <c r="AX107" s="598">
        <v>0.70046948356807515</v>
      </c>
      <c r="AY107" s="601"/>
      <c r="AZ107" s="601"/>
      <c r="BA107" s="601"/>
      <c r="BB107" s="600"/>
      <c r="BC107" s="598"/>
      <c r="BD107" s="600"/>
      <c r="BE107" s="598"/>
      <c r="BF107" s="600"/>
      <c r="BG107" s="598"/>
      <c r="BH107" s="600" t="s">
        <v>323</v>
      </c>
      <c r="BI107" s="598"/>
      <c r="BJ107" s="600"/>
      <c r="BK107" s="600"/>
      <c r="BL107" s="600"/>
      <c r="BM107" s="598"/>
      <c r="BN107" s="600"/>
      <c r="BO107" s="598"/>
      <c r="BP107" s="600"/>
      <c r="BQ107" s="598"/>
      <c r="BR107" s="601"/>
      <c r="BS107" s="598"/>
      <c r="BT107" s="600">
        <v>3</v>
      </c>
      <c r="BU107" s="598">
        <v>0.5</v>
      </c>
      <c r="BV107" s="600">
        <v>3</v>
      </c>
      <c r="BW107" s="598">
        <v>0.5</v>
      </c>
    </row>
    <row r="108" spans="1:75" s="4" customFormat="1" x14ac:dyDescent="0.2">
      <c r="A108" s="691" t="s">
        <v>587</v>
      </c>
      <c r="B108" s="691" t="s">
        <v>597</v>
      </c>
      <c r="C108" s="691" t="s">
        <v>502</v>
      </c>
      <c r="D108" s="691" t="s">
        <v>509</v>
      </c>
      <c r="E108" s="691" t="s">
        <v>504</v>
      </c>
      <c r="F108" s="691" t="s">
        <v>505</v>
      </c>
      <c r="G108" s="10" t="s">
        <v>317</v>
      </c>
      <c r="H108" s="10" t="s">
        <v>1112</v>
      </c>
      <c r="I108" s="10" t="s">
        <v>934</v>
      </c>
      <c r="J108" s="10"/>
      <c r="K108" s="692" t="s">
        <v>1211</v>
      </c>
      <c r="L108" s="692"/>
      <c r="M108" s="693">
        <v>0.62638888888888888</v>
      </c>
      <c r="N108" s="692" t="s">
        <v>1213</v>
      </c>
      <c r="O108" s="696" t="s">
        <v>1267</v>
      </c>
      <c r="P108" s="692" t="s">
        <v>1213</v>
      </c>
      <c r="Q108" s="696" t="s">
        <v>1268</v>
      </c>
      <c r="R108" s="692" t="s">
        <v>1217</v>
      </c>
      <c r="S108" s="696">
        <v>12011</v>
      </c>
      <c r="T108" s="696">
        <v>110</v>
      </c>
      <c r="U108" s="696">
        <v>0</v>
      </c>
      <c r="V108" s="696">
        <v>7</v>
      </c>
      <c r="W108" s="696">
        <v>6</v>
      </c>
      <c r="X108" s="696">
        <v>1</v>
      </c>
      <c r="Y108" s="692" t="s">
        <v>510</v>
      </c>
      <c r="Z108" s="694">
        <v>1</v>
      </c>
      <c r="AA108" s="600">
        <v>1</v>
      </c>
      <c r="AB108" s="600">
        <v>1</v>
      </c>
      <c r="AC108" s="123">
        <v>1</v>
      </c>
      <c r="AD108" s="601">
        <v>12011</v>
      </c>
      <c r="AE108" s="601"/>
      <c r="AF108" s="600">
        <v>1</v>
      </c>
      <c r="AG108" s="598">
        <v>1</v>
      </c>
      <c r="AH108" s="600">
        <v>0</v>
      </c>
      <c r="AI108" s="598" t="s">
        <v>1215</v>
      </c>
      <c r="AJ108" s="598" t="s">
        <v>510</v>
      </c>
      <c r="AK108" s="600">
        <v>1</v>
      </c>
      <c r="AL108" s="598">
        <v>1</v>
      </c>
      <c r="AM108" s="600">
        <v>1</v>
      </c>
      <c r="AN108" s="598"/>
      <c r="AO108" s="600"/>
      <c r="AP108" s="598"/>
      <c r="AQ108" s="600"/>
      <c r="AR108" s="598"/>
      <c r="AS108" s="695">
        <v>11971</v>
      </c>
      <c r="AT108" s="600">
        <v>40</v>
      </c>
      <c r="AU108" s="602">
        <v>3.3302805761385398E-3</v>
      </c>
      <c r="AV108" s="601">
        <v>12011</v>
      </c>
      <c r="AW108" s="601">
        <v>17190</v>
      </c>
      <c r="AX108" s="598">
        <v>0.69872018615474107</v>
      </c>
      <c r="AY108" s="601"/>
      <c r="AZ108" s="601"/>
      <c r="BA108" s="601"/>
      <c r="BB108" s="600"/>
      <c r="BC108" s="598"/>
      <c r="BD108" s="600"/>
      <c r="BE108" s="598"/>
      <c r="BF108" s="600"/>
      <c r="BG108" s="598"/>
      <c r="BH108" s="600" t="s">
        <v>323</v>
      </c>
      <c r="BI108" s="598"/>
      <c r="BJ108" s="600"/>
      <c r="BK108" s="600"/>
      <c r="BL108" s="600"/>
      <c r="BM108" s="598"/>
      <c r="BN108" s="600"/>
      <c r="BO108" s="598"/>
      <c r="BP108" s="600"/>
      <c r="BQ108" s="598"/>
      <c r="BR108" s="601"/>
      <c r="BS108" s="598"/>
      <c r="BT108" s="600">
        <v>0</v>
      </c>
      <c r="BU108" s="598">
        <v>0</v>
      </c>
      <c r="BV108" s="600">
        <v>0</v>
      </c>
      <c r="BW108" s="598">
        <v>0</v>
      </c>
    </row>
    <row r="109" spans="1:75" s="4" customFormat="1" x14ac:dyDescent="0.2">
      <c r="A109" s="691" t="s">
        <v>587</v>
      </c>
      <c r="B109" s="691" t="s">
        <v>597</v>
      </c>
      <c r="C109" s="691" t="s">
        <v>598</v>
      </c>
      <c r="D109" s="691" t="s">
        <v>515</v>
      </c>
      <c r="E109" s="691" t="s">
        <v>504</v>
      </c>
      <c r="F109" s="691" t="s">
        <v>505</v>
      </c>
      <c r="G109" s="10" t="s">
        <v>317</v>
      </c>
      <c r="H109" s="10" t="s">
        <v>1112</v>
      </c>
      <c r="I109" s="10" t="s">
        <v>934</v>
      </c>
      <c r="J109" s="10"/>
      <c r="K109" s="692"/>
      <c r="L109" s="692"/>
      <c r="M109" s="693"/>
      <c r="N109" s="692"/>
      <c r="O109" s="692"/>
      <c r="P109" s="692"/>
      <c r="Q109" s="692"/>
      <c r="R109" s="692"/>
      <c r="S109" s="692"/>
      <c r="T109" s="692"/>
      <c r="U109" s="692"/>
      <c r="V109" s="692"/>
      <c r="W109" s="692"/>
      <c r="X109" s="692"/>
      <c r="Y109" s="633"/>
      <c r="Z109" s="694">
        <v>4</v>
      </c>
      <c r="AA109" s="600">
        <v>0</v>
      </c>
      <c r="AB109" s="600">
        <v>8</v>
      </c>
      <c r="AC109" s="123">
        <v>2</v>
      </c>
      <c r="AD109" s="601">
        <v>940.25</v>
      </c>
      <c r="AE109" s="601">
        <v>514.25</v>
      </c>
      <c r="AF109" s="600">
        <v>2</v>
      </c>
      <c r="AG109" s="598">
        <v>0.25</v>
      </c>
      <c r="AH109" s="600">
        <v>0</v>
      </c>
      <c r="AI109" s="598"/>
      <c r="AJ109" s="598"/>
      <c r="AK109" s="600">
        <v>2</v>
      </c>
      <c r="AL109" s="598">
        <v>0.5</v>
      </c>
      <c r="AM109" s="600">
        <v>2</v>
      </c>
      <c r="AN109" s="598"/>
      <c r="AO109" s="600">
        <v>0</v>
      </c>
      <c r="AP109" s="598">
        <v>0</v>
      </c>
      <c r="AQ109" s="600">
        <v>0</v>
      </c>
      <c r="AR109" s="598">
        <v>0</v>
      </c>
      <c r="AS109" s="695">
        <v>3756</v>
      </c>
      <c r="AT109" s="600">
        <v>5</v>
      </c>
      <c r="AU109" s="602">
        <v>1.3294336612603031E-3</v>
      </c>
      <c r="AV109" s="601">
        <v>3761</v>
      </c>
      <c r="AW109" s="601">
        <v>5290</v>
      </c>
      <c r="AX109" s="598">
        <v>0.7109640831758034</v>
      </c>
      <c r="AY109" s="695">
        <v>3756</v>
      </c>
      <c r="AZ109" s="600">
        <v>5</v>
      </c>
      <c r="BA109" s="601">
        <v>3761</v>
      </c>
      <c r="BB109" s="601">
        <v>2052</v>
      </c>
      <c r="BC109" s="598">
        <v>0.54632587859424919</v>
      </c>
      <c r="BD109" s="600">
        <v>5</v>
      </c>
      <c r="BE109" s="598">
        <v>1</v>
      </c>
      <c r="BF109" s="601">
        <v>2057</v>
      </c>
      <c r="BG109" s="598">
        <v>0.54692900824248869</v>
      </c>
      <c r="BH109" s="600">
        <v>3</v>
      </c>
      <c r="BI109" s="598">
        <v>1.4584346135148275E-3</v>
      </c>
      <c r="BJ109" s="600">
        <v>2</v>
      </c>
      <c r="BK109" s="600">
        <v>1</v>
      </c>
      <c r="BL109" s="600">
        <v>3</v>
      </c>
      <c r="BM109" s="598">
        <v>1</v>
      </c>
      <c r="BN109" s="600">
        <v>10</v>
      </c>
      <c r="BO109" s="598">
        <v>4.8614487117160914E-3</v>
      </c>
      <c r="BP109" s="600">
        <v>25</v>
      </c>
      <c r="BQ109" s="598">
        <v>1.2153621779290228E-2</v>
      </c>
      <c r="BR109" s="601">
        <v>35</v>
      </c>
      <c r="BS109" s="598">
        <v>1.7015070491006319E-2</v>
      </c>
      <c r="BT109" s="600">
        <v>3</v>
      </c>
      <c r="BU109" s="598">
        <v>0.375</v>
      </c>
      <c r="BV109" s="600">
        <v>1</v>
      </c>
      <c r="BW109" s="598">
        <v>0.25</v>
      </c>
    </row>
    <row r="110" spans="1:75" s="4" customFormat="1" x14ac:dyDescent="0.2">
      <c r="A110" s="691" t="s">
        <v>587</v>
      </c>
      <c r="B110" s="691" t="s">
        <v>597</v>
      </c>
      <c r="C110" s="691" t="s">
        <v>599</v>
      </c>
      <c r="D110" s="691" t="s">
        <v>515</v>
      </c>
      <c r="E110" s="691" t="s">
        <v>504</v>
      </c>
      <c r="F110" s="691" t="s">
        <v>505</v>
      </c>
      <c r="G110" s="10" t="s">
        <v>317</v>
      </c>
      <c r="H110" s="10" t="s">
        <v>1112</v>
      </c>
      <c r="I110" s="10" t="s">
        <v>934</v>
      </c>
      <c r="J110" s="10"/>
      <c r="K110" s="692"/>
      <c r="L110" s="692"/>
      <c r="M110" s="693"/>
      <c r="N110" s="692"/>
      <c r="O110" s="692"/>
      <c r="P110" s="692"/>
      <c r="Q110" s="692"/>
      <c r="R110" s="692"/>
      <c r="S110" s="692"/>
      <c r="T110" s="692"/>
      <c r="U110" s="692"/>
      <c r="V110" s="692"/>
      <c r="W110" s="692"/>
      <c r="X110" s="692"/>
      <c r="Y110" s="633"/>
      <c r="Z110" s="694">
        <v>3</v>
      </c>
      <c r="AA110" s="600">
        <v>0</v>
      </c>
      <c r="AB110" s="600">
        <v>5</v>
      </c>
      <c r="AC110" s="123">
        <v>1.6666666666666667</v>
      </c>
      <c r="AD110" s="601">
        <v>895.66666666666663</v>
      </c>
      <c r="AE110" s="601">
        <v>457.66666666666669</v>
      </c>
      <c r="AF110" s="600">
        <v>3</v>
      </c>
      <c r="AG110" s="598">
        <v>0.6</v>
      </c>
      <c r="AH110" s="600">
        <v>0</v>
      </c>
      <c r="AI110" s="598"/>
      <c r="AJ110" s="598"/>
      <c r="AK110" s="600">
        <v>2</v>
      </c>
      <c r="AL110" s="598">
        <v>0.66666666666666663</v>
      </c>
      <c r="AM110" s="600">
        <v>2</v>
      </c>
      <c r="AN110" s="598"/>
      <c r="AO110" s="600">
        <v>0</v>
      </c>
      <c r="AP110" s="598">
        <v>0</v>
      </c>
      <c r="AQ110" s="600">
        <v>0</v>
      </c>
      <c r="AR110" s="598">
        <v>0</v>
      </c>
      <c r="AS110" s="695">
        <v>2676</v>
      </c>
      <c r="AT110" s="600">
        <v>11</v>
      </c>
      <c r="AU110" s="602">
        <v>4.0937848902121328E-3</v>
      </c>
      <c r="AV110" s="601">
        <v>2687</v>
      </c>
      <c r="AW110" s="601">
        <v>3730</v>
      </c>
      <c r="AX110" s="598">
        <v>0.72037533512064345</v>
      </c>
      <c r="AY110" s="695">
        <v>2676</v>
      </c>
      <c r="AZ110" s="600">
        <v>11</v>
      </c>
      <c r="BA110" s="601">
        <v>2687</v>
      </c>
      <c r="BB110" s="601">
        <v>1362</v>
      </c>
      <c r="BC110" s="598">
        <v>0.50896860986547088</v>
      </c>
      <c r="BD110" s="600">
        <v>11</v>
      </c>
      <c r="BE110" s="598">
        <v>1</v>
      </c>
      <c r="BF110" s="601">
        <v>1373</v>
      </c>
      <c r="BG110" s="598">
        <v>0.51097878675102348</v>
      </c>
      <c r="BH110" s="600">
        <v>2</v>
      </c>
      <c r="BI110" s="598">
        <v>1.4566642388929353E-3</v>
      </c>
      <c r="BJ110" s="600">
        <v>2</v>
      </c>
      <c r="BK110" s="600">
        <v>0</v>
      </c>
      <c r="BL110" s="600">
        <v>2</v>
      </c>
      <c r="BM110" s="598">
        <v>1</v>
      </c>
      <c r="BN110" s="600">
        <v>0</v>
      </c>
      <c r="BO110" s="598">
        <v>0</v>
      </c>
      <c r="BP110" s="600">
        <v>8</v>
      </c>
      <c r="BQ110" s="598">
        <v>5.826656955571741E-3</v>
      </c>
      <c r="BR110" s="601">
        <v>8</v>
      </c>
      <c r="BS110" s="598">
        <v>5.826656955571741E-3</v>
      </c>
      <c r="BT110" s="600">
        <v>2</v>
      </c>
      <c r="BU110" s="598">
        <v>0.4</v>
      </c>
      <c r="BV110" s="600">
        <v>1</v>
      </c>
      <c r="BW110" s="598">
        <v>0.33333333333333331</v>
      </c>
    </row>
    <row r="111" spans="1:75" s="4" customFormat="1" x14ac:dyDescent="0.2">
      <c r="A111" s="691" t="s">
        <v>587</v>
      </c>
      <c r="B111" s="691" t="s">
        <v>597</v>
      </c>
      <c r="C111" s="691" t="s">
        <v>600</v>
      </c>
      <c r="D111" s="691" t="s">
        <v>515</v>
      </c>
      <c r="E111" s="691" t="s">
        <v>504</v>
      </c>
      <c r="F111" s="691" t="s">
        <v>505</v>
      </c>
      <c r="G111" s="10" t="s">
        <v>317</v>
      </c>
      <c r="H111" s="10" t="s">
        <v>1112</v>
      </c>
      <c r="I111" s="10" t="s">
        <v>934</v>
      </c>
      <c r="J111" s="10"/>
      <c r="K111" s="692"/>
      <c r="L111" s="692"/>
      <c r="M111" s="693"/>
      <c r="N111" s="692"/>
      <c r="O111" s="692"/>
      <c r="P111" s="692"/>
      <c r="Q111" s="692"/>
      <c r="R111" s="692"/>
      <c r="S111" s="692"/>
      <c r="T111" s="692"/>
      <c r="U111" s="692"/>
      <c r="V111" s="692"/>
      <c r="W111" s="692"/>
      <c r="X111" s="692"/>
      <c r="Y111" s="633"/>
      <c r="Z111" s="694">
        <v>1</v>
      </c>
      <c r="AA111" s="600">
        <v>0</v>
      </c>
      <c r="AB111" s="600">
        <v>2</v>
      </c>
      <c r="AC111" s="123">
        <v>2</v>
      </c>
      <c r="AD111" s="601">
        <v>792</v>
      </c>
      <c r="AE111" s="601">
        <v>412</v>
      </c>
      <c r="AF111" s="600">
        <v>1</v>
      </c>
      <c r="AG111" s="598">
        <v>0.5</v>
      </c>
      <c r="AH111" s="600">
        <v>0</v>
      </c>
      <c r="AI111" s="598"/>
      <c r="AJ111" s="598"/>
      <c r="AK111" s="600">
        <v>1</v>
      </c>
      <c r="AL111" s="598">
        <v>1</v>
      </c>
      <c r="AM111" s="600">
        <v>1</v>
      </c>
      <c r="AN111" s="598"/>
      <c r="AO111" s="600">
        <v>0</v>
      </c>
      <c r="AP111" s="598">
        <v>0</v>
      </c>
      <c r="AQ111" s="600">
        <v>0</v>
      </c>
      <c r="AR111" s="598">
        <v>0</v>
      </c>
      <c r="AS111" s="695">
        <v>777</v>
      </c>
      <c r="AT111" s="600">
        <v>15</v>
      </c>
      <c r="AU111" s="602">
        <v>1.893939393939394E-2</v>
      </c>
      <c r="AV111" s="601">
        <v>792</v>
      </c>
      <c r="AW111" s="601">
        <v>1130</v>
      </c>
      <c r="AX111" s="598">
        <v>0.70088495575221244</v>
      </c>
      <c r="AY111" s="695">
        <v>777</v>
      </c>
      <c r="AZ111" s="600">
        <v>15</v>
      </c>
      <c r="BA111" s="601">
        <v>792</v>
      </c>
      <c r="BB111" s="601">
        <v>400</v>
      </c>
      <c r="BC111" s="598">
        <v>0.51480051480051481</v>
      </c>
      <c r="BD111" s="600">
        <v>12</v>
      </c>
      <c r="BE111" s="598">
        <v>0.8</v>
      </c>
      <c r="BF111" s="601">
        <v>412</v>
      </c>
      <c r="BG111" s="598">
        <v>0.52020202020202022</v>
      </c>
      <c r="BH111" s="600">
        <v>2</v>
      </c>
      <c r="BI111" s="598">
        <v>4.8543689320388345E-3</v>
      </c>
      <c r="BJ111" s="600">
        <v>2</v>
      </c>
      <c r="BK111" s="600">
        <v>0</v>
      </c>
      <c r="BL111" s="600">
        <v>2</v>
      </c>
      <c r="BM111" s="598">
        <v>1</v>
      </c>
      <c r="BN111" s="600">
        <v>1</v>
      </c>
      <c r="BO111" s="598">
        <v>2.4271844660194173E-3</v>
      </c>
      <c r="BP111" s="600">
        <v>17</v>
      </c>
      <c r="BQ111" s="598">
        <v>4.12621359223301E-2</v>
      </c>
      <c r="BR111" s="601">
        <v>18</v>
      </c>
      <c r="BS111" s="598">
        <v>4.3689320388349516E-2</v>
      </c>
      <c r="BT111" s="600">
        <v>0</v>
      </c>
      <c r="BU111" s="598">
        <v>0</v>
      </c>
      <c r="BV111" s="600">
        <v>0</v>
      </c>
      <c r="BW111" s="598">
        <v>0</v>
      </c>
    </row>
    <row r="112" spans="1:75" s="4" customFormat="1" x14ac:dyDescent="0.2">
      <c r="A112" s="691" t="s">
        <v>587</v>
      </c>
      <c r="B112" s="691" t="s">
        <v>597</v>
      </c>
      <c r="C112" s="691" t="s">
        <v>601</v>
      </c>
      <c r="D112" s="691" t="s">
        <v>515</v>
      </c>
      <c r="E112" s="691" t="s">
        <v>504</v>
      </c>
      <c r="F112" s="691" t="s">
        <v>505</v>
      </c>
      <c r="G112" s="10" t="s">
        <v>317</v>
      </c>
      <c r="H112" s="10" t="s">
        <v>1112</v>
      </c>
      <c r="I112" s="10" t="s">
        <v>934</v>
      </c>
      <c r="J112" s="10"/>
      <c r="K112" s="692"/>
      <c r="L112" s="692"/>
      <c r="M112" s="693"/>
      <c r="N112" s="692"/>
      <c r="O112" s="692"/>
      <c r="P112" s="692"/>
      <c r="Q112" s="692"/>
      <c r="R112" s="692"/>
      <c r="S112" s="692"/>
      <c r="T112" s="692"/>
      <c r="U112" s="692"/>
      <c r="V112" s="692"/>
      <c r="W112" s="692"/>
      <c r="X112" s="692"/>
      <c r="Y112" s="692" t="s">
        <v>510</v>
      </c>
      <c r="Z112" s="694">
        <v>1</v>
      </c>
      <c r="AA112" s="600">
        <v>1</v>
      </c>
      <c r="AB112" s="600">
        <v>1</v>
      </c>
      <c r="AC112" s="123">
        <v>1</v>
      </c>
      <c r="AD112" s="601">
        <v>766</v>
      </c>
      <c r="AE112" s="601"/>
      <c r="AF112" s="600">
        <v>1</v>
      </c>
      <c r="AG112" s="598">
        <v>1</v>
      </c>
      <c r="AH112" s="600">
        <v>0</v>
      </c>
      <c r="AI112" s="598"/>
      <c r="AJ112" s="598"/>
      <c r="AK112" s="600">
        <v>1</v>
      </c>
      <c r="AL112" s="598">
        <v>1</v>
      </c>
      <c r="AM112" s="600">
        <v>1</v>
      </c>
      <c r="AN112" s="598"/>
      <c r="AO112" s="600">
        <v>0</v>
      </c>
      <c r="AP112" s="598">
        <v>0</v>
      </c>
      <c r="AQ112" s="600">
        <v>0</v>
      </c>
      <c r="AR112" s="598">
        <v>0</v>
      </c>
      <c r="AS112" s="695">
        <v>765</v>
      </c>
      <c r="AT112" s="600">
        <v>1</v>
      </c>
      <c r="AU112" s="602">
        <v>1.3054830287206266E-3</v>
      </c>
      <c r="AV112" s="601">
        <v>766</v>
      </c>
      <c r="AW112" s="601">
        <v>1150</v>
      </c>
      <c r="AX112" s="598">
        <v>0.6660869565217391</v>
      </c>
      <c r="AY112" s="601"/>
      <c r="AZ112" s="601"/>
      <c r="BA112" s="601"/>
      <c r="BB112" s="600"/>
      <c r="BC112" s="598"/>
      <c r="BD112" s="600"/>
      <c r="BE112" s="598"/>
      <c r="BF112" s="600"/>
      <c r="BG112" s="598"/>
      <c r="BH112" s="600" t="s">
        <v>323</v>
      </c>
      <c r="BI112" s="598"/>
      <c r="BJ112" s="600"/>
      <c r="BK112" s="600"/>
      <c r="BL112" s="600"/>
      <c r="BM112" s="598"/>
      <c r="BN112" s="600"/>
      <c r="BO112" s="598"/>
      <c r="BP112" s="600"/>
      <c r="BQ112" s="598"/>
      <c r="BR112" s="601"/>
      <c r="BS112" s="598"/>
      <c r="BT112" s="600">
        <v>0</v>
      </c>
      <c r="BU112" s="598">
        <v>0</v>
      </c>
      <c r="BV112" s="600">
        <v>0</v>
      </c>
      <c r="BW112" s="598">
        <v>0</v>
      </c>
    </row>
    <row r="113" spans="1:75" s="4" customFormat="1" x14ac:dyDescent="0.2">
      <c r="A113" s="691" t="s">
        <v>587</v>
      </c>
      <c r="B113" s="691" t="s">
        <v>597</v>
      </c>
      <c r="C113" s="691" t="s">
        <v>602</v>
      </c>
      <c r="D113" s="691" t="s">
        <v>515</v>
      </c>
      <c r="E113" s="691" t="s">
        <v>504</v>
      </c>
      <c r="F113" s="691" t="s">
        <v>505</v>
      </c>
      <c r="G113" s="10" t="s">
        <v>317</v>
      </c>
      <c r="H113" s="10" t="s">
        <v>1112</v>
      </c>
      <c r="I113" s="10" t="s">
        <v>934</v>
      </c>
      <c r="J113" s="10"/>
      <c r="K113" s="692"/>
      <c r="L113" s="692"/>
      <c r="M113" s="693"/>
      <c r="N113" s="692"/>
      <c r="O113" s="692"/>
      <c r="P113" s="692"/>
      <c r="Q113" s="692"/>
      <c r="R113" s="692"/>
      <c r="S113" s="692"/>
      <c r="T113" s="692"/>
      <c r="U113" s="692"/>
      <c r="V113" s="692"/>
      <c r="W113" s="692"/>
      <c r="X113" s="692"/>
      <c r="Y113" s="633"/>
      <c r="Z113" s="694">
        <v>1</v>
      </c>
      <c r="AA113" s="600">
        <v>0</v>
      </c>
      <c r="AB113" s="600">
        <v>2</v>
      </c>
      <c r="AC113" s="123">
        <v>2</v>
      </c>
      <c r="AD113" s="601">
        <v>770</v>
      </c>
      <c r="AE113" s="601">
        <v>451</v>
      </c>
      <c r="AF113" s="600">
        <v>0</v>
      </c>
      <c r="AG113" s="598">
        <v>0</v>
      </c>
      <c r="AH113" s="600">
        <v>0</v>
      </c>
      <c r="AI113" s="598"/>
      <c r="AJ113" s="598"/>
      <c r="AK113" s="600">
        <v>0</v>
      </c>
      <c r="AL113" s="598">
        <v>0</v>
      </c>
      <c r="AM113" s="600">
        <v>0</v>
      </c>
      <c r="AN113" s="598"/>
      <c r="AO113" s="600">
        <v>0</v>
      </c>
      <c r="AP113" s="598">
        <v>0</v>
      </c>
      <c r="AQ113" s="600">
        <v>0</v>
      </c>
      <c r="AR113" s="598">
        <v>0</v>
      </c>
      <c r="AS113" s="695">
        <v>768</v>
      </c>
      <c r="AT113" s="600">
        <v>2</v>
      </c>
      <c r="AU113" s="602">
        <v>2.5974025974025974E-3</v>
      </c>
      <c r="AV113" s="601">
        <v>770</v>
      </c>
      <c r="AW113" s="601">
        <v>1220</v>
      </c>
      <c r="AX113" s="598">
        <v>0.63114754098360659</v>
      </c>
      <c r="AY113" s="695">
        <v>768</v>
      </c>
      <c r="AZ113" s="600">
        <v>2</v>
      </c>
      <c r="BA113" s="601">
        <v>770</v>
      </c>
      <c r="BB113" s="601">
        <v>449</v>
      </c>
      <c r="BC113" s="598">
        <v>0.58463541666666663</v>
      </c>
      <c r="BD113" s="600">
        <v>2</v>
      </c>
      <c r="BE113" s="598">
        <v>1</v>
      </c>
      <c r="BF113" s="601">
        <v>451</v>
      </c>
      <c r="BG113" s="598">
        <v>0.58571428571428574</v>
      </c>
      <c r="BH113" s="600">
        <v>0</v>
      </c>
      <c r="BI113" s="598">
        <v>0</v>
      </c>
      <c r="BJ113" s="600">
        <v>0</v>
      </c>
      <c r="BK113" s="600">
        <v>0</v>
      </c>
      <c r="BL113" s="600">
        <v>0</v>
      </c>
      <c r="BM113" s="598"/>
      <c r="BN113" s="600">
        <v>1</v>
      </c>
      <c r="BO113" s="598">
        <v>2.2172949002217295E-3</v>
      </c>
      <c r="BP113" s="600">
        <v>8</v>
      </c>
      <c r="BQ113" s="598">
        <v>1.7738359201773836E-2</v>
      </c>
      <c r="BR113" s="601">
        <v>9</v>
      </c>
      <c r="BS113" s="598">
        <v>1.9955654101995565E-2</v>
      </c>
      <c r="BT113" s="600">
        <v>0</v>
      </c>
      <c r="BU113" s="598">
        <v>0</v>
      </c>
      <c r="BV113" s="600">
        <v>0</v>
      </c>
      <c r="BW113" s="598">
        <v>0</v>
      </c>
    </row>
    <row r="114" spans="1:75" s="4" customFormat="1" x14ac:dyDescent="0.2">
      <c r="A114" s="691" t="s">
        <v>587</v>
      </c>
      <c r="B114" s="691" t="s">
        <v>597</v>
      </c>
      <c r="C114" s="691" t="s">
        <v>603</v>
      </c>
      <c r="D114" s="691" t="s">
        <v>515</v>
      </c>
      <c r="E114" s="691" t="s">
        <v>504</v>
      </c>
      <c r="F114" s="691" t="s">
        <v>505</v>
      </c>
      <c r="G114" s="10" t="s">
        <v>317</v>
      </c>
      <c r="H114" s="10" t="s">
        <v>1112</v>
      </c>
      <c r="I114" s="10" t="s">
        <v>934</v>
      </c>
      <c r="J114" s="10"/>
      <c r="K114" s="692"/>
      <c r="L114" s="692"/>
      <c r="M114" s="693"/>
      <c r="N114" s="692"/>
      <c r="O114" s="692"/>
      <c r="P114" s="692"/>
      <c r="Q114" s="692"/>
      <c r="R114" s="692"/>
      <c r="S114" s="692"/>
      <c r="T114" s="692"/>
      <c r="U114" s="692"/>
      <c r="V114" s="692"/>
      <c r="W114" s="692"/>
      <c r="X114" s="692"/>
      <c r="Y114" s="692" t="s">
        <v>510</v>
      </c>
      <c r="Z114" s="694">
        <v>1</v>
      </c>
      <c r="AA114" s="600">
        <v>1</v>
      </c>
      <c r="AB114" s="600">
        <v>1</v>
      </c>
      <c r="AC114" s="123">
        <v>1</v>
      </c>
      <c r="AD114" s="601">
        <v>871</v>
      </c>
      <c r="AE114" s="601"/>
      <c r="AF114" s="600">
        <v>1</v>
      </c>
      <c r="AG114" s="598">
        <v>1</v>
      </c>
      <c r="AH114" s="600">
        <v>0</v>
      </c>
      <c r="AI114" s="598"/>
      <c r="AJ114" s="598"/>
      <c r="AK114" s="600">
        <v>1</v>
      </c>
      <c r="AL114" s="598">
        <v>1</v>
      </c>
      <c r="AM114" s="600">
        <v>1</v>
      </c>
      <c r="AN114" s="598"/>
      <c r="AO114" s="600">
        <v>0</v>
      </c>
      <c r="AP114" s="598">
        <v>0</v>
      </c>
      <c r="AQ114" s="600">
        <v>0</v>
      </c>
      <c r="AR114" s="598">
        <v>0</v>
      </c>
      <c r="AS114" s="695">
        <v>871</v>
      </c>
      <c r="AT114" s="600">
        <v>0</v>
      </c>
      <c r="AU114" s="602">
        <v>0</v>
      </c>
      <c r="AV114" s="601">
        <v>871</v>
      </c>
      <c r="AW114" s="601">
        <v>1290</v>
      </c>
      <c r="AX114" s="598">
        <v>0.67519379844961236</v>
      </c>
      <c r="AY114" s="601"/>
      <c r="AZ114" s="601"/>
      <c r="BA114" s="601"/>
      <c r="BB114" s="600"/>
      <c r="BC114" s="598"/>
      <c r="BD114" s="600"/>
      <c r="BE114" s="598"/>
      <c r="BF114" s="600"/>
      <c r="BG114" s="598"/>
      <c r="BH114" s="600" t="s">
        <v>323</v>
      </c>
      <c r="BI114" s="598"/>
      <c r="BJ114" s="600"/>
      <c r="BK114" s="600"/>
      <c r="BL114" s="600"/>
      <c r="BM114" s="598"/>
      <c r="BN114" s="600"/>
      <c r="BO114" s="598"/>
      <c r="BP114" s="600"/>
      <c r="BQ114" s="598"/>
      <c r="BR114" s="601"/>
      <c r="BS114" s="598"/>
      <c r="BT114" s="600">
        <v>0</v>
      </c>
      <c r="BU114" s="598">
        <v>0</v>
      </c>
      <c r="BV114" s="600">
        <v>0</v>
      </c>
      <c r="BW114" s="598">
        <v>0</v>
      </c>
    </row>
    <row r="115" spans="1:75" s="4" customFormat="1" x14ac:dyDescent="0.2">
      <c r="A115" s="691" t="s">
        <v>587</v>
      </c>
      <c r="B115" s="691" t="s">
        <v>597</v>
      </c>
      <c r="C115" s="691" t="s">
        <v>604</v>
      </c>
      <c r="D115" s="691" t="s">
        <v>515</v>
      </c>
      <c r="E115" s="691" t="s">
        <v>504</v>
      </c>
      <c r="F115" s="691" t="s">
        <v>505</v>
      </c>
      <c r="G115" s="10" t="s">
        <v>317</v>
      </c>
      <c r="H115" s="10" t="s">
        <v>1112</v>
      </c>
      <c r="I115" s="10" t="s">
        <v>934</v>
      </c>
      <c r="J115" s="10"/>
      <c r="K115" s="692"/>
      <c r="L115" s="692"/>
      <c r="M115" s="693"/>
      <c r="N115" s="692"/>
      <c r="O115" s="692"/>
      <c r="P115" s="692"/>
      <c r="Q115" s="692"/>
      <c r="R115" s="692"/>
      <c r="S115" s="692"/>
      <c r="T115" s="692"/>
      <c r="U115" s="692"/>
      <c r="V115" s="692"/>
      <c r="W115" s="692"/>
      <c r="X115" s="692"/>
      <c r="Y115" s="692" t="s">
        <v>510</v>
      </c>
      <c r="Z115" s="694">
        <v>1</v>
      </c>
      <c r="AA115" s="600">
        <v>1</v>
      </c>
      <c r="AB115" s="600">
        <v>1</v>
      </c>
      <c r="AC115" s="123">
        <v>1</v>
      </c>
      <c r="AD115" s="601">
        <v>872</v>
      </c>
      <c r="AE115" s="601"/>
      <c r="AF115" s="600">
        <v>1</v>
      </c>
      <c r="AG115" s="598">
        <v>1</v>
      </c>
      <c r="AH115" s="600">
        <v>0</v>
      </c>
      <c r="AI115" s="598"/>
      <c r="AJ115" s="598"/>
      <c r="AK115" s="600">
        <v>1</v>
      </c>
      <c r="AL115" s="598">
        <v>1</v>
      </c>
      <c r="AM115" s="600">
        <v>1</v>
      </c>
      <c r="AN115" s="598"/>
      <c r="AO115" s="600">
        <v>0</v>
      </c>
      <c r="AP115" s="598">
        <v>0</v>
      </c>
      <c r="AQ115" s="600">
        <v>0</v>
      </c>
      <c r="AR115" s="598">
        <v>0</v>
      </c>
      <c r="AS115" s="695">
        <v>868</v>
      </c>
      <c r="AT115" s="600">
        <v>4</v>
      </c>
      <c r="AU115" s="602">
        <v>4.5871559633027525E-3</v>
      </c>
      <c r="AV115" s="601">
        <v>872</v>
      </c>
      <c r="AW115" s="601">
        <v>1250</v>
      </c>
      <c r="AX115" s="598">
        <v>0.6976</v>
      </c>
      <c r="AY115" s="601"/>
      <c r="AZ115" s="601"/>
      <c r="BA115" s="601"/>
      <c r="BB115" s="600"/>
      <c r="BC115" s="598"/>
      <c r="BD115" s="600"/>
      <c r="BE115" s="598"/>
      <c r="BF115" s="600"/>
      <c r="BG115" s="598"/>
      <c r="BH115" s="600" t="s">
        <v>323</v>
      </c>
      <c r="BI115" s="598"/>
      <c r="BJ115" s="600"/>
      <c r="BK115" s="600"/>
      <c r="BL115" s="600"/>
      <c r="BM115" s="598"/>
      <c r="BN115" s="600"/>
      <c r="BO115" s="598"/>
      <c r="BP115" s="600"/>
      <c r="BQ115" s="598"/>
      <c r="BR115" s="601"/>
      <c r="BS115" s="598"/>
      <c r="BT115" s="600">
        <v>0</v>
      </c>
      <c r="BU115" s="598">
        <v>0</v>
      </c>
      <c r="BV115" s="600">
        <v>0</v>
      </c>
      <c r="BW115" s="598">
        <v>0</v>
      </c>
    </row>
    <row r="116" spans="1:75" s="4" customFormat="1" x14ac:dyDescent="0.2">
      <c r="A116" s="691" t="s">
        <v>587</v>
      </c>
      <c r="B116" s="691" t="s">
        <v>597</v>
      </c>
      <c r="C116" s="691" t="s">
        <v>605</v>
      </c>
      <c r="D116" s="691" t="s">
        <v>515</v>
      </c>
      <c r="E116" s="691" t="s">
        <v>504</v>
      </c>
      <c r="F116" s="691" t="s">
        <v>505</v>
      </c>
      <c r="G116" s="10" t="s">
        <v>317</v>
      </c>
      <c r="H116" s="10" t="s">
        <v>1112</v>
      </c>
      <c r="I116" s="10" t="s">
        <v>934</v>
      </c>
      <c r="J116" s="199"/>
      <c r="K116" s="692"/>
      <c r="L116" s="692"/>
      <c r="M116" s="693"/>
      <c r="N116" s="692"/>
      <c r="O116" s="692"/>
      <c r="P116" s="692"/>
      <c r="Q116" s="692"/>
      <c r="R116" s="692"/>
      <c r="S116" s="692"/>
      <c r="T116" s="692"/>
      <c r="U116" s="692"/>
      <c r="V116" s="692"/>
      <c r="W116" s="692"/>
      <c r="X116" s="692"/>
      <c r="Y116" s="692" t="s">
        <v>510</v>
      </c>
      <c r="Z116" s="694">
        <v>2</v>
      </c>
      <c r="AA116" s="600">
        <v>2</v>
      </c>
      <c r="AB116" s="600">
        <v>2</v>
      </c>
      <c r="AC116" s="123">
        <v>1</v>
      </c>
      <c r="AD116" s="601">
        <v>746</v>
      </c>
      <c r="AE116" s="601"/>
      <c r="AF116" s="600">
        <v>1</v>
      </c>
      <c r="AG116" s="598">
        <v>0.5</v>
      </c>
      <c r="AH116" s="600">
        <v>0</v>
      </c>
      <c r="AI116" s="598"/>
      <c r="AJ116" s="598"/>
      <c r="AK116" s="600">
        <v>1</v>
      </c>
      <c r="AL116" s="598">
        <v>0.5</v>
      </c>
      <c r="AM116" s="600">
        <v>1</v>
      </c>
      <c r="AN116" s="598"/>
      <c r="AO116" s="600">
        <v>1</v>
      </c>
      <c r="AP116" s="598">
        <v>0.5</v>
      </c>
      <c r="AQ116" s="600">
        <v>1</v>
      </c>
      <c r="AR116" s="598">
        <v>0.5</v>
      </c>
      <c r="AS116" s="695">
        <v>1490</v>
      </c>
      <c r="AT116" s="600">
        <v>2</v>
      </c>
      <c r="AU116" s="602">
        <v>1.3404825737265416E-3</v>
      </c>
      <c r="AV116" s="601">
        <v>1492</v>
      </c>
      <c r="AW116" s="601">
        <v>2130</v>
      </c>
      <c r="AX116" s="598">
        <v>0.70046948356807515</v>
      </c>
      <c r="AY116" s="601"/>
      <c r="AZ116" s="601"/>
      <c r="BA116" s="601"/>
      <c r="BB116" s="600"/>
      <c r="BC116" s="598"/>
      <c r="BD116" s="600"/>
      <c r="BE116" s="598"/>
      <c r="BF116" s="600"/>
      <c r="BG116" s="598"/>
      <c r="BH116" s="600" t="s">
        <v>323</v>
      </c>
      <c r="BI116" s="598"/>
      <c r="BJ116" s="600"/>
      <c r="BK116" s="600"/>
      <c r="BL116" s="600"/>
      <c r="BM116" s="598"/>
      <c r="BN116" s="600"/>
      <c r="BO116" s="598"/>
      <c r="BP116" s="600"/>
      <c r="BQ116" s="598"/>
      <c r="BR116" s="601"/>
      <c r="BS116" s="598"/>
      <c r="BT116" s="600">
        <v>0</v>
      </c>
      <c r="BU116" s="598">
        <v>0</v>
      </c>
      <c r="BV116" s="600">
        <v>0</v>
      </c>
      <c r="BW116" s="598">
        <v>0</v>
      </c>
    </row>
    <row r="117" spans="1:75" s="4" customFormat="1" x14ac:dyDescent="0.2">
      <c r="A117" s="691" t="s">
        <v>606</v>
      </c>
      <c r="B117" s="691" t="s">
        <v>607</v>
      </c>
      <c r="C117" s="691" t="s">
        <v>502</v>
      </c>
      <c r="D117" s="691" t="s">
        <v>507</v>
      </c>
      <c r="E117" s="691" t="s">
        <v>518</v>
      </c>
      <c r="F117" s="691" t="s">
        <v>505</v>
      </c>
      <c r="G117" s="10" t="s">
        <v>317</v>
      </c>
      <c r="H117" s="591" t="s">
        <v>1110</v>
      </c>
      <c r="I117" s="10" t="s">
        <v>935</v>
      </c>
      <c r="J117" s="10" t="s">
        <v>936</v>
      </c>
      <c r="K117" s="692"/>
      <c r="L117" s="692"/>
      <c r="M117" s="693"/>
      <c r="N117" s="692"/>
      <c r="O117" s="692"/>
      <c r="P117" s="692"/>
      <c r="Q117" s="692"/>
      <c r="R117" s="692"/>
      <c r="S117" s="692"/>
      <c r="T117" s="692"/>
      <c r="U117" s="692"/>
      <c r="V117" s="692"/>
      <c r="W117" s="692"/>
      <c r="X117" s="692"/>
      <c r="Y117" s="633" t="s">
        <v>1210</v>
      </c>
      <c r="Z117" s="694">
        <v>6</v>
      </c>
      <c r="AA117" s="600">
        <v>0</v>
      </c>
      <c r="AB117" s="600">
        <v>9</v>
      </c>
      <c r="AC117" s="123">
        <v>1.5</v>
      </c>
      <c r="AD117" s="601">
        <v>660</v>
      </c>
      <c r="AE117" s="601">
        <v>346</v>
      </c>
      <c r="AF117" s="600"/>
      <c r="AG117" s="598"/>
      <c r="AH117" s="600"/>
      <c r="AI117" s="598"/>
      <c r="AJ117" s="598"/>
      <c r="AK117" s="600"/>
      <c r="AL117" s="598"/>
      <c r="AM117" s="600"/>
      <c r="AN117" s="598"/>
      <c r="AO117" s="600">
        <v>4</v>
      </c>
      <c r="AP117" s="598">
        <v>0.44444444444444442</v>
      </c>
      <c r="AQ117" s="600">
        <v>3</v>
      </c>
      <c r="AR117" s="598">
        <v>0.5</v>
      </c>
      <c r="AS117" s="695">
        <v>3948</v>
      </c>
      <c r="AT117" s="600">
        <v>12</v>
      </c>
      <c r="AU117" s="602">
        <v>3.0303030303030303E-3</v>
      </c>
      <c r="AV117" s="601">
        <v>3960</v>
      </c>
      <c r="AW117" s="601">
        <v>5440</v>
      </c>
      <c r="AX117" s="598">
        <v>0.7279411764705882</v>
      </c>
      <c r="AY117" s="695">
        <v>3948</v>
      </c>
      <c r="AZ117" s="600">
        <v>12</v>
      </c>
      <c r="BA117" s="601">
        <v>3960</v>
      </c>
      <c r="BB117" s="601">
        <v>2063</v>
      </c>
      <c r="BC117" s="598">
        <v>0.52254305977710236</v>
      </c>
      <c r="BD117" s="600">
        <v>13</v>
      </c>
      <c r="BE117" s="598">
        <v>1.0833333333333333</v>
      </c>
      <c r="BF117" s="601">
        <v>2076</v>
      </c>
      <c r="BG117" s="598">
        <v>0.52424242424242429</v>
      </c>
      <c r="BH117" s="600">
        <v>29</v>
      </c>
      <c r="BI117" s="598">
        <v>1.3969171483622351E-2</v>
      </c>
      <c r="BJ117" s="600">
        <v>27</v>
      </c>
      <c r="BK117" s="600">
        <v>1</v>
      </c>
      <c r="BL117" s="600">
        <v>28</v>
      </c>
      <c r="BM117" s="598">
        <v>0.96551724137931039</v>
      </c>
      <c r="BN117" s="600">
        <v>7</v>
      </c>
      <c r="BO117" s="598">
        <v>3.3718689788053949E-3</v>
      </c>
      <c r="BP117" s="600">
        <v>69</v>
      </c>
      <c r="BQ117" s="598">
        <v>3.3236994219653176E-2</v>
      </c>
      <c r="BR117" s="601">
        <v>76</v>
      </c>
      <c r="BS117" s="598">
        <v>3.6608863198458574E-2</v>
      </c>
      <c r="BT117" s="600">
        <v>5</v>
      </c>
      <c r="BU117" s="598">
        <v>0.55555555555555558</v>
      </c>
      <c r="BV117" s="600">
        <v>4</v>
      </c>
      <c r="BW117" s="598">
        <v>0.66666666666666663</v>
      </c>
    </row>
    <row r="118" spans="1:75" s="4" customFormat="1" x14ac:dyDescent="0.2">
      <c r="A118" s="691" t="s">
        <v>606</v>
      </c>
      <c r="B118" s="691" t="s">
        <v>608</v>
      </c>
      <c r="C118" s="691" t="s">
        <v>1270</v>
      </c>
      <c r="D118" s="691" t="s">
        <v>507</v>
      </c>
      <c r="E118" s="691" t="s">
        <v>518</v>
      </c>
      <c r="F118" s="691" t="s">
        <v>505</v>
      </c>
      <c r="G118" s="10" t="s">
        <v>317</v>
      </c>
      <c r="H118" s="591" t="s">
        <v>1110</v>
      </c>
      <c r="I118" s="10" t="s">
        <v>935</v>
      </c>
      <c r="J118" s="10" t="s">
        <v>936</v>
      </c>
      <c r="K118" s="692"/>
      <c r="L118" s="692"/>
      <c r="M118" s="693"/>
      <c r="N118" s="692"/>
      <c r="O118" s="692"/>
      <c r="P118" s="692"/>
      <c r="Q118" s="692"/>
      <c r="R118" s="692"/>
      <c r="S118" s="692"/>
      <c r="T118" s="692"/>
      <c r="U118" s="692"/>
      <c r="V118" s="692"/>
      <c r="W118" s="692"/>
      <c r="X118" s="692"/>
      <c r="Y118" s="633"/>
      <c r="Z118" s="694">
        <v>4</v>
      </c>
      <c r="AA118" s="600">
        <v>0</v>
      </c>
      <c r="AB118" s="600">
        <v>7</v>
      </c>
      <c r="AC118" s="123">
        <v>1.75</v>
      </c>
      <c r="AD118" s="601">
        <v>2084.5</v>
      </c>
      <c r="AE118" s="601">
        <v>1179.75</v>
      </c>
      <c r="AF118" s="600"/>
      <c r="AG118" s="598"/>
      <c r="AH118" s="600"/>
      <c r="AI118" s="598"/>
      <c r="AJ118" s="598"/>
      <c r="AK118" s="600"/>
      <c r="AL118" s="598"/>
      <c r="AM118" s="600"/>
      <c r="AN118" s="598"/>
      <c r="AO118" s="600">
        <v>2</v>
      </c>
      <c r="AP118" s="598">
        <v>0.2857142857142857</v>
      </c>
      <c r="AQ118" s="600">
        <v>2</v>
      </c>
      <c r="AR118" s="598">
        <v>0.5</v>
      </c>
      <c r="AS118" s="695">
        <v>8335</v>
      </c>
      <c r="AT118" s="600">
        <v>3</v>
      </c>
      <c r="AU118" s="602">
        <v>3.5979851283281364E-4</v>
      </c>
      <c r="AV118" s="601">
        <v>8338</v>
      </c>
      <c r="AW118" s="601">
        <v>10800</v>
      </c>
      <c r="AX118" s="598">
        <v>0.77203703703703708</v>
      </c>
      <c r="AY118" s="695">
        <v>8335</v>
      </c>
      <c r="AZ118" s="600">
        <v>3</v>
      </c>
      <c r="BA118" s="601">
        <v>8338</v>
      </c>
      <c r="BB118" s="601">
        <v>4715</v>
      </c>
      <c r="BC118" s="598">
        <v>0.56568686262747447</v>
      </c>
      <c r="BD118" s="600">
        <v>4</v>
      </c>
      <c r="BE118" s="598">
        <v>1.3333333333333333</v>
      </c>
      <c r="BF118" s="601">
        <v>4719</v>
      </c>
      <c r="BG118" s="598">
        <v>0.56596306068601587</v>
      </c>
      <c r="BH118" s="600">
        <v>21</v>
      </c>
      <c r="BI118" s="598">
        <v>4.4500953591862687E-3</v>
      </c>
      <c r="BJ118" s="600">
        <v>19</v>
      </c>
      <c r="BK118" s="600">
        <v>1</v>
      </c>
      <c r="BL118" s="600">
        <v>20</v>
      </c>
      <c r="BM118" s="598">
        <v>0.95238095238095233</v>
      </c>
      <c r="BN118" s="600">
        <v>51</v>
      </c>
      <c r="BO118" s="598">
        <v>1.0807374443738081E-2</v>
      </c>
      <c r="BP118" s="600">
        <v>216</v>
      </c>
      <c r="BQ118" s="598">
        <v>4.5772409408773043E-2</v>
      </c>
      <c r="BR118" s="601">
        <v>267</v>
      </c>
      <c r="BS118" s="598">
        <v>5.6579783852511126E-2</v>
      </c>
      <c r="BT118" s="600">
        <v>4</v>
      </c>
      <c r="BU118" s="598">
        <v>0.5714285714285714</v>
      </c>
      <c r="BV118" s="600">
        <v>1</v>
      </c>
      <c r="BW118" s="598">
        <v>0.25</v>
      </c>
    </row>
    <row r="119" spans="1:75" s="4" customFormat="1" x14ac:dyDescent="0.2">
      <c r="A119" s="691" t="s">
        <v>606</v>
      </c>
      <c r="B119" s="691" t="s">
        <v>608</v>
      </c>
      <c r="C119" s="691" t="s">
        <v>1271</v>
      </c>
      <c r="D119" s="691" t="s">
        <v>507</v>
      </c>
      <c r="E119" s="691" t="s">
        <v>518</v>
      </c>
      <c r="F119" s="691" t="s">
        <v>505</v>
      </c>
      <c r="G119" s="10" t="s">
        <v>317</v>
      </c>
      <c r="H119" s="591" t="s">
        <v>1110</v>
      </c>
      <c r="I119" s="10" t="s">
        <v>935</v>
      </c>
      <c r="J119" s="10" t="s">
        <v>936</v>
      </c>
      <c r="K119" s="692"/>
      <c r="L119" s="692"/>
      <c r="M119" s="693"/>
      <c r="N119" s="692"/>
      <c r="O119" s="692"/>
      <c r="P119" s="692"/>
      <c r="Q119" s="692"/>
      <c r="R119" s="692"/>
      <c r="S119" s="692"/>
      <c r="T119" s="692"/>
      <c r="U119" s="692"/>
      <c r="V119" s="692"/>
      <c r="W119" s="692"/>
      <c r="X119" s="692"/>
      <c r="Y119" s="692" t="s">
        <v>510</v>
      </c>
      <c r="Z119" s="694">
        <v>2</v>
      </c>
      <c r="AA119" s="694">
        <v>2</v>
      </c>
      <c r="AB119" s="694">
        <v>2</v>
      </c>
      <c r="AC119" s="123">
        <v>1</v>
      </c>
      <c r="AD119" s="601">
        <v>1784</v>
      </c>
      <c r="AE119" s="601"/>
      <c r="AF119" s="600"/>
      <c r="AG119" s="598"/>
      <c r="AH119" s="600"/>
      <c r="AI119" s="598"/>
      <c r="AJ119" s="598"/>
      <c r="AK119" s="600"/>
      <c r="AL119" s="598"/>
      <c r="AM119" s="600"/>
      <c r="AN119" s="598"/>
      <c r="AO119" s="694">
        <v>2</v>
      </c>
      <c r="AP119" s="598">
        <v>1</v>
      </c>
      <c r="AQ119" s="694">
        <v>2</v>
      </c>
      <c r="AR119" s="598">
        <v>1</v>
      </c>
      <c r="AS119" s="695">
        <v>3560</v>
      </c>
      <c r="AT119" s="600">
        <v>8</v>
      </c>
      <c r="AU119" s="602">
        <v>2.242152466367713E-3</v>
      </c>
      <c r="AV119" s="601">
        <v>3568</v>
      </c>
      <c r="AW119" s="601">
        <v>5040</v>
      </c>
      <c r="AX119" s="598">
        <v>0.70793650793650797</v>
      </c>
      <c r="AY119" s="601"/>
      <c r="AZ119" s="601"/>
      <c r="BA119" s="601"/>
      <c r="BB119" s="600"/>
      <c r="BC119" s="598"/>
      <c r="BD119" s="600"/>
      <c r="BE119" s="598"/>
      <c r="BF119" s="600"/>
      <c r="BG119" s="598"/>
      <c r="BH119" s="600" t="s">
        <v>323</v>
      </c>
      <c r="BI119" s="598"/>
      <c r="BJ119" s="600"/>
      <c r="BK119" s="600"/>
      <c r="BL119" s="600"/>
      <c r="BM119" s="598"/>
      <c r="BN119" s="600"/>
      <c r="BO119" s="598"/>
      <c r="BP119" s="600"/>
      <c r="BQ119" s="598"/>
      <c r="BR119" s="601"/>
      <c r="BS119" s="598"/>
      <c r="BT119" s="600">
        <v>0</v>
      </c>
      <c r="BU119" s="598">
        <v>0</v>
      </c>
      <c r="BV119" s="600">
        <v>0</v>
      </c>
      <c r="BW119" s="598">
        <v>0</v>
      </c>
    </row>
    <row r="120" spans="1:75" s="4" customFormat="1" x14ac:dyDescent="0.2">
      <c r="A120" s="691" t="s">
        <v>606</v>
      </c>
      <c r="B120" s="691" t="s">
        <v>609</v>
      </c>
      <c r="C120" s="691" t="s">
        <v>502</v>
      </c>
      <c r="D120" s="691" t="s">
        <v>507</v>
      </c>
      <c r="E120" s="691" t="s">
        <v>518</v>
      </c>
      <c r="F120" s="691" t="s">
        <v>505</v>
      </c>
      <c r="G120" s="10" t="s">
        <v>317</v>
      </c>
      <c r="H120" s="591" t="s">
        <v>1110</v>
      </c>
      <c r="I120" s="10" t="s">
        <v>935</v>
      </c>
      <c r="J120" s="10" t="s">
        <v>936</v>
      </c>
      <c r="K120" s="692"/>
      <c r="L120" s="692"/>
      <c r="M120" s="693"/>
      <c r="N120" s="692"/>
      <c r="O120" s="692"/>
      <c r="P120" s="692"/>
      <c r="Q120" s="692"/>
      <c r="R120" s="692"/>
      <c r="S120" s="692"/>
      <c r="T120" s="692"/>
      <c r="U120" s="692"/>
      <c r="V120" s="692"/>
      <c r="W120" s="692"/>
      <c r="X120" s="692"/>
      <c r="Y120" s="633" t="s">
        <v>1210</v>
      </c>
      <c r="Z120" s="694">
        <v>6</v>
      </c>
      <c r="AA120" s="600">
        <v>0</v>
      </c>
      <c r="AB120" s="600">
        <v>9</v>
      </c>
      <c r="AC120" s="123">
        <v>1.5</v>
      </c>
      <c r="AD120" s="601">
        <v>534.83333333333337</v>
      </c>
      <c r="AE120" s="601">
        <v>298.5</v>
      </c>
      <c r="AF120" s="600"/>
      <c r="AG120" s="598"/>
      <c r="AH120" s="600"/>
      <c r="AI120" s="598"/>
      <c r="AJ120" s="598"/>
      <c r="AK120" s="600"/>
      <c r="AL120" s="598"/>
      <c r="AM120" s="600"/>
      <c r="AN120" s="598"/>
      <c r="AO120" s="600">
        <v>4</v>
      </c>
      <c r="AP120" s="598">
        <v>0.44444444444444442</v>
      </c>
      <c r="AQ120" s="600">
        <v>4</v>
      </c>
      <c r="AR120" s="598">
        <v>0.66666666666666663</v>
      </c>
      <c r="AS120" s="695">
        <v>3205</v>
      </c>
      <c r="AT120" s="600">
        <v>4</v>
      </c>
      <c r="AU120" s="602">
        <v>1.2464942349641633E-3</v>
      </c>
      <c r="AV120" s="601">
        <v>3209</v>
      </c>
      <c r="AW120" s="601">
        <v>4270</v>
      </c>
      <c r="AX120" s="598">
        <v>0.75152224824355973</v>
      </c>
      <c r="AY120" s="695">
        <v>3205</v>
      </c>
      <c r="AZ120" s="600">
        <v>4</v>
      </c>
      <c r="BA120" s="601">
        <v>3209</v>
      </c>
      <c r="BB120" s="601">
        <v>1787</v>
      </c>
      <c r="BC120" s="598">
        <v>0.55756630265210605</v>
      </c>
      <c r="BD120" s="600">
        <v>4</v>
      </c>
      <c r="BE120" s="598">
        <v>1</v>
      </c>
      <c r="BF120" s="601">
        <v>1791</v>
      </c>
      <c r="BG120" s="598">
        <v>0.55811779370520409</v>
      </c>
      <c r="BH120" s="600">
        <v>18</v>
      </c>
      <c r="BI120" s="598">
        <v>1.0050251256281407E-2</v>
      </c>
      <c r="BJ120" s="600">
        <v>18</v>
      </c>
      <c r="BK120" s="600">
        <v>0</v>
      </c>
      <c r="BL120" s="600">
        <v>18</v>
      </c>
      <c r="BM120" s="598">
        <v>1</v>
      </c>
      <c r="BN120" s="600">
        <v>9</v>
      </c>
      <c r="BO120" s="598">
        <v>5.0251256281407036E-3</v>
      </c>
      <c r="BP120" s="600">
        <v>60</v>
      </c>
      <c r="BQ120" s="598">
        <v>3.350083752093802E-2</v>
      </c>
      <c r="BR120" s="601">
        <v>69</v>
      </c>
      <c r="BS120" s="598">
        <v>3.8525963149078725E-2</v>
      </c>
      <c r="BT120" s="600">
        <v>4</v>
      </c>
      <c r="BU120" s="598">
        <v>0.44444444444444442</v>
      </c>
      <c r="BV120" s="600">
        <v>3</v>
      </c>
      <c r="BW120" s="598">
        <v>0.5</v>
      </c>
    </row>
    <row r="121" spans="1:75" s="4" customFormat="1" x14ac:dyDescent="0.2">
      <c r="A121" s="691" t="s">
        <v>606</v>
      </c>
      <c r="B121" s="691" t="s">
        <v>610</v>
      </c>
      <c r="C121" s="691" t="s">
        <v>502</v>
      </c>
      <c r="D121" s="691" t="s">
        <v>507</v>
      </c>
      <c r="E121" s="691" t="s">
        <v>518</v>
      </c>
      <c r="F121" s="691" t="s">
        <v>505</v>
      </c>
      <c r="G121" s="10" t="s">
        <v>317</v>
      </c>
      <c r="H121" s="591" t="s">
        <v>1110</v>
      </c>
      <c r="I121" s="10" t="s">
        <v>935</v>
      </c>
      <c r="J121" s="10" t="s">
        <v>936</v>
      </c>
      <c r="K121" s="692"/>
      <c r="L121" s="692"/>
      <c r="M121" s="693"/>
      <c r="N121" s="692"/>
      <c r="O121" s="692"/>
      <c r="P121" s="692"/>
      <c r="Q121" s="692"/>
      <c r="R121" s="692"/>
      <c r="S121" s="692"/>
      <c r="T121" s="692"/>
      <c r="U121" s="692"/>
      <c r="V121" s="692"/>
      <c r="W121" s="692"/>
      <c r="X121" s="692"/>
      <c r="Y121" s="633" t="s">
        <v>1210</v>
      </c>
      <c r="Z121" s="694">
        <v>6</v>
      </c>
      <c r="AA121" s="600">
        <v>0</v>
      </c>
      <c r="AB121" s="600">
        <v>8</v>
      </c>
      <c r="AC121" s="123">
        <v>1.3333333333333333</v>
      </c>
      <c r="AD121" s="601">
        <v>685.16666666666663</v>
      </c>
      <c r="AE121" s="601">
        <v>339</v>
      </c>
      <c r="AF121" s="600"/>
      <c r="AG121" s="598"/>
      <c r="AH121" s="600"/>
      <c r="AI121" s="598"/>
      <c r="AJ121" s="598"/>
      <c r="AK121" s="600"/>
      <c r="AL121" s="598"/>
      <c r="AM121" s="600"/>
      <c r="AN121" s="598"/>
      <c r="AO121" s="600">
        <v>3</v>
      </c>
      <c r="AP121" s="598">
        <v>0.375</v>
      </c>
      <c r="AQ121" s="600">
        <v>3</v>
      </c>
      <c r="AR121" s="598">
        <v>0.5</v>
      </c>
      <c r="AS121" s="695">
        <v>4107</v>
      </c>
      <c r="AT121" s="600">
        <v>4</v>
      </c>
      <c r="AU121" s="602">
        <v>9.7299927025054731E-4</v>
      </c>
      <c r="AV121" s="601">
        <v>4111</v>
      </c>
      <c r="AW121" s="601">
        <v>5450</v>
      </c>
      <c r="AX121" s="598">
        <v>0.75431192660550461</v>
      </c>
      <c r="AY121" s="695">
        <v>4107</v>
      </c>
      <c r="AZ121" s="600">
        <v>4</v>
      </c>
      <c r="BA121" s="601">
        <v>4111</v>
      </c>
      <c r="BB121" s="601">
        <v>2029</v>
      </c>
      <c r="BC121" s="598">
        <v>0.49403457511565618</v>
      </c>
      <c r="BD121" s="600">
        <v>5</v>
      </c>
      <c r="BE121" s="598">
        <v>1.25</v>
      </c>
      <c r="BF121" s="601">
        <v>2034</v>
      </c>
      <c r="BG121" s="598">
        <v>0.4947701289224033</v>
      </c>
      <c r="BH121" s="600">
        <v>14</v>
      </c>
      <c r="BI121" s="598">
        <v>6.8829891838741398E-3</v>
      </c>
      <c r="BJ121" s="600">
        <v>12</v>
      </c>
      <c r="BK121" s="600">
        <v>1</v>
      </c>
      <c r="BL121" s="600">
        <v>13</v>
      </c>
      <c r="BM121" s="598">
        <v>0.9285714285714286</v>
      </c>
      <c r="BN121" s="600">
        <v>17</v>
      </c>
      <c r="BO121" s="598">
        <v>8.3579154375614546E-3</v>
      </c>
      <c r="BP121" s="600">
        <v>66</v>
      </c>
      <c r="BQ121" s="598">
        <v>3.2448377581120944E-2</v>
      </c>
      <c r="BR121" s="601">
        <v>83</v>
      </c>
      <c r="BS121" s="598">
        <v>4.0806293018682396E-2</v>
      </c>
      <c r="BT121" s="600">
        <v>2</v>
      </c>
      <c r="BU121" s="598">
        <v>0.25</v>
      </c>
      <c r="BV121" s="600">
        <v>1</v>
      </c>
      <c r="BW121" s="598">
        <v>0.16666666666666666</v>
      </c>
    </row>
    <row r="122" spans="1:75" s="4" customFormat="1" x14ac:dyDescent="0.2">
      <c r="A122" s="691" t="s">
        <v>606</v>
      </c>
      <c r="B122" s="691" t="s">
        <v>611</v>
      </c>
      <c r="C122" s="691" t="s">
        <v>502</v>
      </c>
      <c r="D122" s="691" t="s">
        <v>507</v>
      </c>
      <c r="E122" s="691" t="s">
        <v>518</v>
      </c>
      <c r="F122" s="691" t="s">
        <v>505</v>
      </c>
      <c r="G122" s="10" t="s">
        <v>317</v>
      </c>
      <c r="H122" s="591" t="s">
        <v>1110</v>
      </c>
      <c r="I122" s="10" t="s">
        <v>935</v>
      </c>
      <c r="J122" s="10" t="s">
        <v>936</v>
      </c>
      <c r="K122" s="692"/>
      <c r="L122" s="692"/>
      <c r="M122" s="693"/>
      <c r="N122" s="692"/>
      <c r="O122" s="692"/>
      <c r="P122" s="692"/>
      <c r="Q122" s="692"/>
      <c r="R122" s="692"/>
      <c r="S122" s="692"/>
      <c r="T122" s="692"/>
      <c r="U122" s="692"/>
      <c r="V122" s="692"/>
      <c r="W122" s="692"/>
      <c r="X122" s="692"/>
      <c r="Y122" s="633" t="s">
        <v>1210</v>
      </c>
      <c r="Z122" s="694">
        <v>6</v>
      </c>
      <c r="AA122" s="694">
        <v>6</v>
      </c>
      <c r="AB122" s="694">
        <v>6</v>
      </c>
      <c r="AC122" s="123">
        <v>1</v>
      </c>
      <c r="AD122" s="601">
        <v>70.166666666666671</v>
      </c>
      <c r="AE122" s="601"/>
      <c r="AF122" s="600"/>
      <c r="AG122" s="598"/>
      <c r="AH122" s="600"/>
      <c r="AI122" s="598"/>
      <c r="AJ122" s="598"/>
      <c r="AK122" s="600"/>
      <c r="AL122" s="598"/>
      <c r="AM122" s="600"/>
      <c r="AN122" s="598"/>
      <c r="AO122" s="694">
        <v>6</v>
      </c>
      <c r="AP122" s="598">
        <v>1</v>
      </c>
      <c r="AQ122" s="694">
        <v>6</v>
      </c>
      <c r="AR122" s="598">
        <v>1</v>
      </c>
      <c r="AS122" s="695">
        <v>415</v>
      </c>
      <c r="AT122" s="600">
        <v>6</v>
      </c>
      <c r="AU122" s="602">
        <v>1.4251781472684086E-2</v>
      </c>
      <c r="AV122" s="601">
        <v>421</v>
      </c>
      <c r="AW122" s="601">
        <v>670</v>
      </c>
      <c r="AX122" s="598">
        <v>0.62835820895522387</v>
      </c>
      <c r="AY122" s="601"/>
      <c r="AZ122" s="601"/>
      <c r="BA122" s="601"/>
      <c r="BB122" s="600"/>
      <c r="BC122" s="598"/>
      <c r="BD122" s="600"/>
      <c r="BE122" s="598"/>
      <c r="BF122" s="600"/>
      <c r="BG122" s="598"/>
      <c r="BH122" s="600" t="s">
        <v>323</v>
      </c>
      <c r="BI122" s="598"/>
      <c r="BJ122" s="600"/>
      <c r="BK122" s="600"/>
      <c r="BL122" s="600"/>
      <c r="BM122" s="598"/>
      <c r="BN122" s="600"/>
      <c r="BO122" s="598"/>
      <c r="BP122" s="600"/>
      <c r="BQ122" s="598"/>
      <c r="BR122" s="601"/>
      <c r="BS122" s="598"/>
      <c r="BT122" s="600">
        <v>2</v>
      </c>
      <c r="BU122" s="598">
        <v>0.33333333333333331</v>
      </c>
      <c r="BV122" s="600">
        <v>2</v>
      </c>
      <c r="BW122" s="598">
        <v>0.33333333333333331</v>
      </c>
    </row>
    <row r="123" spans="1:75" s="4" customFormat="1" x14ac:dyDescent="0.2">
      <c r="A123" s="691" t="s">
        <v>606</v>
      </c>
      <c r="B123" s="691" t="s">
        <v>612</v>
      </c>
      <c r="C123" s="691" t="s">
        <v>502</v>
      </c>
      <c r="D123" s="691" t="s">
        <v>507</v>
      </c>
      <c r="E123" s="691" t="s">
        <v>518</v>
      </c>
      <c r="F123" s="691" t="s">
        <v>505</v>
      </c>
      <c r="G123" s="10" t="s">
        <v>317</v>
      </c>
      <c r="H123" s="591" t="s">
        <v>1110</v>
      </c>
      <c r="I123" s="10" t="s">
        <v>935</v>
      </c>
      <c r="J123" s="10" t="s">
        <v>936</v>
      </c>
      <c r="K123" s="692"/>
      <c r="L123" s="692"/>
      <c r="M123" s="693"/>
      <c r="N123" s="692"/>
      <c r="O123" s="692"/>
      <c r="P123" s="692"/>
      <c r="Q123" s="692"/>
      <c r="R123" s="692"/>
      <c r="S123" s="692"/>
      <c r="T123" s="692"/>
      <c r="U123" s="692"/>
      <c r="V123" s="692"/>
      <c r="W123" s="692"/>
      <c r="X123" s="692"/>
      <c r="Y123" s="633" t="s">
        <v>1210</v>
      </c>
      <c r="Z123" s="694">
        <v>6</v>
      </c>
      <c r="AA123" s="600">
        <v>0</v>
      </c>
      <c r="AB123" s="600">
        <v>8</v>
      </c>
      <c r="AC123" s="123">
        <v>1.3333333333333333</v>
      </c>
      <c r="AD123" s="601">
        <v>421.83333333333331</v>
      </c>
      <c r="AE123" s="601">
        <v>221.66666666666666</v>
      </c>
      <c r="AF123" s="600"/>
      <c r="AG123" s="598"/>
      <c r="AH123" s="600"/>
      <c r="AI123" s="598"/>
      <c r="AJ123" s="598"/>
      <c r="AK123" s="600"/>
      <c r="AL123" s="598"/>
      <c r="AM123" s="600"/>
      <c r="AN123" s="598"/>
      <c r="AO123" s="600">
        <v>4</v>
      </c>
      <c r="AP123" s="598">
        <v>0.5</v>
      </c>
      <c r="AQ123" s="600">
        <v>4</v>
      </c>
      <c r="AR123" s="598">
        <v>0.66666666666666663</v>
      </c>
      <c r="AS123" s="695">
        <v>2506</v>
      </c>
      <c r="AT123" s="600">
        <v>25</v>
      </c>
      <c r="AU123" s="602">
        <v>9.8775187672856587E-3</v>
      </c>
      <c r="AV123" s="601">
        <v>2531</v>
      </c>
      <c r="AW123" s="601">
        <v>3340</v>
      </c>
      <c r="AX123" s="598">
        <v>0.75778443113772453</v>
      </c>
      <c r="AY123" s="695">
        <v>2506</v>
      </c>
      <c r="AZ123" s="600">
        <v>25</v>
      </c>
      <c r="BA123" s="601">
        <v>2531</v>
      </c>
      <c r="BB123" s="601">
        <v>1307</v>
      </c>
      <c r="BC123" s="598">
        <v>0.52154828411811649</v>
      </c>
      <c r="BD123" s="600">
        <v>23</v>
      </c>
      <c r="BE123" s="598">
        <v>0.92</v>
      </c>
      <c r="BF123" s="601">
        <v>1330</v>
      </c>
      <c r="BG123" s="598">
        <v>0.52548399841959703</v>
      </c>
      <c r="BH123" s="600">
        <v>19</v>
      </c>
      <c r="BI123" s="598">
        <v>1.4285714285714285E-2</v>
      </c>
      <c r="BJ123" s="600">
        <v>17</v>
      </c>
      <c r="BK123" s="600">
        <v>0</v>
      </c>
      <c r="BL123" s="600">
        <v>17</v>
      </c>
      <c r="BM123" s="598">
        <v>0.89473684210526316</v>
      </c>
      <c r="BN123" s="600">
        <v>6</v>
      </c>
      <c r="BO123" s="598">
        <v>4.5112781954887221E-3</v>
      </c>
      <c r="BP123" s="600">
        <v>52</v>
      </c>
      <c r="BQ123" s="598">
        <v>3.9097744360902256E-2</v>
      </c>
      <c r="BR123" s="601">
        <v>58</v>
      </c>
      <c r="BS123" s="598">
        <v>4.3609022556390979E-2</v>
      </c>
      <c r="BT123" s="600">
        <v>2</v>
      </c>
      <c r="BU123" s="598">
        <v>0.25</v>
      </c>
      <c r="BV123" s="600">
        <v>2</v>
      </c>
      <c r="BW123" s="598">
        <v>0.33333333333333331</v>
      </c>
    </row>
    <row r="124" spans="1:75" s="4" customFormat="1" x14ac:dyDescent="0.2">
      <c r="A124" s="691" t="s">
        <v>606</v>
      </c>
      <c r="B124" s="691" t="s">
        <v>613</v>
      </c>
      <c r="C124" s="691" t="s">
        <v>502</v>
      </c>
      <c r="D124" s="691" t="s">
        <v>509</v>
      </c>
      <c r="E124" s="691" t="s">
        <v>518</v>
      </c>
      <c r="F124" s="691" t="s">
        <v>505</v>
      </c>
      <c r="G124" s="10" t="s">
        <v>317</v>
      </c>
      <c r="H124" s="591" t="s">
        <v>1110</v>
      </c>
      <c r="I124" s="10" t="s">
        <v>935</v>
      </c>
      <c r="J124" s="10" t="s">
        <v>936</v>
      </c>
      <c r="K124" s="692" t="s">
        <v>1211</v>
      </c>
      <c r="L124" s="692"/>
      <c r="M124" s="693">
        <v>0.8125</v>
      </c>
      <c r="N124" s="692" t="s">
        <v>1211</v>
      </c>
      <c r="O124" s="692"/>
      <c r="P124" s="692" t="s">
        <v>1211</v>
      </c>
      <c r="Q124" s="692"/>
      <c r="R124" s="692" t="s">
        <v>1217</v>
      </c>
      <c r="S124" s="696">
        <v>86226</v>
      </c>
      <c r="T124" s="696">
        <v>1440</v>
      </c>
      <c r="U124" s="696">
        <v>205</v>
      </c>
      <c r="V124" s="696">
        <v>377</v>
      </c>
      <c r="W124" s="696">
        <v>336</v>
      </c>
      <c r="X124" s="696">
        <v>13</v>
      </c>
      <c r="Y124" s="633"/>
      <c r="Z124" s="694">
        <v>1</v>
      </c>
      <c r="AA124" s="600">
        <v>0</v>
      </c>
      <c r="AB124" s="600">
        <v>10</v>
      </c>
      <c r="AC124" s="123">
        <v>10</v>
      </c>
      <c r="AD124" s="601">
        <v>86196</v>
      </c>
      <c r="AE124" s="601">
        <v>40901</v>
      </c>
      <c r="AF124" s="600">
        <v>3</v>
      </c>
      <c r="AG124" s="598">
        <v>0.3</v>
      </c>
      <c r="AH124" s="600">
        <v>4</v>
      </c>
      <c r="AI124" s="598" t="s">
        <v>1215</v>
      </c>
      <c r="AJ124" s="598" t="s">
        <v>434</v>
      </c>
      <c r="AK124" s="600">
        <v>1</v>
      </c>
      <c r="AL124" s="598">
        <v>1</v>
      </c>
      <c r="AM124" s="600">
        <v>1</v>
      </c>
      <c r="AN124" s="598"/>
      <c r="AO124" s="600"/>
      <c r="AP124" s="598"/>
      <c r="AQ124" s="600"/>
      <c r="AR124" s="598"/>
      <c r="AS124" s="695">
        <v>86108</v>
      </c>
      <c r="AT124" s="600">
        <v>88</v>
      </c>
      <c r="AU124" s="602">
        <v>1.0209290454313426E-3</v>
      </c>
      <c r="AV124" s="601">
        <v>86196</v>
      </c>
      <c r="AW124" s="601">
        <v>122490</v>
      </c>
      <c r="AX124" s="598">
        <v>0.7036982610825373</v>
      </c>
      <c r="AY124" s="695">
        <v>86108</v>
      </c>
      <c r="AZ124" s="600">
        <v>88</v>
      </c>
      <c r="BA124" s="601">
        <v>86196</v>
      </c>
      <c r="BB124" s="601">
        <v>40808</v>
      </c>
      <c r="BC124" s="598">
        <v>0.4739164769823942</v>
      </c>
      <c r="BD124" s="600">
        <v>93</v>
      </c>
      <c r="BE124" s="598">
        <v>1.0568181818181819</v>
      </c>
      <c r="BF124" s="601">
        <v>40901</v>
      </c>
      <c r="BG124" s="598">
        <v>0.4745115782634925</v>
      </c>
      <c r="BH124" s="600">
        <v>375</v>
      </c>
      <c r="BI124" s="598">
        <v>9.1684799882643456E-3</v>
      </c>
      <c r="BJ124" s="600">
        <v>336</v>
      </c>
      <c r="BK124" s="600">
        <v>12</v>
      </c>
      <c r="BL124" s="600">
        <v>348</v>
      </c>
      <c r="BM124" s="598">
        <v>0.92800000000000005</v>
      </c>
      <c r="BN124" s="600">
        <v>307</v>
      </c>
      <c r="BO124" s="598">
        <v>7.5059289503924109E-3</v>
      </c>
      <c r="BP124" s="600">
        <v>459</v>
      </c>
      <c r="BQ124" s="598">
        <v>1.122221950563556E-2</v>
      </c>
      <c r="BR124" s="601">
        <v>766</v>
      </c>
      <c r="BS124" s="598">
        <v>1.8728148456027969E-2</v>
      </c>
      <c r="BT124" s="600">
        <v>4</v>
      </c>
      <c r="BU124" s="598">
        <v>0.4</v>
      </c>
      <c r="BV124" s="600">
        <v>0</v>
      </c>
      <c r="BW124" s="598">
        <v>0</v>
      </c>
    </row>
    <row r="125" spans="1:75" s="4" customFormat="1" x14ac:dyDescent="0.2">
      <c r="A125" s="691" t="s">
        <v>606</v>
      </c>
      <c r="B125" s="691" t="s">
        <v>613</v>
      </c>
      <c r="C125" s="691" t="s">
        <v>1272</v>
      </c>
      <c r="D125" s="691" t="s">
        <v>527</v>
      </c>
      <c r="E125" s="691" t="s">
        <v>518</v>
      </c>
      <c r="F125" s="691" t="s">
        <v>505</v>
      </c>
      <c r="G125" s="10" t="s">
        <v>317</v>
      </c>
      <c r="H125" s="591" t="s">
        <v>1110</v>
      </c>
      <c r="I125" s="10" t="s">
        <v>935</v>
      </c>
      <c r="J125" s="10" t="s">
        <v>936</v>
      </c>
      <c r="K125" s="692"/>
      <c r="L125" s="692"/>
      <c r="M125" s="693"/>
      <c r="N125" s="692"/>
      <c r="O125" s="692"/>
      <c r="P125" s="692"/>
      <c r="Q125" s="692"/>
      <c r="R125" s="692"/>
      <c r="S125" s="692"/>
      <c r="T125" s="692"/>
      <c r="U125" s="692"/>
      <c r="V125" s="692"/>
      <c r="W125" s="692"/>
      <c r="X125" s="692"/>
      <c r="Y125" s="633"/>
      <c r="Z125" s="694">
        <v>3</v>
      </c>
      <c r="AA125" s="600">
        <v>0</v>
      </c>
      <c r="AB125" s="600">
        <v>8</v>
      </c>
      <c r="AC125" s="123">
        <v>2.6666666666666665</v>
      </c>
      <c r="AD125" s="601">
        <v>4985.333333333333</v>
      </c>
      <c r="AE125" s="601">
        <v>1556.6666666666667</v>
      </c>
      <c r="AF125" s="600">
        <v>3</v>
      </c>
      <c r="AG125" s="598">
        <v>0.375</v>
      </c>
      <c r="AH125" s="600">
        <v>1</v>
      </c>
      <c r="AI125" s="598"/>
      <c r="AJ125" s="598"/>
      <c r="AK125" s="600">
        <v>3</v>
      </c>
      <c r="AL125" s="598">
        <v>1</v>
      </c>
      <c r="AM125" s="600">
        <v>3</v>
      </c>
      <c r="AN125" s="598"/>
      <c r="AO125" s="600">
        <v>0</v>
      </c>
      <c r="AP125" s="598">
        <v>0</v>
      </c>
      <c r="AQ125" s="600">
        <v>0</v>
      </c>
      <c r="AR125" s="598">
        <v>0</v>
      </c>
      <c r="AS125" s="695">
        <v>14927</v>
      </c>
      <c r="AT125" s="600">
        <v>29</v>
      </c>
      <c r="AU125" s="602">
        <v>1.9390211286440225E-3</v>
      </c>
      <c r="AV125" s="601">
        <v>14956</v>
      </c>
      <c r="AW125" s="601">
        <v>26000</v>
      </c>
      <c r="AX125" s="598">
        <v>0.57523076923076921</v>
      </c>
      <c r="AY125" s="695">
        <v>14927</v>
      </c>
      <c r="AZ125" s="600">
        <v>29</v>
      </c>
      <c r="BA125" s="601">
        <v>14956</v>
      </c>
      <c r="BB125" s="601">
        <v>4643</v>
      </c>
      <c r="BC125" s="598">
        <v>0.31104709586655055</v>
      </c>
      <c r="BD125" s="600">
        <v>27</v>
      </c>
      <c r="BE125" s="598">
        <v>0.93103448275862066</v>
      </c>
      <c r="BF125" s="601">
        <v>4670</v>
      </c>
      <c r="BG125" s="598">
        <v>0.31224926450922708</v>
      </c>
      <c r="BH125" s="600">
        <v>73</v>
      </c>
      <c r="BI125" s="598">
        <v>1.563169164882227E-2</v>
      </c>
      <c r="BJ125" s="600">
        <v>62</v>
      </c>
      <c r="BK125" s="600">
        <v>1</v>
      </c>
      <c r="BL125" s="600">
        <v>63</v>
      </c>
      <c r="BM125" s="598">
        <v>0.86301369863013699</v>
      </c>
      <c r="BN125" s="600">
        <v>31</v>
      </c>
      <c r="BO125" s="598">
        <v>6.6381156316916486E-3</v>
      </c>
      <c r="BP125" s="600">
        <v>193</v>
      </c>
      <c r="BQ125" s="598">
        <v>4.132762312633833E-2</v>
      </c>
      <c r="BR125" s="601">
        <v>224</v>
      </c>
      <c r="BS125" s="598">
        <v>4.796573875802998E-2</v>
      </c>
      <c r="BT125" s="600">
        <v>3</v>
      </c>
      <c r="BU125" s="598">
        <v>0.375</v>
      </c>
      <c r="BV125" s="600">
        <v>1</v>
      </c>
      <c r="BW125" s="598">
        <v>0.33333333333333331</v>
      </c>
    </row>
    <row r="126" spans="1:75" s="4" customFormat="1" x14ac:dyDescent="0.2">
      <c r="A126" s="691" t="s">
        <v>606</v>
      </c>
      <c r="B126" s="691" t="s">
        <v>613</v>
      </c>
      <c r="C126" s="691" t="s">
        <v>1273</v>
      </c>
      <c r="D126" s="691" t="s">
        <v>527</v>
      </c>
      <c r="E126" s="691" t="s">
        <v>518</v>
      </c>
      <c r="F126" s="691" t="s">
        <v>505</v>
      </c>
      <c r="G126" s="10" t="s">
        <v>317</v>
      </c>
      <c r="H126" s="591" t="s">
        <v>1110</v>
      </c>
      <c r="I126" s="10" t="s">
        <v>935</v>
      </c>
      <c r="J126" s="10" t="s">
        <v>936</v>
      </c>
      <c r="K126" s="692"/>
      <c r="L126" s="692"/>
      <c r="M126" s="693"/>
      <c r="N126" s="692"/>
      <c r="O126" s="692"/>
      <c r="P126" s="692"/>
      <c r="Q126" s="692"/>
      <c r="R126" s="692"/>
      <c r="S126" s="692"/>
      <c r="T126" s="692"/>
      <c r="U126" s="692"/>
      <c r="V126" s="692"/>
      <c r="W126" s="692"/>
      <c r="X126" s="692"/>
      <c r="Y126" s="633"/>
      <c r="Z126" s="694">
        <v>1</v>
      </c>
      <c r="AA126" s="600">
        <v>0</v>
      </c>
      <c r="AB126" s="600">
        <v>3</v>
      </c>
      <c r="AC126" s="123">
        <v>3</v>
      </c>
      <c r="AD126" s="601">
        <v>7253</v>
      </c>
      <c r="AE126" s="601">
        <v>3546</v>
      </c>
      <c r="AF126" s="600">
        <v>1</v>
      </c>
      <c r="AG126" s="598">
        <v>0.33333333333333331</v>
      </c>
      <c r="AH126" s="600">
        <v>0</v>
      </c>
      <c r="AI126" s="598"/>
      <c r="AJ126" s="598"/>
      <c r="AK126" s="600">
        <v>1</v>
      </c>
      <c r="AL126" s="598">
        <v>1</v>
      </c>
      <c r="AM126" s="600">
        <v>1</v>
      </c>
      <c r="AN126" s="598"/>
      <c r="AO126" s="600">
        <v>0</v>
      </c>
      <c r="AP126" s="598">
        <v>0</v>
      </c>
      <c r="AQ126" s="600">
        <v>0</v>
      </c>
      <c r="AR126" s="598">
        <v>0</v>
      </c>
      <c r="AS126" s="695">
        <v>7251</v>
      </c>
      <c r="AT126" s="600">
        <v>2</v>
      </c>
      <c r="AU126" s="602">
        <v>2.7574796635874808E-4</v>
      </c>
      <c r="AV126" s="601">
        <v>7253</v>
      </c>
      <c r="AW126" s="601">
        <v>9810</v>
      </c>
      <c r="AX126" s="598">
        <v>0.73934760448521919</v>
      </c>
      <c r="AY126" s="695">
        <v>7251</v>
      </c>
      <c r="AZ126" s="600">
        <v>2</v>
      </c>
      <c r="BA126" s="601">
        <v>7253</v>
      </c>
      <c r="BB126" s="601">
        <v>3542</v>
      </c>
      <c r="BC126" s="598">
        <v>0.48848434698662252</v>
      </c>
      <c r="BD126" s="600">
        <v>4</v>
      </c>
      <c r="BE126" s="598">
        <v>2</v>
      </c>
      <c r="BF126" s="601">
        <v>3546</v>
      </c>
      <c r="BG126" s="598">
        <v>0.4889011443540604</v>
      </c>
      <c r="BH126" s="600">
        <v>20</v>
      </c>
      <c r="BI126" s="598">
        <v>5.6401579244218835E-3</v>
      </c>
      <c r="BJ126" s="600">
        <v>16</v>
      </c>
      <c r="BK126" s="600">
        <v>2</v>
      </c>
      <c r="BL126" s="600">
        <v>18</v>
      </c>
      <c r="BM126" s="598">
        <v>0.9</v>
      </c>
      <c r="BN126" s="600">
        <v>2</v>
      </c>
      <c r="BO126" s="598">
        <v>5.6401579244218843E-4</v>
      </c>
      <c r="BP126" s="600">
        <v>143</v>
      </c>
      <c r="BQ126" s="598">
        <v>4.0327129159616469E-2</v>
      </c>
      <c r="BR126" s="601">
        <v>145</v>
      </c>
      <c r="BS126" s="598">
        <v>4.0891144952058658E-2</v>
      </c>
      <c r="BT126" s="600">
        <v>0</v>
      </c>
      <c r="BU126" s="598">
        <v>0</v>
      </c>
      <c r="BV126" s="600">
        <v>0</v>
      </c>
      <c r="BW126" s="598">
        <v>0</v>
      </c>
    </row>
    <row r="127" spans="1:75" s="4" customFormat="1" x14ac:dyDescent="0.2">
      <c r="A127" s="691" t="s">
        <v>606</v>
      </c>
      <c r="B127" s="691" t="s">
        <v>613</v>
      </c>
      <c r="C127" s="691" t="s">
        <v>1274</v>
      </c>
      <c r="D127" s="691" t="s">
        <v>527</v>
      </c>
      <c r="E127" s="691" t="s">
        <v>518</v>
      </c>
      <c r="F127" s="691" t="s">
        <v>505</v>
      </c>
      <c r="G127" s="10" t="s">
        <v>317</v>
      </c>
      <c r="H127" s="591" t="s">
        <v>1110</v>
      </c>
      <c r="I127" s="10" t="s">
        <v>935</v>
      </c>
      <c r="J127" s="10" t="s">
        <v>936</v>
      </c>
      <c r="K127" s="692"/>
      <c r="L127" s="692"/>
      <c r="M127" s="693"/>
      <c r="N127" s="692"/>
      <c r="O127" s="692"/>
      <c r="P127" s="692"/>
      <c r="Q127" s="692"/>
      <c r="R127" s="692"/>
      <c r="S127" s="692"/>
      <c r="T127" s="692"/>
      <c r="U127" s="692"/>
      <c r="V127" s="692"/>
      <c r="W127" s="692"/>
      <c r="X127" s="692"/>
      <c r="Y127" s="633"/>
      <c r="Z127" s="694">
        <v>3</v>
      </c>
      <c r="AA127" s="600">
        <v>0</v>
      </c>
      <c r="AB127" s="600">
        <v>12</v>
      </c>
      <c r="AC127" s="123">
        <v>4</v>
      </c>
      <c r="AD127" s="601">
        <v>6371.333333333333</v>
      </c>
      <c r="AE127" s="601">
        <v>3160.6666666666665</v>
      </c>
      <c r="AF127" s="600">
        <v>3</v>
      </c>
      <c r="AG127" s="598">
        <v>0.25</v>
      </c>
      <c r="AH127" s="600">
        <v>2</v>
      </c>
      <c r="AI127" s="598"/>
      <c r="AJ127" s="598"/>
      <c r="AK127" s="600">
        <v>2</v>
      </c>
      <c r="AL127" s="598">
        <v>0.66666666666666663</v>
      </c>
      <c r="AM127" s="600">
        <v>2</v>
      </c>
      <c r="AN127" s="598"/>
      <c r="AO127" s="600">
        <v>0</v>
      </c>
      <c r="AP127" s="598">
        <v>0</v>
      </c>
      <c r="AQ127" s="600">
        <v>0</v>
      </c>
      <c r="AR127" s="598">
        <v>0</v>
      </c>
      <c r="AS127" s="695">
        <v>19103</v>
      </c>
      <c r="AT127" s="600">
        <v>11</v>
      </c>
      <c r="AU127" s="602">
        <v>5.7549440200899864E-4</v>
      </c>
      <c r="AV127" s="601">
        <v>19114</v>
      </c>
      <c r="AW127" s="601">
        <v>26300</v>
      </c>
      <c r="AX127" s="598">
        <v>0.72676806083650192</v>
      </c>
      <c r="AY127" s="695">
        <v>19103</v>
      </c>
      <c r="AZ127" s="600">
        <v>11</v>
      </c>
      <c r="BA127" s="601">
        <v>19114</v>
      </c>
      <c r="BB127" s="601">
        <v>9470</v>
      </c>
      <c r="BC127" s="598">
        <v>0.49573365439983247</v>
      </c>
      <c r="BD127" s="600">
        <v>12</v>
      </c>
      <c r="BE127" s="598">
        <v>1.0909090909090908</v>
      </c>
      <c r="BF127" s="601">
        <v>9482</v>
      </c>
      <c r="BG127" s="598">
        <v>0.49607617453175684</v>
      </c>
      <c r="BH127" s="600">
        <v>96</v>
      </c>
      <c r="BI127" s="598">
        <v>1.0124446319341911E-2</v>
      </c>
      <c r="BJ127" s="600">
        <v>86</v>
      </c>
      <c r="BK127" s="600">
        <v>3</v>
      </c>
      <c r="BL127" s="600">
        <v>89</v>
      </c>
      <c r="BM127" s="598">
        <v>0.92708333333333337</v>
      </c>
      <c r="BN127" s="600">
        <v>81</v>
      </c>
      <c r="BO127" s="598">
        <v>8.5425015819447381E-3</v>
      </c>
      <c r="BP127" s="600">
        <v>184</v>
      </c>
      <c r="BQ127" s="598">
        <v>1.9405188778738664E-2</v>
      </c>
      <c r="BR127" s="601">
        <v>265</v>
      </c>
      <c r="BS127" s="598">
        <v>2.7947690360683401E-2</v>
      </c>
      <c r="BT127" s="600">
        <v>3</v>
      </c>
      <c r="BU127" s="598">
        <v>0.25</v>
      </c>
      <c r="BV127" s="600">
        <v>1</v>
      </c>
      <c r="BW127" s="598">
        <v>0.33333333333333331</v>
      </c>
    </row>
    <row r="128" spans="1:75" s="4" customFormat="1" x14ac:dyDescent="0.2">
      <c r="A128" s="691" t="s">
        <v>606</v>
      </c>
      <c r="B128" s="691" t="s">
        <v>613</v>
      </c>
      <c r="C128" s="691" t="s">
        <v>614</v>
      </c>
      <c r="D128" s="691" t="s">
        <v>527</v>
      </c>
      <c r="E128" s="691" t="s">
        <v>518</v>
      </c>
      <c r="F128" s="691" t="s">
        <v>505</v>
      </c>
      <c r="G128" s="10" t="s">
        <v>317</v>
      </c>
      <c r="H128" s="591" t="s">
        <v>1110</v>
      </c>
      <c r="I128" s="10" t="s">
        <v>935</v>
      </c>
      <c r="J128" s="10" t="s">
        <v>936</v>
      </c>
      <c r="K128" s="692"/>
      <c r="L128" s="692"/>
      <c r="M128" s="693"/>
      <c r="N128" s="692"/>
      <c r="O128" s="692"/>
      <c r="P128" s="692"/>
      <c r="Q128" s="692"/>
      <c r="R128" s="692"/>
      <c r="S128" s="692"/>
      <c r="T128" s="692"/>
      <c r="U128" s="692"/>
      <c r="V128" s="692"/>
      <c r="W128" s="692"/>
      <c r="X128" s="692"/>
      <c r="Y128" s="633"/>
      <c r="Z128" s="694">
        <v>2</v>
      </c>
      <c r="AA128" s="600">
        <v>0</v>
      </c>
      <c r="AB128" s="600">
        <v>4</v>
      </c>
      <c r="AC128" s="123">
        <v>2</v>
      </c>
      <c r="AD128" s="601">
        <v>6161.5</v>
      </c>
      <c r="AE128" s="601">
        <v>3392.5</v>
      </c>
      <c r="AF128" s="600">
        <v>2</v>
      </c>
      <c r="AG128" s="598">
        <v>0.5</v>
      </c>
      <c r="AH128" s="600">
        <v>0</v>
      </c>
      <c r="AI128" s="598"/>
      <c r="AJ128" s="598"/>
      <c r="AK128" s="600">
        <v>1</v>
      </c>
      <c r="AL128" s="598">
        <v>0.5</v>
      </c>
      <c r="AM128" s="600">
        <v>1</v>
      </c>
      <c r="AN128" s="598"/>
      <c r="AO128" s="600">
        <v>1</v>
      </c>
      <c r="AP128" s="598">
        <v>0.25</v>
      </c>
      <c r="AQ128" s="600">
        <v>0</v>
      </c>
      <c r="AR128" s="598">
        <v>0</v>
      </c>
      <c r="AS128" s="695">
        <v>12310</v>
      </c>
      <c r="AT128" s="600">
        <v>13</v>
      </c>
      <c r="AU128" s="602">
        <v>1.0549379209608049E-3</v>
      </c>
      <c r="AV128" s="601">
        <v>12323</v>
      </c>
      <c r="AW128" s="601">
        <v>16500</v>
      </c>
      <c r="AX128" s="598">
        <v>0.74684848484848487</v>
      </c>
      <c r="AY128" s="695">
        <v>12310</v>
      </c>
      <c r="AZ128" s="600">
        <v>13</v>
      </c>
      <c r="BA128" s="601">
        <v>12323</v>
      </c>
      <c r="BB128" s="601">
        <v>6770</v>
      </c>
      <c r="BC128" s="598">
        <v>0.5499593826157595</v>
      </c>
      <c r="BD128" s="600">
        <v>15</v>
      </c>
      <c r="BE128" s="598">
        <v>1.1538461538461537</v>
      </c>
      <c r="BF128" s="601">
        <v>6785</v>
      </c>
      <c r="BG128" s="598">
        <v>0.5505964456706971</v>
      </c>
      <c r="BH128" s="600">
        <v>29</v>
      </c>
      <c r="BI128" s="598">
        <v>4.2741341193809875E-3</v>
      </c>
      <c r="BJ128" s="600">
        <v>24</v>
      </c>
      <c r="BK128" s="600">
        <v>3</v>
      </c>
      <c r="BL128" s="600">
        <v>27</v>
      </c>
      <c r="BM128" s="598">
        <v>0.93103448275862066</v>
      </c>
      <c r="BN128" s="600">
        <v>44</v>
      </c>
      <c r="BO128" s="598">
        <v>6.4848931466470151E-3</v>
      </c>
      <c r="BP128" s="600">
        <v>122</v>
      </c>
      <c r="BQ128" s="598">
        <v>1.7980840088430362E-2</v>
      </c>
      <c r="BR128" s="601">
        <v>166</v>
      </c>
      <c r="BS128" s="598">
        <v>2.4465733235077378E-2</v>
      </c>
      <c r="BT128" s="600">
        <v>1</v>
      </c>
      <c r="BU128" s="598">
        <v>0.25</v>
      </c>
      <c r="BV128" s="600">
        <v>1</v>
      </c>
      <c r="BW128" s="598">
        <v>0.5</v>
      </c>
    </row>
    <row r="129" spans="1:75" s="4" customFormat="1" x14ac:dyDescent="0.2">
      <c r="A129" s="691" t="s">
        <v>606</v>
      </c>
      <c r="B129" s="691" t="s">
        <v>613</v>
      </c>
      <c r="C129" s="691" t="s">
        <v>1275</v>
      </c>
      <c r="D129" s="691" t="s">
        <v>527</v>
      </c>
      <c r="E129" s="691" t="s">
        <v>518</v>
      </c>
      <c r="F129" s="691" t="s">
        <v>505</v>
      </c>
      <c r="G129" s="10" t="s">
        <v>317</v>
      </c>
      <c r="H129" s="591" t="s">
        <v>1110</v>
      </c>
      <c r="I129" s="10" t="s">
        <v>935</v>
      </c>
      <c r="J129" s="10" t="s">
        <v>936</v>
      </c>
      <c r="K129" s="692"/>
      <c r="L129" s="692"/>
      <c r="M129" s="693"/>
      <c r="N129" s="692"/>
      <c r="O129" s="692"/>
      <c r="P129" s="692"/>
      <c r="Q129" s="692"/>
      <c r="R129" s="692"/>
      <c r="S129" s="692"/>
      <c r="T129" s="692"/>
      <c r="U129" s="692"/>
      <c r="V129" s="692"/>
      <c r="W129" s="692"/>
      <c r="X129" s="692"/>
      <c r="Y129" s="633"/>
      <c r="Z129" s="694">
        <v>4</v>
      </c>
      <c r="AA129" s="600">
        <v>0</v>
      </c>
      <c r="AB129" s="600">
        <v>14</v>
      </c>
      <c r="AC129" s="123">
        <v>3.5</v>
      </c>
      <c r="AD129" s="601">
        <v>6520</v>
      </c>
      <c r="AE129" s="601">
        <v>3258</v>
      </c>
      <c r="AF129" s="600">
        <v>3</v>
      </c>
      <c r="AG129" s="598">
        <v>0.21428571428571427</v>
      </c>
      <c r="AH129" s="600">
        <v>1</v>
      </c>
      <c r="AI129" s="598"/>
      <c r="AJ129" s="598"/>
      <c r="AK129" s="600">
        <v>3</v>
      </c>
      <c r="AL129" s="598">
        <v>0.75</v>
      </c>
      <c r="AM129" s="600">
        <v>3</v>
      </c>
      <c r="AN129" s="598"/>
      <c r="AO129" s="600">
        <v>1</v>
      </c>
      <c r="AP129" s="598">
        <v>7.1428571428571425E-2</v>
      </c>
      <c r="AQ129" s="600">
        <v>0</v>
      </c>
      <c r="AR129" s="598">
        <v>0</v>
      </c>
      <c r="AS129" s="695">
        <v>26063</v>
      </c>
      <c r="AT129" s="600">
        <v>17</v>
      </c>
      <c r="AU129" s="602">
        <v>6.5184049079754604E-4</v>
      </c>
      <c r="AV129" s="601">
        <v>26080</v>
      </c>
      <c r="AW129" s="601">
        <v>35100</v>
      </c>
      <c r="AX129" s="598">
        <v>0.74301994301994301</v>
      </c>
      <c r="AY129" s="695">
        <v>26063</v>
      </c>
      <c r="AZ129" s="600">
        <v>17</v>
      </c>
      <c r="BA129" s="601">
        <v>26080</v>
      </c>
      <c r="BB129" s="601">
        <v>13012</v>
      </c>
      <c r="BC129" s="598">
        <v>0.49925181291486015</v>
      </c>
      <c r="BD129" s="600">
        <v>20</v>
      </c>
      <c r="BE129" s="598">
        <v>1.1764705882352942</v>
      </c>
      <c r="BF129" s="601">
        <v>13032</v>
      </c>
      <c r="BG129" s="598">
        <v>0.49969325153374233</v>
      </c>
      <c r="BH129" s="600">
        <v>111</v>
      </c>
      <c r="BI129" s="598">
        <v>8.5174953959484354E-3</v>
      </c>
      <c r="BJ129" s="600">
        <v>103</v>
      </c>
      <c r="BK129" s="600">
        <v>3</v>
      </c>
      <c r="BL129" s="600">
        <v>106</v>
      </c>
      <c r="BM129" s="598">
        <v>0.95495495495495497</v>
      </c>
      <c r="BN129" s="600">
        <v>164</v>
      </c>
      <c r="BO129" s="598">
        <v>1.2584407612031922E-2</v>
      </c>
      <c r="BP129" s="600">
        <v>310</v>
      </c>
      <c r="BQ129" s="598">
        <v>2.3787599754450585E-2</v>
      </c>
      <c r="BR129" s="601">
        <v>474</v>
      </c>
      <c r="BS129" s="598">
        <v>3.6372007366482502E-2</v>
      </c>
      <c r="BT129" s="600">
        <v>4</v>
      </c>
      <c r="BU129" s="598">
        <v>0.2857142857142857</v>
      </c>
      <c r="BV129" s="600">
        <v>0</v>
      </c>
      <c r="BW129" s="598">
        <v>0</v>
      </c>
    </row>
    <row r="130" spans="1:75" s="4" customFormat="1" x14ac:dyDescent="0.2">
      <c r="A130" s="691" t="s">
        <v>606</v>
      </c>
      <c r="B130" s="691" t="s">
        <v>613</v>
      </c>
      <c r="C130" s="691" t="s">
        <v>615</v>
      </c>
      <c r="D130" s="691" t="s">
        <v>527</v>
      </c>
      <c r="E130" s="691" t="s">
        <v>518</v>
      </c>
      <c r="F130" s="691" t="s">
        <v>505</v>
      </c>
      <c r="G130" s="10" t="s">
        <v>317</v>
      </c>
      <c r="H130" s="591" t="s">
        <v>1110</v>
      </c>
      <c r="I130" s="10" t="s">
        <v>935</v>
      </c>
      <c r="J130" s="10" t="s">
        <v>936</v>
      </c>
      <c r="K130" s="692"/>
      <c r="L130" s="692"/>
      <c r="M130" s="693"/>
      <c r="N130" s="692"/>
      <c r="O130" s="692"/>
      <c r="P130" s="692"/>
      <c r="Q130" s="692"/>
      <c r="R130" s="692"/>
      <c r="S130" s="692"/>
      <c r="T130" s="692"/>
      <c r="U130" s="692"/>
      <c r="V130" s="692"/>
      <c r="W130" s="692"/>
      <c r="X130" s="692"/>
      <c r="Y130" s="633"/>
      <c r="Z130" s="694">
        <v>1</v>
      </c>
      <c r="AA130" s="600">
        <v>0</v>
      </c>
      <c r="AB130" s="600">
        <v>3</v>
      </c>
      <c r="AC130" s="123">
        <v>3</v>
      </c>
      <c r="AD130" s="601">
        <v>6470</v>
      </c>
      <c r="AE130" s="601">
        <v>3386</v>
      </c>
      <c r="AF130" s="600">
        <v>1</v>
      </c>
      <c r="AG130" s="598">
        <v>0.33333333333333331</v>
      </c>
      <c r="AH130" s="600">
        <v>0</v>
      </c>
      <c r="AI130" s="598"/>
      <c r="AJ130" s="598"/>
      <c r="AK130" s="600">
        <v>1</v>
      </c>
      <c r="AL130" s="598">
        <v>1</v>
      </c>
      <c r="AM130" s="600">
        <v>1</v>
      </c>
      <c r="AN130" s="598"/>
      <c r="AO130" s="600">
        <v>2</v>
      </c>
      <c r="AP130" s="598">
        <v>0.66666666666666663</v>
      </c>
      <c r="AQ130" s="600">
        <v>0</v>
      </c>
      <c r="AR130" s="598">
        <v>0</v>
      </c>
      <c r="AS130" s="695">
        <v>6454</v>
      </c>
      <c r="AT130" s="600">
        <v>16</v>
      </c>
      <c r="AU130" s="602">
        <v>2.4729520865533232E-3</v>
      </c>
      <c r="AV130" s="601">
        <v>6470</v>
      </c>
      <c r="AW130" s="601">
        <v>8780</v>
      </c>
      <c r="AX130" s="598">
        <v>0.7369020501138952</v>
      </c>
      <c r="AY130" s="695">
        <v>6454</v>
      </c>
      <c r="AZ130" s="600">
        <v>16</v>
      </c>
      <c r="BA130" s="601">
        <v>6470</v>
      </c>
      <c r="BB130" s="601">
        <v>3370</v>
      </c>
      <c r="BC130" s="598">
        <v>0.52215680198326619</v>
      </c>
      <c r="BD130" s="600">
        <v>16</v>
      </c>
      <c r="BE130" s="598">
        <v>1</v>
      </c>
      <c r="BF130" s="601">
        <v>3386</v>
      </c>
      <c r="BG130" s="598">
        <v>0.52333848531684701</v>
      </c>
      <c r="BH130" s="600">
        <v>48</v>
      </c>
      <c r="BI130" s="598">
        <v>1.4176018901358535E-2</v>
      </c>
      <c r="BJ130" s="600">
        <v>44</v>
      </c>
      <c r="BK130" s="600">
        <v>1</v>
      </c>
      <c r="BL130" s="600">
        <v>45</v>
      </c>
      <c r="BM130" s="598">
        <v>0.9375</v>
      </c>
      <c r="BN130" s="600">
        <v>5</v>
      </c>
      <c r="BO130" s="598">
        <v>1.4766686355581807E-3</v>
      </c>
      <c r="BP130" s="600">
        <v>198</v>
      </c>
      <c r="BQ130" s="598">
        <v>5.8476077968103959E-2</v>
      </c>
      <c r="BR130" s="601">
        <v>203</v>
      </c>
      <c r="BS130" s="598">
        <v>5.9952746603662135E-2</v>
      </c>
      <c r="BT130" s="600">
        <v>1</v>
      </c>
      <c r="BU130" s="598">
        <v>0.33333333333333331</v>
      </c>
      <c r="BV130" s="600">
        <v>0</v>
      </c>
      <c r="BW130" s="598">
        <v>0</v>
      </c>
    </row>
    <row r="131" spans="1:75" s="4" customFormat="1" x14ac:dyDescent="0.2">
      <c r="A131" s="691" t="s">
        <v>616</v>
      </c>
      <c r="B131" s="691" t="s">
        <v>617</v>
      </c>
      <c r="C131" s="691" t="s">
        <v>502</v>
      </c>
      <c r="D131" s="691" t="s">
        <v>517</v>
      </c>
      <c r="E131" s="691" t="s">
        <v>518</v>
      </c>
      <c r="F131" s="691" t="s">
        <v>519</v>
      </c>
      <c r="G131" s="10" t="s">
        <v>922</v>
      </c>
      <c r="H131" s="691" t="s">
        <v>517</v>
      </c>
      <c r="I131" s="691" t="s">
        <v>517</v>
      </c>
      <c r="J131" s="77"/>
      <c r="K131" s="692"/>
      <c r="L131" s="692"/>
      <c r="M131" s="693"/>
      <c r="N131" s="692"/>
      <c r="O131" s="692"/>
      <c r="P131" s="692"/>
      <c r="Q131" s="692"/>
      <c r="R131" s="692" t="s">
        <v>1217</v>
      </c>
      <c r="S131" s="692"/>
      <c r="T131" s="692"/>
      <c r="U131" s="692"/>
      <c r="V131" s="692"/>
      <c r="W131" s="692"/>
      <c r="X131" s="692"/>
      <c r="Y131" s="633"/>
      <c r="Z131" s="694">
        <v>7</v>
      </c>
      <c r="AA131" s="600">
        <v>0</v>
      </c>
      <c r="AB131" s="600">
        <v>17</v>
      </c>
      <c r="AC131" s="123">
        <v>2.4285714285714284</v>
      </c>
      <c r="AD131" s="601">
        <v>14351.857142857143</v>
      </c>
      <c r="AE131" s="601">
        <v>7146.2857142857147</v>
      </c>
      <c r="AF131" s="600"/>
      <c r="AG131" s="598"/>
      <c r="AH131" s="600"/>
      <c r="AI131" s="598"/>
      <c r="AJ131" s="598"/>
      <c r="AK131" s="600"/>
      <c r="AL131" s="598"/>
      <c r="AM131" s="600"/>
      <c r="AN131" s="598"/>
      <c r="AO131" s="600">
        <v>6</v>
      </c>
      <c r="AP131" s="598">
        <v>0.35294117647058826</v>
      </c>
      <c r="AQ131" s="600">
        <v>5</v>
      </c>
      <c r="AR131" s="598">
        <v>0.7142857142857143</v>
      </c>
      <c r="AS131" s="695">
        <v>100463</v>
      </c>
      <c r="AT131" s="600"/>
      <c r="AU131" s="602"/>
      <c r="AV131" s="601">
        <v>100463</v>
      </c>
      <c r="AW131" s="601">
        <v>153800</v>
      </c>
      <c r="AX131" s="598">
        <v>0.65320546163849158</v>
      </c>
      <c r="AY131" s="695">
        <v>100463</v>
      </c>
      <c r="AZ131" s="600"/>
      <c r="BA131" s="601">
        <v>100463</v>
      </c>
      <c r="BB131" s="601">
        <v>50024</v>
      </c>
      <c r="BC131" s="598">
        <v>0.49793456297343303</v>
      </c>
      <c r="BD131" s="600"/>
      <c r="BE131" s="598"/>
      <c r="BF131" s="601">
        <v>50024</v>
      </c>
      <c r="BG131" s="598">
        <v>0.49793456297343303</v>
      </c>
      <c r="BH131" s="600">
        <v>540</v>
      </c>
      <c r="BI131" s="598">
        <v>1.0794818487126179E-2</v>
      </c>
      <c r="BJ131" s="600">
        <v>322</v>
      </c>
      <c r="BK131" s="600"/>
      <c r="BL131" s="600">
        <v>322</v>
      </c>
      <c r="BM131" s="598">
        <v>0.59629629629629632</v>
      </c>
      <c r="BN131" s="600">
        <v>2459</v>
      </c>
      <c r="BO131" s="598">
        <v>4.9156404925635694E-2</v>
      </c>
      <c r="BP131" s="600">
        <v>3646</v>
      </c>
      <c r="BQ131" s="598">
        <v>7.28850151927075E-2</v>
      </c>
      <c r="BR131" s="601">
        <v>6105</v>
      </c>
      <c r="BS131" s="598">
        <v>0.12204142011834319</v>
      </c>
      <c r="BT131" s="600">
        <v>5</v>
      </c>
      <c r="BU131" s="598">
        <v>0.29411764705882354</v>
      </c>
      <c r="BV131" s="600">
        <v>2</v>
      </c>
      <c r="BW131" s="598">
        <v>0.2857142857142857</v>
      </c>
    </row>
    <row r="132" spans="1:75" s="4" customFormat="1" x14ac:dyDescent="0.2">
      <c r="A132" s="691" t="s">
        <v>616</v>
      </c>
      <c r="B132" s="691" t="s">
        <v>1276</v>
      </c>
      <c r="C132" s="691" t="s">
        <v>1277</v>
      </c>
      <c r="D132" s="691" t="s">
        <v>507</v>
      </c>
      <c r="E132" s="691" t="s">
        <v>504</v>
      </c>
      <c r="F132" s="691" t="s">
        <v>519</v>
      </c>
      <c r="G132" s="10" t="s">
        <v>922</v>
      </c>
      <c r="H132" s="10" t="s">
        <v>1109</v>
      </c>
      <c r="I132" s="10" t="s">
        <v>934</v>
      </c>
      <c r="J132" s="77"/>
      <c r="K132" s="692"/>
      <c r="L132" s="692"/>
      <c r="M132" s="693"/>
      <c r="N132" s="692"/>
      <c r="O132" s="692"/>
      <c r="P132" s="692"/>
      <c r="Q132" s="692"/>
      <c r="R132" s="692"/>
      <c r="S132" s="692"/>
      <c r="T132" s="692"/>
      <c r="U132" s="692"/>
      <c r="V132" s="692"/>
      <c r="W132" s="692"/>
      <c r="X132" s="692"/>
      <c r="Y132" s="692" t="s">
        <v>510</v>
      </c>
      <c r="Z132" s="694">
        <v>3</v>
      </c>
      <c r="AA132" s="694">
        <v>3</v>
      </c>
      <c r="AB132" s="694">
        <v>3</v>
      </c>
      <c r="AC132" s="123">
        <v>1</v>
      </c>
      <c r="AD132" s="601">
        <v>2457.3333333333335</v>
      </c>
      <c r="AE132" s="601"/>
      <c r="AF132" s="600"/>
      <c r="AG132" s="598"/>
      <c r="AH132" s="600"/>
      <c r="AI132" s="598"/>
      <c r="AJ132" s="598"/>
      <c r="AK132" s="600"/>
      <c r="AL132" s="598"/>
      <c r="AM132" s="600"/>
      <c r="AN132" s="598"/>
      <c r="AO132" s="600">
        <v>1</v>
      </c>
      <c r="AP132" s="598">
        <v>0.33333333333333331</v>
      </c>
      <c r="AQ132" s="600">
        <v>1</v>
      </c>
      <c r="AR132" s="598">
        <v>0.33333333333333331</v>
      </c>
      <c r="AS132" s="695">
        <v>7292</v>
      </c>
      <c r="AT132" s="600">
        <v>80</v>
      </c>
      <c r="AU132" s="602">
        <v>1.0851871947911014E-2</v>
      </c>
      <c r="AV132" s="601">
        <v>7372</v>
      </c>
      <c r="AW132" s="601">
        <v>11700</v>
      </c>
      <c r="AX132" s="598">
        <v>0.63008547008547011</v>
      </c>
      <c r="AY132" s="601"/>
      <c r="AZ132" s="601"/>
      <c r="BA132" s="601"/>
      <c r="BB132" s="600"/>
      <c r="BC132" s="598"/>
      <c r="BD132" s="600"/>
      <c r="BE132" s="598"/>
      <c r="BF132" s="600"/>
      <c r="BG132" s="598"/>
      <c r="BH132" s="600" t="s">
        <v>323</v>
      </c>
      <c r="BI132" s="598"/>
      <c r="BJ132" s="600"/>
      <c r="BK132" s="600"/>
      <c r="BL132" s="600"/>
      <c r="BM132" s="598"/>
      <c r="BN132" s="600"/>
      <c r="BO132" s="598"/>
      <c r="BP132" s="600"/>
      <c r="BQ132" s="598"/>
      <c r="BR132" s="601"/>
      <c r="BS132" s="598"/>
      <c r="BT132" s="600">
        <v>1</v>
      </c>
      <c r="BU132" s="598">
        <v>0.33333333333333331</v>
      </c>
      <c r="BV132" s="600">
        <v>1</v>
      </c>
      <c r="BW132" s="598">
        <v>0.33333333333333331</v>
      </c>
    </row>
    <row r="133" spans="1:75" s="4" customFormat="1" x14ac:dyDescent="0.2">
      <c r="A133" s="691" t="s">
        <v>616</v>
      </c>
      <c r="B133" s="691" t="s">
        <v>1276</v>
      </c>
      <c r="C133" s="691" t="s">
        <v>1278</v>
      </c>
      <c r="D133" s="691" t="s">
        <v>507</v>
      </c>
      <c r="E133" s="691" t="s">
        <v>504</v>
      </c>
      <c r="F133" s="691" t="s">
        <v>519</v>
      </c>
      <c r="G133" s="10" t="s">
        <v>922</v>
      </c>
      <c r="H133" s="10" t="s">
        <v>1109</v>
      </c>
      <c r="I133" s="10" t="s">
        <v>934</v>
      </c>
      <c r="J133" s="591"/>
      <c r="K133" s="692"/>
      <c r="L133" s="692"/>
      <c r="M133" s="693"/>
      <c r="N133" s="692"/>
      <c r="O133" s="692"/>
      <c r="P133" s="692"/>
      <c r="Q133" s="692"/>
      <c r="R133" s="692"/>
      <c r="S133" s="692"/>
      <c r="T133" s="692"/>
      <c r="U133" s="692"/>
      <c r="V133" s="692"/>
      <c r="W133" s="692"/>
      <c r="X133" s="692"/>
      <c r="Y133" s="633"/>
      <c r="Z133" s="694">
        <v>3</v>
      </c>
      <c r="AA133" s="600">
        <v>0</v>
      </c>
      <c r="AB133" s="600">
        <v>4</v>
      </c>
      <c r="AC133" s="123">
        <v>1.3333333333333333</v>
      </c>
      <c r="AD133" s="601">
        <v>3174</v>
      </c>
      <c r="AE133" s="601">
        <v>1786.6666666666667</v>
      </c>
      <c r="AF133" s="600"/>
      <c r="AG133" s="598"/>
      <c r="AH133" s="600"/>
      <c r="AI133" s="598"/>
      <c r="AJ133" s="598"/>
      <c r="AK133" s="600"/>
      <c r="AL133" s="598"/>
      <c r="AM133" s="600"/>
      <c r="AN133" s="598"/>
      <c r="AO133" s="600">
        <v>2</v>
      </c>
      <c r="AP133" s="598">
        <v>0.5</v>
      </c>
      <c r="AQ133" s="600">
        <v>1</v>
      </c>
      <c r="AR133" s="598">
        <v>0.33333333333333331</v>
      </c>
      <c r="AS133" s="695">
        <v>9477</v>
      </c>
      <c r="AT133" s="600">
        <v>45</v>
      </c>
      <c r="AU133" s="602">
        <v>4.725897920604915E-3</v>
      </c>
      <c r="AV133" s="601">
        <v>9522</v>
      </c>
      <c r="AW133" s="601">
        <v>14400</v>
      </c>
      <c r="AX133" s="598">
        <v>0.66125</v>
      </c>
      <c r="AY133" s="695">
        <v>9477</v>
      </c>
      <c r="AZ133" s="600">
        <v>45</v>
      </c>
      <c r="BA133" s="601">
        <v>9522</v>
      </c>
      <c r="BB133" s="601">
        <v>5328</v>
      </c>
      <c r="BC133" s="598">
        <v>0.56220322886989549</v>
      </c>
      <c r="BD133" s="600">
        <v>32</v>
      </c>
      <c r="BE133" s="598">
        <v>0.71111111111111114</v>
      </c>
      <c r="BF133" s="601">
        <v>5360</v>
      </c>
      <c r="BG133" s="598">
        <v>0.56290695232094101</v>
      </c>
      <c r="BH133" s="600">
        <v>90</v>
      </c>
      <c r="BI133" s="598">
        <v>1.6791044776119403E-2</v>
      </c>
      <c r="BJ133" s="600">
        <v>20</v>
      </c>
      <c r="BK133" s="600">
        <v>1</v>
      </c>
      <c r="BL133" s="600">
        <v>21</v>
      </c>
      <c r="BM133" s="598">
        <v>0.23333333333333334</v>
      </c>
      <c r="BN133" s="600">
        <v>0</v>
      </c>
      <c r="BO133" s="598">
        <v>0</v>
      </c>
      <c r="BP133" s="600">
        <v>500</v>
      </c>
      <c r="BQ133" s="598">
        <v>9.3283582089552244E-2</v>
      </c>
      <c r="BR133" s="601">
        <v>500</v>
      </c>
      <c r="BS133" s="598">
        <v>9.3283582089552244E-2</v>
      </c>
      <c r="BT133" s="600">
        <v>1</v>
      </c>
      <c r="BU133" s="598">
        <v>0.25</v>
      </c>
      <c r="BV133" s="600">
        <v>1</v>
      </c>
      <c r="BW133" s="598">
        <v>0.33333333333333331</v>
      </c>
    </row>
    <row r="134" spans="1:75" s="4" customFormat="1" x14ac:dyDescent="0.2">
      <c r="A134" s="691" t="s">
        <v>616</v>
      </c>
      <c r="B134" s="691" t="s">
        <v>1279</v>
      </c>
      <c r="C134" s="691" t="s">
        <v>618</v>
      </c>
      <c r="D134" s="691" t="s">
        <v>507</v>
      </c>
      <c r="E134" s="691" t="s">
        <v>504</v>
      </c>
      <c r="F134" s="691" t="s">
        <v>519</v>
      </c>
      <c r="G134" s="10" t="s">
        <v>922</v>
      </c>
      <c r="H134" s="10" t="s">
        <v>1109</v>
      </c>
      <c r="I134" s="10" t="s">
        <v>934</v>
      </c>
      <c r="J134" s="77"/>
      <c r="K134" s="692"/>
      <c r="L134" s="692"/>
      <c r="M134" s="693"/>
      <c r="N134" s="692"/>
      <c r="O134" s="692"/>
      <c r="P134" s="692"/>
      <c r="Q134" s="692"/>
      <c r="R134" s="692"/>
      <c r="S134" s="692"/>
      <c r="T134" s="692"/>
      <c r="U134" s="692"/>
      <c r="V134" s="692"/>
      <c r="W134" s="692"/>
      <c r="X134" s="692"/>
      <c r="Y134" s="692" t="s">
        <v>510</v>
      </c>
      <c r="Z134" s="694">
        <v>1</v>
      </c>
      <c r="AA134" s="694">
        <v>1</v>
      </c>
      <c r="AB134" s="694">
        <v>1</v>
      </c>
      <c r="AC134" s="123">
        <v>1</v>
      </c>
      <c r="AD134" s="601">
        <v>2800</v>
      </c>
      <c r="AE134" s="601"/>
      <c r="AF134" s="600"/>
      <c r="AG134" s="598"/>
      <c r="AH134" s="600"/>
      <c r="AI134" s="598"/>
      <c r="AJ134" s="598"/>
      <c r="AK134" s="600"/>
      <c r="AL134" s="598"/>
      <c r="AM134" s="600"/>
      <c r="AN134" s="598"/>
      <c r="AO134" s="600">
        <v>0</v>
      </c>
      <c r="AP134" s="598">
        <v>0</v>
      </c>
      <c r="AQ134" s="600">
        <v>0</v>
      </c>
      <c r="AR134" s="598">
        <v>0</v>
      </c>
      <c r="AS134" s="695">
        <v>2754</v>
      </c>
      <c r="AT134" s="600">
        <v>46</v>
      </c>
      <c r="AU134" s="602">
        <v>1.6428571428571428E-2</v>
      </c>
      <c r="AV134" s="601">
        <v>2800</v>
      </c>
      <c r="AW134" s="601">
        <v>3840</v>
      </c>
      <c r="AX134" s="598">
        <v>0.72916666666666663</v>
      </c>
      <c r="AY134" s="601"/>
      <c r="AZ134" s="601"/>
      <c r="BA134" s="601"/>
      <c r="BB134" s="600"/>
      <c r="BC134" s="598"/>
      <c r="BD134" s="600"/>
      <c r="BE134" s="598"/>
      <c r="BF134" s="600"/>
      <c r="BG134" s="598"/>
      <c r="BH134" s="600" t="s">
        <v>323</v>
      </c>
      <c r="BI134" s="598"/>
      <c r="BJ134" s="600"/>
      <c r="BK134" s="600"/>
      <c r="BL134" s="600"/>
      <c r="BM134" s="598"/>
      <c r="BN134" s="600"/>
      <c r="BO134" s="598"/>
      <c r="BP134" s="600"/>
      <c r="BQ134" s="598"/>
      <c r="BR134" s="601"/>
      <c r="BS134" s="598"/>
      <c r="BT134" s="600">
        <v>0</v>
      </c>
      <c r="BU134" s="598">
        <v>0</v>
      </c>
      <c r="BV134" s="600">
        <v>0</v>
      </c>
      <c r="BW134" s="598">
        <v>0</v>
      </c>
    </row>
    <row r="135" spans="1:75" s="4" customFormat="1" x14ac:dyDescent="0.2">
      <c r="A135" s="691" t="s">
        <v>616</v>
      </c>
      <c r="B135" s="691" t="s">
        <v>1279</v>
      </c>
      <c r="C135" s="691" t="s">
        <v>619</v>
      </c>
      <c r="D135" s="691" t="s">
        <v>507</v>
      </c>
      <c r="E135" s="691" t="s">
        <v>504</v>
      </c>
      <c r="F135" s="691" t="s">
        <v>519</v>
      </c>
      <c r="G135" s="10" t="s">
        <v>922</v>
      </c>
      <c r="H135" s="10" t="s">
        <v>1109</v>
      </c>
      <c r="I135" s="10" t="s">
        <v>934</v>
      </c>
      <c r="J135" s="591"/>
      <c r="K135" s="692"/>
      <c r="L135" s="692"/>
      <c r="M135" s="693"/>
      <c r="N135" s="692"/>
      <c r="O135" s="692"/>
      <c r="P135" s="692"/>
      <c r="Q135" s="692"/>
      <c r="R135" s="692"/>
      <c r="S135" s="692"/>
      <c r="T135" s="692"/>
      <c r="U135" s="692"/>
      <c r="V135" s="692"/>
      <c r="W135" s="692"/>
      <c r="X135" s="692"/>
      <c r="Y135" s="633"/>
      <c r="Z135" s="694">
        <v>3</v>
      </c>
      <c r="AA135" s="600">
        <v>0</v>
      </c>
      <c r="AB135" s="600">
        <v>4</v>
      </c>
      <c r="AC135" s="123">
        <v>1.3333333333333333</v>
      </c>
      <c r="AD135" s="601">
        <v>2280.3333333333335</v>
      </c>
      <c r="AE135" s="601">
        <v>1099.6666666666667</v>
      </c>
      <c r="AF135" s="600"/>
      <c r="AG135" s="598"/>
      <c r="AH135" s="600"/>
      <c r="AI135" s="598"/>
      <c r="AJ135" s="598"/>
      <c r="AK135" s="600"/>
      <c r="AL135" s="598"/>
      <c r="AM135" s="600"/>
      <c r="AN135" s="598"/>
      <c r="AO135" s="600">
        <v>1</v>
      </c>
      <c r="AP135" s="598">
        <v>0.25</v>
      </c>
      <c r="AQ135" s="600">
        <v>1</v>
      </c>
      <c r="AR135" s="598">
        <v>0.33333333333333331</v>
      </c>
      <c r="AS135" s="695">
        <v>6825</v>
      </c>
      <c r="AT135" s="600">
        <v>16</v>
      </c>
      <c r="AU135" s="602">
        <v>2.3388393509720801E-3</v>
      </c>
      <c r="AV135" s="601">
        <v>6841</v>
      </c>
      <c r="AW135" s="601">
        <v>10950</v>
      </c>
      <c r="AX135" s="598">
        <v>0.62474885844748862</v>
      </c>
      <c r="AY135" s="695">
        <v>6825</v>
      </c>
      <c r="AZ135" s="600">
        <v>16</v>
      </c>
      <c r="BA135" s="601">
        <v>6841</v>
      </c>
      <c r="BB135" s="601">
        <v>3290</v>
      </c>
      <c r="BC135" s="598">
        <v>0.48205128205128206</v>
      </c>
      <c r="BD135" s="600">
        <v>9</v>
      </c>
      <c r="BE135" s="598">
        <v>0.5625</v>
      </c>
      <c r="BF135" s="601">
        <v>3299</v>
      </c>
      <c r="BG135" s="598">
        <v>0.48223943867855579</v>
      </c>
      <c r="BH135" s="600">
        <v>41</v>
      </c>
      <c r="BI135" s="598">
        <v>1.2428008487420431E-2</v>
      </c>
      <c r="BJ135" s="600">
        <v>10</v>
      </c>
      <c r="BK135" s="600">
        <v>0</v>
      </c>
      <c r="BL135" s="600">
        <v>10</v>
      </c>
      <c r="BM135" s="598">
        <v>0.24390243902439024</v>
      </c>
      <c r="BN135" s="600">
        <v>0</v>
      </c>
      <c r="BO135" s="598">
        <v>0</v>
      </c>
      <c r="BP135" s="600">
        <v>169</v>
      </c>
      <c r="BQ135" s="598">
        <v>5.1227644740830552E-2</v>
      </c>
      <c r="BR135" s="601">
        <v>169</v>
      </c>
      <c r="BS135" s="598">
        <v>5.1227644740830552E-2</v>
      </c>
      <c r="BT135" s="600">
        <v>2</v>
      </c>
      <c r="BU135" s="598">
        <v>0.5</v>
      </c>
      <c r="BV135" s="600">
        <v>1</v>
      </c>
      <c r="BW135" s="598">
        <v>0.33333333333333331</v>
      </c>
    </row>
    <row r="136" spans="1:75" s="4" customFormat="1" x14ac:dyDescent="0.2">
      <c r="A136" s="691" t="s">
        <v>616</v>
      </c>
      <c r="B136" s="691" t="s">
        <v>1279</v>
      </c>
      <c r="C136" s="691" t="s">
        <v>620</v>
      </c>
      <c r="D136" s="691" t="s">
        <v>507</v>
      </c>
      <c r="E136" s="691" t="s">
        <v>504</v>
      </c>
      <c r="F136" s="691" t="s">
        <v>519</v>
      </c>
      <c r="G136" s="10" t="s">
        <v>922</v>
      </c>
      <c r="H136" s="10" t="s">
        <v>1109</v>
      </c>
      <c r="I136" s="10" t="s">
        <v>934</v>
      </c>
      <c r="J136" s="591"/>
      <c r="K136" s="692"/>
      <c r="L136" s="692"/>
      <c r="M136" s="693"/>
      <c r="N136" s="692"/>
      <c r="O136" s="692"/>
      <c r="P136" s="692"/>
      <c r="Q136" s="692"/>
      <c r="R136" s="692"/>
      <c r="S136" s="692"/>
      <c r="T136" s="692"/>
      <c r="U136" s="692"/>
      <c r="V136" s="692"/>
      <c r="W136" s="692"/>
      <c r="X136" s="692"/>
      <c r="Y136" s="692" t="s">
        <v>510</v>
      </c>
      <c r="Z136" s="694">
        <v>1</v>
      </c>
      <c r="AA136" s="694">
        <v>1</v>
      </c>
      <c r="AB136" s="694">
        <v>1</v>
      </c>
      <c r="AC136" s="123">
        <v>1</v>
      </c>
      <c r="AD136" s="601">
        <v>2253</v>
      </c>
      <c r="AE136" s="601"/>
      <c r="AF136" s="600"/>
      <c r="AG136" s="598"/>
      <c r="AH136" s="600"/>
      <c r="AI136" s="598"/>
      <c r="AJ136" s="598"/>
      <c r="AK136" s="600"/>
      <c r="AL136" s="598"/>
      <c r="AM136" s="600"/>
      <c r="AN136" s="598"/>
      <c r="AO136" s="600">
        <v>1</v>
      </c>
      <c r="AP136" s="598">
        <v>1</v>
      </c>
      <c r="AQ136" s="600">
        <v>1</v>
      </c>
      <c r="AR136" s="598">
        <v>1</v>
      </c>
      <c r="AS136" s="695">
        <v>2246</v>
      </c>
      <c r="AT136" s="600">
        <v>7</v>
      </c>
      <c r="AU136" s="602">
        <v>3.1069684864624943E-3</v>
      </c>
      <c r="AV136" s="601">
        <v>2253</v>
      </c>
      <c r="AW136" s="601">
        <v>3540</v>
      </c>
      <c r="AX136" s="598">
        <v>0.63644067796610171</v>
      </c>
      <c r="AY136" s="601"/>
      <c r="AZ136" s="601"/>
      <c r="BA136" s="601"/>
      <c r="BB136" s="600"/>
      <c r="BC136" s="598"/>
      <c r="BD136" s="600"/>
      <c r="BE136" s="598"/>
      <c r="BF136" s="600"/>
      <c r="BG136" s="598"/>
      <c r="BH136" s="600" t="s">
        <v>323</v>
      </c>
      <c r="BI136" s="598"/>
      <c r="BJ136" s="600"/>
      <c r="BK136" s="600"/>
      <c r="BL136" s="600"/>
      <c r="BM136" s="598"/>
      <c r="BN136" s="600"/>
      <c r="BO136" s="598"/>
      <c r="BP136" s="600"/>
      <c r="BQ136" s="598"/>
      <c r="BR136" s="601"/>
      <c r="BS136" s="598"/>
      <c r="BT136" s="600">
        <v>0</v>
      </c>
      <c r="BU136" s="598">
        <v>0</v>
      </c>
      <c r="BV136" s="600">
        <v>0</v>
      </c>
      <c r="BW136" s="598">
        <v>0</v>
      </c>
    </row>
    <row r="137" spans="1:75" s="4" customFormat="1" x14ac:dyDescent="0.2">
      <c r="A137" s="691" t="s">
        <v>616</v>
      </c>
      <c r="B137" s="691" t="s">
        <v>1280</v>
      </c>
      <c r="C137" s="691" t="s">
        <v>1281</v>
      </c>
      <c r="D137" s="691" t="s">
        <v>507</v>
      </c>
      <c r="E137" s="691" t="s">
        <v>504</v>
      </c>
      <c r="F137" s="691" t="s">
        <v>519</v>
      </c>
      <c r="G137" s="10" t="s">
        <v>922</v>
      </c>
      <c r="H137" s="10" t="s">
        <v>1109</v>
      </c>
      <c r="I137" s="10" t="s">
        <v>934</v>
      </c>
      <c r="J137" s="591"/>
      <c r="K137" s="692"/>
      <c r="L137" s="692"/>
      <c r="M137" s="693"/>
      <c r="N137" s="692"/>
      <c r="O137" s="692"/>
      <c r="P137" s="692"/>
      <c r="Q137" s="692"/>
      <c r="R137" s="692"/>
      <c r="S137" s="692"/>
      <c r="T137" s="692"/>
      <c r="U137" s="692"/>
      <c r="V137" s="692"/>
      <c r="W137" s="692"/>
      <c r="X137" s="692"/>
      <c r="Y137" s="633"/>
      <c r="Z137" s="694">
        <v>2</v>
      </c>
      <c r="AA137" s="600">
        <v>0</v>
      </c>
      <c r="AB137" s="600">
        <v>6</v>
      </c>
      <c r="AC137" s="123">
        <v>3</v>
      </c>
      <c r="AD137" s="601">
        <v>1638</v>
      </c>
      <c r="AE137" s="601">
        <v>769.5</v>
      </c>
      <c r="AF137" s="600"/>
      <c r="AG137" s="598"/>
      <c r="AH137" s="600"/>
      <c r="AI137" s="598"/>
      <c r="AJ137" s="598"/>
      <c r="AK137" s="600"/>
      <c r="AL137" s="598"/>
      <c r="AM137" s="600"/>
      <c r="AN137" s="598"/>
      <c r="AO137" s="600">
        <v>1</v>
      </c>
      <c r="AP137" s="598">
        <v>0.16666666666666666</v>
      </c>
      <c r="AQ137" s="600">
        <v>0</v>
      </c>
      <c r="AR137" s="598">
        <v>0</v>
      </c>
      <c r="AS137" s="695">
        <v>3253</v>
      </c>
      <c r="AT137" s="600">
        <v>23</v>
      </c>
      <c r="AU137" s="602">
        <v>7.020757020757021E-3</v>
      </c>
      <c r="AV137" s="601">
        <v>3276</v>
      </c>
      <c r="AW137" s="601">
        <v>5470</v>
      </c>
      <c r="AX137" s="598">
        <v>0.59890310786106038</v>
      </c>
      <c r="AY137" s="695">
        <v>3253</v>
      </c>
      <c r="AZ137" s="600">
        <v>23</v>
      </c>
      <c r="BA137" s="601">
        <v>3276</v>
      </c>
      <c r="BB137" s="601">
        <v>1521</v>
      </c>
      <c r="BC137" s="598">
        <v>0.46756839840147557</v>
      </c>
      <c r="BD137" s="600">
        <v>18</v>
      </c>
      <c r="BE137" s="598">
        <v>0.78260869565217395</v>
      </c>
      <c r="BF137" s="601">
        <v>1539</v>
      </c>
      <c r="BG137" s="598">
        <v>0.46978021978021978</v>
      </c>
      <c r="BH137" s="600">
        <v>28</v>
      </c>
      <c r="BI137" s="598">
        <v>1.8193632228719947E-2</v>
      </c>
      <c r="BJ137" s="600">
        <v>10</v>
      </c>
      <c r="BK137" s="600">
        <v>1</v>
      </c>
      <c r="BL137" s="600">
        <v>11</v>
      </c>
      <c r="BM137" s="598">
        <v>0.39285714285714285</v>
      </c>
      <c r="BN137" s="600">
        <v>3</v>
      </c>
      <c r="BO137" s="598">
        <v>1.9493177387914229E-3</v>
      </c>
      <c r="BP137" s="600">
        <v>52</v>
      </c>
      <c r="BQ137" s="598">
        <v>3.378817413905133E-2</v>
      </c>
      <c r="BR137" s="601">
        <v>55</v>
      </c>
      <c r="BS137" s="598">
        <v>3.5737491877842753E-2</v>
      </c>
      <c r="BT137" s="600">
        <v>2</v>
      </c>
      <c r="BU137" s="598">
        <v>0.33333333333333331</v>
      </c>
      <c r="BV137" s="600">
        <v>1</v>
      </c>
      <c r="BW137" s="598">
        <v>0.5</v>
      </c>
    </row>
    <row r="138" spans="1:75" s="4" customFormat="1" x14ac:dyDescent="0.2">
      <c r="A138" s="691" t="s">
        <v>616</v>
      </c>
      <c r="B138" s="691" t="s">
        <v>1280</v>
      </c>
      <c r="C138" s="691" t="s">
        <v>621</v>
      </c>
      <c r="D138" s="691" t="s">
        <v>507</v>
      </c>
      <c r="E138" s="691" t="s">
        <v>504</v>
      </c>
      <c r="F138" s="691" t="s">
        <v>519</v>
      </c>
      <c r="G138" s="10" t="s">
        <v>922</v>
      </c>
      <c r="H138" s="10" t="s">
        <v>1109</v>
      </c>
      <c r="I138" s="10" t="s">
        <v>934</v>
      </c>
      <c r="J138" s="10"/>
      <c r="K138" s="692"/>
      <c r="L138" s="692"/>
      <c r="M138" s="693"/>
      <c r="N138" s="692"/>
      <c r="O138" s="692"/>
      <c r="P138" s="692"/>
      <c r="Q138" s="692"/>
      <c r="R138" s="692"/>
      <c r="S138" s="692"/>
      <c r="T138" s="692"/>
      <c r="U138" s="692"/>
      <c r="V138" s="692"/>
      <c r="W138" s="692"/>
      <c r="X138" s="692"/>
      <c r="Y138" s="633"/>
      <c r="Z138" s="694">
        <v>3</v>
      </c>
      <c r="AA138" s="600">
        <v>0</v>
      </c>
      <c r="AB138" s="600">
        <v>11</v>
      </c>
      <c r="AC138" s="123">
        <v>3.6666666666666665</v>
      </c>
      <c r="AD138" s="601">
        <v>1413.3333333333333</v>
      </c>
      <c r="AE138" s="601">
        <v>580</v>
      </c>
      <c r="AF138" s="600"/>
      <c r="AG138" s="598"/>
      <c r="AH138" s="600"/>
      <c r="AI138" s="598"/>
      <c r="AJ138" s="598"/>
      <c r="AK138" s="600"/>
      <c r="AL138" s="598"/>
      <c r="AM138" s="600"/>
      <c r="AN138" s="598"/>
      <c r="AO138" s="600">
        <v>2</v>
      </c>
      <c r="AP138" s="598">
        <v>0.18181818181818182</v>
      </c>
      <c r="AQ138" s="600">
        <v>2</v>
      </c>
      <c r="AR138" s="598">
        <v>0.66666666666666663</v>
      </c>
      <c r="AS138" s="695">
        <v>4232</v>
      </c>
      <c r="AT138" s="600">
        <v>8</v>
      </c>
      <c r="AU138" s="602">
        <v>1.8867924528301887E-3</v>
      </c>
      <c r="AV138" s="601">
        <v>4240</v>
      </c>
      <c r="AW138" s="601">
        <v>7870</v>
      </c>
      <c r="AX138" s="598">
        <v>0.53875476493011432</v>
      </c>
      <c r="AY138" s="695">
        <v>4232</v>
      </c>
      <c r="AZ138" s="600">
        <v>8</v>
      </c>
      <c r="BA138" s="601">
        <v>4240</v>
      </c>
      <c r="BB138" s="601">
        <v>1736</v>
      </c>
      <c r="BC138" s="598">
        <v>0.41020793950850659</v>
      </c>
      <c r="BD138" s="600">
        <v>4</v>
      </c>
      <c r="BE138" s="598">
        <v>0.5</v>
      </c>
      <c r="BF138" s="601">
        <v>1740</v>
      </c>
      <c r="BG138" s="598">
        <v>0.41037735849056606</v>
      </c>
      <c r="BH138" s="600">
        <v>40</v>
      </c>
      <c r="BI138" s="598">
        <v>2.2988505747126436E-2</v>
      </c>
      <c r="BJ138" s="600">
        <v>17</v>
      </c>
      <c r="BK138" s="600">
        <v>0</v>
      </c>
      <c r="BL138" s="600">
        <v>17</v>
      </c>
      <c r="BM138" s="598">
        <v>0.42499999999999999</v>
      </c>
      <c r="BN138" s="600">
        <v>3</v>
      </c>
      <c r="BO138" s="598">
        <v>1.7241379310344827E-3</v>
      </c>
      <c r="BP138" s="600">
        <v>46</v>
      </c>
      <c r="BQ138" s="598">
        <v>2.6436781609195402E-2</v>
      </c>
      <c r="BR138" s="601">
        <v>49</v>
      </c>
      <c r="BS138" s="598">
        <v>2.8160919540229885E-2</v>
      </c>
      <c r="BT138" s="600">
        <v>3</v>
      </c>
      <c r="BU138" s="598">
        <v>0.27272727272727271</v>
      </c>
      <c r="BV138" s="600">
        <v>1</v>
      </c>
      <c r="BW138" s="598">
        <v>0.33333333333333331</v>
      </c>
    </row>
    <row r="139" spans="1:75" s="4" customFormat="1" x14ac:dyDescent="0.2">
      <c r="A139" s="691" t="s">
        <v>616</v>
      </c>
      <c r="B139" s="691" t="s">
        <v>622</v>
      </c>
      <c r="C139" s="691" t="s">
        <v>502</v>
      </c>
      <c r="D139" s="691" t="s">
        <v>509</v>
      </c>
      <c r="E139" s="691" t="s">
        <v>504</v>
      </c>
      <c r="F139" s="691" t="s">
        <v>519</v>
      </c>
      <c r="G139" s="10" t="s">
        <v>922</v>
      </c>
      <c r="H139" s="10" t="s">
        <v>1109</v>
      </c>
      <c r="I139" s="10" t="s">
        <v>934</v>
      </c>
      <c r="J139" s="10"/>
      <c r="K139" s="692" t="s">
        <v>1213</v>
      </c>
      <c r="L139" s="722" t="s">
        <v>1282</v>
      </c>
      <c r="M139" s="693">
        <v>0.8534722222222223</v>
      </c>
      <c r="N139" s="692" t="s">
        <v>1211</v>
      </c>
      <c r="O139" s="692"/>
      <c r="P139" s="692" t="s">
        <v>1211</v>
      </c>
      <c r="Q139" s="692"/>
      <c r="R139" s="692" t="s">
        <v>1217</v>
      </c>
      <c r="S139" s="696">
        <v>36304</v>
      </c>
      <c r="T139" s="696">
        <v>478</v>
      </c>
      <c r="U139" s="696" t="s">
        <v>438</v>
      </c>
      <c r="V139" s="696">
        <v>256</v>
      </c>
      <c r="W139" s="696">
        <v>91</v>
      </c>
      <c r="X139" s="696">
        <v>2</v>
      </c>
      <c r="Y139" s="633"/>
      <c r="Z139" s="694">
        <v>1</v>
      </c>
      <c r="AA139" s="600">
        <v>0</v>
      </c>
      <c r="AB139" s="600">
        <v>7</v>
      </c>
      <c r="AC139" s="123">
        <v>7</v>
      </c>
      <c r="AD139" s="601">
        <v>36316</v>
      </c>
      <c r="AE139" s="601">
        <v>17940</v>
      </c>
      <c r="AF139" s="600">
        <v>1</v>
      </c>
      <c r="AG139" s="598">
        <v>0.14285714285714285</v>
      </c>
      <c r="AH139" s="600">
        <v>1</v>
      </c>
      <c r="AI139" s="598" t="s">
        <v>519</v>
      </c>
      <c r="AJ139" s="598" t="s">
        <v>435</v>
      </c>
      <c r="AK139" s="600">
        <v>0</v>
      </c>
      <c r="AL139" s="598">
        <v>0</v>
      </c>
      <c r="AM139" s="600">
        <v>0</v>
      </c>
      <c r="AN139" s="598"/>
      <c r="AO139" s="600"/>
      <c r="AP139" s="598"/>
      <c r="AQ139" s="600"/>
      <c r="AR139" s="598"/>
      <c r="AS139" s="695">
        <v>36079</v>
      </c>
      <c r="AT139" s="600">
        <v>237</v>
      </c>
      <c r="AU139" s="602">
        <v>6.526049124352902E-3</v>
      </c>
      <c r="AV139" s="601">
        <v>36316</v>
      </c>
      <c r="AW139" s="601">
        <v>57750</v>
      </c>
      <c r="AX139" s="598">
        <v>0.62884848484848488</v>
      </c>
      <c r="AY139" s="695">
        <v>36079</v>
      </c>
      <c r="AZ139" s="600">
        <v>237</v>
      </c>
      <c r="BA139" s="601">
        <v>36316</v>
      </c>
      <c r="BB139" s="601">
        <v>17773</v>
      </c>
      <c r="BC139" s="598">
        <v>0.4926134316361318</v>
      </c>
      <c r="BD139" s="600">
        <v>167</v>
      </c>
      <c r="BE139" s="598">
        <v>0.70464135021097052</v>
      </c>
      <c r="BF139" s="601">
        <v>17940</v>
      </c>
      <c r="BG139" s="598">
        <v>0.49399713624848551</v>
      </c>
      <c r="BH139" s="600">
        <v>256</v>
      </c>
      <c r="BI139" s="598">
        <v>1.4269788182831662E-2</v>
      </c>
      <c r="BJ139" s="600">
        <v>90</v>
      </c>
      <c r="BK139" s="600">
        <v>2</v>
      </c>
      <c r="BL139" s="600">
        <v>92</v>
      </c>
      <c r="BM139" s="598">
        <v>0.359375</v>
      </c>
      <c r="BN139" s="600">
        <v>69</v>
      </c>
      <c r="BO139" s="598">
        <v>3.8461538461538464E-3</v>
      </c>
      <c r="BP139" s="600">
        <v>290</v>
      </c>
      <c r="BQ139" s="598">
        <v>1.6164994425863992E-2</v>
      </c>
      <c r="BR139" s="601">
        <v>359</v>
      </c>
      <c r="BS139" s="598">
        <v>2.0011148272017838E-2</v>
      </c>
      <c r="BT139" s="600">
        <v>3</v>
      </c>
      <c r="BU139" s="598">
        <v>0.42857142857142855</v>
      </c>
      <c r="BV139" s="600">
        <v>0</v>
      </c>
      <c r="BW139" s="598">
        <v>0</v>
      </c>
    </row>
    <row r="140" spans="1:75" s="4" customFormat="1" x14ac:dyDescent="0.2">
      <c r="A140" s="691" t="s">
        <v>616</v>
      </c>
      <c r="B140" s="691" t="s">
        <v>622</v>
      </c>
      <c r="C140" s="691" t="s">
        <v>514</v>
      </c>
      <c r="D140" s="691" t="s">
        <v>515</v>
      </c>
      <c r="E140" s="691" t="s">
        <v>504</v>
      </c>
      <c r="F140" s="691" t="s">
        <v>519</v>
      </c>
      <c r="G140" s="10" t="s">
        <v>922</v>
      </c>
      <c r="H140" s="10" t="s">
        <v>1109</v>
      </c>
      <c r="I140" s="10" t="s">
        <v>934</v>
      </c>
      <c r="J140" s="591"/>
      <c r="K140" s="692"/>
      <c r="L140" s="692"/>
      <c r="M140" s="693"/>
      <c r="N140" s="692"/>
      <c r="O140" s="692"/>
      <c r="P140" s="692"/>
      <c r="Q140" s="692"/>
      <c r="R140" s="692"/>
      <c r="S140" s="692"/>
      <c r="T140" s="692"/>
      <c r="U140" s="692"/>
      <c r="V140" s="692"/>
      <c r="W140" s="692"/>
      <c r="X140" s="692"/>
      <c r="Y140" s="633"/>
      <c r="Z140" s="694">
        <v>4</v>
      </c>
      <c r="AA140" s="600">
        <v>0</v>
      </c>
      <c r="AB140" s="600">
        <v>15</v>
      </c>
      <c r="AC140" s="123">
        <v>3.75</v>
      </c>
      <c r="AD140" s="601">
        <v>4223.25</v>
      </c>
      <c r="AE140" s="601">
        <v>2146.75</v>
      </c>
      <c r="AF140" s="600">
        <v>4</v>
      </c>
      <c r="AG140" s="598">
        <v>0.26666666666666666</v>
      </c>
      <c r="AH140" s="600">
        <v>0</v>
      </c>
      <c r="AI140" s="598"/>
      <c r="AJ140" s="598"/>
      <c r="AK140" s="600">
        <v>2</v>
      </c>
      <c r="AL140" s="598">
        <v>0.5</v>
      </c>
      <c r="AM140" s="600">
        <v>2</v>
      </c>
      <c r="AN140" s="598"/>
      <c r="AO140" s="600">
        <v>2</v>
      </c>
      <c r="AP140" s="598">
        <v>0.13333333333333333</v>
      </c>
      <c r="AQ140" s="600">
        <v>0</v>
      </c>
      <c r="AR140" s="598">
        <v>0</v>
      </c>
      <c r="AS140" s="695">
        <v>16769</v>
      </c>
      <c r="AT140" s="600">
        <v>124</v>
      </c>
      <c r="AU140" s="602">
        <v>7.340318475108033E-3</v>
      </c>
      <c r="AV140" s="601">
        <v>16893</v>
      </c>
      <c r="AW140" s="601">
        <v>26100</v>
      </c>
      <c r="AX140" s="598">
        <v>0.64724137931034487</v>
      </c>
      <c r="AY140" s="695">
        <v>16769</v>
      </c>
      <c r="AZ140" s="600">
        <v>124</v>
      </c>
      <c r="BA140" s="601">
        <v>16893</v>
      </c>
      <c r="BB140" s="601">
        <v>8492</v>
      </c>
      <c r="BC140" s="598">
        <v>0.50641063867851388</v>
      </c>
      <c r="BD140" s="600">
        <v>95</v>
      </c>
      <c r="BE140" s="598">
        <v>0.7661290322580645</v>
      </c>
      <c r="BF140" s="601">
        <v>8587</v>
      </c>
      <c r="BG140" s="598">
        <v>0.50831705440123132</v>
      </c>
      <c r="BH140" s="600">
        <v>147</v>
      </c>
      <c r="BI140" s="598">
        <v>1.7118900663794106E-2</v>
      </c>
      <c r="BJ140" s="600">
        <v>47</v>
      </c>
      <c r="BK140" s="600">
        <v>1</v>
      </c>
      <c r="BL140" s="600">
        <v>48</v>
      </c>
      <c r="BM140" s="598">
        <v>0.32653061224489793</v>
      </c>
      <c r="BN140" s="600">
        <v>22</v>
      </c>
      <c r="BO140" s="598">
        <v>2.562012344241295E-3</v>
      </c>
      <c r="BP140" s="600">
        <v>254</v>
      </c>
      <c r="BQ140" s="598">
        <v>2.9579597065331316E-2</v>
      </c>
      <c r="BR140" s="601">
        <v>276</v>
      </c>
      <c r="BS140" s="598">
        <v>3.2141609409572607E-2</v>
      </c>
      <c r="BT140" s="600">
        <v>5</v>
      </c>
      <c r="BU140" s="598">
        <v>0.33333333333333331</v>
      </c>
      <c r="BV140" s="600">
        <v>2</v>
      </c>
      <c r="BW140" s="598">
        <v>0.5</v>
      </c>
    </row>
    <row r="141" spans="1:75" s="4" customFormat="1" x14ac:dyDescent="0.2">
      <c r="A141" s="691" t="s">
        <v>616</v>
      </c>
      <c r="B141" s="691" t="s">
        <v>622</v>
      </c>
      <c r="C141" s="691" t="s">
        <v>623</v>
      </c>
      <c r="D141" s="691" t="s">
        <v>515</v>
      </c>
      <c r="E141" s="691" t="s">
        <v>504</v>
      </c>
      <c r="F141" s="691" t="s">
        <v>519</v>
      </c>
      <c r="G141" s="10" t="s">
        <v>922</v>
      </c>
      <c r="H141" s="10" t="s">
        <v>1109</v>
      </c>
      <c r="I141" s="10" t="s">
        <v>934</v>
      </c>
      <c r="J141" s="10"/>
      <c r="K141" s="692"/>
      <c r="L141" s="692"/>
      <c r="M141" s="693"/>
      <c r="N141" s="692"/>
      <c r="O141" s="692"/>
      <c r="P141" s="692"/>
      <c r="Q141" s="692"/>
      <c r="R141" s="692"/>
      <c r="S141" s="692"/>
      <c r="T141" s="692"/>
      <c r="U141" s="692"/>
      <c r="V141" s="692"/>
      <c r="W141" s="692"/>
      <c r="X141" s="692"/>
      <c r="Y141" s="633"/>
      <c r="Z141" s="694">
        <v>3</v>
      </c>
      <c r="AA141" s="600">
        <v>0</v>
      </c>
      <c r="AB141" s="600">
        <v>9</v>
      </c>
      <c r="AC141" s="123">
        <v>3</v>
      </c>
      <c r="AD141" s="601">
        <v>3963.6666666666665</v>
      </c>
      <c r="AE141" s="601">
        <v>2025.6666666666667</v>
      </c>
      <c r="AF141" s="600">
        <v>3</v>
      </c>
      <c r="AG141" s="598">
        <v>0.33333333333333331</v>
      </c>
      <c r="AH141" s="600">
        <v>0</v>
      </c>
      <c r="AI141" s="598"/>
      <c r="AJ141" s="598"/>
      <c r="AK141" s="600">
        <v>2</v>
      </c>
      <c r="AL141" s="598">
        <v>0.66666666666666663</v>
      </c>
      <c r="AM141" s="600">
        <v>2</v>
      </c>
      <c r="AN141" s="598"/>
      <c r="AO141" s="600">
        <v>2</v>
      </c>
      <c r="AP141" s="598">
        <v>0.22222222222222221</v>
      </c>
      <c r="AQ141" s="600">
        <v>1</v>
      </c>
      <c r="AR141" s="598">
        <v>0.33333333333333331</v>
      </c>
      <c r="AS141" s="695">
        <v>11825</v>
      </c>
      <c r="AT141" s="600">
        <v>66</v>
      </c>
      <c r="AU141" s="602">
        <v>5.5504162812210914E-3</v>
      </c>
      <c r="AV141" s="601">
        <v>11891</v>
      </c>
      <c r="AW141" s="601">
        <v>18300</v>
      </c>
      <c r="AX141" s="598">
        <v>0.64978142076502732</v>
      </c>
      <c r="AY141" s="695">
        <v>11825</v>
      </c>
      <c r="AZ141" s="600">
        <v>66</v>
      </c>
      <c r="BA141" s="601">
        <v>11891</v>
      </c>
      <c r="BB141" s="601">
        <v>6027</v>
      </c>
      <c r="BC141" s="598">
        <v>0.50968287526427059</v>
      </c>
      <c r="BD141" s="600">
        <v>50</v>
      </c>
      <c r="BE141" s="598">
        <v>0.75757575757575757</v>
      </c>
      <c r="BF141" s="601">
        <v>6077</v>
      </c>
      <c r="BG141" s="598">
        <v>0.51105878395425108</v>
      </c>
      <c r="BH141" s="600">
        <v>73</v>
      </c>
      <c r="BI141" s="598">
        <v>1.2012506170807964E-2</v>
      </c>
      <c r="BJ141" s="600">
        <v>18</v>
      </c>
      <c r="BK141" s="600">
        <v>0</v>
      </c>
      <c r="BL141" s="600">
        <v>18</v>
      </c>
      <c r="BM141" s="598">
        <v>0.24657534246575341</v>
      </c>
      <c r="BN141" s="600">
        <v>17</v>
      </c>
      <c r="BO141" s="598">
        <v>2.7974329438867863E-3</v>
      </c>
      <c r="BP141" s="600">
        <v>71</v>
      </c>
      <c r="BQ141" s="598">
        <v>1.1683396412703637E-2</v>
      </c>
      <c r="BR141" s="601">
        <v>88</v>
      </c>
      <c r="BS141" s="598">
        <v>1.4480829356590423E-2</v>
      </c>
      <c r="BT141" s="600">
        <v>1</v>
      </c>
      <c r="BU141" s="598">
        <v>0.1111111111111111</v>
      </c>
      <c r="BV141" s="600">
        <v>0</v>
      </c>
      <c r="BW141" s="598">
        <v>0</v>
      </c>
    </row>
    <row r="142" spans="1:75" s="4" customFormat="1" x14ac:dyDescent="0.2">
      <c r="A142" s="691" t="s">
        <v>616</v>
      </c>
      <c r="B142" s="691" t="s">
        <v>622</v>
      </c>
      <c r="C142" s="691" t="s">
        <v>513</v>
      </c>
      <c r="D142" s="691" t="s">
        <v>515</v>
      </c>
      <c r="E142" s="691" t="s">
        <v>504</v>
      </c>
      <c r="F142" s="691" t="s">
        <v>519</v>
      </c>
      <c r="G142" s="10" t="s">
        <v>922</v>
      </c>
      <c r="H142" s="10" t="s">
        <v>1109</v>
      </c>
      <c r="I142" s="10" t="s">
        <v>934</v>
      </c>
      <c r="J142" s="10"/>
      <c r="K142" s="692"/>
      <c r="L142" s="692"/>
      <c r="M142" s="693"/>
      <c r="N142" s="692"/>
      <c r="O142" s="692"/>
      <c r="P142" s="692"/>
      <c r="Q142" s="692"/>
      <c r="R142" s="692"/>
      <c r="S142" s="692"/>
      <c r="T142" s="692"/>
      <c r="U142" s="692"/>
      <c r="V142" s="692"/>
      <c r="W142" s="692"/>
      <c r="X142" s="692"/>
      <c r="Y142" s="633"/>
      <c r="Z142" s="694">
        <v>2</v>
      </c>
      <c r="AA142" s="600">
        <v>0</v>
      </c>
      <c r="AB142" s="600">
        <v>8</v>
      </c>
      <c r="AC142" s="123">
        <v>4</v>
      </c>
      <c r="AD142" s="601">
        <v>3757</v>
      </c>
      <c r="AE142" s="601">
        <v>1639.5</v>
      </c>
      <c r="AF142" s="600">
        <v>1</v>
      </c>
      <c r="AG142" s="598">
        <v>0.125</v>
      </c>
      <c r="AH142" s="600">
        <v>1</v>
      </c>
      <c r="AI142" s="598"/>
      <c r="AJ142" s="598"/>
      <c r="AK142" s="600">
        <v>1</v>
      </c>
      <c r="AL142" s="598">
        <v>0.5</v>
      </c>
      <c r="AM142" s="600">
        <v>1</v>
      </c>
      <c r="AN142" s="598"/>
      <c r="AO142" s="600">
        <v>2</v>
      </c>
      <c r="AP142" s="598">
        <v>0.25</v>
      </c>
      <c r="AQ142" s="600">
        <v>1</v>
      </c>
      <c r="AR142" s="598">
        <v>0.5</v>
      </c>
      <c r="AS142" s="695">
        <v>7485</v>
      </c>
      <c r="AT142" s="600">
        <v>29</v>
      </c>
      <c r="AU142" s="602">
        <v>3.8594623369709873E-3</v>
      </c>
      <c r="AV142" s="601">
        <v>7514</v>
      </c>
      <c r="AW142" s="601">
        <v>13350</v>
      </c>
      <c r="AX142" s="598">
        <v>0.5628464419475655</v>
      </c>
      <c r="AY142" s="695">
        <v>7485</v>
      </c>
      <c r="AZ142" s="600">
        <v>29</v>
      </c>
      <c r="BA142" s="601">
        <v>7514</v>
      </c>
      <c r="BB142" s="601">
        <v>3257</v>
      </c>
      <c r="BC142" s="598">
        <v>0.4351369405477622</v>
      </c>
      <c r="BD142" s="600">
        <v>22</v>
      </c>
      <c r="BE142" s="598">
        <v>0.75862068965517238</v>
      </c>
      <c r="BF142" s="601">
        <v>3279</v>
      </c>
      <c r="BG142" s="598">
        <v>0.43638541389406443</v>
      </c>
      <c r="BH142" s="600">
        <v>68</v>
      </c>
      <c r="BI142" s="598">
        <v>2.0738029887160721E-2</v>
      </c>
      <c r="BJ142" s="600">
        <v>27</v>
      </c>
      <c r="BK142" s="600">
        <v>1</v>
      </c>
      <c r="BL142" s="600">
        <v>28</v>
      </c>
      <c r="BM142" s="598">
        <v>0.41176470588235292</v>
      </c>
      <c r="BN142" s="600">
        <v>22</v>
      </c>
      <c r="BO142" s="598">
        <v>6.7093626105519978E-3</v>
      </c>
      <c r="BP142" s="600">
        <v>80</v>
      </c>
      <c r="BQ142" s="598">
        <v>2.4397682220189083E-2</v>
      </c>
      <c r="BR142" s="601">
        <v>102</v>
      </c>
      <c r="BS142" s="598">
        <v>3.110704483074108E-2</v>
      </c>
      <c r="BT142" s="600">
        <v>3</v>
      </c>
      <c r="BU142" s="598">
        <v>0.375</v>
      </c>
      <c r="BV142" s="600">
        <v>1</v>
      </c>
      <c r="BW142" s="598">
        <v>0.5</v>
      </c>
    </row>
    <row r="143" spans="1:75" s="4" customFormat="1" x14ac:dyDescent="0.2">
      <c r="A143" s="691" t="s">
        <v>1283</v>
      </c>
      <c r="B143" s="691" t="s">
        <v>427</v>
      </c>
      <c r="C143" s="691" t="s">
        <v>502</v>
      </c>
      <c r="D143" s="691" t="s">
        <v>507</v>
      </c>
      <c r="E143" s="691" t="s">
        <v>504</v>
      </c>
      <c r="F143" s="691" t="s">
        <v>519</v>
      </c>
      <c r="G143" s="10" t="s">
        <v>315</v>
      </c>
      <c r="H143" s="10" t="s">
        <v>1109</v>
      </c>
      <c r="I143" s="10" t="s">
        <v>934</v>
      </c>
      <c r="J143" s="10"/>
      <c r="K143" s="692"/>
      <c r="L143" s="692"/>
      <c r="M143" s="693"/>
      <c r="N143" s="692"/>
      <c r="O143" s="692"/>
      <c r="P143" s="692"/>
      <c r="Q143" s="692"/>
      <c r="R143" s="692"/>
      <c r="S143" s="692"/>
      <c r="T143" s="692"/>
      <c r="U143" s="692"/>
      <c r="V143" s="692"/>
      <c r="W143" s="692"/>
      <c r="X143" s="692"/>
      <c r="Y143" s="633" t="s">
        <v>1210</v>
      </c>
      <c r="Z143" s="694">
        <v>4</v>
      </c>
      <c r="AA143" s="600">
        <v>0</v>
      </c>
      <c r="AB143" s="600">
        <v>5</v>
      </c>
      <c r="AC143" s="123">
        <v>1.25</v>
      </c>
      <c r="AD143" s="601">
        <v>1315</v>
      </c>
      <c r="AE143" s="601">
        <v>424</v>
      </c>
      <c r="AF143" s="600"/>
      <c r="AG143" s="598"/>
      <c r="AH143" s="600"/>
      <c r="AI143" s="598"/>
      <c r="AJ143" s="598"/>
      <c r="AK143" s="600"/>
      <c r="AL143" s="598"/>
      <c r="AM143" s="600"/>
      <c r="AN143" s="598"/>
      <c r="AO143" s="600">
        <v>2</v>
      </c>
      <c r="AP143" s="598">
        <v>0.4</v>
      </c>
      <c r="AQ143" s="600">
        <v>2</v>
      </c>
      <c r="AR143" s="598">
        <v>0.5</v>
      </c>
      <c r="AS143" s="695">
        <v>5231</v>
      </c>
      <c r="AT143" s="600">
        <v>29</v>
      </c>
      <c r="AU143" s="602">
        <v>5.5133079847908741E-3</v>
      </c>
      <c r="AV143" s="601">
        <v>5260</v>
      </c>
      <c r="AW143" s="601">
        <v>8660</v>
      </c>
      <c r="AX143" s="598">
        <v>0.60739030023094687</v>
      </c>
      <c r="AY143" s="695">
        <v>5231</v>
      </c>
      <c r="AZ143" s="600">
        <v>29</v>
      </c>
      <c r="BA143" s="601">
        <v>5260</v>
      </c>
      <c r="BB143" s="601">
        <v>1676</v>
      </c>
      <c r="BC143" s="598">
        <v>0.32039762951634487</v>
      </c>
      <c r="BD143" s="600">
        <v>20</v>
      </c>
      <c r="BE143" s="598">
        <v>0.68965517241379315</v>
      </c>
      <c r="BF143" s="601">
        <v>1696</v>
      </c>
      <c r="BG143" s="598">
        <v>0.32243346007604562</v>
      </c>
      <c r="BH143" s="600">
        <v>9</v>
      </c>
      <c r="BI143" s="598">
        <v>5.3066037735849053E-3</v>
      </c>
      <c r="BJ143" s="600">
        <v>8</v>
      </c>
      <c r="BK143" s="600">
        <v>1</v>
      </c>
      <c r="BL143" s="600">
        <v>9</v>
      </c>
      <c r="BM143" s="598">
        <v>1</v>
      </c>
      <c r="BN143" s="600">
        <v>4</v>
      </c>
      <c r="BO143" s="598">
        <v>2.3584905660377358E-3</v>
      </c>
      <c r="BP143" s="600">
        <v>90</v>
      </c>
      <c r="BQ143" s="598">
        <v>5.3066037735849059E-2</v>
      </c>
      <c r="BR143" s="601">
        <v>94</v>
      </c>
      <c r="BS143" s="598">
        <v>5.5424528301886794E-2</v>
      </c>
      <c r="BT143" s="600">
        <v>3</v>
      </c>
      <c r="BU143" s="598">
        <v>0.6</v>
      </c>
      <c r="BV143" s="600">
        <v>2</v>
      </c>
      <c r="BW143" s="598">
        <v>0.5</v>
      </c>
    </row>
    <row r="144" spans="1:75" s="4" customFormat="1" x14ac:dyDescent="0.2">
      <c r="A144" s="691" t="s">
        <v>1283</v>
      </c>
      <c r="B144" s="691" t="s">
        <v>1284</v>
      </c>
      <c r="C144" s="691" t="s">
        <v>502</v>
      </c>
      <c r="D144" s="691" t="s">
        <v>507</v>
      </c>
      <c r="E144" s="691" t="s">
        <v>504</v>
      </c>
      <c r="F144" s="691" t="s">
        <v>519</v>
      </c>
      <c r="G144" s="10" t="s">
        <v>315</v>
      </c>
      <c r="H144" s="10" t="s">
        <v>1109</v>
      </c>
      <c r="I144" s="10" t="s">
        <v>934</v>
      </c>
      <c r="J144" s="10"/>
      <c r="K144" s="692"/>
      <c r="L144" s="692"/>
      <c r="M144" s="693"/>
      <c r="N144" s="692"/>
      <c r="O144" s="692"/>
      <c r="P144" s="692"/>
      <c r="Q144" s="692"/>
      <c r="R144" s="692"/>
      <c r="S144" s="692"/>
      <c r="T144" s="692"/>
      <c r="U144" s="692"/>
      <c r="V144" s="692"/>
      <c r="W144" s="692"/>
      <c r="X144" s="692"/>
      <c r="Y144" s="633" t="s">
        <v>1210</v>
      </c>
      <c r="Z144" s="694">
        <v>4</v>
      </c>
      <c r="AA144" s="694">
        <v>4</v>
      </c>
      <c r="AB144" s="694">
        <v>4</v>
      </c>
      <c r="AC144" s="123">
        <v>1</v>
      </c>
      <c r="AD144" s="601">
        <v>2565.5</v>
      </c>
      <c r="AE144" s="601"/>
      <c r="AF144" s="600"/>
      <c r="AG144" s="598"/>
      <c r="AH144" s="600"/>
      <c r="AI144" s="598"/>
      <c r="AJ144" s="598"/>
      <c r="AK144" s="600"/>
      <c r="AL144" s="598"/>
      <c r="AM144" s="600"/>
      <c r="AN144" s="598"/>
      <c r="AO144" s="600">
        <v>3</v>
      </c>
      <c r="AP144" s="598">
        <v>0.75</v>
      </c>
      <c r="AQ144" s="600">
        <v>3</v>
      </c>
      <c r="AR144" s="598">
        <v>0.75</v>
      </c>
      <c r="AS144" s="695">
        <v>10201</v>
      </c>
      <c r="AT144" s="600">
        <v>61</v>
      </c>
      <c r="AU144" s="602">
        <v>5.9442603780939388E-3</v>
      </c>
      <c r="AV144" s="601">
        <v>10262</v>
      </c>
      <c r="AW144" s="601">
        <v>15350</v>
      </c>
      <c r="AX144" s="598">
        <v>0.66853420195439739</v>
      </c>
      <c r="AY144" s="601"/>
      <c r="AZ144" s="601"/>
      <c r="BA144" s="601"/>
      <c r="BB144" s="600"/>
      <c r="BC144" s="598"/>
      <c r="BD144" s="600"/>
      <c r="BE144" s="598"/>
      <c r="BF144" s="600"/>
      <c r="BG144" s="598"/>
      <c r="BH144" s="600" t="s">
        <v>323</v>
      </c>
      <c r="BI144" s="598"/>
      <c r="BJ144" s="600"/>
      <c r="BK144" s="600"/>
      <c r="BL144" s="600"/>
      <c r="BM144" s="598"/>
      <c r="BN144" s="600"/>
      <c r="BO144" s="598"/>
      <c r="BP144" s="600"/>
      <c r="BQ144" s="598"/>
      <c r="BR144" s="601"/>
      <c r="BS144" s="598"/>
      <c r="BT144" s="600">
        <v>2</v>
      </c>
      <c r="BU144" s="598">
        <v>0.5</v>
      </c>
      <c r="BV144" s="600">
        <v>2</v>
      </c>
      <c r="BW144" s="598">
        <v>0.5</v>
      </c>
    </row>
    <row r="145" spans="1:75" s="4" customFormat="1" x14ac:dyDescent="0.2">
      <c r="A145" s="691" t="s">
        <v>1283</v>
      </c>
      <c r="B145" s="691" t="s">
        <v>1285</v>
      </c>
      <c r="C145" s="691" t="s">
        <v>502</v>
      </c>
      <c r="D145" s="691" t="s">
        <v>509</v>
      </c>
      <c r="E145" s="691" t="s">
        <v>504</v>
      </c>
      <c r="F145" s="691" t="s">
        <v>519</v>
      </c>
      <c r="G145" s="10" t="s">
        <v>315</v>
      </c>
      <c r="H145" s="10" t="s">
        <v>1109</v>
      </c>
      <c r="I145" s="10" t="s">
        <v>934</v>
      </c>
      <c r="J145" s="10"/>
      <c r="K145" s="692" t="s">
        <v>1211</v>
      </c>
      <c r="L145" s="692"/>
      <c r="M145" s="693">
        <v>0.58333333333333337</v>
      </c>
      <c r="N145" s="692" t="s">
        <v>1213</v>
      </c>
      <c r="O145" s="696" t="s">
        <v>1286</v>
      </c>
      <c r="P145" s="692" t="s">
        <v>1211</v>
      </c>
      <c r="Q145" s="692"/>
      <c r="R145" s="692" t="s">
        <v>1217</v>
      </c>
      <c r="S145" s="696">
        <v>40136</v>
      </c>
      <c r="T145" s="696">
        <v>431</v>
      </c>
      <c r="U145" s="696">
        <v>58</v>
      </c>
      <c r="V145" s="696">
        <v>56</v>
      </c>
      <c r="W145" s="696">
        <v>41</v>
      </c>
      <c r="X145" s="696">
        <v>7</v>
      </c>
      <c r="Y145" s="633"/>
      <c r="Z145" s="694">
        <v>1</v>
      </c>
      <c r="AA145" s="600">
        <v>0</v>
      </c>
      <c r="AB145" s="600">
        <v>2</v>
      </c>
      <c r="AC145" s="123">
        <v>2</v>
      </c>
      <c r="AD145" s="601">
        <v>40136</v>
      </c>
      <c r="AE145" s="601">
        <v>13775</v>
      </c>
      <c r="AF145" s="600">
        <v>1</v>
      </c>
      <c r="AG145" s="598">
        <v>0.5</v>
      </c>
      <c r="AH145" s="600">
        <v>0</v>
      </c>
      <c r="AI145" s="598" t="s">
        <v>1215</v>
      </c>
      <c r="AJ145" s="598" t="s">
        <v>434</v>
      </c>
      <c r="AK145" s="600">
        <v>1</v>
      </c>
      <c r="AL145" s="598">
        <v>1</v>
      </c>
      <c r="AM145" s="600">
        <v>1</v>
      </c>
      <c r="AN145" s="598"/>
      <c r="AO145" s="600"/>
      <c r="AP145" s="598"/>
      <c r="AQ145" s="600"/>
      <c r="AR145" s="598"/>
      <c r="AS145" s="695">
        <v>39981</v>
      </c>
      <c r="AT145" s="600">
        <v>155</v>
      </c>
      <c r="AU145" s="602">
        <v>3.8618696432130757E-3</v>
      </c>
      <c r="AV145" s="601">
        <v>40136</v>
      </c>
      <c r="AW145" s="601">
        <v>62100</v>
      </c>
      <c r="AX145" s="598">
        <v>0.64631239935587759</v>
      </c>
      <c r="AY145" s="695">
        <v>39981</v>
      </c>
      <c r="AZ145" s="600">
        <v>155</v>
      </c>
      <c r="BA145" s="601">
        <v>40136</v>
      </c>
      <c r="BB145" s="601">
        <v>13651</v>
      </c>
      <c r="BC145" s="598">
        <v>0.34143718266176432</v>
      </c>
      <c r="BD145" s="600">
        <v>124</v>
      </c>
      <c r="BE145" s="598">
        <v>0.8</v>
      </c>
      <c r="BF145" s="601">
        <v>13775</v>
      </c>
      <c r="BG145" s="598">
        <v>0.34320809248554912</v>
      </c>
      <c r="BH145" s="600">
        <v>56</v>
      </c>
      <c r="BI145" s="598">
        <v>4.0653357531760439E-3</v>
      </c>
      <c r="BJ145" s="600">
        <v>41</v>
      </c>
      <c r="BK145" s="600">
        <v>7</v>
      </c>
      <c r="BL145" s="600">
        <v>48</v>
      </c>
      <c r="BM145" s="598">
        <v>0.8571428571428571</v>
      </c>
      <c r="BN145" s="600">
        <v>8</v>
      </c>
      <c r="BO145" s="598">
        <v>5.8076225045372055E-4</v>
      </c>
      <c r="BP145" s="600">
        <v>313</v>
      </c>
      <c r="BQ145" s="598">
        <v>2.2722323049001816E-2</v>
      </c>
      <c r="BR145" s="601">
        <v>321</v>
      </c>
      <c r="BS145" s="598">
        <v>2.3303085299455534E-2</v>
      </c>
      <c r="BT145" s="600">
        <v>0</v>
      </c>
      <c r="BU145" s="598">
        <v>0</v>
      </c>
      <c r="BV145" s="600">
        <v>0</v>
      </c>
      <c r="BW145" s="598">
        <v>0</v>
      </c>
    </row>
    <row r="146" spans="1:75" s="4" customFormat="1" x14ac:dyDescent="0.2">
      <c r="A146" s="691" t="s">
        <v>1283</v>
      </c>
      <c r="B146" s="691" t="s">
        <v>1285</v>
      </c>
      <c r="C146" s="691" t="s">
        <v>623</v>
      </c>
      <c r="D146" s="691" t="s">
        <v>515</v>
      </c>
      <c r="E146" s="691" t="s">
        <v>504</v>
      </c>
      <c r="F146" s="691" t="s">
        <v>519</v>
      </c>
      <c r="G146" s="10" t="s">
        <v>315</v>
      </c>
      <c r="H146" s="10" t="s">
        <v>1109</v>
      </c>
      <c r="I146" s="10" t="s">
        <v>934</v>
      </c>
      <c r="J146" s="10"/>
      <c r="K146" s="692"/>
      <c r="L146" s="692"/>
      <c r="M146" s="693"/>
      <c r="N146" s="692"/>
      <c r="O146" s="692"/>
      <c r="P146" s="692"/>
      <c r="Q146" s="692"/>
      <c r="R146" s="692"/>
      <c r="S146" s="692"/>
      <c r="T146" s="692"/>
      <c r="U146" s="692"/>
      <c r="V146" s="692"/>
      <c r="W146" s="692"/>
      <c r="X146" s="692"/>
      <c r="Y146" s="692" t="s">
        <v>510</v>
      </c>
      <c r="Z146" s="694">
        <v>3</v>
      </c>
      <c r="AA146" s="600">
        <v>3</v>
      </c>
      <c r="AB146" s="600">
        <v>3</v>
      </c>
      <c r="AC146" s="123">
        <v>1</v>
      </c>
      <c r="AD146" s="601">
        <v>3396.3333333333335</v>
      </c>
      <c r="AE146" s="601"/>
      <c r="AF146" s="600">
        <v>3</v>
      </c>
      <c r="AG146" s="598">
        <v>1</v>
      </c>
      <c r="AH146" s="600">
        <v>0</v>
      </c>
      <c r="AI146" s="598"/>
      <c r="AJ146" s="598"/>
      <c r="AK146" s="600">
        <v>3</v>
      </c>
      <c r="AL146" s="598">
        <v>1</v>
      </c>
      <c r="AM146" s="600">
        <v>3</v>
      </c>
      <c r="AN146" s="598"/>
      <c r="AO146" s="600">
        <v>0</v>
      </c>
      <c r="AP146" s="598">
        <v>0</v>
      </c>
      <c r="AQ146" s="600">
        <v>0</v>
      </c>
      <c r="AR146" s="598">
        <v>0</v>
      </c>
      <c r="AS146" s="695">
        <v>10168</v>
      </c>
      <c r="AT146" s="600">
        <v>21</v>
      </c>
      <c r="AU146" s="602">
        <v>2.0610462263225045E-3</v>
      </c>
      <c r="AV146" s="601">
        <v>10189</v>
      </c>
      <c r="AW146" s="601">
        <v>15450</v>
      </c>
      <c r="AX146" s="598">
        <v>0.65948220064724916</v>
      </c>
      <c r="AY146" s="601"/>
      <c r="AZ146" s="601"/>
      <c r="BA146" s="601"/>
      <c r="BB146" s="600"/>
      <c r="BC146" s="598"/>
      <c r="BD146" s="600"/>
      <c r="BE146" s="598"/>
      <c r="BF146" s="600"/>
      <c r="BG146" s="598"/>
      <c r="BH146" s="600" t="s">
        <v>323</v>
      </c>
      <c r="BI146" s="598"/>
      <c r="BJ146" s="600"/>
      <c r="BK146" s="600"/>
      <c r="BL146" s="600"/>
      <c r="BM146" s="598"/>
      <c r="BN146" s="600"/>
      <c r="BO146" s="598"/>
      <c r="BP146" s="600"/>
      <c r="BQ146" s="598"/>
      <c r="BR146" s="601"/>
      <c r="BS146" s="598"/>
      <c r="BT146" s="600">
        <v>2</v>
      </c>
      <c r="BU146" s="598">
        <v>0.66666666666666663</v>
      </c>
      <c r="BV146" s="600">
        <v>2</v>
      </c>
      <c r="BW146" s="598">
        <v>0.66666666666666663</v>
      </c>
    </row>
    <row r="147" spans="1:75" s="4" customFormat="1" x14ac:dyDescent="0.2">
      <c r="A147" s="691" t="s">
        <v>1283</v>
      </c>
      <c r="B147" s="691" t="s">
        <v>1285</v>
      </c>
      <c r="C147" s="691" t="s">
        <v>624</v>
      </c>
      <c r="D147" s="691" t="s">
        <v>515</v>
      </c>
      <c r="E147" s="691" t="s">
        <v>504</v>
      </c>
      <c r="F147" s="691" t="s">
        <v>519</v>
      </c>
      <c r="G147" s="10" t="s">
        <v>315</v>
      </c>
      <c r="H147" s="10" t="s">
        <v>1109</v>
      </c>
      <c r="I147" s="10" t="s">
        <v>934</v>
      </c>
      <c r="J147" s="10"/>
      <c r="K147" s="692"/>
      <c r="L147" s="692"/>
      <c r="M147" s="693"/>
      <c r="N147" s="692"/>
      <c r="O147" s="692"/>
      <c r="P147" s="692"/>
      <c r="Q147" s="692"/>
      <c r="R147" s="692"/>
      <c r="S147" s="692"/>
      <c r="T147" s="692"/>
      <c r="U147" s="692"/>
      <c r="V147" s="692"/>
      <c r="W147" s="692"/>
      <c r="X147" s="692"/>
      <c r="Y147" s="633"/>
      <c r="Z147" s="694">
        <v>3</v>
      </c>
      <c r="AA147" s="600">
        <v>0</v>
      </c>
      <c r="AB147" s="600">
        <v>4</v>
      </c>
      <c r="AC147" s="123">
        <v>1.3333333333333333</v>
      </c>
      <c r="AD147" s="601">
        <v>3524.3333333333335</v>
      </c>
      <c r="AE147" s="601">
        <v>1259.3333333333333</v>
      </c>
      <c r="AF147" s="600">
        <v>3</v>
      </c>
      <c r="AG147" s="598">
        <v>0.75</v>
      </c>
      <c r="AH147" s="600">
        <v>0</v>
      </c>
      <c r="AI147" s="598"/>
      <c r="AJ147" s="598"/>
      <c r="AK147" s="600">
        <v>3</v>
      </c>
      <c r="AL147" s="598">
        <v>1</v>
      </c>
      <c r="AM147" s="600">
        <v>3</v>
      </c>
      <c r="AN147" s="598"/>
      <c r="AO147" s="600">
        <v>0</v>
      </c>
      <c r="AP147" s="598">
        <v>0</v>
      </c>
      <c r="AQ147" s="600">
        <v>0</v>
      </c>
      <c r="AR147" s="598">
        <v>0</v>
      </c>
      <c r="AS147" s="695">
        <v>10553</v>
      </c>
      <c r="AT147" s="600">
        <v>20</v>
      </c>
      <c r="AU147" s="602">
        <v>1.8916107065165989E-3</v>
      </c>
      <c r="AV147" s="601">
        <v>10573</v>
      </c>
      <c r="AW147" s="601">
        <v>16800</v>
      </c>
      <c r="AX147" s="598">
        <v>0.62934523809523812</v>
      </c>
      <c r="AY147" s="695">
        <v>10553</v>
      </c>
      <c r="AZ147" s="600">
        <v>20</v>
      </c>
      <c r="BA147" s="601">
        <v>10573</v>
      </c>
      <c r="BB147" s="601">
        <v>3763</v>
      </c>
      <c r="BC147" s="598">
        <v>0.35658106699516723</v>
      </c>
      <c r="BD147" s="600">
        <v>15</v>
      </c>
      <c r="BE147" s="598">
        <v>0.75</v>
      </c>
      <c r="BF147" s="601">
        <v>3778</v>
      </c>
      <c r="BG147" s="598">
        <v>0.3573252624609855</v>
      </c>
      <c r="BH147" s="600">
        <v>12</v>
      </c>
      <c r="BI147" s="598">
        <v>3.1762837480148226E-3</v>
      </c>
      <c r="BJ147" s="600">
        <v>10</v>
      </c>
      <c r="BK147" s="600">
        <v>2</v>
      </c>
      <c r="BL147" s="600">
        <v>12</v>
      </c>
      <c r="BM147" s="598">
        <v>1</v>
      </c>
      <c r="BN147" s="600">
        <v>2</v>
      </c>
      <c r="BO147" s="598">
        <v>5.2938062466913714E-4</v>
      </c>
      <c r="BP147" s="600">
        <v>126</v>
      </c>
      <c r="BQ147" s="598">
        <v>3.3350979354155638E-2</v>
      </c>
      <c r="BR147" s="601">
        <v>128</v>
      </c>
      <c r="BS147" s="598">
        <v>3.3880359978824777E-2</v>
      </c>
      <c r="BT147" s="600">
        <v>0</v>
      </c>
      <c r="BU147" s="598">
        <v>0</v>
      </c>
      <c r="BV147" s="600">
        <v>0</v>
      </c>
      <c r="BW147" s="598">
        <v>0</v>
      </c>
    </row>
    <row r="148" spans="1:75" s="4" customFormat="1" x14ac:dyDescent="0.2">
      <c r="A148" s="691" t="s">
        <v>1283</v>
      </c>
      <c r="B148" s="691" t="s">
        <v>1285</v>
      </c>
      <c r="C148" s="691" t="s">
        <v>625</v>
      </c>
      <c r="D148" s="691" t="s">
        <v>515</v>
      </c>
      <c r="E148" s="691" t="s">
        <v>504</v>
      </c>
      <c r="F148" s="691" t="s">
        <v>519</v>
      </c>
      <c r="G148" s="10" t="s">
        <v>315</v>
      </c>
      <c r="H148" s="10" t="s">
        <v>1109</v>
      </c>
      <c r="I148" s="10" t="s">
        <v>934</v>
      </c>
      <c r="J148" s="10"/>
      <c r="K148" s="692"/>
      <c r="L148" s="692"/>
      <c r="M148" s="693"/>
      <c r="N148" s="692"/>
      <c r="O148" s="692"/>
      <c r="P148" s="692"/>
      <c r="Q148" s="692"/>
      <c r="R148" s="692"/>
      <c r="S148" s="692"/>
      <c r="T148" s="692"/>
      <c r="U148" s="692"/>
      <c r="V148" s="692"/>
      <c r="W148" s="692"/>
      <c r="X148" s="692"/>
      <c r="Y148" s="633"/>
      <c r="Z148" s="694">
        <v>3</v>
      </c>
      <c r="AA148" s="600">
        <v>0</v>
      </c>
      <c r="AB148" s="600">
        <v>5</v>
      </c>
      <c r="AC148" s="123">
        <v>1.6666666666666667</v>
      </c>
      <c r="AD148" s="601">
        <v>3036.3333333333335</v>
      </c>
      <c r="AE148" s="601">
        <v>957.66666666666663</v>
      </c>
      <c r="AF148" s="600">
        <v>3</v>
      </c>
      <c r="AG148" s="598">
        <v>0.6</v>
      </c>
      <c r="AH148" s="600">
        <v>0</v>
      </c>
      <c r="AI148" s="598"/>
      <c r="AJ148" s="598"/>
      <c r="AK148" s="600">
        <v>2</v>
      </c>
      <c r="AL148" s="598">
        <v>0.66666666666666663</v>
      </c>
      <c r="AM148" s="600">
        <v>2</v>
      </c>
      <c r="AN148" s="598"/>
      <c r="AO148" s="600">
        <v>1</v>
      </c>
      <c r="AP148" s="598">
        <v>0.2</v>
      </c>
      <c r="AQ148" s="600">
        <v>0</v>
      </c>
      <c r="AR148" s="598">
        <v>0</v>
      </c>
      <c r="AS148" s="695">
        <v>9059</v>
      </c>
      <c r="AT148" s="600">
        <v>50</v>
      </c>
      <c r="AU148" s="602">
        <v>5.4890767372927874E-3</v>
      </c>
      <c r="AV148" s="601">
        <v>9109</v>
      </c>
      <c r="AW148" s="601">
        <v>14500</v>
      </c>
      <c r="AX148" s="598">
        <v>0.62820689655172413</v>
      </c>
      <c r="AY148" s="695">
        <v>9059</v>
      </c>
      <c r="AZ148" s="600">
        <v>50</v>
      </c>
      <c r="BA148" s="601">
        <v>9109</v>
      </c>
      <c r="BB148" s="601">
        <v>2838</v>
      </c>
      <c r="BC148" s="598">
        <v>0.31327961143614086</v>
      </c>
      <c r="BD148" s="600">
        <v>35</v>
      </c>
      <c r="BE148" s="598">
        <v>0.7</v>
      </c>
      <c r="BF148" s="601">
        <v>2873</v>
      </c>
      <c r="BG148" s="598">
        <v>0.31540234932484357</v>
      </c>
      <c r="BH148" s="600">
        <v>9</v>
      </c>
      <c r="BI148" s="598">
        <v>3.1326139923424992E-3</v>
      </c>
      <c r="BJ148" s="600">
        <v>7</v>
      </c>
      <c r="BK148" s="600">
        <v>1</v>
      </c>
      <c r="BL148" s="600">
        <v>8</v>
      </c>
      <c r="BM148" s="598">
        <v>0.88888888888888884</v>
      </c>
      <c r="BN148" s="600">
        <v>21</v>
      </c>
      <c r="BO148" s="598">
        <v>7.3094326487991648E-3</v>
      </c>
      <c r="BP148" s="600">
        <v>124</v>
      </c>
      <c r="BQ148" s="598">
        <v>4.3160459450052209E-2</v>
      </c>
      <c r="BR148" s="601">
        <v>145</v>
      </c>
      <c r="BS148" s="598">
        <v>5.0469892098851374E-2</v>
      </c>
      <c r="BT148" s="600">
        <v>1</v>
      </c>
      <c r="BU148" s="598">
        <v>0.2</v>
      </c>
      <c r="BV148" s="600">
        <v>1</v>
      </c>
      <c r="BW148" s="598">
        <v>0.33333333333333331</v>
      </c>
    </row>
    <row r="149" spans="1:75" s="4" customFormat="1" x14ac:dyDescent="0.2">
      <c r="A149" s="691" t="s">
        <v>1283</v>
      </c>
      <c r="B149" s="691" t="s">
        <v>1285</v>
      </c>
      <c r="C149" s="691" t="s">
        <v>1287</v>
      </c>
      <c r="D149" s="691" t="s">
        <v>515</v>
      </c>
      <c r="E149" s="691" t="s">
        <v>504</v>
      </c>
      <c r="F149" s="691" t="s">
        <v>519</v>
      </c>
      <c r="G149" s="10" t="s">
        <v>315</v>
      </c>
      <c r="H149" s="10" t="s">
        <v>1109</v>
      </c>
      <c r="I149" s="10" t="s">
        <v>934</v>
      </c>
      <c r="J149" s="10"/>
      <c r="K149" s="692"/>
      <c r="L149" s="692"/>
      <c r="M149" s="693"/>
      <c r="N149" s="692"/>
      <c r="O149" s="692"/>
      <c r="P149" s="692"/>
      <c r="Q149" s="692"/>
      <c r="R149" s="692"/>
      <c r="S149" s="692"/>
      <c r="T149" s="692"/>
      <c r="U149" s="692"/>
      <c r="V149" s="692"/>
      <c r="W149" s="692"/>
      <c r="X149" s="692"/>
      <c r="Y149" s="633"/>
      <c r="Z149" s="694">
        <v>3</v>
      </c>
      <c r="AA149" s="600">
        <v>0</v>
      </c>
      <c r="AB149" s="600">
        <v>5</v>
      </c>
      <c r="AC149" s="123">
        <v>1.6666666666666667</v>
      </c>
      <c r="AD149" s="601">
        <v>3421.6666666666665</v>
      </c>
      <c r="AE149" s="601">
        <v>1286</v>
      </c>
      <c r="AF149" s="600">
        <v>3</v>
      </c>
      <c r="AG149" s="598">
        <v>0.6</v>
      </c>
      <c r="AH149" s="600">
        <v>0</v>
      </c>
      <c r="AI149" s="598"/>
      <c r="AJ149" s="598"/>
      <c r="AK149" s="600">
        <v>2</v>
      </c>
      <c r="AL149" s="598">
        <v>0.66666666666666663</v>
      </c>
      <c r="AM149" s="600">
        <v>2</v>
      </c>
      <c r="AN149" s="598"/>
      <c r="AO149" s="600">
        <v>0</v>
      </c>
      <c r="AP149" s="598">
        <v>0</v>
      </c>
      <c r="AQ149" s="600">
        <v>0</v>
      </c>
      <c r="AR149" s="598">
        <v>0</v>
      </c>
      <c r="AS149" s="695">
        <v>10201</v>
      </c>
      <c r="AT149" s="600">
        <v>64</v>
      </c>
      <c r="AU149" s="602">
        <v>6.2347783731125182E-3</v>
      </c>
      <c r="AV149" s="601">
        <v>10265</v>
      </c>
      <c r="AW149" s="601">
        <v>15350</v>
      </c>
      <c r="AX149" s="598">
        <v>0.66872964169381111</v>
      </c>
      <c r="AY149" s="695">
        <v>10201</v>
      </c>
      <c r="AZ149" s="600">
        <v>64</v>
      </c>
      <c r="BA149" s="601">
        <v>10265</v>
      </c>
      <c r="BB149" s="601">
        <v>3806</v>
      </c>
      <c r="BC149" s="598">
        <v>0.37310067640427408</v>
      </c>
      <c r="BD149" s="600">
        <v>52</v>
      </c>
      <c r="BE149" s="598">
        <v>0.8125</v>
      </c>
      <c r="BF149" s="601">
        <v>3858</v>
      </c>
      <c r="BG149" s="598">
        <v>0.37584023380418902</v>
      </c>
      <c r="BH149" s="600">
        <v>14</v>
      </c>
      <c r="BI149" s="598">
        <v>3.6288232244686366E-3</v>
      </c>
      <c r="BJ149" s="600">
        <v>9</v>
      </c>
      <c r="BK149" s="600">
        <v>2</v>
      </c>
      <c r="BL149" s="600">
        <v>11</v>
      </c>
      <c r="BM149" s="598">
        <v>0.7857142857142857</v>
      </c>
      <c r="BN149" s="600">
        <v>21</v>
      </c>
      <c r="BO149" s="598">
        <v>5.4432348367029551E-3</v>
      </c>
      <c r="BP149" s="600">
        <v>70</v>
      </c>
      <c r="BQ149" s="598">
        <v>1.8144116122343183E-2</v>
      </c>
      <c r="BR149" s="601">
        <v>91</v>
      </c>
      <c r="BS149" s="598">
        <v>2.3587350959046138E-2</v>
      </c>
      <c r="BT149" s="600">
        <v>2</v>
      </c>
      <c r="BU149" s="598">
        <v>0.4</v>
      </c>
      <c r="BV149" s="600">
        <v>0</v>
      </c>
      <c r="BW149" s="598">
        <v>0</v>
      </c>
    </row>
    <row r="150" spans="1:75" s="4" customFormat="1" x14ac:dyDescent="0.2">
      <c r="A150" s="691" t="s">
        <v>626</v>
      </c>
      <c r="B150" s="691" t="s">
        <v>627</v>
      </c>
      <c r="C150" s="691" t="s">
        <v>502</v>
      </c>
      <c r="D150" s="691" t="s">
        <v>517</v>
      </c>
      <c r="E150" s="691" t="s">
        <v>518</v>
      </c>
      <c r="F150" s="691" t="s">
        <v>519</v>
      </c>
      <c r="G150" s="10" t="s">
        <v>923</v>
      </c>
      <c r="H150" s="10" t="s">
        <v>517</v>
      </c>
      <c r="I150" s="595" t="s">
        <v>517</v>
      </c>
      <c r="J150" s="10"/>
      <c r="K150" s="692"/>
      <c r="L150" s="692"/>
      <c r="M150" s="693"/>
      <c r="N150" s="692"/>
      <c r="O150" s="692"/>
      <c r="P150" s="692"/>
      <c r="Q150" s="692"/>
      <c r="R150" s="692" t="s">
        <v>1217</v>
      </c>
      <c r="S150" s="692"/>
      <c r="T150" s="692"/>
      <c r="U150" s="692"/>
      <c r="V150" s="692"/>
      <c r="W150" s="692"/>
      <c r="X150" s="692"/>
      <c r="Y150" s="633"/>
      <c r="Z150" s="694">
        <v>7</v>
      </c>
      <c r="AA150" s="600">
        <v>0</v>
      </c>
      <c r="AB150" s="600">
        <v>19</v>
      </c>
      <c r="AC150" s="123">
        <v>2.7142857142857144</v>
      </c>
      <c r="AD150" s="601">
        <v>4215.1428571428569</v>
      </c>
      <c r="AE150" s="601">
        <v>2197</v>
      </c>
      <c r="AF150" s="600"/>
      <c r="AG150" s="598"/>
      <c r="AH150" s="600"/>
      <c r="AI150" s="598"/>
      <c r="AJ150" s="598"/>
      <c r="AK150" s="600"/>
      <c r="AL150" s="598"/>
      <c r="AM150" s="600"/>
      <c r="AN150" s="598"/>
      <c r="AO150" s="600">
        <v>7</v>
      </c>
      <c r="AP150" s="598">
        <v>0.36842105263157893</v>
      </c>
      <c r="AQ150" s="600">
        <v>6</v>
      </c>
      <c r="AR150" s="598">
        <v>0.8571428571428571</v>
      </c>
      <c r="AS150" s="695">
        <v>29506</v>
      </c>
      <c r="AT150" s="600"/>
      <c r="AU150" s="602"/>
      <c r="AV150" s="601">
        <v>29506</v>
      </c>
      <c r="AW150" s="601">
        <v>45900</v>
      </c>
      <c r="AX150" s="598">
        <v>0.64283224400871464</v>
      </c>
      <c r="AY150" s="695">
        <v>29506</v>
      </c>
      <c r="AZ150" s="600"/>
      <c r="BA150" s="601">
        <v>29506</v>
      </c>
      <c r="BB150" s="601">
        <v>15379</v>
      </c>
      <c r="BC150" s="598">
        <v>0.52121602385955401</v>
      </c>
      <c r="BD150" s="600"/>
      <c r="BE150" s="598"/>
      <c r="BF150" s="601">
        <v>15379</v>
      </c>
      <c r="BG150" s="598">
        <v>0.52121602385955401</v>
      </c>
      <c r="BH150" s="600">
        <v>318</v>
      </c>
      <c r="BI150" s="598">
        <v>2.0677547304766241E-2</v>
      </c>
      <c r="BJ150" s="600">
        <v>304</v>
      </c>
      <c r="BK150" s="600"/>
      <c r="BL150" s="600">
        <v>304</v>
      </c>
      <c r="BM150" s="598">
        <v>0.95597484276729561</v>
      </c>
      <c r="BN150" s="600">
        <v>792</v>
      </c>
      <c r="BO150" s="598">
        <v>5.1498797060927241E-2</v>
      </c>
      <c r="BP150" s="600">
        <v>681</v>
      </c>
      <c r="BQ150" s="598">
        <v>4.4281162624357891E-2</v>
      </c>
      <c r="BR150" s="601">
        <v>1473</v>
      </c>
      <c r="BS150" s="598">
        <v>9.5779959685285132E-2</v>
      </c>
      <c r="BT150" s="600">
        <v>9</v>
      </c>
      <c r="BU150" s="598">
        <v>0.47368421052631576</v>
      </c>
      <c r="BV150" s="600">
        <v>4</v>
      </c>
      <c r="BW150" s="598">
        <v>0.5714285714285714</v>
      </c>
    </row>
    <row r="151" spans="1:75" s="4" customFormat="1" x14ac:dyDescent="0.2">
      <c r="A151" s="691" t="s">
        <v>626</v>
      </c>
      <c r="B151" s="691" t="s">
        <v>628</v>
      </c>
      <c r="C151" s="691" t="s">
        <v>502</v>
      </c>
      <c r="D151" s="691" t="s">
        <v>509</v>
      </c>
      <c r="E151" s="691" t="s">
        <v>504</v>
      </c>
      <c r="F151" s="691" t="s">
        <v>519</v>
      </c>
      <c r="G151" s="10" t="s">
        <v>923</v>
      </c>
      <c r="H151" s="10" t="s">
        <v>1109</v>
      </c>
      <c r="I151" s="595" t="s">
        <v>934</v>
      </c>
      <c r="J151" s="10"/>
      <c r="K151" s="692" t="s">
        <v>1211</v>
      </c>
      <c r="L151" s="692"/>
      <c r="M151" s="693">
        <v>0.64930555555555558</v>
      </c>
      <c r="N151" s="692" t="s">
        <v>1211</v>
      </c>
      <c r="O151" s="692"/>
      <c r="P151" s="692" t="s">
        <v>1211</v>
      </c>
      <c r="Q151" s="692"/>
      <c r="R151" s="692" t="s">
        <v>1217</v>
      </c>
      <c r="S151" s="696">
        <v>29523</v>
      </c>
      <c r="T151" s="696">
        <v>700</v>
      </c>
      <c r="U151" s="696">
        <v>120</v>
      </c>
      <c r="V151" s="696">
        <v>318</v>
      </c>
      <c r="W151" s="696">
        <v>214</v>
      </c>
      <c r="X151" s="696">
        <v>14</v>
      </c>
      <c r="Y151" s="633"/>
      <c r="Z151" s="694">
        <v>1</v>
      </c>
      <c r="AA151" s="600">
        <v>0</v>
      </c>
      <c r="AB151" s="600">
        <v>2</v>
      </c>
      <c r="AC151" s="123">
        <v>2</v>
      </c>
      <c r="AD151" s="601">
        <v>29523</v>
      </c>
      <c r="AE151" s="601">
        <v>15393</v>
      </c>
      <c r="AF151" s="600">
        <v>1</v>
      </c>
      <c r="AG151" s="598">
        <v>0.5</v>
      </c>
      <c r="AH151" s="600">
        <v>0</v>
      </c>
      <c r="AI151" s="598" t="s">
        <v>1215</v>
      </c>
      <c r="AJ151" s="598" t="s">
        <v>434</v>
      </c>
      <c r="AK151" s="600">
        <v>1</v>
      </c>
      <c r="AL151" s="598">
        <v>1</v>
      </c>
      <c r="AM151" s="600">
        <v>1</v>
      </c>
      <c r="AN151" s="598"/>
      <c r="AO151" s="600"/>
      <c r="AP151" s="598"/>
      <c r="AQ151" s="600"/>
      <c r="AR151" s="598"/>
      <c r="AS151" s="695">
        <v>29506</v>
      </c>
      <c r="AT151" s="600">
        <v>17</v>
      </c>
      <c r="AU151" s="602">
        <v>5.7582224028723372E-4</v>
      </c>
      <c r="AV151" s="601">
        <v>29523</v>
      </c>
      <c r="AW151" s="601">
        <v>45930</v>
      </c>
      <c r="AX151" s="598">
        <v>0.64278249510124097</v>
      </c>
      <c r="AY151" s="695">
        <v>29506</v>
      </c>
      <c r="AZ151" s="600">
        <v>17</v>
      </c>
      <c r="BA151" s="601">
        <v>29523</v>
      </c>
      <c r="BB151" s="601">
        <v>15379</v>
      </c>
      <c r="BC151" s="598">
        <v>0.52121602385955401</v>
      </c>
      <c r="BD151" s="600">
        <v>14</v>
      </c>
      <c r="BE151" s="598">
        <v>0.82352941176470584</v>
      </c>
      <c r="BF151" s="601">
        <v>15393</v>
      </c>
      <c r="BG151" s="598">
        <v>0.52139010263184637</v>
      </c>
      <c r="BH151" s="600">
        <v>318</v>
      </c>
      <c r="BI151" s="598">
        <v>2.0658740986162542E-2</v>
      </c>
      <c r="BJ151" s="600">
        <v>214</v>
      </c>
      <c r="BK151" s="600">
        <v>9</v>
      </c>
      <c r="BL151" s="600">
        <v>223</v>
      </c>
      <c r="BM151" s="598">
        <v>0.70125786163522008</v>
      </c>
      <c r="BN151" s="600">
        <v>7</v>
      </c>
      <c r="BO151" s="598">
        <v>4.5475216007276033E-4</v>
      </c>
      <c r="BP151" s="600">
        <v>388</v>
      </c>
      <c r="BQ151" s="598">
        <v>2.5206262586890144E-2</v>
      </c>
      <c r="BR151" s="601">
        <v>395</v>
      </c>
      <c r="BS151" s="598">
        <v>2.5661014746962904E-2</v>
      </c>
      <c r="BT151" s="600">
        <v>0</v>
      </c>
      <c r="BU151" s="598">
        <v>0</v>
      </c>
      <c r="BV151" s="600">
        <v>0</v>
      </c>
      <c r="BW151" s="598">
        <v>0</v>
      </c>
    </row>
    <row r="152" spans="1:75" s="4" customFormat="1" x14ac:dyDescent="0.2">
      <c r="A152" s="691" t="s">
        <v>626</v>
      </c>
      <c r="B152" s="691" t="s">
        <v>628</v>
      </c>
      <c r="C152" s="691" t="s">
        <v>966</v>
      </c>
      <c r="D152" s="691" t="s">
        <v>515</v>
      </c>
      <c r="E152" s="691" t="s">
        <v>504</v>
      </c>
      <c r="F152" s="691" t="s">
        <v>519</v>
      </c>
      <c r="G152" s="10" t="s">
        <v>923</v>
      </c>
      <c r="H152" s="10" t="s">
        <v>1109</v>
      </c>
      <c r="I152" s="595" t="s">
        <v>934</v>
      </c>
      <c r="J152" s="10"/>
      <c r="K152" s="692"/>
      <c r="L152" s="692"/>
      <c r="M152" s="693"/>
      <c r="N152" s="692"/>
      <c r="O152" s="692"/>
      <c r="P152" s="692"/>
      <c r="Q152" s="692"/>
      <c r="R152" s="692"/>
      <c r="S152" s="692"/>
      <c r="T152" s="692"/>
      <c r="U152" s="692"/>
      <c r="V152" s="692"/>
      <c r="W152" s="692"/>
      <c r="X152" s="692"/>
      <c r="Y152" s="692" t="s">
        <v>510</v>
      </c>
      <c r="Z152" s="694">
        <v>1</v>
      </c>
      <c r="AA152" s="600">
        <v>1</v>
      </c>
      <c r="AB152" s="600">
        <v>1</v>
      </c>
      <c r="AC152" s="123">
        <v>1</v>
      </c>
      <c r="AD152" s="601">
        <v>1123</v>
      </c>
      <c r="AE152" s="601"/>
      <c r="AF152" s="600">
        <v>1</v>
      </c>
      <c r="AG152" s="598">
        <v>1</v>
      </c>
      <c r="AH152" s="600">
        <v>0</v>
      </c>
      <c r="AI152" s="598"/>
      <c r="AJ152" s="598"/>
      <c r="AK152" s="600">
        <v>1</v>
      </c>
      <c r="AL152" s="598">
        <v>1</v>
      </c>
      <c r="AM152" s="600">
        <v>1</v>
      </c>
      <c r="AN152" s="598"/>
      <c r="AO152" s="600">
        <v>0</v>
      </c>
      <c r="AP152" s="598">
        <v>0</v>
      </c>
      <c r="AQ152" s="600">
        <v>0</v>
      </c>
      <c r="AR152" s="598">
        <v>0</v>
      </c>
      <c r="AS152" s="695">
        <v>1122</v>
      </c>
      <c r="AT152" s="600">
        <v>1</v>
      </c>
      <c r="AU152" s="602">
        <v>8.9047195013357077E-4</v>
      </c>
      <c r="AV152" s="601">
        <v>1123</v>
      </c>
      <c r="AW152" s="601">
        <v>1740</v>
      </c>
      <c r="AX152" s="598">
        <v>0.64540229885057476</v>
      </c>
      <c r="AY152" s="601"/>
      <c r="AZ152" s="601"/>
      <c r="BA152" s="601"/>
      <c r="BB152" s="600"/>
      <c r="BC152" s="598"/>
      <c r="BD152" s="600"/>
      <c r="BE152" s="598"/>
      <c r="BF152" s="600"/>
      <c r="BG152" s="598"/>
      <c r="BH152" s="600" t="s">
        <v>323</v>
      </c>
      <c r="BI152" s="598"/>
      <c r="BJ152" s="600"/>
      <c r="BK152" s="600"/>
      <c r="BL152" s="600"/>
      <c r="BM152" s="598"/>
      <c r="BN152" s="600"/>
      <c r="BO152" s="598"/>
      <c r="BP152" s="600"/>
      <c r="BQ152" s="598"/>
      <c r="BR152" s="601"/>
      <c r="BS152" s="598"/>
      <c r="BT152" s="600">
        <v>0</v>
      </c>
      <c r="BU152" s="598">
        <v>0</v>
      </c>
      <c r="BV152" s="600">
        <v>0</v>
      </c>
      <c r="BW152" s="598">
        <v>0</v>
      </c>
    </row>
    <row r="153" spans="1:75" s="4" customFormat="1" x14ac:dyDescent="0.2">
      <c r="A153" s="691" t="s">
        <v>626</v>
      </c>
      <c r="B153" s="691" t="s">
        <v>628</v>
      </c>
      <c r="C153" s="691" t="s">
        <v>629</v>
      </c>
      <c r="D153" s="691" t="s">
        <v>515</v>
      </c>
      <c r="E153" s="691" t="s">
        <v>504</v>
      </c>
      <c r="F153" s="691" t="s">
        <v>519</v>
      </c>
      <c r="G153" s="10" t="s">
        <v>923</v>
      </c>
      <c r="H153" s="10" t="s">
        <v>1109</v>
      </c>
      <c r="I153" s="595" t="s">
        <v>934</v>
      </c>
      <c r="J153" s="10"/>
      <c r="K153" s="692"/>
      <c r="L153" s="692"/>
      <c r="M153" s="693"/>
      <c r="N153" s="692"/>
      <c r="O153" s="692"/>
      <c r="P153" s="692"/>
      <c r="Q153" s="692"/>
      <c r="R153" s="692"/>
      <c r="S153" s="692"/>
      <c r="T153" s="692"/>
      <c r="U153" s="692"/>
      <c r="V153" s="692"/>
      <c r="W153" s="692"/>
      <c r="X153" s="692"/>
      <c r="Y153" s="633"/>
      <c r="Z153" s="694">
        <v>8</v>
      </c>
      <c r="AA153" s="600">
        <v>0</v>
      </c>
      <c r="AB153" s="600">
        <v>17</v>
      </c>
      <c r="AC153" s="123">
        <v>2.125</v>
      </c>
      <c r="AD153" s="601">
        <v>2651</v>
      </c>
      <c r="AE153" s="601">
        <v>1336.75</v>
      </c>
      <c r="AF153" s="600">
        <v>7</v>
      </c>
      <c r="AG153" s="598">
        <v>0.41176470588235292</v>
      </c>
      <c r="AH153" s="600">
        <v>0</v>
      </c>
      <c r="AI153" s="598"/>
      <c r="AJ153" s="598"/>
      <c r="AK153" s="600">
        <v>7</v>
      </c>
      <c r="AL153" s="598">
        <v>0.875</v>
      </c>
      <c r="AM153" s="600">
        <v>7</v>
      </c>
      <c r="AN153" s="598"/>
      <c r="AO153" s="600">
        <v>0</v>
      </c>
      <c r="AP153" s="598">
        <v>0</v>
      </c>
      <c r="AQ153" s="600">
        <v>0</v>
      </c>
      <c r="AR153" s="598">
        <v>0</v>
      </c>
      <c r="AS153" s="695">
        <v>21200</v>
      </c>
      <c r="AT153" s="600">
        <v>8</v>
      </c>
      <c r="AU153" s="602">
        <v>3.7721614485099962E-4</v>
      </c>
      <c r="AV153" s="601">
        <v>21208</v>
      </c>
      <c r="AW153" s="601">
        <v>32500</v>
      </c>
      <c r="AX153" s="598">
        <v>0.65255384615384615</v>
      </c>
      <c r="AY153" s="695">
        <v>21200</v>
      </c>
      <c r="AZ153" s="600">
        <v>8</v>
      </c>
      <c r="BA153" s="601">
        <v>21208</v>
      </c>
      <c r="BB153" s="601">
        <v>10690</v>
      </c>
      <c r="BC153" s="598">
        <v>0.50424528301886795</v>
      </c>
      <c r="BD153" s="600">
        <v>4</v>
      </c>
      <c r="BE153" s="598">
        <v>0.5</v>
      </c>
      <c r="BF153" s="601">
        <v>10694</v>
      </c>
      <c r="BG153" s="598">
        <v>0.50424368162957378</v>
      </c>
      <c r="BH153" s="600">
        <v>234</v>
      </c>
      <c r="BI153" s="598">
        <v>2.1881428838601086E-2</v>
      </c>
      <c r="BJ153" s="600">
        <v>157</v>
      </c>
      <c r="BK153" s="600">
        <v>4</v>
      </c>
      <c r="BL153" s="600">
        <v>161</v>
      </c>
      <c r="BM153" s="598">
        <v>0.68803418803418803</v>
      </c>
      <c r="BN153" s="600">
        <v>36</v>
      </c>
      <c r="BO153" s="598">
        <v>3.3663736674770899E-3</v>
      </c>
      <c r="BP153" s="600">
        <v>18</v>
      </c>
      <c r="BQ153" s="598">
        <v>1.6831868337385449E-3</v>
      </c>
      <c r="BR153" s="601">
        <v>54</v>
      </c>
      <c r="BS153" s="598">
        <v>5.0495605012156348E-3</v>
      </c>
      <c r="BT153" s="600">
        <v>4</v>
      </c>
      <c r="BU153" s="598">
        <v>0.23529411764705882</v>
      </c>
      <c r="BV153" s="600">
        <v>2</v>
      </c>
      <c r="BW153" s="598">
        <v>0.25</v>
      </c>
    </row>
    <row r="154" spans="1:75" s="4" customFormat="1" x14ac:dyDescent="0.2">
      <c r="A154" s="691" t="s">
        <v>626</v>
      </c>
      <c r="B154" s="691" t="s">
        <v>628</v>
      </c>
      <c r="C154" s="691" t="s">
        <v>967</v>
      </c>
      <c r="D154" s="691" t="s">
        <v>515</v>
      </c>
      <c r="E154" s="691" t="s">
        <v>504</v>
      </c>
      <c r="F154" s="691" t="s">
        <v>519</v>
      </c>
      <c r="G154" s="10" t="s">
        <v>923</v>
      </c>
      <c r="H154" s="10" t="s">
        <v>1109</v>
      </c>
      <c r="I154" s="595" t="s">
        <v>934</v>
      </c>
      <c r="J154" s="10"/>
      <c r="K154" s="692"/>
      <c r="L154" s="692"/>
      <c r="M154" s="693"/>
      <c r="N154" s="692"/>
      <c r="O154" s="692"/>
      <c r="P154" s="692"/>
      <c r="Q154" s="692"/>
      <c r="R154" s="692"/>
      <c r="S154" s="692"/>
      <c r="T154" s="692"/>
      <c r="U154" s="692"/>
      <c r="V154" s="692"/>
      <c r="W154" s="692"/>
      <c r="X154" s="692"/>
      <c r="Y154" s="633"/>
      <c r="Z154" s="694">
        <v>1</v>
      </c>
      <c r="AA154" s="600">
        <v>0</v>
      </c>
      <c r="AB154" s="600">
        <v>4</v>
      </c>
      <c r="AC154" s="123">
        <v>4</v>
      </c>
      <c r="AD154" s="601">
        <v>954</v>
      </c>
      <c r="AE154" s="601">
        <v>522</v>
      </c>
      <c r="AF154" s="600">
        <v>1</v>
      </c>
      <c r="AG154" s="598">
        <v>0.25</v>
      </c>
      <c r="AH154" s="600">
        <v>0</v>
      </c>
      <c r="AI154" s="598"/>
      <c r="AJ154" s="598"/>
      <c r="AK154" s="600">
        <v>1</v>
      </c>
      <c r="AL154" s="598">
        <v>1</v>
      </c>
      <c r="AM154" s="600">
        <v>1</v>
      </c>
      <c r="AN154" s="598"/>
      <c r="AO154" s="600">
        <v>0</v>
      </c>
      <c r="AP154" s="598">
        <v>0</v>
      </c>
      <c r="AQ154" s="600">
        <v>0</v>
      </c>
      <c r="AR154" s="598">
        <v>0</v>
      </c>
      <c r="AS154" s="695">
        <v>952</v>
      </c>
      <c r="AT154" s="600">
        <v>2</v>
      </c>
      <c r="AU154" s="602">
        <v>2.0964360587002098E-3</v>
      </c>
      <c r="AV154" s="601">
        <v>954</v>
      </c>
      <c r="AW154" s="601">
        <v>1810</v>
      </c>
      <c r="AX154" s="598">
        <v>0.52707182320441992</v>
      </c>
      <c r="AY154" s="695">
        <v>952</v>
      </c>
      <c r="AZ154" s="600">
        <v>2</v>
      </c>
      <c r="BA154" s="601">
        <v>954</v>
      </c>
      <c r="BB154" s="601">
        <v>521</v>
      </c>
      <c r="BC154" s="598">
        <v>0.54726890756302526</v>
      </c>
      <c r="BD154" s="600">
        <v>1</v>
      </c>
      <c r="BE154" s="598">
        <v>0.5</v>
      </c>
      <c r="BF154" s="601">
        <v>522</v>
      </c>
      <c r="BG154" s="598">
        <v>0.54716981132075471</v>
      </c>
      <c r="BH154" s="600">
        <v>20</v>
      </c>
      <c r="BI154" s="598">
        <v>3.8314176245210725E-2</v>
      </c>
      <c r="BJ154" s="600">
        <v>12</v>
      </c>
      <c r="BK154" s="600">
        <v>1</v>
      </c>
      <c r="BL154" s="600">
        <v>13</v>
      </c>
      <c r="BM154" s="598">
        <v>0.65</v>
      </c>
      <c r="BN154" s="600">
        <v>1</v>
      </c>
      <c r="BO154" s="598">
        <v>1.9157088122605363E-3</v>
      </c>
      <c r="BP154" s="600">
        <v>14</v>
      </c>
      <c r="BQ154" s="598">
        <v>2.681992337164751E-2</v>
      </c>
      <c r="BR154" s="601">
        <v>15</v>
      </c>
      <c r="BS154" s="598">
        <v>2.8735632183908046E-2</v>
      </c>
      <c r="BT154" s="600">
        <v>1</v>
      </c>
      <c r="BU154" s="598">
        <v>0.25</v>
      </c>
      <c r="BV154" s="600">
        <v>1</v>
      </c>
      <c r="BW154" s="598">
        <v>1</v>
      </c>
    </row>
    <row r="155" spans="1:75" s="4" customFormat="1" x14ac:dyDescent="0.2">
      <c r="A155" s="691" t="s">
        <v>626</v>
      </c>
      <c r="B155" s="691" t="s">
        <v>628</v>
      </c>
      <c r="C155" s="691" t="s">
        <v>630</v>
      </c>
      <c r="D155" s="691" t="s">
        <v>515</v>
      </c>
      <c r="E155" s="691" t="s">
        <v>504</v>
      </c>
      <c r="F155" s="691" t="s">
        <v>519</v>
      </c>
      <c r="G155" s="10" t="s">
        <v>923</v>
      </c>
      <c r="H155" s="10" t="s">
        <v>1109</v>
      </c>
      <c r="I155" s="595" t="s">
        <v>934</v>
      </c>
      <c r="J155" s="591"/>
      <c r="K155" s="692"/>
      <c r="L155" s="692"/>
      <c r="M155" s="693"/>
      <c r="N155" s="692"/>
      <c r="O155" s="692"/>
      <c r="P155" s="692"/>
      <c r="Q155" s="692"/>
      <c r="R155" s="692"/>
      <c r="S155" s="692"/>
      <c r="T155" s="692"/>
      <c r="U155" s="692"/>
      <c r="V155" s="692"/>
      <c r="W155" s="692"/>
      <c r="X155" s="692"/>
      <c r="Y155" s="633"/>
      <c r="Z155" s="694">
        <v>1</v>
      </c>
      <c r="AA155" s="600">
        <v>0</v>
      </c>
      <c r="AB155" s="600">
        <v>3</v>
      </c>
      <c r="AC155" s="123">
        <v>3</v>
      </c>
      <c r="AD155" s="601">
        <v>2560</v>
      </c>
      <c r="AE155" s="601">
        <v>1526</v>
      </c>
      <c r="AF155" s="600">
        <v>1</v>
      </c>
      <c r="AG155" s="598">
        <v>0.33333333333333331</v>
      </c>
      <c r="AH155" s="600">
        <v>0</v>
      </c>
      <c r="AI155" s="598"/>
      <c r="AJ155" s="598"/>
      <c r="AK155" s="600">
        <v>1</v>
      </c>
      <c r="AL155" s="598">
        <v>1</v>
      </c>
      <c r="AM155" s="600">
        <v>1</v>
      </c>
      <c r="AN155" s="598"/>
      <c r="AO155" s="600">
        <v>0</v>
      </c>
      <c r="AP155" s="598">
        <v>0</v>
      </c>
      <c r="AQ155" s="600">
        <v>0</v>
      </c>
      <c r="AR155" s="598">
        <v>0</v>
      </c>
      <c r="AS155" s="695">
        <v>2559</v>
      </c>
      <c r="AT155" s="600">
        <v>1</v>
      </c>
      <c r="AU155" s="602">
        <v>3.9062500000000002E-4</v>
      </c>
      <c r="AV155" s="601">
        <v>2560</v>
      </c>
      <c r="AW155" s="601">
        <v>3680</v>
      </c>
      <c r="AX155" s="598">
        <v>0.69565217391304346</v>
      </c>
      <c r="AY155" s="695">
        <v>2559</v>
      </c>
      <c r="AZ155" s="600">
        <v>1</v>
      </c>
      <c r="BA155" s="601">
        <v>2560</v>
      </c>
      <c r="BB155" s="601">
        <v>1525</v>
      </c>
      <c r="BC155" s="598">
        <v>0.59593591246580691</v>
      </c>
      <c r="BD155" s="600">
        <v>1</v>
      </c>
      <c r="BE155" s="598">
        <v>1</v>
      </c>
      <c r="BF155" s="601">
        <v>1526</v>
      </c>
      <c r="BG155" s="598">
        <v>0.59609374999999998</v>
      </c>
      <c r="BH155" s="600">
        <v>14</v>
      </c>
      <c r="BI155" s="598">
        <v>9.1743119266055051E-3</v>
      </c>
      <c r="BJ155" s="600">
        <v>13</v>
      </c>
      <c r="BK155" s="600">
        <v>1</v>
      </c>
      <c r="BL155" s="600">
        <v>14</v>
      </c>
      <c r="BM155" s="598">
        <v>1</v>
      </c>
      <c r="BN155" s="600">
        <v>3</v>
      </c>
      <c r="BO155" s="598">
        <v>1.9659239842726079E-3</v>
      </c>
      <c r="BP155" s="600">
        <v>73</v>
      </c>
      <c r="BQ155" s="598">
        <v>4.7837483617300128E-2</v>
      </c>
      <c r="BR155" s="601">
        <v>76</v>
      </c>
      <c r="BS155" s="598">
        <v>4.9803407601572737E-2</v>
      </c>
      <c r="BT155" s="600">
        <v>1</v>
      </c>
      <c r="BU155" s="598">
        <v>0.33333333333333331</v>
      </c>
      <c r="BV155" s="600">
        <v>0</v>
      </c>
      <c r="BW155" s="598">
        <v>0</v>
      </c>
    </row>
    <row r="156" spans="1:75" s="4" customFormat="1" x14ac:dyDescent="0.2">
      <c r="A156" s="691" t="s">
        <v>626</v>
      </c>
      <c r="B156" s="691" t="s">
        <v>628</v>
      </c>
      <c r="C156" s="691" t="s">
        <v>968</v>
      </c>
      <c r="D156" s="691" t="s">
        <v>515</v>
      </c>
      <c r="E156" s="691" t="s">
        <v>504</v>
      </c>
      <c r="F156" s="691" t="s">
        <v>519</v>
      </c>
      <c r="G156" s="10" t="s">
        <v>923</v>
      </c>
      <c r="H156" s="10" t="s">
        <v>1109</v>
      </c>
      <c r="I156" s="595" t="s">
        <v>934</v>
      </c>
      <c r="J156" s="591"/>
      <c r="K156" s="692"/>
      <c r="L156" s="692"/>
      <c r="M156" s="693"/>
      <c r="N156" s="692"/>
      <c r="O156" s="692"/>
      <c r="P156" s="692"/>
      <c r="Q156" s="692"/>
      <c r="R156" s="692"/>
      <c r="S156" s="692"/>
      <c r="T156" s="692"/>
      <c r="U156" s="692"/>
      <c r="V156" s="692"/>
      <c r="W156" s="692"/>
      <c r="X156" s="692"/>
      <c r="Y156" s="633"/>
      <c r="Z156" s="694">
        <v>1</v>
      </c>
      <c r="AA156" s="600">
        <v>0</v>
      </c>
      <c r="AB156" s="600">
        <v>2</v>
      </c>
      <c r="AC156" s="123">
        <v>2</v>
      </c>
      <c r="AD156" s="601">
        <v>1218</v>
      </c>
      <c r="AE156" s="601">
        <v>671</v>
      </c>
      <c r="AF156" s="600">
        <v>1</v>
      </c>
      <c r="AG156" s="598">
        <v>0.5</v>
      </c>
      <c r="AH156" s="600">
        <v>0</v>
      </c>
      <c r="AI156" s="598"/>
      <c r="AJ156" s="598"/>
      <c r="AK156" s="600">
        <v>1</v>
      </c>
      <c r="AL156" s="598">
        <v>1</v>
      </c>
      <c r="AM156" s="600">
        <v>1</v>
      </c>
      <c r="AN156" s="598"/>
      <c r="AO156" s="600">
        <v>0</v>
      </c>
      <c r="AP156" s="598">
        <v>0</v>
      </c>
      <c r="AQ156" s="600">
        <v>0</v>
      </c>
      <c r="AR156" s="598">
        <v>0</v>
      </c>
      <c r="AS156" s="695">
        <v>1216</v>
      </c>
      <c r="AT156" s="600">
        <v>2</v>
      </c>
      <c r="AU156" s="602">
        <v>1.6420361247947454E-3</v>
      </c>
      <c r="AV156" s="601">
        <v>1218</v>
      </c>
      <c r="AW156" s="601">
        <v>1960</v>
      </c>
      <c r="AX156" s="598">
        <v>0.62142857142857144</v>
      </c>
      <c r="AY156" s="695">
        <v>1216</v>
      </c>
      <c r="AZ156" s="600">
        <v>2</v>
      </c>
      <c r="BA156" s="601">
        <v>1218</v>
      </c>
      <c r="BB156" s="601">
        <v>669</v>
      </c>
      <c r="BC156" s="598">
        <v>0.55016447368421051</v>
      </c>
      <c r="BD156" s="600">
        <v>2</v>
      </c>
      <c r="BE156" s="598">
        <v>1</v>
      </c>
      <c r="BF156" s="601">
        <v>671</v>
      </c>
      <c r="BG156" s="598">
        <v>0.55090311986863716</v>
      </c>
      <c r="BH156" s="600">
        <v>12</v>
      </c>
      <c r="BI156" s="598">
        <v>1.7883755588673621E-2</v>
      </c>
      <c r="BJ156" s="600">
        <v>11</v>
      </c>
      <c r="BK156" s="600">
        <v>1</v>
      </c>
      <c r="BL156" s="600">
        <v>12</v>
      </c>
      <c r="BM156" s="598">
        <v>1</v>
      </c>
      <c r="BN156" s="600">
        <v>0</v>
      </c>
      <c r="BO156" s="598">
        <v>0</v>
      </c>
      <c r="BP156" s="600">
        <v>15</v>
      </c>
      <c r="BQ156" s="598">
        <v>2.2354694485842028E-2</v>
      </c>
      <c r="BR156" s="601">
        <v>15</v>
      </c>
      <c r="BS156" s="598">
        <v>2.2354694485842028E-2</v>
      </c>
      <c r="BT156" s="600">
        <v>2</v>
      </c>
      <c r="BU156" s="598">
        <v>1</v>
      </c>
      <c r="BV156" s="600">
        <v>1</v>
      </c>
      <c r="BW156" s="598">
        <v>1</v>
      </c>
    </row>
    <row r="157" spans="1:75" s="4" customFormat="1" x14ac:dyDescent="0.2">
      <c r="A157" s="691" t="s">
        <v>626</v>
      </c>
      <c r="B157" s="691" t="s">
        <v>628</v>
      </c>
      <c r="C157" s="691" t="s">
        <v>969</v>
      </c>
      <c r="D157" s="691" t="s">
        <v>515</v>
      </c>
      <c r="E157" s="691" t="s">
        <v>504</v>
      </c>
      <c r="F157" s="691" t="s">
        <v>519</v>
      </c>
      <c r="G157" s="10" t="s">
        <v>923</v>
      </c>
      <c r="H157" s="10" t="s">
        <v>1109</v>
      </c>
      <c r="I157" s="595" t="s">
        <v>934</v>
      </c>
      <c r="J157" s="591"/>
      <c r="K157" s="692"/>
      <c r="L157" s="692"/>
      <c r="M157" s="693"/>
      <c r="N157" s="692"/>
      <c r="O157" s="692"/>
      <c r="P157" s="692"/>
      <c r="Q157" s="692"/>
      <c r="R157" s="692"/>
      <c r="S157" s="692"/>
      <c r="T157" s="692"/>
      <c r="U157" s="692"/>
      <c r="V157" s="692"/>
      <c r="W157" s="692"/>
      <c r="X157" s="692"/>
      <c r="Y157" s="633"/>
      <c r="Z157" s="694">
        <v>1</v>
      </c>
      <c r="AA157" s="600">
        <v>0</v>
      </c>
      <c r="AB157" s="600">
        <v>2</v>
      </c>
      <c r="AC157" s="123">
        <v>2</v>
      </c>
      <c r="AD157" s="601">
        <v>1259</v>
      </c>
      <c r="AE157" s="601">
        <v>636</v>
      </c>
      <c r="AF157" s="600">
        <v>1</v>
      </c>
      <c r="AG157" s="598">
        <v>0.5</v>
      </c>
      <c r="AH157" s="600">
        <v>0</v>
      </c>
      <c r="AI157" s="598"/>
      <c r="AJ157" s="598"/>
      <c r="AK157" s="600">
        <v>1</v>
      </c>
      <c r="AL157" s="598">
        <v>1</v>
      </c>
      <c r="AM157" s="600">
        <v>1</v>
      </c>
      <c r="AN157" s="598"/>
      <c r="AO157" s="600">
        <v>0</v>
      </c>
      <c r="AP157" s="598">
        <v>0</v>
      </c>
      <c r="AQ157" s="600">
        <v>0</v>
      </c>
      <c r="AR157" s="598">
        <v>0</v>
      </c>
      <c r="AS157" s="695">
        <v>1256</v>
      </c>
      <c r="AT157" s="600">
        <v>3</v>
      </c>
      <c r="AU157" s="602">
        <v>2.3828435266084196E-3</v>
      </c>
      <c r="AV157" s="601">
        <v>1259</v>
      </c>
      <c r="AW157" s="601">
        <v>2190</v>
      </c>
      <c r="AX157" s="598">
        <v>0.5748858447488584</v>
      </c>
      <c r="AY157" s="695">
        <v>1256</v>
      </c>
      <c r="AZ157" s="600">
        <v>3</v>
      </c>
      <c r="BA157" s="601">
        <v>1259</v>
      </c>
      <c r="BB157" s="601">
        <v>635</v>
      </c>
      <c r="BC157" s="598">
        <v>0.50557324840764328</v>
      </c>
      <c r="BD157" s="600">
        <v>1</v>
      </c>
      <c r="BE157" s="598">
        <v>0.33333333333333331</v>
      </c>
      <c r="BF157" s="601">
        <v>636</v>
      </c>
      <c r="BG157" s="598">
        <v>0.50516282764098486</v>
      </c>
      <c r="BH157" s="600">
        <v>9</v>
      </c>
      <c r="BI157" s="598">
        <v>1.4150943396226415E-2</v>
      </c>
      <c r="BJ157" s="600">
        <v>8</v>
      </c>
      <c r="BK157" s="600">
        <v>1</v>
      </c>
      <c r="BL157" s="600">
        <v>9</v>
      </c>
      <c r="BM157" s="598">
        <v>1</v>
      </c>
      <c r="BN157" s="600">
        <v>0</v>
      </c>
      <c r="BO157" s="598">
        <v>0</v>
      </c>
      <c r="BP157" s="600">
        <v>24</v>
      </c>
      <c r="BQ157" s="598">
        <v>3.7735849056603772E-2</v>
      </c>
      <c r="BR157" s="601">
        <v>24</v>
      </c>
      <c r="BS157" s="598">
        <v>3.7735849056603772E-2</v>
      </c>
      <c r="BT157" s="600">
        <v>1</v>
      </c>
      <c r="BU157" s="598">
        <v>0.5</v>
      </c>
      <c r="BV157" s="600">
        <v>0</v>
      </c>
      <c r="BW157" s="598">
        <v>0</v>
      </c>
    </row>
    <row r="158" spans="1:75" s="4" customFormat="1" x14ac:dyDescent="0.2">
      <c r="A158" s="691" t="s">
        <v>626</v>
      </c>
      <c r="B158" s="691" t="s">
        <v>628</v>
      </c>
      <c r="C158" s="691" t="s">
        <v>970</v>
      </c>
      <c r="D158" s="691" t="s">
        <v>515</v>
      </c>
      <c r="E158" s="691" t="s">
        <v>504</v>
      </c>
      <c r="F158" s="691" t="s">
        <v>519</v>
      </c>
      <c r="G158" s="10" t="s">
        <v>923</v>
      </c>
      <c r="H158" s="10" t="s">
        <v>1109</v>
      </c>
      <c r="I158" s="595" t="s">
        <v>934</v>
      </c>
      <c r="J158" s="591"/>
      <c r="K158" s="692"/>
      <c r="L158" s="692"/>
      <c r="M158" s="693"/>
      <c r="N158" s="692"/>
      <c r="O158" s="692"/>
      <c r="P158" s="692"/>
      <c r="Q158" s="692"/>
      <c r="R158" s="692"/>
      <c r="S158" s="692"/>
      <c r="T158" s="692"/>
      <c r="U158" s="692"/>
      <c r="V158" s="692"/>
      <c r="W158" s="692"/>
      <c r="X158" s="692"/>
      <c r="Y158" s="633"/>
      <c r="Z158" s="694">
        <v>1</v>
      </c>
      <c r="AA158" s="600">
        <v>0</v>
      </c>
      <c r="AB158" s="600">
        <v>3</v>
      </c>
      <c r="AC158" s="123">
        <v>3</v>
      </c>
      <c r="AD158" s="601">
        <v>1201</v>
      </c>
      <c r="AE158" s="601">
        <v>757</v>
      </c>
      <c r="AF158" s="600">
        <v>1</v>
      </c>
      <c r="AG158" s="598">
        <v>0.33333333333333331</v>
      </c>
      <c r="AH158" s="600">
        <v>0</v>
      </c>
      <c r="AI158" s="598"/>
      <c r="AJ158" s="598"/>
      <c r="AK158" s="600">
        <v>1</v>
      </c>
      <c r="AL158" s="598">
        <v>1</v>
      </c>
      <c r="AM158" s="600">
        <v>1</v>
      </c>
      <c r="AN158" s="598"/>
      <c r="AO158" s="600">
        <v>0</v>
      </c>
      <c r="AP158" s="598">
        <v>0</v>
      </c>
      <c r="AQ158" s="600">
        <v>0</v>
      </c>
      <c r="AR158" s="598">
        <v>0</v>
      </c>
      <c r="AS158" s="695">
        <v>1201</v>
      </c>
      <c r="AT158" s="600">
        <v>0</v>
      </c>
      <c r="AU158" s="602">
        <v>0</v>
      </c>
      <c r="AV158" s="601">
        <v>1201</v>
      </c>
      <c r="AW158" s="601">
        <v>2050</v>
      </c>
      <c r="AX158" s="598">
        <v>0.58585365853658533</v>
      </c>
      <c r="AY158" s="695">
        <v>1201</v>
      </c>
      <c r="AZ158" s="600">
        <v>0</v>
      </c>
      <c r="BA158" s="601">
        <v>1201</v>
      </c>
      <c r="BB158" s="601">
        <v>757</v>
      </c>
      <c r="BC158" s="598">
        <v>0.63030807660283095</v>
      </c>
      <c r="BD158" s="600">
        <v>0</v>
      </c>
      <c r="BE158" s="598"/>
      <c r="BF158" s="601">
        <v>757</v>
      </c>
      <c r="BG158" s="598">
        <v>0.63030807660283095</v>
      </c>
      <c r="BH158" s="600">
        <v>14</v>
      </c>
      <c r="BI158" s="598">
        <v>1.8494055482166448E-2</v>
      </c>
      <c r="BJ158" s="600">
        <v>14</v>
      </c>
      <c r="BK158" s="600">
        <v>0</v>
      </c>
      <c r="BL158" s="600">
        <v>14</v>
      </c>
      <c r="BM158" s="598">
        <v>1</v>
      </c>
      <c r="BN158" s="600">
        <v>1</v>
      </c>
      <c r="BO158" s="598">
        <v>1.321003963011889E-3</v>
      </c>
      <c r="BP158" s="600">
        <v>8</v>
      </c>
      <c r="BQ158" s="598">
        <v>1.0568031704095112E-2</v>
      </c>
      <c r="BR158" s="601">
        <v>9</v>
      </c>
      <c r="BS158" s="598">
        <v>1.1889035667107001E-2</v>
      </c>
      <c r="BT158" s="600">
        <v>0</v>
      </c>
      <c r="BU158" s="598">
        <v>0</v>
      </c>
      <c r="BV158" s="600">
        <v>0</v>
      </c>
      <c r="BW158" s="598">
        <v>0</v>
      </c>
    </row>
    <row r="159" spans="1:75" s="4" customFormat="1" x14ac:dyDescent="0.2">
      <c r="A159" s="691" t="s">
        <v>631</v>
      </c>
      <c r="B159" s="691" t="s">
        <v>1288</v>
      </c>
      <c r="C159" s="691" t="s">
        <v>502</v>
      </c>
      <c r="D159" s="691" t="s">
        <v>517</v>
      </c>
      <c r="E159" s="691" t="s">
        <v>518</v>
      </c>
      <c r="F159" s="691" t="s">
        <v>505</v>
      </c>
      <c r="G159" s="10" t="s">
        <v>318</v>
      </c>
      <c r="H159" s="10" t="s">
        <v>517</v>
      </c>
      <c r="I159" s="595" t="s">
        <v>517</v>
      </c>
      <c r="J159" s="591"/>
      <c r="K159" s="692"/>
      <c r="L159" s="692"/>
      <c r="M159" s="693">
        <v>0.77083333333333337</v>
      </c>
      <c r="N159" s="692"/>
      <c r="O159" s="692"/>
      <c r="P159" s="692"/>
      <c r="Q159" s="692"/>
      <c r="R159" s="692" t="s">
        <v>1217</v>
      </c>
      <c r="S159" s="692"/>
      <c r="T159" s="692"/>
      <c r="U159" s="692"/>
      <c r="V159" s="692"/>
      <c r="W159" s="692"/>
      <c r="X159" s="692"/>
      <c r="Y159" s="633"/>
      <c r="Z159" s="694">
        <v>7</v>
      </c>
      <c r="AA159" s="600">
        <v>0</v>
      </c>
      <c r="AB159" s="600">
        <v>18</v>
      </c>
      <c r="AC159" s="123">
        <v>2.5714285714285716</v>
      </c>
      <c r="AD159" s="601">
        <v>10911</v>
      </c>
      <c r="AE159" s="601">
        <v>5652</v>
      </c>
      <c r="AF159" s="600"/>
      <c r="AG159" s="598"/>
      <c r="AH159" s="600"/>
      <c r="AI159" s="598"/>
      <c r="AJ159" s="598"/>
      <c r="AK159" s="600"/>
      <c r="AL159" s="598"/>
      <c r="AM159" s="600"/>
      <c r="AN159" s="598"/>
      <c r="AO159" s="600">
        <v>6</v>
      </c>
      <c r="AP159" s="598">
        <v>0.33333333333333331</v>
      </c>
      <c r="AQ159" s="600">
        <v>5</v>
      </c>
      <c r="AR159" s="598">
        <v>0.7142857142857143</v>
      </c>
      <c r="AS159" s="695">
        <v>76377</v>
      </c>
      <c r="AT159" s="600"/>
      <c r="AU159" s="602"/>
      <c r="AV159" s="601">
        <v>76377</v>
      </c>
      <c r="AW159" s="601">
        <v>110400</v>
      </c>
      <c r="AX159" s="598">
        <v>0.69182065217391309</v>
      </c>
      <c r="AY159" s="695">
        <v>76377</v>
      </c>
      <c r="AZ159" s="600"/>
      <c r="BA159" s="601">
        <v>76377</v>
      </c>
      <c r="BB159" s="601">
        <v>39564</v>
      </c>
      <c r="BC159" s="598">
        <v>0.51800934836403634</v>
      </c>
      <c r="BD159" s="600"/>
      <c r="BE159" s="598"/>
      <c r="BF159" s="601">
        <v>39564</v>
      </c>
      <c r="BG159" s="598">
        <v>0.51800934836403634</v>
      </c>
      <c r="BH159" s="600">
        <v>408</v>
      </c>
      <c r="BI159" s="598">
        <v>1.0312405216863815E-2</v>
      </c>
      <c r="BJ159" s="600">
        <v>328</v>
      </c>
      <c r="BK159" s="600"/>
      <c r="BL159" s="600">
        <v>328</v>
      </c>
      <c r="BM159" s="598">
        <v>0.80392156862745101</v>
      </c>
      <c r="BN159" s="600">
        <v>3213</v>
      </c>
      <c r="BO159" s="598">
        <v>8.1210191082802544E-2</v>
      </c>
      <c r="BP159" s="600">
        <v>3665</v>
      </c>
      <c r="BQ159" s="598">
        <v>9.2634718430896781E-2</v>
      </c>
      <c r="BR159" s="601">
        <v>6878</v>
      </c>
      <c r="BS159" s="598">
        <v>0.17384490951369932</v>
      </c>
      <c r="BT159" s="600">
        <v>8</v>
      </c>
      <c r="BU159" s="598">
        <v>0.44444444444444442</v>
      </c>
      <c r="BV159" s="600">
        <v>4</v>
      </c>
      <c r="BW159" s="598">
        <v>0.5714285714285714</v>
      </c>
    </row>
    <row r="160" spans="1:75" s="4" customFormat="1" x14ac:dyDescent="0.2">
      <c r="A160" s="691" t="s">
        <v>631</v>
      </c>
      <c r="B160" s="691" t="s">
        <v>632</v>
      </c>
      <c r="C160" s="691" t="s">
        <v>633</v>
      </c>
      <c r="D160" s="691" t="s">
        <v>503</v>
      </c>
      <c r="E160" s="691" t="s">
        <v>504</v>
      </c>
      <c r="F160" s="691" t="s">
        <v>505</v>
      </c>
      <c r="G160" s="199" t="s">
        <v>318</v>
      </c>
      <c r="H160" s="591" t="s">
        <v>1112</v>
      </c>
      <c r="I160" s="595" t="s">
        <v>934</v>
      </c>
      <c r="J160" s="591"/>
      <c r="K160" s="692"/>
      <c r="L160" s="692"/>
      <c r="M160" s="693"/>
      <c r="N160" s="692"/>
      <c r="O160" s="692"/>
      <c r="P160" s="692"/>
      <c r="Q160" s="692"/>
      <c r="R160" s="692"/>
      <c r="S160" s="692"/>
      <c r="T160" s="692"/>
      <c r="U160" s="692"/>
      <c r="V160" s="692"/>
      <c r="W160" s="692"/>
      <c r="X160" s="692"/>
      <c r="Y160" s="692" t="s">
        <v>510</v>
      </c>
      <c r="Z160" s="694">
        <v>1</v>
      </c>
      <c r="AA160" s="694">
        <v>1</v>
      </c>
      <c r="AB160" s="694">
        <v>1</v>
      </c>
      <c r="AC160" s="123">
        <v>1</v>
      </c>
      <c r="AD160" s="601">
        <v>1299</v>
      </c>
      <c r="AE160" s="601"/>
      <c r="AF160" s="600"/>
      <c r="AG160" s="598"/>
      <c r="AH160" s="600"/>
      <c r="AI160" s="598"/>
      <c r="AJ160" s="598"/>
      <c r="AK160" s="600"/>
      <c r="AL160" s="598"/>
      <c r="AM160" s="600"/>
      <c r="AN160" s="598"/>
      <c r="AO160" s="600">
        <v>0</v>
      </c>
      <c r="AP160" s="598">
        <v>0</v>
      </c>
      <c r="AQ160" s="600">
        <v>0</v>
      </c>
      <c r="AR160" s="598">
        <v>0</v>
      </c>
      <c r="AS160" s="695">
        <v>1299</v>
      </c>
      <c r="AT160" s="600"/>
      <c r="AU160" s="602"/>
      <c r="AV160" s="601">
        <v>1299</v>
      </c>
      <c r="AW160" s="601"/>
      <c r="AX160" s="598"/>
      <c r="AY160" s="601"/>
      <c r="AZ160" s="601"/>
      <c r="BA160" s="601"/>
      <c r="BB160" s="600"/>
      <c r="BC160" s="598"/>
      <c r="BD160" s="600"/>
      <c r="BE160" s="598"/>
      <c r="BF160" s="600"/>
      <c r="BG160" s="598"/>
      <c r="BH160" s="600" t="s">
        <v>323</v>
      </c>
      <c r="BI160" s="598"/>
      <c r="BJ160" s="600"/>
      <c r="BK160" s="600"/>
      <c r="BL160" s="600"/>
      <c r="BM160" s="598"/>
      <c r="BN160" s="600"/>
      <c r="BO160" s="598"/>
      <c r="BP160" s="600"/>
      <c r="BQ160" s="598"/>
      <c r="BR160" s="601"/>
      <c r="BS160" s="598"/>
      <c r="BT160" s="600">
        <v>0</v>
      </c>
      <c r="BU160" s="598">
        <v>0</v>
      </c>
      <c r="BV160" s="600">
        <v>0</v>
      </c>
      <c r="BW160" s="598">
        <v>0</v>
      </c>
    </row>
    <row r="161" spans="1:75" s="4" customFormat="1" x14ac:dyDescent="0.2">
      <c r="A161" s="691" t="s">
        <v>631</v>
      </c>
      <c r="B161" s="691" t="s">
        <v>632</v>
      </c>
      <c r="C161" s="691" t="s">
        <v>634</v>
      </c>
      <c r="D161" s="691" t="s">
        <v>503</v>
      </c>
      <c r="E161" s="691" t="s">
        <v>504</v>
      </c>
      <c r="F161" s="691" t="s">
        <v>505</v>
      </c>
      <c r="G161" s="10" t="s">
        <v>318</v>
      </c>
      <c r="H161" s="591" t="s">
        <v>1112</v>
      </c>
      <c r="I161" s="591" t="s">
        <v>934</v>
      </c>
      <c r="J161" s="591"/>
      <c r="K161" s="692"/>
      <c r="L161" s="692"/>
      <c r="M161" s="693"/>
      <c r="N161" s="692"/>
      <c r="O161" s="692"/>
      <c r="P161" s="692"/>
      <c r="Q161" s="692"/>
      <c r="R161" s="692"/>
      <c r="S161" s="692"/>
      <c r="T161" s="692"/>
      <c r="U161" s="692"/>
      <c r="V161" s="692"/>
      <c r="W161" s="692"/>
      <c r="X161" s="692"/>
      <c r="Y161" s="633"/>
      <c r="Z161" s="694">
        <v>3</v>
      </c>
      <c r="AA161" s="600">
        <v>0</v>
      </c>
      <c r="AB161" s="600">
        <v>4</v>
      </c>
      <c r="AC161" s="123">
        <v>1.3333333333333333</v>
      </c>
      <c r="AD161" s="601">
        <v>1927</v>
      </c>
      <c r="AE161" s="601">
        <v>1241.3333333333333</v>
      </c>
      <c r="AF161" s="600"/>
      <c r="AG161" s="598"/>
      <c r="AH161" s="600"/>
      <c r="AI161" s="598"/>
      <c r="AJ161" s="598"/>
      <c r="AK161" s="600"/>
      <c r="AL161" s="598"/>
      <c r="AM161" s="600"/>
      <c r="AN161" s="598"/>
      <c r="AO161" s="600">
        <v>3</v>
      </c>
      <c r="AP161" s="598">
        <v>0.75</v>
      </c>
      <c r="AQ161" s="600">
        <v>3</v>
      </c>
      <c r="AR161" s="598">
        <v>1</v>
      </c>
      <c r="AS161" s="695">
        <v>5781</v>
      </c>
      <c r="AT161" s="600"/>
      <c r="AU161" s="602"/>
      <c r="AV161" s="601">
        <v>5781</v>
      </c>
      <c r="AW161" s="601"/>
      <c r="AX161" s="598"/>
      <c r="AY161" s="695">
        <v>5781</v>
      </c>
      <c r="AZ161" s="600"/>
      <c r="BA161" s="601">
        <v>5781</v>
      </c>
      <c r="BB161" s="601">
        <v>3724</v>
      </c>
      <c r="BC161" s="598">
        <v>0.64417920774952431</v>
      </c>
      <c r="BD161" s="600"/>
      <c r="BE161" s="598"/>
      <c r="BF161" s="601">
        <v>3724</v>
      </c>
      <c r="BG161" s="598">
        <v>0.64417920774952431</v>
      </c>
      <c r="BH161" s="600">
        <v>24</v>
      </c>
      <c r="BI161" s="598">
        <v>6.44468313641246E-3</v>
      </c>
      <c r="BJ161" s="600">
        <v>23</v>
      </c>
      <c r="BK161" s="600"/>
      <c r="BL161" s="600">
        <v>23</v>
      </c>
      <c r="BM161" s="598">
        <v>0.95833333333333337</v>
      </c>
      <c r="BN161" s="600">
        <v>1</v>
      </c>
      <c r="BO161" s="598">
        <v>2.6852846401718581E-4</v>
      </c>
      <c r="BP161" s="600">
        <v>235</v>
      </c>
      <c r="BQ161" s="598">
        <v>6.3104189044038667E-2</v>
      </c>
      <c r="BR161" s="601">
        <v>236</v>
      </c>
      <c r="BS161" s="598">
        <v>6.3372717508055856E-2</v>
      </c>
      <c r="BT161" s="600">
        <v>1</v>
      </c>
      <c r="BU161" s="598">
        <v>0.25</v>
      </c>
      <c r="BV161" s="600">
        <v>1</v>
      </c>
      <c r="BW161" s="598">
        <v>0.33333333333333331</v>
      </c>
    </row>
    <row r="162" spans="1:75" s="4" customFormat="1" x14ac:dyDescent="0.2">
      <c r="A162" s="691" t="s">
        <v>631</v>
      </c>
      <c r="B162" s="691" t="s">
        <v>632</v>
      </c>
      <c r="C162" s="691" t="s">
        <v>635</v>
      </c>
      <c r="D162" s="691" t="s">
        <v>503</v>
      </c>
      <c r="E162" s="691" t="s">
        <v>504</v>
      </c>
      <c r="F162" s="691" t="s">
        <v>505</v>
      </c>
      <c r="G162" s="10" t="s">
        <v>318</v>
      </c>
      <c r="H162" s="591" t="s">
        <v>1112</v>
      </c>
      <c r="I162" s="591" t="s">
        <v>934</v>
      </c>
      <c r="J162" s="591"/>
      <c r="K162" s="692"/>
      <c r="L162" s="692"/>
      <c r="M162" s="693"/>
      <c r="N162" s="692"/>
      <c r="O162" s="692"/>
      <c r="P162" s="692"/>
      <c r="Q162" s="692"/>
      <c r="R162" s="692"/>
      <c r="S162" s="692"/>
      <c r="T162" s="692"/>
      <c r="U162" s="692"/>
      <c r="V162" s="692"/>
      <c r="W162" s="692"/>
      <c r="X162" s="692"/>
      <c r="Y162" s="633"/>
      <c r="Z162" s="694">
        <v>1</v>
      </c>
      <c r="AA162" s="600">
        <v>0</v>
      </c>
      <c r="AB162" s="600">
        <v>2</v>
      </c>
      <c r="AC162" s="123">
        <v>2</v>
      </c>
      <c r="AD162" s="601">
        <v>1073</v>
      </c>
      <c r="AE162" s="601">
        <v>558</v>
      </c>
      <c r="AF162" s="600"/>
      <c r="AG162" s="598"/>
      <c r="AH162" s="600"/>
      <c r="AI162" s="598"/>
      <c r="AJ162" s="598"/>
      <c r="AK162" s="600"/>
      <c r="AL162" s="598"/>
      <c r="AM162" s="600"/>
      <c r="AN162" s="598"/>
      <c r="AO162" s="600">
        <v>1</v>
      </c>
      <c r="AP162" s="598">
        <v>0.5</v>
      </c>
      <c r="AQ162" s="600">
        <v>1</v>
      </c>
      <c r="AR162" s="598">
        <v>1</v>
      </c>
      <c r="AS162" s="695">
        <v>1073</v>
      </c>
      <c r="AT162" s="600"/>
      <c r="AU162" s="602"/>
      <c r="AV162" s="601">
        <v>1073</v>
      </c>
      <c r="AW162" s="601"/>
      <c r="AX162" s="598"/>
      <c r="AY162" s="695">
        <v>1073</v>
      </c>
      <c r="AZ162" s="600"/>
      <c r="BA162" s="601">
        <v>1073</v>
      </c>
      <c r="BB162" s="601">
        <v>558</v>
      </c>
      <c r="BC162" s="598">
        <v>0.52003727865796834</v>
      </c>
      <c r="BD162" s="600"/>
      <c r="BE162" s="598"/>
      <c r="BF162" s="601">
        <v>558</v>
      </c>
      <c r="BG162" s="598">
        <v>0.52003727865796834</v>
      </c>
      <c r="BH162" s="600">
        <v>5</v>
      </c>
      <c r="BI162" s="598">
        <v>8.9605734767025085E-3</v>
      </c>
      <c r="BJ162" s="600">
        <v>5</v>
      </c>
      <c r="BK162" s="600"/>
      <c r="BL162" s="600">
        <v>5</v>
      </c>
      <c r="BM162" s="598">
        <v>1</v>
      </c>
      <c r="BN162" s="600">
        <v>0</v>
      </c>
      <c r="BO162" s="598">
        <v>0</v>
      </c>
      <c r="BP162" s="600">
        <v>23</v>
      </c>
      <c r="BQ162" s="598">
        <v>4.1218637992831542E-2</v>
      </c>
      <c r="BR162" s="601">
        <v>23</v>
      </c>
      <c r="BS162" s="598">
        <v>4.1218637992831542E-2</v>
      </c>
      <c r="BT162" s="600">
        <v>0</v>
      </c>
      <c r="BU162" s="598">
        <v>0</v>
      </c>
      <c r="BV162" s="600">
        <v>0</v>
      </c>
      <c r="BW162" s="598">
        <v>0</v>
      </c>
    </row>
    <row r="163" spans="1:75" s="4" customFormat="1" x14ac:dyDescent="0.2">
      <c r="A163" s="691" t="s">
        <v>631</v>
      </c>
      <c r="B163" s="691" t="s">
        <v>632</v>
      </c>
      <c r="C163" s="691" t="s">
        <v>636</v>
      </c>
      <c r="D163" s="691" t="s">
        <v>503</v>
      </c>
      <c r="E163" s="691" t="s">
        <v>504</v>
      </c>
      <c r="F163" s="691" t="s">
        <v>505</v>
      </c>
      <c r="G163" s="10" t="s">
        <v>318</v>
      </c>
      <c r="H163" s="591" t="s">
        <v>1112</v>
      </c>
      <c r="I163" s="591" t="s">
        <v>934</v>
      </c>
      <c r="J163" s="591"/>
      <c r="K163" s="692"/>
      <c r="L163" s="692"/>
      <c r="M163" s="693"/>
      <c r="N163" s="692"/>
      <c r="O163" s="692"/>
      <c r="P163" s="692"/>
      <c r="Q163" s="692"/>
      <c r="R163" s="692"/>
      <c r="S163" s="692"/>
      <c r="T163" s="692"/>
      <c r="U163" s="692"/>
      <c r="V163" s="692"/>
      <c r="W163" s="692"/>
      <c r="X163" s="692"/>
      <c r="Y163" s="692" t="s">
        <v>510</v>
      </c>
      <c r="Z163" s="694">
        <v>1</v>
      </c>
      <c r="AA163" s="694">
        <v>1</v>
      </c>
      <c r="AB163" s="694">
        <v>1</v>
      </c>
      <c r="AC163" s="123">
        <v>1</v>
      </c>
      <c r="AD163" s="601">
        <v>1649</v>
      </c>
      <c r="AE163" s="601"/>
      <c r="AF163" s="600"/>
      <c r="AG163" s="598"/>
      <c r="AH163" s="600"/>
      <c r="AI163" s="598"/>
      <c r="AJ163" s="598"/>
      <c r="AK163" s="600"/>
      <c r="AL163" s="598"/>
      <c r="AM163" s="600"/>
      <c r="AN163" s="598"/>
      <c r="AO163" s="600">
        <v>1</v>
      </c>
      <c r="AP163" s="598">
        <v>1</v>
      </c>
      <c r="AQ163" s="600">
        <v>1</v>
      </c>
      <c r="AR163" s="598">
        <v>1</v>
      </c>
      <c r="AS163" s="695">
        <v>1649</v>
      </c>
      <c r="AT163" s="600"/>
      <c r="AU163" s="602"/>
      <c r="AV163" s="601">
        <v>1649</v>
      </c>
      <c r="AW163" s="601"/>
      <c r="AX163" s="598"/>
      <c r="AY163" s="601"/>
      <c r="AZ163" s="601"/>
      <c r="BA163" s="601"/>
      <c r="BB163" s="600"/>
      <c r="BC163" s="598"/>
      <c r="BD163" s="600"/>
      <c r="BE163" s="598"/>
      <c r="BF163" s="600"/>
      <c r="BG163" s="598"/>
      <c r="BH163" s="600" t="s">
        <v>323</v>
      </c>
      <c r="BI163" s="598"/>
      <c r="BJ163" s="600"/>
      <c r="BK163" s="600"/>
      <c r="BL163" s="600"/>
      <c r="BM163" s="598"/>
      <c r="BN163" s="600"/>
      <c r="BO163" s="598"/>
      <c r="BP163" s="600"/>
      <c r="BQ163" s="598"/>
      <c r="BR163" s="601"/>
      <c r="BS163" s="598"/>
      <c r="BT163" s="600">
        <v>1</v>
      </c>
      <c r="BU163" s="598">
        <v>1</v>
      </c>
      <c r="BV163" s="600">
        <v>1</v>
      </c>
      <c r="BW163" s="598">
        <v>1</v>
      </c>
    </row>
    <row r="164" spans="1:75" s="4" customFormat="1" x14ac:dyDescent="0.2">
      <c r="A164" s="691" t="s">
        <v>631</v>
      </c>
      <c r="B164" s="691" t="s">
        <v>632</v>
      </c>
      <c r="C164" s="691" t="s">
        <v>637</v>
      </c>
      <c r="D164" s="691" t="s">
        <v>503</v>
      </c>
      <c r="E164" s="691" t="s">
        <v>504</v>
      </c>
      <c r="F164" s="691" t="s">
        <v>505</v>
      </c>
      <c r="G164" s="10" t="s">
        <v>318</v>
      </c>
      <c r="H164" s="591" t="s">
        <v>1112</v>
      </c>
      <c r="I164" s="591" t="s">
        <v>934</v>
      </c>
      <c r="J164" s="10"/>
      <c r="K164" s="692"/>
      <c r="L164" s="692"/>
      <c r="M164" s="693"/>
      <c r="N164" s="692"/>
      <c r="O164" s="692"/>
      <c r="P164" s="692"/>
      <c r="Q164" s="692"/>
      <c r="R164" s="692"/>
      <c r="S164" s="692"/>
      <c r="T164" s="692"/>
      <c r="U164" s="692"/>
      <c r="V164" s="692"/>
      <c r="W164" s="692"/>
      <c r="X164" s="692"/>
      <c r="Y164" s="692" t="s">
        <v>510</v>
      </c>
      <c r="Z164" s="694">
        <v>1</v>
      </c>
      <c r="AA164" s="694">
        <v>1</v>
      </c>
      <c r="AB164" s="694">
        <v>1</v>
      </c>
      <c r="AC164" s="123">
        <v>1</v>
      </c>
      <c r="AD164" s="601">
        <v>1401</v>
      </c>
      <c r="AE164" s="601"/>
      <c r="AF164" s="600"/>
      <c r="AG164" s="598"/>
      <c r="AH164" s="600"/>
      <c r="AI164" s="598"/>
      <c r="AJ164" s="598"/>
      <c r="AK164" s="600"/>
      <c r="AL164" s="598"/>
      <c r="AM164" s="600"/>
      <c r="AN164" s="598"/>
      <c r="AO164" s="600">
        <v>1</v>
      </c>
      <c r="AP164" s="598">
        <v>1</v>
      </c>
      <c r="AQ164" s="600">
        <v>1</v>
      </c>
      <c r="AR164" s="598">
        <v>1</v>
      </c>
      <c r="AS164" s="695">
        <v>1401</v>
      </c>
      <c r="AT164" s="600"/>
      <c r="AU164" s="602"/>
      <c r="AV164" s="601">
        <v>1401</v>
      </c>
      <c r="AW164" s="601"/>
      <c r="AX164" s="598"/>
      <c r="AY164" s="601"/>
      <c r="AZ164" s="601"/>
      <c r="BA164" s="601"/>
      <c r="BB164" s="600"/>
      <c r="BC164" s="598"/>
      <c r="BD164" s="600"/>
      <c r="BE164" s="598"/>
      <c r="BF164" s="600"/>
      <c r="BG164" s="598"/>
      <c r="BH164" s="600" t="s">
        <v>323</v>
      </c>
      <c r="BI164" s="598"/>
      <c r="BJ164" s="600"/>
      <c r="BK164" s="600"/>
      <c r="BL164" s="600"/>
      <c r="BM164" s="598"/>
      <c r="BN164" s="600"/>
      <c r="BO164" s="598"/>
      <c r="BP164" s="600"/>
      <c r="BQ164" s="598"/>
      <c r="BR164" s="601"/>
      <c r="BS164" s="598"/>
      <c r="BT164" s="600">
        <v>0</v>
      </c>
      <c r="BU164" s="598">
        <v>0</v>
      </c>
      <c r="BV164" s="600">
        <v>0</v>
      </c>
      <c r="BW164" s="598">
        <v>0</v>
      </c>
    </row>
    <row r="165" spans="1:75" s="4" customFormat="1" x14ac:dyDescent="0.2">
      <c r="A165" s="691" t="s">
        <v>631</v>
      </c>
      <c r="B165" s="691" t="s">
        <v>632</v>
      </c>
      <c r="C165" s="691" t="s">
        <v>638</v>
      </c>
      <c r="D165" s="691" t="s">
        <v>503</v>
      </c>
      <c r="E165" s="691" t="s">
        <v>504</v>
      </c>
      <c r="F165" s="691" t="s">
        <v>505</v>
      </c>
      <c r="G165" s="10" t="s">
        <v>318</v>
      </c>
      <c r="H165" s="591" t="s">
        <v>1112</v>
      </c>
      <c r="I165" s="591" t="s">
        <v>934</v>
      </c>
      <c r="J165" s="10"/>
      <c r="K165" s="692"/>
      <c r="L165" s="692"/>
      <c r="M165" s="693"/>
      <c r="N165" s="692"/>
      <c r="O165" s="692"/>
      <c r="P165" s="692"/>
      <c r="Q165" s="692"/>
      <c r="R165" s="692"/>
      <c r="S165" s="692"/>
      <c r="T165" s="692"/>
      <c r="U165" s="692"/>
      <c r="V165" s="692"/>
      <c r="W165" s="692"/>
      <c r="X165" s="692"/>
      <c r="Y165" s="692" t="s">
        <v>510</v>
      </c>
      <c r="Z165" s="694">
        <v>1</v>
      </c>
      <c r="AA165" s="694">
        <v>1</v>
      </c>
      <c r="AB165" s="694">
        <v>1</v>
      </c>
      <c r="AC165" s="123">
        <v>1</v>
      </c>
      <c r="AD165" s="601">
        <v>665</v>
      </c>
      <c r="AE165" s="601"/>
      <c r="AF165" s="600"/>
      <c r="AG165" s="598"/>
      <c r="AH165" s="600"/>
      <c r="AI165" s="598"/>
      <c r="AJ165" s="598"/>
      <c r="AK165" s="600"/>
      <c r="AL165" s="598"/>
      <c r="AM165" s="600"/>
      <c r="AN165" s="598"/>
      <c r="AO165" s="600">
        <v>1</v>
      </c>
      <c r="AP165" s="598">
        <v>1</v>
      </c>
      <c r="AQ165" s="600">
        <v>1</v>
      </c>
      <c r="AR165" s="598">
        <v>1</v>
      </c>
      <c r="AS165" s="695">
        <v>665</v>
      </c>
      <c r="AT165" s="600"/>
      <c r="AU165" s="602"/>
      <c r="AV165" s="601">
        <v>665</v>
      </c>
      <c r="AW165" s="601"/>
      <c r="AX165" s="598"/>
      <c r="AY165" s="601"/>
      <c r="AZ165" s="601"/>
      <c r="BA165" s="601"/>
      <c r="BB165" s="600"/>
      <c r="BC165" s="598"/>
      <c r="BD165" s="600"/>
      <c r="BE165" s="598"/>
      <c r="BF165" s="600"/>
      <c r="BG165" s="598"/>
      <c r="BH165" s="600" t="s">
        <v>323</v>
      </c>
      <c r="BI165" s="598"/>
      <c r="BJ165" s="600"/>
      <c r="BK165" s="600"/>
      <c r="BL165" s="600"/>
      <c r="BM165" s="598"/>
      <c r="BN165" s="600"/>
      <c r="BO165" s="598"/>
      <c r="BP165" s="600"/>
      <c r="BQ165" s="598"/>
      <c r="BR165" s="601"/>
      <c r="BS165" s="598"/>
      <c r="BT165" s="600">
        <v>0</v>
      </c>
      <c r="BU165" s="598">
        <v>0</v>
      </c>
      <c r="BV165" s="600">
        <v>0</v>
      </c>
      <c r="BW165" s="598">
        <v>0</v>
      </c>
    </row>
    <row r="166" spans="1:75" s="4" customFormat="1" x14ac:dyDescent="0.2">
      <c r="A166" s="691" t="s">
        <v>631</v>
      </c>
      <c r="B166" s="691" t="s">
        <v>632</v>
      </c>
      <c r="C166" s="691" t="s">
        <v>639</v>
      </c>
      <c r="D166" s="691" t="s">
        <v>503</v>
      </c>
      <c r="E166" s="691" t="s">
        <v>504</v>
      </c>
      <c r="F166" s="691" t="s">
        <v>505</v>
      </c>
      <c r="G166" s="10" t="s">
        <v>318</v>
      </c>
      <c r="H166" s="591" t="s">
        <v>1112</v>
      </c>
      <c r="I166" s="591" t="s">
        <v>934</v>
      </c>
      <c r="J166" s="10"/>
      <c r="K166" s="692"/>
      <c r="L166" s="692"/>
      <c r="M166" s="693"/>
      <c r="N166" s="692"/>
      <c r="O166" s="692"/>
      <c r="P166" s="692"/>
      <c r="Q166" s="692"/>
      <c r="R166" s="692"/>
      <c r="S166" s="692"/>
      <c r="T166" s="692"/>
      <c r="U166" s="692"/>
      <c r="V166" s="692"/>
      <c r="W166" s="692"/>
      <c r="X166" s="692"/>
      <c r="Y166" s="692" t="s">
        <v>510</v>
      </c>
      <c r="Z166" s="694">
        <v>1</v>
      </c>
      <c r="AA166" s="694">
        <v>1</v>
      </c>
      <c r="AB166" s="694">
        <v>1</v>
      </c>
      <c r="AC166" s="123">
        <v>1</v>
      </c>
      <c r="AD166" s="601">
        <v>580</v>
      </c>
      <c r="AE166" s="601"/>
      <c r="AF166" s="600"/>
      <c r="AG166" s="598"/>
      <c r="AH166" s="600"/>
      <c r="AI166" s="598"/>
      <c r="AJ166" s="598"/>
      <c r="AK166" s="600"/>
      <c r="AL166" s="598"/>
      <c r="AM166" s="600"/>
      <c r="AN166" s="598"/>
      <c r="AO166" s="600">
        <v>1</v>
      </c>
      <c r="AP166" s="598">
        <v>1</v>
      </c>
      <c r="AQ166" s="600">
        <v>1</v>
      </c>
      <c r="AR166" s="598">
        <v>1</v>
      </c>
      <c r="AS166" s="695">
        <v>580</v>
      </c>
      <c r="AT166" s="600"/>
      <c r="AU166" s="602"/>
      <c r="AV166" s="601">
        <v>580</v>
      </c>
      <c r="AW166" s="601"/>
      <c r="AX166" s="598"/>
      <c r="AY166" s="601"/>
      <c r="AZ166" s="601"/>
      <c r="BA166" s="601"/>
      <c r="BB166" s="600"/>
      <c r="BC166" s="598"/>
      <c r="BD166" s="600"/>
      <c r="BE166" s="598"/>
      <c r="BF166" s="600"/>
      <c r="BG166" s="598"/>
      <c r="BH166" s="600" t="s">
        <v>323</v>
      </c>
      <c r="BI166" s="598"/>
      <c r="BJ166" s="600"/>
      <c r="BK166" s="600"/>
      <c r="BL166" s="600"/>
      <c r="BM166" s="598"/>
      <c r="BN166" s="600"/>
      <c r="BO166" s="598"/>
      <c r="BP166" s="600"/>
      <c r="BQ166" s="598"/>
      <c r="BR166" s="601"/>
      <c r="BS166" s="598"/>
      <c r="BT166" s="600">
        <v>0</v>
      </c>
      <c r="BU166" s="598">
        <v>0</v>
      </c>
      <c r="BV166" s="600">
        <v>0</v>
      </c>
      <c r="BW166" s="598">
        <v>0</v>
      </c>
    </row>
    <row r="167" spans="1:75" s="4" customFormat="1" x14ac:dyDescent="0.2">
      <c r="A167" s="691" t="s">
        <v>631</v>
      </c>
      <c r="B167" s="691" t="s">
        <v>640</v>
      </c>
      <c r="C167" s="691" t="s">
        <v>502</v>
      </c>
      <c r="D167" s="691" t="s">
        <v>507</v>
      </c>
      <c r="E167" s="691" t="s">
        <v>504</v>
      </c>
      <c r="F167" s="691" t="s">
        <v>505</v>
      </c>
      <c r="G167" s="10" t="s">
        <v>318</v>
      </c>
      <c r="H167" s="591" t="s">
        <v>1112</v>
      </c>
      <c r="I167" s="591" t="s">
        <v>934</v>
      </c>
      <c r="J167" s="10"/>
      <c r="K167" s="692"/>
      <c r="L167" s="692"/>
      <c r="M167" s="693"/>
      <c r="N167" s="692"/>
      <c r="O167" s="692"/>
      <c r="P167" s="692"/>
      <c r="Q167" s="692"/>
      <c r="R167" s="692"/>
      <c r="S167" s="692"/>
      <c r="T167" s="692"/>
      <c r="U167" s="692"/>
      <c r="V167" s="692"/>
      <c r="W167" s="692"/>
      <c r="X167" s="692"/>
      <c r="Y167" s="633" t="s">
        <v>1210</v>
      </c>
      <c r="Z167" s="694">
        <v>5</v>
      </c>
      <c r="AA167" s="694">
        <v>5</v>
      </c>
      <c r="AB167" s="694">
        <v>5</v>
      </c>
      <c r="AC167" s="123">
        <v>1</v>
      </c>
      <c r="AD167" s="601">
        <v>215.4</v>
      </c>
      <c r="AE167" s="601"/>
      <c r="AF167" s="600"/>
      <c r="AG167" s="598"/>
      <c r="AH167" s="600"/>
      <c r="AI167" s="598"/>
      <c r="AJ167" s="598"/>
      <c r="AK167" s="600"/>
      <c r="AL167" s="598"/>
      <c r="AM167" s="600"/>
      <c r="AN167" s="598"/>
      <c r="AO167" s="600">
        <v>2</v>
      </c>
      <c r="AP167" s="598">
        <v>0.4</v>
      </c>
      <c r="AQ167" s="600">
        <v>2</v>
      </c>
      <c r="AR167" s="598">
        <v>0.4</v>
      </c>
      <c r="AS167" s="695">
        <v>1075</v>
      </c>
      <c r="AT167" s="600">
        <v>2</v>
      </c>
      <c r="AU167" s="602">
        <v>1.8570102135561746E-3</v>
      </c>
      <c r="AV167" s="601">
        <v>1077</v>
      </c>
      <c r="AW167" s="601">
        <v>1570</v>
      </c>
      <c r="AX167" s="598">
        <v>0.68598726114649677</v>
      </c>
      <c r="AY167" s="601"/>
      <c r="AZ167" s="601"/>
      <c r="BA167" s="601"/>
      <c r="BB167" s="600"/>
      <c r="BC167" s="598"/>
      <c r="BD167" s="600"/>
      <c r="BE167" s="598"/>
      <c r="BF167" s="600"/>
      <c r="BG167" s="598"/>
      <c r="BH167" s="600" t="s">
        <v>323</v>
      </c>
      <c r="BI167" s="598"/>
      <c r="BJ167" s="600"/>
      <c r="BK167" s="600"/>
      <c r="BL167" s="600"/>
      <c r="BM167" s="598"/>
      <c r="BN167" s="600"/>
      <c r="BO167" s="598"/>
      <c r="BP167" s="600"/>
      <c r="BQ167" s="598"/>
      <c r="BR167" s="601"/>
      <c r="BS167" s="598"/>
      <c r="BT167" s="600">
        <v>0</v>
      </c>
      <c r="BU167" s="598">
        <v>0</v>
      </c>
      <c r="BV167" s="600">
        <v>0</v>
      </c>
      <c r="BW167" s="598">
        <v>0</v>
      </c>
    </row>
    <row r="168" spans="1:75" s="4" customFormat="1" x14ac:dyDescent="0.2">
      <c r="A168" s="691" t="s">
        <v>631</v>
      </c>
      <c r="B168" s="691" t="s">
        <v>641</v>
      </c>
      <c r="C168" s="691" t="s">
        <v>502</v>
      </c>
      <c r="D168" s="691" t="s">
        <v>509</v>
      </c>
      <c r="E168" s="691" t="s">
        <v>504</v>
      </c>
      <c r="F168" s="691" t="s">
        <v>505</v>
      </c>
      <c r="G168" s="10" t="s">
        <v>318</v>
      </c>
      <c r="H168" s="591" t="s">
        <v>1112</v>
      </c>
      <c r="I168" s="591" t="s">
        <v>934</v>
      </c>
      <c r="J168" s="10"/>
      <c r="K168" s="692" t="s">
        <v>1211</v>
      </c>
      <c r="L168" s="692"/>
      <c r="M168" s="693">
        <v>0.52083333333333337</v>
      </c>
      <c r="N168" s="692" t="s">
        <v>1213</v>
      </c>
      <c r="O168" s="696" t="s">
        <v>1289</v>
      </c>
      <c r="P168" s="692" t="s">
        <v>1211</v>
      </c>
      <c r="Q168" s="692"/>
      <c r="R168" s="692" t="s">
        <v>1217</v>
      </c>
      <c r="S168" s="696">
        <v>8999</v>
      </c>
      <c r="T168" s="696">
        <v>95</v>
      </c>
      <c r="U168" s="696">
        <v>21</v>
      </c>
      <c r="V168" s="696">
        <v>55</v>
      </c>
      <c r="W168" s="696">
        <v>35</v>
      </c>
      <c r="X168" s="696">
        <v>2</v>
      </c>
      <c r="Y168" s="633"/>
      <c r="Z168" s="694">
        <v>1</v>
      </c>
      <c r="AA168" s="600">
        <v>0</v>
      </c>
      <c r="AB168" s="600">
        <v>2</v>
      </c>
      <c r="AC168" s="123">
        <v>2</v>
      </c>
      <c r="AD168" s="601">
        <v>8999</v>
      </c>
      <c r="AE168" s="601">
        <v>5707</v>
      </c>
      <c r="AF168" s="600">
        <v>1</v>
      </c>
      <c r="AG168" s="598">
        <v>0.5</v>
      </c>
      <c r="AH168" s="600">
        <v>0</v>
      </c>
      <c r="AI168" s="598" t="s">
        <v>1215</v>
      </c>
      <c r="AJ168" s="598" t="s">
        <v>434</v>
      </c>
      <c r="AK168" s="600">
        <v>1</v>
      </c>
      <c r="AL168" s="598">
        <v>1</v>
      </c>
      <c r="AM168" s="600">
        <v>1</v>
      </c>
      <c r="AN168" s="598"/>
      <c r="AO168" s="600"/>
      <c r="AP168" s="598"/>
      <c r="AQ168" s="600"/>
      <c r="AR168" s="598"/>
      <c r="AS168" s="695">
        <v>8987</v>
      </c>
      <c r="AT168" s="600">
        <v>12</v>
      </c>
      <c r="AU168" s="602">
        <v>1.3334814979442161E-3</v>
      </c>
      <c r="AV168" s="601">
        <v>8999</v>
      </c>
      <c r="AW168" s="601">
        <v>12270</v>
      </c>
      <c r="AX168" s="598">
        <v>0.73341483292583542</v>
      </c>
      <c r="AY168" s="695">
        <v>8987</v>
      </c>
      <c r="AZ168" s="600">
        <v>12</v>
      </c>
      <c r="BA168" s="601">
        <v>8999</v>
      </c>
      <c r="BB168" s="601">
        <v>5695</v>
      </c>
      <c r="BC168" s="598">
        <v>0.63369311227328362</v>
      </c>
      <c r="BD168" s="600">
        <v>12</v>
      </c>
      <c r="BE168" s="598">
        <v>1</v>
      </c>
      <c r="BF168" s="601">
        <v>5707</v>
      </c>
      <c r="BG168" s="598">
        <v>0.63418157573063672</v>
      </c>
      <c r="BH168" s="600">
        <v>55</v>
      </c>
      <c r="BI168" s="598">
        <v>9.6372875416155593E-3</v>
      </c>
      <c r="BJ168" s="600">
        <v>35</v>
      </c>
      <c r="BK168" s="600">
        <v>2</v>
      </c>
      <c r="BL168" s="600">
        <v>37</v>
      </c>
      <c r="BM168" s="598">
        <v>0.67272727272727273</v>
      </c>
      <c r="BN168" s="600">
        <v>10</v>
      </c>
      <c r="BO168" s="598">
        <v>1.7522340984755564E-3</v>
      </c>
      <c r="BP168" s="600">
        <v>110</v>
      </c>
      <c r="BQ168" s="598">
        <v>1.9274575083231119E-2</v>
      </c>
      <c r="BR168" s="601">
        <v>120</v>
      </c>
      <c r="BS168" s="598">
        <v>2.1026809181706674E-2</v>
      </c>
      <c r="BT168" s="600">
        <v>0</v>
      </c>
      <c r="BU168" s="598">
        <v>0</v>
      </c>
      <c r="BV168" s="600">
        <v>0</v>
      </c>
      <c r="BW168" s="598">
        <v>0</v>
      </c>
    </row>
    <row r="169" spans="1:75" s="4" customFormat="1" x14ac:dyDescent="0.2">
      <c r="A169" s="691" t="s">
        <v>631</v>
      </c>
      <c r="B169" s="691" t="s">
        <v>641</v>
      </c>
      <c r="C169" s="691" t="s">
        <v>642</v>
      </c>
      <c r="D169" s="691" t="s">
        <v>515</v>
      </c>
      <c r="E169" s="691" t="s">
        <v>504</v>
      </c>
      <c r="F169" s="691" t="s">
        <v>505</v>
      </c>
      <c r="G169" s="10" t="s">
        <v>318</v>
      </c>
      <c r="H169" s="591" t="s">
        <v>1112</v>
      </c>
      <c r="I169" s="591" t="s">
        <v>934</v>
      </c>
      <c r="J169" s="10"/>
      <c r="K169" s="692"/>
      <c r="L169" s="692"/>
      <c r="M169" s="693"/>
      <c r="N169" s="692"/>
      <c r="O169" s="692"/>
      <c r="P169" s="692"/>
      <c r="Q169" s="692"/>
      <c r="R169" s="692"/>
      <c r="S169" s="692"/>
      <c r="T169" s="692"/>
      <c r="U169" s="692"/>
      <c r="V169" s="692"/>
      <c r="W169" s="692"/>
      <c r="X169" s="692"/>
      <c r="Y169" s="633"/>
      <c r="Z169" s="694">
        <v>5</v>
      </c>
      <c r="AA169" s="600">
        <v>0</v>
      </c>
      <c r="AB169" s="600">
        <v>12</v>
      </c>
      <c r="AC169" s="123">
        <v>2.4</v>
      </c>
      <c r="AD169" s="601">
        <v>1158.2</v>
      </c>
      <c r="AE169" s="601">
        <v>747</v>
      </c>
      <c r="AF169" s="600">
        <v>2</v>
      </c>
      <c r="AG169" s="598">
        <v>0.16666666666666666</v>
      </c>
      <c r="AH169" s="600">
        <v>0</v>
      </c>
      <c r="AI169" s="598"/>
      <c r="AJ169" s="598"/>
      <c r="AK169" s="600">
        <v>1</v>
      </c>
      <c r="AL169" s="598">
        <v>0.2</v>
      </c>
      <c r="AM169" s="600">
        <v>1</v>
      </c>
      <c r="AN169" s="598"/>
      <c r="AO169" s="600">
        <v>1</v>
      </c>
      <c r="AP169" s="598">
        <v>8.3333333333333329E-2</v>
      </c>
      <c r="AQ169" s="600">
        <v>1</v>
      </c>
      <c r="AR169" s="598">
        <v>0.2</v>
      </c>
      <c r="AS169" s="695">
        <v>5781</v>
      </c>
      <c r="AT169" s="600">
        <v>10</v>
      </c>
      <c r="AU169" s="602">
        <v>1.726817475392851E-3</v>
      </c>
      <c r="AV169" s="601">
        <v>5791</v>
      </c>
      <c r="AW169" s="601">
        <v>7580</v>
      </c>
      <c r="AX169" s="598">
        <v>0.76398416886543541</v>
      </c>
      <c r="AY169" s="695">
        <v>5781</v>
      </c>
      <c r="AZ169" s="600">
        <v>10</v>
      </c>
      <c r="BA169" s="601">
        <v>5791</v>
      </c>
      <c r="BB169" s="601">
        <v>3724</v>
      </c>
      <c r="BC169" s="598">
        <v>0.64417920774952431</v>
      </c>
      <c r="BD169" s="600">
        <v>11</v>
      </c>
      <c r="BE169" s="598">
        <v>1.1000000000000001</v>
      </c>
      <c r="BF169" s="601">
        <v>3735</v>
      </c>
      <c r="BG169" s="598">
        <v>0.64496632705922985</v>
      </c>
      <c r="BH169" s="600">
        <v>24</v>
      </c>
      <c r="BI169" s="598">
        <v>6.4257028112449802E-3</v>
      </c>
      <c r="BJ169" s="600">
        <v>23</v>
      </c>
      <c r="BK169" s="600">
        <v>1</v>
      </c>
      <c r="BL169" s="600">
        <v>24</v>
      </c>
      <c r="BM169" s="598">
        <v>1</v>
      </c>
      <c r="BN169" s="600">
        <v>9</v>
      </c>
      <c r="BO169" s="598">
        <v>2.4096385542168677E-3</v>
      </c>
      <c r="BP169" s="600">
        <v>52</v>
      </c>
      <c r="BQ169" s="598">
        <v>1.3922356091030789E-2</v>
      </c>
      <c r="BR169" s="601">
        <v>61</v>
      </c>
      <c r="BS169" s="598">
        <v>1.6331994645247656E-2</v>
      </c>
      <c r="BT169" s="600">
        <v>1</v>
      </c>
      <c r="BU169" s="598">
        <v>8.3333333333333329E-2</v>
      </c>
      <c r="BV169" s="600">
        <v>0</v>
      </c>
      <c r="BW169" s="598">
        <v>0</v>
      </c>
    </row>
    <row r="170" spans="1:75" s="4" customFormat="1" x14ac:dyDescent="0.2">
      <c r="A170" s="691" t="s">
        <v>631</v>
      </c>
      <c r="B170" s="691" t="s">
        <v>641</v>
      </c>
      <c r="C170" s="691" t="s">
        <v>643</v>
      </c>
      <c r="D170" s="691" t="s">
        <v>515</v>
      </c>
      <c r="E170" s="691" t="s">
        <v>504</v>
      </c>
      <c r="F170" s="691" t="s">
        <v>505</v>
      </c>
      <c r="G170" s="10" t="s">
        <v>318</v>
      </c>
      <c r="H170" s="591" t="s">
        <v>1112</v>
      </c>
      <c r="I170" s="591" t="s">
        <v>934</v>
      </c>
      <c r="J170" s="591"/>
      <c r="K170" s="692"/>
      <c r="L170" s="692"/>
      <c r="M170" s="693"/>
      <c r="N170" s="692"/>
      <c r="O170" s="692"/>
      <c r="P170" s="692"/>
      <c r="Q170" s="692"/>
      <c r="R170" s="692"/>
      <c r="S170" s="692"/>
      <c r="T170" s="692"/>
      <c r="U170" s="692"/>
      <c r="V170" s="692"/>
      <c r="W170" s="692"/>
      <c r="X170" s="692"/>
      <c r="Y170" s="633"/>
      <c r="Z170" s="694">
        <v>3</v>
      </c>
      <c r="AA170" s="600">
        <v>0</v>
      </c>
      <c r="AB170" s="600">
        <v>9</v>
      </c>
      <c r="AC170" s="123">
        <v>3</v>
      </c>
      <c r="AD170" s="601">
        <v>2999.6666666666665</v>
      </c>
      <c r="AE170" s="601">
        <v>1986.3333333333333</v>
      </c>
      <c r="AF170" s="600">
        <v>3</v>
      </c>
      <c r="AG170" s="598">
        <v>0.33333333333333331</v>
      </c>
      <c r="AH170" s="600">
        <v>0</v>
      </c>
      <c r="AI170" s="598"/>
      <c r="AJ170" s="598"/>
      <c r="AK170" s="600">
        <v>2</v>
      </c>
      <c r="AL170" s="598">
        <v>0.66666666666666663</v>
      </c>
      <c r="AM170" s="600">
        <v>2</v>
      </c>
      <c r="AN170" s="598"/>
      <c r="AO170" s="600">
        <v>0</v>
      </c>
      <c r="AP170" s="598">
        <v>0</v>
      </c>
      <c r="AQ170" s="600">
        <v>0</v>
      </c>
      <c r="AR170" s="598">
        <v>0</v>
      </c>
      <c r="AS170" s="695">
        <v>8987</v>
      </c>
      <c r="AT170" s="600">
        <v>12</v>
      </c>
      <c r="AU170" s="602">
        <v>1.3334814979442161E-3</v>
      </c>
      <c r="AV170" s="601">
        <v>8999</v>
      </c>
      <c r="AW170" s="601">
        <v>12270</v>
      </c>
      <c r="AX170" s="598">
        <v>0.73341483292583542</v>
      </c>
      <c r="AY170" s="695">
        <v>8987</v>
      </c>
      <c r="AZ170" s="600">
        <v>12</v>
      </c>
      <c r="BA170" s="601">
        <v>8999</v>
      </c>
      <c r="BB170" s="601">
        <v>5946</v>
      </c>
      <c r="BC170" s="598">
        <v>0.66162234338488923</v>
      </c>
      <c r="BD170" s="600">
        <v>13</v>
      </c>
      <c r="BE170" s="598">
        <v>1.0833333333333333</v>
      </c>
      <c r="BF170" s="601">
        <v>5959</v>
      </c>
      <c r="BG170" s="598">
        <v>0.66218468718746526</v>
      </c>
      <c r="BH170" s="600">
        <v>55</v>
      </c>
      <c r="BI170" s="598">
        <v>9.2297365329753311E-3</v>
      </c>
      <c r="BJ170" s="600">
        <v>36</v>
      </c>
      <c r="BK170" s="600">
        <v>3</v>
      </c>
      <c r="BL170" s="600">
        <v>39</v>
      </c>
      <c r="BM170" s="598">
        <v>0.70909090909090911</v>
      </c>
      <c r="BN170" s="600">
        <v>24</v>
      </c>
      <c r="BO170" s="598">
        <v>4.0275213962074176E-3</v>
      </c>
      <c r="BP170" s="600">
        <v>176</v>
      </c>
      <c r="BQ170" s="598">
        <v>2.9535156905521061E-2</v>
      </c>
      <c r="BR170" s="601">
        <v>200</v>
      </c>
      <c r="BS170" s="598">
        <v>3.3562678301728481E-2</v>
      </c>
      <c r="BT170" s="600">
        <v>3</v>
      </c>
      <c r="BU170" s="598">
        <v>0.33333333333333331</v>
      </c>
      <c r="BV170" s="600">
        <v>1</v>
      </c>
      <c r="BW170" s="598">
        <v>0.33333333333333331</v>
      </c>
    </row>
    <row r="171" spans="1:75" s="4" customFormat="1" x14ac:dyDescent="0.2">
      <c r="A171" s="691" t="s">
        <v>631</v>
      </c>
      <c r="B171" s="691" t="s">
        <v>641</v>
      </c>
      <c r="C171" s="691" t="s">
        <v>644</v>
      </c>
      <c r="D171" s="691" t="s">
        <v>515</v>
      </c>
      <c r="E171" s="691" t="s">
        <v>504</v>
      </c>
      <c r="F171" s="691" t="s">
        <v>505</v>
      </c>
      <c r="G171" s="10" t="s">
        <v>318</v>
      </c>
      <c r="H171" s="591" t="s">
        <v>1112</v>
      </c>
      <c r="I171" s="591" t="s">
        <v>934</v>
      </c>
      <c r="J171" s="591"/>
      <c r="K171" s="692"/>
      <c r="L171" s="692"/>
      <c r="M171" s="693"/>
      <c r="N171" s="692"/>
      <c r="O171" s="692"/>
      <c r="P171" s="692"/>
      <c r="Q171" s="692"/>
      <c r="R171" s="692"/>
      <c r="S171" s="692"/>
      <c r="T171" s="692"/>
      <c r="U171" s="692"/>
      <c r="V171" s="692"/>
      <c r="W171" s="692"/>
      <c r="X171" s="692"/>
      <c r="Y171" s="633"/>
      <c r="Z171" s="694">
        <v>1</v>
      </c>
      <c r="AA171" s="600">
        <v>0</v>
      </c>
      <c r="AB171" s="600">
        <v>2</v>
      </c>
      <c r="AC171" s="123">
        <v>2</v>
      </c>
      <c r="AD171" s="601">
        <v>1192</v>
      </c>
      <c r="AE171" s="601">
        <v>819</v>
      </c>
      <c r="AF171" s="600">
        <v>1</v>
      </c>
      <c r="AG171" s="598">
        <v>0.5</v>
      </c>
      <c r="AH171" s="600">
        <v>0</v>
      </c>
      <c r="AI171" s="598"/>
      <c r="AJ171" s="598"/>
      <c r="AK171" s="600">
        <v>0</v>
      </c>
      <c r="AL171" s="598">
        <v>0</v>
      </c>
      <c r="AM171" s="600">
        <v>0</v>
      </c>
      <c r="AN171" s="598"/>
      <c r="AO171" s="600">
        <v>0</v>
      </c>
      <c r="AP171" s="598">
        <v>0</v>
      </c>
      <c r="AQ171" s="600">
        <v>0</v>
      </c>
      <c r="AR171" s="598">
        <v>0</v>
      </c>
      <c r="AS171" s="695">
        <v>1192</v>
      </c>
      <c r="AT171" s="600">
        <v>0</v>
      </c>
      <c r="AU171" s="602">
        <v>0</v>
      </c>
      <c r="AV171" s="601">
        <v>1192</v>
      </c>
      <c r="AW171" s="601">
        <v>1700</v>
      </c>
      <c r="AX171" s="598">
        <v>0.70117647058823529</v>
      </c>
      <c r="AY171" s="695">
        <v>1192</v>
      </c>
      <c r="AZ171" s="600">
        <v>0</v>
      </c>
      <c r="BA171" s="601">
        <v>1192</v>
      </c>
      <c r="BB171" s="601">
        <v>817</v>
      </c>
      <c r="BC171" s="598">
        <v>0.68540268456375841</v>
      </c>
      <c r="BD171" s="600">
        <v>2</v>
      </c>
      <c r="BE171" s="598"/>
      <c r="BF171" s="601">
        <v>819</v>
      </c>
      <c r="BG171" s="598">
        <v>0.68708053691275173</v>
      </c>
      <c r="BH171" s="600">
        <v>7</v>
      </c>
      <c r="BI171" s="598">
        <v>8.5470085470085479E-3</v>
      </c>
      <c r="BJ171" s="600">
        <v>5</v>
      </c>
      <c r="BK171" s="600">
        <v>2</v>
      </c>
      <c r="BL171" s="600">
        <v>7</v>
      </c>
      <c r="BM171" s="598">
        <v>1</v>
      </c>
      <c r="BN171" s="600">
        <v>3</v>
      </c>
      <c r="BO171" s="598">
        <v>3.663003663003663E-3</v>
      </c>
      <c r="BP171" s="600">
        <v>55</v>
      </c>
      <c r="BQ171" s="598">
        <v>6.7155067155067152E-2</v>
      </c>
      <c r="BR171" s="601">
        <v>58</v>
      </c>
      <c r="BS171" s="598">
        <v>7.0818070818070816E-2</v>
      </c>
      <c r="BT171" s="600">
        <v>1</v>
      </c>
      <c r="BU171" s="598">
        <v>0.5</v>
      </c>
      <c r="BV171" s="600">
        <v>0</v>
      </c>
      <c r="BW171" s="598">
        <v>0</v>
      </c>
    </row>
    <row r="172" spans="1:75" s="4" customFormat="1" x14ac:dyDescent="0.2">
      <c r="A172" s="691" t="s">
        <v>631</v>
      </c>
      <c r="B172" s="691" t="s">
        <v>641</v>
      </c>
      <c r="C172" s="691" t="s">
        <v>645</v>
      </c>
      <c r="D172" s="691" t="s">
        <v>515</v>
      </c>
      <c r="E172" s="691" t="s">
        <v>504</v>
      </c>
      <c r="F172" s="691" t="s">
        <v>505</v>
      </c>
      <c r="G172" s="10" t="s">
        <v>318</v>
      </c>
      <c r="H172" s="591" t="s">
        <v>1112</v>
      </c>
      <c r="I172" s="591" t="s">
        <v>934</v>
      </c>
      <c r="J172" s="591"/>
      <c r="K172" s="692"/>
      <c r="L172" s="692"/>
      <c r="M172" s="693"/>
      <c r="N172" s="692"/>
      <c r="O172" s="692"/>
      <c r="P172" s="692"/>
      <c r="Q172" s="692"/>
      <c r="R172" s="692"/>
      <c r="S172" s="692"/>
      <c r="T172" s="692"/>
      <c r="U172" s="692"/>
      <c r="V172" s="692"/>
      <c r="W172" s="692"/>
      <c r="X172" s="692"/>
      <c r="Y172" s="633"/>
      <c r="Z172" s="694">
        <v>1</v>
      </c>
      <c r="AA172" s="600">
        <v>0</v>
      </c>
      <c r="AB172" s="600">
        <v>2</v>
      </c>
      <c r="AC172" s="123">
        <v>2</v>
      </c>
      <c r="AD172" s="601">
        <v>1075</v>
      </c>
      <c r="AE172" s="601">
        <v>563</v>
      </c>
      <c r="AF172" s="600">
        <v>1</v>
      </c>
      <c r="AG172" s="598">
        <v>0.5</v>
      </c>
      <c r="AH172" s="600">
        <v>0</v>
      </c>
      <c r="AI172" s="598"/>
      <c r="AJ172" s="598"/>
      <c r="AK172" s="600">
        <v>1</v>
      </c>
      <c r="AL172" s="598">
        <v>1</v>
      </c>
      <c r="AM172" s="600">
        <v>1</v>
      </c>
      <c r="AN172" s="598"/>
      <c r="AO172" s="600">
        <v>0</v>
      </c>
      <c r="AP172" s="598">
        <v>0</v>
      </c>
      <c r="AQ172" s="600">
        <v>0</v>
      </c>
      <c r="AR172" s="598">
        <v>0</v>
      </c>
      <c r="AS172" s="695">
        <v>1073</v>
      </c>
      <c r="AT172" s="600">
        <v>2</v>
      </c>
      <c r="AU172" s="602">
        <v>1.8604651162790699E-3</v>
      </c>
      <c r="AV172" s="601">
        <v>1075</v>
      </c>
      <c r="AW172" s="601">
        <v>1570</v>
      </c>
      <c r="AX172" s="598">
        <v>0.6847133757961783</v>
      </c>
      <c r="AY172" s="695">
        <v>1073</v>
      </c>
      <c r="AZ172" s="600">
        <v>2</v>
      </c>
      <c r="BA172" s="601">
        <v>1075</v>
      </c>
      <c r="BB172" s="601">
        <v>563</v>
      </c>
      <c r="BC172" s="598">
        <v>0.5246971109040075</v>
      </c>
      <c r="BD172" s="600">
        <v>0</v>
      </c>
      <c r="BE172" s="598">
        <v>0</v>
      </c>
      <c r="BF172" s="601">
        <v>563</v>
      </c>
      <c r="BG172" s="598">
        <v>0.52372093023255817</v>
      </c>
      <c r="BH172" s="600">
        <v>5</v>
      </c>
      <c r="BI172" s="598">
        <v>8.8809946714031966E-3</v>
      </c>
      <c r="BJ172" s="600">
        <v>5</v>
      </c>
      <c r="BK172" s="600">
        <v>0</v>
      </c>
      <c r="BL172" s="600">
        <v>5</v>
      </c>
      <c r="BM172" s="598">
        <v>1</v>
      </c>
      <c r="BN172" s="600">
        <v>9</v>
      </c>
      <c r="BO172" s="598">
        <v>1.5985790408525755E-2</v>
      </c>
      <c r="BP172" s="600">
        <v>11</v>
      </c>
      <c r="BQ172" s="598">
        <v>1.9538188277087035E-2</v>
      </c>
      <c r="BR172" s="601">
        <v>20</v>
      </c>
      <c r="BS172" s="598">
        <v>3.5523978685612786E-2</v>
      </c>
      <c r="BT172" s="600">
        <v>0</v>
      </c>
      <c r="BU172" s="598">
        <v>0</v>
      </c>
      <c r="BV172" s="600">
        <v>0</v>
      </c>
      <c r="BW172" s="598">
        <v>0</v>
      </c>
    </row>
    <row r="173" spans="1:75" s="4" customFormat="1" x14ac:dyDescent="0.2">
      <c r="A173" s="691" t="s">
        <v>631</v>
      </c>
      <c r="B173" s="691" t="s">
        <v>641</v>
      </c>
      <c r="C173" s="691" t="s">
        <v>646</v>
      </c>
      <c r="D173" s="691" t="s">
        <v>515</v>
      </c>
      <c r="E173" s="691" t="s">
        <v>504</v>
      </c>
      <c r="F173" s="691" t="s">
        <v>505</v>
      </c>
      <c r="G173" s="10" t="s">
        <v>318</v>
      </c>
      <c r="H173" s="591" t="s">
        <v>1112</v>
      </c>
      <c r="I173" s="591" t="s">
        <v>934</v>
      </c>
      <c r="J173" s="591"/>
      <c r="K173" s="692"/>
      <c r="L173" s="692"/>
      <c r="M173" s="693"/>
      <c r="N173" s="692"/>
      <c r="O173" s="692"/>
      <c r="P173" s="692"/>
      <c r="Q173" s="692"/>
      <c r="R173" s="692"/>
      <c r="S173" s="692"/>
      <c r="T173" s="692"/>
      <c r="U173" s="692"/>
      <c r="V173" s="692"/>
      <c r="W173" s="692"/>
      <c r="X173" s="692"/>
      <c r="Y173" s="692" t="s">
        <v>510</v>
      </c>
      <c r="Z173" s="694">
        <v>1</v>
      </c>
      <c r="AA173" s="694">
        <v>1</v>
      </c>
      <c r="AB173" s="694">
        <v>1</v>
      </c>
      <c r="AC173" s="123">
        <v>1</v>
      </c>
      <c r="AD173" s="601">
        <v>941</v>
      </c>
      <c r="AE173" s="601"/>
      <c r="AF173" s="600">
        <v>0</v>
      </c>
      <c r="AG173" s="598">
        <v>0</v>
      </c>
      <c r="AH173" s="600">
        <v>0</v>
      </c>
      <c r="AI173" s="598"/>
      <c r="AJ173" s="598"/>
      <c r="AK173" s="600">
        <v>0</v>
      </c>
      <c r="AL173" s="598">
        <v>0</v>
      </c>
      <c r="AM173" s="600">
        <v>0</v>
      </c>
      <c r="AN173" s="598"/>
      <c r="AO173" s="600">
        <v>0</v>
      </c>
      <c r="AP173" s="598">
        <v>0</v>
      </c>
      <c r="AQ173" s="600">
        <v>0</v>
      </c>
      <c r="AR173" s="598">
        <v>0</v>
      </c>
      <c r="AS173" s="695">
        <v>941</v>
      </c>
      <c r="AT173" s="600">
        <v>0</v>
      </c>
      <c r="AU173" s="602">
        <v>0</v>
      </c>
      <c r="AV173" s="601">
        <v>941</v>
      </c>
      <c r="AW173" s="601">
        <v>1420</v>
      </c>
      <c r="AX173" s="598">
        <v>0.66267605633802817</v>
      </c>
      <c r="AY173" s="601"/>
      <c r="AZ173" s="601"/>
      <c r="BA173" s="601"/>
      <c r="BB173" s="600"/>
      <c r="BC173" s="598"/>
      <c r="BD173" s="600"/>
      <c r="BE173" s="598"/>
      <c r="BF173" s="600"/>
      <c r="BG173" s="598"/>
      <c r="BH173" s="600" t="s">
        <v>323</v>
      </c>
      <c r="BI173" s="598"/>
      <c r="BJ173" s="600"/>
      <c r="BK173" s="600"/>
      <c r="BL173" s="600"/>
      <c r="BM173" s="598"/>
      <c r="BN173" s="600"/>
      <c r="BO173" s="598"/>
      <c r="BP173" s="600"/>
      <c r="BQ173" s="598"/>
      <c r="BR173" s="601"/>
      <c r="BS173" s="598"/>
      <c r="BT173" s="600">
        <v>0</v>
      </c>
      <c r="BU173" s="598">
        <v>0</v>
      </c>
      <c r="BV173" s="600">
        <v>0</v>
      </c>
      <c r="BW173" s="598">
        <v>0</v>
      </c>
    </row>
    <row r="174" spans="1:75" s="4" customFormat="1" x14ac:dyDescent="0.2">
      <c r="A174" s="691" t="s">
        <v>647</v>
      </c>
      <c r="B174" s="691" t="s">
        <v>648</v>
      </c>
      <c r="C174" s="691" t="s">
        <v>502</v>
      </c>
      <c r="D174" s="691" t="s">
        <v>509</v>
      </c>
      <c r="E174" s="691" t="s">
        <v>504</v>
      </c>
      <c r="F174" s="691" t="s">
        <v>505</v>
      </c>
      <c r="G174" s="10" t="s">
        <v>316</v>
      </c>
      <c r="H174" s="10" t="s">
        <v>1112</v>
      </c>
      <c r="I174" s="10" t="s">
        <v>934</v>
      </c>
      <c r="J174" s="10"/>
      <c r="K174" s="692" t="s">
        <v>1213</v>
      </c>
      <c r="L174" s="725" t="s">
        <v>1290</v>
      </c>
      <c r="M174" s="721" t="s">
        <v>1291</v>
      </c>
      <c r="N174" s="692" t="s">
        <v>1213</v>
      </c>
      <c r="O174" s="696" t="s">
        <v>440</v>
      </c>
      <c r="P174" s="692" t="s">
        <v>1211</v>
      </c>
      <c r="Q174" s="692"/>
      <c r="R174" s="692" t="s">
        <v>913</v>
      </c>
      <c r="S174" s="696">
        <v>9726</v>
      </c>
      <c r="T174" s="696">
        <v>88</v>
      </c>
      <c r="U174" s="696">
        <v>21</v>
      </c>
      <c r="V174" s="696">
        <v>25</v>
      </c>
      <c r="W174" s="696">
        <v>24</v>
      </c>
      <c r="X174" s="696">
        <v>0</v>
      </c>
      <c r="Y174" s="692" t="s">
        <v>510</v>
      </c>
      <c r="Z174" s="694">
        <v>1</v>
      </c>
      <c r="AA174" s="600">
        <v>1</v>
      </c>
      <c r="AB174" s="600">
        <v>1</v>
      </c>
      <c r="AC174" s="123">
        <v>1</v>
      </c>
      <c r="AD174" s="601">
        <v>9726</v>
      </c>
      <c r="AE174" s="601"/>
      <c r="AF174" s="600">
        <v>1</v>
      </c>
      <c r="AG174" s="598">
        <v>1</v>
      </c>
      <c r="AH174" s="600">
        <v>0</v>
      </c>
      <c r="AI174" s="598" t="s">
        <v>1215</v>
      </c>
      <c r="AJ174" s="598" t="s">
        <v>510</v>
      </c>
      <c r="AK174" s="600">
        <v>1</v>
      </c>
      <c r="AL174" s="598">
        <v>1</v>
      </c>
      <c r="AM174" s="600">
        <v>1</v>
      </c>
      <c r="AN174" s="598"/>
      <c r="AO174" s="600"/>
      <c r="AP174" s="598"/>
      <c r="AQ174" s="600"/>
      <c r="AR174" s="598"/>
      <c r="AS174" s="695">
        <v>9689</v>
      </c>
      <c r="AT174" s="600">
        <v>37</v>
      </c>
      <c r="AU174" s="602">
        <v>3.8042360682706148E-3</v>
      </c>
      <c r="AV174" s="601">
        <v>9726</v>
      </c>
      <c r="AW174" s="601">
        <v>13600</v>
      </c>
      <c r="AX174" s="598">
        <v>0.71514705882352936</v>
      </c>
      <c r="AY174" s="601"/>
      <c r="AZ174" s="601"/>
      <c r="BA174" s="601"/>
      <c r="BB174" s="600"/>
      <c r="BC174" s="598"/>
      <c r="BD174" s="600"/>
      <c r="BE174" s="598"/>
      <c r="BF174" s="600"/>
      <c r="BG174" s="598"/>
      <c r="BH174" s="600" t="s">
        <v>323</v>
      </c>
      <c r="BI174" s="598"/>
      <c r="BJ174" s="600"/>
      <c r="BK174" s="600"/>
      <c r="BL174" s="600"/>
      <c r="BM174" s="598"/>
      <c r="BN174" s="600"/>
      <c r="BO174" s="598"/>
      <c r="BP174" s="600"/>
      <c r="BQ174" s="598"/>
      <c r="BR174" s="601"/>
      <c r="BS174" s="598"/>
      <c r="BT174" s="600">
        <v>0</v>
      </c>
      <c r="BU174" s="598">
        <v>0</v>
      </c>
      <c r="BV174" s="600">
        <v>0</v>
      </c>
      <c r="BW174" s="598">
        <v>0</v>
      </c>
    </row>
    <row r="175" spans="1:75" s="4" customFormat="1" x14ac:dyDescent="0.2">
      <c r="A175" s="691" t="s">
        <v>647</v>
      </c>
      <c r="B175" s="691" t="s">
        <v>648</v>
      </c>
      <c r="C175" s="691" t="s">
        <v>649</v>
      </c>
      <c r="D175" s="691" t="s">
        <v>515</v>
      </c>
      <c r="E175" s="691" t="s">
        <v>504</v>
      </c>
      <c r="F175" s="691" t="s">
        <v>505</v>
      </c>
      <c r="G175" s="10" t="s">
        <v>316</v>
      </c>
      <c r="H175" s="10" t="s">
        <v>1112</v>
      </c>
      <c r="I175" s="10" t="s">
        <v>934</v>
      </c>
      <c r="J175" s="10"/>
      <c r="K175" s="692"/>
      <c r="L175" s="692"/>
      <c r="M175" s="693"/>
      <c r="N175" s="692"/>
      <c r="O175" s="692"/>
      <c r="P175" s="692"/>
      <c r="Q175" s="692"/>
      <c r="R175" s="692"/>
      <c r="S175" s="692"/>
      <c r="T175" s="692"/>
      <c r="U175" s="692"/>
      <c r="V175" s="692"/>
      <c r="W175" s="692"/>
      <c r="X175" s="692"/>
      <c r="Y175" s="633"/>
      <c r="Z175" s="694">
        <v>4</v>
      </c>
      <c r="AA175" s="600">
        <v>0</v>
      </c>
      <c r="AB175" s="600">
        <v>8</v>
      </c>
      <c r="AC175" s="123">
        <v>2</v>
      </c>
      <c r="AD175" s="601">
        <v>1208</v>
      </c>
      <c r="AE175" s="601">
        <v>671.5</v>
      </c>
      <c r="AF175" s="600">
        <v>4</v>
      </c>
      <c r="AG175" s="598">
        <v>0.5</v>
      </c>
      <c r="AH175" s="600">
        <v>0</v>
      </c>
      <c r="AI175" s="598"/>
      <c r="AJ175" s="598"/>
      <c r="AK175" s="600">
        <v>3</v>
      </c>
      <c r="AL175" s="598">
        <v>0.75</v>
      </c>
      <c r="AM175" s="600">
        <v>3</v>
      </c>
      <c r="AN175" s="598"/>
      <c r="AO175" s="600">
        <v>0</v>
      </c>
      <c r="AP175" s="598">
        <v>0</v>
      </c>
      <c r="AQ175" s="600">
        <v>0</v>
      </c>
      <c r="AR175" s="598">
        <v>0</v>
      </c>
      <c r="AS175" s="695">
        <v>4829</v>
      </c>
      <c r="AT175" s="600">
        <v>3</v>
      </c>
      <c r="AU175" s="602">
        <v>6.2086092715231791E-4</v>
      </c>
      <c r="AV175" s="601">
        <v>4832</v>
      </c>
      <c r="AW175" s="601">
        <v>6750</v>
      </c>
      <c r="AX175" s="598">
        <v>0.71585185185185185</v>
      </c>
      <c r="AY175" s="695">
        <v>4829</v>
      </c>
      <c r="AZ175" s="600">
        <v>3</v>
      </c>
      <c r="BA175" s="601">
        <v>4832</v>
      </c>
      <c r="BB175" s="601">
        <v>2683</v>
      </c>
      <c r="BC175" s="598">
        <v>0.55560157382480846</v>
      </c>
      <c r="BD175" s="600">
        <v>3</v>
      </c>
      <c r="BE175" s="598">
        <v>1</v>
      </c>
      <c r="BF175" s="601">
        <v>2686</v>
      </c>
      <c r="BG175" s="598">
        <v>0.55587748344370858</v>
      </c>
      <c r="BH175" s="600">
        <v>18</v>
      </c>
      <c r="BI175" s="598">
        <v>6.7014147431124346E-3</v>
      </c>
      <c r="BJ175" s="600">
        <v>18</v>
      </c>
      <c r="BK175" s="600">
        <v>0</v>
      </c>
      <c r="BL175" s="600">
        <v>18</v>
      </c>
      <c r="BM175" s="598">
        <v>1</v>
      </c>
      <c r="BN175" s="600">
        <v>6</v>
      </c>
      <c r="BO175" s="598">
        <v>2.2338049143708115E-3</v>
      </c>
      <c r="BP175" s="600">
        <v>17</v>
      </c>
      <c r="BQ175" s="598">
        <v>6.3291139240506328E-3</v>
      </c>
      <c r="BR175" s="601">
        <v>23</v>
      </c>
      <c r="BS175" s="598">
        <v>8.5629188384214443E-3</v>
      </c>
      <c r="BT175" s="600">
        <v>3</v>
      </c>
      <c r="BU175" s="598">
        <v>0.375</v>
      </c>
      <c r="BV175" s="600">
        <v>1</v>
      </c>
      <c r="BW175" s="598">
        <v>0.25</v>
      </c>
    </row>
    <row r="176" spans="1:75" s="4" customFormat="1" x14ac:dyDescent="0.2">
      <c r="A176" s="691" t="s">
        <v>647</v>
      </c>
      <c r="B176" s="691" t="s">
        <v>648</v>
      </c>
      <c r="C176" s="691" t="s">
        <v>514</v>
      </c>
      <c r="D176" s="691" t="s">
        <v>515</v>
      </c>
      <c r="E176" s="691" t="s">
        <v>504</v>
      </c>
      <c r="F176" s="691" t="s">
        <v>505</v>
      </c>
      <c r="G176" s="10" t="s">
        <v>316</v>
      </c>
      <c r="H176" s="10" t="s">
        <v>1112</v>
      </c>
      <c r="I176" s="10" t="s">
        <v>934</v>
      </c>
      <c r="J176" s="10"/>
      <c r="K176" s="692"/>
      <c r="L176" s="692"/>
      <c r="M176" s="693"/>
      <c r="N176" s="692"/>
      <c r="O176" s="692"/>
      <c r="P176" s="692"/>
      <c r="Q176" s="692"/>
      <c r="R176" s="692"/>
      <c r="S176" s="692"/>
      <c r="T176" s="692"/>
      <c r="U176" s="692"/>
      <c r="V176" s="692"/>
      <c r="W176" s="692"/>
      <c r="X176" s="692"/>
      <c r="Y176" s="633"/>
      <c r="Z176" s="694">
        <v>2</v>
      </c>
      <c r="AA176" s="600">
        <v>0</v>
      </c>
      <c r="AB176" s="600">
        <v>6</v>
      </c>
      <c r="AC176" s="123">
        <v>3</v>
      </c>
      <c r="AD176" s="601">
        <v>1088</v>
      </c>
      <c r="AE176" s="601">
        <v>614</v>
      </c>
      <c r="AF176" s="600">
        <v>1</v>
      </c>
      <c r="AG176" s="598">
        <v>0.16666666666666666</v>
      </c>
      <c r="AH176" s="600">
        <v>0</v>
      </c>
      <c r="AI176" s="598"/>
      <c r="AJ176" s="598"/>
      <c r="AK176" s="600">
        <v>1</v>
      </c>
      <c r="AL176" s="598">
        <v>0.5</v>
      </c>
      <c r="AM176" s="600">
        <v>1</v>
      </c>
      <c r="AN176" s="598"/>
      <c r="AO176" s="600">
        <v>0</v>
      </c>
      <c r="AP176" s="598">
        <v>0</v>
      </c>
      <c r="AQ176" s="600">
        <v>0</v>
      </c>
      <c r="AR176" s="598">
        <v>0</v>
      </c>
      <c r="AS176" s="695">
        <v>2150</v>
      </c>
      <c r="AT176" s="600">
        <v>26</v>
      </c>
      <c r="AU176" s="602">
        <v>1.1948529411764705E-2</v>
      </c>
      <c r="AV176" s="601">
        <v>2176</v>
      </c>
      <c r="AW176" s="601">
        <v>3200</v>
      </c>
      <c r="AX176" s="598">
        <v>0.68</v>
      </c>
      <c r="AY176" s="695">
        <v>2150</v>
      </c>
      <c r="AZ176" s="600">
        <v>26</v>
      </c>
      <c r="BA176" s="601">
        <v>2176</v>
      </c>
      <c r="BB176" s="601">
        <v>1210</v>
      </c>
      <c r="BC176" s="598">
        <v>0.56279069767441858</v>
      </c>
      <c r="BD176" s="600">
        <v>18</v>
      </c>
      <c r="BE176" s="598">
        <v>0.69230769230769229</v>
      </c>
      <c r="BF176" s="601">
        <v>1228</v>
      </c>
      <c r="BG176" s="598">
        <v>0.56433823529411764</v>
      </c>
      <c r="BH176" s="600">
        <v>1</v>
      </c>
      <c r="BI176" s="598">
        <v>8.1433224755700329E-4</v>
      </c>
      <c r="BJ176" s="600">
        <v>0</v>
      </c>
      <c r="BK176" s="600">
        <v>0</v>
      </c>
      <c r="BL176" s="600">
        <v>0</v>
      </c>
      <c r="BM176" s="598">
        <v>0</v>
      </c>
      <c r="BN176" s="600">
        <v>1</v>
      </c>
      <c r="BO176" s="598">
        <v>8.1433224755700329E-4</v>
      </c>
      <c r="BP176" s="600">
        <v>19</v>
      </c>
      <c r="BQ176" s="598">
        <v>1.5472312703583062E-2</v>
      </c>
      <c r="BR176" s="601">
        <v>20</v>
      </c>
      <c r="BS176" s="598">
        <v>1.6286644951140065E-2</v>
      </c>
      <c r="BT176" s="600">
        <v>1</v>
      </c>
      <c r="BU176" s="598">
        <v>0.16666666666666666</v>
      </c>
      <c r="BV176" s="600">
        <v>0</v>
      </c>
      <c r="BW176" s="598">
        <v>0</v>
      </c>
    </row>
    <row r="177" spans="1:75" s="4" customFormat="1" x14ac:dyDescent="0.2">
      <c r="A177" s="691" t="s">
        <v>647</v>
      </c>
      <c r="B177" s="691" t="s">
        <v>648</v>
      </c>
      <c r="C177" s="691" t="s">
        <v>623</v>
      </c>
      <c r="D177" s="691" t="s">
        <v>515</v>
      </c>
      <c r="E177" s="691" t="s">
        <v>504</v>
      </c>
      <c r="F177" s="691" t="s">
        <v>505</v>
      </c>
      <c r="G177" s="10" t="s">
        <v>316</v>
      </c>
      <c r="H177" s="10" t="s">
        <v>1112</v>
      </c>
      <c r="I177" s="10" t="s">
        <v>934</v>
      </c>
      <c r="J177" s="591"/>
      <c r="K177" s="692"/>
      <c r="L177" s="692"/>
      <c r="M177" s="693"/>
      <c r="N177" s="692"/>
      <c r="O177" s="692"/>
      <c r="P177" s="692"/>
      <c r="Q177" s="692"/>
      <c r="R177" s="692"/>
      <c r="S177" s="692"/>
      <c r="T177" s="692"/>
      <c r="U177" s="692"/>
      <c r="V177" s="692"/>
      <c r="W177" s="692"/>
      <c r="X177" s="692"/>
      <c r="Y177" s="633"/>
      <c r="Z177" s="694">
        <v>1</v>
      </c>
      <c r="AA177" s="600">
        <v>0</v>
      </c>
      <c r="AB177" s="600">
        <v>2</v>
      </c>
      <c r="AC177" s="123">
        <v>2</v>
      </c>
      <c r="AD177" s="601">
        <v>1202</v>
      </c>
      <c r="AE177" s="601">
        <v>562</v>
      </c>
      <c r="AF177" s="600">
        <v>1</v>
      </c>
      <c r="AG177" s="598">
        <v>0.5</v>
      </c>
      <c r="AH177" s="600">
        <v>0</v>
      </c>
      <c r="AI177" s="598"/>
      <c r="AJ177" s="598"/>
      <c r="AK177" s="600">
        <v>1</v>
      </c>
      <c r="AL177" s="598">
        <v>1</v>
      </c>
      <c r="AM177" s="600">
        <v>1</v>
      </c>
      <c r="AN177" s="598"/>
      <c r="AO177" s="600">
        <v>1</v>
      </c>
      <c r="AP177" s="598">
        <v>0.5</v>
      </c>
      <c r="AQ177" s="600">
        <v>0</v>
      </c>
      <c r="AR177" s="598">
        <v>0</v>
      </c>
      <c r="AS177" s="695">
        <v>1199</v>
      </c>
      <c r="AT177" s="600">
        <v>3</v>
      </c>
      <c r="AU177" s="602">
        <v>2.4958402662229617E-3</v>
      </c>
      <c r="AV177" s="601">
        <v>1202</v>
      </c>
      <c r="AW177" s="601">
        <v>1600</v>
      </c>
      <c r="AX177" s="598">
        <v>0.75124999999999997</v>
      </c>
      <c r="AY177" s="695">
        <v>1199</v>
      </c>
      <c r="AZ177" s="600">
        <v>3</v>
      </c>
      <c r="BA177" s="601">
        <v>1202</v>
      </c>
      <c r="BB177" s="601">
        <v>560</v>
      </c>
      <c r="BC177" s="598">
        <v>0.46705587989991659</v>
      </c>
      <c r="BD177" s="600">
        <v>2</v>
      </c>
      <c r="BE177" s="598">
        <v>0.66666666666666663</v>
      </c>
      <c r="BF177" s="601">
        <v>562</v>
      </c>
      <c r="BG177" s="598">
        <v>0.46755407653910147</v>
      </c>
      <c r="BH177" s="600">
        <v>2</v>
      </c>
      <c r="BI177" s="598">
        <v>3.5587188612099642E-3</v>
      </c>
      <c r="BJ177" s="600">
        <v>2</v>
      </c>
      <c r="BK177" s="600">
        <v>0</v>
      </c>
      <c r="BL177" s="600">
        <v>2</v>
      </c>
      <c r="BM177" s="598">
        <v>1</v>
      </c>
      <c r="BN177" s="600">
        <v>0</v>
      </c>
      <c r="BO177" s="598">
        <v>0</v>
      </c>
      <c r="BP177" s="600">
        <v>16</v>
      </c>
      <c r="BQ177" s="598">
        <v>2.8469750889679714E-2</v>
      </c>
      <c r="BR177" s="601">
        <v>16</v>
      </c>
      <c r="BS177" s="598">
        <v>2.8469750889679714E-2</v>
      </c>
      <c r="BT177" s="600">
        <v>0</v>
      </c>
      <c r="BU177" s="598">
        <v>0</v>
      </c>
      <c r="BV177" s="600">
        <v>0</v>
      </c>
      <c r="BW177" s="598">
        <v>0</v>
      </c>
    </row>
    <row r="178" spans="1:75" s="4" customFormat="1" x14ac:dyDescent="0.2">
      <c r="A178" s="691" t="s">
        <v>647</v>
      </c>
      <c r="B178" s="691" t="s">
        <v>648</v>
      </c>
      <c r="C178" s="691" t="s">
        <v>625</v>
      </c>
      <c r="D178" s="691" t="s">
        <v>515</v>
      </c>
      <c r="E178" s="691" t="s">
        <v>504</v>
      </c>
      <c r="F178" s="691" t="s">
        <v>505</v>
      </c>
      <c r="G178" s="10" t="s">
        <v>316</v>
      </c>
      <c r="H178" s="10" t="s">
        <v>1112</v>
      </c>
      <c r="I178" s="10" t="s">
        <v>934</v>
      </c>
      <c r="J178" s="10"/>
      <c r="K178" s="692"/>
      <c r="L178" s="692"/>
      <c r="M178" s="693"/>
      <c r="N178" s="692"/>
      <c r="O178" s="692"/>
      <c r="P178" s="692"/>
      <c r="Q178" s="692"/>
      <c r="R178" s="692"/>
      <c r="S178" s="692"/>
      <c r="T178" s="692"/>
      <c r="U178" s="692"/>
      <c r="V178" s="692"/>
      <c r="W178" s="692"/>
      <c r="X178" s="692"/>
      <c r="Y178" s="633"/>
      <c r="Z178" s="694">
        <v>1</v>
      </c>
      <c r="AA178" s="600">
        <v>0</v>
      </c>
      <c r="AB178" s="600">
        <v>3</v>
      </c>
      <c r="AC178" s="123">
        <v>3</v>
      </c>
      <c r="AD178" s="601">
        <v>1516</v>
      </c>
      <c r="AE178" s="601">
        <v>988</v>
      </c>
      <c r="AF178" s="600">
        <v>1</v>
      </c>
      <c r="AG178" s="598">
        <v>0.33333333333333331</v>
      </c>
      <c r="AH178" s="600">
        <v>0</v>
      </c>
      <c r="AI178" s="598"/>
      <c r="AJ178" s="598"/>
      <c r="AK178" s="600">
        <v>0</v>
      </c>
      <c r="AL178" s="598">
        <v>0</v>
      </c>
      <c r="AM178" s="600">
        <v>0</v>
      </c>
      <c r="AN178" s="598"/>
      <c r="AO178" s="600">
        <v>0</v>
      </c>
      <c r="AP178" s="598">
        <v>0</v>
      </c>
      <c r="AQ178" s="600">
        <v>0</v>
      </c>
      <c r="AR178" s="598">
        <v>0</v>
      </c>
      <c r="AS178" s="695">
        <v>1511</v>
      </c>
      <c r="AT178" s="600">
        <v>5</v>
      </c>
      <c r="AU178" s="602">
        <v>3.2981530343007917E-3</v>
      </c>
      <c r="AV178" s="601">
        <v>1516</v>
      </c>
      <c r="AW178" s="601">
        <v>2050</v>
      </c>
      <c r="AX178" s="598">
        <v>0.73951219512195121</v>
      </c>
      <c r="AY178" s="695">
        <v>1511</v>
      </c>
      <c r="AZ178" s="600">
        <v>5</v>
      </c>
      <c r="BA178" s="601">
        <v>1516</v>
      </c>
      <c r="BB178" s="601">
        <v>985</v>
      </c>
      <c r="BC178" s="598">
        <v>0.65188616810059563</v>
      </c>
      <c r="BD178" s="600">
        <v>3</v>
      </c>
      <c r="BE178" s="598">
        <v>0.6</v>
      </c>
      <c r="BF178" s="601">
        <v>988</v>
      </c>
      <c r="BG178" s="598">
        <v>0.65171503957783639</v>
      </c>
      <c r="BH178" s="600">
        <v>4</v>
      </c>
      <c r="BI178" s="598">
        <v>4.048582995951417E-3</v>
      </c>
      <c r="BJ178" s="600">
        <v>4</v>
      </c>
      <c r="BK178" s="600">
        <v>0</v>
      </c>
      <c r="BL178" s="600">
        <v>4</v>
      </c>
      <c r="BM178" s="598">
        <v>1</v>
      </c>
      <c r="BN178" s="600">
        <v>2</v>
      </c>
      <c r="BO178" s="598">
        <v>2.0242914979757085E-3</v>
      </c>
      <c r="BP178" s="600">
        <v>26</v>
      </c>
      <c r="BQ178" s="598">
        <v>2.6315789473684209E-2</v>
      </c>
      <c r="BR178" s="601">
        <v>28</v>
      </c>
      <c r="BS178" s="598">
        <v>2.8340080971659919E-2</v>
      </c>
      <c r="BT178" s="600">
        <v>0</v>
      </c>
      <c r="BU178" s="598">
        <v>0</v>
      </c>
      <c r="BV178" s="600">
        <v>0</v>
      </c>
      <c r="BW178" s="598">
        <v>0</v>
      </c>
    </row>
    <row r="179" spans="1:75" s="4" customFormat="1" x14ac:dyDescent="0.2">
      <c r="A179" s="691" t="s">
        <v>647</v>
      </c>
      <c r="B179" s="691" t="s">
        <v>650</v>
      </c>
      <c r="C179" s="691" t="s">
        <v>541</v>
      </c>
      <c r="D179" s="691" t="s">
        <v>528</v>
      </c>
      <c r="E179" s="691" t="s">
        <v>504</v>
      </c>
      <c r="F179" s="691" t="s">
        <v>505</v>
      </c>
      <c r="G179" s="10" t="s">
        <v>316</v>
      </c>
      <c r="H179" s="10" t="s">
        <v>937</v>
      </c>
      <c r="I179" s="10" t="s">
        <v>937</v>
      </c>
      <c r="J179" s="10"/>
      <c r="K179" s="692"/>
      <c r="L179" s="692"/>
      <c r="M179" s="693"/>
      <c r="N179" s="692"/>
      <c r="O179" s="692"/>
      <c r="P179" s="692"/>
      <c r="Q179" s="692"/>
      <c r="R179" s="692"/>
      <c r="S179" s="692"/>
      <c r="T179" s="692"/>
      <c r="U179" s="692"/>
      <c r="V179" s="692"/>
      <c r="W179" s="692"/>
      <c r="X179" s="692"/>
      <c r="Y179" s="633"/>
      <c r="Z179" s="694">
        <v>2</v>
      </c>
      <c r="AA179" s="600">
        <v>0</v>
      </c>
      <c r="AB179" s="600">
        <v>5</v>
      </c>
      <c r="AC179" s="123">
        <v>2.5</v>
      </c>
      <c r="AD179" s="601">
        <v>3623.5</v>
      </c>
      <c r="AE179" s="601">
        <v>2226.5</v>
      </c>
      <c r="AF179" s="600">
        <v>1</v>
      </c>
      <c r="AG179" s="598">
        <v>0.2</v>
      </c>
      <c r="AH179" s="600"/>
      <c r="AI179" s="598"/>
      <c r="AJ179" s="598"/>
      <c r="AK179" s="600">
        <v>1</v>
      </c>
      <c r="AL179" s="598">
        <v>0.5</v>
      </c>
      <c r="AM179" s="600"/>
      <c r="AN179" s="598"/>
      <c r="AO179" s="600"/>
      <c r="AP179" s="598"/>
      <c r="AQ179" s="600"/>
      <c r="AR179" s="598"/>
      <c r="AS179" s="695">
        <v>7205</v>
      </c>
      <c r="AT179" s="600">
        <v>42</v>
      </c>
      <c r="AU179" s="602">
        <v>5.7955015868635298E-3</v>
      </c>
      <c r="AV179" s="601">
        <v>7247</v>
      </c>
      <c r="AW179" s="601">
        <v>9960</v>
      </c>
      <c r="AX179" s="598">
        <v>0.72761044176706824</v>
      </c>
      <c r="AY179" s="695">
        <v>7205</v>
      </c>
      <c r="AZ179" s="600">
        <v>42</v>
      </c>
      <c r="BA179" s="601">
        <v>7247</v>
      </c>
      <c r="BB179" s="601">
        <v>4410</v>
      </c>
      <c r="BC179" s="598">
        <v>0.61207494795281059</v>
      </c>
      <c r="BD179" s="600">
        <v>43</v>
      </c>
      <c r="BE179" s="598">
        <v>1.0238095238095237</v>
      </c>
      <c r="BF179" s="601">
        <v>4453</v>
      </c>
      <c r="BG179" s="598">
        <v>0.61446115634055476</v>
      </c>
      <c r="BH179" s="600">
        <v>51</v>
      </c>
      <c r="BI179" s="598">
        <v>1.1452953065349204E-2</v>
      </c>
      <c r="BJ179" s="600">
        <v>42</v>
      </c>
      <c r="BK179" s="600">
        <v>5</v>
      </c>
      <c r="BL179" s="600">
        <v>47</v>
      </c>
      <c r="BM179" s="598">
        <v>0.92156862745098034</v>
      </c>
      <c r="BN179" s="600">
        <v>3</v>
      </c>
      <c r="BO179" s="598">
        <v>6.7370312149112955E-4</v>
      </c>
      <c r="BP179" s="600">
        <v>447</v>
      </c>
      <c r="BQ179" s="598">
        <v>0.10038176510217831</v>
      </c>
      <c r="BR179" s="601">
        <v>450</v>
      </c>
      <c r="BS179" s="598">
        <v>0.10105546822366944</v>
      </c>
      <c r="BT179" s="600">
        <v>0</v>
      </c>
      <c r="BU179" s="598">
        <v>0</v>
      </c>
      <c r="BV179" s="600">
        <v>0</v>
      </c>
      <c r="BW179" s="598">
        <v>0</v>
      </c>
    </row>
    <row r="180" spans="1:75" s="4" customFormat="1" x14ac:dyDescent="0.2">
      <c r="A180" s="691" t="s">
        <v>647</v>
      </c>
      <c r="B180" s="691" t="s">
        <v>650</v>
      </c>
      <c r="C180" s="691" t="s">
        <v>543</v>
      </c>
      <c r="D180" s="691" t="s">
        <v>528</v>
      </c>
      <c r="E180" s="691" t="s">
        <v>504</v>
      </c>
      <c r="F180" s="691" t="s">
        <v>505</v>
      </c>
      <c r="G180" s="10" t="s">
        <v>316</v>
      </c>
      <c r="H180" s="10" t="s">
        <v>937</v>
      </c>
      <c r="I180" s="10" t="s">
        <v>937</v>
      </c>
      <c r="J180" s="10"/>
      <c r="K180" s="692"/>
      <c r="L180" s="692"/>
      <c r="M180" s="693"/>
      <c r="N180" s="692"/>
      <c r="O180" s="692"/>
      <c r="P180" s="692"/>
      <c r="Q180" s="692"/>
      <c r="R180" s="692"/>
      <c r="S180" s="692"/>
      <c r="T180" s="692"/>
      <c r="U180" s="692"/>
      <c r="V180" s="692"/>
      <c r="W180" s="692"/>
      <c r="X180" s="692"/>
      <c r="Y180" s="633"/>
      <c r="Z180" s="694">
        <v>3</v>
      </c>
      <c r="AA180" s="600">
        <v>0</v>
      </c>
      <c r="AB180" s="600">
        <v>5</v>
      </c>
      <c r="AC180" s="123">
        <v>1.6666666666666667</v>
      </c>
      <c r="AD180" s="601">
        <v>3242</v>
      </c>
      <c r="AE180" s="601">
        <v>1821.3333333333333</v>
      </c>
      <c r="AF180" s="600">
        <v>2</v>
      </c>
      <c r="AG180" s="598">
        <v>0.4</v>
      </c>
      <c r="AH180" s="600"/>
      <c r="AI180" s="598"/>
      <c r="AJ180" s="598"/>
      <c r="AK180" s="600">
        <v>1</v>
      </c>
      <c r="AL180" s="598">
        <v>0.33333333333333331</v>
      </c>
      <c r="AM180" s="600"/>
      <c r="AN180" s="598"/>
      <c r="AO180" s="600"/>
      <c r="AP180" s="598"/>
      <c r="AQ180" s="600"/>
      <c r="AR180" s="598"/>
      <c r="AS180" s="695">
        <v>9689</v>
      </c>
      <c r="AT180" s="600">
        <v>37</v>
      </c>
      <c r="AU180" s="602">
        <v>3.8042360682706148E-3</v>
      </c>
      <c r="AV180" s="601">
        <v>9726</v>
      </c>
      <c r="AW180" s="601">
        <v>13600</v>
      </c>
      <c r="AX180" s="598">
        <v>0.71514705882352936</v>
      </c>
      <c r="AY180" s="695">
        <v>9689</v>
      </c>
      <c r="AZ180" s="600">
        <v>37</v>
      </c>
      <c r="BA180" s="601">
        <v>9726</v>
      </c>
      <c r="BB180" s="601">
        <v>5438</v>
      </c>
      <c r="BC180" s="598">
        <v>0.5612550314789968</v>
      </c>
      <c r="BD180" s="600">
        <v>26</v>
      </c>
      <c r="BE180" s="598">
        <v>0.70270270270270274</v>
      </c>
      <c r="BF180" s="601">
        <v>5464</v>
      </c>
      <c r="BG180" s="598">
        <v>0.56179313181163892</v>
      </c>
      <c r="BH180" s="600">
        <v>25</v>
      </c>
      <c r="BI180" s="598">
        <v>4.5754026354319181E-3</v>
      </c>
      <c r="BJ180" s="600">
        <v>24</v>
      </c>
      <c r="BK180" s="600">
        <v>0</v>
      </c>
      <c r="BL180" s="600">
        <v>24</v>
      </c>
      <c r="BM180" s="598">
        <v>0.96</v>
      </c>
      <c r="BN180" s="600">
        <v>20</v>
      </c>
      <c r="BO180" s="598">
        <v>3.6603221083455345E-3</v>
      </c>
      <c r="BP180" s="600">
        <v>122</v>
      </c>
      <c r="BQ180" s="598">
        <v>2.2327964860907761E-2</v>
      </c>
      <c r="BR180" s="601">
        <v>142</v>
      </c>
      <c r="BS180" s="598">
        <v>2.5988286969253295E-2</v>
      </c>
      <c r="BT180" s="600">
        <v>0</v>
      </c>
      <c r="BU180" s="598">
        <v>0</v>
      </c>
      <c r="BV180" s="600">
        <v>0</v>
      </c>
      <c r="BW180" s="598">
        <v>0</v>
      </c>
    </row>
    <row r="181" spans="1:75" s="4" customFormat="1" x14ac:dyDescent="0.2">
      <c r="A181" s="691" t="s">
        <v>647</v>
      </c>
      <c r="B181" s="691" t="s">
        <v>650</v>
      </c>
      <c r="C181" s="691" t="s">
        <v>544</v>
      </c>
      <c r="D181" s="691" t="s">
        <v>528</v>
      </c>
      <c r="E181" s="691" t="s">
        <v>504</v>
      </c>
      <c r="F181" s="691" t="s">
        <v>505</v>
      </c>
      <c r="G181" s="10" t="s">
        <v>316</v>
      </c>
      <c r="H181" s="10" t="s">
        <v>937</v>
      </c>
      <c r="I181" s="10" t="s">
        <v>937</v>
      </c>
      <c r="J181" s="10"/>
      <c r="K181" s="692"/>
      <c r="L181" s="692"/>
      <c r="M181" s="693"/>
      <c r="N181" s="692"/>
      <c r="O181" s="692"/>
      <c r="P181" s="692"/>
      <c r="Q181" s="692"/>
      <c r="R181" s="692"/>
      <c r="S181" s="692"/>
      <c r="T181" s="692"/>
      <c r="U181" s="692"/>
      <c r="V181" s="692"/>
      <c r="W181" s="692"/>
      <c r="X181" s="692"/>
      <c r="Y181" s="633"/>
      <c r="Z181" s="694">
        <v>2</v>
      </c>
      <c r="AA181" s="600">
        <v>0</v>
      </c>
      <c r="AB181" s="600">
        <v>4</v>
      </c>
      <c r="AC181" s="123">
        <v>2</v>
      </c>
      <c r="AD181" s="601">
        <v>2883</v>
      </c>
      <c r="AE181" s="601">
        <v>1531.5</v>
      </c>
      <c r="AF181" s="600">
        <v>2</v>
      </c>
      <c r="AG181" s="598">
        <v>0.5</v>
      </c>
      <c r="AH181" s="600"/>
      <c r="AI181" s="598"/>
      <c r="AJ181" s="598"/>
      <c r="AK181" s="600">
        <v>2</v>
      </c>
      <c r="AL181" s="598">
        <v>1</v>
      </c>
      <c r="AM181" s="600"/>
      <c r="AN181" s="598"/>
      <c r="AO181" s="600"/>
      <c r="AP181" s="598"/>
      <c r="AQ181" s="600"/>
      <c r="AR181" s="598"/>
      <c r="AS181" s="695">
        <v>5710</v>
      </c>
      <c r="AT181" s="600">
        <v>56</v>
      </c>
      <c r="AU181" s="602">
        <v>9.7121054457162681E-3</v>
      </c>
      <c r="AV181" s="601">
        <v>5766</v>
      </c>
      <c r="AW181" s="601">
        <v>8690</v>
      </c>
      <c r="AX181" s="598">
        <v>0.66352128883774453</v>
      </c>
      <c r="AY181" s="695">
        <v>5710</v>
      </c>
      <c r="AZ181" s="600">
        <v>56</v>
      </c>
      <c r="BA181" s="601">
        <v>5766</v>
      </c>
      <c r="BB181" s="601">
        <v>3035</v>
      </c>
      <c r="BC181" s="598">
        <v>0.531523642732049</v>
      </c>
      <c r="BD181" s="600">
        <v>28</v>
      </c>
      <c r="BE181" s="598">
        <v>0.5</v>
      </c>
      <c r="BF181" s="601">
        <v>3063</v>
      </c>
      <c r="BG181" s="598">
        <v>0.53121748178980233</v>
      </c>
      <c r="BH181" s="600">
        <v>6</v>
      </c>
      <c r="BI181" s="598">
        <v>1.9588638589618022E-3</v>
      </c>
      <c r="BJ181" s="600">
        <v>3</v>
      </c>
      <c r="BK181" s="600">
        <v>3</v>
      </c>
      <c r="BL181" s="600">
        <v>6</v>
      </c>
      <c r="BM181" s="598">
        <v>1</v>
      </c>
      <c r="BN181" s="600">
        <v>12</v>
      </c>
      <c r="BO181" s="598">
        <v>3.9177277179236044E-3</v>
      </c>
      <c r="BP181" s="600">
        <v>100</v>
      </c>
      <c r="BQ181" s="598">
        <v>3.2647730982696702E-2</v>
      </c>
      <c r="BR181" s="601">
        <v>112</v>
      </c>
      <c r="BS181" s="598">
        <v>3.6565458700620307E-2</v>
      </c>
      <c r="BT181" s="600">
        <v>0</v>
      </c>
      <c r="BU181" s="598">
        <v>0</v>
      </c>
      <c r="BV181" s="600">
        <v>0</v>
      </c>
      <c r="BW181" s="598">
        <v>0</v>
      </c>
    </row>
    <row r="182" spans="1:75" s="4" customFormat="1" x14ac:dyDescent="0.2">
      <c r="A182" s="691" t="s">
        <v>651</v>
      </c>
      <c r="B182" s="691" t="s">
        <v>651</v>
      </c>
      <c r="C182" s="691" t="s">
        <v>502</v>
      </c>
      <c r="D182" s="691" t="s">
        <v>517</v>
      </c>
      <c r="E182" s="691" t="s">
        <v>518</v>
      </c>
      <c r="F182" s="691" t="s">
        <v>519</v>
      </c>
      <c r="G182" s="10" t="s">
        <v>321</v>
      </c>
      <c r="H182" s="10" t="s">
        <v>517</v>
      </c>
      <c r="I182" s="10" t="s">
        <v>517</v>
      </c>
      <c r="J182" s="10"/>
      <c r="K182" s="692"/>
      <c r="L182" s="692"/>
      <c r="M182" s="693"/>
      <c r="N182" s="692"/>
      <c r="O182" s="692"/>
      <c r="P182" s="692"/>
      <c r="Q182" s="692"/>
      <c r="R182" s="692" t="s">
        <v>1217</v>
      </c>
      <c r="S182" s="692"/>
      <c r="T182" s="696"/>
      <c r="U182" s="692"/>
      <c r="V182" s="692"/>
      <c r="W182" s="692"/>
      <c r="X182" s="692"/>
      <c r="Y182" s="633"/>
      <c r="Z182" s="694">
        <v>7</v>
      </c>
      <c r="AA182" s="600">
        <v>0</v>
      </c>
      <c r="AB182" s="600">
        <v>26</v>
      </c>
      <c r="AC182" s="123">
        <v>3.7142857142857144</v>
      </c>
      <c r="AD182" s="601">
        <v>33318.714285714283</v>
      </c>
      <c r="AE182" s="601">
        <v>11902.857142857143</v>
      </c>
      <c r="AF182" s="600"/>
      <c r="AG182" s="598"/>
      <c r="AH182" s="600"/>
      <c r="AI182" s="598"/>
      <c r="AJ182" s="598"/>
      <c r="AK182" s="600"/>
      <c r="AL182" s="598"/>
      <c r="AM182" s="600"/>
      <c r="AN182" s="598"/>
      <c r="AO182" s="600">
        <v>3</v>
      </c>
      <c r="AP182" s="598">
        <v>0.11538461538461539</v>
      </c>
      <c r="AQ182" s="600">
        <v>3</v>
      </c>
      <c r="AR182" s="598">
        <v>0.42857142857142855</v>
      </c>
      <c r="AS182" s="695">
        <v>233231</v>
      </c>
      <c r="AT182" s="600"/>
      <c r="AU182" s="602"/>
      <c r="AV182" s="601">
        <v>233231</v>
      </c>
      <c r="AW182" s="601">
        <v>353100</v>
      </c>
      <c r="AX182" s="598">
        <v>0.66052393089776262</v>
      </c>
      <c r="AY182" s="695">
        <v>233231</v>
      </c>
      <c r="AZ182" s="600"/>
      <c r="BA182" s="601">
        <v>233231</v>
      </c>
      <c r="BB182" s="601">
        <v>83320</v>
      </c>
      <c r="BC182" s="598">
        <v>0.35724239059130219</v>
      </c>
      <c r="BD182" s="600"/>
      <c r="BE182" s="598"/>
      <c r="BF182" s="601">
        <v>83320</v>
      </c>
      <c r="BG182" s="598">
        <v>0.35724239059130219</v>
      </c>
      <c r="BH182" s="600">
        <v>546</v>
      </c>
      <c r="BI182" s="598">
        <v>6.5530484877580411E-3</v>
      </c>
      <c r="BJ182" s="600">
        <v>498</v>
      </c>
      <c r="BK182" s="600"/>
      <c r="BL182" s="600">
        <v>498</v>
      </c>
      <c r="BM182" s="598">
        <v>0.91208791208791207</v>
      </c>
      <c r="BN182" s="600">
        <v>6554</v>
      </c>
      <c r="BO182" s="598">
        <v>7.8660585693710997E-2</v>
      </c>
      <c r="BP182" s="600">
        <v>6510</v>
      </c>
      <c r="BQ182" s="598">
        <v>7.8132501200192037E-2</v>
      </c>
      <c r="BR182" s="601">
        <v>13064</v>
      </c>
      <c r="BS182" s="598">
        <v>0.15679308689390303</v>
      </c>
      <c r="BT182" s="600">
        <v>13</v>
      </c>
      <c r="BU182" s="598">
        <v>0.5</v>
      </c>
      <c r="BV182" s="600">
        <v>2</v>
      </c>
      <c r="BW182" s="598">
        <v>0.2857142857142857</v>
      </c>
    </row>
    <row r="183" spans="1:75" s="4" customFormat="1" x14ac:dyDescent="0.2">
      <c r="A183" s="691" t="s">
        <v>652</v>
      </c>
      <c r="B183" s="691" t="s">
        <v>653</v>
      </c>
      <c r="C183" s="691" t="s">
        <v>502</v>
      </c>
      <c r="D183" s="691" t="s">
        <v>509</v>
      </c>
      <c r="E183" s="691" t="s">
        <v>504</v>
      </c>
      <c r="F183" s="691" t="s">
        <v>519</v>
      </c>
      <c r="G183" s="10" t="s">
        <v>321</v>
      </c>
      <c r="H183" s="10" t="s">
        <v>1110</v>
      </c>
      <c r="I183" s="10" t="s">
        <v>935</v>
      </c>
      <c r="J183" s="10"/>
      <c r="K183" s="692" t="s">
        <v>1213</v>
      </c>
      <c r="L183" s="724" t="s">
        <v>1292</v>
      </c>
      <c r="M183" s="704">
        <v>0.80763888888888891</v>
      </c>
      <c r="N183" s="692" t="s">
        <v>1211</v>
      </c>
      <c r="O183" s="692"/>
      <c r="P183" s="692" t="s">
        <v>1211</v>
      </c>
      <c r="Q183" s="692"/>
      <c r="R183" s="692" t="s">
        <v>1217</v>
      </c>
      <c r="S183" s="696">
        <v>88950</v>
      </c>
      <c r="T183" s="696">
        <v>1221</v>
      </c>
      <c r="U183" s="696" t="s">
        <v>1293</v>
      </c>
      <c r="V183" s="696">
        <v>307</v>
      </c>
      <c r="W183" s="696">
        <v>245</v>
      </c>
      <c r="X183" s="696">
        <v>0</v>
      </c>
      <c r="Y183" s="633"/>
      <c r="Z183" s="694">
        <v>1</v>
      </c>
      <c r="AA183" s="600">
        <v>0</v>
      </c>
      <c r="AB183" s="600">
        <v>7</v>
      </c>
      <c r="AC183" s="123">
        <v>7</v>
      </c>
      <c r="AD183" s="601">
        <v>88950</v>
      </c>
      <c r="AE183" s="601">
        <v>31540</v>
      </c>
      <c r="AF183" s="600">
        <v>3</v>
      </c>
      <c r="AG183" s="598">
        <v>0.42857142857142855</v>
      </c>
      <c r="AH183" s="600">
        <v>5</v>
      </c>
      <c r="AI183" s="598"/>
      <c r="AJ183" s="598" t="s">
        <v>310</v>
      </c>
      <c r="AK183" s="600">
        <v>0</v>
      </c>
      <c r="AL183" s="598">
        <v>0</v>
      </c>
      <c r="AM183" s="600">
        <v>1</v>
      </c>
      <c r="AN183" s="598"/>
      <c r="AO183" s="600"/>
      <c r="AP183" s="598"/>
      <c r="AQ183" s="600"/>
      <c r="AR183" s="598"/>
      <c r="AS183" s="695">
        <v>88807</v>
      </c>
      <c r="AT183" s="600">
        <v>143</v>
      </c>
      <c r="AU183" s="602">
        <v>1.6076447442383362E-3</v>
      </c>
      <c r="AV183" s="601">
        <v>88950</v>
      </c>
      <c r="AW183" s="601">
        <v>136500</v>
      </c>
      <c r="AX183" s="598">
        <v>0.65164835164835166</v>
      </c>
      <c r="AY183" s="695">
        <v>88807</v>
      </c>
      <c r="AZ183" s="600">
        <v>143</v>
      </c>
      <c r="BA183" s="601">
        <v>88950</v>
      </c>
      <c r="BB183" s="601">
        <v>31427</v>
      </c>
      <c r="BC183" s="598">
        <v>0.35387976173049424</v>
      </c>
      <c r="BD183" s="600">
        <v>113</v>
      </c>
      <c r="BE183" s="598">
        <v>0.79020979020979021</v>
      </c>
      <c r="BF183" s="601">
        <v>31540</v>
      </c>
      <c r="BG183" s="598">
        <v>0.35458122540753234</v>
      </c>
      <c r="BH183" s="600">
        <v>307</v>
      </c>
      <c r="BI183" s="598">
        <v>9.7336715282181352E-3</v>
      </c>
      <c r="BJ183" s="600">
        <v>245</v>
      </c>
      <c r="BK183" s="600">
        <v>0</v>
      </c>
      <c r="BL183" s="600">
        <v>245</v>
      </c>
      <c r="BM183" s="598">
        <v>0.79804560260586321</v>
      </c>
      <c r="BN183" s="600">
        <v>59</v>
      </c>
      <c r="BO183" s="598">
        <v>1.8706404565630944E-3</v>
      </c>
      <c r="BP183" s="600">
        <v>746</v>
      </c>
      <c r="BQ183" s="598">
        <v>2.3652504755865566E-2</v>
      </c>
      <c r="BR183" s="601">
        <v>805</v>
      </c>
      <c r="BS183" s="598">
        <v>2.5523145212428662E-2</v>
      </c>
      <c r="BT183" s="600">
        <v>0</v>
      </c>
      <c r="BU183" s="598">
        <v>0</v>
      </c>
      <c r="BV183" s="600">
        <v>0</v>
      </c>
      <c r="BW183" s="598">
        <v>0</v>
      </c>
    </row>
    <row r="184" spans="1:75" s="4" customFormat="1" x14ac:dyDescent="0.2">
      <c r="A184" s="691" t="s">
        <v>652</v>
      </c>
      <c r="B184" s="691" t="s">
        <v>653</v>
      </c>
      <c r="C184" s="691" t="s">
        <v>654</v>
      </c>
      <c r="D184" s="691" t="s">
        <v>527</v>
      </c>
      <c r="E184" s="691" t="s">
        <v>504</v>
      </c>
      <c r="F184" s="691" t="s">
        <v>519</v>
      </c>
      <c r="G184" s="10" t="s">
        <v>321</v>
      </c>
      <c r="H184" s="10" t="s">
        <v>1110</v>
      </c>
      <c r="I184" s="10" t="s">
        <v>935</v>
      </c>
      <c r="J184" s="591"/>
      <c r="K184" s="692"/>
      <c r="L184" s="692"/>
      <c r="M184" s="693"/>
      <c r="N184" s="692"/>
      <c r="O184" s="692"/>
      <c r="P184" s="692"/>
      <c r="Q184" s="692"/>
      <c r="R184" s="692"/>
      <c r="S184" s="692"/>
      <c r="T184" s="692"/>
      <c r="U184" s="692"/>
      <c r="V184" s="692"/>
      <c r="W184" s="692"/>
      <c r="X184" s="692"/>
      <c r="Y184" s="633"/>
      <c r="Z184" s="694">
        <v>6</v>
      </c>
      <c r="AA184" s="600">
        <v>0</v>
      </c>
      <c r="AB184" s="600">
        <v>14</v>
      </c>
      <c r="AC184" s="123">
        <v>2.3333333333333335</v>
      </c>
      <c r="AD184" s="601">
        <v>7331.166666666667</v>
      </c>
      <c r="AE184" s="601">
        <v>2715.3333333333335</v>
      </c>
      <c r="AF184" s="600">
        <v>6</v>
      </c>
      <c r="AG184" s="598">
        <v>0.42857142857142855</v>
      </c>
      <c r="AH184" s="600">
        <v>3</v>
      </c>
      <c r="AI184" s="598"/>
      <c r="AJ184" s="598"/>
      <c r="AK184" s="600">
        <v>6</v>
      </c>
      <c r="AL184" s="598">
        <v>1</v>
      </c>
      <c r="AM184" s="600">
        <v>6</v>
      </c>
      <c r="AN184" s="598"/>
      <c r="AO184" s="600">
        <v>0</v>
      </c>
      <c r="AP184" s="598">
        <v>0</v>
      </c>
      <c r="AQ184" s="600">
        <v>0</v>
      </c>
      <c r="AR184" s="598">
        <v>0</v>
      </c>
      <c r="AS184" s="695">
        <v>43923</v>
      </c>
      <c r="AT184" s="600">
        <v>64</v>
      </c>
      <c r="AU184" s="602">
        <v>1.4549753336212971E-3</v>
      </c>
      <c r="AV184" s="601">
        <v>43987</v>
      </c>
      <c r="AW184" s="601">
        <v>68000</v>
      </c>
      <c r="AX184" s="598">
        <v>0.64686764705882349</v>
      </c>
      <c r="AY184" s="695">
        <v>43923</v>
      </c>
      <c r="AZ184" s="600">
        <v>64</v>
      </c>
      <c r="BA184" s="601">
        <v>43987</v>
      </c>
      <c r="BB184" s="601">
        <v>16238</v>
      </c>
      <c r="BC184" s="598">
        <v>0.36969241627393395</v>
      </c>
      <c r="BD184" s="600">
        <v>54</v>
      </c>
      <c r="BE184" s="598">
        <v>0.84375</v>
      </c>
      <c r="BF184" s="601">
        <v>16292</v>
      </c>
      <c r="BG184" s="598">
        <v>0.37038215836497146</v>
      </c>
      <c r="BH184" s="600">
        <v>162</v>
      </c>
      <c r="BI184" s="598">
        <v>9.9435305671495208E-3</v>
      </c>
      <c r="BJ184" s="600">
        <v>128</v>
      </c>
      <c r="BK184" s="600">
        <v>0</v>
      </c>
      <c r="BL184" s="600">
        <v>128</v>
      </c>
      <c r="BM184" s="598">
        <v>0.79012345679012341</v>
      </c>
      <c r="BN184" s="600">
        <v>46</v>
      </c>
      <c r="BO184" s="598">
        <v>2.8234716425239383E-3</v>
      </c>
      <c r="BP184" s="600">
        <v>219</v>
      </c>
      <c r="BQ184" s="598">
        <v>1.3442180211146576E-2</v>
      </c>
      <c r="BR184" s="601">
        <v>265</v>
      </c>
      <c r="BS184" s="598">
        <v>1.6265651853670512E-2</v>
      </c>
      <c r="BT184" s="600">
        <v>6</v>
      </c>
      <c r="BU184" s="598">
        <v>0.42857142857142855</v>
      </c>
      <c r="BV184" s="600">
        <v>3</v>
      </c>
      <c r="BW184" s="598">
        <v>0.5</v>
      </c>
    </row>
    <row r="185" spans="1:75" s="4" customFormat="1" x14ac:dyDescent="0.2">
      <c r="A185" s="691" t="s">
        <v>652</v>
      </c>
      <c r="B185" s="691" t="s">
        <v>653</v>
      </c>
      <c r="C185" s="691" t="s">
        <v>655</v>
      </c>
      <c r="D185" s="691" t="s">
        <v>527</v>
      </c>
      <c r="E185" s="691" t="s">
        <v>504</v>
      </c>
      <c r="F185" s="691" t="s">
        <v>519</v>
      </c>
      <c r="G185" s="10" t="s">
        <v>321</v>
      </c>
      <c r="H185" s="10" t="s">
        <v>1110</v>
      </c>
      <c r="I185" s="10" t="s">
        <v>935</v>
      </c>
      <c r="J185" s="591"/>
      <c r="K185" s="692"/>
      <c r="L185" s="692"/>
      <c r="M185" s="693"/>
      <c r="N185" s="692"/>
      <c r="O185" s="692"/>
      <c r="P185" s="692"/>
      <c r="Q185" s="692"/>
      <c r="R185" s="692"/>
      <c r="S185" s="692"/>
      <c r="T185" s="692"/>
      <c r="U185" s="692"/>
      <c r="V185" s="692"/>
      <c r="W185" s="692"/>
      <c r="X185" s="692"/>
      <c r="Y185" s="633"/>
      <c r="Z185" s="694">
        <v>6</v>
      </c>
      <c r="AA185" s="600">
        <v>0</v>
      </c>
      <c r="AB185" s="600">
        <v>10</v>
      </c>
      <c r="AC185" s="123">
        <v>1.6666666666666667</v>
      </c>
      <c r="AD185" s="601">
        <v>7493.833333333333</v>
      </c>
      <c r="AE185" s="601">
        <v>2541.3333333333335</v>
      </c>
      <c r="AF185" s="600">
        <v>5</v>
      </c>
      <c r="AG185" s="598">
        <v>0.5</v>
      </c>
      <c r="AH185" s="600">
        <v>2</v>
      </c>
      <c r="AI185" s="598" t="s">
        <v>1215</v>
      </c>
      <c r="AJ185" s="598"/>
      <c r="AK185" s="600">
        <v>4</v>
      </c>
      <c r="AL185" s="598">
        <v>0.66666666666666663</v>
      </c>
      <c r="AM185" s="600">
        <v>4</v>
      </c>
      <c r="AN185" s="598"/>
      <c r="AO185" s="600">
        <v>0</v>
      </c>
      <c r="AP185" s="598">
        <v>0</v>
      </c>
      <c r="AQ185" s="600">
        <v>0</v>
      </c>
      <c r="AR185" s="598">
        <v>0</v>
      </c>
      <c r="AS185" s="695">
        <v>44884</v>
      </c>
      <c r="AT185" s="600">
        <v>79</v>
      </c>
      <c r="AU185" s="602">
        <v>1.7570002001645797E-3</v>
      </c>
      <c r="AV185" s="601">
        <v>44963</v>
      </c>
      <c r="AW185" s="601">
        <v>68500</v>
      </c>
      <c r="AX185" s="598">
        <v>0.65639416058394162</v>
      </c>
      <c r="AY185" s="695">
        <v>44884</v>
      </c>
      <c r="AZ185" s="600">
        <v>79</v>
      </c>
      <c r="BA185" s="601">
        <v>44963</v>
      </c>
      <c r="BB185" s="601">
        <v>15178</v>
      </c>
      <c r="BC185" s="598">
        <v>0.33816059174761609</v>
      </c>
      <c r="BD185" s="600">
        <v>70</v>
      </c>
      <c r="BE185" s="598">
        <v>0.88607594936708856</v>
      </c>
      <c r="BF185" s="601">
        <v>15248</v>
      </c>
      <c r="BG185" s="598">
        <v>0.33912327914062673</v>
      </c>
      <c r="BH185" s="600">
        <v>142</v>
      </c>
      <c r="BI185" s="598">
        <v>9.3126967471143761E-3</v>
      </c>
      <c r="BJ185" s="600">
        <v>117</v>
      </c>
      <c r="BK185" s="600">
        <v>0</v>
      </c>
      <c r="BL185" s="600">
        <v>117</v>
      </c>
      <c r="BM185" s="598">
        <v>0.823943661971831</v>
      </c>
      <c r="BN185" s="600">
        <v>29</v>
      </c>
      <c r="BO185" s="598">
        <v>1.9018887722980064E-3</v>
      </c>
      <c r="BP185" s="600">
        <v>252</v>
      </c>
      <c r="BQ185" s="598">
        <v>1.6526757607555089E-2</v>
      </c>
      <c r="BR185" s="601">
        <v>281</v>
      </c>
      <c r="BS185" s="598">
        <v>1.8428646379853097E-2</v>
      </c>
      <c r="BT185" s="600">
        <v>3</v>
      </c>
      <c r="BU185" s="598">
        <v>0.3</v>
      </c>
      <c r="BV185" s="600">
        <v>3</v>
      </c>
      <c r="BW185" s="598">
        <v>0.5</v>
      </c>
    </row>
    <row r="186" spans="1:75" s="4" customFormat="1" x14ac:dyDescent="0.2">
      <c r="A186" s="691" t="s">
        <v>656</v>
      </c>
      <c r="B186" s="691" t="s">
        <v>1294</v>
      </c>
      <c r="C186" s="691" t="s">
        <v>502</v>
      </c>
      <c r="D186" s="691" t="s">
        <v>517</v>
      </c>
      <c r="E186" s="691" t="s">
        <v>518</v>
      </c>
      <c r="F186" s="691" t="s">
        <v>519</v>
      </c>
      <c r="G186" s="77" t="s">
        <v>319</v>
      </c>
      <c r="H186" s="10" t="s">
        <v>517</v>
      </c>
      <c r="I186" s="10" t="s">
        <v>517</v>
      </c>
      <c r="J186" s="591"/>
      <c r="K186" s="692"/>
      <c r="L186" s="692"/>
      <c r="M186" s="693"/>
      <c r="N186" s="692"/>
      <c r="O186" s="692"/>
      <c r="P186" s="692"/>
      <c r="Q186" s="692"/>
      <c r="R186" s="692" t="s">
        <v>1217</v>
      </c>
      <c r="S186" s="692"/>
      <c r="T186" s="692"/>
      <c r="U186" s="692"/>
      <c r="V186" s="692"/>
      <c r="W186" s="692"/>
      <c r="X186" s="692"/>
      <c r="Y186" s="633"/>
      <c r="Z186" s="694">
        <v>7</v>
      </c>
      <c r="AA186" s="600">
        <v>0</v>
      </c>
      <c r="AB186" s="600">
        <v>18</v>
      </c>
      <c r="AC186" s="123">
        <v>2.5714285714285716</v>
      </c>
      <c r="AD186" s="601">
        <v>15018.714285714286</v>
      </c>
      <c r="AE186" s="601">
        <v>6871.4285714285716</v>
      </c>
      <c r="AF186" s="600"/>
      <c r="AG186" s="598"/>
      <c r="AH186" s="600"/>
      <c r="AI186" s="598"/>
      <c r="AJ186" s="598"/>
      <c r="AK186" s="600"/>
      <c r="AL186" s="598"/>
      <c r="AM186" s="600"/>
      <c r="AN186" s="598"/>
      <c r="AO186" s="600">
        <v>4</v>
      </c>
      <c r="AP186" s="598">
        <v>0.22222222222222221</v>
      </c>
      <c r="AQ186" s="600">
        <v>4</v>
      </c>
      <c r="AR186" s="598">
        <v>0.5714285714285714</v>
      </c>
      <c r="AS186" s="695">
        <v>105131</v>
      </c>
      <c r="AT186" s="600"/>
      <c r="AU186" s="602"/>
      <c r="AV186" s="601">
        <v>105131</v>
      </c>
      <c r="AW186" s="601">
        <v>153000</v>
      </c>
      <c r="AX186" s="598">
        <v>0.68713071895424838</v>
      </c>
      <c r="AY186" s="601">
        <v>105131</v>
      </c>
      <c r="AZ186" s="600"/>
      <c r="BA186" s="601">
        <v>105131</v>
      </c>
      <c r="BB186" s="601">
        <v>48100</v>
      </c>
      <c r="BC186" s="598">
        <v>0.45752442191171017</v>
      </c>
      <c r="BD186" s="600"/>
      <c r="BE186" s="598"/>
      <c r="BF186" s="601">
        <v>48100</v>
      </c>
      <c r="BG186" s="598">
        <v>0.45752442191171017</v>
      </c>
      <c r="BH186" s="600">
        <v>381</v>
      </c>
      <c r="BI186" s="598">
        <v>7.9209979209979211E-3</v>
      </c>
      <c r="BJ186" s="600">
        <v>318</v>
      </c>
      <c r="BK186" s="600"/>
      <c r="BL186" s="600">
        <v>318</v>
      </c>
      <c r="BM186" s="598">
        <v>0.83464566929133854</v>
      </c>
      <c r="BN186" s="600">
        <v>4941</v>
      </c>
      <c r="BO186" s="598">
        <v>0.10272349272349272</v>
      </c>
      <c r="BP186" s="600">
        <v>2179</v>
      </c>
      <c r="BQ186" s="598">
        <v>4.5301455301455303E-2</v>
      </c>
      <c r="BR186" s="601">
        <v>7120</v>
      </c>
      <c r="BS186" s="598">
        <v>0.14802494802494803</v>
      </c>
      <c r="BT186" s="600">
        <v>8</v>
      </c>
      <c r="BU186" s="598">
        <v>0.44444444444444442</v>
      </c>
      <c r="BV186" s="600">
        <v>2</v>
      </c>
      <c r="BW186" s="598">
        <v>0.2857142857142857</v>
      </c>
    </row>
    <row r="187" spans="1:75" s="4" customFormat="1" x14ac:dyDescent="0.2">
      <c r="A187" s="691" t="s">
        <v>656</v>
      </c>
      <c r="B187" s="691" t="s">
        <v>657</v>
      </c>
      <c r="C187" s="691" t="s">
        <v>502</v>
      </c>
      <c r="D187" s="691" t="s">
        <v>503</v>
      </c>
      <c r="E187" s="691" t="s">
        <v>504</v>
      </c>
      <c r="F187" s="691" t="s">
        <v>519</v>
      </c>
      <c r="G187" s="77" t="s">
        <v>319</v>
      </c>
      <c r="H187" s="10" t="s">
        <v>1109</v>
      </c>
      <c r="I187" s="10" t="s">
        <v>934</v>
      </c>
      <c r="J187" s="10"/>
      <c r="K187" s="692"/>
      <c r="L187" s="692"/>
      <c r="M187" s="693"/>
      <c r="N187" s="692"/>
      <c r="O187" s="692"/>
      <c r="P187" s="692"/>
      <c r="Q187" s="692"/>
      <c r="R187" s="692"/>
      <c r="S187" s="692"/>
      <c r="T187" s="692"/>
      <c r="U187" s="692"/>
      <c r="V187" s="692"/>
      <c r="W187" s="692"/>
      <c r="X187" s="692"/>
      <c r="Y187" s="633" t="s">
        <v>1210</v>
      </c>
      <c r="Z187" s="694">
        <v>6</v>
      </c>
      <c r="AA187" s="694">
        <v>6</v>
      </c>
      <c r="AB187" s="694">
        <v>6</v>
      </c>
      <c r="AC187" s="123">
        <v>1</v>
      </c>
      <c r="AD187" s="601">
        <v>1007.3333333333334</v>
      </c>
      <c r="AE187" s="601"/>
      <c r="AF187" s="600"/>
      <c r="AG187" s="598"/>
      <c r="AH187" s="600"/>
      <c r="AI187" s="598"/>
      <c r="AJ187" s="598"/>
      <c r="AK187" s="600"/>
      <c r="AL187" s="598"/>
      <c r="AM187" s="600"/>
      <c r="AN187" s="598"/>
      <c r="AO187" s="600">
        <v>5</v>
      </c>
      <c r="AP187" s="598">
        <v>0.83333333333333337</v>
      </c>
      <c r="AQ187" s="600">
        <v>5</v>
      </c>
      <c r="AR187" s="598">
        <v>0.83333333333333337</v>
      </c>
      <c r="AS187" s="695">
        <v>6044</v>
      </c>
      <c r="AT187" s="600"/>
      <c r="AU187" s="602"/>
      <c r="AV187" s="601">
        <v>6044</v>
      </c>
      <c r="AW187" s="601"/>
      <c r="AX187" s="598"/>
      <c r="AY187" s="601"/>
      <c r="AZ187" s="601"/>
      <c r="BA187" s="601"/>
      <c r="BB187" s="600"/>
      <c r="BC187" s="598"/>
      <c r="BD187" s="600"/>
      <c r="BE187" s="598"/>
      <c r="BF187" s="600"/>
      <c r="BG187" s="598"/>
      <c r="BH187" s="600" t="s">
        <v>323</v>
      </c>
      <c r="BI187" s="598"/>
      <c r="BJ187" s="600"/>
      <c r="BK187" s="600"/>
      <c r="BL187" s="600"/>
      <c r="BM187" s="598"/>
      <c r="BN187" s="600"/>
      <c r="BO187" s="598"/>
      <c r="BP187" s="600"/>
      <c r="BQ187" s="598"/>
      <c r="BR187" s="601"/>
      <c r="BS187" s="598"/>
      <c r="BT187" s="600">
        <v>3</v>
      </c>
      <c r="BU187" s="598">
        <v>0.5</v>
      </c>
      <c r="BV187" s="600">
        <v>3</v>
      </c>
      <c r="BW187" s="598">
        <v>0.5</v>
      </c>
    </row>
    <row r="188" spans="1:75" s="4" customFormat="1" x14ac:dyDescent="0.2">
      <c r="A188" s="691" t="s">
        <v>656</v>
      </c>
      <c r="B188" s="691" t="s">
        <v>658</v>
      </c>
      <c r="C188" s="691" t="s">
        <v>659</v>
      </c>
      <c r="D188" s="691" t="s">
        <v>507</v>
      </c>
      <c r="E188" s="691" t="s">
        <v>504</v>
      </c>
      <c r="F188" s="691" t="s">
        <v>519</v>
      </c>
      <c r="G188" s="77" t="s">
        <v>319</v>
      </c>
      <c r="H188" s="10" t="s">
        <v>1109</v>
      </c>
      <c r="I188" s="10" t="s">
        <v>934</v>
      </c>
      <c r="J188" s="591"/>
      <c r="K188" s="692"/>
      <c r="L188" s="692"/>
      <c r="M188" s="693"/>
      <c r="N188" s="692"/>
      <c r="O188" s="692"/>
      <c r="P188" s="692"/>
      <c r="Q188" s="692"/>
      <c r="R188" s="692"/>
      <c r="S188" s="692"/>
      <c r="T188" s="692"/>
      <c r="U188" s="692"/>
      <c r="V188" s="692"/>
      <c r="W188" s="692"/>
      <c r="X188" s="692"/>
      <c r="Y188" s="692" t="s">
        <v>510</v>
      </c>
      <c r="Z188" s="694">
        <v>1</v>
      </c>
      <c r="AA188" s="694">
        <v>1</v>
      </c>
      <c r="AB188" s="694">
        <v>1</v>
      </c>
      <c r="AC188" s="123">
        <v>1</v>
      </c>
      <c r="AD188" s="601">
        <v>1816</v>
      </c>
      <c r="AE188" s="601"/>
      <c r="AF188" s="600"/>
      <c r="AG188" s="598"/>
      <c r="AH188" s="600"/>
      <c r="AI188" s="598"/>
      <c r="AJ188" s="598"/>
      <c r="AK188" s="600"/>
      <c r="AL188" s="598"/>
      <c r="AM188" s="600"/>
      <c r="AN188" s="598"/>
      <c r="AO188" s="600">
        <v>1</v>
      </c>
      <c r="AP188" s="598">
        <v>1</v>
      </c>
      <c r="AQ188" s="600">
        <v>1</v>
      </c>
      <c r="AR188" s="598">
        <v>1</v>
      </c>
      <c r="AS188" s="695">
        <v>1811</v>
      </c>
      <c r="AT188" s="600">
        <v>5</v>
      </c>
      <c r="AU188" s="602">
        <v>2.7533039647577094E-3</v>
      </c>
      <c r="AV188" s="601">
        <v>1816</v>
      </c>
      <c r="AW188" s="601">
        <v>2590</v>
      </c>
      <c r="AX188" s="598">
        <v>0.70115830115830113</v>
      </c>
      <c r="AY188" s="601"/>
      <c r="AZ188" s="601"/>
      <c r="BA188" s="601"/>
      <c r="BB188" s="600"/>
      <c r="BC188" s="598"/>
      <c r="BD188" s="600"/>
      <c r="BE188" s="598"/>
      <c r="BF188" s="600"/>
      <c r="BG188" s="598"/>
      <c r="BH188" s="600" t="s">
        <v>323</v>
      </c>
      <c r="BI188" s="598"/>
      <c r="BJ188" s="600"/>
      <c r="BK188" s="600"/>
      <c r="BL188" s="600"/>
      <c r="BM188" s="598"/>
      <c r="BN188" s="600"/>
      <c r="BO188" s="598"/>
      <c r="BP188" s="600"/>
      <c r="BQ188" s="598"/>
      <c r="BR188" s="601"/>
      <c r="BS188" s="598"/>
      <c r="BT188" s="600">
        <v>0</v>
      </c>
      <c r="BU188" s="598">
        <v>0</v>
      </c>
      <c r="BV188" s="600">
        <v>0</v>
      </c>
      <c r="BW188" s="598">
        <v>0</v>
      </c>
    </row>
    <row r="189" spans="1:75" s="4" customFormat="1" x14ac:dyDescent="0.2">
      <c r="A189" s="691" t="s">
        <v>656</v>
      </c>
      <c r="B189" s="691" t="s">
        <v>658</v>
      </c>
      <c r="C189" s="691" t="s">
        <v>660</v>
      </c>
      <c r="D189" s="691" t="s">
        <v>507</v>
      </c>
      <c r="E189" s="691" t="s">
        <v>504</v>
      </c>
      <c r="F189" s="691" t="s">
        <v>519</v>
      </c>
      <c r="G189" s="77" t="s">
        <v>319</v>
      </c>
      <c r="H189" s="10" t="s">
        <v>1109</v>
      </c>
      <c r="I189" s="10" t="s">
        <v>934</v>
      </c>
      <c r="J189" s="10"/>
      <c r="K189" s="692"/>
      <c r="L189" s="692"/>
      <c r="M189" s="693"/>
      <c r="N189" s="692"/>
      <c r="O189" s="692"/>
      <c r="P189" s="692"/>
      <c r="Q189" s="692"/>
      <c r="R189" s="692"/>
      <c r="S189" s="692"/>
      <c r="T189" s="692"/>
      <c r="U189" s="692"/>
      <c r="V189" s="692"/>
      <c r="W189" s="692"/>
      <c r="X189" s="692"/>
      <c r="Y189" s="692" t="s">
        <v>510</v>
      </c>
      <c r="Z189" s="694">
        <v>1</v>
      </c>
      <c r="AA189" s="694">
        <v>1</v>
      </c>
      <c r="AB189" s="694">
        <v>1</v>
      </c>
      <c r="AC189" s="123">
        <v>1</v>
      </c>
      <c r="AD189" s="601">
        <v>1562</v>
      </c>
      <c r="AE189" s="601"/>
      <c r="AF189" s="600"/>
      <c r="AG189" s="598"/>
      <c r="AH189" s="600"/>
      <c r="AI189" s="598"/>
      <c r="AJ189" s="598"/>
      <c r="AK189" s="600"/>
      <c r="AL189" s="598"/>
      <c r="AM189" s="600"/>
      <c r="AN189" s="598"/>
      <c r="AO189" s="600">
        <v>1</v>
      </c>
      <c r="AP189" s="598">
        <v>1</v>
      </c>
      <c r="AQ189" s="600">
        <v>1</v>
      </c>
      <c r="AR189" s="598">
        <v>1</v>
      </c>
      <c r="AS189" s="695">
        <v>1562</v>
      </c>
      <c r="AT189" s="600">
        <v>0</v>
      </c>
      <c r="AU189" s="602">
        <v>0</v>
      </c>
      <c r="AV189" s="601">
        <v>1562</v>
      </c>
      <c r="AW189" s="601">
        <v>2620</v>
      </c>
      <c r="AX189" s="598">
        <v>0.59618320610687026</v>
      </c>
      <c r="AY189" s="601"/>
      <c r="AZ189" s="601"/>
      <c r="BA189" s="601"/>
      <c r="BB189" s="600"/>
      <c r="BC189" s="598"/>
      <c r="BD189" s="600"/>
      <c r="BE189" s="598"/>
      <c r="BF189" s="600"/>
      <c r="BG189" s="598"/>
      <c r="BH189" s="600" t="s">
        <v>323</v>
      </c>
      <c r="BI189" s="598"/>
      <c r="BJ189" s="600"/>
      <c r="BK189" s="600"/>
      <c r="BL189" s="600"/>
      <c r="BM189" s="598"/>
      <c r="BN189" s="600"/>
      <c r="BO189" s="598"/>
      <c r="BP189" s="600"/>
      <c r="BQ189" s="598"/>
      <c r="BR189" s="601"/>
      <c r="BS189" s="598"/>
      <c r="BT189" s="600">
        <v>0</v>
      </c>
      <c r="BU189" s="598">
        <v>0</v>
      </c>
      <c r="BV189" s="600">
        <v>0</v>
      </c>
      <c r="BW189" s="598">
        <v>0</v>
      </c>
    </row>
    <row r="190" spans="1:75" s="4" customFormat="1" x14ac:dyDescent="0.2">
      <c r="A190" s="691" t="s">
        <v>656</v>
      </c>
      <c r="B190" s="691" t="s">
        <v>658</v>
      </c>
      <c r="C190" s="691" t="s">
        <v>661</v>
      </c>
      <c r="D190" s="691" t="s">
        <v>507</v>
      </c>
      <c r="E190" s="691" t="s">
        <v>504</v>
      </c>
      <c r="F190" s="691" t="s">
        <v>519</v>
      </c>
      <c r="G190" s="77" t="s">
        <v>319</v>
      </c>
      <c r="H190" s="10" t="s">
        <v>1109</v>
      </c>
      <c r="I190" s="10" t="s">
        <v>934</v>
      </c>
      <c r="J190" s="10"/>
      <c r="K190" s="692"/>
      <c r="L190" s="692"/>
      <c r="M190" s="693"/>
      <c r="N190" s="692"/>
      <c r="O190" s="692"/>
      <c r="P190" s="692"/>
      <c r="Q190" s="692"/>
      <c r="R190" s="692"/>
      <c r="S190" s="692"/>
      <c r="T190" s="692"/>
      <c r="U190" s="692"/>
      <c r="V190" s="692"/>
      <c r="W190" s="692"/>
      <c r="X190" s="692"/>
      <c r="Y190" s="692" t="s">
        <v>510</v>
      </c>
      <c r="Z190" s="694">
        <v>1</v>
      </c>
      <c r="AA190" s="694">
        <v>1</v>
      </c>
      <c r="AB190" s="694">
        <v>1</v>
      </c>
      <c r="AC190" s="123">
        <v>1</v>
      </c>
      <c r="AD190" s="601">
        <v>2069</v>
      </c>
      <c r="AE190" s="601"/>
      <c r="AF190" s="600"/>
      <c r="AG190" s="598"/>
      <c r="AH190" s="600"/>
      <c r="AI190" s="598"/>
      <c r="AJ190" s="598"/>
      <c r="AK190" s="600"/>
      <c r="AL190" s="598"/>
      <c r="AM190" s="600"/>
      <c r="AN190" s="598"/>
      <c r="AO190" s="600">
        <v>1</v>
      </c>
      <c r="AP190" s="598">
        <v>1</v>
      </c>
      <c r="AQ190" s="600">
        <v>1</v>
      </c>
      <c r="AR190" s="598">
        <v>1</v>
      </c>
      <c r="AS190" s="695">
        <v>2055</v>
      </c>
      <c r="AT190" s="600">
        <v>14</v>
      </c>
      <c r="AU190" s="602">
        <v>6.7665538907684874E-3</v>
      </c>
      <c r="AV190" s="601">
        <v>2069</v>
      </c>
      <c r="AW190" s="601">
        <v>2930</v>
      </c>
      <c r="AX190" s="598">
        <v>0.70614334470989759</v>
      </c>
      <c r="AY190" s="601"/>
      <c r="AZ190" s="601"/>
      <c r="BA190" s="601"/>
      <c r="BB190" s="600"/>
      <c r="BC190" s="598"/>
      <c r="BD190" s="600"/>
      <c r="BE190" s="598"/>
      <c r="BF190" s="600"/>
      <c r="BG190" s="598"/>
      <c r="BH190" s="600" t="s">
        <v>323</v>
      </c>
      <c r="BI190" s="598"/>
      <c r="BJ190" s="600"/>
      <c r="BK190" s="600"/>
      <c r="BL190" s="600"/>
      <c r="BM190" s="598"/>
      <c r="BN190" s="600"/>
      <c r="BO190" s="598"/>
      <c r="BP190" s="600"/>
      <c r="BQ190" s="598"/>
      <c r="BR190" s="601"/>
      <c r="BS190" s="598"/>
      <c r="BT190" s="600">
        <v>0</v>
      </c>
      <c r="BU190" s="598">
        <v>0</v>
      </c>
      <c r="BV190" s="600">
        <v>0</v>
      </c>
      <c r="BW190" s="598">
        <v>0</v>
      </c>
    </row>
    <row r="191" spans="1:75" s="4" customFormat="1" x14ac:dyDescent="0.2">
      <c r="A191" s="691" t="s">
        <v>656</v>
      </c>
      <c r="B191" s="691" t="s">
        <v>658</v>
      </c>
      <c r="C191" s="691" t="s">
        <v>662</v>
      </c>
      <c r="D191" s="691" t="s">
        <v>507</v>
      </c>
      <c r="E191" s="691" t="s">
        <v>504</v>
      </c>
      <c r="F191" s="691" t="s">
        <v>519</v>
      </c>
      <c r="G191" s="77" t="s">
        <v>319</v>
      </c>
      <c r="H191" s="10" t="s">
        <v>1109</v>
      </c>
      <c r="I191" s="10" t="s">
        <v>934</v>
      </c>
      <c r="J191" s="10"/>
      <c r="K191" s="692"/>
      <c r="L191" s="692"/>
      <c r="M191" s="693"/>
      <c r="N191" s="692"/>
      <c r="O191" s="692"/>
      <c r="P191" s="692"/>
      <c r="Q191" s="692"/>
      <c r="R191" s="692"/>
      <c r="S191" s="692"/>
      <c r="T191" s="692"/>
      <c r="U191" s="692"/>
      <c r="V191" s="692"/>
      <c r="W191" s="692"/>
      <c r="X191" s="692"/>
      <c r="Y191" s="692" t="s">
        <v>510</v>
      </c>
      <c r="Z191" s="694">
        <v>1</v>
      </c>
      <c r="AA191" s="694">
        <v>1</v>
      </c>
      <c r="AB191" s="694">
        <v>1</v>
      </c>
      <c r="AC191" s="123">
        <v>1</v>
      </c>
      <c r="AD191" s="601">
        <v>1733</v>
      </c>
      <c r="AE191" s="601"/>
      <c r="AF191" s="600"/>
      <c r="AG191" s="598"/>
      <c r="AH191" s="600"/>
      <c r="AI191" s="598"/>
      <c r="AJ191" s="598"/>
      <c r="AK191" s="600"/>
      <c r="AL191" s="598"/>
      <c r="AM191" s="600"/>
      <c r="AN191" s="598"/>
      <c r="AO191" s="600">
        <v>1</v>
      </c>
      <c r="AP191" s="598">
        <v>1</v>
      </c>
      <c r="AQ191" s="600">
        <v>1</v>
      </c>
      <c r="AR191" s="598">
        <v>1</v>
      </c>
      <c r="AS191" s="695">
        <v>1724</v>
      </c>
      <c r="AT191" s="600">
        <v>9</v>
      </c>
      <c r="AU191" s="602">
        <v>5.1933064050779E-3</v>
      </c>
      <c r="AV191" s="601">
        <v>1733</v>
      </c>
      <c r="AW191" s="601">
        <v>2530</v>
      </c>
      <c r="AX191" s="598">
        <v>0.68498023715415024</v>
      </c>
      <c r="AY191" s="601"/>
      <c r="AZ191" s="601"/>
      <c r="BA191" s="601"/>
      <c r="BB191" s="600"/>
      <c r="BC191" s="598"/>
      <c r="BD191" s="600"/>
      <c r="BE191" s="598"/>
      <c r="BF191" s="600"/>
      <c r="BG191" s="598"/>
      <c r="BH191" s="600" t="s">
        <v>323</v>
      </c>
      <c r="BI191" s="598"/>
      <c r="BJ191" s="600"/>
      <c r="BK191" s="600"/>
      <c r="BL191" s="600"/>
      <c r="BM191" s="598"/>
      <c r="BN191" s="600"/>
      <c r="BO191" s="598"/>
      <c r="BP191" s="600"/>
      <c r="BQ191" s="598"/>
      <c r="BR191" s="601"/>
      <c r="BS191" s="598"/>
      <c r="BT191" s="600">
        <v>1</v>
      </c>
      <c r="BU191" s="598">
        <v>1</v>
      </c>
      <c r="BV191" s="600">
        <v>1</v>
      </c>
      <c r="BW191" s="598">
        <v>1</v>
      </c>
    </row>
    <row r="192" spans="1:75" s="4" customFormat="1" x14ac:dyDescent="0.2">
      <c r="A192" s="691" t="s">
        <v>656</v>
      </c>
      <c r="B192" s="691" t="s">
        <v>663</v>
      </c>
      <c r="C192" s="691" t="s">
        <v>502</v>
      </c>
      <c r="D192" s="691" t="s">
        <v>509</v>
      </c>
      <c r="E192" s="691" t="s">
        <v>504</v>
      </c>
      <c r="F192" s="691" t="s">
        <v>519</v>
      </c>
      <c r="G192" s="77" t="s">
        <v>319</v>
      </c>
      <c r="H192" s="10" t="s">
        <v>1109</v>
      </c>
      <c r="I192" s="10" t="s">
        <v>934</v>
      </c>
      <c r="J192" s="10"/>
      <c r="K192" s="692" t="s">
        <v>1213</v>
      </c>
      <c r="L192" s="724" t="s">
        <v>1295</v>
      </c>
      <c r="M192" s="724" t="s">
        <v>1296</v>
      </c>
      <c r="N192" s="692" t="s">
        <v>1213</v>
      </c>
      <c r="O192" s="696" t="s">
        <v>1297</v>
      </c>
      <c r="P192" s="692" t="s">
        <v>1211</v>
      </c>
      <c r="Q192" s="692"/>
      <c r="R192" s="692" t="s">
        <v>1217</v>
      </c>
      <c r="S192" s="700">
        <v>49602</v>
      </c>
      <c r="T192" s="696">
        <v>689</v>
      </c>
      <c r="U192" s="696">
        <v>12</v>
      </c>
      <c r="V192" s="696">
        <v>117</v>
      </c>
      <c r="W192" s="696">
        <v>104</v>
      </c>
      <c r="X192" s="696">
        <v>6</v>
      </c>
      <c r="Y192" s="633"/>
      <c r="Z192" s="694">
        <v>1</v>
      </c>
      <c r="AA192" s="600">
        <v>0</v>
      </c>
      <c r="AB192" s="600">
        <v>3</v>
      </c>
      <c r="AC192" s="123">
        <v>3</v>
      </c>
      <c r="AD192" s="601">
        <v>49598</v>
      </c>
      <c r="AE192" s="601">
        <v>20723</v>
      </c>
      <c r="AF192" s="600">
        <v>1</v>
      </c>
      <c r="AG192" s="598">
        <v>0.33333333333333331</v>
      </c>
      <c r="AH192" s="600">
        <v>0</v>
      </c>
      <c r="AI192" s="598" t="s">
        <v>1215</v>
      </c>
      <c r="AJ192" s="598" t="s">
        <v>434</v>
      </c>
      <c r="AK192" s="600">
        <v>1</v>
      </c>
      <c r="AL192" s="598">
        <v>1</v>
      </c>
      <c r="AM192" s="600">
        <v>1</v>
      </c>
      <c r="AN192" s="598"/>
      <c r="AO192" s="600"/>
      <c r="AP192" s="598"/>
      <c r="AQ192" s="600"/>
      <c r="AR192" s="598"/>
      <c r="AS192" s="695">
        <v>49546</v>
      </c>
      <c r="AT192" s="600">
        <v>52</v>
      </c>
      <c r="AU192" s="602">
        <v>1.048429372152103E-3</v>
      </c>
      <c r="AV192" s="601">
        <v>49598</v>
      </c>
      <c r="AW192" s="601">
        <v>73570</v>
      </c>
      <c r="AX192" s="598">
        <v>0.67416066331385072</v>
      </c>
      <c r="AY192" s="695">
        <v>49546</v>
      </c>
      <c r="AZ192" s="600">
        <v>52</v>
      </c>
      <c r="BA192" s="601">
        <v>49598</v>
      </c>
      <c r="BB192" s="601">
        <v>20673</v>
      </c>
      <c r="BC192" s="598">
        <v>0.41724861744641345</v>
      </c>
      <c r="BD192" s="600">
        <v>50</v>
      </c>
      <c r="BE192" s="598">
        <v>0.96153846153846156</v>
      </c>
      <c r="BF192" s="601">
        <v>20723</v>
      </c>
      <c r="BG192" s="598">
        <v>0.41781926690592364</v>
      </c>
      <c r="BH192" s="600">
        <v>117</v>
      </c>
      <c r="BI192" s="598">
        <v>5.6459006900545288E-3</v>
      </c>
      <c r="BJ192" s="600">
        <v>104</v>
      </c>
      <c r="BK192" s="600">
        <v>6</v>
      </c>
      <c r="BL192" s="600">
        <v>110</v>
      </c>
      <c r="BM192" s="598">
        <v>0.94017094017094016</v>
      </c>
      <c r="BN192" s="600">
        <v>12</v>
      </c>
      <c r="BO192" s="598">
        <v>5.7906673744149019E-4</v>
      </c>
      <c r="BP192" s="600">
        <v>572</v>
      </c>
      <c r="BQ192" s="598">
        <v>2.7602181151377695E-2</v>
      </c>
      <c r="BR192" s="601">
        <v>584</v>
      </c>
      <c r="BS192" s="598">
        <v>2.8181247888819188E-2</v>
      </c>
      <c r="BT192" s="600">
        <v>0</v>
      </c>
      <c r="BU192" s="598">
        <v>0</v>
      </c>
      <c r="BV192" s="600">
        <v>0</v>
      </c>
      <c r="BW192" s="598">
        <v>0</v>
      </c>
    </row>
    <row r="193" spans="1:75" s="4" customFormat="1" x14ac:dyDescent="0.2">
      <c r="A193" s="691" t="s">
        <v>656</v>
      </c>
      <c r="B193" s="691" t="s">
        <v>663</v>
      </c>
      <c r="C193" s="691" t="s">
        <v>664</v>
      </c>
      <c r="D193" s="691" t="s">
        <v>515</v>
      </c>
      <c r="E193" s="691" t="s">
        <v>504</v>
      </c>
      <c r="F193" s="691" t="s">
        <v>519</v>
      </c>
      <c r="G193" s="77" t="s">
        <v>319</v>
      </c>
      <c r="H193" s="10" t="s">
        <v>1109</v>
      </c>
      <c r="I193" s="10" t="s">
        <v>934</v>
      </c>
      <c r="J193" s="10"/>
      <c r="K193" s="692"/>
      <c r="L193" s="692"/>
      <c r="M193" s="693"/>
      <c r="N193" s="692"/>
      <c r="O193" s="692"/>
      <c r="P193" s="692"/>
      <c r="Q193" s="692"/>
      <c r="R193" s="692"/>
      <c r="S193" s="692"/>
      <c r="T193" s="692"/>
      <c r="U193" s="692"/>
      <c r="V193" s="692"/>
      <c r="W193" s="692"/>
      <c r="X193" s="692"/>
      <c r="Y193" s="633"/>
      <c r="Z193" s="694">
        <v>2</v>
      </c>
      <c r="AA193" s="600">
        <v>0</v>
      </c>
      <c r="AB193" s="600">
        <v>4</v>
      </c>
      <c r="AC193" s="123">
        <v>2</v>
      </c>
      <c r="AD193" s="601">
        <v>3041.5</v>
      </c>
      <c r="AE193" s="601">
        <v>850</v>
      </c>
      <c r="AF193" s="600">
        <v>2</v>
      </c>
      <c r="AG193" s="598">
        <v>0.5</v>
      </c>
      <c r="AH193" s="600">
        <v>0</v>
      </c>
      <c r="AI193" s="598"/>
      <c r="AJ193" s="598"/>
      <c r="AK193" s="600">
        <v>1</v>
      </c>
      <c r="AL193" s="598">
        <v>0.5</v>
      </c>
      <c r="AM193" s="600">
        <v>1</v>
      </c>
      <c r="AN193" s="598"/>
      <c r="AO193" s="600">
        <v>0</v>
      </c>
      <c r="AP193" s="598">
        <v>0</v>
      </c>
      <c r="AQ193" s="600">
        <v>0</v>
      </c>
      <c r="AR193" s="598">
        <v>0</v>
      </c>
      <c r="AS193" s="695">
        <v>6082</v>
      </c>
      <c r="AT193" s="600">
        <v>1</v>
      </c>
      <c r="AU193" s="602">
        <v>1.6439256945586061E-4</v>
      </c>
      <c r="AV193" s="601">
        <v>6083</v>
      </c>
      <c r="AW193" s="601">
        <v>10350</v>
      </c>
      <c r="AX193" s="598">
        <v>0.58772946859903386</v>
      </c>
      <c r="AY193" s="695">
        <v>6082</v>
      </c>
      <c r="AZ193" s="600">
        <v>1</v>
      </c>
      <c r="BA193" s="601">
        <v>6083</v>
      </c>
      <c r="BB193" s="601">
        <v>1699</v>
      </c>
      <c r="BC193" s="598">
        <v>0.27934889838868793</v>
      </c>
      <c r="BD193" s="600">
        <v>1</v>
      </c>
      <c r="BE193" s="598">
        <v>1</v>
      </c>
      <c r="BF193" s="601">
        <v>1700</v>
      </c>
      <c r="BG193" s="598">
        <v>0.27946736807496303</v>
      </c>
      <c r="BH193" s="600">
        <v>11</v>
      </c>
      <c r="BI193" s="598">
        <v>6.4705882352941177E-3</v>
      </c>
      <c r="BJ193" s="600">
        <v>10</v>
      </c>
      <c r="BK193" s="600">
        <v>0</v>
      </c>
      <c r="BL193" s="600">
        <v>10</v>
      </c>
      <c r="BM193" s="598">
        <v>0.90909090909090906</v>
      </c>
      <c r="BN193" s="600">
        <v>2</v>
      </c>
      <c r="BO193" s="598">
        <v>1.176470588235294E-3</v>
      </c>
      <c r="BP193" s="600">
        <v>19</v>
      </c>
      <c r="BQ193" s="598">
        <v>1.1176470588235295E-2</v>
      </c>
      <c r="BR193" s="601">
        <v>21</v>
      </c>
      <c r="BS193" s="598">
        <v>1.2352941176470587E-2</v>
      </c>
      <c r="BT193" s="600">
        <v>1</v>
      </c>
      <c r="BU193" s="598">
        <v>0.25</v>
      </c>
      <c r="BV193" s="600">
        <v>1</v>
      </c>
      <c r="BW193" s="598">
        <v>0.5</v>
      </c>
    </row>
    <row r="194" spans="1:75" s="4" customFormat="1" x14ac:dyDescent="0.2">
      <c r="A194" s="691" t="s">
        <v>656</v>
      </c>
      <c r="B194" s="691" t="s">
        <v>663</v>
      </c>
      <c r="C194" s="691" t="s">
        <v>665</v>
      </c>
      <c r="D194" s="691" t="s">
        <v>515</v>
      </c>
      <c r="E194" s="691" t="s">
        <v>504</v>
      </c>
      <c r="F194" s="691" t="s">
        <v>519</v>
      </c>
      <c r="G194" s="77" t="s">
        <v>319</v>
      </c>
      <c r="H194" s="10" t="s">
        <v>1109</v>
      </c>
      <c r="I194" s="10" t="s">
        <v>934</v>
      </c>
      <c r="J194" s="10"/>
      <c r="K194" s="692"/>
      <c r="L194" s="692"/>
      <c r="M194" s="693"/>
      <c r="N194" s="692"/>
      <c r="O194" s="692"/>
      <c r="P194" s="692"/>
      <c r="Q194" s="692"/>
      <c r="R194" s="692"/>
      <c r="S194" s="692"/>
      <c r="T194" s="692"/>
      <c r="U194" s="692"/>
      <c r="V194" s="692"/>
      <c r="W194" s="692"/>
      <c r="X194" s="692"/>
      <c r="Y194" s="633"/>
      <c r="Z194" s="694">
        <v>6</v>
      </c>
      <c r="AA194" s="600">
        <v>0</v>
      </c>
      <c r="AB194" s="600">
        <v>12</v>
      </c>
      <c r="AC194" s="123">
        <v>2</v>
      </c>
      <c r="AD194" s="601">
        <v>3296</v>
      </c>
      <c r="AE194" s="601">
        <v>1262.5</v>
      </c>
      <c r="AF194" s="600">
        <v>5</v>
      </c>
      <c r="AG194" s="598">
        <v>0.41666666666666669</v>
      </c>
      <c r="AH194" s="600">
        <v>0</v>
      </c>
      <c r="AI194" s="598"/>
      <c r="AJ194" s="598"/>
      <c r="AK194" s="600">
        <v>5</v>
      </c>
      <c r="AL194" s="598">
        <v>0.83333333333333337</v>
      </c>
      <c r="AM194" s="600">
        <v>5</v>
      </c>
      <c r="AN194" s="598"/>
      <c r="AO194" s="600">
        <v>0</v>
      </c>
      <c r="AP194" s="598">
        <v>0</v>
      </c>
      <c r="AQ194" s="600">
        <v>0</v>
      </c>
      <c r="AR194" s="598">
        <v>0</v>
      </c>
      <c r="AS194" s="695">
        <v>19760</v>
      </c>
      <c r="AT194" s="600">
        <v>16</v>
      </c>
      <c r="AU194" s="602">
        <v>8.090614886731392E-4</v>
      </c>
      <c r="AV194" s="601">
        <v>19776</v>
      </c>
      <c r="AW194" s="601">
        <v>29600</v>
      </c>
      <c r="AX194" s="598">
        <v>0.66810810810810806</v>
      </c>
      <c r="AY194" s="695">
        <v>19760</v>
      </c>
      <c r="AZ194" s="600">
        <v>16</v>
      </c>
      <c r="BA194" s="601">
        <v>19776</v>
      </c>
      <c r="BB194" s="601">
        <v>7559</v>
      </c>
      <c r="BC194" s="598">
        <v>0.38254048582995953</v>
      </c>
      <c r="BD194" s="600">
        <v>16</v>
      </c>
      <c r="BE194" s="598">
        <v>1</v>
      </c>
      <c r="BF194" s="601">
        <v>7575</v>
      </c>
      <c r="BG194" s="598">
        <v>0.38304004854368934</v>
      </c>
      <c r="BH194" s="600">
        <v>47</v>
      </c>
      <c r="BI194" s="598">
        <v>6.2046204620462043E-3</v>
      </c>
      <c r="BJ194" s="600">
        <v>43</v>
      </c>
      <c r="BK194" s="600">
        <v>2</v>
      </c>
      <c r="BL194" s="600">
        <v>45</v>
      </c>
      <c r="BM194" s="598">
        <v>0.95744680851063835</v>
      </c>
      <c r="BN194" s="600">
        <v>22</v>
      </c>
      <c r="BO194" s="598">
        <v>2.9042904290429044E-3</v>
      </c>
      <c r="BP194" s="600">
        <v>162</v>
      </c>
      <c r="BQ194" s="598">
        <v>2.1386138613861388E-2</v>
      </c>
      <c r="BR194" s="601">
        <v>184</v>
      </c>
      <c r="BS194" s="598">
        <v>2.429042904290429E-2</v>
      </c>
      <c r="BT194" s="600">
        <v>4</v>
      </c>
      <c r="BU194" s="598">
        <v>0.33333333333333331</v>
      </c>
      <c r="BV194" s="600">
        <v>3</v>
      </c>
      <c r="BW194" s="598">
        <v>0.5</v>
      </c>
    </row>
    <row r="195" spans="1:75" s="4" customFormat="1" x14ac:dyDescent="0.2">
      <c r="A195" s="691" t="s">
        <v>656</v>
      </c>
      <c r="B195" s="691" t="s">
        <v>663</v>
      </c>
      <c r="C195" s="691" t="s">
        <v>974</v>
      </c>
      <c r="D195" s="691" t="s">
        <v>515</v>
      </c>
      <c r="E195" s="691" t="s">
        <v>504</v>
      </c>
      <c r="F195" s="691" t="s">
        <v>519</v>
      </c>
      <c r="G195" s="77" t="s">
        <v>319</v>
      </c>
      <c r="H195" s="10" t="s">
        <v>1109</v>
      </c>
      <c r="I195" s="10" t="s">
        <v>934</v>
      </c>
      <c r="J195" s="10"/>
      <c r="K195" s="692"/>
      <c r="L195" s="692"/>
      <c r="M195" s="693"/>
      <c r="N195" s="692"/>
      <c r="O195" s="692"/>
      <c r="P195" s="692"/>
      <c r="Q195" s="692"/>
      <c r="R195" s="692"/>
      <c r="S195" s="692"/>
      <c r="T195" s="692"/>
      <c r="U195" s="692"/>
      <c r="V195" s="692"/>
      <c r="W195" s="692"/>
      <c r="X195" s="692"/>
      <c r="Y195" s="633"/>
      <c r="Z195" s="694">
        <v>2</v>
      </c>
      <c r="AA195" s="600">
        <v>0</v>
      </c>
      <c r="AB195" s="600">
        <v>5</v>
      </c>
      <c r="AC195" s="123">
        <v>2.5</v>
      </c>
      <c r="AD195" s="601">
        <v>4461</v>
      </c>
      <c r="AE195" s="601">
        <v>2364</v>
      </c>
      <c r="AF195" s="600">
        <v>1</v>
      </c>
      <c r="AG195" s="598">
        <v>0.2</v>
      </c>
      <c r="AH195" s="600">
        <v>0</v>
      </c>
      <c r="AI195" s="598"/>
      <c r="AJ195" s="598"/>
      <c r="AK195" s="600">
        <v>0</v>
      </c>
      <c r="AL195" s="598">
        <v>0</v>
      </c>
      <c r="AM195" s="600">
        <v>0</v>
      </c>
      <c r="AN195" s="598"/>
      <c r="AO195" s="600">
        <v>0</v>
      </c>
      <c r="AP195" s="598">
        <v>0</v>
      </c>
      <c r="AQ195" s="600">
        <v>0</v>
      </c>
      <c r="AR195" s="598">
        <v>0</v>
      </c>
      <c r="AS195" s="695">
        <v>8920</v>
      </c>
      <c r="AT195" s="600">
        <v>2</v>
      </c>
      <c r="AU195" s="602">
        <v>2.2416498542927594E-4</v>
      </c>
      <c r="AV195" s="601">
        <v>8922</v>
      </c>
      <c r="AW195" s="601">
        <v>12050</v>
      </c>
      <c r="AX195" s="598">
        <v>0.74041493775933609</v>
      </c>
      <c r="AY195" s="695">
        <v>8920</v>
      </c>
      <c r="AZ195" s="600">
        <v>2</v>
      </c>
      <c r="BA195" s="601">
        <v>8922</v>
      </c>
      <c r="BB195" s="601">
        <v>4725</v>
      </c>
      <c r="BC195" s="598">
        <v>0.5297085201793722</v>
      </c>
      <c r="BD195" s="600">
        <v>3</v>
      </c>
      <c r="BE195" s="598">
        <v>1.5</v>
      </c>
      <c r="BF195" s="601">
        <v>4728</v>
      </c>
      <c r="BG195" s="598">
        <v>0.52992602555480839</v>
      </c>
      <c r="BH195" s="600">
        <v>31</v>
      </c>
      <c r="BI195" s="598">
        <v>6.5566835871404402E-3</v>
      </c>
      <c r="BJ195" s="600">
        <v>27</v>
      </c>
      <c r="BK195" s="600">
        <v>1</v>
      </c>
      <c r="BL195" s="600">
        <v>28</v>
      </c>
      <c r="BM195" s="598">
        <v>0.90322580645161288</v>
      </c>
      <c r="BN195" s="600">
        <v>7</v>
      </c>
      <c r="BO195" s="598">
        <v>1.4805414551607445E-3</v>
      </c>
      <c r="BP195" s="600">
        <v>144</v>
      </c>
      <c r="BQ195" s="598">
        <v>3.0456852791878174E-2</v>
      </c>
      <c r="BR195" s="601">
        <v>151</v>
      </c>
      <c r="BS195" s="598">
        <v>3.1937394247038918E-2</v>
      </c>
      <c r="BT195" s="600">
        <v>1</v>
      </c>
      <c r="BU195" s="598">
        <v>0.2</v>
      </c>
      <c r="BV195" s="600">
        <v>1</v>
      </c>
      <c r="BW195" s="598">
        <v>0.5</v>
      </c>
    </row>
    <row r="196" spans="1:75" s="4" customFormat="1" x14ac:dyDescent="0.2">
      <c r="A196" s="691" t="s">
        <v>656</v>
      </c>
      <c r="B196" s="691" t="s">
        <v>663</v>
      </c>
      <c r="C196" s="691" t="s">
        <v>666</v>
      </c>
      <c r="D196" s="691" t="s">
        <v>515</v>
      </c>
      <c r="E196" s="691" t="s">
        <v>504</v>
      </c>
      <c r="F196" s="691" t="s">
        <v>519</v>
      </c>
      <c r="G196" s="77" t="s">
        <v>319</v>
      </c>
      <c r="H196" s="10" t="s">
        <v>1109</v>
      </c>
      <c r="I196" s="10" t="s">
        <v>934</v>
      </c>
      <c r="J196" s="167"/>
      <c r="K196" s="692"/>
      <c r="L196" s="692"/>
      <c r="M196" s="693"/>
      <c r="N196" s="692"/>
      <c r="O196" s="692"/>
      <c r="P196" s="692"/>
      <c r="Q196" s="692"/>
      <c r="R196" s="692"/>
      <c r="S196" s="692"/>
      <c r="T196" s="692"/>
      <c r="U196" s="692"/>
      <c r="V196" s="692"/>
      <c r="W196" s="692"/>
      <c r="X196" s="692"/>
      <c r="Y196" s="633"/>
      <c r="Z196" s="694">
        <v>2</v>
      </c>
      <c r="AA196" s="600">
        <v>0</v>
      </c>
      <c r="AB196" s="600">
        <v>4</v>
      </c>
      <c r="AC196" s="123">
        <v>2</v>
      </c>
      <c r="AD196" s="601">
        <v>3820.5</v>
      </c>
      <c r="AE196" s="601">
        <v>1793</v>
      </c>
      <c r="AF196" s="600">
        <v>1</v>
      </c>
      <c r="AG196" s="598">
        <v>0.25</v>
      </c>
      <c r="AH196" s="600">
        <v>0</v>
      </c>
      <c r="AI196" s="598"/>
      <c r="AJ196" s="598"/>
      <c r="AK196" s="600">
        <v>1</v>
      </c>
      <c r="AL196" s="598">
        <v>0.5</v>
      </c>
      <c r="AM196" s="600">
        <v>1</v>
      </c>
      <c r="AN196" s="598"/>
      <c r="AO196" s="600">
        <v>0</v>
      </c>
      <c r="AP196" s="598">
        <v>0</v>
      </c>
      <c r="AQ196" s="600">
        <v>0</v>
      </c>
      <c r="AR196" s="598">
        <v>0</v>
      </c>
      <c r="AS196" s="695">
        <v>7632</v>
      </c>
      <c r="AT196" s="600">
        <v>9</v>
      </c>
      <c r="AU196" s="602">
        <v>1.1778563015312131E-3</v>
      </c>
      <c r="AV196" s="601">
        <v>7641</v>
      </c>
      <c r="AW196" s="601">
        <v>10900</v>
      </c>
      <c r="AX196" s="598">
        <v>0.70100917431192655</v>
      </c>
      <c r="AY196" s="695">
        <v>7632</v>
      </c>
      <c r="AZ196" s="600">
        <v>9</v>
      </c>
      <c r="BA196" s="601">
        <v>7641</v>
      </c>
      <c r="BB196" s="601">
        <v>3578</v>
      </c>
      <c r="BC196" s="598">
        <v>0.46881551362683438</v>
      </c>
      <c r="BD196" s="600">
        <v>8</v>
      </c>
      <c r="BE196" s="598">
        <v>0.88888888888888884</v>
      </c>
      <c r="BF196" s="601">
        <v>3586</v>
      </c>
      <c r="BG196" s="598">
        <v>0.46931029969899229</v>
      </c>
      <c r="BH196" s="600">
        <v>14</v>
      </c>
      <c r="BI196" s="598">
        <v>3.9040713887339654E-3</v>
      </c>
      <c r="BJ196" s="600">
        <v>13</v>
      </c>
      <c r="BK196" s="600">
        <v>0</v>
      </c>
      <c r="BL196" s="600">
        <v>13</v>
      </c>
      <c r="BM196" s="598">
        <v>0.9285714285714286</v>
      </c>
      <c r="BN196" s="600">
        <v>2</v>
      </c>
      <c r="BO196" s="598">
        <v>5.5772448410485224E-4</v>
      </c>
      <c r="BP196" s="600">
        <v>156</v>
      </c>
      <c r="BQ196" s="598">
        <v>4.350250976017847E-2</v>
      </c>
      <c r="BR196" s="601">
        <v>158</v>
      </c>
      <c r="BS196" s="598">
        <v>4.4060234244283326E-2</v>
      </c>
      <c r="BT196" s="600">
        <v>1</v>
      </c>
      <c r="BU196" s="598">
        <v>0.25</v>
      </c>
      <c r="BV196" s="600">
        <v>0</v>
      </c>
      <c r="BW196" s="598">
        <v>0</v>
      </c>
    </row>
    <row r="197" spans="1:75" s="4" customFormat="1" x14ac:dyDescent="0.2">
      <c r="A197" s="691" t="s">
        <v>656</v>
      </c>
      <c r="B197" s="691" t="s">
        <v>663</v>
      </c>
      <c r="C197" s="691" t="s">
        <v>667</v>
      </c>
      <c r="D197" s="691" t="s">
        <v>515</v>
      </c>
      <c r="E197" s="691" t="s">
        <v>504</v>
      </c>
      <c r="F197" s="691" t="s">
        <v>519</v>
      </c>
      <c r="G197" s="77" t="s">
        <v>319</v>
      </c>
      <c r="H197" s="10" t="s">
        <v>1109</v>
      </c>
      <c r="I197" s="10" t="s">
        <v>934</v>
      </c>
      <c r="J197" s="10"/>
      <c r="K197" s="692"/>
      <c r="L197" s="692"/>
      <c r="M197" s="693"/>
      <c r="N197" s="692"/>
      <c r="O197" s="692"/>
      <c r="P197" s="692"/>
      <c r="Q197" s="692"/>
      <c r="R197" s="692"/>
      <c r="S197" s="692"/>
      <c r="T197" s="692"/>
      <c r="U197" s="692"/>
      <c r="V197" s="692"/>
      <c r="W197" s="692"/>
      <c r="X197" s="692"/>
      <c r="Y197" s="692" t="s">
        <v>510</v>
      </c>
      <c r="Z197" s="694">
        <v>1</v>
      </c>
      <c r="AA197" s="694">
        <v>1</v>
      </c>
      <c r="AB197" s="694">
        <v>1</v>
      </c>
      <c r="AC197" s="123">
        <v>1</v>
      </c>
      <c r="AD197" s="601">
        <v>3628</v>
      </c>
      <c r="AE197" s="601"/>
      <c r="AF197" s="600">
        <v>1</v>
      </c>
      <c r="AG197" s="598">
        <v>1</v>
      </c>
      <c r="AH197" s="600">
        <v>0</v>
      </c>
      <c r="AI197" s="598"/>
      <c r="AJ197" s="598"/>
      <c r="AK197" s="600">
        <v>1</v>
      </c>
      <c r="AL197" s="598">
        <v>1</v>
      </c>
      <c r="AM197" s="600">
        <v>1</v>
      </c>
      <c r="AN197" s="598"/>
      <c r="AO197" s="600">
        <v>0</v>
      </c>
      <c r="AP197" s="598">
        <v>0</v>
      </c>
      <c r="AQ197" s="600">
        <v>0</v>
      </c>
      <c r="AR197" s="598">
        <v>0</v>
      </c>
      <c r="AS197" s="695">
        <v>3617</v>
      </c>
      <c r="AT197" s="600">
        <v>11</v>
      </c>
      <c r="AU197" s="602">
        <v>3.031973539140022E-3</v>
      </c>
      <c r="AV197" s="601">
        <v>3628</v>
      </c>
      <c r="AW197" s="601">
        <v>5550</v>
      </c>
      <c r="AX197" s="598">
        <v>0.65369369369369368</v>
      </c>
      <c r="AY197" s="601"/>
      <c r="AZ197" s="601"/>
      <c r="BA197" s="601"/>
      <c r="BB197" s="600"/>
      <c r="BC197" s="598"/>
      <c r="BD197" s="600"/>
      <c r="BE197" s="598"/>
      <c r="BF197" s="600"/>
      <c r="BG197" s="598"/>
      <c r="BH197" s="600" t="s">
        <v>323</v>
      </c>
      <c r="BI197" s="598"/>
      <c r="BJ197" s="600"/>
      <c r="BK197" s="600"/>
      <c r="BL197" s="600"/>
      <c r="BM197" s="598"/>
      <c r="BN197" s="600"/>
      <c r="BO197" s="598"/>
      <c r="BP197" s="600"/>
      <c r="BQ197" s="598"/>
      <c r="BR197" s="601"/>
      <c r="BS197" s="598"/>
      <c r="BT197" s="600">
        <v>0</v>
      </c>
      <c r="BU197" s="598">
        <v>0</v>
      </c>
      <c r="BV197" s="600">
        <v>0</v>
      </c>
      <c r="BW197" s="598">
        <v>0</v>
      </c>
    </row>
    <row r="198" spans="1:75" s="4" customFormat="1" x14ac:dyDescent="0.2">
      <c r="A198" s="691" t="s">
        <v>656</v>
      </c>
      <c r="B198" s="691" t="s">
        <v>663</v>
      </c>
      <c r="C198" s="691" t="s">
        <v>668</v>
      </c>
      <c r="D198" s="691" t="s">
        <v>515</v>
      </c>
      <c r="E198" s="691" t="s">
        <v>504</v>
      </c>
      <c r="F198" s="691" t="s">
        <v>519</v>
      </c>
      <c r="G198" s="77" t="s">
        <v>319</v>
      </c>
      <c r="H198" s="10" t="s">
        <v>1109</v>
      </c>
      <c r="I198" s="10" t="s">
        <v>934</v>
      </c>
      <c r="J198" s="10"/>
      <c r="K198" s="692"/>
      <c r="L198" s="692"/>
      <c r="M198" s="693"/>
      <c r="N198" s="692"/>
      <c r="O198" s="692"/>
      <c r="P198" s="692"/>
      <c r="Q198" s="692"/>
      <c r="R198" s="692"/>
      <c r="S198" s="692"/>
      <c r="T198" s="692"/>
      <c r="U198" s="692"/>
      <c r="V198" s="692"/>
      <c r="W198" s="692"/>
      <c r="X198" s="692"/>
      <c r="Y198" s="633"/>
      <c r="Z198" s="694">
        <v>1</v>
      </c>
      <c r="AA198" s="600">
        <v>0</v>
      </c>
      <c r="AB198" s="600">
        <v>2</v>
      </c>
      <c r="AC198" s="123">
        <v>2</v>
      </c>
      <c r="AD198" s="601">
        <v>3548</v>
      </c>
      <c r="AE198" s="601">
        <v>1523</v>
      </c>
      <c r="AF198" s="600">
        <v>2</v>
      </c>
      <c r="AG198" s="598">
        <v>1</v>
      </c>
      <c r="AH198" s="600">
        <v>0</v>
      </c>
      <c r="AI198" s="598"/>
      <c r="AJ198" s="598"/>
      <c r="AK198" s="600">
        <v>1</v>
      </c>
      <c r="AL198" s="598">
        <v>1</v>
      </c>
      <c r="AM198" s="600">
        <v>1</v>
      </c>
      <c r="AN198" s="598"/>
      <c r="AO198" s="600">
        <v>0</v>
      </c>
      <c r="AP198" s="598">
        <v>0</v>
      </c>
      <c r="AQ198" s="600">
        <v>0</v>
      </c>
      <c r="AR198" s="598">
        <v>0</v>
      </c>
      <c r="AS198" s="695">
        <v>3535</v>
      </c>
      <c r="AT198" s="600">
        <v>13</v>
      </c>
      <c r="AU198" s="602">
        <v>3.6640360766629085E-3</v>
      </c>
      <c r="AV198" s="601">
        <v>3548</v>
      </c>
      <c r="AW198" s="601">
        <v>5120</v>
      </c>
      <c r="AX198" s="598">
        <v>0.69296875000000002</v>
      </c>
      <c r="AY198" s="695">
        <v>3535</v>
      </c>
      <c r="AZ198" s="600">
        <v>13</v>
      </c>
      <c r="BA198" s="601">
        <v>3548</v>
      </c>
      <c r="BB198" s="601">
        <v>1509</v>
      </c>
      <c r="BC198" s="598">
        <v>0.42687411598302688</v>
      </c>
      <c r="BD198" s="600">
        <v>14</v>
      </c>
      <c r="BE198" s="598">
        <v>1.0769230769230769</v>
      </c>
      <c r="BF198" s="601">
        <v>1523</v>
      </c>
      <c r="BG198" s="598">
        <v>0.42925591882750846</v>
      </c>
      <c r="BH198" s="600">
        <v>5</v>
      </c>
      <c r="BI198" s="598">
        <v>3.2829940906106371E-3</v>
      </c>
      <c r="BJ198" s="600">
        <v>2</v>
      </c>
      <c r="BK198" s="600">
        <v>3</v>
      </c>
      <c r="BL198" s="600">
        <v>5</v>
      </c>
      <c r="BM198" s="598">
        <v>1</v>
      </c>
      <c r="BN198" s="600">
        <v>1</v>
      </c>
      <c r="BO198" s="598">
        <v>6.5659881812212733E-4</v>
      </c>
      <c r="BP198" s="600">
        <v>87</v>
      </c>
      <c r="BQ198" s="598">
        <v>5.7124097176625081E-2</v>
      </c>
      <c r="BR198" s="601">
        <v>88</v>
      </c>
      <c r="BS198" s="598">
        <v>5.7780695994747208E-2</v>
      </c>
      <c r="BT198" s="600">
        <v>1</v>
      </c>
      <c r="BU198" s="598">
        <v>0.5</v>
      </c>
      <c r="BV198" s="600">
        <v>1</v>
      </c>
      <c r="BW198" s="598">
        <v>1</v>
      </c>
    </row>
    <row r="199" spans="1:75" s="4" customFormat="1" x14ac:dyDescent="0.2">
      <c r="A199" s="691" t="s">
        <v>669</v>
      </c>
      <c r="B199" s="691" t="s">
        <v>670</v>
      </c>
      <c r="C199" s="691" t="s">
        <v>502</v>
      </c>
      <c r="D199" s="691" t="s">
        <v>509</v>
      </c>
      <c r="E199" s="691" t="s">
        <v>504</v>
      </c>
      <c r="F199" s="691" t="s">
        <v>519</v>
      </c>
      <c r="G199" s="595" t="s">
        <v>321</v>
      </c>
      <c r="H199" s="10" t="s">
        <v>1112</v>
      </c>
      <c r="I199" s="10" t="s">
        <v>934</v>
      </c>
      <c r="J199" s="10"/>
      <c r="K199" s="692" t="s">
        <v>1211</v>
      </c>
      <c r="L199" s="692"/>
      <c r="M199" s="693">
        <v>0.64583333333333337</v>
      </c>
      <c r="N199" s="692" t="s">
        <v>1211</v>
      </c>
      <c r="O199" s="692"/>
      <c r="P199" s="692" t="s">
        <v>1211</v>
      </c>
      <c r="Q199" s="692"/>
      <c r="R199" s="692" t="s">
        <v>1217</v>
      </c>
      <c r="S199" s="696">
        <v>12428</v>
      </c>
      <c r="T199" s="696">
        <v>178</v>
      </c>
      <c r="U199" s="696" t="s">
        <v>438</v>
      </c>
      <c r="V199" s="696" t="s">
        <v>438</v>
      </c>
      <c r="W199" s="696">
        <v>34</v>
      </c>
      <c r="X199" s="696" t="s">
        <v>438</v>
      </c>
      <c r="Y199" s="633"/>
      <c r="Z199" s="694">
        <v>1</v>
      </c>
      <c r="AA199" s="600">
        <v>0</v>
      </c>
      <c r="AB199" s="600">
        <v>2</v>
      </c>
      <c r="AC199" s="123">
        <v>2</v>
      </c>
      <c r="AD199" s="601">
        <v>12428</v>
      </c>
      <c r="AE199" s="601">
        <v>5358</v>
      </c>
      <c r="AF199" s="600">
        <v>1</v>
      </c>
      <c r="AG199" s="598">
        <v>0.5</v>
      </c>
      <c r="AH199" s="600">
        <v>0</v>
      </c>
      <c r="AI199" s="598" t="s">
        <v>1215</v>
      </c>
      <c r="AJ199" s="598" t="s">
        <v>434</v>
      </c>
      <c r="AK199" s="600">
        <v>1</v>
      </c>
      <c r="AL199" s="598">
        <v>1</v>
      </c>
      <c r="AM199" s="600">
        <v>1</v>
      </c>
      <c r="AN199" s="598"/>
      <c r="AO199" s="600"/>
      <c r="AP199" s="598"/>
      <c r="AQ199" s="600"/>
      <c r="AR199" s="598"/>
      <c r="AS199" s="695">
        <v>12406</v>
      </c>
      <c r="AT199" s="600">
        <v>22</v>
      </c>
      <c r="AU199" s="602">
        <v>1.7701963308657869E-3</v>
      </c>
      <c r="AV199" s="601">
        <v>12428</v>
      </c>
      <c r="AW199" s="601">
        <v>17670</v>
      </c>
      <c r="AX199" s="598">
        <v>0.70333899264289756</v>
      </c>
      <c r="AY199" s="695">
        <v>12406</v>
      </c>
      <c r="AZ199" s="600">
        <v>22</v>
      </c>
      <c r="BA199" s="601">
        <v>12428</v>
      </c>
      <c r="BB199" s="601">
        <v>5341</v>
      </c>
      <c r="BC199" s="598">
        <v>0.43051749153635338</v>
      </c>
      <c r="BD199" s="600">
        <v>17</v>
      </c>
      <c r="BE199" s="598">
        <v>0.77272727272727271</v>
      </c>
      <c r="BF199" s="601">
        <v>5358</v>
      </c>
      <c r="BG199" s="598">
        <v>0.4311232700354039</v>
      </c>
      <c r="BH199" s="600">
        <v>34</v>
      </c>
      <c r="BI199" s="598">
        <v>6.3456513624486751E-3</v>
      </c>
      <c r="BJ199" s="600">
        <v>34</v>
      </c>
      <c r="BK199" s="600">
        <v>0</v>
      </c>
      <c r="BL199" s="600">
        <v>34</v>
      </c>
      <c r="BM199" s="598">
        <v>1</v>
      </c>
      <c r="BN199" s="600">
        <v>5</v>
      </c>
      <c r="BO199" s="598">
        <v>9.3318402388951102E-4</v>
      </c>
      <c r="BP199" s="600">
        <v>184</v>
      </c>
      <c r="BQ199" s="598">
        <v>3.4341172079134008E-2</v>
      </c>
      <c r="BR199" s="601">
        <v>189</v>
      </c>
      <c r="BS199" s="598">
        <v>3.5274356103023513E-2</v>
      </c>
      <c r="BT199" s="600">
        <v>0</v>
      </c>
      <c r="BU199" s="598">
        <v>0</v>
      </c>
      <c r="BV199" s="600">
        <v>0</v>
      </c>
      <c r="BW199" s="598">
        <v>0</v>
      </c>
    </row>
    <row r="200" spans="1:75" s="4" customFormat="1" x14ac:dyDescent="0.2">
      <c r="A200" s="691" t="s">
        <v>669</v>
      </c>
      <c r="B200" s="691" t="s">
        <v>670</v>
      </c>
      <c r="C200" s="691" t="s">
        <v>671</v>
      </c>
      <c r="D200" s="691" t="s">
        <v>515</v>
      </c>
      <c r="E200" s="691" t="s">
        <v>504</v>
      </c>
      <c r="F200" s="691" t="s">
        <v>519</v>
      </c>
      <c r="G200" s="595" t="s">
        <v>321</v>
      </c>
      <c r="H200" s="10" t="s">
        <v>1112</v>
      </c>
      <c r="I200" s="10" t="s">
        <v>934</v>
      </c>
      <c r="J200" s="10"/>
      <c r="K200" s="692"/>
      <c r="L200" s="692"/>
      <c r="M200" s="693"/>
      <c r="N200" s="692"/>
      <c r="O200" s="692"/>
      <c r="P200" s="692"/>
      <c r="Q200" s="692"/>
      <c r="R200" s="692"/>
      <c r="S200" s="692"/>
      <c r="T200" s="692"/>
      <c r="U200" s="692"/>
      <c r="V200" s="692"/>
      <c r="W200" s="692"/>
      <c r="X200" s="692"/>
      <c r="Y200" s="633"/>
      <c r="Z200" s="694">
        <v>4</v>
      </c>
      <c r="AA200" s="600">
        <v>0</v>
      </c>
      <c r="AB200" s="600">
        <v>8</v>
      </c>
      <c r="AC200" s="123">
        <v>2</v>
      </c>
      <c r="AD200" s="601">
        <v>1045.75</v>
      </c>
      <c r="AE200" s="601">
        <v>517.75</v>
      </c>
      <c r="AF200" s="600">
        <v>3</v>
      </c>
      <c r="AG200" s="598">
        <v>0.375</v>
      </c>
      <c r="AH200" s="600">
        <v>0</v>
      </c>
      <c r="AI200" s="598"/>
      <c r="AJ200" s="598"/>
      <c r="AK200" s="600">
        <v>3</v>
      </c>
      <c r="AL200" s="598">
        <v>0.75</v>
      </c>
      <c r="AM200" s="600">
        <v>3</v>
      </c>
      <c r="AN200" s="598"/>
      <c r="AO200" s="600">
        <v>0</v>
      </c>
      <c r="AP200" s="598">
        <v>0</v>
      </c>
      <c r="AQ200" s="600">
        <v>0</v>
      </c>
      <c r="AR200" s="598">
        <v>0</v>
      </c>
      <c r="AS200" s="695">
        <v>4178</v>
      </c>
      <c r="AT200" s="600">
        <v>5</v>
      </c>
      <c r="AU200" s="602">
        <v>1.1953143676786994E-3</v>
      </c>
      <c r="AV200" s="601">
        <v>4183</v>
      </c>
      <c r="AW200" s="601">
        <v>5810</v>
      </c>
      <c r="AX200" s="598">
        <v>0.7199655765920826</v>
      </c>
      <c r="AY200" s="695">
        <v>4178</v>
      </c>
      <c r="AZ200" s="600">
        <v>5</v>
      </c>
      <c r="BA200" s="601">
        <v>4183</v>
      </c>
      <c r="BB200" s="601">
        <v>2067</v>
      </c>
      <c r="BC200" s="598">
        <v>0.49473432264241263</v>
      </c>
      <c r="BD200" s="600">
        <v>4</v>
      </c>
      <c r="BE200" s="598">
        <v>0.8</v>
      </c>
      <c r="BF200" s="601">
        <v>2071</v>
      </c>
      <c r="BG200" s="598">
        <v>0.49509921109251731</v>
      </c>
      <c r="BH200" s="600">
        <v>9</v>
      </c>
      <c r="BI200" s="598">
        <v>4.3457267020762915E-3</v>
      </c>
      <c r="BJ200" s="600">
        <v>9</v>
      </c>
      <c r="BK200" s="600">
        <v>0</v>
      </c>
      <c r="BL200" s="600">
        <v>9</v>
      </c>
      <c r="BM200" s="598">
        <v>1</v>
      </c>
      <c r="BN200" s="600">
        <v>1</v>
      </c>
      <c r="BO200" s="598">
        <v>4.8285852245292128E-4</v>
      </c>
      <c r="BP200" s="600">
        <v>21</v>
      </c>
      <c r="BQ200" s="598">
        <v>1.0140028971511348E-2</v>
      </c>
      <c r="BR200" s="601">
        <v>22</v>
      </c>
      <c r="BS200" s="598">
        <v>1.0622887493964268E-2</v>
      </c>
      <c r="BT200" s="600">
        <v>2</v>
      </c>
      <c r="BU200" s="598">
        <v>0.25</v>
      </c>
      <c r="BV200" s="600">
        <v>1</v>
      </c>
      <c r="BW200" s="598">
        <v>0.25</v>
      </c>
    </row>
    <row r="201" spans="1:75" s="4" customFormat="1" x14ac:dyDescent="0.2">
      <c r="A201" s="691" t="s">
        <v>669</v>
      </c>
      <c r="B201" s="691" t="s">
        <v>670</v>
      </c>
      <c r="C201" s="691" t="s">
        <v>672</v>
      </c>
      <c r="D201" s="691" t="s">
        <v>515</v>
      </c>
      <c r="E201" s="691" t="s">
        <v>504</v>
      </c>
      <c r="F201" s="691" t="s">
        <v>519</v>
      </c>
      <c r="G201" s="595" t="s">
        <v>321</v>
      </c>
      <c r="H201" s="10" t="s">
        <v>1112</v>
      </c>
      <c r="I201" s="10" t="s">
        <v>934</v>
      </c>
      <c r="J201" s="10"/>
      <c r="K201" s="692"/>
      <c r="L201" s="692"/>
      <c r="M201" s="693"/>
      <c r="N201" s="692"/>
      <c r="O201" s="692"/>
      <c r="P201" s="692"/>
      <c r="Q201" s="692"/>
      <c r="R201" s="692"/>
      <c r="S201" s="692"/>
      <c r="T201" s="692"/>
      <c r="U201" s="692"/>
      <c r="V201" s="692"/>
      <c r="W201" s="692"/>
      <c r="X201" s="692"/>
      <c r="Y201" s="633"/>
      <c r="Z201" s="694">
        <v>4</v>
      </c>
      <c r="AA201" s="600">
        <v>0</v>
      </c>
      <c r="AB201" s="600">
        <v>6</v>
      </c>
      <c r="AC201" s="123">
        <v>1.5</v>
      </c>
      <c r="AD201" s="601">
        <v>856</v>
      </c>
      <c r="AE201" s="601">
        <v>413.5</v>
      </c>
      <c r="AF201" s="600">
        <v>2</v>
      </c>
      <c r="AG201" s="598">
        <v>0.33333333333333331</v>
      </c>
      <c r="AH201" s="600">
        <v>0</v>
      </c>
      <c r="AI201" s="598"/>
      <c r="AJ201" s="598"/>
      <c r="AK201" s="600">
        <v>2</v>
      </c>
      <c r="AL201" s="598">
        <v>0.5</v>
      </c>
      <c r="AM201" s="600">
        <v>2</v>
      </c>
      <c r="AN201" s="598"/>
      <c r="AO201" s="600">
        <v>0</v>
      </c>
      <c r="AP201" s="598">
        <v>0</v>
      </c>
      <c r="AQ201" s="600">
        <v>0</v>
      </c>
      <c r="AR201" s="598">
        <v>0</v>
      </c>
      <c r="AS201" s="695">
        <v>3420</v>
      </c>
      <c r="AT201" s="600">
        <v>4</v>
      </c>
      <c r="AU201" s="602">
        <v>1.1682242990654205E-3</v>
      </c>
      <c r="AV201" s="601">
        <v>3424</v>
      </c>
      <c r="AW201" s="601">
        <v>5330</v>
      </c>
      <c r="AX201" s="598">
        <v>0.64240150093808635</v>
      </c>
      <c r="AY201" s="695">
        <v>3420</v>
      </c>
      <c r="AZ201" s="600">
        <v>4</v>
      </c>
      <c r="BA201" s="601">
        <v>3424</v>
      </c>
      <c r="BB201" s="601">
        <v>1651</v>
      </c>
      <c r="BC201" s="598">
        <v>0.48274853801169593</v>
      </c>
      <c r="BD201" s="600">
        <v>3</v>
      </c>
      <c r="BE201" s="598">
        <v>0.75</v>
      </c>
      <c r="BF201" s="601">
        <v>1654</v>
      </c>
      <c r="BG201" s="598">
        <v>0.48306074766355139</v>
      </c>
      <c r="BH201" s="600">
        <v>19</v>
      </c>
      <c r="BI201" s="598">
        <v>1.1487303506650543E-2</v>
      </c>
      <c r="BJ201" s="600">
        <v>19</v>
      </c>
      <c r="BK201" s="600">
        <v>0</v>
      </c>
      <c r="BL201" s="600">
        <v>19</v>
      </c>
      <c r="BM201" s="598">
        <v>1</v>
      </c>
      <c r="BN201" s="600">
        <v>3</v>
      </c>
      <c r="BO201" s="598">
        <v>1.8137847642079807E-3</v>
      </c>
      <c r="BP201" s="600">
        <v>10</v>
      </c>
      <c r="BQ201" s="598">
        <v>6.0459492140266021E-3</v>
      </c>
      <c r="BR201" s="601">
        <v>13</v>
      </c>
      <c r="BS201" s="598">
        <v>7.8597339782345826E-3</v>
      </c>
      <c r="BT201" s="600">
        <v>2</v>
      </c>
      <c r="BU201" s="598">
        <v>0.33333333333333331</v>
      </c>
      <c r="BV201" s="600">
        <v>1</v>
      </c>
      <c r="BW201" s="598">
        <v>0.25</v>
      </c>
    </row>
    <row r="202" spans="1:75" s="4" customFormat="1" x14ac:dyDescent="0.2">
      <c r="A202" s="691" t="s">
        <v>669</v>
      </c>
      <c r="B202" s="691" t="s">
        <v>670</v>
      </c>
      <c r="C202" s="691" t="s">
        <v>673</v>
      </c>
      <c r="D202" s="691" t="s">
        <v>515</v>
      </c>
      <c r="E202" s="691" t="s">
        <v>504</v>
      </c>
      <c r="F202" s="691" t="s">
        <v>519</v>
      </c>
      <c r="G202" s="595" t="s">
        <v>321</v>
      </c>
      <c r="H202" s="10" t="s">
        <v>1112</v>
      </c>
      <c r="I202" s="10" t="s">
        <v>934</v>
      </c>
      <c r="J202" s="10"/>
      <c r="K202" s="692"/>
      <c r="L202" s="692"/>
      <c r="M202" s="693"/>
      <c r="N202" s="692"/>
      <c r="O202" s="692"/>
      <c r="P202" s="692"/>
      <c r="Q202" s="692"/>
      <c r="R202" s="692"/>
      <c r="S202" s="692"/>
      <c r="T202" s="692"/>
      <c r="U202" s="692"/>
      <c r="V202" s="692"/>
      <c r="W202" s="692"/>
      <c r="X202" s="692"/>
      <c r="Y202" s="692" t="s">
        <v>510</v>
      </c>
      <c r="Z202" s="694">
        <v>5</v>
      </c>
      <c r="AA202" s="694">
        <v>5</v>
      </c>
      <c r="AB202" s="694">
        <v>5</v>
      </c>
      <c r="AC202" s="123">
        <v>1</v>
      </c>
      <c r="AD202" s="601">
        <v>964.2</v>
      </c>
      <c r="AE202" s="601"/>
      <c r="AF202" s="600">
        <v>3</v>
      </c>
      <c r="AG202" s="598">
        <v>0.6</v>
      </c>
      <c r="AH202" s="600">
        <v>0</v>
      </c>
      <c r="AI202" s="598"/>
      <c r="AJ202" s="598"/>
      <c r="AK202" s="600">
        <v>3</v>
      </c>
      <c r="AL202" s="598">
        <v>0.6</v>
      </c>
      <c r="AM202" s="600">
        <v>3</v>
      </c>
      <c r="AN202" s="598"/>
      <c r="AO202" s="600">
        <v>0</v>
      </c>
      <c r="AP202" s="598">
        <v>0</v>
      </c>
      <c r="AQ202" s="600">
        <v>0</v>
      </c>
      <c r="AR202" s="598">
        <v>0</v>
      </c>
      <c r="AS202" s="695">
        <v>4808</v>
      </c>
      <c r="AT202" s="600">
        <v>13</v>
      </c>
      <c r="AU202" s="602">
        <v>2.6965359883841526E-3</v>
      </c>
      <c r="AV202" s="601">
        <v>4821</v>
      </c>
      <c r="AW202" s="601">
        <v>6530</v>
      </c>
      <c r="AX202" s="598">
        <v>0.73828483920367538</v>
      </c>
      <c r="AY202" s="601"/>
      <c r="AZ202" s="601"/>
      <c r="BA202" s="601"/>
      <c r="BB202" s="600"/>
      <c r="BC202" s="598"/>
      <c r="BD202" s="600"/>
      <c r="BE202" s="598"/>
      <c r="BF202" s="600"/>
      <c r="BG202" s="598"/>
      <c r="BH202" s="600" t="s">
        <v>323</v>
      </c>
      <c r="BI202" s="598"/>
      <c r="BJ202" s="600"/>
      <c r="BK202" s="600"/>
      <c r="BL202" s="600"/>
      <c r="BM202" s="598"/>
      <c r="BN202" s="600"/>
      <c r="BO202" s="598"/>
      <c r="BP202" s="600"/>
      <c r="BQ202" s="598"/>
      <c r="BR202" s="601"/>
      <c r="BS202" s="598"/>
      <c r="BT202" s="600">
        <v>1</v>
      </c>
      <c r="BU202" s="598">
        <v>0.2</v>
      </c>
      <c r="BV202" s="600">
        <v>1</v>
      </c>
      <c r="BW202" s="598">
        <v>0.2</v>
      </c>
    </row>
    <row r="203" spans="1:75" s="4" customFormat="1" x14ac:dyDescent="0.2">
      <c r="A203" s="691" t="s">
        <v>674</v>
      </c>
      <c r="B203" s="691" t="s">
        <v>675</v>
      </c>
      <c r="C203" s="691" t="s">
        <v>676</v>
      </c>
      <c r="D203" s="691" t="s">
        <v>528</v>
      </c>
      <c r="E203" s="691" t="s">
        <v>504</v>
      </c>
      <c r="F203" s="691" t="s">
        <v>519</v>
      </c>
      <c r="G203" s="77" t="s">
        <v>319</v>
      </c>
      <c r="H203" s="10" t="s">
        <v>937</v>
      </c>
      <c r="I203" s="10" t="s">
        <v>937</v>
      </c>
      <c r="J203" s="10"/>
      <c r="K203" s="692"/>
      <c r="L203" s="692"/>
      <c r="M203" s="693"/>
      <c r="N203" s="692"/>
      <c r="O203" s="692"/>
      <c r="P203" s="692"/>
      <c r="Q203" s="692"/>
      <c r="R203" s="692"/>
      <c r="S203" s="692"/>
      <c r="T203" s="692"/>
      <c r="U203" s="692"/>
      <c r="V203" s="692"/>
      <c r="W203" s="692"/>
      <c r="X203" s="692"/>
      <c r="Y203" s="633"/>
      <c r="Z203" s="694">
        <v>1</v>
      </c>
      <c r="AA203" s="600">
        <v>0</v>
      </c>
      <c r="AB203" s="600">
        <v>5</v>
      </c>
      <c r="AC203" s="123">
        <v>5</v>
      </c>
      <c r="AD203" s="601">
        <v>11107</v>
      </c>
      <c r="AE203" s="601">
        <v>6097</v>
      </c>
      <c r="AF203" s="600">
        <v>0</v>
      </c>
      <c r="AG203" s="598">
        <v>0</v>
      </c>
      <c r="AH203" s="600"/>
      <c r="AI203" s="598"/>
      <c r="AJ203" s="598"/>
      <c r="AK203" s="600">
        <v>0</v>
      </c>
      <c r="AL203" s="598">
        <v>0</v>
      </c>
      <c r="AM203" s="600"/>
      <c r="AN203" s="598"/>
      <c r="AO203" s="600"/>
      <c r="AP203" s="598"/>
      <c r="AQ203" s="600"/>
      <c r="AR203" s="598"/>
      <c r="AS203" s="695">
        <v>11058</v>
      </c>
      <c r="AT203" s="600">
        <v>49</v>
      </c>
      <c r="AU203" s="602">
        <v>4.4116323039524626E-3</v>
      </c>
      <c r="AV203" s="601">
        <v>11107</v>
      </c>
      <c r="AW203" s="601">
        <v>16400</v>
      </c>
      <c r="AX203" s="598">
        <v>0.6772560975609756</v>
      </c>
      <c r="AY203" s="695">
        <v>11058</v>
      </c>
      <c r="AZ203" s="600">
        <v>49</v>
      </c>
      <c r="BA203" s="601">
        <v>11107</v>
      </c>
      <c r="BB203" s="601">
        <v>6048</v>
      </c>
      <c r="BC203" s="598">
        <v>0.54693434617471515</v>
      </c>
      <c r="BD203" s="600">
        <v>49</v>
      </c>
      <c r="BE203" s="598">
        <v>1</v>
      </c>
      <c r="BF203" s="601">
        <v>6097</v>
      </c>
      <c r="BG203" s="598">
        <v>0.54893310524894212</v>
      </c>
      <c r="BH203" s="600">
        <v>42</v>
      </c>
      <c r="BI203" s="598">
        <v>6.8886337543053958E-3</v>
      </c>
      <c r="BJ203" s="600">
        <v>24</v>
      </c>
      <c r="BK203" s="600">
        <v>8</v>
      </c>
      <c r="BL203" s="600">
        <v>32</v>
      </c>
      <c r="BM203" s="598">
        <v>0.76190476190476186</v>
      </c>
      <c r="BN203" s="600">
        <v>27</v>
      </c>
      <c r="BO203" s="598">
        <v>4.4284074134820399E-3</v>
      </c>
      <c r="BP203" s="600">
        <v>158</v>
      </c>
      <c r="BQ203" s="598">
        <v>2.5914384123339348E-2</v>
      </c>
      <c r="BR203" s="601">
        <v>185</v>
      </c>
      <c r="BS203" s="598">
        <v>3.0342791536821387E-2</v>
      </c>
      <c r="BT203" s="600">
        <v>0</v>
      </c>
      <c r="BU203" s="598">
        <v>0</v>
      </c>
      <c r="BV203" s="600">
        <v>0</v>
      </c>
      <c r="BW203" s="598">
        <v>0</v>
      </c>
    </row>
    <row r="204" spans="1:75" s="4" customFormat="1" x14ac:dyDescent="0.2">
      <c r="A204" s="691" t="s">
        <v>674</v>
      </c>
      <c r="B204" s="691" t="s">
        <v>675</v>
      </c>
      <c r="C204" s="691" t="s">
        <v>665</v>
      </c>
      <c r="D204" s="691" t="s">
        <v>528</v>
      </c>
      <c r="E204" s="691" t="s">
        <v>504</v>
      </c>
      <c r="F204" s="691" t="s">
        <v>519</v>
      </c>
      <c r="G204" s="10" t="s">
        <v>924</v>
      </c>
      <c r="H204" s="10" t="s">
        <v>937</v>
      </c>
      <c r="I204" s="10" t="s">
        <v>937</v>
      </c>
      <c r="J204" s="10"/>
      <c r="K204" s="692"/>
      <c r="L204" s="692"/>
      <c r="M204" s="693"/>
      <c r="N204" s="692"/>
      <c r="O204" s="692"/>
      <c r="P204" s="692"/>
      <c r="Q204" s="692"/>
      <c r="R204" s="692"/>
      <c r="S204" s="692"/>
      <c r="T204" s="692"/>
      <c r="U204" s="692"/>
      <c r="V204" s="692"/>
      <c r="W204" s="692"/>
      <c r="X204" s="692"/>
      <c r="Y204" s="633"/>
      <c r="Z204" s="694">
        <v>4</v>
      </c>
      <c r="AA204" s="600">
        <v>0</v>
      </c>
      <c r="AB204" s="600">
        <v>13</v>
      </c>
      <c r="AC204" s="123">
        <v>3.25</v>
      </c>
      <c r="AD204" s="601">
        <v>11930.5</v>
      </c>
      <c r="AE204" s="601">
        <v>4962.75</v>
      </c>
      <c r="AF204" s="600">
        <v>4</v>
      </c>
      <c r="AG204" s="598">
        <v>0.30769230769230771</v>
      </c>
      <c r="AH204" s="600"/>
      <c r="AI204" s="598"/>
      <c r="AJ204" s="598"/>
      <c r="AK204" s="600">
        <v>3</v>
      </c>
      <c r="AL204" s="598">
        <v>0.75</v>
      </c>
      <c r="AM204" s="600"/>
      <c r="AN204" s="598"/>
      <c r="AO204" s="600"/>
      <c r="AP204" s="598"/>
      <c r="AQ204" s="600"/>
      <c r="AR204" s="598"/>
      <c r="AS204" s="695">
        <v>47700</v>
      </c>
      <c r="AT204" s="600">
        <v>22</v>
      </c>
      <c r="AU204" s="602">
        <v>4.6100331084195968E-4</v>
      </c>
      <c r="AV204" s="601">
        <v>47722</v>
      </c>
      <c r="AW204" s="601">
        <v>70600</v>
      </c>
      <c r="AX204" s="598">
        <v>0.67594900849858353</v>
      </c>
      <c r="AY204" s="695">
        <v>47700</v>
      </c>
      <c r="AZ204" s="600">
        <v>22</v>
      </c>
      <c r="BA204" s="601">
        <v>47722</v>
      </c>
      <c r="BB204" s="601">
        <v>19835</v>
      </c>
      <c r="BC204" s="598">
        <v>0.41582809224318656</v>
      </c>
      <c r="BD204" s="600">
        <v>16</v>
      </c>
      <c r="BE204" s="598">
        <v>0.72727272727272729</v>
      </c>
      <c r="BF204" s="601">
        <v>19851</v>
      </c>
      <c r="BG204" s="598">
        <v>0.41597166925107915</v>
      </c>
      <c r="BH204" s="600">
        <v>117</v>
      </c>
      <c r="BI204" s="598">
        <v>5.893909626719057E-3</v>
      </c>
      <c r="BJ204" s="600">
        <v>102</v>
      </c>
      <c r="BK204" s="600">
        <v>0</v>
      </c>
      <c r="BL204" s="600">
        <v>102</v>
      </c>
      <c r="BM204" s="598">
        <v>0.87179487179487181</v>
      </c>
      <c r="BN204" s="600">
        <v>109</v>
      </c>
      <c r="BO204" s="598">
        <v>5.4909072590801468E-3</v>
      </c>
      <c r="BP204" s="600">
        <v>746</v>
      </c>
      <c r="BQ204" s="598">
        <v>3.7579970782328345E-2</v>
      </c>
      <c r="BR204" s="601">
        <v>855</v>
      </c>
      <c r="BS204" s="598">
        <v>4.3070878041408495E-2</v>
      </c>
      <c r="BT204" s="600">
        <v>3</v>
      </c>
      <c r="BU204" s="598">
        <v>0.23076923076923078</v>
      </c>
      <c r="BV204" s="600">
        <v>2</v>
      </c>
      <c r="BW204" s="598">
        <v>0.5</v>
      </c>
    </row>
    <row r="205" spans="1:75" s="4" customFormat="1" x14ac:dyDescent="0.2">
      <c r="A205" s="691" t="s">
        <v>674</v>
      </c>
      <c r="B205" s="691" t="s">
        <v>675</v>
      </c>
      <c r="C205" s="691" t="s">
        <v>677</v>
      </c>
      <c r="D205" s="691" t="s">
        <v>528</v>
      </c>
      <c r="E205" s="691" t="s">
        <v>504</v>
      </c>
      <c r="F205" s="691" t="s">
        <v>519</v>
      </c>
      <c r="G205" s="10" t="s">
        <v>924</v>
      </c>
      <c r="H205" s="10" t="s">
        <v>937</v>
      </c>
      <c r="I205" s="10" t="s">
        <v>937</v>
      </c>
      <c r="J205" s="10"/>
      <c r="K205" s="692"/>
      <c r="L205" s="692"/>
      <c r="M205" s="693"/>
      <c r="N205" s="692"/>
      <c r="O205" s="692"/>
      <c r="P205" s="692"/>
      <c r="Q205" s="692"/>
      <c r="R205" s="692"/>
      <c r="S205" s="692"/>
      <c r="T205" s="692"/>
      <c r="U205" s="692"/>
      <c r="V205" s="692"/>
      <c r="W205" s="692"/>
      <c r="X205" s="692"/>
      <c r="Y205" s="633"/>
      <c r="Z205" s="694">
        <v>3</v>
      </c>
      <c r="AA205" s="600">
        <v>0</v>
      </c>
      <c r="AB205" s="600">
        <v>5</v>
      </c>
      <c r="AC205" s="123">
        <v>1.6666666666666667</v>
      </c>
      <c r="AD205" s="601">
        <v>13540.666666666666</v>
      </c>
      <c r="AE205" s="601">
        <v>6133.666666666667</v>
      </c>
      <c r="AF205" s="600">
        <v>3</v>
      </c>
      <c r="AG205" s="598">
        <v>0.6</v>
      </c>
      <c r="AH205" s="600"/>
      <c r="AI205" s="598"/>
      <c r="AJ205" s="598"/>
      <c r="AK205" s="600">
        <v>3</v>
      </c>
      <c r="AL205" s="598">
        <v>1</v>
      </c>
      <c r="AM205" s="600"/>
      <c r="AN205" s="598"/>
      <c r="AO205" s="600"/>
      <c r="AP205" s="598"/>
      <c r="AQ205" s="600"/>
      <c r="AR205" s="598"/>
      <c r="AS205" s="695">
        <v>40577</v>
      </c>
      <c r="AT205" s="600">
        <v>45</v>
      </c>
      <c r="AU205" s="602">
        <v>1.1077741125498498E-3</v>
      </c>
      <c r="AV205" s="601">
        <v>40622</v>
      </c>
      <c r="AW205" s="601">
        <v>57000</v>
      </c>
      <c r="AX205" s="598">
        <v>0.71266666666666667</v>
      </c>
      <c r="AY205" s="695">
        <v>40577</v>
      </c>
      <c r="AZ205" s="600">
        <v>45</v>
      </c>
      <c r="BA205" s="601">
        <v>40622</v>
      </c>
      <c r="BB205" s="601">
        <v>18386</v>
      </c>
      <c r="BC205" s="598">
        <v>0.45311383295955837</v>
      </c>
      <c r="BD205" s="600">
        <v>15</v>
      </c>
      <c r="BE205" s="598">
        <v>0.33333333333333331</v>
      </c>
      <c r="BF205" s="601">
        <v>18401</v>
      </c>
      <c r="BG205" s="598">
        <v>0.45298114322288413</v>
      </c>
      <c r="BH205" s="600">
        <v>132</v>
      </c>
      <c r="BI205" s="598">
        <v>7.1735231780881478E-3</v>
      </c>
      <c r="BJ205" s="600">
        <v>114</v>
      </c>
      <c r="BK205" s="600">
        <v>0</v>
      </c>
      <c r="BL205" s="600">
        <v>114</v>
      </c>
      <c r="BM205" s="598">
        <v>0.86363636363636365</v>
      </c>
      <c r="BN205" s="600">
        <v>17</v>
      </c>
      <c r="BO205" s="598">
        <v>9.2386283354165531E-4</v>
      </c>
      <c r="BP205" s="600">
        <v>733</v>
      </c>
      <c r="BQ205" s="598">
        <v>3.983479158741373E-2</v>
      </c>
      <c r="BR205" s="601">
        <v>750</v>
      </c>
      <c r="BS205" s="598">
        <v>4.075865442095538E-2</v>
      </c>
      <c r="BT205" s="600">
        <v>2</v>
      </c>
      <c r="BU205" s="598">
        <v>0.4</v>
      </c>
      <c r="BV205" s="600">
        <v>1</v>
      </c>
      <c r="BW205" s="598">
        <v>0.33333333333333331</v>
      </c>
    </row>
    <row r="206" spans="1:75" s="4" customFormat="1" x14ac:dyDescent="0.2">
      <c r="A206" s="691" t="s">
        <v>674</v>
      </c>
      <c r="B206" s="691" t="s">
        <v>675</v>
      </c>
      <c r="C206" s="691" t="s">
        <v>678</v>
      </c>
      <c r="D206" s="691" t="s">
        <v>528</v>
      </c>
      <c r="E206" s="691" t="s">
        <v>504</v>
      </c>
      <c r="F206" s="691" t="s">
        <v>519</v>
      </c>
      <c r="G206" s="10" t="s">
        <v>924</v>
      </c>
      <c r="H206" s="10" t="s">
        <v>937</v>
      </c>
      <c r="I206" s="10" t="s">
        <v>937</v>
      </c>
      <c r="J206" s="10"/>
      <c r="K206" s="692"/>
      <c r="L206" s="692"/>
      <c r="M206" s="693"/>
      <c r="N206" s="692"/>
      <c r="O206" s="692"/>
      <c r="P206" s="692"/>
      <c r="Q206" s="692"/>
      <c r="R206" s="692"/>
      <c r="S206" s="692"/>
      <c r="T206" s="692"/>
      <c r="U206" s="692"/>
      <c r="V206" s="692"/>
      <c r="W206" s="692"/>
      <c r="X206" s="692"/>
      <c r="Y206" s="633"/>
      <c r="Z206" s="694">
        <v>1</v>
      </c>
      <c r="AA206" s="600">
        <v>0</v>
      </c>
      <c r="AB206" s="600">
        <v>2</v>
      </c>
      <c r="AC206" s="123">
        <v>2</v>
      </c>
      <c r="AD206" s="601">
        <v>5556</v>
      </c>
      <c r="AE206" s="601">
        <v>3148</v>
      </c>
      <c r="AF206" s="600">
        <v>1</v>
      </c>
      <c r="AG206" s="598">
        <v>0.5</v>
      </c>
      <c r="AH206" s="600"/>
      <c r="AI206" s="598"/>
      <c r="AJ206" s="598"/>
      <c r="AK206" s="600">
        <v>1</v>
      </c>
      <c r="AL206" s="598">
        <v>1</v>
      </c>
      <c r="AM206" s="600"/>
      <c r="AN206" s="598"/>
      <c r="AO206" s="600"/>
      <c r="AP206" s="598"/>
      <c r="AQ206" s="600"/>
      <c r="AR206" s="598"/>
      <c r="AS206" s="695">
        <v>5500</v>
      </c>
      <c r="AT206" s="600">
        <v>56</v>
      </c>
      <c r="AU206" s="602">
        <v>1.0079193664506839E-2</v>
      </c>
      <c r="AV206" s="601">
        <v>5556</v>
      </c>
      <c r="AW206" s="601">
        <v>8580</v>
      </c>
      <c r="AX206" s="598">
        <v>0.64755244755244756</v>
      </c>
      <c r="AY206" s="695">
        <v>5500</v>
      </c>
      <c r="AZ206" s="600">
        <v>56</v>
      </c>
      <c r="BA206" s="601">
        <v>5556</v>
      </c>
      <c r="BB206" s="601">
        <v>3111</v>
      </c>
      <c r="BC206" s="598">
        <v>0.5656363636363636</v>
      </c>
      <c r="BD206" s="600">
        <v>37</v>
      </c>
      <c r="BE206" s="598">
        <v>0.6607142857142857</v>
      </c>
      <c r="BF206" s="601">
        <v>3148</v>
      </c>
      <c r="BG206" s="598">
        <v>0.56659467242620587</v>
      </c>
      <c r="BH206" s="600">
        <v>100</v>
      </c>
      <c r="BI206" s="598">
        <v>3.176620076238882E-2</v>
      </c>
      <c r="BJ206" s="600">
        <v>65</v>
      </c>
      <c r="BK206" s="600">
        <v>11</v>
      </c>
      <c r="BL206" s="600">
        <v>76</v>
      </c>
      <c r="BM206" s="598">
        <v>0.76</v>
      </c>
      <c r="BN206" s="600">
        <v>5</v>
      </c>
      <c r="BO206" s="598">
        <v>1.5883100381194409E-3</v>
      </c>
      <c r="BP206" s="600">
        <v>198</v>
      </c>
      <c r="BQ206" s="598">
        <v>6.2897077509529858E-2</v>
      </c>
      <c r="BR206" s="601">
        <v>203</v>
      </c>
      <c r="BS206" s="598">
        <v>6.4485387547649306E-2</v>
      </c>
      <c r="BT206" s="600">
        <v>1</v>
      </c>
      <c r="BU206" s="598">
        <v>0.5</v>
      </c>
      <c r="BV206" s="600">
        <v>0</v>
      </c>
      <c r="BW206" s="598">
        <v>0</v>
      </c>
    </row>
    <row r="207" spans="1:75" s="4" customFormat="1" x14ac:dyDescent="0.2">
      <c r="A207" s="691" t="s">
        <v>679</v>
      </c>
      <c r="B207" s="691" t="s">
        <v>680</v>
      </c>
      <c r="C207" s="691" t="s">
        <v>502</v>
      </c>
      <c r="D207" s="691" t="s">
        <v>507</v>
      </c>
      <c r="E207" s="691" t="s">
        <v>504</v>
      </c>
      <c r="F207" s="691" t="s">
        <v>519</v>
      </c>
      <c r="G207" s="10" t="s">
        <v>924</v>
      </c>
      <c r="H207" s="10" t="s">
        <v>1109</v>
      </c>
      <c r="I207" s="10" t="s">
        <v>934</v>
      </c>
      <c r="J207" s="10"/>
      <c r="K207" s="692"/>
      <c r="L207" s="692"/>
      <c r="M207" s="693"/>
      <c r="N207" s="692"/>
      <c r="O207" s="692"/>
      <c r="P207" s="692"/>
      <c r="Q207" s="692"/>
      <c r="R207" s="692"/>
      <c r="S207" s="692"/>
      <c r="T207" s="692"/>
      <c r="U207" s="692"/>
      <c r="V207" s="692"/>
      <c r="W207" s="692"/>
      <c r="X207" s="692"/>
      <c r="Y207" s="633" t="s">
        <v>1210</v>
      </c>
      <c r="Z207" s="694">
        <v>5</v>
      </c>
      <c r="AA207" s="600">
        <v>0</v>
      </c>
      <c r="AB207" s="600">
        <v>10</v>
      </c>
      <c r="AC207" s="123">
        <v>2</v>
      </c>
      <c r="AD207" s="601">
        <v>630.20000000000005</v>
      </c>
      <c r="AE207" s="601">
        <v>318.39999999999998</v>
      </c>
      <c r="AF207" s="600"/>
      <c r="AG207" s="598"/>
      <c r="AH207" s="600"/>
      <c r="AI207" s="598"/>
      <c r="AJ207" s="598"/>
      <c r="AK207" s="600"/>
      <c r="AL207" s="598"/>
      <c r="AM207" s="600"/>
      <c r="AN207" s="598"/>
      <c r="AO207" s="600">
        <v>5</v>
      </c>
      <c r="AP207" s="598">
        <v>0.5</v>
      </c>
      <c r="AQ207" s="600">
        <v>4</v>
      </c>
      <c r="AR207" s="598">
        <v>0.8</v>
      </c>
      <c r="AS207" s="695">
        <v>3142</v>
      </c>
      <c r="AT207" s="600">
        <v>9</v>
      </c>
      <c r="AU207" s="602">
        <v>2.8562361155188829E-3</v>
      </c>
      <c r="AV207" s="601">
        <v>3151</v>
      </c>
      <c r="AW207" s="601">
        <v>4510</v>
      </c>
      <c r="AX207" s="598">
        <v>0.69866962305986702</v>
      </c>
      <c r="AY207" s="695">
        <v>3142</v>
      </c>
      <c r="AZ207" s="600">
        <v>9</v>
      </c>
      <c r="BA207" s="601">
        <v>3151</v>
      </c>
      <c r="BB207" s="601">
        <v>1583</v>
      </c>
      <c r="BC207" s="598">
        <v>0.50381922342457031</v>
      </c>
      <c r="BD207" s="600">
        <v>9</v>
      </c>
      <c r="BE207" s="598">
        <v>1</v>
      </c>
      <c r="BF207" s="601">
        <v>1592</v>
      </c>
      <c r="BG207" s="598">
        <v>0.50523643287845132</v>
      </c>
      <c r="BH207" s="600">
        <v>16</v>
      </c>
      <c r="BI207" s="598">
        <v>1.0050251256281407E-2</v>
      </c>
      <c r="BJ207" s="600">
        <v>14</v>
      </c>
      <c r="BK207" s="600">
        <v>0</v>
      </c>
      <c r="BL207" s="600">
        <v>14</v>
      </c>
      <c r="BM207" s="598">
        <v>0.875</v>
      </c>
      <c r="BN207" s="600">
        <v>2</v>
      </c>
      <c r="BO207" s="598">
        <v>1.2562814070351759E-3</v>
      </c>
      <c r="BP207" s="600">
        <v>37</v>
      </c>
      <c r="BQ207" s="598">
        <v>2.3241206030150754E-2</v>
      </c>
      <c r="BR207" s="601">
        <v>39</v>
      </c>
      <c r="BS207" s="598">
        <v>2.4497487437185928E-2</v>
      </c>
      <c r="BT207" s="600">
        <v>2</v>
      </c>
      <c r="BU207" s="598">
        <v>0.2</v>
      </c>
      <c r="BV207" s="600">
        <v>1</v>
      </c>
      <c r="BW207" s="598">
        <v>0.2</v>
      </c>
    </row>
    <row r="208" spans="1:75" s="4" customFormat="1" x14ac:dyDescent="0.2">
      <c r="A208" s="691" t="s">
        <v>679</v>
      </c>
      <c r="B208" s="691" t="s">
        <v>681</v>
      </c>
      <c r="C208" s="691" t="s">
        <v>502</v>
      </c>
      <c r="D208" s="691" t="s">
        <v>509</v>
      </c>
      <c r="E208" s="691" t="s">
        <v>504</v>
      </c>
      <c r="F208" s="691" t="s">
        <v>519</v>
      </c>
      <c r="G208" s="10" t="s">
        <v>924</v>
      </c>
      <c r="H208" s="10" t="s">
        <v>1109</v>
      </c>
      <c r="I208" s="10" t="s">
        <v>934</v>
      </c>
      <c r="J208" s="10"/>
      <c r="K208" s="692" t="s">
        <v>1213</v>
      </c>
      <c r="L208" s="724" t="s">
        <v>1298</v>
      </c>
      <c r="M208" s="724" t="s">
        <v>1299</v>
      </c>
      <c r="N208" s="692" t="s">
        <v>1211</v>
      </c>
      <c r="O208" s="692"/>
      <c r="P208" s="692" t="s">
        <v>1211</v>
      </c>
      <c r="Q208" s="692"/>
      <c r="R208" s="692" t="s">
        <v>1217</v>
      </c>
      <c r="S208" s="696">
        <v>21415</v>
      </c>
      <c r="T208" s="696">
        <v>221</v>
      </c>
      <c r="U208" s="696">
        <v>25</v>
      </c>
      <c r="V208" s="696">
        <v>92</v>
      </c>
      <c r="W208" s="696">
        <v>71</v>
      </c>
      <c r="X208" s="696">
        <v>4</v>
      </c>
      <c r="Y208" s="633"/>
      <c r="Z208" s="694">
        <v>1</v>
      </c>
      <c r="AA208" s="600">
        <v>0</v>
      </c>
      <c r="AB208" s="600">
        <v>3</v>
      </c>
      <c r="AC208" s="123">
        <v>3</v>
      </c>
      <c r="AD208" s="601">
        <v>21415</v>
      </c>
      <c r="AE208" s="601">
        <v>10766</v>
      </c>
      <c r="AF208" s="600">
        <v>2</v>
      </c>
      <c r="AG208" s="598">
        <v>0.66666666666666663</v>
      </c>
      <c r="AH208" s="600">
        <v>1</v>
      </c>
      <c r="AI208" s="598" t="s">
        <v>1215</v>
      </c>
      <c r="AJ208" s="598" t="s">
        <v>434</v>
      </c>
      <c r="AK208" s="600">
        <v>1</v>
      </c>
      <c r="AL208" s="598">
        <v>1</v>
      </c>
      <c r="AM208" s="600">
        <v>1</v>
      </c>
      <c r="AN208" s="598"/>
      <c r="AO208" s="600"/>
      <c r="AP208" s="598"/>
      <c r="AQ208" s="600"/>
      <c r="AR208" s="598"/>
      <c r="AS208" s="695">
        <v>21380</v>
      </c>
      <c r="AT208" s="600">
        <v>35</v>
      </c>
      <c r="AU208" s="602">
        <v>1.634368433341116E-3</v>
      </c>
      <c r="AV208" s="601">
        <v>21415</v>
      </c>
      <c r="AW208" s="601">
        <v>30530</v>
      </c>
      <c r="AX208" s="598">
        <v>0.70144120537176546</v>
      </c>
      <c r="AY208" s="695">
        <v>21380</v>
      </c>
      <c r="AZ208" s="600">
        <v>35</v>
      </c>
      <c r="BA208" s="601">
        <v>21415</v>
      </c>
      <c r="BB208" s="601">
        <v>10733</v>
      </c>
      <c r="BC208" s="598">
        <v>0.50201122544434051</v>
      </c>
      <c r="BD208" s="600">
        <v>33</v>
      </c>
      <c r="BE208" s="598">
        <v>0.94285714285714284</v>
      </c>
      <c r="BF208" s="601">
        <v>10766</v>
      </c>
      <c r="BG208" s="598">
        <v>0.50273173009572725</v>
      </c>
      <c r="BH208" s="600">
        <v>92</v>
      </c>
      <c r="BI208" s="598">
        <v>8.5454207690878695E-3</v>
      </c>
      <c r="BJ208" s="600">
        <v>71</v>
      </c>
      <c r="BK208" s="600">
        <v>4</v>
      </c>
      <c r="BL208" s="600">
        <v>75</v>
      </c>
      <c r="BM208" s="598">
        <v>0.81521739130434778</v>
      </c>
      <c r="BN208" s="600">
        <v>18</v>
      </c>
      <c r="BO208" s="598">
        <v>1.6719301504737136E-3</v>
      </c>
      <c r="BP208" s="600">
        <v>169</v>
      </c>
      <c r="BQ208" s="598">
        <v>1.5697566412780976E-2</v>
      </c>
      <c r="BR208" s="601">
        <v>187</v>
      </c>
      <c r="BS208" s="598">
        <v>1.7369496563254691E-2</v>
      </c>
      <c r="BT208" s="600">
        <v>1</v>
      </c>
      <c r="BU208" s="598">
        <v>0.33333333333333331</v>
      </c>
      <c r="BV208" s="600">
        <v>0</v>
      </c>
      <c r="BW208" s="598">
        <v>0</v>
      </c>
    </row>
    <row r="209" spans="1:75" s="4" customFormat="1" x14ac:dyDescent="0.2">
      <c r="A209" s="691" t="s">
        <v>679</v>
      </c>
      <c r="B209" s="691" t="s">
        <v>681</v>
      </c>
      <c r="C209" s="691" t="s">
        <v>682</v>
      </c>
      <c r="D209" s="691" t="s">
        <v>515</v>
      </c>
      <c r="E209" s="691" t="s">
        <v>504</v>
      </c>
      <c r="F209" s="691" t="s">
        <v>519</v>
      </c>
      <c r="G209" s="10" t="s">
        <v>314</v>
      </c>
      <c r="H209" s="10" t="s">
        <v>1109</v>
      </c>
      <c r="I209" s="10" t="s">
        <v>934</v>
      </c>
      <c r="J209" s="10"/>
      <c r="K209" s="692"/>
      <c r="L209" s="692"/>
      <c r="M209" s="693"/>
      <c r="N209" s="692"/>
      <c r="O209" s="692"/>
      <c r="P209" s="692"/>
      <c r="Q209" s="692"/>
      <c r="R209" s="692"/>
      <c r="S209" s="692"/>
      <c r="T209" s="692"/>
      <c r="U209" s="692"/>
      <c r="V209" s="692"/>
      <c r="W209" s="692"/>
      <c r="X209" s="692"/>
      <c r="Y209" s="633"/>
      <c r="Z209" s="694">
        <v>2</v>
      </c>
      <c r="AA209" s="600">
        <v>0</v>
      </c>
      <c r="AB209" s="600">
        <v>3</v>
      </c>
      <c r="AC209" s="123">
        <v>1.5</v>
      </c>
      <c r="AD209" s="601">
        <v>1880</v>
      </c>
      <c r="AE209" s="601">
        <v>921</v>
      </c>
      <c r="AF209" s="600">
        <v>2</v>
      </c>
      <c r="AG209" s="598">
        <v>0.66666666666666663</v>
      </c>
      <c r="AH209" s="600">
        <v>1</v>
      </c>
      <c r="AI209" s="598"/>
      <c r="AJ209" s="598"/>
      <c r="AK209" s="600">
        <v>2</v>
      </c>
      <c r="AL209" s="598">
        <v>1</v>
      </c>
      <c r="AM209" s="600">
        <v>2</v>
      </c>
      <c r="AN209" s="598"/>
      <c r="AO209" s="600">
        <v>0</v>
      </c>
      <c r="AP209" s="598">
        <v>0</v>
      </c>
      <c r="AQ209" s="600">
        <v>0</v>
      </c>
      <c r="AR209" s="598">
        <v>0</v>
      </c>
      <c r="AS209" s="695">
        <v>3743</v>
      </c>
      <c r="AT209" s="600">
        <v>17</v>
      </c>
      <c r="AU209" s="602">
        <v>4.5212765957446804E-3</v>
      </c>
      <c r="AV209" s="601">
        <v>3760</v>
      </c>
      <c r="AW209" s="601">
        <v>5420</v>
      </c>
      <c r="AX209" s="598">
        <v>0.69372693726937273</v>
      </c>
      <c r="AY209" s="695">
        <v>3743</v>
      </c>
      <c r="AZ209" s="600">
        <v>17</v>
      </c>
      <c r="BA209" s="601">
        <v>3760</v>
      </c>
      <c r="BB209" s="601">
        <v>1840</v>
      </c>
      <c r="BC209" s="598">
        <v>0.4915842906759284</v>
      </c>
      <c r="BD209" s="600">
        <v>2</v>
      </c>
      <c r="BE209" s="598">
        <v>0.11764705882352941</v>
      </c>
      <c r="BF209" s="601">
        <v>1842</v>
      </c>
      <c r="BG209" s="598">
        <v>0.4898936170212766</v>
      </c>
      <c r="BH209" s="600">
        <v>18</v>
      </c>
      <c r="BI209" s="598">
        <v>9.7719869706840382E-3</v>
      </c>
      <c r="BJ209" s="600">
        <v>14</v>
      </c>
      <c r="BK209" s="600">
        <v>2</v>
      </c>
      <c r="BL209" s="600">
        <v>16</v>
      </c>
      <c r="BM209" s="598">
        <v>0.88888888888888884</v>
      </c>
      <c r="BN209" s="600">
        <v>0</v>
      </c>
      <c r="BO209" s="598">
        <v>0</v>
      </c>
      <c r="BP209" s="600">
        <v>80</v>
      </c>
      <c r="BQ209" s="598">
        <v>4.3431053203040172E-2</v>
      </c>
      <c r="BR209" s="601">
        <v>80</v>
      </c>
      <c r="BS209" s="598">
        <v>4.3431053203040172E-2</v>
      </c>
      <c r="BT209" s="600">
        <v>2</v>
      </c>
      <c r="BU209" s="598">
        <v>0.66666666666666663</v>
      </c>
      <c r="BV209" s="600">
        <v>1</v>
      </c>
      <c r="BW209" s="598">
        <v>0.5</v>
      </c>
    </row>
    <row r="210" spans="1:75" s="4" customFormat="1" x14ac:dyDescent="0.2">
      <c r="A210" s="691" t="s">
        <v>679</v>
      </c>
      <c r="B210" s="691" t="s">
        <v>681</v>
      </c>
      <c r="C210" s="691" t="s">
        <v>683</v>
      </c>
      <c r="D210" s="691" t="s">
        <v>515</v>
      </c>
      <c r="E210" s="691" t="s">
        <v>504</v>
      </c>
      <c r="F210" s="691" t="s">
        <v>519</v>
      </c>
      <c r="G210" s="10" t="s">
        <v>314</v>
      </c>
      <c r="H210" s="10" t="s">
        <v>1109</v>
      </c>
      <c r="I210" s="591" t="s">
        <v>934</v>
      </c>
      <c r="J210" s="10"/>
      <c r="K210" s="692"/>
      <c r="L210" s="692"/>
      <c r="M210" s="693"/>
      <c r="N210" s="692"/>
      <c r="O210" s="692"/>
      <c r="P210" s="692"/>
      <c r="Q210" s="692"/>
      <c r="R210" s="692"/>
      <c r="S210" s="692"/>
      <c r="T210" s="692"/>
      <c r="U210" s="692"/>
      <c r="V210" s="692"/>
      <c r="W210" s="692"/>
      <c r="X210" s="692"/>
      <c r="Y210" s="633"/>
      <c r="Z210" s="694">
        <v>5</v>
      </c>
      <c r="AA210" s="600">
        <v>0</v>
      </c>
      <c r="AB210" s="600">
        <v>9</v>
      </c>
      <c r="AC210" s="123">
        <v>1.8</v>
      </c>
      <c r="AD210" s="601">
        <v>2248.1999999999998</v>
      </c>
      <c r="AE210" s="601">
        <v>1165.5999999999999</v>
      </c>
      <c r="AF210" s="600">
        <v>5</v>
      </c>
      <c r="AG210" s="598">
        <v>0.55555555555555558</v>
      </c>
      <c r="AH210" s="600">
        <v>0</v>
      </c>
      <c r="AI210" s="598"/>
      <c r="AJ210" s="598"/>
      <c r="AK210" s="600">
        <v>5</v>
      </c>
      <c r="AL210" s="598">
        <v>1</v>
      </c>
      <c r="AM210" s="600">
        <v>5</v>
      </c>
      <c r="AN210" s="598"/>
      <c r="AO210" s="600">
        <v>0</v>
      </c>
      <c r="AP210" s="598">
        <v>0</v>
      </c>
      <c r="AQ210" s="600">
        <v>0</v>
      </c>
      <c r="AR210" s="598">
        <v>0</v>
      </c>
      <c r="AS210" s="695">
        <v>11234</v>
      </c>
      <c r="AT210" s="600">
        <v>7</v>
      </c>
      <c r="AU210" s="602">
        <v>6.2272039854105508E-4</v>
      </c>
      <c r="AV210" s="601">
        <v>11241</v>
      </c>
      <c r="AW210" s="601">
        <v>16000</v>
      </c>
      <c r="AX210" s="598">
        <v>0.70256249999999998</v>
      </c>
      <c r="AY210" s="695">
        <v>11234</v>
      </c>
      <c r="AZ210" s="600">
        <v>7</v>
      </c>
      <c r="BA210" s="601">
        <v>11241</v>
      </c>
      <c r="BB210" s="601">
        <v>5821</v>
      </c>
      <c r="BC210" s="598">
        <v>0.51815915969378668</v>
      </c>
      <c r="BD210" s="600">
        <v>7</v>
      </c>
      <c r="BE210" s="598">
        <v>1</v>
      </c>
      <c r="BF210" s="601">
        <v>5828</v>
      </c>
      <c r="BG210" s="598">
        <v>0.51845921181389554</v>
      </c>
      <c r="BH210" s="600">
        <v>44</v>
      </c>
      <c r="BI210" s="598">
        <v>7.5497597803706245E-3</v>
      </c>
      <c r="BJ210" s="600">
        <v>36</v>
      </c>
      <c r="BK210" s="600">
        <v>2</v>
      </c>
      <c r="BL210" s="600">
        <v>38</v>
      </c>
      <c r="BM210" s="598">
        <v>0.86363636363636365</v>
      </c>
      <c r="BN210" s="600">
        <v>9</v>
      </c>
      <c r="BO210" s="598">
        <v>1.5442690459849004E-3</v>
      </c>
      <c r="BP210" s="600">
        <v>90</v>
      </c>
      <c r="BQ210" s="598">
        <v>1.5442690459849005E-2</v>
      </c>
      <c r="BR210" s="601">
        <v>99</v>
      </c>
      <c r="BS210" s="598">
        <v>1.6986959505833905E-2</v>
      </c>
      <c r="BT210" s="600">
        <v>1</v>
      </c>
      <c r="BU210" s="598">
        <v>0.1111111111111111</v>
      </c>
      <c r="BV210" s="600">
        <v>1</v>
      </c>
      <c r="BW210" s="598">
        <v>0.2</v>
      </c>
    </row>
    <row r="211" spans="1:75" s="4" customFormat="1" x14ac:dyDescent="0.2">
      <c r="A211" s="691" t="s">
        <v>679</v>
      </c>
      <c r="B211" s="691" t="s">
        <v>681</v>
      </c>
      <c r="C211" s="691" t="s">
        <v>684</v>
      </c>
      <c r="D211" s="691" t="s">
        <v>515</v>
      </c>
      <c r="E211" s="691" t="s">
        <v>504</v>
      </c>
      <c r="F211" s="691" t="s">
        <v>519</v>
      </c>
      <c r="G211" s="10" t="s">
        <v>314</v>
      </c>
      <c r="H211" s="10" t="s">
        <v>1109</v>
      </c>
      <c r="I211" s="591" t="s">
        <v>934</v>
      </c>
      <c r="J211" s="10"/>
      <c r="K211" s="692"/>
      <c r="L211" s="692"/>
      <c r="M211" s="693"/>
      <c r="N211" s="692"/>
      <c r="O211" s="692"/>
      <c r="P211" s="692"/>
      <c r="Q211" s="692"/>
      <c r="R211" s="692"/>
      <c r="S211" s="692"/>
      <c r="T211" s="692"/>
      <c r="U211" s="692"/>
      <c r="V211" s="692"/>
      <c r="W211" s="692"/>
      <c r="X211" s="692"/>
      <c r="Y211" s="692" t="s">
        <v>510</v>
      </c>
      <c r="Z211" s="694">
        <v>1</v>
      </c>
      <c r="AA211" s="694">
        <v>1</v>
      </c>
      <c r="AB211" s="694">
        <v>1</v>
      </c>
      <c r="AC211" s="123">
        <v>1</v>
      </c>
      <c r="AD211" s="601">
        <v>1844</v>
      </c>
      <c r="AE211" s="601"/>
      <c r="AF211" s="600">
        <v>1</v>
      </c>
      <c r="AG211" s="598">
        <v>1</v>
      </c>
      <c r="AH211" s="600">
        <v>0</v>
      </c>
      <c r="AI211" s="598"/>
      <c r="AJ211" s="598"/>
      <c r="AK211" s="600">
        <v>1</v>
      </c>
      <c r="AL211" s="598">
        <v>1</v>
      </c>
      <c r="AM211" s="600">
        <v>1</v>
      </c>
      <c r="AN211" s="598"/>
      <c r="AO211" s="600">
        <v>0</v>
      </c>
      <c r="AP211" s="598">
        <v>0</v>
      </c>
      <c r="AQ211" s="600">
        <v>0</v>
      </c>
      <c r="AR211" s="598">
        <v>0</v>
      </c>
      <c r="AS211" s="695">
        <v>1844</v>
      </c>
      <c r="AT211" s="600">
        <v>0</v>
      </c>
      <c r="AU211" s="602">
        <v>0</v>
      </c>
      <c r="AV211" s="601">
        <v>1844</v>
      </c>
      <c r="AW211" s="601">
        <v>2960</v>
      </c>
      <c r="AX211" s="598">
        <v>0.62297297297297294</v>
      </c>
      <c r="AY211" s="601"/>
      <c r="AZ211" s="601"/>
      <c r="BA211" s="601"/>
      <c r="BB211" s="600"/>
      <c r="BC211" s="598"/>
      <c r="BD211" s="600"/>
      <c r="BE211" s="598"/>
      <c r="BF211" s="600"/>
      <c r="BG211" s="598"/>
      <c r="BH211" s="600" t="s">
        <v>323</v>
      </c>
      <c r="BI211" s="598"/>
      <c r="BJ211" s="600"/>
      <c r="BK211" s="600"/>
      <c r="BL211" s="600"/>
      <c r="BM211" s="598"/>
      <c r="BN211" s="600"/>
      <c r="BO211" s="598"/>
      <c r="BP211" s="600"/>
      <c r="BQ211" s="598"/>
      <c r="BR211" s="601"/>
      <c r="BS211" s="598"/>
      <c r="BT211" s="600">
        <v>0</v>
      </c>
      <c r="BU211" s="598">
        <v>0</v>
      </c>
      <c r="BV211" s="600">
        <v>0</v>
      </c>
      <c r="BW211" s="598">
        <v>0</v>
      </c>
    </row>
    <row r="212" spans="1:75" s="4" customFormat="1" x14ac:dyDescent="0.2">
      <c r="A212" s="691" t="s">
        <v>679</v>
      </c>
      <c r="B212" s="691" t="s">
        <v>681</v>
      </c>
      <c r="C212" s="691" t="s">
        <v>685</v>
      </c>
      <c r="D212" s="691" t="s">
        <v>515</v>
      </c>
      <c r="E212" s="691" t="s">
        <v>504</v>
      </c>
      <c r="F212" s="691" t="s">
        <v>519</v>
      </c>
      <c r="G212" s="10" t="s">
        <v>314</v>
      </c>
      <c r="H212" s="10" t="s">
        <v>1109</v>
      </c>
      <c r="I212" s="591" t="s">
        <v>934</v>
      </c>
      <c r="J212" s="10"/>
      <c r="K212" s="692"/>
      <c r="L212" s="692"/>
      <c r="M212" s="693"/>
      <c r="N212" s="692"/>
      <c r="O212" s="692"/>
      <c r="P212" s="692"/>
      <c r="Q212" s="692"/>
      <c r="R212" s="692"/>
      <c r="S212" s="692"/>
      <c r="T212" s="692"/>
      <c r="U212" s="692"/>
      <c r="V212" s="692"/>
      <c r="W212" s="692"/>
      <c r="X212" s="692"/>
      <c r="Y212" s="633"/>
      <c r="Z212" s="694">
        <v>2</v>
      </c>
      <c r="AA212" s="600">
        <v>0</v>
      </c>
      <c r="AB212" s="600">
        <v>4</v>
      </c>
      <c r="AC212" s="123">
        <v>2</v>
      </c>
      <c r="AD212" s="601">
        <v>2285</v>
      </c>
      <c r="AE212" s="601">
        <v>1209</v>
      </c>
      <c r="AF212" s="600">
        <v>1</v>
      </c>
      <c r="AG212" s="598">
        <v>0.25</v>
      </c>
      <c r="AH212" s="600">
        <v>0</v>
      </c>
      <c r="AI212" s="598"/>
      <c r="AJ212" s="598"/>
      <c r="AK212" s="600">
        <v>1</v>
      </c>
      <c r="AL212" s="598">
        <v>0.5</v>
      </c>
      <c r="AM212" s="600">
        <v>1</v>
      </c>
      <c r="AN212" s="598"/>
      <c r="AO212" s="600">
        <v>0</v>
      </c>
      <c r="AP212" s="598">
        <v>0</v>
      </c>
      <c r="AQ212" s="600">
        <v>0</v>
      </c>
      <c r="AR212" s="598">
        <v>0</v>
      </c>
      <c r="AS212" s="695">
        <v>4559</v>
      </c>
      <c r="AT212" s="600">
        <v>11</v>
      </c>
      <c r="AU212" s="602">
        <v>2.4070021881838076E-3</v>
      </c>
      <c r="AV212" s="601">
        <v>4570</v>
      </c>
      <c r="AW212" s="601">
        <v>6150</v>
      </c>
      <c r="AX212" s="598">
        <v>0.7430894308943089</v>
      </c>
      <c r="AY212" s="695">
        <v>4559</v>
      </c>
      <c r="AZ212" s="600">
        <v>11</v>
      </c>
      <c r="BA212" s="601">
        <v>4570</v>
      </c>
      <c r="BB212" s="601">
        <v>2407</v>
      </c>
      <c r="BC212" s="598">
        <v>0.52796665935512177</v>
      </c>
      <c r="BD212" s="600">
        <v>11</v>
      </c>
      <c r="BE212" s="598">
        <v>1</v>
      </c>
      <c r="BF212" s="601">
        <v>2418</v>
      </c>
      <c r="BG212" s="598">
        <v>0.52910284463894963</v>
      </c>
      <c r="BH212" s="600">
        <v>24</v>
      </c>
      <c r="BI212" s="598">
        <v>9.9255583126550868E-3</v>
      </c>
      <c r="BJ212" s="600">
        <v>19</v>
      </c>
      <c r="BK212" s="600">
        <v>0</v>
      </c>
      <c r="BL212" s="600">
        <v>19</v>
      </c>
      <c r="BM212" s="598">
        <v>0.79166666666666663</v>
      </c>
      <c r="BN212" s="600">
        <v>3</v>
      </c>
      <c r="BO212" s="598">
        <v>1.2406947890818859E-3</v>
      </c>
      <c r="BP212" s="600">
        <v>99</v>
      </c>
      <c r="BQ212" s="598">
        <v>4.0942928039702231E-2</v>
      </c>
      <c r="BR212" s="601">
        <v>102</v>
      </c>
      <c r="BS212" s="598">
        <v>4.2183622828784122E-2</v>
      </c>
      <c r="BT212" s="600">
        <v>0</v>
      </c>
      <c r="BU212" s="598">
        <v>0</v>
      </c>
      <c r="BV212" s="600">
        <v>0</v>
      </c>
      <c r="BW212" s="598">
        <v>0</v>
      </c>
    </row>
    <row r="213" spans="1:75" s="4" customFormat="1" x14ac:dyDescent="0.2">
      <c r="A213" s="691" t="s">
        <v>686</v>
      </c>
      <c r="B213" s="691" t="s">
        <v>687</v>
      </c>
      <c r="C213" s="691" t="s">
        <v>502</v>
      </c>
      <c r="D213" s="691" t="s">
        <v>503</v>
      </c>
      <c r="E213" s="691" t="s">
        <v>504</v>
      </c>
      <c r="F213" s="691" t="s">
        <v>505</v>
      </c>
      <c r="G213" s="10" t="s">
        <v>314</v>
      </c>
      <c r="H213" s="591" t="s">
        <v>1112</v>
      </c>
      <c r="I213" s="591" t="s">
        <v>934</v>
      </c>
      <c r="J213" s="10"/>
      <c r="K213" s="692"/>
      <c r="L213" s="692"/>
      <c r="M213" s="693"/>
      <c r="N213" s="692"/>
      <c r="O213" s="692"/>
      <c r="P213" s="692"/>
      <c r="Q213" s="692"/>
      <c r="R213" s="692"/>
      <c r="S213" s="692"/>
      <c r="T213" s="692"/>
      <c r="U213" s="692"/>
      <c r="V213" s="692"/>
      <c r="W213" s="692"/>
      <c r="X213" s="692"/>
      <c r="Y213" s="633" t="s">
        <v>1210</v>
      </c>
      <c r="Z213" s="694">
        <v>6</v>
      </c>
      <c r="AA213" s="600">
        <v>5</v>
      </c>
      <c r="AB213" s="600">
        <v>5</v>
      </c>
      <c r="AC213" s="123">
        <v>0.83333333333333337</v>
      </c>
      <c r="AD213" s="601">
        <v>157.83333333333334</v>
      </c>
      <c r="AE213" s="601"/>
      <c r="AF213" s="600"/>
      <c r="AG213" s="598"/>
      <c r="AH213" s="600"/>
      <c r="AI213" s="598"/>
      <c r="AJ213" s="598"/>
      <c r="AK213" s="600"/>
      <c r="AL213" s="598"/>
      <c r="AM213" s="600"/>
      <c r="AN213" s="598"/>
      <c r="AO213" s="600">
        <v>3</v>
      </c>
      <c r="AP213" s="598">
        <v>0.6</v>
      </c>
      <c r="AQ213" s="600">
        <v>3</v>
      </c>
      <c r="AR213" s="598">
        <v>0.5</v>
      </c>
      <c r="AS213" s="695">
        <v>947</v>
      </c>
      <c r="AT213" s="600"/>
      <c r="AU213" s="602"/>
      <c r="AV213" s="601">
        <v>947</v>
      </c>
      <c r="AW213" s="601"/>
      <c r="AX213" s="598"/>
      <c r="AY213" s="601"/>
      <c r="AZ213" s="601"/>
      <c r="BA213" s="601"/>
      <c r="BB213" s="600"/>
      <c r="BC213" s="598"/>
      <c r="BD213" s="600"/>
      <c r="BE213" s="598"/>
      <c r="BF213" s="600"/>
      <c r="BG213" s="598"/>
      <c r="BH213" s="600" t="s">
        <v>323</v>
      </c>
      <c r="BI213" s="598"/>
      <c r="BJ213" s="600"/>
      <c r="BK213" s="600"/>
      <c r="BL213" s="600"/>
      <c r="BM213" s="598"/>
      <c r="BN213" s="600"/>
      <c r="BO213" s="598"/>
      <c r="BP213" s="600"/>
      <c r="BQ213" s="598"/>
      <c r="BR213" s="601"/>
      <c r="BS213" s="598"/>
      <c r="BT213" s="600">
        <v>2</v>
      </c>
      <c r="BU213" s="598">
        <v>0.4</v>
      </c>
      <c r="BV213" s="600">
        <v>2</v>
      </c>
      <c r="BW213" s="598">
        <v>0.33333333333333331</v>
      </c>
    </row>
    <row r="214" spans="1:75" s="4" customFormat="1" x14ac:dyDescent="0.2">
      <c r="A214" s="691" t="s">
        <v>686</v>
      </c>
      <c r="B214" s="691" t="s">
        <v>688</v>
      </c>
      <c r="C214" s="691" t="s">
        <v>502</v>
      </c>
      <c r="D214" s="691" t="s">
        <v>503</v>
      </c>
      <c r="E214" s="691" t="s">
        <v>504</v>
      </c>
      <c r="F214" s="691" t="s">
        <v>505</v>
      </c>
      <c r="G214" s="10" t="s">
        <v>314</v>
      </c>
      <c r="H214" s="591" t="s">
        <v>1112</v>
      </c>
      <c r="I214" s="591" t="s">
        <v>934</v>
      </c>
      <c r="J214" s="10"/>
      <c r="K214" s="692"/>
      <c r="L214" s="692"/>
      <c r="M214" s="693"/>
      <c r="N214" s="692"/>
      <c r="O214" s="692"/>
      <c r="P214" s="692"/>
      <c r="Q214" s="692"/>
      <c r="R214" s="692"/>
      <c r="S214" s="692"/>
      <c r="T214" s="692"/>
      <c r="U214" s="692"/>
      <c r="V214" s="692"/>
      <c r="W214" s="692"/>
      <c r="X214" s="692"/>
      <c r="Y214" s="633" t="s">
        <v>1210</v>
      </c>
      <c r="Z214" s="694">
        <v>6</v>
      </c>
      <c r="AA214" s="694">
        <v>6</v>
      </c>
      <c r="AB214" s="694">
        <v>6</v>
      </c>
      <c r="AC214" s="123">
        <v>1</v>
      </c>
      <c r="AD214" s="601">
        <v>82.166666666666671</v>
      </c>
      <c r="AE214" s="601"/>
      <c r="AF214" s="600"/>
      <c r="AG214" s="598"/>
      <c r="AH214" s="600"/>
      <c r="AI214" s="598"/>
      <c r="AJ214" s="598"/>
      <c r="AK214" s="600"/>
      <c r="AL214" s="598"/>
      <c r="AM214" s="600"/>
      <c r="AN214" s="598"/>
      <c r="AO214" s="600">
        <v>3</v>
      </c>
      <c r="AP214" s="598">
        <v>0.5</v>
      </c>
      <c r="AQ214" s="600">
        <v>3</v>
      </c>
      <c r="AR214" s="598">
        <v>0.5</v>
      </c>
      <c r="AS214" s="695">
        <v>493</v>
      </c>
      <c r="AT214" s="600"/>
      <c r="AU214" s="602"/>
      <c r="AV214" s="601">
        <v>493</v>
      </c>
      <c r="AW214" s="601"/>
      <c r="AX214" s="598"/>
      <c r="AY214" s="601"/>
      <c r="AZ214" s="601"/>
      <c r="BA214" s="601"/>
      <c r="BB214" s="600"/>
      <c r="BC214" s="598"/>
      <c r="BD214" s="600"/>
      <c r="BE214" s="598"/>
      <c r="BF214" s="600"/>
      <c r="BG214" s="598"/>
      <c r="BH214" s="600" t="s">
        <v>323</v>
      </c>
      <c r="BI214" s="598"/>
      <c r="BJ214" s="600"/>
      <c r="BK214" s="600"/>
      <c r="BL214" s="600"/>
      <c r="BM214" s="598"/>
      <c r="BN214" s="600"/>
      <c r="BO214" s="598"/>
      <c r="BP214" s="600"/>
      <c r="BQ214" s="598"/>
      <c r="BR214" s="601"/>
      <c r="BS214" s="598"/>
      <c r="BT214" s="600">
        <v>0</v>
      </c>
      <c r="BU214" s="598">
        <v>0</v>
      </c>
      <c r="BV214" s="600">
        <v>0</v>
      </c>
      <c r="BW214" s="598">
        <v>0</v>
      </c>
    </row>
    <row r="215" spans="1:75" s="4" customFormat="1" x14ac:dyDescent="0.2">
      <c r="A215" s="691" t="s">
        <v>686</v>
      </c>
      <c r="B215" s="691" t="s">
        <v>689</v>
      </c>
      <c r="C215" s="691" t="s">
        <v>502</v>
      </c>
      <c r="D215" s="691" t="s">
        <v>507</v>
      </c>
      <c r="E215" s="691" t="s">
        <v>504</v>
      </c>
      <c r="F215" s="691" t="s">
        <v>505</v>
      </c>
      <c r="G215" s="10" t="s">
        <v>314</v>
      </c>
      <c r="H215" s="591" t="s">
        <v>1112</v>
      </c>
      <c r="I215" s="591" t="s">
        <v>934</v>
      </c>
      <c r="J215" s="10"/>
      <c r="K215" s="692"/>
      <c r="L215" s="692"/>
      <c r="M215" s="693"/>
      <c r="N215" s="692"/>
      <c r="O215" s="692"/>
      <c r="P215" s="692"/>
      <c r="Q215" s="692"/>
      <c r="R215" s="692"/>
      <c r="S215" s="692"/>
      <c r="T215" s="692"/>
      <c r="U215" s="692"/>
      <c r="V215" s="692"/>
      <c r="W215" s="692"/>
      <c r="X215" s="692"/>
      <c r="Y215" s="633" t="s">
        <v>1210</v>
      </c>
      <c r="Z215" s="694">
        <v>5</v>
      </c>
      <c r="AA215" s="600">
        <v>0</v>
      </c>
      <c r="AB215" s="600">
        <v>6</v>
      </c>
      <c r="AC215" s="123">
        <v>1.2</v>
      </c>
      <c r="AD215" s="601">
        <v>135.80000000000001</v>
      </c>
      <c r="AE215" s="601">
        <v>70.599999999999994</v>
      </c>
      <c r="AF215" s="600"/>
      <c r="AG215" s="598"/>
      <c r="AH215" s="600"/>
      <c r="AI215" s="598"/>
      <c r="AJ215" s="598"/>
      <c r="AK215" s="600"/>
      <c r="AL215" s="598"/>
      <c r="AM215" s="600"/>
      <c r="AN215" s="598"/>
      <c r="AO215" s="600">
        <v>4</v>
      </c>
      <c r="AP215" s="598">
        <v>0.66666666666666663</v>
      </c>
      <c r="AQ215" s="600">
        <v>4</v>
      </c>
      <c r="AR215" s="598">
        <v>0.8</v>
      </c>
      <c r="AS215" s="695">
        <v>613</v>
      </c>
      <c r="AT215" s="600">
        <v>66</v>
      </c>
      <c r="AU215" s="602">
        <v>9.720176730486009E-2</v>
      </c>
      <c r="AV215" s="601">
        <v>679</v>
      </c>
      <c r="AW215" s="601">
        <v>970</v>
      </c>
      <c r="AX215" s="598">
        <v>0.7</v>
      </c>
      <c r="AY215" s="695">
        <v>613</v>
      </c>
      <c r="AZ215" s="600">
        <v>66</v>
      </c>
      <c r="BA215" s="601">
        <v>679</v>
      </c>
      <c r="BB215" s="601">
        <v>303</v>
      </c>
      <c r="BC215" s="598">
        <v>0.49429037520391517</v>
      </c>
      <c r="BD215" s="600">
        <v>50</v>
      </c>
      <c r="BE215" s="598">
        <v>0.75757575757575757</v>
      </c>
      <c r="BF215" s="601">
        <v>353</v>
      </c>
      <c r="BG215" s="598">
        <v>0.51988217967599415</v>
      </c>
      <c r="BH215" s="600">
        <v>8</v>
      </c>
      <c r="BI215" s="598">
        <v>2.2662889518413599E-2</v>
      </c>
      <c r="BJ215" s="600">
        <v>2</v>
      </c>
      <c r="BK215" s="600">
        <v>2</v>
      </c>
      <c r="BL215" s="600">
        <v>4</v>
      </c>
      <c r="BM215" s="598">
        <v>0.5</v>
      </c>
      <c r="BN215" s="600">
        <v>0</v>
      </c>
      <c r="BO215" s="598">
        <v>0</v>
      </c>
      <c r="BP215" s="600">
        <v>3</v>
      </c>
      <c r="BQ215" s="598">
        <v>8.4985835694051E-3</v>
      </c>
      <c r="BR215" s="601">
        <v>3</v>
      </c>
      <c r="BS215" s="598">
        <v>8.4985835694051E-3</v>
      </c>
      <c r="BT215" s="600">
        <v>1</v>
      </c>
      <c r="BU215" s="598">
        <v>0.16666666666666666</v>
      </c>
      <c r="BV215" s="600">
        <v>1</v>
      </c>
      <c r="BW215" s="598">
        <v>0.2</v>
      </c>
    </row>
    <row r="216" spans="1:75" s="4" customFormat="1" x14ac:dyDescent="0.2">
      <c r="A216" s="691" t="s">
        <v>686</v>
      </c>
      <c r="B216" s="691" t="s">
        <v>690</v>
      </c>
      <c r="C216" s="691" t="s">
        <v>502</v>
      </c>
      <c r="D216" s="691" t="s">
        <v>509</v>
      </c>
      <c r="E216" s="691" t="s">
        <v>504</v>
      </c>
      <c r="F216" s="691" t="s">
        <v>505</v>
      </c>
      <c r="G216" s="10" t="s">
        <v>314</v>
      </c>
      <c r="H216" s="591" t="s">
        <v>1112</v>
      </c>
      <c r="I216" s="591" t="s">
        <v>934</v>
      </c>
      <c r="J216" s="10"/>
      <c r="K216" s="692" t="s">
        <v>1213</v>
      </c>
      <c r="L216" s="724" t="s">
        <v>1300</v>
      </c>
      <c r="M216" s="724" t="s">
        <v>1301</v>
      </c>
      <c r="N216" s="692" t="s">
        <v>1211</v>
      </c>
      <c r="O216" s="692"/>
      <c r="P216" s="692" t="s">
        <v>1211</v>
      </c>
      <c r="Q216" s="692"/>
      <c r="R216" s="692" t="s">
        <v>1217</v>
      </c>
      <c r="S216" s="696">
        <v>7673</v>
      </c>
      <c r="T216" s="696">
        <v>95</v>
      </c>
      <c r="U216" s="696">
        <v>26</v>
      </c>
      <c r="V216" s="696">
        <v>22</v>
      </c>
      <c r="W216" s="696">
        <v>18</v>
      </c>
      <c r="X216" s="696">
        <v>2</v>
      </c>
      <c r="Y216" s="692" t="s">
        <v>510</v>
      </c>
      <c r="Z216" s="694">
        <v>1</v>
      </c>
      <c r="AA216" s="694">
        <v>1</v>
      </c>
      <c r="AB216" s="694">
        <v>1</v>
      </c>
      <c r="AC216" s="123">
        <v>1</v>
      </c>
      <c r="AD216" s="601">
        <v>7673</v>
      </c>
      <c r="AE216" s="601"/>
      <c r="AF216" s="600">
        <v>1</v>
      </c>
      <c r="AG216" s="598">
        <v>1</v>
      </c>
      <c r="AH216" s="600">
        <v>0</v>
      </c>
      <c r="AI216" s="598" t="s">
        <v>1215</v>
      </c>
      <c r="AJ216" s="598" t="s">
        <v>510</v>
      </c>
      <c r="AK216" s="600">
        <v>1</v>
      </c>
      <c r="AL216" s="598">
        <v>1</v>
      </c>
      <c r="AM216" s="600">
        <v>1</v>
      </c>
      <c r="AN216" s="598"/>
      <c r="AO216" s="600"/>
      <c r="AP216" s="598"/>
      <c r="AQ216" s="600"/>
      <c r="AR216" s="598"/>
      <c r="AS216" s="695">
        <v>7548</v>
      </c>
      <c r="AT216" s="600">
        <v>125</v>
      </c>
      <c r="AU216" s="602">
        <v>1.6290890134236936E-2</v>
      </c>
      <c r="AV216" s="601">
        <v>7673</v>
      </c>
      <c r="AW216" s="601">
        <v>10780</v>
      </c>
      <c r="AX216" s="598">
        <v>0.71178107606679031</v>
      </c>
      <c r="AY216" s="601"/>
      <c r="AZ216" s="601"/>
      <c r="BA216" s="601"/>
      <c r="BB216" s="600"/>
      <c r="BC216" s="598"/>
      <c r="BD216" s="600"/>
      <c r="BE216" s="598"/>
      <c r="BF216" s="600"/>
      <c r="BG216" s="598"/>
      <c r="BH216" s="600" t="s">
        <v>323</v>
      </c>
      <c r="BI216" s="598"/>
      <c r="BJ216" s="600"/>
      <c r="BK216" s="600"/>
      <c r="BL216" s="600"/>
      <c r="BM216" s="598"/>
      <c r="BN216" s="600"/>
      <c r="BO216" s="598"/>
      <c r="BP216" s="600"/>
      <c r="BQ216" s="598"/>
      <c r="BR216" s="601"/>
      <c r="BS216" s="598"/>
      <c r="BT216" s="600">
        <v>0</v>
      </c>
      <c r="BU216" s="598">
        <v>0</v>
      </c>
      <c r="BV216" s="600">
        <v>0</v>
      </c>
      <c r="BW216" s="598">
        <v>0</v>
      </c>
    </row>
    <row r="217" spans="1:75" s="4" customFormat="1" x14ac:dyDescent="0.2">
      <c r="A217" s="691" t="s">
        <v>686</v>
      </c>
      <c r="B217" s="691" t="s">
        <v>690</v>
      </c>
      <c r="C217" s="691" t="s">
        <v>691</v>
      </c>
      <c r="D217" s="691" t="s">
        <v>515</v>
      </c>
      <c r="E217" s="691" t="s">
        <v>504</v>
      </c>
      <c r="F217" s="691" t="s">
        <v>505</v>
      </c>
      <c r="G217" s="10" t="s">
        <v>314</v>
      </c>
      <c r="H217" s="591" t="s">
        <v>1112</v>
      </c>
      <c r="I217" s="591" t="s">
        <v>934</v>
      </c>
      <c r="J217" s="10"/>
      <c r="K217" s="692"/>
      <c r="L217" s="692"/>
      <c r="M217" s="693"/>
      <c r="N217" s="692"/>
      <c r="O217" s="692"/>
      <c r="P217" s="692"/>
      <c r="Q217" s="692"/>
      <c r="R217" s="692"/>
      <c r="S217" s="692"/>
      <c r="T217" s="692"/>
      <c r="U217" s="692"/>
      <c r="V217" s="692"/>
      <c r="W217" s="692"/>
      <c r="X217" s="692"/>
      <c r="Y217" s="633"/>
      <c r="Z217" s="694">
        <v>3</v>
      </c>
      <c r="AA217" s="600">
        <v>0</v>
      </c>
      <c r="AB217" s="600">
        <v>6</v>
      </c>
      <c r="AC217" s="123">
        <v>2</v>
      </c>
      <c r="AD217" s="601">
        <v>946</v>
      </c>
      <c r="AE217" s="601">
        <v>461.66666666666669</v>
      </c>
      <c r="AF217" s="600">
        <v>2</v>
      </c>
      <c r="AG217" s="598">
        <v>0.33333333333333331</v>
      </c>
      <c r="AH217" s="600">
        <v>0</v>
      </c>
      <c r="AI217" s="598"/>
      <c r="AJ217" s="598"/>
      <c r="AK217" s="600">
        <v>2</v>
      </c>
      <c r="AL217" s="598">
        <v>0.66666666666666663</v>
      </c>
      <c r="AM217" s="600">
        <v>2</v>
      </c>
      <c r="AN217" s="598"/>
      <c r="AO217" s="600">
        <v>0</v>
      </c>
      <c r="AP217" s="598">
        <v>0</v>
      </c>
      <c r="AQ217" s="600">
        <v>0</v>
      </c>
      <c r="AR217" s="598">
        <v>0</v>
      </c>
      <c r="AS217" s="695">
        <v>2819</v>
      </c>
      <c r="AT217" s="600">
        <v>19</v>
      </c>
      <c r="AU217" s="602">
        <v>6.6948555320648345E-3</v>
      </c>
      <c r="AV217" s="601">
        <v>2838</v>
      </c>
      <c r="AW217" s="601">
        <v>3840</v>
      </c>
      <c r="AX217" s="598">
        <v>0.73906249999999996</v>
      </c>
      <c r="AY217" s="695">
        <v>2819</v>
      </c>
      <c r="AZ217" s="600">
        <v>19</v>
      </c>
      <c r="BA217" s="601">
        <v>2838</v>
      </c>
      <c r="BB217" s="601">
        <v>1371</v>
      </c>
      <c r="BC217" s="598">
        <v>0.48634267470734305</v>
      </c>
      <c r="BD217" s="600">
        <v>14</v>
      </c>
      <c r="BE217" s="598">
        <v>0.73684210526315785</v>
      </c>
      <c r="BF217" s="601">
        <v>1385</v>
      </c>
      <c r="BG217" s="598">
        <v>0.48801973220577871</v>
      </c>
      <c r="BH217" s="600">
        <v>7</v>
      </c>
      <c r="BI217" s="598">
        <v>5.0541516245487363E-3</v>
      </c>
      <c r="BJ217" s="600">
        <v>5</v>
      </c>
      <c r="BK217" s="600">
        <v>0</v>
      </c>
      <c r="BL217" s="600">
        <v>5</v>
      </c>
      <c r="BM217" s="598">
        <v>0.7142857142857143</v>
      </c>
      <c r="BN217" s="600">
        <v>1</v>
      </c>
      <c r="BO217" s="598">
        <v>7.2202166064981946E-4</v>
      </c>
      <c r="BP217" s="600">
        <v>9</v>
      </c>
      <c r="BQ217" s="598">
        <v>6.4981949458483759E-3</v>
      </c>
      <c r="BR217" s="601">
        <v>10</v>
      </c>
      <c r="BS217" s="598">
        <v>7.2202166064981952E-3</v>
      </c>
      <c r="BT217" s="600">
        <v>1</v>
      </c>
      <c r="BU217" s="598">
        <v>0.16666666666666666</v>
      </c>
      <c r="BV217" s="600">
        <v>1</v>
      </c>
      <c r="BW217" s="598">
        <v>0.33333333333333331</v>
      </c>
    </row>
    <row r="218" spans="1:75" s="4" customFormat="1" x14ac:dyDescent="0.2">
      <c r="A218" s="691" t="s">
        <v>686</v>
      </c>
      <c r="B218" s="691" t="s">
        <v>690</v>
      </c>
      <c r="C218" s="691" t="s">
        <v>692</v>
      </c>
      <c r="D218" s="691" t="s">
        <v>515</v>
      </c>
      <c r="E218" s="691" t="s">
        <v>504</v>
      </c>
      <c r="F218" s="691" t="s">
        <v>505</v>
      </c>
      <c r="G218" s="10" t="s">
        <v>314</v>
      </c>
      <c r="H218" s="591" t="s">
        <v>1112</v>
      </c>
      <c r="I218" s="591" t="s">
        <v>934</v>
      </c>
      <c r="J218" s="10"/>
      <c r="K218" s="692"/>
      <c r="L218" s="692"/>
      <c r="M218" s="693"/>
      <c r="N218" s="692"/>
      <c r="O218" s="692"/>
      <c r="P218" s="692"/>
      <c r="Q218" s="692"/>
      <c r="R218" s="692"/>
      <c r="S218" s="692"/>
      <c r="T218" s="692"/>
      <c r="U218" s="692"/>
      <c r="V218" s="692"/>
      <c r="W218" s="692"/>
      <c r="X218" s="692"/>
      <c r="Y218" s="633"/>
      <c r="Z218" s="694">
        <v>3</v>
      </c>
      <c r="AA218" s="600">
        <v>0</v>
      </c>
      <c r="AB218" s="600">
        <v>4</v>
      </c>
      <c r="AC218" s="123">
        <v>1.3333333333333333</v>
      </c>
      <c r="AD218" s="601">
        <v>758.66666666666663</v>
      </c>
      <c r="AE218" s="601">
        <v>359</v>
      </c>
      <c r="AF218" s="600">
        <v>3</v>
      </c>
      <c r="AG218" s="598">
        <v>0.75</v>
      </c>
      <c r="AH218" s="600">
        <v>0</v>
      </c>
      <c r="AI218" s="598"/>
      <c r="AJ218" s="598"/>
      <c r="AK218" s="600">
        <v>3</v>
      </c>
      <c r="AL218" s="598">
        <v>1</v>
      </c>
      <c r="AM218" s="600">
        <v>3</v>
      </c>
      <c r="AN218" s="598"/>
      <c r="AO218" s="600">
        <v>0</v>
      </c>
      <c r="AP218" s="598">
        <v>0</v>
      </c>
      <c r="AQ218" s="600">
        <v>0</v>
      </c>
      <c r="AR218" s="598">
        <v>0</v>
      </c>
      <c r="AS218" s="695">
        <v>2266</v>
      </c>
      <c r="AT218" s="600">
        <v>10</v>
      </c>
      <c r="AU218" s="602">
        <v>4.3936731107205628E-3</v>
      </c>
      <c r="AV218" s="601">
        <v>2276</v>
      </c>
      <c r="AW218" s="601">
        <v>3480</v>
      </c>
      <c r="AX218" s="598">
        <v>0.65402298850574714</v>
      </c>
      <c r="AY218" s="695">
        <v>2266</v>
      </c>
      <c r="AZ218" s="600">
        <v>10</v>
      </c>
      <c r="BA218" s="601">
        <v>2276</v>
      </c>
      <c r="BB218" s="601">
        <v>1070</v>
      </c>
      <c r="BC218" s="598">
        <v>0.47219770520741394</v>
      </c>
      <c r="BD218" s="600">
        <v>7</v>
      </c>
      <c r="BE218" s="598">
        <v>0.7</v>
      </c>
      <c r="BF218" s="601">
        <v>1077</v>
      </c>
      <c r="BG218" s="598">
        <v>0.47319859402460457</v>
      </c>
      <c r="BH218" s="600">
        <v>0</v>
      </c>
      <c r="BI218" s="598">
        <v>0</v>
      </c>
      <c r="BJ218" s="600">
        <v>0</v>
      </c>
      <c r="BK218" s="600">
        <v>0</v>
      </c>
      <c r="BL218" s="600">
        <v>0</v>
      </c>
      <c r="BM218" s="598"/>
      <c r="BN218" s="600">
        <v>2</v>
      </c>
      <c r="BO218" s="598">
        <v>1.8570102135561746E-3</v>
      </c>
      <c r="BP218" s="600">
        <v>24</v>
      </c>
      <c r="BQ218" s="598">
        <v>2.2284122562674095E-2</v>
      </c>
      <c r="BR218" s="601">
        <v>26</v>
      </c>
      <c r="BS218" s="598">
        <v>2.414113277623027E-2</v>
      </c>
      <c r="BT218" s="600">
        <v>2</v>
      </c>
      <c r="BU218" s="598">
        <v>0.5</v>
      </c>
      <c r="BV218" s="600">
        <v>2</v>
      </c>
      <c r="BW218" s="598">
        <v>0.66666666666666663</v>
      </c>
    </row>
    <row r="219" spans="1:75" s="4" customFormat="1" x14ac:dyDescent="0.2">
      <c r="A219" s="691" t="s">
        <v>686</v>
      </c>
      <c r="B219" s="691" t="s">
        <v>690</v>
      </c>
      <c r="C219" s="691" t="s">
        <v>693</v>
      </c>
      <c r="D219" s="691" t="s">
        <v>515</v>
      </c>
      <c r="E219" s="691" t="s">
        <v>504</v>
      </c>
      <c r="F219" s="691" t="s">
        <v>505</v>
      </c>
      <c r="G219" s="10" t="s">
        <v>314</v>
      </c>
      <c r="H219" s="591" t="s">
        <v>1112</v>
      </c>
      <c r="I219" s="591" t="s">
        <v>934</v>
      </c>
      <c r="J219" s="10"/>
      <c r="K219" s="692"/>
      <c r="L219" s="692"/>
      <c r="M219" s="693"/>
      <c r="N219" s="692"/>
      <c r="O219" s="692"/>
      <c r="P219" s="692"/>
      <c r="Q219" s="692"/>
      <c r="R219" s="692"/>
      <c r="S219" s="692"/>
      <c r="T219" s="692"/>
      <c r="U219" s="692"/>
      <c r="V219" s="692"/>
      <c r="W219" s="692"/>
      <c r="X219" s="692"/>
      <c r="Y219" s="633"/>
      <c r="Z219" s="694">
        <v>1</v>
      </c>
      <c r="AA219" s="600">
        <v>0</v>
      </c>
      <c r="AB219" s="600">
        <v>2</v>
      </c>
      <c r="AC219" s="123">
        <v>2</v>
      </c>
      <c r="AD219" s="601">
        <v>1026</v>
      </c>
      <c r="AE219" s="601">
        <v>652</v>
      </c>
      <c r="AF219" s="600">
        <v>2</v>
      </c>
      <c r="AG219" s="598">
        <v>1</v>
      </c>
      <c r="AH219" s="600">
        <v>0</v>
      </c>
      <c r="AI219" s="598"/>
      <c r="AJ219" s="598"/>
      <c r="AK219" s="600">
        <v>1</v>
      </c>
      <c r="AL219" s="598">
        <v>1</v>
      </c>
      <c r="AM219" s="600">
        <v>1</v>
      </c>
      <c r="AN219" s="598"/>
      <c r="AO219" s="600">
        <v>0</v>
      </c>
      <c r="AP219" s="598">
        <v>0</v>
      </c>
      <c r="AQ219" s="600">
        <v>0</v>
      </c>
      <c r="AR219" s="598">
        <v>0</v>
      </c>
      <c r="AS219" s="695">
        <v>1008</v>
      </c>
      <c r="AT219" s="600">
        <v>18</v>
      </c>
      <c r="AU219" s="602">
        <v>1.7543859649122806E-2</v>
      </c>
      <c r="AV219" s="601">
        <v>1026</v>
      </c>
      <c r="AW219" s="601">
        <v>1320</v>
      </c>
      <c r="AX219" s="598">
        <v>0.77727272727272723</v>
      </c>
      <c r="AY219" s="695">
        <v>1008</v>
      </c>
      <c r="AZ219" s="600">
        <v>18</v>
      </c>
      <c r="BA219" s="601">
        <v>1026</v>
      </c>
      <c r="BB219" s="601">
        <v>636</v>
      </c>
      <c r="BC219" s="598">
        <v>0.63095238095238093</v>
      </c>
      <c r="BD219" s="600">
        <v>16</v>
      </c>
      <c r="BE219" s="598">
        <v>0.88888888888888884</v>
      </c>
      <c r="BF219" s="601">
        <v>652</v>
      </c>
      <c r="BG219" s="598">
        <v>0.63547758284600386</v>
      </c>
      <c r="BH219" s="600">
        <v>8</v>
      </c>
      <c r="BI219" s="598">
        <v>1.2269938650306749E-2</v>
      </c>
      <c r="BJ219" s="600">
        <v>7</v>
      </c>
      <c r="BK219" s="600">
        <v>0</v>
      </c>
      <c r="BL219" s="600">
        <v>7</v>
      </c>
      <c r="BM219" s="598">
        <v>0.875</v>
      </c>
      <c r="BN219" s="600">
        <v>1</v>
      </c>
      <c r="BO219" s="598">
        <v>1.5337423312883436E-3</v>
      </c>
      <c r="BP219" s="600">
        <v>4</v>
      </c>
      <c r="BQ219" s="598">
        <v>6.1349693251533744E-3</v>
      </c>
      <c r="BR219" s="601">
        <v>5</v>
      </c>
      <c r="BS219" s="598">
        <v>7.6687116564417178E-3</v>
      </c>
      <c r="BT219" s="600">
        <v>0</v>
      </c>
      <c r="BU219" s="598">
        <v>0</v>
      </c>
      <c r="BV219" s="600">
        <v>0</v>
      </c>
      <c r="BW219" s="598">
        <v>0</v>
      </c>
    </row>
    <row r="220" spans="1:75" s="4" customFormat="1" x14ac:dyDescent="0.2">
      <c r="A220" s="691" t="s">
        <v>686</v>
      </c>
      <c r="B220" s="691" t="s">
        <v>690</v>
      </c>
      <c r="C220" s="691" t="s">
        <v>694</v>
      </c>
      <c r="D220" s="691" t="s">
        <v>515</v>
      </c>
      <c r="E220" s="691" t="s">
        <v>504</v>
      </c>
      <c r="F220" s="691" t="s">
        <v>505</v>
      </c>
      <c r="G220" s="10" t="s">
        <v>314</v>
      </c>
      <c r="H220" s="591" t="s">
        <v>1112</v>
      </c>
      <c r="I220" s="591" t="s">
        <v>934</v>
      </c>
      <c r="J220" s="10"/>
      <c r="K220" s="692"/>
      <c r="L220" s="692"/>
      <c r="M220" s="693"/>
      <c r="N220" s="692"/>
      <c r="O220" s="692"/>
      <c r="P220" s="692"/>
      <c r="Q220" s="692"/>
      <c r="R220" s="692"/>
      <c r="S220" s="692"/>
      <c r="T220" s="692"/>
      <c r="U220" s="692"/>
      <c r="V220" s="692"/>
      <c r="W220" s="692"/>
      <c r="X220" s="692"/>
      <c r="Y220" s="692" t="s">
        <v>510</v>
      </c>
      <c r="Z220" s="694">
        <v>1</v>
      </c>
      <c r="AA220" s="694">
        <v>1</v>
      </c>
      <c r="AB220" s="694">
        <v>1</v>
      </c>
      <c r="AC220" s="123">
        <v>1</v>
      </c>
      <c r="AD220" s="601">
        <v>854</v>
      </c>
      <c r="AE220" s="601"/>
      <c r="AF220" s="600">
        <v>1</v>
      </c>
      <c r="AG220" s="598">
        <v>1</v>
      </c>
      <c r="AH220" s="600">
        <v>0</v>
      </c>
      <c r="AI220" s="598"/>
      <c r="AJ220" s="598"/>
      <c r="AK220" s="600">
        <v>1</v>
      </c>
      <c r="AL220" s="598">
        <v>1</v>
      </c>
      <c r="AM220" s="600">
        <v>1</v>
      </c>
      <c r="AN220" s="598"/>
      <c r="AO220" s="600">
        <v>0</v>
      </c>
      <c r="AP220" s="598">
        <v>0</v>
      </c>
      <c r="AQ220" s="600">
        <v>0</v>
      </c>
      <c r="AR220" s="598">
        <v>0</v>
      </c>
      <c r="AS220" s="695">
        <v>842</v>
      </c>
      <c r="AT220" s="600">
        <v>12</v>
      </c>
      <c r="AU220" s="602">
        <v>1.405152224824356E-2</v>
      </c>
      <c r="AV220" s="601">
        <v>854</v>
      </c>
      <c r="AW220" s="601">
        <v>1170</v>
      </c>
      <c r="AX220" s="598">
        <v>0.72991452991452987</v>
      </c>
      <c r="AY220" s="601"/>
      <c r="AZ220" s="601"/>
      <c r="BA220" s="601"/>
      <c r="BB220" s="600"/>
      <c r="BC220" s="598"/>
      <c r="BD220" s="600"/>
      <c r="BE220" s="598"/>
      <c r="BF220" s="600"/>
      <c r="BG220" s="598"/>
      <c r="BH220" s="600" t="s">
        <v>323</v>
      </c>
      <c r="BI220" s="598"/>
      <c r="BJ220" s="600"/>
      <c r="BK220" s="600"/>
      <c r="BL220" s="600"/>
      <c r="BM220" s="598"/>
      <c r="BN220" s="600"/>
      <c r="BO220" s="598"/>
      <c r="BP220" s="600"/>
      <c r="BQ220" s="598"/>
      <c r="BR220" s="601"/>
      <c r="BS220" s="598"/>
      <c r="BT220" s="600">
        <v>1</v>
      </c>
      <c r="BU220" s="598">
        <v>1</v>
      </c>
      <c r="BV220" s="600">
        <v>1</v>
      </c>
      <c r="BW220" s="598">
        <v>1</v>
      </c>
    </row>
    <row r="221" spans="1:75" s="4" customFormat="1" x14ac:dyDescent="0.2">
      <c r="A221" s="691" t="s">
        <v>686</v>
      </c>
      <c r="B221" s="691" t="s">
        <v>690</v>
      </c>
      <c r="C221" s="691" t="s">
        <v>695</v>
      </c>
      <c r="D221" s="691" t="s">
        <v>515</v>
      </c>
      <c r="E221" s="691" t="s">
        <v>504</v>
      </c>
      <c r="F221" s="691" t="s">
        <v>505</v>
      </c>
      <c r="G221" s="10" t="s">
        <v>314</v>
      </c>
      <c r="H221" s="591" t="s">
        <v>1112</v>
      </c>
      <c r="I221" s="591" t="s">
        <v>934</v>
      </c>
      <c r="J221" s="591"/>
      <c r="K221" s="692"/>
      <c r="L221" s="692"/>
      <c r="M221" s="693"/>
      <c r="N221" s="692"/>
      <c r="O221" s="692"/>
      <c r="P221" s="692"/>
      <c r="Q221" s="692"/>
      <c r="R221" s="692"/>
      <c r="S221" s="692"/>
      <c r="T221" s="692"/>
      <c r="U221" s="692"/>
      <c r="V221" s="692"/>
      <c r="W221" s="692"/>
      <c r="X221" s="692"/>
      <c r="Y221" s="692" t="s">
        <v>510</v>
      </c>
      <c r="Z221" s="694">
        <v>1</v>
      </c>
      <c r="AA221" s="694">
        <v>1</v>
      </c>
      <c r="AB221" s="694">
        <v>1</v>
      </c>
      <c r="AC221" s="123">
        <v>1</v>
      </c>
      <c r="AD221" s="601">
        <v>679</v>
      </c>
      <c r="AE221" s="601"/>
      <c r="AF221" s="600">
        <v>1</v>
      </c>
      <c r="AG221" s="598">
        <v>1</v>
      </c>
      <c r="AH221" s="600">
        <v>0</v>
      </c>
      <c r="AI221" s="598"/>
      <c r="AJ221" s="598"/>
      <c r="AK221" s="600">
        <v>1</v>
      </c>
      <c r="AL221" s="598">
        <v>1</v>
      </c>
      <c r="AM221" s="600">
        <v>1</v>
      </c>
      <c r="AN221" s="598"/>
      <c r="AO221" s="600">
        <v>0</v>
      </c>
      <c r="AP221" s="598">
        <v>0</v>
      </c>
      <c r="AQ221" s="600">
        <v>0</v>
      </c>
      <c r="AR221" s="598">
        <v>0</v>
      </c>
      <c r="AS221" s="695">
        <v>613</v>
      </c>
      <c r="AT221" s="600">
        <v>66</v>
      </c>
      <c r="AU221" s="602">
        <v>9.720176730486009E-2</v>
      </c>
      <c r="AV221" s="601">
        <v>679</v>
      </c>
      <c r="AW221" s="601">
        <v>970</v>
      </c>
      <c r="AX221" s="598">
        <v>0.7</v>
      </c>
      <c r="AY221" s="601"/>
      <c r="AZ221" s="601"/>
      <c r="BA221" s="601"/>
      <c r="BB221" s="600"/>
      <c r="BC221" s="598"/>
      <c r="BD221" s="600"/>
      <c r="BE221" s="598"/>
      <c r="BF221" s="600"/>
      <c r="BG221" s="598"/>
      <c r="BH221" s="600" t="s">
        <v>323</v>
      </c>
      <c r="BI221" s="598"/>
      <c r="BJ221" s="600"/>
      <c r="BK221" s="600"/>
      <c r="BL221" s="600"/>
      <c r="BM221" s="598"/>
      <c r="BN221" s="600"/>
      <c r="BO221" s="598"/>
      <c r="BP221" s="600"/>
      <c r="BQ221" s="598"/>
      <c r="BR221" s="601"/>
      <c r="BS221" s="598"/>
      <c r="BT221" s="600">
        <v>0</v>
      </c>
      <c r="BU221" s="598">
        <v>0</v>
      </c>
      <c r="BV221" s="600">
        <v>0</v>
      </c>
      <c r="BW221" s="598">
        <v>0</v>
      </c>
    </row>
    <row r="222" spans="1:75" s="4" customFormat="1" x14ac:dyDescent="0.2">
      <c r="A222" s="691" t="s">
        <v>696</v>
      </c>
      <c r="B222" s="691" t="s">
        <v>1302</v>
      </c>
      <c r="C222" s="691" t="s">
        <v>502</v>
      </c>
      <c r="D222" s="691" t="s">
        <v>517</v>
      </c>
      <c r="E222" s="691" t="s">
        <v>518</v>
      </c>
      <c r="F222" s="691" t="s">
        <v>519</v>
      </c>
      <c r="G222" s="10" t="s">
        <v>320</v>
      </c>
      <c r="H222" s="10" t="s">
        <v>517</v>
      </c>
      <c r="I222" s="10" t="s">
        <v>517</v>
      </c>
      <c r="J222" s="10"/>
      <c r="K222" s="692"/>
      <c r="L222" s="692"/>
      <c r="M222" s="693"/>
      <c r="N222" s="692"/>
      <c r="O222" s="692"/>
      <c r="P222" s="692"/>
      <c r="Q222" s="692"/>
      <c r="R222" s="692" t="s">
        <v>1217</v>
      </c>
      <c r="S222" s="692"/>
      <c r="T222" s="692"/>
      <c r="U222" s="692"/>
      <c r="V222" s="692"/>
      <c r="W222" s="692"/>
      <c r="X222" s="692"/>
      <c r="Y222" s="633"/>
      <c r="Z222" s="694">
        <v>7</v>
      </c>
      <c r="AA222" s="600">
        <v>0</v>
      </c>
      <c r="AB222" s="600">
        <v>20</v>
      </c>
      <c r="AC222" s="123">
        <v>2.8571428571428572</v>
      </c>
      <c r="AD222" s="601">
        <v>13704.571428571429</v>
      </c>
      <c r="AE222" s="601">
        <v>5597.7142857142853</v>
      </c>
      <c r="AF222" s="600"/>
      <c r="AG222" s="598"/>
      <c r="AH222" s="600"/>
      <c r="AI222" s="598"/>
      <c r="AJ222" s="598"/>
      <c r="AK222" s="600"/>
      <c r="AL222" s="598"/>
      <c r="AM222" s="600"/>
      <c r="AN222" s="598"/>
      <c r="AO222" s="600">
        <v>5</v>
      </c>
      <c r="AP222" s="598">
        <v>0.25</v>
      </c>
      <c r="AQ222" s="600">
        <v>4</v>
      </c>
      <c r="AR222" s="598">
        <v>0.5714285714285714</v>
      </c>
      <c r="AS222" s="695">
        <v>95932</v>
      </c>
      <c r="AT222" s="600"/>
      <c r="AU222" s="602"/>
      <c r="AV222" s="601">
        <v>95932</v>
      </c>
      <c r="AW222" s="601">
        <v>141500</v>
      </c>
      <c r="AX222" s="598">
        <v>0.67796466431095403</v>
      </c>
      <c r="AY222" s="695">
        <v>95932</v>
      </c>
      <c r="AZ222" s="600"/>
      <c r="BA222" s="601">
        <v>95932</v>
      </c>
      <c r="BB222" s="601">
        <v>39184</v>
      </c>
      <c r="BC222" s="598">
        <v>0.40845598965934204</v>
      </c>
      <c r="BD222" s="600"/>
      <c r="BE222" s="598"/>
      <c r="BF222" s="601">
        <v>39184</v>
      </c>
      <c r="BG222" s="598">
        <v>0.40845598965934204</v>
      </c>
      <c r="BH222" s="600">
        <v>349</v>
      </c>
      <c r="BI222" s="598">
        <v>8.906696610861577E-3</v>
      </c>
      <c r="BJ222" s="600">
        <v>285</v>
      </c>
      <c r="BK222" s="600"/>
      <c r="BL222" s="600">
        <v>285</v>
      </c>
      <c r="BM222" s="598">
        <v>0.81661891117478513</v>
      </c>
      <c r="BN222" s="600">
        <v>4314</v>
      </c>
      <c r="BO222" s="598">
        <v>0.11009595753368721</v>
      </c>
      <c r="BP222" s="600">
        <v>1865</v>
      </c>
      <c r="BQ222" s="598">
        <v>4.7595957533687221E-2</v>
      </c>
      <c r="BR222" s="601">
        <v>6179</v>
      </c>
      <c r="BS222" s="598">
        <v>0.15769191506737443</v>
      </c>
      <c r="BT222" s="600">
        <v>9</v>
      </c>
      <c r="BU222" s="598">
        <v>0.45</v>
      </c>
      <c r="BV222" s="600">
        <v>2</v>
      </c>
      <c r="BW222" s="598">
        <v>0.2857142857142857</v>
      </c>
    </row>
    <row r="223" spans="1:75" s="4" customFormat="1" x14ac:dyDescent="0.2">
      <c r="A223" s="691" t="s">
        <v>696</v>
      </c>
      <c r="B223" s="691" t="s">
        <v>697</v>
      </c>
      <c r="C223" s="691" t="s">
        <v>502</v>
      </c>
      <c r="D223" s="691" t="s">
        <v>507</v>
      </c>
      <c r="E223" s="691" t="s">
        <v>504</v>
      </c>
      <c r="F223" s="691" t="s">
        <v>519</v>
      </c>
      <c r="G223" s="10" t="s">
        <v>320</v>
      </c>
      <c r="H223" s="10" t="s">
        <v>1110</v>
      </c>
      <c r="I223" s="10" t="s">
        <v>935</v>
      </c>
      <c r="J223" s="10" t="s">
        <v>505</v>
      </c>
      <c r="K223" s="692"/>
      <c r="L223" s="692"/>
      <c r="M223" s="693"/>
      <c r="N223" s="692"/>
      <c r="O223" s="692"/>
      <c r="P223" s="692"/>
      <c r="Q223" s="692"/>
      <c r="R223" s="692"/>
      <c r="S223" s="692"/>
      <c r="T223" s="692"/>
      <c r="U223" s="692"/>
      <c r="V223" s="692"/>
      <c r="W223" s="692"/>
      <c r="X223" s="692"/>
      <c r="Y223" s="633" t="s">
        <v>1210</v>
      </c>
      <c r="Z223" s="694">
        <v>5</v>
      </c>
      <c r="AA223" s="600">
        <v>0</v>
      </c>
      <c r="AB223" s="600">
        <v>9</v>
      </c>
      <c r="AC223" s="123">
        <v>1.8</v>
      </c>
      <c r="AD223" s="601">
        <v>744.2</v>
      </c>
      <c r="AE223" s="601">
        <v>358.8</v>
      </c>
      <c r="AF223" s="600"/>
      <c r="AG223" s="598"/>
      <c r="AH223" s="600"/>
      <c r="AI223" s="598"/>
      <c r="AJ223" s="598"/>
      <c r="AK223" s="600"/>
      <c r="AL223" s="598"/>
      <c r="AM223" s="600"/>
      <c r="AN223" s="598"/>
      <c r="AO223" s="600">
        <v>4</v>
      </c>
      <c r="AP223" s="598">
        <v>0.44444444444444442</v>
      </c>
      <c r="AQ223" s="600">
        <v>4</v>
      </c>
      <c r="AR223" s="598">
        <v>0.8</v>
      </c>
      <c r="AS223" s="695">
        <v>3713</v>
      </c>
      <c r="AT223" s="600">
        <v>8</v>
      </c>
      <c r="AU223" s="602">
        <v>2.149959688255845E-3</v>
      </c>
      <c r="AV223" s="601">
        <v>3721</v>
      </c>
      <c r="AW223" s="601">
        <v>4850</v>
      </c>
      <c r="AX223" s="598">
        <v>0.76721649484536081</v>
      </c>
      <c r="AY223" s="695">
        <v>3713</v>
      </c>
      <c r="AZ223" s="600">
        <v>8</v>
      </c>
      <c r="BA223" s="601">
        <v>3721</v>
      </c>
      <c r="BB223" s="601">
        <v>1788</v>
      </c>
      <c r="BC223" s="598">
        <v>0.48155130622138431</v>
      </c>
      <c r="BD223" s="600">
        <v>6</v>
      </c>
      <c r="BE223" s="598">
        <v>0.75</v>
      </c>
      <c r="BF223" s="601">
        <v>1794</v>
      </c>
      <c r="BG223" s="598">
        <v>0.48212846009137328</v>
      </c>
      <c r="BH223" s="600">
        <v>14</v>
      </c>
      <c r="BI223" s="598">
        <v>7.803790412486065E-3</v>
      </c>
      <c r="BJ223" s="600"/>
      <c r="BK223" s="600"/>
      <c r="BL223" s="600">
        <v>14</v>
      </c>
      <c r="BM223" s="598">
        <v>1</v>
      </c>
      <c r="BN223" s="600">
        <v>4</v>
      </c>
      <c r="BO223" s="598">
        <v>2.229654403567447E-3</v>
      </c>
      <c r="BP223" s="600">
        <v>39</v>
      </c>
      <c r="BQ223" s="598">
        <v>2.1739130434782608E-2</v>
      </c>
      <c r="BR223" s="601">
        <v>43</v>
      </c>
      <c r="BS223" s="598">
        <v>2.3968784838350056E-2</v>
      </c>
      <c r="BT223" s="600">
        <v>1</v>
      </c>
      <c r="BU223" s="598">
        <v>0.1111111111111111</v>
      </c>
      <c r="BV223" s="600">
        <v>1</v>
      </c>
      <c r="BW223" s="598">
        <v>0.2</v>
      </c>
    </row>
    <row r="224" spans="1:75" s="4" customFormat="1" x14ac:dyDescent="0.2">
      <c r="A224" s="691" t="s">
        <v>696</v>
      </c>
      <c r="B224" s="691" t="s">
        <v>698</v>
      </c>
      <c r="C224" s="691" t="s">
        <v>502</v>
      </c>
      <c r="D224" s="691" t="s">
        <v>507</v>
      </c>
      <c r="E224" s="691" t="s">
        <v>504</v>
      </c>
      <c r="F224" s="691" t="s">
        <v>519</v>
      </c>
      <c r="G224" s="10" t="s">
        <v>320</v>
      </c>
      <c r="H224" s="10" t="s">
        <v>1110</v>
      </c>
      <c r="I224" s="10" t="s">
        <v>935</v>
      </c>
      <c r="J224" s="591" t="s">
        <v>505</v>
      </c>
      <c r="K224" s="692"/>
      <c r="L224" s="692"/>
      <c r="M224" s="693"/>
      <c r="N224" s="692"/>
      <c r="O224" s="692"/>
      <c r="P224" s="692"/>
      <c r="Q224" s="692"/>
      <c r="R224" s="692"/>
      <c r="S224" s="692"/>
      <c r="T224" s="692"/>
      <c r="U224" s="692"/>
      <c r="V224" s="692"/>
      <c r="W224" s="692"/>
      <c r="X224" s="692"/>
      <c r="Y224" s="633" t="s">
        <v>1210</v>
      </c>
      <c r="Z224" s="694">
        <v>6</v>
      </c>
      <c r="AA224" s="600">
        <v>0</v>
      </c>
      <c r="AB224" s="600">
        <v>13</v>
      </c>
      <c r="AC224" s="123">
        <v>2.1666666666666665</v>
      </c>
      <c r="AD224" s="601">
        <v>1481.8333333333333</v>
      </c>
      <c r="AE224" s="601">
        <v>551.66666666666663</v>
      </c>
      <c r="AF224" s="600"/>
      <c r="AG224" s="598"/>
      <c r="AH224" s="600"/>
      <c r="AI224" s="598"/>
      <c r="AJ224" s="598"/>
      <c r="AK224" s="600"/>
      <c r="AL224" s="598"/>
      <c r="AM224" s="600"/>
      <c r="AN224" s="598"/>
      <c r="AO224" s="600">
        <v>5</v>
      </c>
      <c r="AP224" s="598">
        <v>0.38461538461538464</v>
      </c>
      <c r="AQ224" s="600">
        <v>4</v>
      </c>
      <c r="AR224" s="598">
        <v>0.66666666666666663</v>
      </c>
      <c r="AS224" s="695">
        <v>8880</v>
      </c>
      <c r="AT224" s="600">
        <v>11</v>
      </c>
      <c r="AU224" s="602">
        <v>1.2372061635361601E-3</v>
      </c>
      <c r="AV224" s="601">
        <v>8891</v>
      </c>
      <c r="AW224" s="601">
        <v>13000</v>
      </c>
      <c r="AX224" s="598">
        <v>0.68392307692307697</v>
      </c>
      <c r="AY224" s="695">
        <v>8880</v>
      </c>
      <c r="AZ224" s="600">
        <v>11</v>
      </c>
      <c r="BA224" s="601">
        <v>8891</v>
      </c>
      <c r="BB224" s="601">
        <v>3302</v>
      </c>
      <c r="BC224" s="598">
        <v>0.37184684684684682</v>
      </c>
      <c r="BD224" s="600">
        <v>8</v>
      </c>
      <c r="BE224" s="598">
        <v>0.72727272727272729</v>
      </c>
      <c r="BF224" s="601">
        <v>3310</v>
      </c>
      <c r="BG224" s="598">
        <v>0.37228658193679004</v>
      </c>
      <c r="BH224" s="600">
        <v>22</v>
      </c>
      <c r="BI224" s="598">
        <v>6.6465256797583082E-3</v>
      </c>
      <c r="BJ224" s="600"/>
      <c r="BK224" s="600"/>
      <c r="BL224" s="600">
        <v>22</v>
      </c>
      <c r="BM224" s="598">
        <v>1</v>
      </c>
      <c r="BN224" s="600">
        <v>12</v>
      </c>
      <c r="BO224" s="598">
        <v>3.6253776435045317E-3</v>
      </c>
      <c r="BP224" s="600">
        <v>108</v>
      </c>
      <c r="BQ224" s="598">
        <v>3.2628398791540787E-2</v>
      </c>
      <c r="BR224" s="601">
        <v>120</v>
      </c>
      <c r="BS224" s="598">
        <v>3.6253776435045321E-2</v>
      </c>
      <c r="BT224" s="600">
        <v>4</v>
      </c>
      <c r="BU224" s="598">
        <v>0.30769230769230771</v>
      </c>
      <c r="BV224" s="600">
        <v>2</v>
      </c>
      <c r="BW224" s="598">
        <v>0.33333333333333331</v>
      </c>
    </row>
    <row r="225" spans="1:75" s="4" customFormat="1" x14ac:dyDescent="0.2">
      <c r="A225" s="691" t="s">
        <v>696</v>
      </c>
      <c r="B225" s="691" t="s">
        <v>699</v>
      </c>
      <c r="C225" s="691" t="s">
        <v>502</v>
      </c>
      <c r="D225" s="691" t="s">
        <v>507</v>
      </c>
      <c r="E225" s="691" t="s">
        <v>504</v>
      </c>
      <c r="F225" s="691" t="s">
        <v>519</v>
      </c>
      <c r="G225" s="10" t="s">
        <v>320</v>
      </c>
      <c r="H225" s="10" t="s">
        <v>1110</v>
      </c>
      <c r="I225" s="10" t="s">
        <v>935</v>
      </c>
      <c r="J225" s="10" t="s">
        <v>505</v>
      </c>
      <c r="K225" s="692"/>
      <c r="L225" s="692"/>
      <c r="M225" s="693"/>
      <c r="N225" s="692"/>
      <c r="O225" s="692"/>
      <c r="P225" s="692"/>
      <c r="Q225" s="692"/>
      <c r="R225" s="692"/>
      <c r="S225" s="692"/>
      <c r="T225" s="692"/>
      <c r="U225" s="692"/>
      <c r="V225" s="692"/>
      <c r="W225" s="692"/>
      <c r="X225" s="692"/>
      <c r="Y225" s="633" t="s">
        <v>1210</v>
      </c>
      <c r="Z225" s="694">
        <v>6</v>
      </c>
      <c r="AA225" s="600">
        <v>0</v>
      </c>
      <c r="AB225" s="600">
        <v>13</v>
      </c>
      <c r="AC225" s="123">
        <v>2.1666666666666665</v>
      </c>
      <c r="AD225" s="601">
        <v>1874.8333333333333</v>
      </c>
      <c r="AE225" s="601">
        <v>805.33333333333337</v>
      </c>
      <c r="AF225" s="600"/>
      <c r="AG225" s="598"/>
      <c r="AH225" s="600"/>
      <c r="AI225" s="598"/>
      <c r="AJ225" s="598"/>
      <c r="AK225" s="600"/>
      <c r="AL225" s="598"/>
      <c r="AM225" s="600"/>
      <c r="AN225" s="598"/>
      <c r="AO225" s="600">
        <v>5</v>
      </c>
      <c r="AP225" s="598">
        <v>0.38461538461538464</v>
      </c>
      <c r="AQ225" s="600">
        <v>2</v>
      </c>
      <c r="AR225" s="598">
        <v>0.33333333333333331</v>
      </c>
      <c r="AS225" s="695">
        <v>11245</v>
      </c>
      <c r="AT225" s="600">
        <v>4</v>
      </c>
      <c r="AU225" s="602">
        <v>3.5558716330340474E-4</v>
      </c>
      <c r="AV225" s="601">
        <v>11249</v>
      </c>
      <c r="AW225" s="601">
        <v>17900</v>
      </c>
      <c r="AX225" s="598">
        <v>0.62843575418994413</v>
      </c>
      <c r="AY225" s="695">
        <v>11245</v>
      </c>
      <c r="AZ225" s="600">
        <v>4</v>
      </c>
      <c r="BA225" s="601">
        <v>11249</v>
      </c>
      <c r="BB225" s="601">
        <v>4828</v>
      </c>
      <c r="BC225" s="598">
        <v>0.42934637616718541</v>
      </c>
      <c r="BD225" s="600">
        <v>4</v>
      </c>
      <c r="BE225" s="598">
        <v>1</v>
      </c>
      <c r="BF225" s="601">
        <v>4832</v>
      </c>
      <c r="BG225" s="598">
        <v>0.42954929327051294</v>
      </c>
      <c r="BH225" s="600">
        <v>39</v>
      </c>
      <c r="BI225" s="598">
        <v>8.071192052980132E-3</v>
      </c>
      <c r="BJ225" s="600"/>
      <c r="BK225" s="600"/>
      <c r="BL225" s="600">
        <v>39</v>
      </c>
      <c r="BM225" s="598">
        <v>1</v>
      </c>
      <c r="BN225" s="600">
        <v>15</v>
      </c>
      <c r="BO225" s="598">
        <v>3.1043046357615892E-3</v>
      </c>
      <c r="BP225" s="600">
        <v>82</v>
      </c>
      <c r="BQ225" s="598">
        <v>1.6970198675496689E-2</v>
      </c>
      <c r="BR225" s="601">
        <v>97</v>
      </c>
      <c r="BS225" s="598">
        <v>2.0074503311258277E-2</v>
      </c>
      <c r="BT225" s="600">
        <v>5</v>
      </c>
      <c r="BU225" s="598">
        <v>0.38461538461538464</v>
      </c>
      <c r="BV225" s="600">
        <v>3</v>
      </c>
      <c r="BW225" s="598">
        <v>0.5</v>
      </c>
    </row>
    <row r="226" spans="1:75" s="4" customFormat="1" x14ac:dyDescent="0.2">
      <c r="A226" s="691" t="s">
        <v>696</v>
      </c>
      <c r="B226" s="691" t="s">
        <v>700</v>
      </c>
      <c r="C226" s="691" t="s">
        <v>502</v>
      </c>
      <c r="D226" s="691" t="s">
        <v>509</v>
      </c>
      <c r="E226" s="691" t="s">
        <v>504</v>
      </c>
      <c r="F226" s="691" t="s">
        <v>519</v>
      </c>
      <c r="G226" s="10" t="s">
        <v>320</v>
      </c>
      <c r="H226" s="10" t="s">
        <v>1110</v>
      </c>
      <c r="I226" s="10" t="s">
        <v>935</v>
      </c>
      <c r="J226" s="10" t="s">
        <v>505</v>
      </c>
      <c r="K226" s="692" t="s">
        <v>1213</v>
      </c>
      <c r="L226" s="692" t="s">
        <v>1303</v>
      </c>
      <c r="M226" s="699" t="s">
        <v>1304</v>
      </c>
      <c r="N226" s="692" t="s">
        <v>1213</v>
      </c>
      <c r="O226" s="696" t="s">
        <v>806</v>
      </c>
      <c r="P226" s="692" t="s">
        <v>1211</v>
      </c>
      <c r="Q226" s="692"/>
      <c r="R226" s="692" t="s">
        <v>1217</v>
      </c>
      <c r="S226" s="700">
        <v>68383</v>
      </c>
      <c r="T226" s="696" t="s">
        <v>1305</v>
      </c>
      <c r="U226" s="696">
        <v>21</v>
      </c>
      <c r="V226" s="696">
        <v>279</v>
      </c>
      <c r="W226" s="696">
        <v>215</v>
      </c>
      <c r="X226" s="696">
        <v>0</v>
      </c>
      <c r="Y226" s="633"/>
      <c r="Z226" s="694">
        <v>1</v>
      </c>
      <c r="AA226" s="600">
        <v>0</v>
      </c>
      <c r="AB226" s="600">
        <v>5</v>
      </c>
      <c r="AC226" s="123">
        <v>5</v>
      </c>
      <c r="AD226" s="601">
        <v>68376</v>
      </c>
      <c r="AE226" s="601">
        <v>28080</v>
      </c>
      <c r="AF226" s="600">
        <v>3</v>
      </c>
      <c r="AG226" s="598">
        <v>0.6</v>
      </c>
      <c r="AH226" s="600">
        <v>2</v>
      </c>
      <c r="AI226" s="598" t="s">
        <v>1215</v>
      </c>
      <c r="AJ226" s="598" t="s">
        <v>434</v>
      </c>
      <c r="AK226" s="600">
        <v>1</v>
      </c>
      <c r="AL226" s="598">
        <v>1</v>
      </c>
      <c r="AM226" s="600">
        <v>1</v>
      </c>
      <c r="AN226" s="598"/>
      <c r="AO226" s="600"/>
      <c r="AP226" s="598"/>
      <c r="AQ226" s="600"/>
      <c r="AR226" s="598"/>
      <c r="AS226" s="695">
        <v>68336</v>
      </c>
      <c r="AT226" s="600">
        <v>40</v>
      </c>
      <c r="AU226" s="602">
        <v>5.8500058500058499E-4</v>
      </c>
      <c r="AV226" s="601">
        <v>68376</v>
      </c>
      <c r="AW226" s="601">
        <v>101550</v>
      </c>
      <c r="AX226" s="598">
        <v>0.67332348596750369</v>
      </c>
      <c r="AY226" s="695">
        <v>68336</v>
      </c>
      <c r="AZ226" s="600">
        <v>40</v>
      </c>
      <c r="BA226" s="601">
        <v>68376</v>
      </c>
      <c r="BB226" s="601">
        <v>28046</v>
      </c>
      <c r="BC226" s="598">
        <v>0.41041325216576913</v>
      </c>
      <c r="BD226" s="600">
        <v>34</v>
      </c>
      <c r="BE226" s="598">
        <v>0.85</v>
      </c>
      <c r="BF226" s="601">
        <v>28080</v>
      </c>
      <c r="BG226" s="598">
        <v>0.41067041067041066</v>
      </c>
      <c r="BH226" s="600">
        <v>279</v>
      </c>
      <c r="BI226" s="598">
        <v>9.9358974358974353E-3</v>
      </c>
      <c r="BJ226" s="600">
        <v>215</v>
      </c>
      <c r="BK226" s="600">
        <v>0</v>
      </c>
      <c r="BL226" s="600">
        <v>215</v>
      </c>
      <c r="BM226" s="598">
        <v>0.77060931899641572</v>
      </c>
      <c r="BN226" s="600">
        <v>74</v>
      </c>
      <c r="BO226" s="598">
        <v>2.6353276353276354E-3</v>
      </c>
      <c r="BP226" s="600">
        <v>431</v>
      </c>
      <c r="BQ226" s="598">
        <v>1.5349002849002849E-2</v>
      </c>
      <c r="BR226" s="601">
        <v>505</v>
      </c>
      <c r="BS226" s="598">
        <v>1.7984330484330485E-2</v>
      </c>
      <c r="BT226" s="600">
        <v>1</v>
      </c>
      <c r="BU226" s="598">
        <v>0.2</v>
      </c>
      <c r="BV226" s="600">
        <v>0</v>
      </c>
      <c r="BW226" s="598">
        <v>0</v>
      </c>
    </row>
    <row r="227" spans="1:75" s="4" customFormat="1" x14ac:dyDescent="0.2">
      <c r="A227" s="691" t="s">
        <v>696</v>
      </c>
      <c r="B227" s="691" t="s">
        <v>700</v>
      </c>
      <c r="C227" s="691" t="s">
        <v>649</v>
      </c>
      <c r="D227" s="691" t="s">
        <v>527</v>
      </c>
      <c r="E227" s="691" t="s">
        <v>504</v>
      </c>
      <c r="F227" s="691" t="s">
        <v>519</v>
      </c>
      <c r="G227" s="10" t="s">
        <v>320</v>
      </c>
      <c r="H227" s="10" t="s">
        <v>1110</v>
      </c>
      <c r="I227" s="10" t="s">
        <v>935</v>
      </c>
      <c r="J227" s="10" t="s">
        <v>505</v>
      </c>
      <c r="K227" s="692"/>
      <c r="L227" s="692"/>
      <c r="M227" s="693"/>
      <c r="N227" s="692"/>
      <c r="O227" s="692"/>
      <c r="P227" s="692"/>
      <c r="Q227" s="692"/>
      <c r="R227" s="692"/>
      <c r="S227" s="692"/>
      <c r="T227" s="692"/>
      <c r="U227" s="692"/>
      <c r="V227" s="692"/>
      <c r="W227" s="692"/>
      <c r="X227" s="692"/>
      <c r="Y227" s="633"/>
      <c r="Z227" s="694">
        <v>2</v>
      </c>
      <c r="AA227" s="600">
        <v>0</v>
      </c>
      <c r="AB227" s="600">
        <v>5</v>
      </c>
      <c r="AC227" s="123">
        <v>2.5</v>
      </c>
      <c r="AD227" s="601">
        <v>6075</v>
      </c>
      <c r="AE227" s="601">
        <v>2795</v>
      </c>
      <c r="AF227" s="600">
        <v>2</v>
      </c>
      <c r="AG227" s="598">
        <v>0.4</v>
      </c>
      <c r="AH227" s="600">
        <v>0</v>
      </c>
      <c r="AI227" s="598"/>
      <c r="AJ227" s="598"/>
      <c r="AK227" s="600">
        <v>1</v>
      </c>
      <c r="AL227" s="598">
        <v>0.5</v>
      </c>
      <c r="AM227" s="600">
        <v>1</v>
      </c>
      <c r="AN227" s="598"/>
      <c r="AO227" s="600">
        <v>0</v>
      </c>
      <c r="AP227" s="598">
        <v>0</v>
      </c>
      <c r="AQ227" s="600">
        <v>0</v>
      </c>
      <c r="AR227" s="598">
        <v>0</v>
      </c>
      <c r="AS227" s="695">
        <v>12141</v>
      </c>
      <c r="AT227" s="600">
        <v>9</v>
      </c>
      <c r="AU227" s="602">
        <v>7.407407407407407E-4</v>
      </c>
      <c r="AV227" s="601">
        <v>12150</v>
      </c>
      <c r="AW227" s="601">
        <v>16750</v>
      </c>
      <c r="AX227" s="598">
        <v>0.72537313432835826</v>
      </c>
      <c r="AY227" s="695">
        <v>12141</v>
      </c>
      <c r="AZ227" s="600">
        <v>9</v>
      </c>
      <c r="BA227" s="601">
        <v>12150</v>
      </c>
      <c r="BB227" s="601">
        <v>5581</v>
      </c>
      <c r="BC227" s="598">
        <v>0.45968206902232106</v>
      </c>
      <c r="BD227" s="600">
        <v>9</v>
      </c>
      <c r="BE227" s="598">
        <v>1</v>
      </c>
      <c r="BF227" s="601">
        <v>5590</v>
      </c>
      <c r="BG227" s="598">
        <v>0.46008230452674898</v>
      </c>
      <c r="BH227" s="600">
        <v>62</v>
      </c>
      <c r="BI227" s="598">
        <v>1.10912343470483E-2</v>
      </c>
      <c r="BJ227" s="600"/>
      <c r="BK227" s="600"/>
      <c r="BL227" s="600">
        <v>62</v>
      </c>
      <c r="BM227" s="598"/>
      <c r="BN227" s="600">
        <v>7</v>
      </c>
      <c r="BO227" s="598">
        <v>1.2522361359570662E-3</v>
      </c>
      <c r="BP227" s="600">
        <v>148</v>
      </c>
      <c r="BQ227" s="598">
        <v>2.6475849731663684E-2</v>
      </c>
      <c r="BR227" s="601">
        <v>155</v>
      </c>
      <c r="BS227" s="598">
        <v>2.7728085867620753E-2</v>
      </c>
      <c r="BT227" s="600">
        <v>2</v>
      </c>
      <c r="BU227" s="598">
        <v>0.4</v>
      </c>
      <c r="BV227" s="600">
        <v>1</v>
      </c>
      <c r="BW227" s="598">
        <v>0.5</v>
      </c>
    </row>
    <row r="228" spans="1:75" s="4" customFormat="1" x14ac:dyDescent="0.2">
      <c r="A228" s="691" t="s">
        <v>696</v>
      </c>
      <c r="B228" s="691" t="s">
        <v>700</v>
      </c>
      <c r="C228" s="691" t="s">
        <v>514</v>
      </c>
      <c r="D228" s="691" t="s">
        <v>527</v>
      </c>
      <c r="E228" s="691" t="s">
        <v>504</v>
      </c>
      <c r="F228" s="691" t="s">
        <v>519</v>
      </c>
      <c r="G228" s="10" t="s">
        <v>320</v>
      </c>
      <c r="H228" s="10" t="s">
        <v>1110</v>
      </c>
      <c r="I228" s="10" t="s">
        <v>935</v>
      </c>
      <c r="J228" s="10" t="s">
        <v>505</v>
      </c>
      <c r="K228" s="692"/>
      <c r="L228" s="692"/>
      <c r="M228" s="693"/>
      <c r="N228" s="692"/>
      <c r="O228" s="692"/>
      <c r="P228" s="692"/>
      <c r="Q228" s="692"/>
      <c r="R228" s="692"/>
      <c r="S228" s="692"/>
      <c r="T228" s="692"/>
      <c r="U228" s="692"/>
      <c r="V228" s="692"/>
      <c r="W228" s="692"/>
      <c r="X228" s="692"/>
      <c r="Y228" s="633"/>
      <c r="Z228" s="694">
        <v>2</v>
      </c>
      <c r="AA228" s="600">
        <v>0</v>
      </c>
      <c r="AB228" s="600">
        <v>7</v>
      </c>
      <c r="AC228" s="123">
        <v>3.5</v>
      </c>
      <c r="AD228" s="601">
        <v>5666</v>
      </c>
      <c r="AE228" s="601">
        <v>2193.5</v>
      </c>
      <c r="AF228" s="600">
        <v>2</v>
      </c>
      <c r="AG228" s="598">
        <v>0.2857142857142857</v>
      </c>
      <c r="AH228" s="600">
        <v>0</v>
      </c>
      <c r="AI228" s="598"/>
      <c r="AJ228" s="598"/>
      <c r="AK228" s="600">
        <v>1</v>
      </c>
      <c r="AL228" s="598">
        <v>0.5</v>
      </c>
      <c r="AM228" s="600">
        <v>1</v>
      </c>
      <c r="AN228" s="598"/>
      <c r="AO228" s="600">
        <v>0</v>
      </c>
      <c r="AP228" s="598">
        <v>0</v>
      </c>
      <c r="AQ228" s="600">
        <v>0</v>
      </c>
      <c r="AR228" s="598">
        <v>0</v>
      </c>
      <c r="AS228" s="695">
        <v>11326</v>
      </c>
      <c r="AT228" s="600">
        <v>6</v>
      </c>
      <c r="AU228" s="602">
        <v>5.2947405577126721E-4</v>
      </c>
      <c r="AV228" s="601">
        <v>11332</v>
      </c>
      <c r="AW228" s="601">
        <v>17600</v>
      </c>
      <c r="AX228" s="598">
        <v>0.64386363636363642</v>
      </c>
      <c r="AY228" s="695">
        <v>11326</v>
      </c>
      <c r="AZ228" s="600">
        <v>6</v>
      </c>
      <c r="BA228" s="601">
        <v>11332</v>
      </c>
      <c r="BB228" s="601">
        <v>4381</v>
      </c>
      <c r="BC228" s="598">
        <v>0.38680911177820942</v>
      </c>
      <c r="BD228" s="600">
        <v>6</v>
      </c>
      <c r="BE228" s="598">
        <v>1</v>
      </c>
      <c r="BF228" s="601">
        <v>4387</v>
      </c>
      <c r="BG228" s="598">
        <v>0.38713378044475821</v>
      </c>
      <c r="BH228" s="600">
        <v>35</v>
      </c>
      <c r="BI228" s="598">
        <v>7.9781171643492129E-3</v>
      </c>
      <c r="BJ228" s="600"/>
      <c r="BK228" s="600"/>
      <c r="BL228" s="600">
        <v>35</v>
      </c>
      <c r="BM228" s="598"/>
      <c r="BN228" s="600">
        <v>6</v>
      </c>
      <c r="BO228" s="598">
        <v>1.3676772281741509E-3</v>
      </c>
      <c r="BP228" s="600">
        <v>123</v>
      </c>
      <c r="BQ228" s="598">
        <v>2.8037383177570093E-2</v>
      </c>
      <c r="BR228" s="601">
        <v>129</v>
      </c>
      <c r="BS228" s="598">
        <v>2.9405060405744244E-2</v>
      </c>
      <c r="BT228" s="600">
        <v>2</v>
      </c>
      <c r="BU228" s="598">
        <v>0.2857142857142857</v>
      </c>
      <c r="BV228" s="600">
        <v>1</v>
      </c>
      <c r="BW228" s="598">
        <v>0.5</v>
      </c>
    </row>
    <row r="229" spans="1:75" s="4" customFormat="1" x14ac:dyDescent="0.2">
      <c r="A229" s="691" t="s">
        <v>696</v>
      </c>
      <c r="B229" s="691" t="s">
        <v>700</v>
      </c>
      <c r="C229" s="691" t="s">
        <v>701</v>
      </c>
      <c r="D229" s="691" t="s">
        <v>527</v>
      </c>
      <c r="E229" s="691" t="s">
        <v>504</v>
      </c>
      <c r="F229" s="691" t="s">
        <v>519</v>
      </c>
      <c r="G229" s="10" t="s">
        <v>320</v>
      </c>
      <c r="H229" s="10" t="s">
        <v>1110</v>
      </c>
      <c r="I229" s="10" t="s">
        <v>935</v>
      </c>
      <c r="J229" s="10" t="s">
        <v>505</v>
      </c>
      <c r="K229" s="692"/>
      <c r="L229" s="692"/>
      <c r="M229" s="693"/>
      <c r="N229" s="692"/>
      <c r="O229" s="692"/>
      <c r="P229" s="692"/>
      <c r="Q229" s="692"/>
      <c r="R229" s="692"/>
      <c r="S229" s="692"/>
      <c r="T229" s="692"/>
      <c r="U229" s="692"/>
      <c r="V229" s="692"/>
      <c r="W229" s="692"/>
      <c r="X229" s="692"/>
      <c r="Y229" s="633"/>
      <c r="Z229" s="694">
        <v>2</v>
      </c>
      <c r="AA229" s="600">
        <v>0</v>
      </c>
      <c r="AB229" s="600">
        <v>10</v>
      </c>
      <c r="AC229" s="123">
        <v>5</v>
      </c>
      <c r="AD229" s="601">
        <v>6302.5</v>
      </c>
      <c r="AE229" s="601">
        <v>2568</v>
      </c>
      <c r="AF229" s="600">
        <v>2</v>
      </c>
      <c r="AG229" s="598">
        <v>0.2</v>
      </c>
      <c r="AH229" s="600">
        <v>1</v>
      </c>
      <c r="AI229" s="598"/>
      <c r="AJ229" s="598"/>
      <c r="AK229" s="600">
        <v>2</v>
      </c>
      <c r="AL229" s="598">
        <v>1</v>
      </c>
      <c r="AM229" s="600">
        <v>2</v>
      </c>
      <c r="AN229" s="598"/>
      <c r="AO229" s="600">
        <v>2</v>
      </c>
      <c r="AP229" s="598">
        <v>0.2</v>
      </c>
      <c r="AQ229" s="600">
        <v>0</v>
      </c>
      <c r="AR229" s="598">
        <v>0</v>
      </c>
      <c r="AS229" s="695">
        <v>12593</v>
      </c>
      <c r="AT229" s="600">
        <v>12</v>
      </c>
      <c r="AU229" s="602">
        <v>9.5200317334391115E-4</v>
      </c>
      <c r="AV229" s="601">
        <v>12605</v>
      </c>
      <c r="AW229" s="601">
        <v>17850</v>
      </c>
      <c r="AX229" s="598">
        <v>0.70616246498599444</v>
      </c>
      <c r="AY229" s="695">
        <v>12593</v>
      </c>
      <c r="AZ229" s="600">
        <v>12</v>
      </c>
      <c r="BA229" s="601">
        <v>12605</v>
      </c>
      <c r="BB229" s="601">
        <v>5126</v>
      </c>
      <c r="BC229" s="598">
        <v>0.40705153656793458</v>
      </c>
      <c r="BD229" s="600">
        <v>10</v>
      </c>
      <c r="BE229" s="598">
        <v>0.83333333333333337</v>
      </c>
      <c r="BF229" s="601">
        <v>5136</v>
      </c>
      <c r="BG229" s="598">
        <v>0.407457358191194</v>
      </c>
      <c r="BH229" s="600">
        <v>36</v>
      </c>
      <c r="BI229" s="598">
        <v>7.0093457943925233E-3</v>
      </c>
      <c r="BJ229" s="600"/>
      <c r="BK229" s="600"/>
      <c r="BL229" s="600">
        <v>36</v>
      </c>
      <c r="BM229" s="598"/>
      <c r="BN229" s="600">
        <v>13</v>
      </c>
      <c r="BO229" s="598">
        <v>2.5311526479750777E-3</v>
      </c>
      <c r="BP229" s="600">
        <v>129</v>
      </c>
      <c r="BQ229" s="598">
        <v>2.5116822429906541E-2</v>
      </c>
      <c r="BR229" s="601">
        <v>142</v>
      </c>
      <c r="BS229" s="598">
        <v>2.764797507788162E-2</v>
      </c>
      <c r="BT229" s="600">
        <v>4</v>
      </c>
      <c r="BU229" s="598">
        <v>0.4</v>
      </c>
      <c r="BV229" s="600">
        <v>1</v>
      </c>
      <c r="BW229" s="598">
        <v>0.5</v>
      </c>
    </row>
    <row r="230" spans="1:75" s="4" customFormat="1" x14ac:dyDescent="0.2">
      <c r="A230" s="691" t="s">
        <v>696</v>
      </c>
      <c r="B230" s="691" t="s">
        <v>700</v>
      </c>
      <c r="C230" s="691" t="s">
        <v>623</v>
      </c>
      <c r="D230" s="691" t="s">
        <v>527</v>
      </c>
      <c r="E230" s="691" t="s">
        <v>504</v>
      </c>
      <c r="F230" s="691" t="s">
        <v>519</v>
      </c>
      <c r="G230" s="10" t="s">
        <v>320</v>
      </c>
      <c r="H230" s="10" t="s">
        <v>1110</v>
      </c>
      <c r="I230" s="10" t="s">
        <v>935</v>
      </c>
      <c r="J230" s="10" t="s">
        <v>505</v>
      </c>
      <c r="K230" s="692"/>
      <c r="L230" s="692"/>
      <c r="M230" s="693"/>
      <c r="N230" s="692"/>
      <c r="O230" s="692"/>
      <c r="P230" s="692"/>
      <c r="Q230" s="692"/>
      <c r="R230" s="692"/>
      <c r="S230" s="692"/>
      <c r="T230" s="692"/>
      <c r="U230" s="692"/>
      <c r="V230" s="692"/>
      <c r="W230" s="692"/>
      <c r="X230" s="692"/>
      <c r="Y230" s="633"/>
      <c r="Z230" s="694">
        <v>2</v>
      </c>
      <c r="AA230" s="600">
        <v>0</v>
      </c>
      <c r="AB230" s="600">
        <v>4</v>
      </c>
      <c r="AC230" s="123">
        <v>2</v>
      </c>
      <c r="AD230" s="601">
        <v>5002.5</v>
      </c>
      <c r="AE230" s="601">
        <v>1985.5</v>
      </c>
      <c r="AF230" s="600">
        <v>2</v>
      </c>
      <c r="AG230" s="598">
        <v>0.5</v>
      </c>
      <c r="AH230" s="600">
        <v>0</v>
      </c>
      <c r="AI230" s="598"/>
      <c r="AJ230" s="598"/>
      <c r="AK230" s="600">
        <v>1</v>
      </c>
      <c r="AL230" s="598">
        <v>0.5</v>
      </c>
      <c r="AM230" s="600">
        <v>1</v>
      </c>
      <c r="AN230" s="598"/>
      <c r="AO230" s="600">
        <v>0</v>
      </c>
      <c r="AP230" s="598">
        <v>0</v>
      </c>
      <c r="AQ230" s="600">
        <v>0</v>
      </c>
      <c r="AR230" s="598">
        <v>0</v>
      </c>
      <c r="AS230" s="695">
        <v>9997</v>
      </c>
      <c r="AT230" s="600">
        <v>8</v>
      </c>
      <c r="AU230" s="602">
        <v>7.9960019990004999E-4</v>
      </c>
      <c r="AV230" s="601">
        <v>10005</v>
      </c>
      <c r="AW230" s="601">
        <v>16000</v>
      </c>
      <c r="AX230" s="598">
        <v>0.62531250000000005</v>
      </c>
      <c r="AY230" s="695">
        <v>9997</v>
      </c>
      <c r="AZ230" s="600">
        <v>8</v>
      </c>
      <c r="BA230" s="601">
        <v>10005</v>
      </c>
      <c r="BB230" s="601">
        <v>3966</v>
      </c>
      <c r="BC230" s="598">
        <v>0.39671901570471141</v>
      </c>
      <c r="BD230" s="600">
        <v>5</v>
      </c>
      <c r="BE230" s="598">
        <v>0.625</v>
      </c>
      <c r="BF230" s="601">
        <v>3971</v>
      </c>
      <c r="BG230" s="598">
        <v>0.39690154922538728</v>
      </c>
      <c r="BH230" s="600">
        <v>26</v>
      </c>
      <c r="BI230" s="598">
        <v>6.5474691513472674E-3</v>
      </c>
      <c r="BJ230" s="600"/>
      <c r="BK230" s="600"/>
      <c r="BL230" s="600">
        <v>26</v>
      </c>
      <c r="BM230" s="598"/>
      <c r="BN230" s="600">
        <v>3</v>
      </c>
      <c r="BO230" s="598">
        <v>7.5547720977083856E-4</v>
      </c>
      <c r="BP230" s="600">
        <v>77</v>
      </c>
      <c r="BQ230" s="598">
        <v>1.9390581717451522E-2</v>
      </c>
      <c r="BR230" s="601">
        <v>80</v>
      </c>
      <c r="BS230" s="598">
        <v>2.0146058927222363E-2</v>
      </c>
      <c r="BT230" s="600">
        <v>2</v>
      </c>
      <c r="BU230" s="598">
        <v>0.5</v>
      </c>
      <c r="BV230" s="600">
        <v>1</v>
      </c>
      <c r="BW230" s="598">
        <v>0.5</v>
      </c>
    </row>
    <row r="231" spans="1:75" s="4" customFormat="1" x14ac:dyDescent="0.2">
      <c r="A231" s="691" t="s">
        <v>696</v>
      </c>
      <c r="B231" s="691" t="s">
        <v>700</v>
      </c>
      <c r="C231" s="691" t="s">
        <v>702</v>
      </c>
      <c r="D231" s="691" t="s">
        <v>527</v>
      </c>
      <c r="E231" s="691" t="s">
        <v>504</v>
      </c>
      <c r="F231" s="691" t="s">
        <v>519</v>
      </c>
      <c r="G231" s="10" t="s">
        <v>320</v>
      </c>
      <c r="H231" s="10" t="s">
        <v>1110</v>
      </c>
      <c r="I231" s="10" t="s">
        <v>935</v>
      </c>
      <c r="J231" s="10" t="s">
        <v>505</v>
      </c>
      <c r="K231" s="692"/>
      <c r="L231" s="692"/>
      <c r="M231" s="693"/>
      <c r="N231" s="692"/>
      <c r="O231" s="692"/>
      <c r="P231" s="692"/>
      <c r="Q231" s="692"/>
      <c r="R231" s="692"/>
      <c r="S231" s="692"/>
      <c r="T231" s="692"/>
      <c r="U231" s="692"/>
      <c r="V231" s="692"/>
      <c r="W231" s="692"/>
      <c r="X231" s="692"/>
      <c r="Y231" s="633"/>
      <c r="Z231" s="694">
        <v>2</v>
      </c>
      <c r="AA231" s="600">
        <v>0</v>
      </c>
      <c r="AB231" s="600">
        <v>4</v>
      </c>
      <c r="AC231" s="123">
        <v>2</v>
      </c>
      <c r="AD231" s="601">
        <v>5624.5</v>
      </c>
      <c r="AE231" s="601">
        <v>2435.5</v>
      </c>
      <c r="AF231" s="600">
        <v>2</v>
      </c>
      <c r="AG231" s="598">
        <v>0.5</v>
      </c>
      <c r="AH231" s="600">
        <v>1</v>
      </c>
      <c r="AI231" s="598"/>
      <c r="AJ231" s="598"/>
      <c r="AK231" s="600">
        <v>1</v>
      </c>
      <c r="AL231" s="598">
        <v>0.5</v>
      </c>
      <c r="AM231" s="600">
        <v>1</v>
      </c>
      <c r="AN231" s="598"/>
      <c r="AO231" s="600">
        <v>2</v>
      </c>
      <c r="AP231" s="598">
        <v>0.5</v>
      </c>
      <c r="AQ231" s="600">
        <v>1</v>
      </c>
      <c r="AR231" s="598">
        <v>0.5</v>
      </c>
      <c r="AS231" s="695">
        <v>11245</v>
      </c>
      <c r="AT231" s="600">
        <v>4</v>
      </c>
      <c r="AU231" s="602">
        <v>3.5558716330340474E-4</v>
      </c>
      <c r="AV231" s="601">
        <v>11249</v>
      </c>
      <c r="AW231" s="601">
        <v>17900</v>
      </c>
      <c r="AX231" s="598">
        <v>0.62843575418994413</v>
      </c>
      <c r="AY231" s="695">
        <v>11245</v>
      </c>
      <c r="AZ231" s="600">
        <v>4</v>
      </c>
      <c r="BA231" s="601">
        <v>11249</v>
      </c>
      <c r="BB231" s="601">
        <v>4867</v>
      </c>
      <c r="BC231" s="598">
        <v>0.43281458425967095</v>
      </c>
      <c r="BD231" s="600">
        <v>4</v>
      </c>
      <c r="BE231" s="598">
        <v>1</v>
      </c>
      <c r="BF231" s="601">
        <v>4871</v>
      </c>
      <c r="BG231" s="598">
        <v>0.43301626811272115</v>
      </c>
      <c r="BH231" s="600">
        <v>39</v>
      </c>
      <c r="BI231" s="598">
        <v>8.0065694929172659E-3</v>
      </c>
      <c r="BJ231" s="600"/>
      <c r="BK231" s="600"/>
      <c r="BL231" s="600">
        <v>39</v>
      </c>
      <c r="BM231" s="598"/>
      <c r="BN231" s="600">
        <v>4</v>
      </c>
      <c r="BO231" s="598">
        <v>8.2118661465818102E-4</v>
      </c>
      <c r="BP231" s="600">
        <v>102</v>
      </c>
      <c r="BQ231" s="598">
        <v>2.0940258673783619E-2</v>
      </c>
      <c r="BR231" s="601">
        <v>106</v>
      </c>
      <c r="BS231" s="598">
        <v>2.1761445288441799E-2</v>
      </c>
      <c r="BT231" s="600">
        <v>1</v>
      </c>
      <c r="BU231" s="598">
        <v>0.25</v>
      </c>
      <c r="BV231" s="600">
        <v>0</v>
      </c>
      <c r="BW231" s="598">
        <v>0</v>
      </c>
    </row>
    <row r="232" spans="1:75" s="4" customFormat="1" x14ac:dyDescent="0.2">
      <c r="A232" s="691" t="s">
        <v>696</v>
      </c>
      <c r="B232" s="691" t="s">
        <v>700</v>
      </c>
      <c r="C232" s="691" t="s">
        <v>513</v>
      </c>
      <c r="D232" s="691" t="s">
        <v>527</v>
      </c>
      <c r="E232" s="691" t="s">
        <v>504</v>
      </c>
      <c r="F232" s="691" t="s">
        <v>519</v>
      </c>
      <c r="G232" s="10" t="s">
        <v>320</v>
      </c>
      <c r="H232" s="10" t="s">
        <v>1110</v>
      </c>
      <c r="I232" s="10" t="s">
        <v>935</v>
      </c>
      <c r="J232" s="10" t="s">
        <v>505</v>
      </c>
      <c r="K232" s="692"/>
      <c r="L232" s="692"/>
      <c r="M232" s="693"/>
      <c r="N232" s="692"/>
      <c r="O232" s="692"/>
      <c r="P232" s="692"/>
      <c r="Q232" s="692"/>
      <c r="R232" s="692"/>
      <c r="S232" s="692"/>
      <c r="T232" s="692"/>
      <c r="U232" s="692"/>
      <c r="V232" s="692"/>
      <c r="W232" s="692"/>
      <c r="X232" s="692"/>
      <c r="Y232" s="633"/>
      <c r="Z232" s="694">
        <v>2</v>
      </c>
      <c r="AA232" s="600">
        <v>0</v>
      </c>
      <c r="AB232" s="600">
        <v>7</v>
      </c>
      <c r="AC232" s="123">
        <v>3.5</v>
      </c>
      <c r="AD232" s="601">
        <v>5517.5</v>
      </c>
      <c r="AE232" s="601">
        <v>2062.5</v>
      </c>
      <c r="AF232" s="600">
        <v>1</v>
      </c>
      <c r="AG232" s="598">
        <v>0.14285714285714285</v>
      </c>
      <c r="AH232" s="600">
        <v>0</v>
      </c>
      <c r="AI232" s="598"/>
      <c r="AJ232" s="598"/>
      <c r="AK232" s="600">
        <v>1</v>
      </c>
      <c r="AL232" s="598">
        <v>0.5</v>
      </c>
      <c r="AM232" s="600">
        <v>1</v>
      </c>
      <c r="AN232" s="598"/>
      <c r="AO232" s="600">
        <v>0</v>
      </c>
      <c r="AP232" s="598">
        <v>0</v>
      </c>
      <c r="AQ232" s="600">
        <v>0</v>
      </c>
      <c r="AR232" s="598">
        <v>0</v>
      </c>
      <c r="AS232" s="695">
        <v>11034</v>
      </c>
      <c r="AT232" s="600">
        <v>1</v>
      </c>
      <c r="AU232" s="602">
        <v>9.062075215224287E-5</v>
      </c>
      <c r="AV232" s="601">
        <v>11035</v>
      </c>
      <c r="AW232" s="601">
        <v>15450</v>
      </c>
      <c r="AX232" s="598">
        <v>0.71423948220064726</v>
      </c>
      <c r="AY232" s="695">
        <v>11034</v>
      </c>
      <c r="AZ232" s="600">
        <v>1</v>
      </c>
      <c r="BA232" s="601">
        <v>11035</v>
      </c>
      <c r="BB232" s="601">
        <v>4125</v>
      </c>
      <c r="BC232" s="598">
        <v>0.37384448069603043</v>
      </c>
      <c r="BD232" s="600">
        <v>0</v>
      </c>
      <c r="BE232" s="598">
        <v>0</v>
      </c>
      <c r="BF232" s="601">
        <v>4125</v>
      </c>
      <c r="BG232" s="598">
        <v>0.37381060262800181</v>
      </c>
      <c r="BH232" s="600">
        <v>17</v>
      </c>
      <c r="BI232" s="598">
        <v>4.121212121212121E-3</v>
      </c>
      <c r="BJ232" s="600"/>
      <c r="BK232" s="600"/>
      <c r="BL232" s="600">
        <v>17</v>
      </c>
      <c r="BM232" s="598"/>
      <c r="BN232" s="600">
        <v>2</v>
      </c>
      <c r="BO232" s="598">
        <v>4.8484848484848484E-4</v>
      </c>
      <c r="BP232" s="600">
        <v>80</v>
      </c>
      <c r="BQ232" s="598">
        <v>1.9393939393939394E-2</v>
      </c>
      <c r="BR232" s="601">
        <v>82</v>
      </c>
      <c r="BS232" s="598">
        <v>1.9878787878787878E-2</v>
      </c>
      <c r="BT232" s="600">
        <v>2</v>
      </c>
      <c r="BU232" s="598">
        <v>0.2857142857142857</v>
      </c>
      <c r="BV232" s="600">
        <v>1</v>
      </c>
      <c r="BW232" s="598">
        <v>0.5</v>
      </c>
    </row>
    <row r="233" spans="1:75" s="4" customFormat="1" x14ac:dyDescent="0.2">
      <c r="A233" s="691" t="s">
        <v>703</v>
      </c>
      <c r="B233" s="691" t="s">
        <v>704</v>
      </c>
      <c r="C233" s="691" t="s">
        <v>502</v>
      </c>
      <c r="D233" s="691" t="s">
        <v>503</v>
      </c>
      <c r="E233" s="691" t="s">
        <v>504</v>
      </c>
      <c r="F233" s="691" t="s">
        <v>505</v>
      </c>
      <c r="G233" s="10" t="s">
        <v>318</v>
      </c>
      <c r="H233" s="10" t="s">
        <v>1109</v>
      </c>
      <c r="I233" s="10" t="s">
        <v>935</v>
      </c>
      <c r="J233" s="719" t="s">
        <v>505</v>
      </c>
      <c r="K233" s="692"/>
      <c r="L233" s="692"/>
      <c r="M233" s="693"/>
      <c r="N233" s="692"/>
      <c r="O233" s="692"/>
      <c r="P233" s="692"/>
      <c r="Q233" s="692"/>
      <c r="R233" s="692"/>
      <c r="S233" s="692"/>
      <c r="T233" s="692"/>
      <c r="U233" s="692"/>
      <c r="V233" s="692"/>
      <c r="W233" s="692"/>
      <c r="X233" s="692"/>
      <c r="Y233" s="633" t="s">
        <v>1210</v>
      </c>
      <c r="Z233" s="694">
        <v>6</v>
      </c>
      <c r="AA233" s="600">
        <v>0</v>
      </c>
      <c r="AB233" s="600">
        <v>10</v>
      </c>
      <c r="AC233" s="123">
        <v>1.6666666666666667</v>
      </c>
      <c r="AD233" s="601">
        <v>5175.166666666667</v>
      </c>
      <c r="AE233" s="601">
        <v>2653.3333333333335</v>
      </c>
      <c r="AF233" s="600"/>
      <c r="AG233" s="598"/>
      <c r="AH233" s="600"/>
      <c r="AI233" s="598"/>
      <c r="AJ233" s="598"/>
      <c r="AK233" s="600"/>
      <c r="AL233" s="598"/>
      <c r="AM233" s="600"/>
      <c r="AN233" s="598"/>
      <c r="AO233" s="600">
        <v>6</v>
      </c>
      <c r="AP233" s="598">
        <v>0.6</v>
      </c>
      <c r="AQ233" s="600">
        <v>6</v>
      </c>
      <c r="AR233" s="598">
        <v>1</v>
      </c>
      <c r="AS233" s="695">
        <v>31051</v>
      </c>
      <c r="AT233" s="600"/>
      <c r="AU233" s="602"/>
      <c r="AV233" s="601">
        <v>31051</v>
      </c>
      <c r="AW233" s="601"/>
      <c r="AX233" s="598"/>
      <c r="AY233" s="695">
        <v>31051</v>
      </c>
      <c r="AZ233" s="600"/>
      <c r="BA233" s="601">
        <v>31051</v>
      </c>
      <c r="BB233" s="601">
        <v>15920</v>
      </c>
      <c r="BC233" s="598">
        <v>0.51270490483398279</v>
      </c>
      <c r="BD233" s="600"/>
      <c r="BE233" s="598"/>
      <c r="BF233" s="601">
        <v>15920</v>
      </c>
      <c r="BG233" s="598">
        <v>0.51270490483398279</v>
      </c>
      <c r="BH233" s="600">
        <v>87</v>
      </c>
      <c r="BI233" s="598">
        <v>5.4648241206030155E-3</v>
      </c>
      <c r="BJ233" s="600">
        <v>79</v>
      </c>
      <c r="BK233" s="600"/>
      <c r="BL233" s="600">
        <v>79</v>
      </c>
      <c r="BM233" s="598">
        <v>0.90804597701149425</v>
      </c>
      <c r="BN233" s="600">
        <v>38</v>
      </c>
      <c r="BO233" s="598">
        <v>2.3869346733668344E-3</v>
      </c>
      <c r="BP233" s="600">
        <v>486</v>
      </c>
      <c r="BQ233" s="598">
        <v>3.0527638190954776E-2</v>
      </c>
      <c r="BR233" s="601">
        <v>524</v>
      </c>
      <c r="BS233" s="598">
        <v>3.291457286432161E-2</v>
      </c>
      <c r="BT233" s="600">
        <v>2</v>
      </c>
      <c r="BU233" s="598">
        <v>0.2</v>
      </c>
      <c r="BV233" s="600">
        <v>1</v>
      </c>
      <c r="BW233" s="598">
        <v>0.16666666666666666</v>
      </c>
    </row>
    <row r="234" spans="1:75" s="4" customFormat="1" x14ac:dyDescent="0.2">
      <c r="A234" s="691" t="s">
        <v>703</v>
      </c>
      <c r="B234" s="691" t="s">
        <v>705</v>
      </c>
      <c r="C234" s="691" t="s">
        <v>502</v>
      </c>
      <c r="D234" s="691" t="s">
        <v>507</v>
      </c>
      <c r="E234" s="691" t="s">
        <v>504</v>
      </c>
      <c r="F234" s="691" t="s">
        <v>505</v>
      </c>
      <c r="G234" s="10" t="s">
        <v>318</v>
      </c>
      <c r="H234" s="10" t="s">
        <v>1109</v>
      </c>
      <c r="I234" s="10" t="s">
        <v>935</v>
      </c>
      <c r="J234" s="719" t="s">
        <v>505</v>
      </c>
      <c r="K234" s="692"/>
      <c r="L234" s="692"/>
      <c r="M234" s="693"/>
      <c r="N234" s="692"/>
      <c r="O234" s="692"/>
      <c r="P234" s="692"/>
      <c r="Q234" s="692"/>
      <c r="R234" s="692"/>
      <c r="S234" s="692"/>
      <c r="T234" s="692"/>
      <c r="U234" s="692"/>
      <c r="V234" s="692"/>
      <c r="W234" s="692"/>
      <c r="X234" s="692"/>
      <c r="Y234" s="633" t="s">
        <v>1210</v>
      </c>
      <c r="Z234" s="694">
        <v>5</v>
      </c>
      <c r="AA234" s="600">
        <v>0</v>
      </c>
      <c r="AB234" s="600">
        <v>9</v>
      </c>
      <c r="AC234" s="123">
        <v>1.8</v>
      </c>
      <c r="AD234" s="601">
        <v>303.2</v>
      </c>
      <c r="AE234" s="601">
        <v>176.6</v>
      </c>
      <c r="AF234" s="600"/>
      <c r="AG234" s="598"/>
      <c r="AH234" s="600"/>
      <c r="AI234" s="598"/>
      <c r="AJ234" s="598"/>
      <c r="AK234" s="600"/>
      <c r="AL234" s="598"/>
      <c r="AM234" s="600"/>
      <c r="AN234" s="598"/>
      <c r="AO234" s="600">
        <v>4</v>
      </c>
      <c r="AP234" s="598">
        <v>0.44444444444444442</v>
      </c>
      <c r="AQ234" s="600">
        <v>3</v>
      </c>
      <c r="AR234" s="598">
        <v>0.6</v>
      </c>
      <c r="AS234" s="695">
        <v>1513</v>
      </c>
      <c r="AT234" s="600">
        <v>3</v>
      </c>
      <c r="AU234" s="602">
        <v>1.9788918205804751E-3</v>
      </c>
      <c r="AV234" s="601">
        <v>1516</v>
      </c>
      <c r="AW234" s="601">
        <v>2050</v>
      </c>
      <c r="AX234" s="598">
        <v>0.73951219512195121</v>
      </c>
      <c r="AY234" s="695">
        <v>1513</v>
      </c>
      <c r="AZ234" s="600">
        <v>3</v>
      </c>
      <c r="BA234" s="601">
        <v>1516</v>
      </c>
      <c r="BB234" s="601">
        <v>880</v>
      </c>
      <c r="BC234" s="598">
        <v>0.58162590879048248</v>
      </c>
      <c r="BD234" s="600">
        <v>3</v>
      </c>
      <c r="BE234" s="598">
        <v>1</v>
      </c>
      <c r="BF234" s="601">
        <v>883</v>
      </c>
      <c r="BG234" s="598">
        <v>0.58245382585751981</v>
      </c>
      <c r="BH234" s="600">
        <v>13</v>
      </c>
      <c r="BI234" s="598">
        <v>1.4722536806342015E-2</v>
      </c>
      <c r="BJ234" s="600">
        <v>12</v>
      </c>
      <c r="BK234" s="600">
        <v>0</v>
      </c>
      <c r="BL234" s="600">
        <v>12</v>
      </c>
      <c r="BM234" s="598">
        <v>0.92307692307692313</v>
      </c>
      <c r="BN234" s="600">
        <v>3</v>
      </c>
      <c r="BO234" s="598">
        <v>3.3975084937712344E-3</v>
      </c>
      <c r="BP234" s="600">
        <v>3</v>
      </c>
      <c r="BQ234" s="598">
        <v>3.3975084937712344E-3</v>
      </c>
      <c r="BR234" s="601">
        <v>6</v>
      </c>
      <c r="BS234" s="598">
        <v>6.7950169875424689E-3</v>
      </c>
      <c r="BT234" s="600">
        <v>3</v>
      </c>
      <c r="BU234" s="598">
        <v>0.33333333333333331</v>
      </c>
      <c r="BV234" s="600">
        <v>3</v>
      </c>
      <c r="BW234" s="598">
        <v>0.6</v>
      </c>
    </row>
    <row r="235" spans="1:75" s="4" customFormat="1" x14ac:dyDescent="0.2">
      <c r="A235" s="691" t="s">
        <v>703</v>
      </c>
      <c r="B235" s="691" t="s">
        <v>706</v>
      </c>
      <c r="C235" s="691" t="s">
        <v>502</v>
      </c>
      <c r="D235" s="691" t="s">
        <v>509</v>
      </c>
      <c r="E235" s="691" t="s">
        <v>504</v>
      </c>
      <c r="F235" s="691" t="s">
        <v>505</v>
      </c>
      <c r="G235" s="10" t="s">
        <v>318</v>
      </c>
      <c r="H235" s="10" t="s">
        <v>1109</v>
      </c>
      <c r="I235" s="10" t="s">
        <v>935</v>
      </c>
      <c r="J235" s="719" t="s">
        <v>505</v>
      </c>
      <c r="K235" s="692" t="s">
        <v>1211</v>
      </c>
      <c r="L235" s="692"/>
      <c r="M235" s="721">
        <v>39368.541666666664</v>
      </c>
      <c r="N235" s="692" t="s">
        <v>1211</v>
      </c>
      <c r="O235" s="692"/>
      <c r="P235" s="692" t="s">
        <v>1211</v>
      </c>
      <c r="Q235" s="692"/>
      <c r="R235" s="692" t="s">
        <v>1217</v>
      </c>
      <c r="S235" s="696">
        <v>37472</v>
      </c>
      <c r="T235" s="696">
        <v>483</v>
      </c>
      <c r="U235" s="696">
        <v>101</v>
      </c>
      <c r="V235" s="696">
        <v>116</v>
      </c>
      <c r="W235" s="696">
        <v>90</v>
      </c>
      <c r="X235" s="696">
        <v>12</v>
      </c>
      <c r="Y235" s="633"/>
      <c r="Z235" s="694">
        <v>1</v>
      </c>
      <c r="AA235" s="600">
        <v>0</v>
      </c>
      <c r="AB235" s="600">
        <v>2</v>
      </c>
      <c r="AC235" s="123">
        <v>2</v>
      </c>
      <c r="AD235" s="601">
        <v>37472</v>
      </c>
      <c r="AE235" s="601">
        <v>19388</v>
      </c>
      <c r="AF235" s="600">
        <v>1</v>
      </c>
      <c r="AG235" s="598">
        <v>0.5</v>
      </c>
      <c r="AH235" s="600">
        <v>1</v>
      </c>
      <c r="AI235" s="598" t="s">
        <v>1215</v>
      </c>
      <c r="AJ235" s="598" t="s">
        <v>434</v>
      </c>
      <c r="AK235" s="600">
        <v>1</v>
      </c>
      <c r="AL235" s="598">
        <v>1</v>
      </c>
      <c r="AM235" s="600">
        <v>1</v>
      </c>
      <c r="AN235" s="598"/>
      <c r="AO235" s="600"/>
      <c r="AP235" s="598"/>
      <c r="AQ235" s="600"/>
      <c r="AR235" s="598"/>
      <c r="AS235" s="695">
        <v>37429</v>
      </c>
      <c r="AT235" s="600">
        <v>43</v>
      </c>
      <c r="AU235" s="602">
        <v>1.1475234842015371E-3</v>
      </c>
      <c r="AV235" s="601">
        <v>37472</v>
      </c>
      <c r="AW235" s="601">
        <v>51600</v>
      </c>
      <c r="AX235" s="598">
        <v>0.72620155038759693</v>
      </c>
      <c r="AY235" s="695">
        <v>37429</v>
      </c>
      <c r="AZ235" s="600">
        <v>43</v>
      </c>
      <c r="BA235" s="601">
        <v>37472</v>
      </c>
      <c r="BB235" s="601">
        <v>19347</v>
      </c>
      <c r="BC235" s="598">
        <v>0.5168986614657084</v>
      </c>
      <c r="BD235" s="600">
        <v>41</v>
      </c>
      <c r="BE235" s="598">
        <v>0.95348837209302328</v>
      </c>
      <c r="BF235" s="601">
        <v>19388</v>
      </c>
      <c r="BG235" s="598">
        <v>0.51739965841161395</v>
      </c>
      <c r="BH235" s="600">
        <v>116</v>
      </c>
      <c r="BI235" s="598">
        <v>5.9830823189601819E-3</v>
      </c>
      <c r="BJ235" s="600">
        <v>90</v>
      </c>
      <c r="BK235" s="600">
        <v>12</v>
      </c>
      <c r="BL235" s="600">
        <v>102</v>
      </c>
      <c r="BM235" s="598">
        <v>0.87931034482758619</v>
      </c>
      <c r="BN235" s="600">
        <v>21</v>
      </c>
      <c r="BO235" s="598">
        <v>1.0831442129152053E-3</v>
      </c>
      <c r="BP235" s="600">
        <v>633</v>
      </c>
      <c r="BQ235" s="598">
        <v>3.2649061275015476E-2</v>
      </c>
      <c r="BR235" s="601">
        <v>654</v>
      </c>
      <c r="BS235" s="598">
        <v>3.3732205487930676E-2</v>
      </c>
      <c r="BT235" s="600">
        <v>0</v>
      </c>
      <c r="BU235" s="598">
        <v>0</v>
      </c>
      <c r="BV235" s="600">
        <v>0</v>
      </c>
      <c r="BW235" s="598">
        <v>0</v>
      </c>
    </row>
    <row r="236" spans="1:75" s="4" customFormat="1" x14ac:dyDescent="0.2">
      <c r="A236" s="691" t="s">
        <v>703</v>
      </c>
      <c r="B236" s="691" t="s">
        <v>706</v>
      </c>
      <c r="C236" s="691" t="s">
        <v>502</v>
      </c>
      <c r="D236" s="691" t="s">
        <v>527</v>
      </c>
      <c r="E236" s="691" t="s">
        <v>504</v>
      </c>
      <c r="F236" s="691" t="s">
        <v>505</v>
      </c>
      <c r="G236" s="10" t="s">
        <v>318</v>
      </c>
      <c r="H236" s="10" t="s">
        <v>1109</v>
      </c>
      <c r="I236" s="10" t="s">
        <v>935</v>
      </c>
      <c r="J236" s="719" t="s">
        <v>505</v>
      </c>
      <c r="K236" s="692"/>
      <c r="L236" s="692"/>
      <c r="M236" s="693"/>
      <c r="N236" s="692"/>
      <c r="O236" s="692"/>
      <c r="P236" s="692"/>
      <c r="Q236" s="692"/>
      <c r="R236" s="692"/>
      <c r="S236" s="692"/>
      <c r="T236" s="692"/>
      <c r="U236" s="692"/>
      <c r="V236" s="692"/>
      <c r="W236" s="692"/>
      <c r="X236" s="692"/>
      <c r="Y236" s="633" t="s">
        <v>1210</v>
      </c>
      <c r="Z236" s="694">
        <v>12</v>
      </c>
      <c r="AA236" s="600">
        <v>0</v>
      </c>
      <c r="AB236" s="600">
        <v>24</v>
      </c>
      <c r="AC236" s="123">
        <v>2</v>
      </c>
      <c r="AD236" s="601">
        <v>3122.6666666666665</v>
      </c>
      <c r="AE236" s="601">
        <v>1615.6666666666667</v>
      </c>
      <c r="AF236" s="600">
        <v>10</v>
      </c>
      <c r="AG236" s="598">
        <v>0.41666666666666669</v>
      </c>
      <c r="AH236" s="600">
        <v>1</v>
      </c>
      <c r="AI236" s="598"/>
      <c r="AJ236" s="598"/>
      <c r="AK236" s="600">
        <v>10</v>
      </c>
      <c r="AL236" s="598">
        <v>0.83333333333333337</v>
      </c>
      <c r="AM236" s="600">
        <v>10</v>
      </c>
      <c r="AN236" s="598">
        <v>0.84615384615384615</v>
      </c>
      <c r="AO236" s="600">
        <v>0</v>
      </c>
      <c r="AP236" s="598">
        <v>0</v>
      </c>
      <c r="AQ236" s="600">
        <v>0</v>
      </c>
      <c r="AR236" s="598">
        <v>0</v>
      </c>
      <c r="AS236" s="695">
        <v>37429</v>
      </c>
      <c r="AT236" s="600">
        <v>43</v>
      </c>
      <c r="AU236" s="602">
        <v>1.1475234842015371E-3</v>
      </c>
      <c r="AV236" s="601">
        <v>37472</v>
      </c>
      <c r="AW236" s="601">
        <v>51600</v>
      </c>
      <c r="AX236" s="598">
        <v>0.72620155038759693</v>
      </c>
      <c r="AY236" s="695">
        <v>37429</v>
      </c>
      <c r="AZ236" s="600">
        <v>43</v>
      </c>
      <c r="BA236" s="601">
        <v>37472</v>
      </c>
      <c r="BB236" s="601">
        <v>19347</v>
      </c>
      <c r="BC236" s="598">
        <v>0.5168986614657084</v>
      </c>
      <c r="BD236" s="600">
        <v>41</v>
      </c>
      <c r="BE236" s="598">
        <v>0.95348837209302328</v>
      </c>
      <c r="BF236" s="601">
        <v>19388</v>
      </c>
      <c r="BG236" s="598">
        <v>0.51739965841161395</v>
      </c>
      <c r="BH236" s="600">
        <v>116</v>
      </c>
      <c r="BI236" s="598">
        <v>5.9830823189601819E-3</v>
      </c>
      <c r="BJ236" s="600">
        <v>90</v>
      </c>
      <c r="BK236" s="600">
        <v>12</v>
      </c>
      <c r="BL236" s="600">
        <v>102</v>
      </c>
      <c r="BM236" s="598">
        <v>0.87931034482758619</v>
      </c>
      <c r="BN236" s="600">
        <v>73</v>
      </c>
      <c r="BO236" s="598">
        <v>3.7652155972766658E-3</v>
      </c>
      <c r="BP236" s="600">
        <v>324</v>
      </c>
      <c r="BQ236" s="598">
        <v>1.6711367856406024E-2</v>
      </c>
      <c r="BR236" s="601">
        <v>397</v>
      </c>
      <c r="BS236" s="598">
        <v>2.0476583453682692E-2</v>
      </c>
      <c r="BT236" s="600">
        <v>7</v>
      </c>
      <c r="BU236" s="598">
        <v>0.29166666666666669</v>
      </c>
      <c r="BV236" s="600">
        <v>2</v>
      </c>
      <c r="BW236" s="598">
        <v>0.16666666666666666</v>
      </c>
    </row>
    <row r="237" spans="1:75" s="4" customFormat="1" x14ac:dyDescent="0.2">
      <c r="A237" s="691" t="s">
        <v>707</v>
      </c>
      <c r="B237" s="691" t="s">
        <v>708</v>
      </c>
      <c r="C237" s="691" t="s">
        <v>502</v>
      </c>
      <c r="D237" s="691" t="s">
        <v>509</v>
      </c>
      <c r="E237" s="691" t="s">
        <v>504</v>
      </c>
      <c r="F237" s="691" t="s">
        <v>505</v>
      </c>
      <c r="G237" s="10" t="s">
        <v>314</v>
      </c>
      <c r="H237" s="10" t="s">
        <v>1112</v>
      </c>
      <c r="I237" s="10" t="s">
        <v>934</v>
      </c>
      <c r="J237" s="10"/>
      <c r="K237" s="692" t="s">
        <v>1213</v>
      </c>
      <c r="L237" s="724" t="s">
        <v>1306</v>
      </c>
      <c r="M237" s="699" t="s">
        <v>1307</v>
      </c>
      <c r="N237" s="692" t="s">
        <v>1211</v>
      </c>
      <c r="O237" s="692"/>
      <c r="P237" s="692" t="s">
        <v>1211</v>
      </c>
      <c r="Q237" s="692"/>
      <c r="R237" s="692" t="s">
        <v>1217</v>
      </c>
      <c r="S237" s="696">
        <v>2615</v>
      </c>
      <c r="T237" s="696">
        <v>28</v>
      </c>
      <c r="U237" s="696">
        <v>12</v>
      </c>
      <c r="V237" s="696">
        <v>38</v>
      </c>
      <c r="W237" s="696">
        <v>31</v>
      </c>
      <c r="X237" s="696">
        <v>4</v>
      </c>
      <c r="Y237" s="633"/>
      <c r="Z237" s="694">
        <v>1</v>
      </c>
      <c r="AA237" s="600">
        <v>0</v>
      </c>
      <c r="AB237" s="600">
        <v>2</v>
      </c>
      <c r="AC237" s="123">
        <v>2</v>
      </c>
      <c r="AD237" s="601">
        <v>2615</v>
      </c>
      <c r="AE237" s="601">
        <v>1670</v>
      </c>
      <c r="AF237" s="600">
        <v>1</v>
      </c>
      <c r="AG237" s="598">
        <v>0.5</v>
      </c>
      <c r="AH237" s="600">
        <v>0</v>
      </c>
      <c r="AI237" s="598" t="s">
        <v>1215</v>
      </c>
      <c r="AJ237" s="598" t="s">
        <v>434</v>
      </c>
      <c r="AK237" s="600">
        <v>1</v>
      </c>
      <c r="AL237" s="598">
        <v>1</v>
      </c>
      <c r="AM237" s="600">
        <v>1</v>
      </c>
      <c r="AN237" s="598"/>
      <c r="AO237" s="600"/>
      <c r="AP237" s="598"/>
      <c r="AQ237" s="600"/>
      <c r="AR237" s="598"/>
      <c r="AS237" s="695">
        <v>2601</v>
      </c>
      <c r="AT237" s="600">
        <v>14</v>
      </c>
      <c r="AU237" s="602">
        <v>5.3537284894837472E-3</v>
      </c>
      <c r="AV237" s="601">
        <v>2615</v>
      </c>
      <c r="AW237" s="601">
        <v>3750</v>
      </c>
      <c r="AX237" s="598">
        <v>0.69733333333333336</v>
      </c>
      <c r="AY237" s="695">
        <v>2601</v>
      </c>
      <c r="AZ237" s="600">
        <v>14</v>
      </c>
      <c r="BA237" s="601">
        <v>2615</v>
      </c>
      <c r="BB237" s="601">
        <v>1659</v>
      </c>
      <c r="BC237" s="598">
        <v>0.63783160322952714</v>
      </c>
      <c r="BD237" s="600">
        <v>11</v>
      </c>
      <c r="BE237" s="598">
        <v>0.7857142857142857</v>
      </c>
      <c r="BF237" s="601">
        <v>1670</v>
      </c>
      <c r="BG237" s="598">
        <v>0.63862332695984703</v>
      </c>
      <c r="BH237" s="600">
        <v>38</v>
      </c>
      <c r="BI237" s="598">
        <v>2.2754491017964073E-2</v>
      </c>
      <c r="BJ237" s="600">
        <v>31</v>
      </c>
      <c r="BK237" s="600">
        <v>4</v>
      </c>
      <c r="BL237" s="600">
        <v>35</v>
      </c>
      <c r="BM237" s="598">
        <v>0.92105263157894735</v>
      </c>
      <c r="BN237" s="600">
        <v>1</v>
      </c>
      <c r="BO237" s="598">
        <v>5.9880239520958083E-4</v>
      </c>
      <c r="BP237" s="600">
        <v>54</v>
      </c>
      <c r="BQ237" s="598">
        <v>3.2335329341317366E-2</v>
      </c>
      <c r="BR237" s="601">
        <v>55</v>
      </c>
      <c r="BS237" s="598">
        <v>3.2934131736526949E-2</v>
      </c>
      <c r="BT237" s="600">
        <v>0</v>
      </c>
      <c r="BU237" s="598">
        <v>0</v>
      </c>
      <c r="BV237" s="600">
        <v>0</v>
      </c>
      <c r="BW237" s="598">
        <v>0</v>
      </c>
    </row>
    <row r="238" spans="1:75" s="4" customFormat="1" x14ac:dyDescent="0.2">
      <c r="A238" s="691" t="s">
        <v>707</v>
      </c>
      <c r="B238" s="691" t="s">
        <v>708</v>
      </c>
      <c r="C238" s="691" t="s">
        <v>502</v>
      </c>
      <c r="D238" s="691" t="s">
        <v>515</v>
      </c>
      <c r="E238" s="691" t="s">
        <v>504</v>
      </c>
      <c r="F238" s="691" t="s">
        <v>505</v>
      </c>
      <c r="G238" s="10" t="s">
        <v>314</v>
      </c>
      <c r="H238" s="10" t="s">
        <v>1112</v>
      </c>
      <c r="I238" s="10" t="s">
        <v>934</v>
      </c>
      <c r="J238" s="10"/>
      <c r="K238" s="692"/>
      <c r="L238" s="692"/>
      <c r="M238" s="693"/>
      <c r="N238" s="692"/>
      <c r="O238" s="692"/>
      <c r="P238" s="692"/>
      <c r="Q238" s="692"/>
      <c r="R238" s="692"/>
      <c r="S238" s="692"/>
      <c r="T238" s="692"/>
      <c r="U238" s="692"/>
      <c r="V238" s="696"/>
      <c r="W238" s="692"/>
      <c r="X238" s="692"/>
      <c r="Y238" s="633" t="s">
        <v>1210</v>
      </c>
      <c r="Z238" s="694">
        <v>7</v>
      </c>
      <c r="AA238" s="600">
        <v>0</v>
      </c>
      <c r="AB238" s="600">
        <v>13</v>
      </c>
      <c r="AC238" s="123">
        <v>1.8571428571428572</v>
      </c>
      <c r="AD238" s="601">
        <v>373.57142857142856</v>
      </c>
      <c r="AE238" s="601">
        <v>238.57142857142858</v>
      </c>
      <c r="AF238" s="600">
        <v>7</v>
      </c>
      <c r="AG238" s="598">
        <v>0.53846153846153844</v>
      </c>
      <c r="AH238" s="600">
        <v>0</v>
      </c>
      <c r="AI238" s="598"/>
      <c r="AJ238" s="598"/>
      <c r="AK238" s="600">
        <v>5</v>
      </c>
      <c r="AL238" s="598">
        <v>0.7142857142857143</v>
      </c>
      <c r="AM238" s="600">
        <v>5</v>
      </c>
      <c r="AN238" s="598">
        <v>0.75</v>
      </c>
      <c r="AO238" s="600">
        <v>0</v>
      </c>
      <c r="AP238" s="598">
        <v>0</v>
      </c>
      <c r="AQ238" s="600">
        <v>0</v>
      </c>
      <c r="AR238" s="598">
        <v>0</v>
      </c>
      <c r="AS238" s="695">
        <v>2601</v>
      </c>
      <c r="AT238" s="600">
        <v>14</v>
      </c>
      <c r="AU238" s="602">
        <v>5.3537284894837472E-3</v>
      </c>
      <c r="AV238" s="601">
        <v>2615</v>
      </c>
      <c r="AW238" s="601">
        <v>3750</v>
      </c>
      <c r="AX238" s="598">
        <v>0.69733333333333336</v>
      </c>
      <c r="AY238" s="695">
        <v>2601</v>
      </c>
      <c r="AZ238" s="600">
        <v>14</v>
      </c>
      <c r="BA238" s="601">
        <v>2615</v>
      </c>
      <c r="BB238" s="601">
        <v>1659</v>
      </c>
      <c r="BC238" s="598">
        <v>0.63783160322952714</v>
      </c>
      <c r="BD238" s="600">
        <v>11</v>
      </c>
      <c r="BE238" s="598">
        <v>0.7857142857142857</v>
      </c>
      <c r="BF238" s="601">
        <v>1670</v>
      </c>
      <c r="BG238" s="598">
        <v>0.63862332695984703</v>
      </c>
      <c r="BH238" s="600">
        <v>38</v>
      </c>
      <c r="BI238" s="598">
        <v>2.2754491017964073E-2</v>
      </c>
      <c r="BJ238" s="600">
        <v>31</v>
      </c>
      <c r="BK238" s="600">
        <v>4</v>
      </c>
      <c r="BL238" s="600">
        <v>35</v>
      </c>
      <c r="BM238" s="598">
        <v>0.92105263157894735</v>
      </c>
      <c r="BN238" s="600">
        <v>1</v>
      </c>
      <c r="BO238" s="598">
        <v>5.9880239520958083E-4</v>
      </c>
      <c r="BP238" s="600">
        <v>11</v>
      </c>
      <c r="BQ238" s="598">
        <v>6.5868263473053889E-3</v>
      </c>
      <c r="BR238" s="601">
        <v>12</v>
      </c>
      <c r="BS238" s="598">
        <v>7.18562874251497E-3</v>
      </c>
      <c r="BT238" s="600">
        <v>3</v>
      </c>
      <c r="BU238" s="598">
        <v>0.23076923076923078</v>
      </c>
      <c r="BV238" s="600">
        <v>2</v>
      </c>
      <c r="BW238" s="598">
        <v>0.2857142857142857</v>
      </c>
    </row>
    <row r="239" spans="1:75" s="4" customFormat="1" x14ac:dyDescent="0.2">
      <c r="A239" s="691" t="s">
        <v>709</v>
      </c>
      <c r="B239" s="691" t="s">
        <v>710</v>
      </c>
      <c r="C239" s="691" t="s">
        <v>502</v>
      </c>
      <c r="D239" s="691" t="s">
        <v>509</v>
      </c>
      <c r="E239" s="691" t="s">
        <v>518</v>
      </c>
      <c r="F239" s="691" t="s">
        <v>519</v>
      </c>
      <c r="G239" s="591" t="s">
        <v>922</v>
      </c>
      <c r="H239" s="10" t="s">
        <v>1112</v>
      </c>
      <c r="I239" s="10" t="s">
        <v>934</v>
      </c>
      <c r="J239" s="10"/>
      <c r="K239" s="692" t="s">
        <v>1211</v>
      </c>
      <c r="L239" s="692"/>
      <c r="M239" s="693">
        <v>0.78680555555555554</v>
      </c>
      <c r="N239" s="692" t="s">
        <v>1211</v>
      </c>
      <c r="O239" s="692"/>
      <c r="P239" s="692" t="s">
        <v>1211</v>
      </c>
      <c r="Q239" s="692"/>
      <c r="R239" s="692" t="s">
        <v>913</v>
      </c>
      <c r="S239" s="696">
        <v>12403</v>
      </c>
      <c r="T239" s="696">
        <v>98</v>
      </c>
      <c r="U239" s="696" t="s">
        <v>438</v>
      </c>
      <c r="V239" s="696">
        <v>53</v>
      </c>
      <c r="W239" s="696">
        <v>34</v>
      </c>
      <c r="X239" s="696">
        <v>2</v>
      </c>
      <c r="Y239" s="633"/>
      <c r="Z239" s="694">
        <v>1</v>
      </c>
      <c r="AA239" s="600">
        <v>0</v>
      </c>
      <c r="AB239" s="600">
        <v>2</v>
      </c>
      <c r="AC239" s="123">
        <v>2</v>
      </c>
      <c r="AD239" s="601">
        <v>12403</v>
      </c>
      <c r="AE239" s="601">
        <v>5389</v>
      </c>
      <c r="AF239" s="600">
        <v>2</v>
      </c>
      <c r="AG239" s="598">
        <v>1</v>
      </c>
      <c r="AH239" s="600">
        <v>1</v>
      </c>
      <c r="AI239" s="598"/>
      <c r="AJ239" s="598" t="s">
        <v>435</v>
      </c>
      <c r="AK239" s="600">
        <v>0</v>
      </c>
      <c r="AL239" s="598">
        <v>0</v>
      </c>
      <c r="AM239" s="600">
        <v>1</v>
      </c>
      <c r="AN239" s="598"/>
      <c r="AO239" s="600"/>
      <c r="AP239" s="598"/>
      <c r="AQ239" s="600"/>
      <c r="AR239" s="598"/>
      <c r="AS239" s="695">
        <v>12102</v>
      </c>
      <c r="AT239" s="600">
        <v>301</v>
      </c>
      <c r="AU239" s="602">
        <v>2.4268322180117714E-2</v>
      </c>
      <c r="AV239" s="601">
        <v>12403</v>
      </c>
      <c r="AW239" s="601">
        <v>18580</v>
      </c>
      <c r="AX239" s="598">
        <v>0.667545748116254</v>
      </c>
      <c r="AY239" s="695">
        <v>12102</v>
      </c>
      <c r="AZ239" s="600">
        <v>301</v>
      </c>
      <c r="BA239" s="601">
        <v>12403</v>
      </c>
      <c r="BB239" s="601">
        <v>5186</v>
      </c>
      <c r="BC239" s="598">
        <v>0.42852421087423564</v>
      </c>
      <c r="BD239" s="600">
        <v>203</v>
      </c>
      <c r="BE239" s="598">
        <v>0.67441860465116277</v>
      </c>
      <c r="BF239" s="601">
        <v>5389</v>
      </c>
      <c r="BG239" s="598">
        <v>0.43449165524469885</v>
      </c>
      <c r="BH239" s="600">
        <v>53</v>
      </c>
      <c r="BI239" s="598">
        <v>9.834848766004824E-3</v>
      </c>
      <c r="BJ239" s="600">
        <v>34</v>
      </c>
      <c r="BK239" s="600">
        <v>2</v>
      </c>
      <c r="BL239" s="600">
        <v>36</v>
      </c>
      <c r="BM239" s="598">
        <v>0.67924528301886788</v>
      </c>
      <c r="BN239" s="600">
        <v>28</v>
      </c>
      <c r="BO239" s="598">
        <v>5.1957691593987757E-3</v>
      </c>
      <c r="BP239" s="600">
        <v>139</v>
      </c>
      <c r="BQ239" s="598">
        <v>2.5793282612729635E-2</v>
      </c>
      <c r="BR239" s="601">
        <v>167</v>
      </c>
      <c r="BS239" s="598">
        <v>3.098905177212841E-2</v>
      </c>
      <c r="BT239" s="600">
        <v>0</v>
      </c>
      <c r="BU239" s="598">
        <v>0</v>
      </c>
      <c r="BV239" s="600">
        <v>0</v>
      </c>
      <c r="BW239" s="598">
        <v>0</v>
      </c>
    </row>
    <row r="240" spans="1:75" s="4" customFormat="1" x14ac:dyDescent="0.2">
      <c r="A240" s="691" t="s">
        <v>709</v>
      </c>
      <c r="B240" s="691" t="s">
        <v>710</v>
      </c>
      <c r="C240" s="691" t="s">
        <v>711</v>
      </c>
      <c r="D240" s="691" t="s">
        <v>515</v>
      </c>
      <c r="E240" s="691" t="s">
        <v>518</v>
      </c>
      <c r="F240" s="691" t="s">
        <v>519</v>
      </c>
      <c r="G240" s="591" t="s">
        <v>922</v>
      </c>
      <c r="H240" s="10" t="s">
        <v>1112</v>
      </c>
      <c r="I240" s="10" t="s">
        <v>934</v>
      </c>
      <c r="J240" s="10"/>
      <c r="K240" s="692"/>
      <c r="L240" s="692"/>
      <c r="M240" s="693"/>
      <c r="N240" s="692"/>
      <c r="O240" s="692"/>
      <c r="P240" s="692"/>
      <c r="Q240" s="692"/>
      <c r="R240" s="692"/>
      <c r="S240" s="692"/>
      <c r="T240" s="692"/>
      <c r="U240" s="692"/>
      <c r="V240" s="692"/>
      <c r="W240" s="692"/>
      <c r="X240" s="692"/>
      <c r="Y240" s="633"/>
      <c r="Z240" s="694">
        <v>2</v>
      </c>
      <c r="AA240" s="600">
        <v>0</v>
      </c>
      <c r="AB240" s="600">
        <v>4</v>
      </c>
      <c r="AC240" s="123">
        <v>2</v>
      </c>
      <c r="AD240" s="601">
        <v>1498.5</v>
      </c>
      <c r="AE240" s="601">
        <v>672.5</v>
      </c>
      <c r="AF240" s="600">
        <v>2</v>
      </c>
      <c r="AG240" s="598">
        <v>0.5</v>
      </c>
      <c r="AH240" s="600">
        <v>0</v>
      </c>
      <c r="AI240" s="598"/>
      <c r="AJ240" s="598"/>
      <c r="AK240" s="600">
        <v>2</v>
      </c>
      <c r="AL240" s="598">
        <v>1</v>
      </c>
      <c r="AM240" s="600">
        <v>2</v>
      </c>
      <c r="AN240" s="598"/>
      <c r="AO240" s="600">
        <v>0</v>
      </c>
      <c r="AP240" s="598">
        <v>0</v>
      </c>
      <c r="AQ240" s="600">
        <v>0</v>
      </c>
      <c r="AR240" s="598">
        <v>0</v>
      </c>
      <c r="AS240" s="695">
        <v>2996</v>
      </c>
      <c r="AT240" s="600">
        <v>1</v>
      </c>
      <c r="AU240" s="602">
        <v>3.3366700033366702E-4</v>
      </c>
      <c r="AV240" s="601">
        <v>2997</v>
      </c>
      <c r="AW240" s="601">
        <v>4520</v>
      </c>
      <c r="AX240" s="598">
        <v>0.66305309734513274</v>
      </c>
      <c r="AY240" s="695">
        <v>2996</v>
      </c>
      <c r="AZ240" s="600">
        <v>1</v>
      </c>
      <c r="BA240" s="601">
        <v>2997</v>
      </c>
      <c r="BB240" s="601">
        <v>1344</v>
      </c>
      <c r="BC240" s="598">
        <v>0.44859813084112149</v>
      </c>
      <c r="BD240" s="600">
        <v>1</v>
      </c>
      <c r="BE240" s="598">
        <v>1</v>
      </c>
      <c r="BF240" s="601">
        <v>1345</v>
      </c>
      <c r="BG240" s="598">
        <v>0.4487821154487821</v>
      </c>
      <c r="BH240" s="600">
        <v>8</v>
      </c>
      <c r="BI240" s="598">
        <v>5.9479553903345724E-3</v>
      </c>
      <c r="BJ240" s="600">
        <v>6</v>
      </c>
      <c r="BK240" s="600">
        <v>0</v>
      </c>
      <c r="BL240" s="600">
        <v>6</v>
      </c>
      <c r="BM240" s="598">
        <v>0.75</v>
      </c>
      <c r="BN240" s="600">
        <v>32</v>
      </c>
      <c r="BO240" s="598">
        <v>2.379182156133829E-2</v>
      </c>
      <c r="BP240" s="600">
        <v>22</v>
      </c>
      <c r="BQ240" s="598">
        <v>1.6356877323420074E-2</v>
      </c>
      <c r="BR240" s="601">
        <v>54</v>
      </c>
      <c r="BS240" s="598">
        <v>4.0148698884758367E-2</v>
      </c>
      <c r="BT240" s="600">
        <v>1</v>
      </c>
      <c r="BU240" s="598">
        <v>0.25</v>
      </c>
      <c r="BV240" s="600">
        <v>0</v>
      </c>
      <c r="BW240" s="598">
        <v>0</v>
      </c>
    </row>
    <row r="241" spans="1:75" s="4" customFormat="1" x14ac:dyDescent="0.2">
      <c r="A241" s="691" t="s">
        <v>709</v>
      </c>
      <c r="B241" s="691" t="s">
        <v>710</v>
      </c>
      <c r="C241" s="691" t="s">
        <v>712</v>
      </c>
      <c r="D241" s="691" t="s">
        <v>515</v>
      </c>
      <c r="E241" s="691" t="s">
        <v>518</v>
      </c>
      <c r="F241" s="691" t="s">
        <v>519</v>
      </c>
      <c r="G241" s="591" t="s">
        <v>922</v>
      </c>
      <c r="H241" s="10" t="s">
        <v>1112</v>
      </c>
      <c r="I241" s="10" t="s">
        <v>934</v>
      </c>
      <c r="J241" s="10"/>
      <c r="K241" s="692"/>
      <c r="L241" s="692"/>
      <c r="M241" s="693"/>
      <c r="N241" s="692"/>
      <c r="O241" s="692"/>
      <c r="P241" s="692"/>
      <c r="Q241" s="692"/>
      <c r="R241" s="692"/>
      <c r="S241" s="692"/>
      <c r="T241" s="692"/>
      <c r="U241" s="692"/>
      <c r="V241" s="692"/>
      <c r="W241" s="692"/>
      <c r="X241" s="692"/>
      <c r="Y241" s="633"/>
      <c r="Z241" s="694">
        <v>3</v>
      </c>
      <c r="AA241" s="600">
        <v>0</v>
      </c>
      <c r="AB241" s="600">
        <v>4</v>
      </c>
      <c r="AC241" s="123">
        <v>1.3333333333333333</v>
      </c>
      <c r="AD241" s="601">
        <v>1746</v>
      </c>
      <c r="AE241" s="601">
        <v>685.33333333333337</v>
      </c>
      <c r="AF241" s="600">
        <v>3</v>
      </c>
      <c r="AG241" s="598">
        <v>0.75</v>
      </c>
      <c r="AH241" s="600">
        <v>0</v>
      </c>
      <c r="AI241" s="598"/>
      <c r="AJ241" s="598"/>
      <c r="AK241" s="600">
        <v>3</v>
      </c>
      <c r="AL241" s="598">
        <v>1</v>
      </c>
      <c r="AM241" s="600">
        <v>3</v>
      </c>
      <c r="AN241" s="598"/>
      <c r="AO241" s="600">
        <v>0</v>
      </c>
      <c r="AP241" s="598">
        <v>0</v>
      </c>
      <c r="AQ241" s="600">
        <v>0</v>
      </c>
      <c r="AR241" s="598">
        <v>0</v>
      </c>
      <c r="AS241" s="695">
        <v>4952</v>
      </c>
      <c r="AT241" s="600">
        <v>286</v>
      </c>
      <c r="AU241" s="602">
        <v>5.4600992745322645E-2</v>
      </c>
      <c r="AV241" s="601">
        <v>5238</v>
      </c>
      <c r="AW241" s="601">
        <v>7660</v>
      </c>
      <c r="AX241" s="598">
        <v>0.68381201044386419</v>
      </c>
      <c r="AY241" s="695">
        <v>4952</v>
      </c>
      <c r="AZ241" s="600">
        <v>286</v>
      </c>
      <c r="BA241" s="601">
        <v>5238</v>
      </c>
      <c r="BB241" s="601">
        <v>1864</v>
      </c>
      <c r="BC241" s="598">
        <v>0.37641357027463651</v>
      </c>
      <c r="BD241" s="600">
        <v>192</v>
      </c>
      <c r="BE241" s="598">
        <v>0.67132867132867136</v>
      </c>
      <c r="BF241" s="601">
        <v>2056</v>
      </c>
      <c r="BG241" s="598">
        <v>0.39251622756777393</v>
      </c>
      <c r="BH241" s="600">
        <v>21</v>
      </c>
      <c r="BI241" s="598">
        <v>1.0214007782101167E-2</v>
      </c>
      <c r="BJ241" s="600">
        <v>11</v>
      </c>
      <c r="BK241" s="600">
        <v>1</v>
      </c>
      <c r="BL241" s="600">
        <v>12</v>
      </c>
      <c r="BM241" s="598">
        <v>0.5714285714285714</v>
      </c>
      <c r="BN241" s="600">
        <v>25</v>
      </c>
      <c r="BO241" s="598">
        <v>1.2159533073929961E-2</v>
      </c>
      <c r="BP241" s="600">
        <v>36</v>
      </c>
      <c r="BQ241" s="598">
        <v>1.7509727626459144E-2</v>
      </c>
      <c r="BR241" s="601">
        <v>61</v>
      </c>
      <c r="BS241" s="598">
        <v>2.9669260700389104E-2</v>
      </c>
      <c r="BT241" s="600">
        <v>1</v>
      </c>
      <c r="BU241" s="598">
        <v>0.25</v>
      </c>
      <c r="BV241" s="600">
        <v>1</v>
      </c>
      <c r="BW241" s="598">
        <v>0.33333333333333331</v>
      </c>
    </row>
    <row r="242" spans="1:75" s="4" customFormat="1" x14ac:dyDescent="0.2">
      <c r="A242" s="691" t="s">
        <v>709</v>
      </c>
      <c r="B242" s="691" t="s">
        <v>710</v>
      </c>
      <c r="C242" s="691" t="s">
        <v>713</v>
      </c>
      <c r="D242" s="691" t="s">
        <v>515</v>
      </c>
      <c r="E242" s="691" t="s">
        <v>518</v>
      </c>
      <c r="F242" s="691" t="s">
        <v>519</v>
      </c>
      <c r="G242" s="591" t="s">
        <v>922</v>
      </c>
      <c r="H242" s="10" t="s">
        <v>1112</v>
      </c>
      <c r="I242" s="10" t="s">
        <v>934</v>
      </c>
      <c r="J242" s="10"/>
      <c r="K242" s="692"/>
      <c r="L242" s="692"/>
      <c r="M242" s="693"/>
      <c r="N242" s="692"/>
      <c r="O242" s="692"/>
      <c r="P242" s="692"/>
      <c r="Q242" s="692"/>
      <c r="R242" s="692"/>
      <c r="S242" s="692"/>
      <c r="T242" s="692"/>
      <c r="U242" s="692"/>
      <c r="V242" s="692"/>
      <c r="W242" s="692"/>
      <c r="X242" s="692"/>
      <c r="Y242" s="633"/>
      <c r="Z242" s="694">
        <v>3</v>
      </c>
      <c r="AA242" s="600">
        <v>0</v>
      </c>
      <c r="AB242" s="600">
        <v>9</v>
      </c>
      <c r="AC242" s="123">
        <v>3</v>
      </c>
      <c r="AD242" s="601">
        <v>1389.3333333333333</v>
      </c>
      <c r="AE242" s="601">
        <v>662.66666666666663</v>
      </c>
      <c r="AF242" s="600">
        <v>4</v>
      </c>
      <c r="AG242" s="598">
        <v>0.44444444444444442</v>
      </c>
      <c r="AH242" s="600">
        <v>1</v>
      </c>
      <c r="AI242" s="598" t="s">
        <v>1215</v>
      </c>
      <c r="AJ242" s="598"/>
      <c r="AK242" s="600">
        <v>1</v>
      </c>
      <c r="AL242" s="598">
        <v>0.33333333333333331</v>
      </c>
      <c r="AM242" s="600">
        <v>1</v>
      </c>
      <c r="AN242" s="598"/>
      <c r="AO242" s="600">
        <v>0</v>
      </c>
      <c r="AP242" s="598">
        <v>0</v>
      </c>
      <c r="AQ242" s="600">
        <v>0</v>
      </c>
      <c r="AR242" s="598">
        <v>0</v>
      </c>
      <c r="AS242" s="695">
        <v>4154</v>
      </c>
      <c r="AT242" s="600">
        <v>14</v>
      </c>
      <c r="AU242" s="602">
        <v>3.3589251439539347E-3</v>
      </c>
      <c r="AV242" s="601">
        <v>4168</v>
      </c>
      <c r="AW242" s="601">
        <v>6400</v>
      </c>
      <c r="AX242" s="598">
        <v>0.65125</v>
      </c>
      <c r="AY242" s="695">
        <v>4154</v>
      </c>
      <c r="AZ242" s="600">
        <v>14</v>
      </c>
      <c r="BA242" s="601">
        <v>4168</v>
      </c>
      <c r="BB242" s="601">
        <v>1976</v>
      </c>
      <c r="BC242" s="598">
        <v>0.47568608570052962</v>
      </c>
      <c r="BD242" s="600">
        <v>12</v>
      </c>
      <c r="BE242" s="598">
        <v>0.8571428571428571</v>
      </c>
      <c r="BF242" s="601">
        <v>1988</v>
      </c>
      <c r="BG242" s="598">
        <v>0.47696737044145876</v>
      </c>
      <c r="BH242" s="600">
        <v>24</v>
      </c>
      <c r="BI242" s="598">
        <v>1.2072434607645875E-2</v>
      </c>
      <c r="BJ242" s="600">
        <v>17</v>
      </c>
      <c r="BK242" s="600">
        <v>1</v>
      </c>
      <c r="BL242" s="600">
        <v>18</v>
      </c>
      <c r="BM242" s="598">
        <v>0.75</v>
      </c>
      <c r="BN242" s="600">
        <v>35</v>
      </c>
      <c r="BO242" s="598">
        <v>1.7605633802816902E-2</v>
      </c>
      <c r="BP242" s="600">
        <v>35</v>
      </c>
      <c r="BQ242" s="598">
        <v>1.7605633802816902E-2</v>
      </c>
      <c r="BR242" s="601">
        <v>70</v>
      </c>
      <c r="BS242" s="598">
        <v>3.5211267605633804E-2</v>
      </c>
      <c r="BT242" s="600">
        <v>2</v>
      </c>
      <c r="BU242" s="598">
        <v>0.22222222222222221</v>
      </c>
      <c r="BV242" s="600">
        <v>1</v>
      </c>
      <c r="BW242" s="598">
        <v>0.33333333333333331</v>
      </c>
    </row>
    <row r="243" spans="1:75" s="4" customFormat="1" x14ac:dyDescent="0.2">
      <c r="A243" s="691" t="s">
        <v>714</v>
      </c>
      <c r="B243" s="691" t="s">
        <v>715</v>
      </c>
      <c r="C243" s="691" t="s">
        <v>502</v>
      </c>
      <c r="D243" s="691" t="s">
        <v>507</v>
      </c>
      <c r="E243" s="691" t="s">
        <v>518</v>
      </c>
      <c r="F243" s="691" t="s">
        <v>519</v>
      </c>
      <c r="G243" s="10" t="s">
        <v>320</v>
      </c>
      <c r="H243" s="10" t="s">
        <v>1109</v>
      </c>
      <c r="I243" s="10" t="s">
        <v>934</v>
      </c>
      <c r="J243" s="10"/>
      <c r="K243" s="692"/>
      <c r="L243" s="692"/>
      <c r="M243" s="693"/>
      <c r="N243" s="692"/>
      <c r="O243" s="692"/>
      <c r="P243" s="692"/>
      <c r="Q243" s="692"/>
      <c r="R243" s="692"/>
      <c r="S243" s="692"/>
      <c r="T243" s="692"/>
      <c r="U243" s="692"/>
      <c r="V243" s="692"/>
      <c r="W243" s="692"/>
      <c r="X243" s="692"/>
      <c r="Y243" s="633" t="s">
        <v>1210</v>
      </c>
      <c r="Z243" s="694">
        <v>4</v>
      </c>
      <c r="AA243" s="600">
        <v>4</v>
      </c>
      <c r="AB243" s="600">
        <v>4</v>
      </c>
      <c r="AC243" s="123">
        <v>1</v>
      </c>
      <c r="AD243" s="601">
        <v>1620.5</v>
      </c>
      <c r="AE243" s="601"/>
      <c r="AF243" s="600"/>
      <c r="AG243" s="598"/>
      <c r="AH243" s="600"/>
      <c r="AI243" s="598"/>
      <c r="AJ243" s="598"/>
      <c r="AK243" s="600"/>
      <c r="AL243" s="598"/>
      <c r="AM243" s="600"/>
      <c r="AN243" s="598"/>
      <c r="AO243" s="600">
        <v>2</v>
      </c>
      <c r="AP243" s="598">
        <v>0.5</v>
      </c>
      <c r="AQ243" s="600">
        <v>2</v>
      </c>
      <c r="AR243" s="598">
        <v>0.5</v>
      </c>
      <c r="AS243" s="695">
        <v>6408</v>
      </c>
      <c r="AT243" s="600">
        <v>74</v>
      </c>
      <c r="AU243" s="602">
        <v>1.1416229558778156E-2</v>
      </c>
      <c r="AV243" s="601">
        <v>6482</v>
      </c>
      <c r="AW243" s="601">
        <v>8790</v>
      </c>
      <c r="AX243" s="598">
        <v>0.73742889647326504</v>
      </c>
      <c r="AY243" s="601"/>
      <c r="AZ243" s="601"/>
      <c r="BA243" s="601"/>
      <c r="BB243" s="600"/>
      <c r="BC243" s="598"/>
      <c r="BD243" s="600"/>
      <c r="BE243" s="598"/>
      <c r="BF243" s="600"/>
      <c r="BG243" s="598"/>
      <c r="BH243" s="600" t="s">
        <v>323</v>
      </c>
      <c r="BI243" s="598"/>
      <c r="BJ243" s="600"/>
      <c r="BK243" s="600"/>
      <c r="BL243" s="600"/>
      <c r="BM243" s="598"/>
      <c r="BN243" s="600"/>
      <c r="BO243" s="598"/>
      <c r="BP243" s="600"/>
      <c r="BQ243" s="598"/>
      <c r="BR243" s="601"/>
      <c r="BS243" s="598"/>
      <c r="BT243" s="600">
        <v>1</v>
      </c>
      <c r="BU243" s="598">
        <v>0.25</v>
      </c>
      <c r="BV243" s="600">
        <v>1</v>
      </c>
      <c r="BW243" s="598">
        <v>0.25</v>
      </c>
    </row>
    <row r="244" spans="1:75" s="4" customFormat="1" x14ac:dyDescent="0.2">
      <c r="A244" s="691" t="s">
        <v>714</v>
      </c>
      <c r="B244" s="691" t="s">
        <v>716</v>
      </c>
      <c r="C244" s="691" t="s">
        <v>502</v>
      </c>
      <c r="D244" s="691" t="s">
        <v>507</v>
      </c>
      <c r="E244" s="691" t="s">
        <v>518</v>
      </c>
      <c r="F244" s="691" t="s">
        <v>519</v>
      </c>
      <c r="G244" s="10" t="s">
        <v>320</v>
      </c>
      <c r="H244" s="10" t="s">
        <v>1109</v>
      </c>
      <c r="I244" s="10" t="s">
        <v>934</v>
      </c>
      <c r="J244" s="10"/>
      <c r="K244" s="692"/>
      <c r="L244" s="692"/>
      <c r="M244" s="693"/>
      <c r="N244" s="692"/>
      <c r="O244" s="692"/>
      <c r="P244" s="692"/>
      <c r="Q244" s="692"/>
      <c r="R244" s="692"/>
      <c r="S244" s="692"/>
      <c r="T244" s="692"/>
      <c r="U244" s="692"/>
      <c r="V244" s="692"/>
      <c r="W244" s="692"/>
      <c r="X244" s="692"/>
      <c r="Y244" s="633" t="s">
        <v>1210</v>
      </c>
      <c r="Z244" s="694">
        <v>4</v>
      </c>
      <c r="AA244" s="600">
        <v>0</v>
      </c>
      <c r="AB244" s="600">
        <v>6</v>
      </c>
      <c r="AC244" s="123">
        <v>1.5</v>
      </c>
      <c r="AD244" s="601">
        <v>315.75</v>
      </c>
      <c r="AE244" s="601">
        <v>185</v>
      </c>
      <c r="AF244" s="600"/>
      <c r="AG244" s="598"/>
      <c r="AH244" s="600"/>
      <c r="AI244" s="598"/>
      <c r="AJ244" s="598"/>
      <c r="AK244" s="600"/>
      <c r="AL244" s="598"/>
      <c r="AM244" s="600"/>
      <c r="AN244" s="598"/>
      <c r="AO244" s="600">
        <v>2</v>
      </c>
      <c r="AP244" s="598">
        <v>0.33333333333333331</v>
      </c>
      <c r="AQ244" s="600">
        <v>2</v>
      </c>
      <c r="AR244" s="598">
        <v>0.5</v>
      </c>
      <c r="AS244" s="695">
        <v>1247</v>
      </c>
      <c r="AT244" s="600">
        <v>16</v>
      </c>
      <c r="AU244" s="602">
        <v>1.2668250197941409E-2</v>
      </c>
      <c r="AV244" s="601">
        <v>1263</v>
      </c>
      <c r="AW244" s="601">
        <v>1700</v>
      </c>
      <c r="AX244" s="598">
        <v>0.74294117647058822</v>
      </c>
      <c r="AY244" s="695">
        <v>1247</v>
      </c>
      <c r="AZ244" s="600">
        <v>16</v>
      </c>
      <c r="BA244" s="601">
        <v>1263</v>
      </c>
      <c r="BB244" s="601">
        <v>726</v>
      </c>
      <c r="BC244" s="598">
        <v>0.58219727345629513</v>
      </c>
      <c r="BD244" s="600">
        <v>14</v>
      </c>
      <c r="BE244" s="598">
        <v>0.875</v>
      </c>
      <c r="BF244" s="601">
        <v>740</v>
      </c>
      <c r="BG244" s="598">
        <v>0.58590657165479021</v>
      </c>
      <c r="BH244" s="600">
        <v>3</v>
      </c>
      <c r="BI244" s="598">
        <v>4.0540540540540543E-3</v>
      </c>
      <c r="BJ244" s="600">
        <v>3</v>
      </c>
      <c r="BK244" s="600">
        <v>0</v>
      </c>
      <c r="BL244" s="600">
        <v>3</v>
      </c>
      <c r="BM244" s="598">
        <v>1</v>
      </c>
      <c r="BN244" s="600">
        <v>1</v>
      </c>
      <c r="BO244" s="598">
        <v>1.3513513513513514E-3</v>
      </c>
      <c r="BP244" s="600">
        <v>27</v>
      </c>
      <c r="BQ244" s="598">
        <v>3.6486486486486489E-2</v>
      </c>
      <c r="BR244" s="601">
        <v>28</v>
      </c>
      <c r="BS244" s="598">
        <v>3.783783783783784E-2</v>
      </c>
      <c r="BT244" s="600">
        <v>5</v>
      </c>
      <c r="BU244" s="598">
        <v>0.83333333333333337</v>
      </c>
      <c r="BV244" s="600">
        <v>3</v>
      </c>
      <c r="BW244" s="598">
        <v>0.75</v>
      </c>
    </row>
    <row r="245" spans="1:75" s="4" customFormat="1" x14ac:dyDescent="0.2">
      <c r="A245" s="691" t="s">
        <v>714</v>
      </c>
      <c r="B245" s="691" t="s">
        <v>717</v>
      </c>
      <c r="C245" s="691" t="s">
        <v>502</v>
      </c>
      <c r="D245" s="691" t="s">
        <v>507</v>
      </c>
      <c r="E245" s="691" t="s">
        <v>518</v>
      </c>
      <c r="F245" s="691" t="s">
        <v>519</v>
      </c>
      <c r="G245" s="10" t="s">
        <v>320</v>
      </c>
      <c r="H245" s="10" t="s">
        <v>1109</v>
      </c>
      <c r="I245" s="10" t="s">
        <v>934</v>
      </c>
      <c r="J245" s="10"/>
      <c r="K245" s="692"/>
      <c r="L245" s="692"/>
      <c r="M245" s="693"/>
      <c r="N245" s="692"/>
      <c r="O245" s="692"/>
      <c r="P245" s="692"/>
      <c r="Q245" s="692"/>
      <c r="R245" s="692"/>
      <c r="S245" s="692"/>
      <c r="T245" s="692"/>
      <c r="U245" s="692"/>
      <c r="V245" s="692"/>
      <c r="W245" s="692"/>
      <c r="X245" s="692"/>
      <c r="Y245" s="633" t="s">
        <v>1210</v>
      </c>
      <c r="Z245" s="694">
        <v>4</v>
      </c>
      <c r="AA245" s="600">
        <v>0</v>
      </c>
      <c r="AB245" s="600">
        <v>5</v>
      </c>
      <c r="AC245" s="123">
        <v>1.25</v>
      </c>
      <c r="AD245" s="601">
        <v>4805.5</v>
      </c>
      <c r="AE245" s="601">
        <v>2476.5</v>
      </c>
      <c r="AF245" s="600"/>
      <c r="AG245" s="598"/>
      <c r="AH245" s="600"/>
      <c r="AI245" s="598"/>
      <c r="AJ245" s="598"/>
      <c r="AK245" s="600"/>
      <c r="AL245" s="598"/>
      <c r="AM245" s="600"/>
      <c r="AN245" s="598"/>
      <c r="AO245" s="600">
        <v>3</v>
      </c>
      <c r="AP245" s="598">
        <v>0.6</v>
      </c>
      <c r="AQ245" s="600">
        <v>3</v>
      </c>
      <c r="AR245" s="598">
        <v>0.75</v>
      </c>
      <c r="AS245" s="695">
        <v>19151</v>
      </c>
      <c r="AT245" s="600">
        <v>71</v>
      </c>
      <c r="AU245" s="602">
        <v>3.6936843200499427E-3</v>
      </c>
      <c r="AV245" s="601">
        <v>19222</v>
      </c>
      <c r="AW245" s="601">
        <v>27000</v>
      </c>
      <c r="AX245" s="598">
        <v>0.71192592592592596</v>
      </c>
      <c r="AY245" s="695">
        <v>19151</v>
      </c>
      <c r="AZ245" s="600">
        <v>71</v>
      </c>
      <c r="BA245" s="601">
        <v>19222</v>
      </c>
      <c r="BB245" s="601">
        <v>9848</v>
      </c>
      <c r="BC245" s="598">
        <v>0.51422902198318621</v>
      </c>
      <c r="BD245" s="600">
        <v>58</v>
      </c>
      <c r="BE245" s="598">
        <v>0.81690140845070425</v>
      </c>
      <c r="BF245" s="601">
        <v>9906</v>
      </c>
      <c r="BG245" s="598">
        <v>0.51534699823119345</v>
      </c>
      <c r="BH245" s="600">
        <v>78</v>
      </c>
      <c r="BI245" s="598">
        <v>7.874015748031496E-3</v>
      </c>
      <c r="BJ245" s="600">
        <v>72</v>
      </c>
      <c r="BK245" s="600">
        <v>6</v>
      </c>
      <c r="BL245" s="600">
        <v>78</v>
      </c>
      <c r="BM245" s="598">
        <v>1</v>
      </c>
      <c r="BN245" s="600">
        <v>65</v>
      </c>
      <c r="BO245" s="598">
        <v>6.5616797900262466E-3</v>
      </c>
      <c r="BP245" s="600">
        <v>886</v>
      </c>
      <c r="BQ245" s="598">
        <v>8.9440742984050067E-2</v>
      </c>
      <c r="BR245" s="601">
        <v>951</v>
      </c>
      <c r="BS245" s="598">
        <v>9.6002422774076321E-2</v>
      </c>
      <c r="BT245" s="600">
        <v>2</v>
      </c>
      <c r="BU245" s="598">
        <v>0.4</v>
      </c>
      <c r="BV245" s="600">
        <v>1</v>
      </c>
      <c r="BW245" s="598">
        <v>0.25</v>
      </c>
    </row>
    <row r="246" spans="1:75" s="4" customFormat="1" x14ac:dyDescent="0.2">
      <c r="A246" s="691" t="s">
        <v>714</v>
      </c>
      <c r="B246" s="691" t="s">
        <v>718</v>
      </c>
      <c r="C246" s="691" t="s">
        <v>502</v>
      </c>
      <c r="D246" s="691" t="s">
        <v>507</v>
      </c>
      <c r="E246" s="691" t="s">
        <v>518</v>
      </c>
      <c r="F246" s="691" t="s">
        <v>519</v>
      </c>
      <c r="G246" s="10" t="s">
        <v>320</v>
      </c>
      <c r="H246" s="10" t="s">
        <v>1109</v>
      </c>
      <c r="I246" s="10" t="s">
        <v>934</v>
      </c>
      <c r="J246" s="10"/>
      <c r="K246" s="692"/>
      <c r="L246" s="692"/>
      <c r="M246" s="693"/>
      <c r="N246" s="692"/>
      <c r="O246" s="692"/>
      <c r="P246" s="692"/>
      <c r="Q246" s="692"/>
      <c r="R246" s="692"/>
      <c r="S246" s="692"/>
      <c r="T246" s="692"/>
      <c r="U246" s="692"/>
      <c r="V246" s="692"/>
      <c r="W246" s="692"/>
      <c r="X246" s="692"/>
      <c r="Y246" s="633" t="s">
        <v>1210</v>
      </c>
      <c r="Z246" s="694">
        <v>4</v>
      </c>
      <c r="AA246" s="600">
        <v>0</v>
      </c>
      <c r="AB246" s="600">
        <v>6</v>
      </c>
      <c r="AC246" s="123">
        <v>1.5</v>
      </c>
      <c r="AD246" s="601">
        <v>2090.75</v>
      </c>
      <c r="AE246" s="601">
        <v>1270.5</v>
      </c>
      <c r="AF246" s="600"/>
      <c r="AG246" s="598"/>
      <c r="AH246" s="600"/>
      <c r="AI246" s="598"/>
      <c r="AJ246" s="598"/>
      <c r="AK246" s="600"/>
      <c r="AL246" s="598"/>
      <c r="AM246" s="600"/>
      <c r="AN246" s="598"/>
      <c r="AO246" s="600">
        <v>3</v>
      </c>
      <c r="AP246" s="598">
        <v>0.5</v>
      </c>
      <c r="AQ246" s="600">
        <v>2</v>
      </c>
      <c r="AR246" s="598">
        <v>0.5</v>
      </c>
      <c r="AS246" s="695">
        <v>8255</v>
      </c>
      <c r="AT246" s="600">
        <v>108</v>
      </c>
      <c r="AU246" s="602">
        <v>1.2914026067200766E-2</v>
      </c>
      <c r="AV246" s="601">
        <v>8363</v>
      </c>
      <c r="AW246" s="601">
        <v>10500</v>
      </c>
      <c r="AX246" s="598">
        <v>0.79647619047619045</v>
      </c>
      <c r="AY246" s="695">
        <v>8255</v>
      </c>
      <c r="AZ246" s="600">
        <v>108</v>
      </c>
      <c r="BA246" s="601">
        <v>8363</v>
      </c>
      <c r="BB246" s="601">
        <v>4984</v>
      </c>
      <c r="BC246" s="598">
        <v>0.6037552998182919</v>
      </c>
      <c r="BD246" s="600">
        <v>98</v>
      </c>
      <c r="BE246" s="598">
        <v>0.90740740740740744</v>
      </c>
      <c r="BF246" s="601">
        <v>5082</v>
      </c>
      <c r="BG246" s="598">
        <v>0.60767667105105827</v>
      </c>
      <c r="BH246" s="600">
        <v>72</v>
      </c>
      <c r="BI246" s="598">
        <v>1.4167650531286895E-2</v>
      </c>
      <c r="BJ246" s="600">
        <v>65</v>
      </c>
      <c r="BK246" s="600">
        <v>7</v>
      </c>
      <c r="BL246" s="600">
        <v>72</v>
      </c>
      <c r="BM246" s="598">
        <v>1</v>
      </c>
      <c r="BN246" s="600">
        <v>45</v>
      </c>
      <c r="BO246" s="598">
        <v>8.8547815820543101E-3</v>
      </c>
      <c r="BP246" s="600">
        <v>149</v>
      </c>
      <c r="BQ246" s="598">
        <v>2.9319165682802045E-2</v>
      </c>
      <c r="BR246" s="601">
        <v>194</v>
      </c>
      <c r="BS246" s="598">
        <v>3.8173947264856359E-2</v>
      </c>
      <c r="BT246" s="600">
        <v>2</v>
      </c>
      <c r="BU246" s="598">
        <v>0.33333333333333331</v>
      </c>
      <c r="BV246" s="600">
        <v>1</v>
      </c>
      <c r="BW246" s="598">
        <v>0.25</v>
      </c>
    </row>
    <row r="247" spans="1:75" s="4" customFormat="1" x14ac:dyDescent="0.2">
      <c r="A247" s="691" t="s">
        <v>714</v>
      </c>
      <c r="B247" s="691" t="s">
        <v>719</v>
      </c>
      <c r="C247" s="691" t="s">
        <v>502</v>
      </c>
      <c r="D247" s="691" t="s">
        <v>509</v>
      </c>
      <c r="E247" s="691" t="s">
        <v>518</v>
      </c>
      <c r="F247" s="691" t="s">
        <v>519</v>
      </c>
      <c r="G247" s="10" t="s">
        <v>320</v>
      </c>
      <c r="H247" s="10" t="s">
        <v>1109</v>
      </c>
      <c r="I247" s="10" t="s">
        <v>934</v>
      </c>
      <c r="J247" s="10"/>
      <c r="K247" s="692" t="s">
        <v>1211</v>
      </c>
      <c r="L247" s="692"/>
      <c r="M247" s="693">
        <v>0.64583333333333337</v>
      </c>
      <c r="N247" s="692" t="s">
        <v>1211</v>
      </c>
      <c r="O247" s="692"/>
      <c r="P247" s="692" t="s">
        <v>1211</v>
      </c>
      <c r="Q247" s="692"/>
      <c r="R247" s="692" t="s">
        <v>1217</v>
      </c>
      <c r="S247" s="696">
        <v>35330</v>
      </c>
      <c r="T247" s="696">
        <v>403</v>
      </c>
      <c r="U247" s="696">
        <v>154</v>
      </c>
      <c r="V247" s="696">
        <v>155</v>
      </c>
      <c r="W247" s="696">
        <v>142</v>
      </c>
      <c r="X247" s="696">
        <v>13</v>
      </c>
      <c r="Y247" s="633"/>
      <c r="Z247" s="694">
        <v>1</v>
      </c>
      <c r="AA247" s="600">
        <v>0</v>
      </c>
      <c r="AB247" s="600">
        <v>7</v>
      </c>
      <c r="AC247" s="123">
        <v>7</v>
      </c>
      <c r="AD247" s="601">
        <v>35330</v>
      </c>
      <c r="AE247" s="601">
        <v>18891</v>
      </c>
      <c r="AF247" s="600">
        <v>0</v>
      </c>
      <c r="AG247" s="598">
        <v>0</v>
      </c>
      <c r="AH247" s="600">
        <v>3</v>
      </c>
      <c r="AI247" s="598"/>
      <c r="AJ247" s="598" t="s">
        <v>310</v>
      </c>
      <c r="AK247" s="600">
        <v>0</v>
      </c>
      <c r="AL247" s="598">
        <v>0</v>
      </c>
      <c r="AM247" s="600">
        <v>0</v>
      </c>
      <c r="AN247" s="598"/>
      <c r="AO247" s="600"/>
      <c r="AP247" s="598"/>
      <c r="AQ247" s="600"/>
      <c r="AR247" s="598"/>
      <c r="AS247" s="695">
        <v>35061</v>
      </c>
      <c r="AT247" s="600">
        <v>269</v>
      </c>
      <c r="AU247" s="602">
        <v>7.613925842060572E-3</v>
      </c>
      <c r="AV247" s="601">
        <v>35330</v>
      </c>
      <c r="AW247" s="601">
        <v>48010</v>
      </c>
      <c r="AX247" s="598">
        <v>0.73588835659237661</v>
      </c>
      <c r="AY247" s="695">
        <v>35061</v>
      </c>
      <c r="AZ247" s="600">
        <v>269</v>
      </c>
      <c r="BA247" s="601">
        <v>35330</v>
      </c>
      <c r="BB247" s="601">
        <v>18661</v>
      </c>
      <c r="BC247" s="598">
        <v>0.53224380365648438</v>
      </c>
      <c r="BD247" s="600">
        <v>230</v>
      </c>
      <c r="BE247" s="598">
        <v>0.85501858736059477</v>
      </c>
      <c r="BF247" s="601">
        <v>18891</v>
      </c>
      <c r="BG247" s="598">
        <v>0.53470138692329461</v>
      </c>
      <c r="BH247" s="600">
        <v>155</v>
      </c>
      <c r="BI247" s="598">
        <v>8.2049653274045842E-3</v>
      </c>
      <c r="BJ247" s="600">
        <v>142</v>
      </c>
      <c r="BK247" s="600">
        <v>13</v>
      </c>
      <c r="BL247" s="600">
        <v>155</v>
      </c>
      <c r="BM247" s="598">
        <v>1</v>
      </c>
      <c r="BN247" s="600">
        <v>53</v>
      </c>
      <c r="BO247" s="598">
        <v>2.8055687893705997E-3</v>
      </c>
      <c r="BP247" s="600">
        <v>184</v>
      </c>
      <c r="BQ247" s="598">
        <v>9.7400878725318937E-3</v>
      </c>
      <c r="BR247" s="601">
        <v>237</v>
      </c>
      <c r="BS247" s="598">
        <v>1.2545656661902493E-2</v>
      </c>
      <c r="BT247" s="600">
        <v>2</v>
      </c>
      <c r="BU247" s="598">
        <v>0.2857142857142857</v>
      </c>
      <c r="BV247" s="600">
        <v>1</v>
      </c>
      <c r="BW247" s="598">
        <v>1</v>
      </c>
    </row>
    <row r="248" spans="1:75" s="4" customFormat="1" x14ac:dyDescent="0.2">
      <c r="A248" s="691" t="s">
        <v>714</v>
      </c>
      <c r="B248" s="691" t="s">
        <v>719</v>
      </c>
      <c r="C248" s="691" t="s">
        <v>720</v>
      </c>
      <c r="D248" s="691" t="s">
        <v>515</v>
      </c>
      <c r="E248" s="691" t="s">
        <v>518</v>
      </c>
      <c r="F248" s="691" t="s">
        <v>519</v>
      </c>
      <c r="G248" s="10" t="s">
        <v>320</v>
      </c>
      <c r="H248" s="10" t="s">
        <v>1109</v>
      </c>
      <c r="I248" s="10" t="s">
        <v>934</v>
      </c>
      <c r="J248" s="10"/>
      <c r="K248" s="692"/>
      <c r="L248" s="692"/>
      <c r="M248" s="693"/>
      <c r="N248" s="692"/>
      <c r="O248" s="692"/>
      <c r="P248" s="692"/>
      <c r="Q248" s="692"/>
      <c r="R248" s="692"/>
      <c r="S248" s="692"/>
      <c r="T248" s="692"/>
      <c r="U248" s="692"/>
      <c r="V248" s="692"/>
      <c r="W248" s="692"/>
      <c r="X248" s="692"/>
      <c r="Y248" s="633"/>
      <c r="Z248" s="694">
        <v>5</v>
      </c>
      <c r="AA248" s="600">
        <v>0</v>
      </c>
      <c r="AB248" s="600">
        <v>15</v>
      </c>
      <c r="AC248" s="123">
        <v>3</v>
      </c>
      <c r="AD248" s="601">
        <v>7066</v>
      </c>
      <c r="AE248" s="601">
        <v>3778.2</v>
      </c>
      <c r="AF248" s="600">
        <v>5</v>
      </c>
      <c r="AG248" s="598">
        <v>0.33333333333333331</v>
      </c>
      <c r="AH248" s="600">
        <v>2</v>
      </c>
      <c r="AI248" s="598"/>
      <c r="AJ248" s="598"/>
      <c r="AK248" s="600">
        <v>3</v>
      </c>
      <c r="AL248" s="598">
        <v>0.6</v>
      </c>
      <c r="AM248" s="600">
        <v>3</v>
      </c>
      <c r="AN248" s="598"/>
      <c r="AO248" s="600">
        <v>0</v>
      </c>
      <c r="AP248" s="598">
        <v>0</v>
      </c>
      <c r="AQ248" s="600">
        <v>0</v>
      </c>
      <c r="AR248" s="598">
        <v>0</v>
      </c>
      <c r="AS248" s="695">
        <v>35061</v>
      </c>
      <c r="AT248" s="600">
        <v>269</v>
      </c>
      <c r="AU248" s="602">
        <v>7.613925842060572E-3</v>
      </c>
      <c r="AV248" s="601">
        <v>35330</v>
      </c>
      <c r="AW248" s="601">
        <v>48010</v>
      </c>
      <c r="AX248" s="598">
        <v>0.73588835659237661</v>
      </c>
      <c r="AY248" s="695">
        <v>35061</v>
      </c>
      <c r="AZ248" s="600">
        <v>269</v>
      </c>
      <c r="BA248" s="601">
        <v>35330</v>
      </c>
      <c r="BB248" s="601">
        <v>18661</v>
      </c>
      <c r="BC248" s="598">
        <v>0.53224380365648438</v>
      </c>
      <c r="BD248" s="600">
        <v>230</v>
      </c>
      <c r="BE248" s="598">
        <v>0.85501858736059477</v>
      </c>
      <c r="BF248" s="601">
        <v>18891</v>
      </c>
      <c r="BG248" s="598">
        <v>0.53470138692329461</v>
      </c>
      <c r="BH248" s="600">
        <v>155</v>
      </c>
      <c r="BI248" s="598">
        <v>8.2049653274045842E-3</v>
      </c>
      <c r="BJ248" s="600">
        <v>142</v>
      </c>
      <c r="BK248" s="600">
        <v>13</v>
      </c>
      <c r="BL248" s="600">
        <v>155</v>
      </c>
      <c r="BM248" s="598">
        <v>1</v>
      </c>
      <c r="BN248" s="600">
        <v>165</v>
      </c>
      <c r="BO248" s="598">
        <v>8.7343179291726226E-3</v>
      </c>
      <c r="BP248" s="600">
        <v>713</v>
      </c>
      <c r="BQ248" s="598">
        <v>3.7742840506061089E-2</v>
      </c>
      <c r="BR248" s="601">
        <v>878</v>
      </c>
      <c r="BS248" s="598">
        <v>4.6477158435233708E-2</v>
      </c>
      <c r="BT248" s="600">
        <v>5</v>
      </c>
      <c r="BU248" s="598">
        <v>0.33333333333333331</v>
      </c>
      <c r="BV248" s="600">
        <v>3</v>
      </c>
      <c r="BW248" s="598">
        <v>0.6</v>
      </c>
    </row>
    <row r="249" spans="1:75" s="4" customFormat="1" x14ac:dyDescent="0.2">
      <c r="A249" s="691" t="s">
        <v>714</v>
      </c>
      <c r="B249" s="691" t="s">
        <v>719</v>
      </c>
      <c r="C249" s="691" t="s">
        <v>721</v>
      </c>
      <c r="D249" s="691" t="s">
        <v>515</v>
      </c>
      <c r="E249" s="691" t="s">
        <v>518</v>
      </c>
      <c r="F249" s="691" t="s">
        <v>519</v>
      </c>
      <c r="G249" s="10" t="s">
        <v>320</v>
      </c>
      <c r="H249" s="10" t="s">
        <v>1109</v>
      </c>
      <c r="I249" s="10" t="s">
        <v>934</v>
      </c>
      <c r="J249" s="10"/>
      <c r="K249" s="692"/>
      <c r="L249" s="692"/>
      <c r="M249" s="693"/>
      <c r="N249" s="692"/>
      <c r="O249" s="692"/>
      <c r="P249" s="692"/>
      <c r="Q249" s="692"/>
      <c r="R249" s="692"/>
      <c r="S249" s="692"/>
      <c r="T249" s="692"/>
      <c r="U249" s="692"/>
      <c r="V249" s="692"/>
      <c r="W249" s="692"/>
      <c r="X249" s="692"/>
      <c r="Y249" s="633"/>
      <c r="Z249" s="694">
        <v>1</v>
      </c>
      <c r="AA249" s="600">
        <v>0</v>
      </c>
      <c r="AB249" s="600">
        <v>2</v>
      </c>
      <c r="AC249" s="123">
        <v>2</v>
      </c>
      <c r="AD249" s="601">
        <v>6482</v>
      </c>
      <c r="AE249" s="601">
        <v>3175</v>
      </c>
      <c r="AF249" s="600">
        <v>1</v>
      </c>
      <c r="AG249" s="598">
        <v>0.5</v>
      </c>
      <c r="AH249" s="600">
        <v>0</v>
      </c>
      <c r="AI249" s="598"/>
      <c r="AJ249" s="598"/>
      <c r="AK249" s="600">
        <v>1</v>
      </c>
      <c r="AL249" s="598">
        <v>1</v>
      </c>
      <c r="AM249" s="600">
        <v>1</v>
      </c>
      <c r="AN249" s="598"/>
      <c r="AO249" s="600">
        <v>1</v>
      </c>
      <c r="AP249" s="598">
        <v>0.5</v>
      </c>
      <c r="AQ249" s="600">
        <v>0</v>
      </c>
      <c r="AR249" s="598">
        <v>0</v>
      </c>
      <c r="AS249" s="695">
        <v>6408</v>
      </c>
      <c r="AT249" s="600">
        <v>74</v>
      </c>
      <c r="AU249" s="602">
        <v>1.1416229558778156E-2</v>
      </c>
      <c r="AV249" s="601">
        <v>6482</v>
      </c>
      <c r="AW249" s="601">
        <v>8790</v>
      </c>
      <c r="AX249" s="598">
        <v>0.73742889647326504</v>
      </c>
      <c r="AY249" s="695">
        <v>6408</v>
      </c>
      <c r="AZ249" s="600">
        <v>74</v>
      </c>
      <c r="BA249" s="601">
        <v>6482</v>
      </c>
      <c r="BB249" s="601">
        <v>3107</v>
      </c>
      <c r="BC249" s="598">
        <v>0.48486267166042446</v>
      </c>
      <c r="BD249" s="600">
        <v>68</v>
      </c>
      <c r="BE249" s="598">
        <v>0.91891891891891897</v>
      </c>
      <c r="BF249" s="601">
        <v>3175</v>
      </c>
      <c r="BG249" s="598">
        <v>0.48981795742054923</v>
      </c>
      <c r="BH249" s="600">
        <v>2</v>
      </c>
      <c r="BI249" s="598">
        <v>6.2992125984251965E-4</v>
      </c>
      <c r="BJ249" s="600">
        <v>2</v>
      </c>
      <c r="BK249" s="600">
        <v>0</v>
      </c>
      <c r="BL249" s="600">
        <v>2</v>
      </c>
      <c r="BM249" s="598">
        <v>1</v>
      </c>
      <c r="BN249" s="600">
        <v>14</v>
      </c>
      <c r="BO249" s="598">
        <v>4.4094488188976379E-3</v>
      </c>
      <c r="BP249" s="600">
        <v>121</v>
      </c>
      <c r="BQ249" s="598">
        <v>3.8110236220472438E-2</v>
      </c>
      <c r="BR249" s="601">
        <v>135</v>
      </c>
      <c r="BS249" s="598">
        <v>4.2519685039370078E-2</v>
      </c>
      <c r="BT249" s="600">
        <v>1</v>
      </c>
      <c r="BU249" s="598">
        <v>0.5</v>
      </c>
      <c r="BV249" s="600">
        <v>1</v>
      </c>
      <c r="BW249" s="598">
        <v>1</v>
      </c>
    </row>
    <row r="250" spans="1:75" s="4" customFormat="1" x14ac:dyDescent="0.2">
      <c r="A250" s="691" t="s">
        <v>714</v>
      </c>
      <c r="B250" s="691" t="s">
        <v>719</v>
      </c>
      <c r="C250" s="691" t="s">
        <v>722</v>
      </c>
      <c r="D250" s="691" t="s">
        <v>515</v>
      </c>
      <c r="E250" s="691" t="s">
        <v>518</v>
      </c>
      <c r="F250" s="691" t="s">
        <v>519</v>
      </c>
      <c r="G250" s="10" t="s">
        <v>320</v>
      </c>
      <c r="H250" s="10" t="s">
        <v>1109</v>
      </c>
      <c r="I250" s="10" t="s">
        <v>934</v>
      </c>
      <c r="J250" s="10"/>
      <c r="K250" s="692"/>
      <c r="L250" s="692"/>
      <c r="M250" s="693"/>
      <c r="N250" s="692"/>
      <c r="O250" s="692"/>
      <c r="P250" s="692"/>
      <c r="Q250" s="692"/>
      <c r="R250" s="692"/>
      <c r="S250" s="692"/>
      <c r="T250" s="692"/>
      <c r="U250" s="692"/>
      <c r="V250" s="692"/>
      <c r="W250" s="692"/>
      <c r="X250" s="692"/>
      <c r="Y250" s="633"/>
      <c r="Z250" s="694">
        <v>1</v>
      </c>
      <c r="AA250" s="600">
        <v>0</v>
      </c>
      <c r="AB250" s="600">
        <v>3</v>
      </c>
      <c r="AC250" s="123">
        <v>3</v>
      </c>
      <c r="AD250" s="601">
        <v>6868</v>
      </c>
      <c r="AE250" s="601">
        <v>3663</v>
      </c>
      <c r="AF250" s="600">
        <v>0</v>
      </c>
      <c r="AG250" s="598">
        <v>0</v>
      </c>
      <c r="AH250" s="600">
        <v>0</v>
      </c>
      <c r="AI250" s="598"/>
      <c r="AJ250" s="598"/>
      <c r="AK250" s="600">
        <v>0</v>
      </c>
      <c r="AL250" s="598">
        <v>0</v>
      </c>
      <c r="AM250" s="600">
        <v>0</v>
      </c>
      <c r="AN250" s="598"/>
      <c r="AO250" s="600">
        <v>0</v>
      </c>
      <c r="AP250" s="598">
        <v>0</v>
      </c>
      <c r="AQ250" s="600">
        <v>0</v>
      </c>
      <c r="AR250" s="598">
        <v>0</v>
      </c>
      <c r="AS250" s="695">
        <v>6822</v>
      </c>
      <c r="AT250" s="600">
        <v>46</v>
      </c>
      <c r="AU250" s="602">
        <v>6.697728596389051E-3</v>
      </c>
      <c r="AV250" s="601">
        <v>6868</v>
      </c>
      <c r="AW250" s="601">
        <v>9670</v>
      </c>
      <c r="AX250" s="598">
        <v>0.71023784901758014</v>
      </c>
      <c r="AY250" s="695">
        <v>6822</v>
      </c>
      <c r="AZ250" s="600">
        <v>46</v>
      </c>
      <c r="BA250" s="601">
        <v>6868</v>
      </c>
      <c r="BB250" s="601">
        <v>3624</v>
      </c>
      <c r="BC250" s="598">
        <v>0.53122251539138088</v>
      </c>
      <c r="BD250" s="600">
        <v>39</v>
      </c>
      <c r="BE250" s="598">
        <v>0.84782608695652173</v>
      </c>
      <c r="BF250" s="601">
        <v>3663</v>
      </c>
      <c r="BG250" s="598">
        <v>0.53334304018637158</v>
      </c>
      <c r="BH250" s="600">
        <v>3</v>
      </c>
      <c r="BI250" s="598">
        <v>8.1900081900081905E-4</v>
      </c>
      <c r="BJ250" s="600">
        <v>3</v>
      </c>
      <c r="BK250" s="600">
        <v>0</v>
      </c>
      <c r="BL250" s="600">
        <v>3</v>
      </c>
      <c r="BM250" s="598">
        <v>1</v>
      </c>
      <c r="BN250" s="600">
        <v>11</v>
      </c>
      <c r="BO250" s="598">
        <v>3.003003003003003E-3</v>
      </c>
      <c r="BP250" s="600">
        <v>112</v>
      </c>
      <c r="BQ250" s="598">
        <v>3.0576030576030575E-2</v>
      </c>
      <c r="BR250" s="601">
        <v>123</v>
      </c>
      <c r="BS250" s="598">
        <v>3.3579033579033579E-2</v>
      </c>
      <c r="BT250" s="600">
        <v>1</v>
      </c>
      <c r="BU250" s="598">
        <v>0.33333333333333331</v>
      </c>
      <c r="BV250" s="600">
        <v>1</v>
      </c>
      <c r="BW250" s="598">
        <v>1</v>
      </c>
    </row>
    <row r="251" spans="1:75" s="4" customFormat="1" x14ac:dyDescent="0.2">
      <c r="A251" s="691" t="s">
        <v>714</v>
      </c>
      <c r="B251" s="691" t="s">
        <v>719</v>
      </c>
      <c r="C251" s="691" t="s">
        <v>723</v>
      </c>
      <c r="D251" s="691" t="s">
        <v>515</v>
      </c>
      <c r="E251" s="691" t="s">
        <v>518</v>
      </c>
      <c r="F251" s="691" t="s">
        <v>519</v>
      </c>
      <c r="G251" s="10" t="s">
        <v>320</v>
      </c>
      <c r="H251" s="10" t="s">
        <v>1109</v>
      </c>
      <c r="I251" s="10" t="s">
        <v>934</v>
      </c>
      <c r="J251" s="10"/>
      <c r="K251" s="692"/>
      <c r="L251" s="692"/>
      <c r="M251" s="693"/>
      <c r="N251" s="692"/>
      <c r="O251" s="692"/>
      <c r="P251" s="692"/>
      <c r="Q251" s="692"/>
      <c r="R251" s="692"/>
      <c r="S251" s="692"/>
      <c r="T251" s="692"/>
      <c r="U251" s="692"/>
      <c r="V251" s="692"/>
      <c r="W251" s="692"/>
      <c r="X251" s="692"/>
      <c r="Y251" s="633"/>
      <c r="Z251" s="694">
        <v>2</v>
      </c>
      <c r="AA251" s="600">
        <v>0</v>
      </c>
      <c r="AB251" s="600">
        <v>5</v>
      </c>
      <c r="AC251" s="123">
        <v>2.5</v>
      </c>
      <c r="AD251" s="601">
        <v>6808.5</v>
      </c>
      <c r="AE251" s="601">
        <v>3489.5</v>
      </c>
      <c r="AF251" s="600">
        <v>2</v>
      </c>
      <c r="AG251" s="598">
        <v>0.4</v>
      </c>
      <c r="AH251" s="600">
        <v>0</v>
      </c>
      <c r="AI251" s="598"/>
      <c r="AJ251" s="598"/>
      <c r="AK251" s="600">
        <v>1</v>
      </c>
      <c r="AL251" s="598">
        <v>0.5</v>
      </c>
      <c r="AM251" s="600">
        <v>1</v>
      </c>
      <c r="AN251" s="598"/>
      <c r="AO251" s="600">
        <v>1</v>
      </c>
      <c r="AP251" s="598">
        <v>0.2</v>
      </c>
      <c r="AQ251" s="600">
        <v>0</v>
      </c>
      <c r="AR251" s="598">
        <v>0</v>
      </c>
      <c r="AS251" s="695">
        <v>13576</v>
      </c>
      <c r="AT251" s="600">
        <v>41</v>
      </c>
      <c r="AU251" s="602">
        <v>3.0109422045971946E-3</v>
      </c>
      <c r="AV251" s="601">
        <v>13617</v>
      </c>
      <c r="AW251" s="601">
        <v>19050</v>
      </c>
      <c r="AX251" s="598">
        <v>0.7148031496062992</v>
      </c>
      <c r="AY251" s="695">
        <v>13576</v>
      </c>
      <c r="AZ251" s="600">
        <v>41</v>
      </c>
      <c r="BA251" s="601">
        <v>13617</v>
      </c>
      <c r="BB251" s="601">
        <v>6946</v>
      </c>
      <c r="BC251" s="598">
        <v>0.5116381850324101</v>
      </c>
      <c r="BD251" s="600">
        <v>33</v>
      </c>
      <c r="BE251" s="598">
        <v>0.80487804878048785</v>
      </c>
      <c r="BF251" s="601">
        <v>6979</v>
      </c>
      <c r="BG251" s="598">
        <v>0.51252111331423955</v>
      </c>
      <c r="BH251" s="600">
        <v>78</v>
      </c>
      <c r="BI251" s="598">
        <v>1.1176386301762431E-2</v>
      </c>
      <c r="BJ251" s="600">
        <v>72</v>
      </c>
      <c r="BK251" s="600">
        <v>6</v>
      </c>
      <c r="BL251" s="600">
        <v>78</v>
      </c>
      <c r="BM251" s="598">
        <v>1</v>
      </c>
      <c r="BN251" s="600">
        <v>43</v>
      </c>
      <c r="BO251" s="598">
        <v>6.1613411663562117E-3</v>
      </c>
      <c r="BP251" s="600">
        <v>415</v>
      </c>
      <c r="BQ251" s="598">
        <v>5.9464106605530878E-2</v>
      </c>
      <c r="BR251" s="601">
        <v>458</v>
      </c>
      <c r="BS251" s="598">
        <v>6.5625447771887085E-2</v>
      </c>
      <c r="BT251" s="600">
        <v>2</v>
      </c>
      <c r="BU251" s="598">
        <v>0.4</v>
      </c>
      <c r="BV251" s="600">
        <v>1</v>
      </c>
      <c r="BW251" s="598">
        <v>0.5</v>
      </c>
    </row>
    <row r="252" spans="1:75" s="4" customFormat="1" x14ac:dyDescent="0.2">
      <c r="A252" s="691" t="s">
        <v>714</v>
      </c>
      <c r="B252" s="691" t="s">
        <v>719</v>
      </c>
      <c r="C252" s="691" t="s">
        <v>724</v>
      </c>
      <c r="D252" s="691" t="s">
        <v>515</v>
      </c>
      <c r="E252" s="691" t="s">
        <v>518</v>
      </c>
      <c r="F252" s="691" t="s">
        <v>519</v>
      </c>
      <c r="G252" s="591" t="s">
        <v>320</v>
      </c>
      <c r="H252" s="10" t="s">
        <v>1109</v>
      </c>
      <c r="I252" s="10" t="s">
        <v>934</v>
      </c>
      <c r="J252" s="10"/>
      <c r="K252" s="692"/>
      <c r="L252" s="692"/>
      <c r="M252" s="693"/>
      <c r="N252" s="692"/>
      <c r="O252" s="692"/>
      <c r="P252" s="692"/>
      <c r="Q252" s="692"/>
      <c r="R252" s="692"/>
      <c r="S252" s="692"/>
      <c r="T252" s="692"/>
      <c r="U252" s="692"/>
      <c r="V252" s="692"/>
      <c r="W252" s="692"/>
      <c r="X252" s="692"/>
      <c r="Y252" s="633"/>
      <c r="Z252" s="694">
        <v>1</v>
      </c>
      <c r="AA252" s="600">
        <v>0</v>
      </c>
      <c r="AB252" s="600">
        <v>3</v>
      </c>
      <c r="AC252" s="123">
        <v>3</v>
      </c>
      <c r="AD252" s="601">
        <v>8363</v>
      </c>
      <c r="AE252" s="601">
        <v>5081</v>
      </c>
      <c r="AF252" s="600">
        <v>1</v>
      </c>
      <c r="AG252" s="598">
        <v>0.33333333333333331</v>
      </c>
      <c r="AH252" s="600">
        <v>1</v>
      </c>
      <c r="AI252" s="598"/>
      <c r="AJ252" s="598"/>
      <c r="AK252" s="600">
        <v>0</v>
      </c>
      <c r="AL252" s="598">
        <v>0</v>
      </c>
      <c r="AM252" s="600">
        <v>0</v>
      </c>
      <c r="AN252" s="598"/>
      <c r="AO252" s="600">
        <v>1</v>
      </c>
      <c r="AP252" s="598">
        <v>0.33333333333333331</v>
      </c>
      <c r="AQ252" s="600">
        <v>0</v>
      </c>
      <c r="AR252" s="598">
        <v>0</v>
      </c>
      <c r="AS252" s="695">
        <v>8255</v>
      </c>
      <c r="AT252" s="600">
        <v>108</v>
      </c>
      <c r="AU252" s="602">
        <v>1.2914026067200766E-2</v>
      </c>
      <c r="AV252" s="601">
        <v>8363</v>
      </c>
      <c r="AW252" s="601">
        <v>10500</v>
      </c>
      <c r="AX252" s="598">
        <v>0.79647619047619045</v>
      </c>
      <c r="AY252" s="695">
        <v>8255</v>
      </c>
      <c r="AZ252" s="600">
        <v>108</v>
      </c>
      <c r="BA252" s="601">
        <v>8363</v>
      </c>
      <c r="BB252" s="601">
        <v>4984</v>
      </c>
      <c r="BC252" s="598">
        <v>0.6037552998182919</v>
      </c>
      <c r="BD252" s="600">
        <v>97</v>
      </c>
      <c r="BE252" s="598">
        <v>0.89814814814814814</v>
      </c>
      <c r="BF252" s="601">
        <v>5081</v>
      </c>
      <c r="BG252" s="598">
        <v>0.60755709673562119</v>
      </c>
      <c r="BH252" s="600">
        <v>72</v>
      </c>
      <c r="BI252" s="598">
        <v>1.4170438889982286E-2</v>
      </c>
      <c r="BJ252" s="600">
        <v>65</v>
      </c>
      <c r="BK252" s="600">
        <v>7</v>
      </c>
      <c r="BL252" s="600">
        <v>72</v>
      </c>
      <c r="BM252" s="598">
        <v>1</v>
      </c>
      <c r="BN252" s="600">
        <v>20</v>
      </c>
      <c r="BO252" s="598">
        <v>3.9362330249950797E-3</v>
      </c>
      <c r="BP252" s="600">
        <v>187</v>
      </c>
      <c r="BQ252" s="598">
        <v>3.6803778783703993E-2</v>
      </c>
      <c r="BR252" s="601">
        <v>207</v>
      </c>
      <c r="BS252" s="598">
        <v>4.0740011808699073E-2</v>
      </c>
      <c r="BT252" s="600">
        <v>1</v>
      </c>
      <c r="BU252" s="598">
        <v>0.33333333333333331</v>
      </c>
      <c r="BV252" s="600">
        <v>1</v>
      </c>
      <c r="BW252" s="598">
        <v>1</v>
      </c>
    </row>
    <row r="253" spans="1:75" s="4" customFormat="1" x14ac:dyDescent="0.2">
      <c r="A253" s="691" t="s">
        <v>725</v>
      </c>
      <c r="B253" s="691" t="s">
        <v>726</v>
      </c>
      <c r="C253" s="691" t="s">
        <v>502</v>
      </c>
      <c r="D253" s="691" t="s">
        <v>509</v>
      </c>
      <c r="E253" s="691" t="s">
        <v>504</v>
      </c>
      <c r="F253" s="691" t="s">
        <v>519</v>
      </c>
      <c r="G253" s="10" t="s">
        <v>920</v>
      </c>
      <c r="H253" s="10" t="s">
        <v>1112</v>
      </c>
      <c r="I253" s="10" t="s">
        <v>934</v>
      </c>
      <c r="J253" s="10"/>
      <c r="K253" s="692" t="s">
        <v>1213</v>
      </c>
      <c r="L253" s="722" t="s">
        <v>1308</v>
      </c>
      <c r="M253" s="693">
        <v>0.81319444444444444</v>
      </c>
      <c r="N253" s="692" t="s">
        <v>1211</v>
      </c>
      <c r="O253" s="692"/>
      <c r="P253" s="692" t="s">
        <v>1211</v>
      </c>
      <c r="Q253" s="692"/>
      <c r="R253" s="692" t="s">
        <v>1217</v>
      </c>
      <c r="S253" s="696">
        <v>4348</v>
      </c>
      <c r="T253" s="696">
        <v>51</v>
      </c>
      <c r="U253" s="696" t="s">
        <v>438</v>
      </c>
      <c r="V253" s="696">
        <v>35</v>
      </c>
      <c r="W253" s="696">
        <v>31</v>
      </c>
      <c r="X253" s="696">
        <v>0</v>
      </c>
      <c r="Y253" s="633"/>
      <c r="Z253" s="694">
        <v>1</v>
      </c>
      <c r="AA253" s="600">
        <v>0</v>
      </c>
      <c r="AB253" s="600">
        <v>2</v>
      </c>
      <c r="AC253" s="123">
        <v>2</v>
      </c>
      <c r="AD253" s="601">
        <v>4348</v>
      </c>
      <c r="AE253" s="601">
        <v>2040</v>
      </c>
      <c r="AF253" s="600">
        <v>1</v>
      </c>
      <c r="AG253" s="598">
        <v>0.5</v>
      </c>
      <c r="AH253" s="600">
        <v>0</v>
      </c>
      <c r="AI253" s="598" t="s">
        <v>1215</v>
      </c>
      <c r="AJ253" s="598" t="s">
        <v>434</v>
      </c>
      <c r="AK253" s="600">
        <v>1</v>
      </c>
      <c r="AL253" s="598">
        <v>1</v>
      </c>
      <c r="AM253" s="600">
        <v>1</v>
      </c>
      <c r="AN253" s="598"/>
      <c r="AO253" s="600"/>
      <c r="AP253" s="598"/>
      <c r="AQ253" s="600"/>
      <c r="AR253" s="598"/>
      <c r="AS253" s="695">
        <v>4343</v>
      </c>
      <c r="AT253" s="600">
        <v>5</v>
      </c>
      <c r="AU253" s="602">
        <v>1.1499540018399263E-3</v>
      </c>
      <c r="AV253" s="601">
        <v>4348</v>
      </c>
      <c r="AW253" s="601">
        <v>7070</v>
      </c>
      <c r="AX253" s="598">
        <v>0.614992927864215</v>
      </c>
      <c r="AY253" s="695">
        <v>4343</v>
      </c>
      <c r="AZ253" s="600">
        <v>5</v>
      </c>
      <c r="BA253" s="601">
        <v>4348</v>
      </c>
      <c r="BB253" s="601">
        <v>2033</v>
      </c>
      <c r="BC253" s="598">
        <v>0.46810960165784021</v>
      </c>
      <c r="BD253" s="600">
        <v>7</v>
      </c>
      <c r="BE253" s="598">
        <v>1.4</v>
      </c>
      <c r="BF253" s="601">
        <v>2040</v>
      </c>
      <c r="BG253" s="598">
        <v>0.46918123275068996</v>
      </c>
      <c r="BH253" s="600">
        <v>35</v>
      </c>
      <c r="BI253" s="598">
        <v>1.7156862745098041E-2</v>
      </c>
      <c r="BJ253" s="600">
        <v>29</v>
      </c>
      <c r="BK253" s="600">
        <v>2</v>
      </c>
      <c r="BL253" s="600">
        <v>31</v>
      </c>
      <c r="BM253" s="598">
        <v>0.88571428571428568</v>
      </c>
      <c r="BN253" s="600">
        <v>0</v>
      </c>
      <c r="BO253" s="598">
        <v>0</v>
      </c>
      <c r="BP253" s="600">
        <v>53</v>
      </c>
      <c r="BQ253" s="598">
        <v>2.5980392156862746E-2</v>
      </c>
      <c r="BR253" s="601">
        <v>53</v>
      </c>
      <c r="BS253" s="598">
        <v>2.5980392156862746E-2</v>
      </c>
      <c r="BT253" s="600">
        <v>0</v>
      </c>
      <c r="BU253" s="598">
        <v>0</v>
      </c>
      <c r="BV253" s="600">
        <v>0</v>
      </c>
      <c r="BW253" s="598">
        <v>0</v>
      </c>
    </row>
    <row r="254" spans="1:75" s="4" customFormat="1" x14ac:dyDescent="0.2">
      <c r="A254" s="691" t="s">
        <v>725</v>
      </c>
      <c r="B254" s="691" t="s">
        <v>726</v>
      </c>
      <c r="C254" s="691" t="s">
        <v>502</v>
      </c>
      <c r="D254" s="691" t="s">
        <v>515</v>
      </c>
      <c r="E254" s="691" t="s">
        <v>504</v>
      </c>
      <c r="F254" s="691" t="s">
        <v>519</v>
      </c>
      <c r="G254" s="10" t="s">
        <v>920</v>
      </c>
      <c r="H254" s="10" t="s">
        <v>1112</v>
      </c>
      <c r="I254" s="10" t="s">
        <v>934</v>
      </c>
      <c r="J254" s="10"/>
      <c r="K254" s="692"/>
      <c r="L254" s="692"/>
      <c r="M254" s="693"/>
      <c r="N254" s="692"/>
      <c r="O254" s="692"/>
      <c r="P254" s="692"/>
      <c r="Q254" s="692"/>
      <c r="R254" s="692"/>
      <c r="S254" s="692"/>
      <c r="T254" s="692"/>
      <c r="U254" s="692"/>
      <c r="V254" s="692"/>
      <c r="W254" s="692"/>
      <c r="X254" s="692"/>
      <c r="Y254" s="633" t="s">
        <v>1210</v>
      </c>
      <c r="Z254" s="694">
        <v>8</v>
      </c>
      <c r="AA254" s="600">
        <v>0</v>
      </c>
      <c r="AB254" s="600">
        <v>16</v>
      </c>
      <c r="AC254" s="123">
        <v>2</v>
      </c>
      <c r="AD254" s="601">
        <v>543.5</v>
      </c>
      <c r="AE254" s="601">
        <v>255</v>
      </c>
      <c r="AF254" s="600">
        <v>6</v>
      </c>
      <c r="AG254" s="598">
        <v>0.375</v>
      </c>
      <c r="AH254" s="600">
        <v>0</v>
      </c>
      <c r="AI254" s="598"/>
      <c r="AJ254" s="598"/>
      <c r="AK254" s="600">
        <v>5</v>
      </c>
      <c r="AL254" s="598">
        <v>0.625</v>
      </c>
      <c r="AM254" s="600">
        <v>5</v>
      </c>
      <c r="AN254" s="598">
        <v>0.66666666666666663</v>
      </c>
      <c r="AO254" s="600">
        <v>0</v>
      </c>
      <c r="AP254" s="598">
        <v>0</v>
      </c>
      <c r="AQ254" s="600">
        <v>0</v>
      </c>
      <c r="AR254" s="598">
        <v>0</v>
      </c>
      <c r="AS254" s="695">
        <v>4343</v>
      </c>
      <c r="AT254" s="600">
        <v>5</v>
      </c>
      <c r="AU254" s="602">
        <v>1.1499540018399263E-3</v>
      </c>
      <c r="AV254" s="601">
        <v>4348</v>
      </c>
      <c r="AW254" s="601">
        <v>7070</v>
      </c>
      <c r="AX254" s="598">
        <v>0.614992927864215</v>
      </c>
      <c r="AY254" s="695">
        <v>4343</v>
      </c>
      <c r="AZ254" s="600">
        <v>5</v>
      </c>
      <c r="BA254" s="601">
        <v>4348</v>
      </c>
      <c r="BB254" s="601">
        <v>2033</v>
      </c>
      <c r="BC254" s="598">
        <v>0.46810960165784021</v>
      </c>
      <c r="BD254" s="600">
        <v>7</v>
      </c>
      <c r="BE254" s="598">
        <v>1.4</v>
      </c>
      <c r="BF254" s="601">
        <v>2040</v>
      </c>
      <c r="BG254" s="598">
        <v>0.46918123275068996</v>
      </c>
      <c r="BH254" s="600">
        <v>35</v>
      </c>
      <c r="BI254" s="598">
        <v>1.7156862745098041E-2</v>
      </c>
      <c r="BJ254" s="600">
        <v>29</v>
      </c>
      <c r="BK254" s="600">
        <v>2</v>
      </c>
      <c r="BL254" s="600">
        <v>31</v>
      </c>
      <c r="BM254" s="598">
        <v>0.88571428571428568</v>
      </c>
      <c r="BN254" s="600">
        <v>4</v>
      </c>
      <c r="BO254" s="598">
        <v>1.9607843137254902E-3</v>
      </c>
      <c r="BP254" s="600">
        <v>17</v>
      </c>
      <c r="BQ254" s="598">
        <v>8.3333333333333332E-3</v>
      </c>
      <c r="BR254" s="601">
        <v>21</v>
      </c>
      <c r="BS254" s="598">
        <v>1.0294117647058823E-2</v>
      </c>
      <c r="BT254" s="600">
        <v>4</v>
      </c>
      <c r="BU254" s="598">
        <v>0.25</v>
      </c>
      <c r="BV254" s="600">
        <v>3</v>
      </c>
      <c r="BW254" s="598">
        <v>0.375</v>
      </c>
    </row>
    <row r="255" spans="1:75" s="4" customFormat="1" x14ac:dyDescent="0.2">
      <c r="A255" s="691" t="s">
        <v>727</v>
      </c>
      <c r="B255" s="691" t="s">
        <v>728</v>
      </c>
      <c r="C255" s="691" t="s">
        <v>502</v>
      </c>
      <c r="D255" s="691" t="s">
        <v>507</v>
      </c>
      <c r="E255" s="691" t="s">
        <v>504</v>
      </c>
      <c r="F255" s="691" t="s">
        <v>505</v>
      </c>
      <c r="G255" s="591" t="s">
        <v>314</v>
      </c>
      <c r="H255" s="10" t="s">
        <v>1112</v>
      </c>
      <c r="I255" s="10" t="s">
        <v>934</v>
      </c>
      <c r="J255" s="10"/>
      <c r="K255" s="692"/>
      <c r="L255" s="692"/>
      <c r="M255" s="693"/>
      <c r="N255" s="692"/>
      <c r="O255" s="692"/>
      <c r="P255" s="692"/>
      <c r="Q255" s="692"/>
      <c r="R255" s="692"/>
      <c r="S255" s="692"/>
      <c r="T255" s="692"/>
      <c r="U255" s="692"/>
      <c r="V255" s="692"/>
      <c r="W255" s="692"/>
      <c r="X255" s="692"/>
      <c r="Y255" s="633" t="s">
        <v>1210</v>
      </c>
      <c r="Z255" s="694">
        <v>4</v>
      </c>
      <c r="AA255" s="600">
        <v>3</v>
      </c>
      <c r="AB255" s="600">
        <v>3</v>
      </c>
      <c r="AC255" s="123">
        <v>0.75</v>
      </c>
      <c r="AD255" s="601">
        <v>166</v>
      </c>
      <c r="AE255" s="601"/>
      <c r="AF255" s="600"/>
      <c r="AG255" s="598"/>
      <c r="AH255" s="600"/>
      <c r="AI255" s="598"/>
      <c r="AJ255" s="598"/>
      <c r="AK255" s="600"/>
      <c r="AL255" s="598"/>
      <c r="AM255" s="600"/>
      <c r="AN255" s="598"/>
      <c r="AO255" s="600">
        <v>1</v>
      </c>
      <c r="AP255" s="598">
        <v>0.33333333333333331</v>
      </c>
      <c r="AQ255" s="600">
        <v>1</v>
      </c>
      <c r="AR255" s="598">
        <v>0.25</v>
      </c>
      <c r="AS255" s="695">
        <v>661</v>
      </c>
      <c r="AT255" s="600">
        <v>3</v>
      </c>
      <c r="AU255" s="602">
        <v>4.5180722891566263E-3</v>
      </c>
      <c r="AV255" s="601">
        <v>664</v>
      </c>
      <c r="AW255" s="601">
        <v>870</v>
      </c>
      <c r="AX255" s="598">
        <v>0.76321839080459775</v>
      </c>
      <c r="AY255" s="601"/>
      <c r="AZ255" s="601"/>
      <c r="BA255" s="601"/>
      <c r="BB255" s="600"/>
      <c r="BC255" s="598"/>
      <c r="BD255" s="600"/>
      <c r="BE255" s="598"/>
      <c r="BF255" s="600"/>
      <c r="BG255" s="598"/>
      <c r="BH255" s="600" t="s">
        <v>323</v>
      </c>
      <c r="BI255" s="598"/>
      <c r="BJ255" s="600"/>
      <c r="BK255" s="600"/>
      <c r="BL255" s="600"/>
      <c r="BM255" s="598"/>
      <c r="BN255" s="600"/>
      <c r="BO255" s="598"/>
      <c r="BP255" s="600"/>
      <c r="BQ255" s="598"/>
      <c r="BR255" s="601"/>
      <c r="BS255" s="598"/>
      <c r="BT255" s="600">
        <v>1</v>
      </c>
      <c r="BU255" s="598">
        <v>0.33333333333333331</v>
      </c>
      <c r="BV255" s="600">
        <v>1</v>
      </c>
      <c r="BW255" s="598">
        <v>0.25</v>
      </c>
    </row>
    <row r="256" spans="1:75" s="4" customFormat="1" x14ac:dyDescent="0.2">
      <c r="A256" s="691" t="s">
        <v>727</v>
      </c>
      <c r="B256" s="691" t="s">
        <v>729</v>
      </c>
      <c r="C256" s="691" t="s">
        <v>502</v>
      </c>
      <c r="D256" s="691" t="s">
        <v>507</v>
      </c>
      <c r="E256" s="691" t="s">
        <v>504</v>
      </c>
      <c r="F256" s="691" t="s">
        <v>505</v>
      </c>
      <c r="G256" s="591" t="s">
        <v>314</v>
      </c>
      <c r="H256" s="10" t="s">
        <v>1112</v>
      </c>
      <c r="I256" s="10" t="s">
        <v>934</v>
      </c>
      <c r="J256" s="10"/>
      <c r="K256" s="692"/>
      <c r="L256" s="692"/>
      <c r="M256" s="693"/>
      <c r="N256" s="692"/>
      <c r="O256" s="692"/>
      <c r="P256" s="692"/>
      <c r="Q256" s="692"/>
      <c r="R256" s="692"/>
      <c r="S256" s="692"/>
      <c r="T256" s="692"/>
      <c r="U256" s="692"/>
      <c r="V256" s="692"/>
      <c r="W256" s="692"/>
      <c r="X256" s="692"/>
      <c r="Y256" s="633" t="s">
        <v>1210</v>
      </c>
      <c r="Z256" s="694">
        <v>4</v>
      </c>
      <c r="AA256" s="600">
        <v>0</v>
      </c>
      <c r="AB256" s="600">
        <v>6</v>
      </c>
      <c r="AC256" s="123">
        <v>1.5</v>
      </c>
      <c r="AD256" s="601">
        <v>100.25</v>
      </c>
      <c r="AE256" s="601">
        <v>66</v>
      </c>
      <c r="AF256" s="600"/>
      <c r="AG256" s="598"/>
      <c r="AH256" s="600"/>
      <c r="AI256" s="598"/>
      <c r="AJ256" s="598"/>
      <c r="AK256" s="600"/>
      <c r="AL256" s="598"/>
      <c r="AM256" s="600"/>
      <c r="AN256" s="598"/>
      <c r="AO256" s="600">
        <v>2</v>
      </c>
      <c r="AP256" s="598">
        <v>0.33333333333333331</v>
      </c>
      <c r="AQ256" s="600">
        <v>2</v>
      </c>
      <c r="AR256" s="598">
        <v>0.5</v>
      </c>
      <c r="AS256" s="695">
        <v>348</v>
      </c>
      <c r="AT256" s="600">
        <v>53</v>
      </c>
      <c r="AU256" s="602">
        <v>0.13216957605985039</v>
      </c>
      <c r="AV256" s="601">
        <v>401</v>
      </c>
      <c r="AW256" s="601">
        <v>550</v>
      </c>
      <c r="AX256" s="598">
        <v>0.72909090909090912</v>
      </c>
      <c r="AY256" s="695">
        <v>348</v>
      </c>
      <c r="AZ256" s="600">
        <v>53</v>
      </c>
      <c r="BA256" s="601">
        <v>401</v>
      </c>
      <c r="BB256" s="601">
        <v>216</v>
      </c>
      <c r="BC256" s="598">
        <v>0.62068965517241381</v>
      </c>
      <c r="BD256" s="600">
        <v>48</v>
      </c>
      <c r="BE256" s="598">
        <v>0.90566037735849059</v>
      </c>
      <c r="BF256" s="601">
        <v>264</v>
      </c>
      <c r="BG256" s="598">
        <v>0.65835411471321692</v>
      </c>
      <c r="BH256" s="600">
        <v>6</v>
      </c>
      <c r="BI256" s="598">
        <v>2.2727272727272728E-2</v>
      </c>
      <c r="BJ256" s="600">
        <v>4</v>
      </c>
      <c r="BK256" s="600">
        <v>2</v>
      </c>
      <c r="BL256" s="600">
        <v>6</v>
      </c>
      <c r="BM256" s="598">
        <v>1</v>
      </c>
      <c r="BN256" s="600">
        <v>0</v>
      </c>
      <c r="BO256" s="598">
        <v>0</v>
      </c>
      <c r="BP256" s="600">
        <v>6</v>
      </c>
      <c r="BQ256" s="598">
        <v>2.2727272727272728E-2</v>
      </c>
      <c r="BR256" s="601">
        <v>6</v>
      </c>
      <c r="BS256" s="598">
        <v>2.2727272727272728E-2</v>
      </c>
      <c r="BT256" s="600">
        <v>2</v>
      </c>
      <c r="BU256" s="598">
        <v>0.33333333333333331</v>
      </c>
      <c r="BV256" s="600">
        <v>1</v>
      </c>
      <c r="BW256" s="598">
        <v>0.25</v>
      </c>
    </row>
    <row r="257" spans="1:75" s="4" customFormat="1" x14ac:dyDescent="0.2">
      <c r="A257" s="691" t="s">
        <v>727</v>
      </c>
      <c r="B257" s="691" t="s">
        <v>730</v>
      </c>
      <c r="C257" s="691" t="s">
        <v>502</v>
      </c>
      <c r="D257" s="691" t="s">
        <v>507</v>
      </c>
      <c r="E257" s="691" t="s">
        <v>504</v>
      </c>
      <c r="F257" s="691" t="s">
        <v>505</v>
      </c>
      <c r="G257" s="591" t="s">
        <v>314</v>
      </c>
      <c r="H257" s="10" t="s">
        <v>1112</v>
      </c>
      <c r="I257" s="10" t="s">
        <v>934</v>
      </c>
      <c r="J257" s="10"/>
      <c r="K257" s="692"/>
      <c r="L257" s="692"/>
      <c r="M257" s="693"/>
      <c r="N257" s="692"/>
      <c r="O257" s="692"/>
      <c r="P257" s="692"/>
      <c r="Q257" s="692"/>
      <c r="R257" s="692"/>
      <c r="S257" s="692"/>
      <c r="T257" s="692"/>
      <c r="U257" s="692"/>
      <c r="V257" s="692"/>
      <c r="W257" s="692"/>
      <c r="X257" s="692"/>
      <c r="Y257" s="633" t="s">
        <v>1210</v>
      </c>
      <c r="Z257" s="694">
        <v>4</v>
      </c>
      <c r="AA257" s="600">
        <v>0</v>
      </c>
      <c r="AB257" s="600">
        <v>7</v>
      </c>
      <c r="AC257" s="123">
        <v>1.75</v>
      </c>
      <c r="AD257" s="601">
        <v>205.25</v>
      </c>
      <c r="AE257" s="601">
        <v>112.25</v>
      </c>
      <c r="AF257" s="600"/>
      <c r="AG257" s="598"/>
      <c r="AH257" s="600"/>
      <c r="AI257" s="598"/>
      <c r="AJ257" s="598"/>
      <c r="AK257" s="600"/>
      <c r="AL257" s="598"/>
      <c r="AM257" s="600"/>
      <c r="AN257" s="598"/>
      <c r="AO257" s="600">
        <v>2</v>
      </c>
      <c r="AP257" s="598">
        <v>0.2857142857142857</v>
      </c>
      <c r="AQ257" s="600">
        <v>0</v>
      </c>
      <c r="AR257" s="598">
        <v>0</v>
      </c>
      <c r="AS257" s="695">
        <v>772</v>
      </c>
      <c r="AT257" s="600">
        <v>49</v>
      </c>
      <c r="AU257" s="602">
        <v>5.9683313032886723E-2</v>
      </c>
      <c r="AV257" s="601">
        <v>821</v>
      </c>
      <c r="AW257" s="601">
        <v>1060</v>
      </c>
      <c r="AX257" s="598">
        <v>0.77452830188679245</v>
      </c>
      <c r="AY257" s="695">
        <v>772</v>
      </c>
      <c r="AZ257" s="600">
        <v>49</v>
      </c>
      <c r="BA257" s="601">
        <v>821</v>
      </c>
      <c r="BB257" s="601">
        <v>411</v>
      </c>
      <c r="BC257" s="598">
        <v>0.53238341968911918</v>
      </c>
      <c r="BD257" s="600">
        <v>38</v>
      </c>
      <c r="BE257" s="598">
        <v>0.77551020408163263</v>
      </c>
      <c r="BF257" s="601">
        <v>449</v>
      </c>
      <c r="BG257" s="598">
        <v>0.54689403166869666</v>
      </c>
      <c r="BH257" s="600">
        <v>13</v>
      </c>
      <c r="BI257" s="598">
        <v>2.8953229398663696E-2</v>
      </c>
      <c r="BJ257" s="600">
        <v>1</v>
      </c>
      <c r="BK257" s="600">
        <v>12</v>
      </c>
      <c r="BL257" s="600">
        <v>13</v>
      </c>
      <c r="BM257" s="598">
        <v>1</v>
      </c>
      <c r="BN257" s="600">
        <v>1</v>
      </c>
      <c r="BO257" s="598">
        <v>2.2271714922048997E-3</v>
      </c>
      <c r="BP257" s="600">
        <v>2</v>
      </c>
      <c r="BQ257" s="598">
        <v>4.4543429844097994E-3</v>
      </c>
      <c r="BR257" s="601">
        <v>3</v>
      </c>
      <c r="BS257" s="598">
        <v>6.6815144766146995E-3</v>
      </c>
      <c r="BT257" s="600">
        <v>1</v>
      </c>
      <c r="BU257" s="598">
        <v>0.14285714285714285</v>
      </c>
      <c r="BV257" s="600">
        <v>1</v>
      </c>
      <c r="BW257" s="598">
        <v>0.25</v>
      </c>
    </row>
    <row r="258" spans="1:75" s="4" customFormat="1" x14ac:dyDescent="0.2">
      <c r="A258" s="691" t="s">
        <v>727</v>
      </c>
      <c r="B258" s="691" t="s">
        <v>731</v>
      </c>
      <c r="C258" s="691" t="s">
        <v>502</v>
      </c>
      <c r="D258" s="691" t="s">
        <v>509</v>
      </c>
      <c r="E258" s="691" t="s">
        <v>504</v>
      </c>
      <c r="F258" s="691" t="s">
        <v>505</v>
      </c>
      <c r="G258" s="591" t="s">
        <v>314</v>
      </c>
      <c r="H258" s="10" t="s">
        <v>1112</v>
      </c>
      <c r="I258" s="10" t="s">
        <v>934</v>
      </c>
      <c r="J258" s="10"/>
      <c r="K258" s="692" t="s">
        <v>1211</v>
      </c>
      <c r="L258" s="692"/>
      <c r="M258" s="693">
        <v>0.5625</v>
      </c>
      <c r="N258" s="692" t="s">
        <v>1211</v>
      </c>
      <c r="O258" s="692"/>
      <c r="P258" s="692" t="s">
        <v>1211</v>
      </c>
      <c r="Q258" s="692"/>
      <c r="R258" s="692" t="s">
        <v>1214</v>
      </c>
      <c r="S258" s="696">
        <v>2772</v>
      </c>
      <c r="T258" s="696">
        <v>52</v>
      </c>
      <c r="U258" s="696">
        <v>7</v>
      </c>
      <c r="V258" s="696">
        <v>20</v>
      </c>
      <c r="W258" s="696">
        <v>6</v>
      </c>
      <c r="X258" s="696">
        <v>14</v>
      </c>
      <c r="Y258" s="692" t="s">
        <v>510</v>
      </c>
      <c r="Z258" s="134">
        <v>1</v>
      </c>
      <c r="AA258" s="600">
        <v>1</v>
      </c>
      <c r="AB258" s="600">
        <v>1</v>
      </c>
      <c r="AC258" s="123">
        <v>1</v>
      </c>
      <c r="AD258" s="601">
        <v>2771</v>
      </c>
      <c r="AE258" s="601"/>
      <c r="AF258" s="697">
        <v>1</v>
      </c>
      <c r="AG258" s="598">
        <v>1</v>
      </c>
      <c r="AH258" s="600">
        <v>0</v>
      </c>
      <c r="AI258" s="598" t="s">
        <v>1215</v>
      </c>
      <c r="AJ258" s="598" t="s">
        <v>510</v>
      </c>
      <c r="AK258" s="600">
        <v>1</v>
      </c>
      <c r="AL258" s="598">
        <v>1</v>
      </c>
      <c r="AM258" s="600">
        <v>1</v>
      </c>
      <c r="AN258" s="598"/>
      <c r="AO258" s="600"/>
      <c r="AP258" s="598"/>
      <c r="AQ258" s="600"/>
      <c r="AR258" s="598"/>
      <c r="AS258" s="695">
        <v>2659</v>
      </c>
      <c r="AT258" s="600">
        <v>112</v>
      </c>
      <c r="AU258" s="602">
        <v>4.0418621436304585E-2</v>
      </c>
      <c r="AV258" s="601">
        <v>2771</v>
      </c>
      <c r="AW258" s="601">
        <v>3920</v>
      </c>
      <c r="AX258" s="598">
        <v>0.70688775510204083</v>
      </c>
      <c r="AY258" s="601"/>
      <c r="AZ258" s="601"/>
      <c r="BA258" s="601"/>
      <c r="BB258" s="600"/>
      <c r="BC258" s="598"/>
      <c r="BD258" s="600"/>
      <c r="BE258" s="598"/>
      <c r="BF258" s="600"/>
      <c r="BG258" s="598"/>
      <c r="BH258" s="600" t="s">
        <v>323</v>
      </c>
      <c r="BI258" s="598"/>
      <c r="BJ258" s="600"/>
      <c r="BK258" s="600"/>
      <c r="BL258" s="600"/>
      <c r="BM258" s="598"/>
      <c r="BN258" s="600"/>
      <c r="BO258" s="598"/>
      <c r="BP258" s="600"/>
      <c r="BQ258" s="598"/>
      <c r="BR258" s="601"/>
      <c r="BS258" s="598"/>
      <c r="BT258" s="600">
        <v>0</v>
      </c>
      <c r="BU258" s="598">
        <v>0</v>
      </c>
      <c r="BV258" s="600">
        <v>0</v>
      </c>
      <c r="BW258" s="598">
        <v>0</v>
      </c>
    </row>
    <row r="259" spans="1:75" s="4" customFormat="1" x14ac:dyDescent="0.2">
      <c r="A259" s="691" t="s">
        <v>727</v>
      </c>
      <c r="B259" s="691" t="s">
        <v>731</v>
      </c>
      <c r="C259" s="691" t="s">
        <v>732</v>
      </c>
      <c r="D259" s="691" t="s">
        <v>515</v>
      </c>
      <c r="E259" s="691" t="s">
        <v>504</v>
      </c>
      <c r="F259" s="691" t="s">
        <v>505</v>
      </c>
      <c r="G259" s="591" t="s">
        <v>314</v>
      </c>
      <c r="H259" s="10" t="s">
        <v>1112</v>
      </c>
      <c r="I259" s="10" t="s">
        <v>934</v>
      </c>
      <c r="J259" s="10"/>
      <c r="K259" s="692"/>
      <c r="L259" s="692"/>
      <c r="M259" s="693"/>
      <c r="N259" s="692"/>
      <c r="O259" s="692"/>
      <c r="P259" s="692"/>
      <c r="Q259" s="692"/>
      <c r="R259" s="692"/>
      <c r="S259" s="692"/>
      <c r="T259" s="692"/>
      <c r="U259" s="692"/>
      <c r="V259" s="692"/>
      <c r="W259" s="692"/>
      <c r="X259" s="692"/>
      <c r="Y259" s="692" t="s">
        <v>510</v>
      </c>
      <c r="Z259" s="694">
        <v>3</v>
      </c>
      <c r="AA259" s="600">
        <v>3</v>
      </c>
      <c r="AB259" s="600">
        <v>3</v>
      </c>
      <c r="AC259" s="123">
        <v>1</v>
      </c>
      <c r="AD259" s="601">
        <v>477</v>
      </c>
      <c r="AE259" s="601"/>
      <c r="AF259" s="697">
        <v>2</v>
      </c>
      <c r="AG259" s="598">
        <v>0.66666666666666663</v>
      </c>
      <c r="AH259" s="600">
        <v>0</v>
      </c>
      <c r="AI259" s="598"/>
      <c r="AJ259" s="598"/>
      <c r="AK259" s="697">
        <v>2</v>
      </c>
      <c r="AL259" s="598">
        <v>0.66666666666666663</v>
      </c>
      <c r="AM259" s="697">
        <v>2</v>
      </c>
      <c r="AN259" s="598"/>
      <c r="AO259" s="600">
        <v>0</v>
      </c>
      <c r="AP259" s="598">
        <v>0</v>
      </c>
      <c r="AQ259" s="600">
        <v>0</v>
      </c>
      <c r="AR259" s="598">
        <v>0</v>
      </c>
      <c r="AS259" s="695">
        <v>1425</v>
      </c>
      <c r="AT259" s="600">
        <v>6</v>
      </c>
      <c r="AU259" s="602">
        <v>4.1928721174004195E-3</v>
      </c>
      <c r="AV259" s="601">
        <v>1431</v>
      </c>
      <c r="AW259" s="601">
        <v>1980</v>
      </c>
      <c r="AX259" s="598">
        <v>0.72272727272727277</v>
      </c>
      <c r="AY259" s="601"/>
      <c r="AZ259" s="601"/>
      <c r="BA259" s="601"/>
      <c r="BB259" s="600"/>
      <c r="BC259" s="598"/>
      <c r="BD259" s="600"/>
      <c r="BE259" s="598"/>
      <c r="BF259" s="600"/>
      <c r="BG259" s="598"/>
      <c r="BH259" s="600" t="s">
        <v>323</v>
      </c>
      <c r="BI259" s="598"/>
      <c r="BJ259" s="600"/>
      <c r="BK259" s="600"/>
      <c r="BL259" s="600"/>
      <c r="BM259" s="598"/>
      <c r="BN259" s="600"/>
      <c r="BO259" s="598"/>
      <c r="BP259" s="600"/>
      <c r="BQ259" s="598"/>
      <c r="BR259" s="601"/>
      <c r="BS259" s="598"/>
      <c r="BT259" s="600">
        <v>0</v>
      </c>
      <c r="BU259" s="598">
        <v>0</v>
      </c>
      <c r="BV259" s="600">
        <v>0</v>
      </c>
      <c r="BW259" s="598">
        <v>0</v>
      </c>
    </row>
    <row r="260" spans="1:75" s="4" customFormat="1" x14ac:dyDescent="0.2">
      <c r="A260" s="691" t="s">
        <v>727</v>
      </c>
      <c r="B260" s="691" t="s">
        <v>731</v>
      </c>
      <c r="C260" s="691" t="s">
        <v>733</v>
      </c>
      <c r="D260" s="691" t="s">
        <v>515</v>
      </c>
      <c r="E260" s="691" t="s">
        <v>504</v>
      </c>
      <c r="F260" s="691" t="s">
        <v>505</v>
      </c>
      <c r="G260" s="591" t="s">
        <v>314</v>
      </c>
      <c r="H260" s="10" t="s">
        <v>1112</v>
      </c>
      <c r="I260" s="10" t="s">
        <v>934</v>
      </c>
      <c r="J260" s="10"/>
      <c r="K260" s="692"/>
      <c r="L260" s="692"/>
      <c r="M260" s="693"/>
      <c r="N260" s="692"/>
      <c r="O260" s="692"/>
      <c r="P260" s="692"/>
      <c r="Q260" s="692"/>
      <c r="R260" s="692"/>
      <c r="S260" s="692"/>
      <c r="T260" s="692"/>
      <c r="U260" s="692"/>
      <c r="V260" s="692"/>
      <c r="W260" s="692"/>
      <c r="X260" s="692"/>
      <c r="Y260" s="692" t="s">
        <v>510</v>
      </c>
      <c r="Z260" s="694">
        <v>3</v>
      </c>
      <c r="AA260" s="600">
        <v>3</v>
      </c>
      <c r="AB260" s="600">
        <v>3</v>
      </c>
      <c r="AC260" s="123">
        <v>1</v>
      </c>
      <c r="AD260" s="601">
        <v>446.66666666666669</v>
      </c>
      <c r="AE260" s="601"/>
      <c r="AF260" s="697">
        <v>2</v>
      </c>
      <c r="AG260" s="598">
        <v>0.66666666666666663</v>
      </c>
      <c r="AH260" s="600">
        <v>0</v>
      </c>
      <c r="AI260" s="598"/>
      <c r="AJ260" s="598"/>
      <c r="AK260" s="697">
        <v>2</v>
      </c>
      <c r="AL260" s="598">
        <v>0.66666666666666663</v>
      </c>
      <c r="AM260" s="697">
        <v>2</v>
      </c>
      <c r="AN260" s="598"/>
      <c r="AO260" s="600">
        <v>1</v>
      </c>
      <c r="AP260" s="598">
        <v>0.33333333333333331</v>
      </c>
      <c r="AQ260" s="600">
        <v>1</v>
      </c>
      <c r="AR260" s="598">
        <v>0.33333333333333331</v>
      </c>
      <c r="AS260" s="695">
        <v>1234</v>
      </c>
      <c r="AT260" s="600">
        <v>106</v>
      </c>
      <c r="AU260" s="602">
        <v>7.9104477611940296E-2</v>
      </c>
      <c r="AV260" s="601">
        <v>1340</v>
      </c>
      <c r="AW260" s="601">
        <v>1940</v>
      </c>
      <c r="AX260" s="598">
        <v>0.69072164948453607</v>
      </c>
      <c r="AY260" s="601"/>
      <c r="AZ260" s="601"/>
      <c r="BA260" s="601"/>
      <c r="BB260" s="600"/>
      <c r="BC260" s="598"/>
      <c r="BD260" s="600"/>
      <c r="BE260" s="598"/>
      <c r="BF260" s="600"/>
      <c r="BG260" s="598"/>
      <c r="BH260" s="600" t="s">
        <v>323</v>
      </c>
      <c r="BI260" s="598"/>
      <c r="BJ260" s="600"/>
      <c r="BK260" s="600"/>
      <c r="BL260" s="600"/>
      <c r="BM260" s="598"/>
      <c r="BN260" s="600"/>
      <c r="BO260" s="598"/>
      <c r="BP260" s="600"/>
      <c r="BQ260" s="598"/>
      <c r="BR260" s="601"/>
      <c r="BS260" s="598"/>
      <c r="BT260" s="600">
        <v>0</v>
      </c>
      <c r="BU260" s="598">
        <v>0</v>
      </c>
      <c r="BV260" s="600">
        <v>0</v>
      </c>
      <c r="BW260" s="598">
        <v>0</v>
      </c>
    </row>
    <row r="261" spans="1:75" s="4" customFormat="1" x14ac:dyDescent="0.2">
      <c r="A261" s="691" t="s">
        <v>734</v>
      </c>
      <c r="B261" s="691" t="s">
        <v>735</v>
      </c>
      <c r="C261" s="691" t="s">
        <v>502</v>
      </c>
      <c r="D261" s="691" t="s">
        <v>509</v>
      </c>
      <c r="E261" s="691" t="s">
        <v>504</v>
      </c>
      <c r="F261" s="691" t="s">
        <v>519</v>
      </c>
      <c r="G261" s="10" t="s">
        <v>924</v>
      </c>
      <c r="H261" s="10" t="s">
        <v>1109</v>
      </c>
      <c r="I261" s="10" t="s">
        <v>934</v>
      </c>
      <c r="J261" s="10"/>
      <c r="K261" s="692" t="s">
        <v>1213</v>
      </c>
      <c r="L261" s="724" t="s">
        <v>1300</v>
      </c>
      <c r="M261" s="724" t="s">
        <v>1310</v>
      </c>
      <c r="N261" s="692" t="s">
        <v>1211</v>
      </c>
      <c r="O261" s="692"/>
      <c r="P261" s="692" t="s">
        <v>1211</v>
      </c>
      <c r="Q261" s="692"/>
      <c r="R261" s="692" t="s">
        <v>1217</v>
      </c>
      <c r="S261" s="696">
        <v>20189</v>
      </c>
      <c r="T261" s="696">
        <v>156</v>
      </c>
      <c r="U261" s="696">
        <v>29</v>
      </c>
      <c r="V261" s="696">
        <v>62</v>
      </c>
      <c r="W261" s="696">
        <v>51</v>
      </c>
      <c r="X261" s="696">
        <v>1</v>
      </c>
      <c r="Y261" s="633"/>
      <c r="Z261" s="694">
        <v>1</v>
      </c>
      <c r="AA261" s="600">
        <v>0</v>
      </c>
      <c r="AB261" s="600">
        <v>2</v>
      </c>
      <c r="AC261" s="123">
        <v>2</v>
      </c>
      <c r="AD261" s="601">
        <v>20189</v>
      </c>
      <c r="AE261" s="601">
        <v>9439</v>
      </c>
      <c r="AF261" s="600">
        <v>1</v>
      </c>
      <c r="AG261" s="598">
        <v>0.5</v>
      </c>
      <c r="AH261" s="600">
        <v>1</v>
      </c>
      <c r="AI261" s="598" t="s">
        <v>1215</v>
      </c>
      <c r="AJ261" s="598" t="s">
        <v>434</v>
      </c>
      <c r="AK261" s="600">
        <v>1</v>
      </c>
      <c r="AL261" s="598">
        <v>1</v>
      </c>
      <c r="AM261" s="600">
        <v>1</v>
      </c>
      <c r="AN261" s="598"/>
      <c r="AO261" s="600"/>
      <c r="AP261" s="598"/>
      <c r="AQ261" s="600"/>
      <c r="AR261" s="598"/>
      <c r="AS261" s="695">
        <v>20175</v>
      </c>
      <c r="AT261" s="600">
        <v>14</v>
      </c>
      <c r="AU261" s="602">
        <v>6.9344692654415771E-4</v>
      </c>
      <c r="AV261" s="601">
        <v>20189</v>
      </c>
      <c r="AW261" s="601">
        <v>29140</v>
      </c>
      <c r="AX261" s="598">
        <v>0.69282772820864791</v>
      </c>
      <c r="AY261" s="695">
        <v>20175</v>
      </c>
      <c r="AZ261" s="600">
        <v>14</v>
      </c>
      <c r="BA261" s="601">
        <v>20189</v>
      </c>
      <c r="BB261" s="601">
        <v>9429</v>
      </c>
      <c r="BC261" s="598">
        <v>0.46736059479553904</v>
      </c>
      <c r="BD261" s="600">
        <v>10</v>
      </c>
      <c r="BE261" s="598">
        <v>0.7142857142857143</v>
      </c>
      <c r="BF261" s="601">
        <v>9439</v>
      </c>
      <c r="BG261" s="598">
        <v>0.46753182426073603</v>
      </c>
      <c r="BH261" s="600">
        <v>62</v>
      </c>
      <c r="BI261" s="598">
        <v>6.5684924250450256E-3</v>
      </c>
      <c r="BJ261" s="600">
        <v>51</v>
      </c>
      <c r="BK261" s="600">
        <v>1</v>
      </c>
      <c r="BL261" s="600">
        <v>52</v>
      </c>
      <c r="BM261" s="598">
        <v>0.83870967741935487</v>
      </c>
      <c r="BN261" s="600">
        <v>5</v>
      </c>
      <c r="BO261" s="598">
        <v>5.2971713105201827E-4</v>
      </c>
      <c r="BP261" s="600">
        <v>152</v>
      </c>
      <c r="BQ261" s="598">
        <v>1.6103400783981352E-2</v>
      </c>
      <c r="BR261" s="601">
        <v>157</v>
      </c>
      <c r="BS261" s="598">
        <v>1.6633117915033371E-2</v>
      </c>
      <c r="BT261" s="600">
        <v>0</v>
      </c>
      <c r="BU261" s="598">
        <v>0</v>
      </c>
      <c r="BV261" s="600">
        <v>0</v>
      </c>
      <c r="BW261" s="598">
        <v>0</v>
      </c>
    </row>
    <row r="262" spans="1:75" s="4" customFormat="1" x14ac:dyDescent="0.2">
      <c r="A262" s="691" t="s">
        <v>734</v>
      </c>
      <c r="B262" s="691" t="s">
        <v>735</v>
      </c>
      <c r="C262" s="691" t="s">
        <v>736</v>
      </c>
      <c r="D262" s="691" t="s">
        <v>515</v>
      </c>
      <c r="E262" s="691" t="s">
        <v>504</v>
      </c>
      <c r="F262" s="691" t="s">
        <v>519</v>
      </c>
      <c r="G262" s="10" t="s">
        <v>924</v>
      </c>
      <c r="H262" s="10" t="s">
        <v>1109</v>
      </c>
      <c r="I262" s="10" t="s">
        <v>934</v>
      </c>
      <c r="J262" s="10"/>
      <c r="K262" s="692"/>
      <c r="L262" s="692"/>
      <c r="M262" s="693"/>
      <c r="N262" s="692"/>
      <c r="O262" s="692"/>
      <c r="P262" s="692"/>
      <c r="Q262" s="692"/>
      <c r="R262" s="692"/>
      <c r="S262" s="692"/>
      <c r="T262" s="692"/>
      <c r="U262" s="692"/>
      <c r="V262" s="692"/>
      <c r="W262" s="692"/>
      <c r="X262" s="692"/>
      <c r="Y262" s="633"/>
      <c r="Z262" s="694">
        <v>5</v>
      </c>
      <c r="AA262" s="600">
        <v>0</v>
      </c>
      <c r="AB262" s="600">
        <v>10</v>
      </c>
      <c r="AC262" s="123">
        <v>2</v>
      </c>
      <c r="AD262" s="601">
        <v>1970.4</v>
      </c>
      <c r="AE262" s="601">
        <v>958.8</v>
      </c>
      <c r="AF262" s="600">
        <v>4</v>
      </c>
      <c r="AG262" s="598">
        <v>0.4</v>
      </c>
      <c r="AH262" s="600">
        <v>1</v>
      </c>
      <c r="AI262" s="598"/>
      <c r="AJ262" s="598"/>
      <c r="AK262" s="600">
        <v>3</v>
      </c>
      <c r="AL262" s="598">
        <v>0.6</v>
      </c>
      <c r="AM262" s="600">
        <v>3</v>
      </c>
      <c r="AN262" s="598"/>
      <c r="AO262" s="600">
        <v>0</v>
      </c>
      <c r="AP262" s="598">
        <v>0</v>
      </c>
      <c r="AQ262" s="600">
        <v>0</v>
      </c>
      <c r="AR262" s="598">
        <v>0</v>
      </c>
      <c r="AS262" s="695">
        <v>9851</v>
      </c>
      <c r="AT262" s="600">
        <v>1</v>
      </c>
      <c r="AU262" s="602">
        <v>1.0150223304912708E-4</v>
      </c>
      <c r="AV262" s="601">
        <v>9852</v>
      </c>
      <c r="AW262" s="601">
        <v>13950</v>
      </c>
      <c r="AX262" s="598">
        <v>0.70623655913978489</v>
      </c>
      <c r="AY262" s="695">
        <v>9851</v>
      </c>
      <c r="AZ262" s="600">
        <v>1</v>
      </c>
      <c r="BA262" s="601">
        <v>9852</v>
      </c>
      <c r="BB262" s="601">
        <v>4793</v>
      </c>
      <c r="BC262" s="598">
        <v>0.48654958887422595</v>
      </c>
      <c r="BD262" s="600">
        <v>1</v>
      </c>
      <c r="BE262" s="598">
        <v>1</v>
      </c>
      <c r="BF262" s="601">
        <v>4794</v>
      </c>
      <c r="BG262" s="598">
        <v>0.48660170523751523</v>
      </c>
      <c r="BH262" s="600">
        <v>33</v>
      </c>
      <c r="BI262" s="598">
        <v>6.8836045056320403E-3</v>
      </c>
      <c r="BJ262" s="600">
        <v>24</v>
      </c>
      <c r="BK262" s="600">
        <v>1</v>
      </c>
      <c r="BL262" s="600">
        <v>25</v>
      </c>
      <c r="BM262" s="598">
        <v>0.75757575757575757</v>
      </c>
      <c r="BN262" s="600">
        <v>20</v>
      </c>
      <c r="BO262" s="598">
        <v>4.171881518564873E-3</v>
      </c>
      <c r="BP262" s="600">
        <v>52</v>
      </c>
      <c r="BQ262" s="598">
        <v>1.0846891948268669E-2</v>
      </c>
      <c r="BR262" s="601">
        <v>72</v>
      </c>
      <c r="BS262" s="598">
        <v>1.5018773466833541E-2</v>
      </c>
      <c r="BT262" s="600">
        <v>4</v>
      </c>
      <c r="BU262" s="598">
        <v>0.4</v>
      </c>
      <c r="BV262" s="600">
        <v>2</v>
      </c>
      <c r="BW262" s="598">
        <v>0.4</v>
      </c>
    </row>
    <row r="263" spans="1:75" s="4" customFormat="1" x14ac:dyDescent="0.2">
      <c r="A263" s="691" t="s">
        <v>734</v>
      </c>
      <c r="B263" s="691" t="s">
        <v>735</v>
      </c>
      <c r="C263" s="691" t="s">
        <v>985</v>
      </c>
      <c r="D263" s="691" t="s">
        <v>515</v>
      </c>
      <c r="E263" s="691" t="s">
        <v>504</v>
      </c>
      <c r="F263" s="691" t="s">
        <v>519</v>
      </c>
      <c r="G263" s="10" t="s">
        <v>924</v>
      </c>
      <c r="H263" s="10" t="s">
        <v>1109</v>
      </c>
      <c r="I263" s="10" t="s">
        <v>934</v>
      </c>
      <c r="J263" s="10"/>
      <c r="K263" s="692"/>
      <c r="L263" s="692"/>
      <c r="M263" s="693"/>
      <c r="N263" s="692"/>
      <c r="O263" s="692"/>
      <c r="P263" s="692"/>
      <c r="Q263" s="692"/>
      <c r="R263" s="692"/>
      <c r="S263" s="692"/>
      <c r="T263" s="692"/>
      <c r="U263" s="692"/>
      <c r="V263" s="692"/>
      <c r="W263" s="692"/>
      <c r="X263" s="692"/>
      <c r="Y263" s="633"/>
      <c r="Z263" s="694">
        <v>3</v>
      </c>
      <c r="AA263" s="600">
        <v>0</v>
      </c>
      <c r="AB263" s="600">
        <v>5</v>
      </c>
      <c r="AC263" s="123">
        <v>1.6666666666666667</v>
      </c>
      <c r="AD263" s="601">
        <v>2074.6666666666665</v>
      </c>
      <c r="AE263" s="601">
        <v>887</v>
      </c>
      <c r="AF263" s="600">
        <v>3</v>
      </c>
      <c r="AG263" s="598">
        <v>0.6</v>
      </c>
      <c r="AH263" s="600">
        <v>0</v>
      </c>
      <c r="AI263" s="598"/>
      <c r="AJ263" s="598"/>
      <c r="AK263" s="600">
        <v>3</v>
      </c>
      <c r="AL263" s="598">
        <v>1</v>
      </c>
      <c r="AM263" s="600">
        <v>3</v>
      </c>
      <c r="AN263" s="598"/>
      <c r="AO263" s="600">
        <v>0</v>
      </c>
      <c r="AP263" s="598">
        <v>0</v>
      </c>
      <c r="AQ263" s="600">
        <v>0</v>
      </c>
      <c r="AR263" s="598">
        <v>0</v>
      </c>
      <c r="AS263" s="695">
        <v>6212</v>
      </c>
      <c r="AT263" s="600">
        <v>12</v>
      </c>
      <c r="AU263" s="602">
        <v>1.9280205655526992E-3</v>
      </c>
      <c r="AV263" s="601">
        <v>6224</v>
      </c>
      <c r="AW263" s="601">
        <v>9200</v>
      </c>
      <c r="AX263" s="598">
        <v>0.67652173913043478</v>
      </c>
      <c r="AY263" s="695">
        <v>6212</v>
      </c>
      <c r="AZ263" s="600">
        <v>12</v>
      </c>
      <c r="BA263" s="601">
        <v>6224</v>
      </c>
      <c r="BB263" s="601">
        <v>2653</v>
      </c>
      <c r="BC263" s="598">
        <v>0.42707662588538314</v>
      </c>
      <c r="BD263" s="600">
        <v>8</v>
      </c>
      <c r="BE263" s="598">
        <v>0.66666666666666663</v>
      </c>
      <c r="BF263" s="601">
        <v>2661</v>
      </c>
      <c r="BG263" s="598">
        <v>0.42753856041131105</v>
      </c>
      <c r="BH263" s="600">
        <v>24</v>
      </c>
      <c r="BI263" s="598">
        <v>9.0191657271702363E-3</v>
      </c>
      <c r="BJ263" s="600">
        <v>19</v>
      </c>
      <c r="BK263" s="600">
        <v>0</v>
      </c>
      <c r="BL263" s="600">
        <v>19</v>
      </c>
      <c r="BM263" s="598">
        <v>0.79166666666666663</v>
      </c>
      <c r="BN263" s="600">
        <v>4</v>
      </c>
      <c r="BO263" s="598">
        <v>1.5031942878617061E-3</v>
      </c>
      <c r="BP263" s="600">
        <v>90</v>
      </c>
      <c r="BQ263" s="598">
        <v>3.3821871476888386E-2</v>
      </c>
      <c r="BR263" s="601">
        <v>94</v>
      </c>
      <c r="BS263" s="598">
        <v>3.5325065764750092E-2</v>
      </c>
      <c r="BT263" s="600">
        <v>1</v>
      </c>
      <c r="BU263" s="598">
        <v>0.2</v>
      </c>
      <c r="BV263" s="600">
        <v>1</v>
      </c>
      <c r="BW263" s="598">
        <v>0.33333333333333331</v>
      </c>
    </row>
    <row r="264" spans="1:75" s="4" customFormat="1" x14ac:dyDescent="0.2">
      <c r="A264" s="691" t="s">
        <v>734</v>
      </c>
      <c r="B264" s="691" t="s">
        <v>735</v>
      </c>
      <c r="C264" s="691" t="s">
        <v>986</v>
      </c>
      <c r="D264" s="691" t="s">
        <v>515</v>
      </c>
      <c r="E264" s="691" t="s">
        <v>504</v>
      </c>
      <c r="F264" s="691" t="s">
        <v>519</v>
      </c>
      <c r="G264" s="10" t="s">
        <v>924</v>
      </c>
      <c r="H264" s="10" t="s">
        <v>1109</v>
      </c>
      <c r="I264" s="10" t="s">
        <v>934</v>
      </c>
      <c r="J264" s="10"/>
      <c r="K264" s="692"/>
      <c r="L264" s="692"/>
      <c r="M264" s="693"/>
      <c r="N264" s="692"/>
      <c r="O264" s="692"/>
      <c r="P264" s="692"/>
      <c r="Q264" s="692"/>
      <c r="R264" s="692"/>
      <c r="S264" s="692"/>
      <c r="T264" s="692"/>
      <c r="U264" s="692"/>
      <c r="V264" s="692"/>
      <c r="W264" s="692"/>
      <c r="X264" s="692"/>
      <c r="Y264" s="633"/>
      <c r="Z264" s="694">
        <v>2</v>
      </c>
      <c r="AA264" s="600">
        <v>0</v>
      </c>
      <c r="AB264" s="600">
        <v>3</v>
      </c>
      <c r="AC264" s="123">
        <v>1.5</v>
      </c>
      <c r="AD264" s="601">
        <v>2056.5</v>
      </c>
      <c r="AE264" s="601">
        <v>992</v>
      </c>
      <c r="AF264" s="600">
        <v>2</v>
      </c>
      <c r="AG264" s="598">
        <v>0.66666666666666663</v>
      </c>
      <c r="AH264" s="600">
        <v>0</v>
      </c>
      <c r="AI264" s="598"/>
      <c r="AJ264" s="598"/>
      <c r="AK264" s="600">
        <v>2</v>
      </c>
      <c r="AL264" s="598">
        <v>1</v>
      </c>
      <c r="AM264" s="600">
        <v>2</v>
      </c>
      <c r="AN264" s="598"/>
      <c r="AO264" s="600">
        <v>0</v>
      </c>
      <c r="AP264" s="598">
        <v>0</v>
      </c>
      <c r="AQ264" s="600">
        <v>0</v>
      </c>
      <c r="AR264" s="598">
        <v>0</v>
      </c>
      <c r="AS264" s="695">
        <v>4112</v>
      </c>
      <c r="AT264" s="600">
        <v>1</v>
      </c>
      <c r="AU264" s="602">
        <v>2.4313153415998054E-4</v>
      </c>
      <c r="AV264" s="601">
        <v>4113</v>
      </c>
      <c r="AW264" s="601">
        <v>5990</v>
      </c>
      <c r="AX264" s="598">
        <v>0.68664440734557597</v>
      </c>
      <c r="AY264" s="695">
        <v>4112</v>
      </c>
      <c r="AZ264" s="600">
        <v>1</v>
      </c>
      <c r="BA264" s="601">
        <v>4113</v>
      </c>
      <c r="BB264" s="601">
        <v>1983</v>
      </c>
      <c r="BC264" s="598">
        <v>0.48224708171206226</v>
      </c>
      <c r="BD264" s="600">
        <v>1</v>
      </c>
      <c r="BE264" s="598">
        <v>1</v>
      </c>
      <c r="BF264" s="601">
        <v>1984</v>
      </c>
      <c r="BG264" s="598">
        <v>0.48237296377340139</v>
      </c>
      <c r="BH264" s="600">
        <v>8</v>
      </c>
      <c r="BI264" s="598">
        <v>4.0322580645161289E-3</v>
      </c>
      <c r="BJ264" s="600">
        <v>8</v>
      </c>
      <c r="BK264" s="600">
        <v>0</v>
      </c>
      <c r="BL264" s="600">
        <v>8</v>
      </c>
      <c r="BM264" s="598">
        <v>1</v>
      </c>
      <c r="BN264" s="600">
        <v>3</v>
      </c>
      <c r="BO264" s="598">
        <v>1.5120967741935483E-3</v>
      </c>
      <c r="BP264" s="600">
        <v>93</v>
      </c>
      <c r="BQ264" s="598">
        <v>4.6875E-2</v>
      </c>
      <c r="BR264" s="601">
        <v>96</v>
      </c>
      <c r="BS264" s="598">
        <v>4.8387096774193547E-2</v>
      </c>
      <c r="BT264" s="600">
        <v>1</v>
      </c>
      <c r="BU264" s="598">
        <v>0.33333333333333331</v>
      </c>
      <c r="BV264" s="600">
        <v>1</v>
      </c>
      <c r="BW264" s="598">
        <v>0.5</v>
      </c>
    </row>
    <row r="265" spans="1:75" s="4" customFormat="1" x14ac:dyDescent="0.2">
      <c r="A265" s="691" t="s">
        <v>737</v>
      </c>
      <c r="B265" s="691" t="s">
        <v>738</v>
      </c>
      <c r="C265" s="691" t="s">
        <v>739</v>
      </c>
      <c r="D265" s="691" t="s">
        <v>528</v>
      </c>
      <c r="E265" s="691" t="s">
        <v>504</v>
      </c>
      <c r="F265" s="691" t="s">
        <v>519</v>
      </c>
      <c r="G265" s="10" t="s">
        <v>924</v>
      </c>
      <c r="H265" s="10" t="s">
        <v>937</v>
      </c>
      <c r="I265" s="10" t="s">
        <v>937</v>
      </c>
      <c r="J265" s="10"/>
      <c r="K265" s="692"/>
      <c r="L265" s="692"/>
      <c r="M265" s="693"/>
      <c r="N265" s="692"/>
      <c r="O265" s="692"/>
      <c r="P265" s="692"/>
      <c r="Q265" s="692"/>
      <c r="R265" s="692"/>
      <c r="S265" s="692"/>
      <c r="T265" s="692"/>
      <c r="U265" s="692"/>
      <c r="V265" s="692"/>
      <c r="W265" s="692"/>
      <c r="X265" s="692"/>
      <c r="Y265" s="633"/>
      <c r="Z265" s="694">
        <v>2</v>
      </c>
      <c r="AA265" s="600">
        <v>0</v>
      </c>
      <c r="AB265" s="600">
        <v>6</v>
      </c>
      <c r="AC265" s="123">
        <v>3</v>
      </c>
      <c r="AD265" s="601">
        <v>13809</v>
      </c>
      <c r="AE265" s="601">
        <v>6706.5</v>
      </c>
      <c r="AF265" s="600">
        <v>0</v>
      </c>
      <c r="AG265" s="598">
        <v>0</v>
      </c>
      <c r="AH265" s="600"/>
      <c r="AI265" s="598"/>
      <c r="AJ265" s="598"/>
      <c r="AK265" s="600">
        <v>0</v>
      </c>
      <c r="AL265" s="598">
        <v>0</v>
      </c>
      <c r="AM265" s="600"/>
      <c r="AN265" s="598"/>
      <c r="AO265" s="600"/>
      <c r="AP265" s="598"/>
      <c r="AQ265" s="600"/>
      <c r="AR265" s="598"/>
      <c r="AS265" s="695">
        <v>27592</v>
      </c>
      <c r="AT265" s="600">
        <v>26</v>
      </c>
      <c r="AU265" s="602">
        <v>9.4141501919038303E-4</v>
      </c>
      <c r="AV265" s="601">
        <v>27618</v>
      </c>
      <c r="AW265" s="601">
        <v>39700</v>
      </c>
      <c r="AX265" s="598">
        <v>0.69566750629722918</v>
      </c>
      <c r="AY265" s="695">
        <v>27592</v>
      </c>
      <c r="AZ265" s="600">
        <v>26</v>
      </c>
      <c r="BA265" s="601">
        <v>27618</v>
      </c>
      <c r="BB265" s="601">
        <v>13390</v>
      </c>
      <c r="BC265" s="598">
        <v>0.4852855900260945</v>
      </c>
      <c r="BD265" s="600">
        <v>23</v>
      </c>
      <c r="BE265" s="598">
        <v>0.88461538461538458</v>
      </c>
      <c r="BF265" s="601">
        <v>13413</v>
      </c>
      <c r="BG265" s="598">
        <v>0.48566152509233107</v>
      </c>
      <c r="BH265" s="600">
        <v>94</v>
      </c>
      <c r="BI265" s="598"/>
      <c r="BJ265" s="600"/>
      <c r="BK265" s="600"/>
      <c r="BL265" s="600">
        <v>94</v>
      </c>
      <c r="BM265" s="598"/>
      <c r="BN265" s="600">
        <v>53</v>
      </c>
      <c r="BO265" s="598">
        <v>3.9513904421084019E-3</v>
      </c>
      <c r="BP265" s="600">
        <v>1016</v>
      </c>
      <c r="BQ265" s="598">
        <v>7.5747409229851639E-2</v>
      </c>
      <c r="BR265" s="601">
        <v>1069</v>
      </c>
      <c r="BS265" s="598">
        <v>7.9698799671960044E-2</v>
      </c>
      <c r="BT265" s="600">
        <v>1</v>
      </c>
      <c r="BU265" s="598">
        <v>0.16666666666666666</v>
      </c>
      <c r="BV265" s="600">
        <v>1</v>
      </c>
      <c r="BW265" s="598">
        <v>0.5</v>
      </c>
    </row>
    <row r="266" spans="1:75" s="4" customFormat="1" x14ac:dyDescent="0.2">
      <c r="A266" s="691" t="s">
        <v>737</v>
      </c>
      <c r="B266" s="691" t="s">
        <v>738</v>
      </c>
      <c r="C266" s="691" t="s">
        <v>740</v>
      </c>
      <c r="D266" s="691" t="s">
        <v>528</v>
      </c>
      <c r="E266" s="691" t="s">
        <v>504</v>
      </c>
      <c r="F266" s="691" t="s">
        <v>519</v>
      </c>
      <c r="G266" s="10" t="s">
        <v>924</v>
      </c>
      <c r="H266" s="10" t="s">
        <v>937</v>
      </c>
      <c r="I266" s="10" t="s">
        <v>937</v>
      </c>
      <c r="J266" s="10"/>
      <c r="K266" s="692"/>
      <c r="L266" s="692"/>
      <c r="M266" s="693"/>
      <c r="N266" s="692"/>
      <c r="O266" s="692"/>
      <c r="P266" s="692"/>
      <c r="Q266" s="692"/>
      <c r="R266" s="692"/>
      <c r="S266" s="692"/>
      <c r="T266" s="692"/>
      <c r="U266" s="692"/>
      <c r="V266" s="692"/>
      <c r="W266" s="692"/>
      <c r="X266" s="692"/>
      <c r="Y266" s="633"/>
      <c r="Z266" s="694">
        <v>2</v>
      </c>
      <c r="AA266" s="600">
        <v>0</v>
      </c>
      <c r="AB266" s="600">
        <v>3</v>
      </c>
      <c r="AC266" s="123">
        <v>1.5</v>
      </c>
      <c r="AD266" s="601">
        <v>12038.5</v>
      </c>
      <c r="AE266" s="601">
        <v>6065</v>
      </c>
      <c r="AF266" s="600">
        <v>2</v>
      </c>
      <c r="AG266" s="598">
        <v>0.66666666666666663</v>
      </c>
      <c r="AH266" s="600"/>
      <c r="AI266" s="598"/>
      <c r="AJ266" s="598"/>
      <c r="AK266" s="600">
        <v>2</v>
      </c>
      <c r="AL266" s="598">
        <v>1</v>
      </c>
      <c r="AM266" s="600"/>
      <c r="AN266" s="598"/>
      <c r="AO266" s="600"/>
      <c r="AP266" s="598"/>
      <c r="AQ266" s="600"/>
      <c r="AR266" s="598"/>
      <c r="AS266" s="695">
        <v>24071</v>
      </c>
      <c r="AT266" s="600">
        <v>6</v>
      </c>
      <c r="AU266" s="602">
        <v>2.4920048178759814E-4</v>
      </c>
      <c r="AV266" s="601">
        <v>24077</v>
      </c>
      <c r="AW266" s="601">
        <v>34900</v>
      </c>
      <c r="AX266" s="598">
        <v>0.68988538681948419</v>
      </c>
      <c r="AY266" s="695">
        <v>24071</v>
      </c>
      <c r="AZ266" s="600">
        <v>6</v>
      </c>
      <c r="BA266" s="601">
        <v>24077</v>
      </c>
      <c r="BB266" s="601">
        <v>12126</v>
      </c>
      <c r="BC266" s="598">
        <v>0.50375971085538618</v>
      </c>
      <c r="BD266" s="600">
        <v>4</v>
      </c>
      <c r="BE266" s="598">
        <v>0.66666666666666663</v>
      </c>
      <c r="BF266" s="601">
        <v>12130</v>
      </c>
      <c r="BG266" s="598">
        <v>0.50380030734726089</v>
      </c>
      <c r="BH266" s="600">
        <v>58</v>
      </c>
      <c r="BI266" s="598"/>
      <c r="BJ266" s="600"/>
      <c r="BK266" s="600"/>
      <c r="BL266" s="600">
        <v>58</v>
      </c>
      <c r="BM266" s="598"/>
      <c r="BN266" s="600">
        <v>4</v>
      </c>
      <c r="BO266" s="598">
        <v>3.2976092333058534E-4</v>
      </c>
      <c r="BP266" s="600">
        <v>1158</v>
      </c>
      <c r="BQ266" s="598">
        <v>9.546578730420445E-2</v>
      </c>
      <c r="BR266" s="601">
        <v>1162</v>
      </c>
      <c r="BS266" s="598">
        <v>9.5795548227535041E-2</v>
      </c>
      <c r="BT266" s="600">
        <v>0</v>
      </c>
      <c r="BU266" s="598">
        <v>0</v>
      </c>
      <c r="BV266" s="600">
        <v>0</v>
      </c>
      <c r="BW266" s="598">
        <v>0</v>
      </c>
    </row>
    <row r="267" spans="1:75" s="4" customFormat="1" x14ac:dyDescent="0.2">
      <c r="A267" s="691" t="s">
        <v>737</v>
      </c>
      <c r="B267" s="691" t="s">
        <v>738</v>
      </c>
      <c r="C267" s="691" t="s">
        <v>741</v>
      </c>
      <c r="D267" s="691" t="s">
        <v>528</v>
      </c>
      <c r="E267" s="691" t="s">
        <v>504</v>
      </c>
      <c r="F267" s="691" t="s">
        <v>519</v>
      </c>
      <c r="G267" s="10" t="s">
        <v>924</v>
      </c>
      <c r="H267" s="10" t="s">
        <v>937</v>
      </c>
      <c r="I267" s="10" t="s">
        <v>937</v>
      </c>
      <c r="J267" s="10"/>
      <c r="K267" s="692"/>
      <c r="L267" s="692"/>
      <c r="M267" s="693"/>
      <c r="N267" s="692"/>
      <c r="O267" s="692"/>
      <c r="P267" s="692"/>
      <c r="Q267" s="692"/>
      <c r="R267" s="692"/>
      <c r="S267" s="692"/>
      <c r="T267" s="692"/>
      <c r="U267" s="692"/>
      <c r="V267" s="692"/>
      <c r="W267" s="692"/>
      <c r="X267" s="692"/>
      <c r="Y267" s="633"/>
      <c r="Z267" s="694">
        <v>4</v>
      </c>
      <c r="AA267" s="600">
        <v>0</v>
      </c>
      <c r="AB267" s="600">
        <v>10</v>
      </c>
      <c r="AC267" s="123">
        <v>2.5</v>
      </c>
      <c r="AD267" s="601">
        <v>13087.5</v>
      </c>
      <c r="AE267" s="601">
        <v>5928.75</v>
      </c>
      <c r="AF267" s="600">
        <v>3</v>
      </c>
      <c r="AG267" s="598">
        <v>0.3</v>
      </c>
      <c r="AH267" s="600"/>
      <c r="AI267" s="598"/>
      <c r="AJ267" s="598"/>
      <c r="AK267" s="600">
        <v>2</v>
      </c>
      <c r="AL267" s="598">
        <v>0.5</v>
      </c>
      <c r="AM267" s="600"/>
      <c r="AN267" s="598"/>
      <c r="AO267" s="600"/>
      <c r="AP267" s="598"/>
      <c r="AQ267" s="600"/>
      <c r="AR267" s="598"/>
      <c r="AS267" s="695">
        <v>52321</v>
      </c>
      <c r="AT267" s="600">
        <v>29</v>
      </c>
      <c r="AU267" s="602">
        <v>5.5396370582617006E-4</v>
      </c>
      <c r="AV267" s="601">
        <v>52350</v>
      </c>
      <c r="AW267" s="601">
        <v>78800</v>
      </c>
      <c r="AX267" s="598">
        <v>0.66434010152284262</v>
      </c>
      <c r="AY267" s="695">
        <v>52321</v>
      </c>
      <c r="AZ267" s="600">
        <v>29</v>
      </c>
      <c r="BA267" s="601">
        <v>52350</v>
      </c>
      <c r="BB267" s="601">
        <v>23693</v>
      </c>
      <c r="BC267" s="598">
        <v>0.4528392041436517</v>
      </c>
      <c r="BD267" s="600">
        <v>22</v>
      </c>
      <c r="BE267" s="598">
        <v>0.75862068965517238</v>
      </c>
      <c r="BF267" s="601">
        <v>23715</v>
      </c>
      <c r="BG267" s="598">
        <v>0.45300859598853871</v>
      </c>
      <c r="BH267" s="600">
        <v>321</v>
      </c>
      <c r="BI267" s="598">
        <v>1.353573687539532E-2</v>
      </c>
      <c r="BJ267" s="600">
        <v>310</v>
      </c>
      <c r="BK267" s="600">
        <v>3</v>
      </c>
      <c r="BL267" s="600">
        <v>313</v>
      </c>
      <c r="BM267" s="598">
        <v>0.97507788161993769</v>
      </c>
      <c r="BN267" s="600">
        <v>50</v>
      </c>
      <c r="BO267" s="598">
        <v>2.1083702298123549E-3</v>
      </c>
      <c r="BP267" s="600">
        <v>1758</v>
      </c>
      <c r="BQ267" s="598">
        <v>7.4130297280202401E-2</v>
      </c>
      <c r="BR267" s="601">
        <v>1808</v>
      </c>
      <c r="BS267" s="598">
        <v>7.6238667510014763E-2</v>
      </c>
      <c r="BT267" s="600">
        <v>5</v>
      </c>
      <c r="BU267" s="598">
        <v>0.5</v>
      </c>
      <c r="BV267" s="600">
        <v>1</v>
      </c>
      <c r="BW267" s="598">
        <v>0.25</v>
      </c>
    </row>
    <row r="268" spans="1:75" s="4" customFormat="1" x14ac:dyDescent="0.2">
      <c r="A268" s="691" t="s">
        <v>737</v>
      </c>
      <c r="B268" s="691" t="s">
        <v>738</v>
      </c>
      <c r="C268" s="691" t="s">
        <v>742</v>
      </c>
      <c r="D268" s="691" t="s">
        <v>528</v>
      </c>
      <c r="E268" s="691" t="s">
        <v>504</v>
      </c>
      <c r="F268" s="691" t="s">
        <v>519</v>
      </c>
      <c r="G268" s="10" t="s">
        <v>924</v>
      </c>
      <c r="H268" s="10" t="s">
        <v>937</v>
      </c>
      <c r="I268" s="10" t="s">
        <v>937</v>
      </c>
      <c r="J268" s="10"/>
      <c r="K268" s="692"/>
      <c r="L268" s="692"/>
      <c r="M268" s="693"/>
      <c r="N268" s="692"/>
      <c r="O268" s="692"/>
      <c r="P268" s="692"/>
      <c r="Q268" s="692"/>
      <c r="R268" s="692"/>
      <c r="S268" s="692"/>
      <c r="T268" s="692"/>
      <c r="U268" s="692"/>
      <c r="V268" s="692"/>
      <c r="W268" s="692"/>
      <c r="X268" s="692"/>
      <c r="Y268" s="633"/>
      <c r="Z268" s="694">
        <v>1</v>
      </c>
      <c r="AA268" s="600">
        <v>0</v>
      </c>
      <c r="AB268" s="600">
        <v>2</v>
      </c>
      <c r="AC268" s="123">
        <v>2</v>
      </c>
      <c r="AD268" s="601">
        <v>8349</v>
      </c>
      <c r="AE268" s="601">
        <v>3948</v>
      </c>
      <c r="AF268" s="600">
        <v>1</v>
      </c>
      <c r="AG268" s="598">
        <v>0.5</v>
      </c>
      <c r="AH268" s="600"/>
      <c r="AI268" s="598"/>
      <c r="AJ268" s="598"/>
      <c r="AK268" s="600">
        <v>0</v>
      </c>
      <c r="AL268" s="598">
        <v>0</v>
      </c>
      <c r="AM268" s="600"/>
      <c r="AN268" s="598"/>
      <c r="AO268" s="600"/>
      <c r="AP268" s="598"/>
      <c r="AQ268" s="600"/>
      <c r="AR268" s="598"/>
      <c r="AS268" s="695">
        <v>8300</v>
      </c>
      <c r="AT268" s="600">
        <v>49</v>
      </c>
      <c r="AU268" s="602">
        <v>5.8689663432746437E-3</v>
      </c>
      <c r="AV268" s="601">
        <v>8349</v>
      </c>
      <c r="AW268" s="601">
        <v>14050</v>
      </c>
      <c r="AX268" s="598">
        <v>0.59423487544483988</v>
      </c>
      <c r="AY268" s="695">
        <v>8300</v>
      </c>
      <c r="AZ268" s="600">
        <v>49</v>
      </c>
      <c r="BA268" s="601">
        <v>8349</v>
      </c>
      <c r="BB268" s="601">
        <v>3906</v>
      </c>
      <c r="BC268" s="598">
        <v>0.47060240963855421</v>
      </c>
      <c r="BD268" s="600">
        <v>42</v>
      </c>
      <c r="BE268" s="598">
        <v>0.8571428571428571</v>
      </c>
      <c r="BF268" s="601">
        <v>3948</v>
      </c>
      <c r="BG268" s="598">
        <v>0.47287100251527131</v>
      </c>
      <c r="BH268" s="600">
        <v>50</v>
      </c>
      <c r="BI268" s="598">
        <v>1.2664640324214792E-2</v>
      </c>
      <c r="BJ268" s="600"/>
      <c r="BK268" s="600">
        <v>2</v>
      </c>
      <c r="BL268" s="600">
        <v>50</v>
      </c>
      <c r="BM268" s="598"/>
      <c r="BN268" s="600">
        <v>1</v>
      </c>
      <c r="BO268" s="598">
        <v>2.5329280648429586E-4</v>
      </c>
      <c r="BP268" s="600">
        <v>240</v>
      </c>
      <c r="BQ268" s="598">
        <v>6.0790273556231005E-2</v>
      </c>
      <c r="BR268" s="601">
        <v>241</v>
      </c>
      <c r="BS268" s="598">
        <v>6.1043566362715296E-2</v>
      </c>
      <c r="BT268" s="600">
        <v>0</v>
      </c>
      <c r="BU268" s="598">
        <v>0</v>
      </c>
      <c r="BV268" s="600">
        <v>0</v>
      </c>
      <c r="BW268" s="598">
        <v>0</v>
      </c>
    </row>
    <row r="269" spans="1:75" s="4" customFormat="1" x14ac:dyDescent="0.2">
      <c r="A269" s="691" t="s">
        <v>737</v>
      </c>
      <c r="B269" s="691" t="s">
        <v>738</v>
      </c>
      <c r="C269" s="691" t="s">
        <v>743</v>
      </c>
      <c r="D269" s="691" t="s">
        <v>528</v>
      </c>
      <c r="E269" s="691" t="s">
        <v>504</v>
      </c>
      <c r="F269" s="691" t="s">
        <v>519</v>
      </c>
      <c r="G269" s="10" t="s">
        <v>924</v>
      </c>
      <c r="H269" s="10" t="s">
        <v>937</v>
      </c>
      <c r="I269" s="10" t="s">
        <v>937</v>
      </c>
      <c r="J269" s="10"/>
      <c r="K269" s="692"/>
      <c r="L269" s="692"/>
      <c r="M269" s="693"/>
      <c r="N269" s="692"/>
      <c r="O269" s="692"/>
      <c r="P269" s="692"/>
      <c r="Q269" s="692"/>
      <c r="R269" s="692"/>
      <c r="S269" s="692"/>
      <c r="T269" s="692"/>
      <c r="U269" s="692"/>
      <c r="V269" s="692"/>
      <c r="W269" s="692"/>
      <c r="X269" s="692"/>
      <c r="Y269" s="692" t="s">
        <v>510</v>
      </c>
      <c r="Z269" s="694">
        <v>1</v>
      </c>
      <c r="AA269" s="694">
        <v>1</v>
      </c>
      <c r="AB269" s="694">
        <v>1</v>
      </c>
      <c r="AC269" s="123">
        <v>1</v>
      </c>
      <c r="AD269" s="601">
        <v>12149</v>
      </c>
      <c r="AE269" s="601"/>
      <c r="AF269" s="600">
        <v>1</v>
      </c>
      <c r="AG269" s="598">
        <v>1</v>
      </c>
      <c r="AH269" s="600"/>
      <c r="AI269" s="598"/>
      <c r="AJ269" s="598"/>
      <c r="AK269" s="600">
        <v>1</v>
      </c>
      <c r="AL269" s="598">
        <v>1</v>
      </c>
      <c r="AM269" s="600"/>
      <c r="AN269" s="598"/>
      <c r="AO269" s="600"/>
      <c r="AP269" s="598"/>
      <c r="AQ269" s="600"/>
      <c r="AR269" s="598"/>
      <c r="AS269" s="695">
        <v>12139</v>
      </c>
      <c r="AT269" s="600">
        <v>10</v>
      </c>
      <c r="AU269" s="602">
        <v>8.231130134167421E-4</v>
      </c>
      <c r="AV269" s="601">
        <v>12149</v>
      </c>
      <c r="AW269" s="601">
        <v>17950</v>
      </c>
      <c r="AX269" s="598">
        <v>0.6768245125348189</v>
      </c>
      <c r="AY269" s="601"/>
      <c r="AZ269" s="601"/>
      <c r="BA269" s="601"/>
      <c r="BB269" s="600"/>
      <c r="BC269" s="598"/>
      <c r="BD269" s="600"/>
      <c r="BE269" s="598"/>
      <c r="BF269" s="600"/>
      <c r="BG269" s="598"/>
      <c r="BH269" s="600" t="s">
        <v>323</v>
      </c>
      <c r="BI269" s="598"/>
      <c r="BJ269" s="600"/>
      <c r="BK269" s="600"/>
      <c r="BL269" s="600"/>
      <c r="BM269" s="598"/>
      <c r="BN269" s="600"/>
      <c r="BO269" s="598"/>
      <c r="BP269" s="600"/>
      <c r="BQ269" s="598"/>
      <c r="BR269" s="601"/>
      <c r="BS269" s="598"/>
      <c r="BT269" s="600">
        <v>0</v>
      </c>
      <c r="BU269" s="598">
        <v>0</v>
      </c>
      <c r="BV269" s="600">
        <v>0</v>
      </c>
      <c r="BW269" s="598">
        <v>0</v>
      </c>
    </row>
    <row r="270" spans="1:75" s="4" customFormat="1" x14ac:dyDescent="0.2">
      <c r="A270" s="691" t="s">
        <v>737</v>
      </c>
      <c r="B270" s="691" t="s">
        <v>738</v>
      </c>
      <c r="C270" s="691" t="s">
        <v>744</v>
      </c>
      <c r="D270" s="691" t="s">
        <v>528</v>
      </c>
      <c r="E270" s="691" t="s">
        <v>504</v>
      </c>
      <c r="F270" s="691" t="s">
        <v>519</v>
      </c>
      <c r="G270" s="10" t="s">
        <v>924</v>
      </c>
      <c r="H270" s="10" t="s">
        <v>937</v>
      </c>
      <c r="I270" s="10" t="s">
        <v>937</v>
      </c>
      <c r="J270" s="10"/>
      <c r="K270" s="692"/>
      <c r="L270" s="692"/>
      <c r="M270" s="693"/>
      <c r="N270" s="692"/>
      <c r="O270" s="692"/>
      <c r="P270" s="692"/>
      <c r="Q270" s="692"/>
      <c r="R270" s="692"/>
      <c r="S270" s="692"/>
      <c r="T270" s="692"/>
      <c r="U270" s="692"/>
      <c r="V270" s="692"/>
      <c r="W270" s="692"/>
      <c r="X270" s="692"/>
      <c r="Y270" s="633"/>
      <c r="Z270" s="694">
        <v>2</v>
      </c>
      <c r="AA270" s="600">
        <v>0</v>
      </c>
      <c r="AB270" s="600">
        <v>6</v>
      </c>
      <c r="AC270" s="123">
        <v>3</v>
      </c>
      <c r="AD270" s="601">
        <v>15326.5</v>
      </c>
      <c r="AE270" s="601">
        <v>9696</v>
      </c>
      <c r="AF270" s="600">
        <v>1</v>
      </c>
      <c r="AG270" s="598">
        <v>0.16666666666666666</v>
      </c>
      <c r="AH270" s="600"/>
      <c r="AI270" s="598"/>
      <c r="AJ270" s="598"/>
      <c r="AK270" s="600">
        <v>1</v>
      </c>
      <c r="AL270" s="598">
        <v>0.5</v>
      </c>
      <c r="AM270" s="600"/>
      <c r="AN270" s="598"/>
      <c r="AO270" s="600"/>
      <c r="AP270" s="598"/>
      <c r="AQ270" s="600"/>
      <c r="AR270" s="598"/>
      <c r="AS270" s="695">
        <v>30600</v>
      </c>
      <c r="AT270" s="600">
        <v>53</v>
      </c>
      <c r="AU270" s="602">
        <v>1.7290314161745996E-3</v>
      </c>
      <c r="AV270" s="601">
        <v>30653</v>
      </c>
      <c r="AW270" s="601">
        <v>43600</v>
      </c>
      <c r="AX270" s="598">
        <v>0.70305045871559635</v>
      </c>
      <c r="AY270" s="695">
        <v>30600</v>
      </c>
      <c r="AZ270" s="600">
        <v>53</v>
      </c>
      <c r="BA270" s="601">
        <v>30653</v>
      </c>
      <c r="BB270" s="601">
        <v>19373</v>
      </c>
      <c r="BC270" s="598">
        <v>0.63310457516339869</v>
      </c>
      <c r="BD270" s="600">
        <v>19</v>
      </c>
      <c r="BE270" s="598">
        <v>0.35849056603773582</v>
      </c>
      <c r="BF270" s="601">
        <v>19392</v>
      </c>
      <c r="BG270" s="598">
        <v>0.63262975891429873</v>
      </c>
      <c r="BH270" s="600">
        <v>159</v>
      </c>
      <c r="BI270" s="598">
        <v>8.1992574257425746E-3</v>
      </c>
      <c r="BJ270" s="600">
        <v>140</v>
      </c>
      <c r="BK270" s="600">
        <v>19</v>
      </c>
      <c r="BL270" s="600">
        <v>159</v>
      </c>
      <c r="BM270" s="598">
        <v>1</v>
      </c>
      <c r="BN270" s="600">
        <v>90</v>
      </c>
      <c r="BO270" s="598">
        <v>4.6410891089108909E-3</v>
      </c>
      <c r="BP270" s="600">
        <v>1386</v>
      </c>
      <c r="BQ270" s="598">
        <v>7.1472772277227717E-2</v>
      </c>
      <c r="BR270" s="601">
        <v>1476</v>
      </c>
      <c r="BS270" s="598">
        <v>7.6113861386138612E-2</v>
      </c>
      <c r="BT270" s="600">
        <v>1</v>
      </c>
      <c r="BU270" s="598">
        <v>0.16666666666666666</v>
      </c>
      <c r="BV270" s="600">
        <v>1</v>
      </c>
      <c r="BW270" s="598">
        <v>0.5</v>
      </c>
    </row>
    <row r="271" spans="1:75" s="4" customFormat="1" x14ac:dyDescent="0.2">
      <c r="A271" s="691" t="s">
        <v>1312</v>
      </c>
      <c r="B271" s="691" t="s">
        <v>745</v>
      </c>
      <c r="C271" s="691" t="s">
        <v>502</v>
      </c>
      <c r="D271" s="691" t="s">
        <v>517</v>
      </c>
      <c r="E271" s="691" t="s">
        <v>518</v>
      </c>
      <c r="F271" s="691" t="s">
        <v>519</v>
      </c>
      <c r="G271" s="691" t="s">
        <v>315</v>
      </c>
      <c r="H271" s="10" t="s">
        <v>517</v>
      </c>
      <c r="I271" s="10" t="s">
        <v>517</v>
      </c>
      <c r="J271" s="10"/>
      <c r="K271" s="692"/>
      <c r="L271" s="692"/>
      <c r="M271" s="693"/>
      <c r="N271" s="692"/>
      <c r="O271" s="692"/>
      <c r="P271" s="692"/>
      <c r="Q271" s="692"/>
      <c r="R271" s="692" t="s">
        <v>1214</v>
      </c>
      <c r="S271" s="692"/>
      <c r="T271" s="692"/>
      <c r="U271" s="692"/>
      <c r="V271" s="692"/>
      <c r="W271" s="692"/>
      <c r="X271" s="692"/>
      <c r="Y271" s="633"/>
      <c r="Z271" s="694">
        <v>7</v>
      </c>
      <c r="AA271" s="600">
        <v>0</v>
      </c>
      <c r="AB271" s="600">
        <v>32</v>
      </c>
      <c r="AC271" s="123">
        <v>4.5714285714285712</v>
      </c>
      <c r="AD271" s="601">
        <v>41257.428571428572</v>
      </c>
      <c r="AE271" s="601">
        <v>15380.142857142857</v>
      </c>
      <c r="AF271" s="600"/>
      <c r="AG271" s="598"/>
      <c r="AH271" s="600"/>
      <c r="AI271" s="598"/>
      <c r="AJ271" s="598"/>
      <c r="AK271" s="600"/>
      <c r="AL271" s="598"/>
      <c r="AM271" s="600"/>
      <c r="AN271" s="598"/>
      <c r="AO271" s="600">
        <v>5</v>
      </c>
      <c r="AP271" s="598">
        <v>0.15625</v>
      </c>
      <c r="AQ271" s="600">
        <v>3</v>
      </c>
      <c r="AR271" s="598">
        <v>0.42857142857142855</v>
      </c>
      <c r="AS271" s="695">
        <v>288802</v>
      </c>
      <c r="AT271" s="600"/>
      <c r="AU271" s="602"/>
      <c r="AV271" s="601">
        <v>288802</v>
      </c>
      <c r="AW271" s="601">
        <v>464600</v>
      </c>
      <c r="AX271" s="598">
        <v>0.62161429186396899</v>
      </c>
      <c r="AY271" s="695">
        <v>288802</v>
      </c>
      <c r="AZ271" s="600"/>
      <c r="BA271" s="601">
        <v>288802</v>
      </c>
      <c r="BB271" s="601">
        <v>107661</v>
      </c>
      <c r="BC271" s="598">
        <v>0.37278481450959483</v>
      </c>
      <c r="BD271" s="600"/>
      <c r="BE271" s="598"/>
      <c r="BF271" s="601">
        <v>107661</v>
      </c>
      <c r="BG271" s="598">
        <v>0.37278481450959483</v>
      </c>
      <c r="BH271" s="600">
        <v>965</v>
      </c>
      <c r="BI271" s="598">
        <v>8.9633200509005116E-3</v>
      </c>
      <c r="BJ271" s="600">
        <v>663</v>
      </c>
      <c r="BK271" s="600"/>
      <c r="BL271" s="600">
        <v>663</v>
      </c>
      <c r="BM271" s="598">
        <v>0.68704663212435235</v>
      </c>
      <c r="BN271" s="600">
        <v>13722</v>
      </c>
      <c r="BO271" s="598">
        <v>0.12745562459943713</v>
      </c>
      <c r="BP271" s="600">
        <v>8589</v>
      </c>
      <c r="BQ271" s="598">
        <v>7.9778192660294817E-2</v>
      </c>
      <c r="BR271" s="601">
        <v>22311</v>
      </c>
      <c r="BS271" s="598">
        <v>0.20723381725973195</v>
      </c>
      <c r="BT271" s="600">
        <v>13</v>
      </c>
      <c r="BU271" s="598">
        <v>0.40625</v>
      </c>
      <c r="BV271" s="600">
        <v>2</v>
      </c>
      <c r="BW271" s="598">
        <v>0.2857142857142857</v>
      </c>
    </row>
    <row r="272" spans="1:75" s="4" customFormat="1" x14ac:dyDescent="0.2">
      <c r="A272" s="691" t="s">
        <v>1312</v>
      </c>
      <c r="B272" s="691" t="s">
        <v>746</v>
      </c>
      <c r="C272" s="691" t="s">
        <v>502</v>
      </c>
      <c r="D272" s="691" t="s">
        <v>503</v>
      </c>
      <c r="E272" s="691" t="s">
        <v>504</v>
      </c>
      <c r="F272" s="691" t="s">
        <v>519</v>
      </c>
      <c r="G272" s="691" t="s">
        <v>315</v>
      </c>
      <c r="H272" s="10" t="s">
        <v>1110</v>
      </c>
      <c r="I272" s="10" t="s">
        <v>935</v>
      </c>
      <c r="J272" s="10" t="s">
        <v>936</v>
      </c>
      <c r="K272" s="692"/>
      <c r="L272" s="692"/>
      <c r="M272" s="693"/>
      <c r="N272" s="692"/>
      <c r="O272" s="692"/>
      <c r="P272" s="692"/>
      <c r="Q272" s="692"/>
      <c r="R272" s="692"/>
      <c r="S272" s="692"/>
      <c r="T272" s="692"/>
      <c r="U272" s="692"/>
      <c r="V272" s="692"/>
      <c r="W272" s="692"/>
      <c r="X272" s="692"/>
      <c r="Y272" s="633" t="s">
        <v>1210</v>
      </c>
      <c r="Z272" s="694">
        <v>6</v>
      </c>
      <c r="AA272" s="600">
        <v>0</v>
      </c>
      <c r="AB272" s="600">
        <v>7</v>
      </c>
      <c r="AC272" s="123">
        <v>1.1666666666666667</v>
      </c>
      <c r="AD272" s="601">
        <v>6831.333333333333</v>
      </c>
      <c r="AE272" s="601">
        <v>2283.8333333333335</v>
      </c>
      <c r="AF272" s="600"/>
      <c r="AG272" s="598"/>
      <c r="AH272" s="600"/>
      <c r="AI272" s="598"/>
      <c r="AJ272" s="598"/>
      <c r="AK272" s="600"/>
      <c r="AL272" s="598"/>
      <c r="AM272" s="600"/>
      <c r="AN272" s="598"/>
      <c r="AO272" s="600">
        <v>3</v>
      </c>
      <c r="AP272" s="598">
        <v>0.42857142857142855</v>
      </c>
      <c r="AQ272" s="600">
        <v>3</v>
      </c>
      <c r="AR272" s="598">
        <v>0.5</v>
      </c>
      <c r="AS272" s="695">
        <v>40988</v>
      </c>
      <c r="AT272" s="600"/>
      <c r="AU272" s="602"/>
      <c r="AV272" s="601">
        <v>40988</v>
      </c>
      <c r="AW272" s="601"/>
      <c r="AX272" s="598"/>
      <c r="AY272" s="695">
        <v>40988</v>
      </c>
      <c r="AZ272" s="600"/>
      <c r="BA272" s="601">
        <v>40988</v>
      </c>
      <c r="BB272" s="601">
        <v>13703</v>
      </c>
      <c r="BC272" s="598">
        <v>0.33431736117888161</v>
      </c>
      <c r="BD272" s="600"/>
      <c r="BE272" s="598"/>
      <c r="BF272" s="601">
        <v>13703</v>
      </c>
      <c r="BG272" s="598">
        <v>0.33431736117888161</v>
      </c>
      <c r="BH272" s="600">
        <v>139</v>
      </c>
      <c r="BI272" s="598">
        <v>1.0143764139239583E-2</v>
      </c>
      <c r="BJ272" s="600">
        <v>104</v>
      </c>
      <c r="BK272" s="600"/>
      <c r="BL272" s="600">
        <v>104</v>
      </c>
      <c r="BM272" s="598">
        <v>0.74820143884892087</v>
      </c>
      <c r="BN272" s="600">
        <v>8</v>
      </c>
      <c r="BO272" s="598">
        <v>5.8381376340947233E-4</v>
      </c>
      <c r="BP272" s="600">
        <v>933</v>
      </c>
      <c r="BQ272" s="598">
        <v>6.8087280157629715E-2</v>
      </c>
      <c r="BR272" s="601">
        <v>941</v>
      </c>
      <c r="BS272" s="598">
        <v>6.8671093921039192E-2</v>
      </c>
      <c r="BT272" s="600">
        <v>2</v>
      </c>
      <c r="BU272" s="598">
        <v>0.2857142857142857</v>
      </c>
      <c r="BV272" s="600">
        <v>2</v>
      </c>
      <c r="BW272" s="598">
        <v>0.33333333333333331</v>
      </c>
    </row>
    <row r="273" spans="1:75" s="4" customFormat="1" x14ac:dyDescent="0.2">
      <c r="A273" s="691" t="s">
        <v>1312</v>
      </c>
      <c r="B273" s="691" t="s">
        <v>1313</v>
      </c>
      <c r="C273" s="691" t="s">
        <v>502</v>
      </c>
      <c r="D273" s="691" t="s">
        <v>507</v>
      </c>
      <c r="E273" s="691" t="s">
        <v>504</v>
      </c>
      <c r="F273" s="691" t="s">
        <v>519</v>
      </c>
      <c r="G273" s="691" t="s">
        <v>315</v>
      </c>
      <c r="H273" s="10" t="s">
        <v>1110</v>
      </c>
      <c r="I273" s="10" t="s">
        <v>935</v>
      </c>
      <c r="J273" s="10" t="s">
        <v>936</v>
      </c>
      <c r="K273" s="692"/>
      <c r="L273" s="692"/>
      <c r="M273" s="693"/>
      <c r="N273" s="692"/>
      <c r="O273" s="692"/>
      <c r="P273" s="692"/>
      <c r="Q273" s="692"/>
      <c r="R273" s="692"/>
      <c r="S273" s="692"/>
      <c r="T273" s="692"/>
      <c r="U273" s="692"/>
      <c r="V273" s="692"/>
      <c r="W273" s="692"/>
      <c r="X273" s="692"/>
      <c r="Y273" s="633" t="s">
        <v>1210</v>
      </c>
      <c r="Z273" s="694">
        <v>5</v>
      </c>
      <c r="AA273" s="600">
        <v>0</v>
      </c>
      <c r="AB273" s="600">
        <v>9</v>
      </c>
      <c r="AC273" s="123">
        <v>1.8</v>
      </c>
      <c r="AD273" s="601">
        <v>4652.8</v>
      </c>
      <c r="AE273" s="601">
        <v>1846.4</v>
      </c>
      <c r="AF273" s="600"/>
      <c r="AG273" s="598"/>
      <c r="AH273" s="600"/>
      <c r="AI273" s="598"/>
      <c r="AJ273" s="598"/>
      <c r="AK273" s="600"/>
      <c r="AL273" s="598"/>
      <c r="AM273" s="600"/>
      <c r="AN273" s="598"/>
      <c r="AO273" s="600">
        <v>3</v>
      </c>
      <c r="AP273" s="598">
        <v>0.33333333333333331</v>
      </c>
      <c r="AQ273" s="600">
        <v>2</v>
      </c>
      <c r="AR273" s="598">
        <v>0.4</v>
      </c>
      <c r="AS273" s="695">
        <v>23241</v>
      </c>
      <c r="AT273" s="600">
        <v>23</v>
      </c>
      <c r="AU273" s="602">
        <v>9.8865199449793681E-4</v>
      </c>
      <c r="AV273" s="601">
        <v>23264</v>
      </c>
      <c r="AW273" s="601">
        <v>37400</v>
      </c>
      <c r="AX273" s="598">
        <v>0.62203208556149736</v>
      </c>
      <c r="AY273" s="695">
        <v>23241</v>
      </c>
      <c r="AZ273" s="600">
        <v>23</v>
      </c>
      <c r="BA273" s="601">
        <v>23264</v>
      </c>
      <c r="BB273" s="601">
        <v>9209</v>
      </c>
      <c r="BC273" s="598">
        <v>0.39623940450066691</v>
      </c>
      <c r="BD273" s="600">
        <v>23</v>
      </c>
      <c r="BE273" s="598">
        <v>1</v>
      </c>
      <c r="BF273" s="601">
        <v>9232</v>
      </c>
      <c r="BG273" s="598">
        <v>0.39683631361760663</v>
      </c>
      <c r="BH273" s="600">
        <v>62</v>
      </c>
      <c r="BI273" s="598">
        <v>6.7157712305025994E-3</v>
      </c>
      <c r="BJ273" s="600">
        <v>36</v>
      </c>
      <c r="BK273" s="600">
        <v>1</v>
      </c>
      <c r="BL273" s="600">
        <v>37</v>
      </c>
      <c r="BM273" s="598">
        <v>0.59677419354838712</v>
      </c>
      <c r="BN273" s="600">
        <v>14</v>
      </c>
      <c r="BO273" s="598">
        <v>1.5164644714038128E-3</v>
      </c>
      <c r="BP273" s="600">
        <v>586</v>
      </c>
      <c r="BQ273" s="598">
        <v>6.3474870017331028E-2</v>
      </c>
      <c r="BR273" s="601">
        <v>600</v>
      </c>
      <c r="BS273" s="598">
        <v>6.4991334488734842E-2</v>
      </c>
      <c r="BT273" s="600">
        <v>3</v>
      </c>
      <c r="BU273" s="598">
        <v>0.33333333333333331</v>
      </c>
      <c r="BV273" s="600">
        <v>1</v>
      </c>
      <c r="BW273" s="598">
        <v>0.2</v>
      </c>
    </row>
    <row r="274" spans="1:75" s="4" customFormat="1" x14ac:dyDescent="0.2">
      <c r="A274" s="691" t="s">
        <v>1312</v>
      </c>
      <c r="B274" s="691" t="s">
        <v>1314</v>
      </c>
      <c r="C274" s="691" t="s">
        <v>502</v>
      </c>
      <c r="D274" s="691" t="s">
        <v>507</v>
      </c>
      <c r="E274" s="691" t="s">
        <v>504</v>
      </c>
      <c r="F274" s="691" t="s">
        <v>519</v>
      </c>
      <c r="G274" s="691" t="s">
        <v>315</v>
      </c>
      <c r="H274" s="10" t="s">
        <v>1110</v>
      </c>
      <c r="I274" s="10" t="s">
        <v>935</v>
      </c>
      <c r="J274" s="10" t="s">
        <v>936</v>
      </c>
      <c r="K274" s="692"/>
      <c r="L274" s="692"/>
      <c r="M274" s="693"/>
      <c r="N274" s="692"/>
      <c r="O274" s="692"/>
      <c r="P274" s="692"/>
      <c r="Q274" s="692"/>
      <c r="R274" s="692"/>
      <c r="S274" s="692"/>
      <c r="T274" s="692"/>
      <c r="U274" s="692"/>
      <c r="V274" s="692"/>
      <c r="W274" s="692"/>
      <c r="X274" s="692"/>
      <c r="Y274" s="633" t="s">
        <v>1210</v>
      </c>
      <c r="Z274" s="694">
        <v>5</v>
      </c>
      <c r="AA274" s="600">
        <v>0</v>
      </c>
      <c r="AB274" s="600">
        <v>6</v>
      </c>
      <c r="AC274" s="123">
        <v>1.2</v>
      </c>
      <c r="AD274" s="601">
        <v>1542.2</v>
      </c>
      <c r="AE274" s="601">
        <v>684.8</v>
      </c>
      <c r="AF274" s="600"/>
      <c r="AG274" s="598"/>
      <c r="AH274" s="600"/>
      <c r="AI274" s="598"/>
      <c r="AJ274" s="598"/>
      <c r="AK274" s="600"/>
      <c r="AL274" s="598"/>
      <c r="AM274" s="600"/>
      <c r="AN274" s="598"/>
      <c r="AO274" s="600">
        <v>4</v>
      </c>
      <c r="AP274" s="598">
        <v>0.66666666666666663</v>
      </c>
      <c r="AQ274" s="600">
        <v>4</v>
      </c>
      <c r="AR274" s="598">
        <v>0.8</v>
      </c>
      <c r="AS274" s="695">
        <v>7693</v>
      </c>
      <c r="AT274" s="600">
        <v>18</v>
      </c>
      <c r="AU274" s="602">
        <v>2.3343275839709508E-3</v>
      </c>
      <c r="AV274" s="601">
        <v>7711</v>
      </c>
      <c r="AW274" s="601">
        <v>11450</v>
      </c>
      <c r="AX274" s="598">
        <v>0.67344978165938862</v>
      </c>
      <c r="AY274" s="695">
        <v>7693</v>
      </c>
      <c r="AZ274" s="600">
        <v>18</v>
      </c>
      <c r="BA274" s="601">
        <v>7711</v>
      </c>
      <c r="BB274" s="601">
        <v>3404</v>
      </c>
      <c r="BC274" s="598">
        <v>0.44248017678408941</v>
      </c>
      <c r="BD274" s="600">
        <v>20</v>
      </c>
      <c r="BE274" s="598">
        <v>1.1111111111111112</v>
      </c>
      <c r="BF274" s="601">
        <v>3424</v>
      </c>
      <c r="BG274" s="598">
        <v>0.44404098041758527</v>
      </c>
      <c r="BH274" s="600">
        <v>30</v>
      </c>
      <c r="BI274" s="598">
        <v>8.7616822429906534E-3</v>
      </c>
      <c r="BJ274" s="600">
        <v>17</v>
      </c>
      <c r="BK274" s="600">
        <v>2</v>
      </c>
      <c r="BL274" s="600">
        <v>19</v>
      </c>
      <c r="BM274" s="598">
        <v>0.6333333333333333</v>
      </c>
      <c r="BN274" s="600">
        <v>3</v>
      </c>
      <c r="BO274" s="598">
        <v>8.7616822429906541E-4</v>
      </c>
      <c r="BP274" s="600">
        <v>174</v>
      </c>
      <c r="BQ274" s="598">
        <v>5.0817757009345793E-2</v>
      </c>
      <c r="BR274" s="601">
        <v>177</v>
      </c>
      <c r="BS274" s="598">
        <v>5.1693925233644862E-2</v>
      </c>
      <c r="BT274" s="600">
        <v>1</v>
      </c>
      <c r="BU274" s="598">
        <v>0.16666666666666666</v>
      </c>
      <c r="BV274" s="600">
        <v>0</v>
      </c>
      <c r="BW274" s="598">
        <v>0</v>
      </c>
    </row>
    <row r="275" spans="1:75" s="4" customFormat="1" x14ac:dyDescent="0.2">
      <c r="A275" s="691" t="s">
        <v>1312</v>
      </c>
      <c r="B275" s="691" t="s">
        <v>1315</v>
      </c>
      <c r="C275" s="691" t="s">
        <v>502</v>
      </c>
      <c r="D275" s="691" t="s">
        <v>507</v>
      </c>
      <c r="E275" s="691" t="s">
        <v>504</v>
      </c>
      <c r="F275" s="691" t="s">
        <v>519</v>
      </c>
      <c r="G275" s="691" t="s">
        <v>315</v>
      </c>
      <c r="H275" s="10" t="s">
        <v>1110</v>
      </c>
      <c r="I275" s="10" t="s">
        <v>935</v>
      </c>
      <c r="J275" s="10" t="s">
        <v>936</v>
      </c>
      <c r="K275" s="692"/>
      <c r="L275" s="692"/>
      <c r="M275" s="693"/>
      <c r="N275" s="692"/>
      <c r="O275" s="692"/>
      <c r="P275" s="692"/>
      <c r="Q275" s="692"/>
      <c r="R275" s="692"/>
      <c r="S275" s="692"/>
      <c r="T275" s="692"/>
      <c r="U275" s="692"/>
      <c r="V275" s="692"/>
      <c r="W275" s="692"/>
      <c r="X275" s="692"/>
      <c r="Y275" s="633" t="s">
        <v>1210</v>
      </c>
      <c r="Z275" s="694">
        <v>5</v>
      </c>
      <c r="AA275" s="600">
        <v>0</v>
      </c>
      <c r="AB275" s="600">
        <v>13</v>
      </c>
      <c r="AC275" s="123">
        <v>2.6</v>
      </c>
      <c r="AD275" s="601">
        <v>5897.6</v>
      </c>
      <c r="AE275" s="601">
        <v>2706.4</v>
      </c>
      <c r="AF275" s="600"/>
      <c r="AG275" s="598"/>
      <c r="AH275" s="600"/>
      <c r="AI275" s="598"/>
      <c r="AJ275" s="598"/>
      <c r="AK275" s="600"/>
      <c r="AL275" s="598"/>
      <c r="AM275" s="600"/>
      <c r="AN275" s="598"/>
      <c r="AO275" s="600">
        <v>4</v>
      </c>
      <c r="AP275" s="598">
        <v>0.30769230769230771</v>
      </c>
      <c r="AQ275" s="600">
        <v>3</v>
      </c>
      <c r="AR275" s="598">
        <v>0.6</v>
      </c>
      <c r="AS275" s="695">
        <v>29475</v>
      </c>
      <c r="AT275" s="600">
        <v>13</v>
      </c>
      <c r="AU275" s="602">
        <v>4.40857297883885E-4</v>
      </c>
      <c r="AV275" s="601">
        <v>29488</v>
      </c>
      <c r="AW275" s="601">
        <v>41600</v>
      </c>
      <c r="AX275" s="598">
        <v>0.70884615384615379</v>
      </c>
      <c r="AY275" s="695">
        <v>29475</v>
      </c>
      <c r="AZ275" s="600">
        <v>13</v>
      </c>
      <c r="BA275" s="601">
        <v>29488</v>
      </c>
      <c r="BB275" s="601">
        <v>13522</v>
      </c>
      <c r="BC275" s="598">
        <v>0.45876166242578459</v>
      </c>
      <c r="BD275" s="600">
        <v>10</v>
      </c>
      <c r="BE275" s="598">
        <v>0.76923076923076927</v>
      </c>
      <c r="BF275" s="601">
        <v>13532</v>
      </c>
      <c r="BG275" s="598">
        <v>0.45889853499728706</v>
      </c>
      <c r="BH275" s="600">
        <v>78</v>
      </c>
      <c r="BI275" s="598">
        <v>5.7641146911025717E-3</v>
      </c>
      <c r="BJ275" s="600">
        <v>61</v>
      </c>
      <c r="BK275" s="600">
        <v>0</v>
      </c>
      <c r="BL275" s="600">
        <v>61</v>
      </c>
      <c r="BM275" s="598">
        <v>0.78205128205128205</v>
      </c>
      <c r="BN275" s="600">
        <v>27</v>
      </c>
      <c r="BO275" s="598">
        <v>1.9952704699970438E-3</v>
      </c>
      <c r="BP275" s="600">
        <v>567</v>
      </c>
      <c r="BQ275" s="598">
        <v>4.1900679869937923E-2</v>
      </c>
      <c r="BR275" s="601">
        <v>594</v>
      </c>
      <c r="BS275" s="598">
        <v>4.3895950339934972E-2</v>
      </c>
      <c r="BT275" s="600">
        <v>5</v>
      </c>
      <c r="BU275" s="598">
        <v>0.38461538461538464</v>
      </c>
      <c r="BV275" s="600">
        <v>3</v>
      </c>
      <c r="BW275" s="598">
        <v>0.6</v>
      </c>
    </row>
    <row r="276" spans="1:75" s="4" customFormat="1" x14ac:dyDescent="0.2">
      <c r="A276" s="691" t="s">
        <v>1312</v>
      </c>
      <c r="B276" s="691" t="s">
        <v>1316</v>
      </c>
      <c r="C276" s="691" t="s">
        <v>502</v>
      </c>
      <c r="D276" s="691" t="s">
        <v>507</v>
      </c>
      <c r="E276" s="691" t="s">
        <v>504</v>
      </c>
      <c r="F276" s="691" t="s">
        <v>519</v>
      </c>
      <c r="G276" s="691" t="s">
        <v>315</v>
      </c>
      <c r="H276" s="10" t="s">
        <v>1110</v>
      </c>
      <c r="I276" s="10" t="s">
        <v>935</v>
      </c>
      <c r="J276" s="10" t="s">
        <v>936</v>
      </c>
      <c r="K276" s="692"/>
      <c r="L276" s="692"/>
      <c r="M276" s="693"/>
      <c r="N276" s="692"/>
      <c r="O276" s="692"/>
      <c r="P276" s="692"/>
      <c r="Q276" s="692"/>
      <c r="R276" s="692"/>
      <c r="S276" s="692"/>
      <c r="T276" s="692"/>
      <c r="U276" s="692"/>
      <c r="V276" s="692"/>
      <c r="W276" s="692"/>
      <c r="X276" s="692"/>
      <c r="Y276" s="633" t="s">
        <v>1210</v>
      </c>
      <c r="Z276" s="694">
        <v>5</v>
      </c>
      <c r="AA276" s="600">
        <v>0</v>
      </c>
      <c r="AB276" s="600">
        <v>10</v>
      </c>
      <c r="AC276" s="123">
        <v>2</v>
      </c>
      <c r="AD276" s="601">
        <v>6896.4</v>
      </c>
      <c r="AE276" s="601">
        <v>2562.1999999999998</v>
      </c>
      <c r="AF276" s="600"/>
      <c r="AG276" s="598"/>
      <c r="AH276" s="600"/>
      <c r="AI276" s="598"/>
      <c r="AJ276" s="598"/>
      <c r="AK276" s="600"/>
      <c r="AL276" s="598"/>
      <c r="AM276" s="600"/>
      <c r="AN276" s="598"/>
      <c r="AO276" s="600">
        <v>3</v>
      </c>
      <c r="AP276" s="598">
        <v>0.3</v>
      </c>
      <c r="AQ276" s="600">
        <v>3</v>
      </c>
      <c r="AR276" s="598">
        <v>0.6</v>
      </c>
      <c r="AS276" s="695">
        <v>34465</v>
      </c>
      <c r="AT276" s="600">
        <v>17</v>
      </c>
      <c r="AU276" s="602">
        <v>4.9301084623861726E-4</v>
      </c>
      <c r="AV276" s="601">
        <v>34482</v>
      </c>
      <c r="AW276" s="601">
        <v>59800</v>
      </c>
      <c r="AX276" s="598">
        <v>0.5766220735785953</v>
      </c>
      <c r="AY276" s="695">
        <v>34465</v>
      </c>
      <c r="AZ276" s="600">
        <v>17</v>
      </c>
      <c r="BA276" s="601">
        <v>34482</v>
      </c>
      <c r="BB276" s="601">
        <v>12799</v>
      </c>
      <c r="BC276" s="598">
        <v>0.37136225155955316</v>
      </c>
      <c r="BD276" s="600">
        <v>12</v>
      </c>
      <c r="BE276" s="598">
        <v>0.70588235294117652</v>
      </c>
      <c r="BF276" s="601">
        <v>12811</v>
      </c>
      <c r="BG276" s="598">
        <v>0.37152717359781917</v>
      </c>
      <c r="BH276" s="600">
        <v>136</v>
      </c>
      <c r="BI276" s="598">
        <v>1.0615876980719694E-2</v>
      </c>
      <c r="BJ276" s="600">
        <v>100</v>
      </c>
      <c r="BK276" s="600">
        <v>0</v>
      </c>
      <c r="BL276" s="600">
        <v>100</v>
      </c>
      <c r="BM276" s="598">
        <v>0.73529411764705888</v>
      </c>
      <c r="BN276" s="600">
        <v>15</v>
      </c>
      <c r="BO276" s="598">
        <v>1.1708687846382015E-3</v>
      </c>
      <c r="BP276" s="600">
        <v>614</v>
      </c>
      <c r="BQ276" s="598">
        <v>4.7927562251190381E-2</v>
      </c>
      <c r="BR276" s="601">
        <v>629</v>
      </c>
      <c r="BS276" s="598">
        <v>4.9098431035828588E-2</v>
      </c>
      <c r="BT276" s="600">
        <v>4</v>
      </c>
      <c r="BU276" s="598">
        <v>0.4</v>
      </c>
      <c r="BV276" s="600">
        <v>1</v>
      </c>
      <c r="BW276" s="598">
        <v>0.2</v>
      </c>
    </row>
    <row r="277" spans="1:75" s="4" customFormat="1" x14ac:dyDescent="0.2">
      <c r="A277" s="691" t="s">
        <v>1312</v>
      </c>
      <c r="B277" s="691" t="s">
        <v>1317</v>
      </c>
      <c r="C277" s="691" t="s">
        <v>502</v>
      </c>
      <c r="D277" s="691" t="s">
        <v>507</v>
      </c>
      <c r="E277" s="691" t="s">
        <v>504</v>
      </c>
      <c r="F277" s="691" t="s">
        <v>519</v>
      </c>
      <c r="G277" s="691" t="s">
        <v>315</v>
      </c>
      <c r="H277" s="10" t="s">
        <v>1110</v>
      </c>
      <c r="I277" s="10" t="s">
        <v>935</v>
      </c>
      <c r="J277" s="10" t="s">
        <v>936</v>
      </c>
      <c r="K277" s="692"/>
      <c r="L277" s="692"/>
      <c r="M277" s="693"/>
      <c r="N277" s="692"/>
      <c r="O277" s="692"/>
      <c r="P277" s="692"/>
      <c r="Q277" s="692"/>
      <c r="R277" s="692"/>
      <c r="S277" s="692"/>
      <c r="T277" s="692"/>
      <c r="U277" s="692"/>
      <c r="V277" s="692"/>
      <c r="W277" s="692"/>
      <c r="X277" s="692"/>
      <c r="Y277" s="633" t="s">
        <v>1210</v>
      </c>
      <c r="Z277" s="694">
        <v>6</v>
      </c>
      <c r="AA277" s="600">
        <v>0</v>
      </c>
      <c r="AB277" s="600">
        <v>24</v>
      </c>
      <c r="AC277" s="123">
        <v>4</v>
      </c>
      <c r="AD277" s="601">
        <v>8032.5</v>
      </c>
      <c r="AE277" s="601">
        <v>2715</v>
      </c>
      <c r="AF277" s="600"/>
      <c r="AG277" s="598"/>
      <c r="AH277" s="600"/>
      <c r="AI277" s="598"/>
      <c r="AJ277" s="598"/>
      <c r="AK277" s="600"/>
      <c r="AL277" s="598"/>
      <c r="AM277" s="600"/>
      <c r="AN277" s="598"/>
      <c r="AO277" s="600">
        <v>3</v>
      </c>
      <c r="AP277" s="598">
        <v>0.125</v>
      </c>
      <c r="AQ277" s="600">
        <v>2</v>
      </c>
      <c r="AR277" s="598">
        <v>0.33333333333333331</v>
      </c>
      <c r="AS277" s="695">
        <v>48162</v>
      </c>
      <c r="AT277" s="600">
        <v>33</v>
      </c>
      <c r="AU277" s="602">
        <v>6.847183317771553E-4</v>
      </c>
      <c r="AV277" s="601">
        <v>48195</v>
      </c>
      <c r="AW277" s="601">
        <v>83500</v>
      </c>
      <c r="AX277" s="598">
        <v>0.577185628742515</v>
      </c>
      <c r="AY277" s="695">
        <v>48162</v>
      </c>
      <c r="AZ277" s="600">
        <v>33</v>
      </c>
      <c r="BA277" s="601">
        <v>48195</v>
      </c>
      <c r="BB277" s="601">
        <v>16262</v>
      </c>
      <c r="BC277" s="598">
        <v>0.33765209086001413</v>
      </c>
      <c r="BD277" s="600">
        <v>28</v>
      </c>
      <c r="BE277" s="598">
        <v>0.84848484848484851</v>
      </c>
      <c r="BF277" s="601">
        <v>16290</v>
      </c>
      <c r="BG277" s="598">
        <v>0.33800186741363214</v>
      </c>
      <c r="BH277" s="600">
        <v>166</v>
      </c>
      <c r="BI277" s="598">
        <v>1.0190300798035604E-2</v>
      </c>
      <c r="BJ277" s="600">
        <v>112</v>
      </c>
      <c r="BK277" s="600">
        <v>0</v>
      </c>
      <c r="BL277" s="600">
        <v>112</v>
      </c>
      <c r="BM277" s="598">
        <v>0.67469879518072284</v>
      </c>
      <c r="BN277" s="600">
        <v>121</v>
      </c>
      <c r="BO277" s="598">
        <v>7.4278698588090856E-3</v>
      </c>
      <c r="BP277" s="600">
        <v>762</v>
      </c>
      <c r="BQ277" s="598">
        <v>4.6777163904235725E-2</v>
      </c>
      <c r="BR277" s="601">
        <v>883</v>
      </c>
      <c r="BS277" s="598">
        <v>5.4205033763044815E-2</v>
      </c>
      <c r="BT277" s="600">
        <v>12</v>
      </c>
      <c r="BU277" s="598">
        <v>0.5</v>
      </c>
      <c r="BV277" s="600">
        <v>2</v>
      </c>
      <c r="BW277" s="598">
        <v>0.33333333333333331</v>
      </c>
    </row>
    <row r="278" spans="1:75" s="4" customFormat="1" x14ac:dyDescent="0.2">
      <c r="A278" s="691" t="s">
        <v>1312</v>
      </c>
      <c r="B278" s="691" t="s">
        <v>1318</v>
      </c>
      <c r="C278" s="691" t="s">
        <v>502</v>
      </c>
      <c r="D278" s="691" t="s">
        <v>507</v>
      </c>
      <c r="E278" s="691" t="s">
        <v>504</v>
      </c>
      <c r="F278" s="691" t="s">
        <v>519</v>
      </c>
      <c r="G278" s="691" t="s">
        <v>315</v>
      </c>
      <c r="H278" s="10" t="s">
        <v>1110</v>
      </c>
      <c r="I278" s="10" t="s">
        <v>935</v>
      </c>
      <c r="J278" s="10" t="s">
        <v>936</v>
      </c>
      <c r="K278" s="692"/>
      <c r="L278" s="692"/>
      <c r="M278" s="693"/>
      <c r="N278" s="692"/>
      <c r="O278" s="692"/>
      <c r="P278" s="692"/>
      <c r="Q278" s="692"/>
      <c r="R278" s="692"/>
      <c r="S278" s="692"/>
      <c r="T278" s="692"/>
      <c r="U278" s="692"/>
      <c r="V278" s="692"/>
      <c r="W278" s="692"/>
      <c r="X278" s="692"/>
      <c r="Y278" s="633" t="s">
        <v>1210</v>
      </c>
      <c r="Z278" s="694">
        <v>5</v>
      </c>
      <c r="AA278" s="600">
        <v>0</v>
      </c>
      <c r="AB278" s="600">
        <v>10</v>
      </c>
      <c r="AC278" s="123">
        <v>2</v>
      </c>
      <c r="AD278" s="601">
        <v>4288.2</v>
      </c>
      <c r="AE278" s="601">
        <v>1401</v>
      </c>
      <c r="AF278" s="600"/>
      <c r="AG278" s="598"/>
      <c r="AH278" s="600"/>
      <c r="AI278" s="598"/>
      <c r="AJ278" s="598"/>
      <c r="AK278" s="600"/>
      <c r="AL278" s="598"/>
      <c r="AM278" s="600"/>
      <c r="AN278" s="598"/>
      <c r="AO278" s="600">
        <v>2</v>
      </c>
      <c r="AP278" s="598">
        <v>0.2</v>
      </c>
      <c r="AQ278" s="600">
        <v>2</v>
      </c>
      <c r="AR278" s="598">
        <v>0.4</v>
      </c>
      <c r="AS278" s="695">
        <v>21431</v>
      </c>
      <c r="AT278" s="600">
        <v>10</v>
      </c>
      <c r="AU278" s="602">
        <v>4.6639615689566719E-4</v>
      </c>
      <c r="AV278" s="601">
        <v>21441</v>
      </c>
      <c r="AW278" s="601">
        <v>36700</v>
      </c>
      <c r="AX278" s="598">
        <v>0.58422343324250681</v>
      </c>
      <c r="AY278" s="695">
        <v>21431</v>
      </c>
      <c r="AZ278" s="600">
        <v>10</v>
      </c>
      <c r="BA278" s="601">
        <v>21441</v>
      </c>
      <c r="BB278" s="601">
        <v>6995</v>
      </c>
      <c r="BC278" s="598">
        <v>0.32639634174793525</v>
      </c>
      <c r="BD278" s="600">
        <v>10</v>
      </c>
      <c r="BE278" s="598">
        <v>1</v>
      </c>
      <c r="BF278" s="601">
        <v>7005</v>
      </c>
      <c r="BG278" s="598">
        <v>0.32671050790541484</v>
      </c>
      <c r="BH278" s="600">
        <v>75</v>
      </c>
      <c r="BI278" s="598">
        <v>1.0706638115631691E-2</v>
      </c>
      <c r="BJ278" s="600">
        <v>43</v>
      </c>
      <c r="BK278" s="600">
        <v>1</v>
      </c>
      <c r="BL278" s="600">
        <v>44</v>
      </c>
      <c r="BM278" s="598">
        <v>0.58666666666666667</v>
      </c>
      <c r="BN278" s="600">
        <v>12</v>
      </c>
      <c r="BO278" s="598">
        <v>1.7130620985010706E-3</v>
      </c>
      <c r="BP278" s="600">
        <v>273</v>
      </c>
      <c r="BQ278" s="598">
        <v>3.897216274089936E-2</v>
      </c>
      <c r="BR278" s="601">
        <v>285</v>
      </c>
      <c r="BS278" s="598">
        <v>4.068522483940043E-2</v>
      </c>
      <c r="BT278" s="600">
        <v>3</v>
      </c>
      <c r="BU278" s="598">
        <v>0.3</v>
      </c>
      <c r="BV278" s="600">
        <v>2</v>
      </c>
      <c r="BW278" s="598">
        <v>0.4</v>
      </c>
    </row>
    <row r="279" spans="1:75" s="4" customFormat="1" x14ac:dyDescent="0.2">
      <c r="A279" s="691" t="s">
        <v>1312</v>
      </c>
      <c r="B279" s="691" t="s">
        <v>1319</v>
      </c>
      <c r="C279" s="691" t="s">
        <v>502</v>
      </c>
      <c r="D279" s="691" t="s">
        <v>507</v>
      </c>
      <c r="E279" s="691" t="s">
        <v>504</v>
      </c>
      <c r="F279" s="691" t="s">
        <v>519</v>
      </c>
      <c r="G279" s="691" t="s">
        <v>315</v>
      </c>
      <c r="H279" s="10" t="s">
        <v>1110</v>
      </c>
      <c r="I279" s="10" t="s">
        <v>935</v>
      </c>
      <c r="J279" s="10" t="s">
        <v>936</v>
      </c>
      <c r="K279" s="692"/>
      <c r="L279" s="692"/>
      <c r="M279" s="693"/>
      <c r="N279" s="692"/>
      <c r="O279" s="692"/>
      <c r="P279" s="692"/>
      <c r="Q279" s="692"/>
      <c r="R279" s="692"/>
      <c r="S279" s="692"/>
      <c r="T279" s="692"/>
      <c r="U279" s="692"/>
      <c r="V279" s="692"/>
      <c r="W279" s="692"/>
      <c r="X279" s="692"/>
      <c r="Y279" s="633" t="s">
        <v>1210</v>
      </c>
      <c r="Z279" s="694">
        <v>5</v>
      </c>
      <c r="AA279" s="600">
        <v>0</v>
      </c>
      <c r="AB279" s="600">
        <v>14</v>
      </c>
      <c r="AC279" s="123">
        <v>2.8</v>
      </c>
      <c r="AD279" s="601">
        <v>5615.6</v>
      </c>
      <c r="AE279" s="601">
        <v>2368</v>
      </c>
      <c r="AF279" s="600"/>
      <c r="AG279" s="598"/>
      <c r="AH279" s="600"/>
      <c r="AI279" s="598"/>
      <c r="AJ279" s="598"/>
      <c r="AK279" s="600"/>
      <c r="AL279" s="598"/>
      <c r="AM279" s="600"/>
      <c r="AN279" s="598"/>
      <c r="AO279" s="600">
        <v>3</v>
      </c>
      <c r="AP279" s="598">
        <v>0.21428571428571427</v>
      </c>
      <c r="AQ279" s="600">
        <v>3</v>
      </c>
      <c r="AR279" s="598">
        <v>0.6</v>
      </c>
      <c r="AS279" s="695">
        <v>28063</v>
      </c>
      <c r="AT279" s="600">
        <v>15</v>
      </c>
      <c r="AU279" s="602">
        <v>5.3422608447895145E-4</v>
      </c>
      <c r="AV279" s="601">
        <v>28078</v>
      </c>
      <c r="AW279" s="601">
        <v>40600</v>
      </c>
      <c r="AX279" s="598">
        <v>0.69157635467980294</v>
      </c>
      <c r="AY279" s="695">
        <v>28063</v>
      </c>
      <c r="AZ279" s="600">
        <v>15</v>
      </c>
      <c r="BA279" s="601">
        <v>28078</v>
      </c>
      <c r="BB279" s="601">
        <v>11828</v>
      </c>
      <c r="BC279" s="598">
        <v>0.42148024088657665</v>
      </c>
      <c r="BD279" s="600">
        <v>12</v>
      </c>
      <c r="BE279" s="598">
        <v>0.8</v>
      </c>
      <c r="BF279" s="601">
        <v>11840</v>
      </c>
      <c r="BG279" s="598">
        <v>0.42168245601538573</v>
      </c>
      <c r="BH279" s="600">
        <v>72</v>
      </c>
      <c r="BI279" s="598">
        <v>6.0810810810810814E-3</v>
      </c>
      <c r="BJ279" s="600">
        <v>57</v>
      </c>
      <c r="BK279" s="600">
        <v>0</v>
      </c>
      <c r="BL279" s="600">
        <v>57</v>
      </c>
      <c r="BM279" s="598">
        <v>0.79166666666666663</v>
      </c>
      <c r="BN279" s="600">
        <v>29</v>
      </c>
      <c r="BO279" s="598">
        <v>2.4493243243243245E-3</v>
      </c>
      <c r="BP279" s="600">
        <v>450</v>
      </c>
      <c r="BQ279" s="598">
        <v>3.8006756756756757E-2</v>
      </c>
      <c r="BR279" s="601">
        <v>479</v>
      </c>
      <c r="BS279" s="598">
        <v>4.0456081081081084E-2</v>
      </c>
      <c r="BT279" s="600">
        <v>3</v>
      </c>
      <c r="BU279" s="598">
        <v>0.21428571428571427</v>
      </c>
      <c r="BV279" s="600">
        <v>1</v>
      </c>
      <c r="BW279" s="598">
        <v>0.2</v>
      </c>
    </row>
    <row r="280" spans="1:75" s="4" customFormat="1" x14ac:dyDescent="0.2">
      <c r="A280" s="691" t="s">
        <v>1312</v>
      </c>
      <c r="B280" s="691" t="s">
        <v>1320</v>
      </c>
      <c r="C280" s="691" t="s">
        <v>502</v>
      </c>
      <c r="D280" s="691" t="s">
        <v>507</v>
      </c>
      <c r="E280" s="691" t="s">
        <v>504</v>
      </c>
      <c r="F280" s="691" t="s">
        <v>519</v>
      </c>
      <c r="G280" s="691" t="s">
        <v>315</v>
      </c>
      <c r="H280" s="10" t="s">
        <v>1110</v>
      </c>
      <c r="I280" s="10" t="s">
        <v>935</v>
      </c>
      <c r="J280" s="10" t="s">
        <v>936</v>
      </c>
      <c r="K280" s="692"/>
      <c r="L280" s="692"/>
      <c r="M280" s="693"/>
      <c r="N280" s="692"/>
      <c r="O280" s="692"/>
      <c r="P280" s="692"/>
      <c r="Q280" s="692"/>
      <c r="R280" s="692"/>
      <c r="S280" s="692"/>
      <c r="T280" s="692"/>
      <c r="U280" s="692"/>
      <c r="V280" s="692"/>
      <c r="W280" s="692"/>
      <c r="X280" s="692"/>
      <c r="Y280" s="633" t="s">
        <v>1210</v>
      </c>
      <c r="Z280" s="694">
        <v>5</v>
      </c>
      <c r="AA280" s="600">
        <v>0</v>
      </c>
      <c r="AB280" s="600">
        <v>14</v>
      </c>
      <c r="AC280" s="123">
        <v>2.8</v>
      </c>
      <c r="AD280" s="601">
        <v>5306.8</v>
      </c>
      <c r="AE280" s="601">
        <v>2051.1999999999998</v>
      </c>
      <c r="AF280" s="600"/>
      <c r="AG280" s="598"/>
      <c r="AH280" s="600"/>
      <c r="AI280" s="598"/>
      <c r="AJ280" s="598"/>
      <c r="AK280" s="600"/>
      <c r="AL280" s="598"/>
      <c r="AM280" s="600"/>
      <c r="AN280" s="598"/>
      <c r="AO280" s="600">
        <v>1</v>
      </c>
      <c r="AP280" s="598">
        <v>7.1428571428571425E-2</v>
      </c>
      <c r="AQ280" s="600">
        <v>1</v>
      </c>
      <c r="AR280" s="598">
        <v>0.2</v>
      </c>
      <c r="AS280" s="695">
        <v>26516</v>
      </c>
      <c r="AT280" s="600">
        <v>18</v>
      </c>
      <c r="AU280" s="602">
        <v>6.7837491520313564E-4</v>
      </c>
      <c r="AV280" s="601">
        <v>26534</v>
      </c>
      <c r="AW280" s="601">
        <v>43900</v>
      </c>
      <c r="AX280" s="598">
        <v>0.60441913439635531</v>
      </c>
      <c r="AY280" s="695">
        <v>26516</v>
      </c>
      <c r="AZ280" s="600">
        <v>18</v>
      </c>
      <c r="BA280" s="601">
        <v>26534</v>
      </c>
      <c r="BB280" s="601">
        <v>10237</v>
      </c>
      <c r="BC280" s="598">
        <v>0.38606878865590588</v>
      </c>
      <c r="BD280" s="600">
        <v>19</v>
      </c>
      <c r="BE280" s="598">
        <v>1.0555555555555556</v>
      </c>
      <c r="BF280" s="601">
        <v>10256</v>
      </c>
      <c r="BG280" s="598">
        <v>0.38652295168463102</v>
      </c>
      <c r="BH280" s="600">
        <v>201</v>
      </c>
      <c r="BI280" s="598">
        <v>1.9598283931357253E-2</v>
      </c>
      <c r="BJ280" s="600">
        <v>134</v>
      </c>
      <c r="BK280" s="600">
        <v>1</v>
      </c>
      <c r="BL280" s="600">
        <v>135</v>
      </c>
      <c r="BM280" s="598">
        <v>0.67164179104477617</v>
      </c>
      <c r="BN280" s="600">
        <v>29</v>
      </c>
      <c r="BO280" s="598">
        <v>2.8276131045241811E-3</v>
      </c>
      <c r="BP280" s="600">
        <v>307</v>
      </c>
      <c r="BQ280" s="598">
        <v>2.9933697347893917E-2</v>
      </c>
      <c r="BR280" s="601">
        <v>336</v>
      </c>
      <c r="BS280" s="598">
        <v>3.2761310452418098E-2</v>
      </c>
      <c r="BT280" s="600">
        <v>6</v>
      </c>
      <c r="BU280" s="598">
        <v>0.42857142857142855</v>
      </c>
      <c r="BV280" s="600">
        <v>1</v>
      </c>
      <c r="BW280" s="598">
        <v>0.2</v>
      </c>
    </row>
    <row r="281" spans="1:75" s="4" customFormat="1" x14ac:dyDescent="0.2">
      <c r="A281" s="691" t="s">
        <v>1312</v>
      </c>
      <c r="B281" s="691" t="s">
        <v>1321</v>
      </c>
      <c r="C281" s="691" t="s">
        <v>502</v>
      </c>
      <c r="D281" s="691" t="s">
        <v>509</v>
      </c>
      <c r="E281" s="691" t="s">
        <v>504</v>
      </c>
      <c r="F281" s="691" t="s">
        <v>519</v>
      </c>
      <c r="G281" s="691" t="s">
        <v>315</v>
      </c>
      <c r="H281" s="10" t="s">
        <v>1110</v>
      </c>
      <c r="I281" s="10" t="s">
        <v>935</v>
      </c>
      <c r="J281" s="10" t="s">
        <v>936</v>
      </c>
      <c r="K281" s="692" t="s">
        <v>1213</v>
      </c>
      <c r="L281" s="722" t="s">
        <v>1240</v>
      </c>
      <c r="M281" s="693">
        <v>0.75069444444444444</v>
      </c>
      <c r="N281" s="692" t="s">
        <v>1213</v>
      </c>
      <c r="O281" s="696" t="s">
        <v>1322</v>
      </c>
      <c r="P281" s="692" t="s">
        <v>1211</v>
      </c>
      <c r="Q281" s="692"/>
      <c r="R281" s="692" t="s">
        <v>1217</v>
      </c>
      <c r="S281" s="696">
        <v>219193</v>
      </c>
      <c r="T281" s="696">
        <v>2744</v>
      </c>
      <c r="U281" s="696" t="s">
        <v>438</v>
      </c>
      <c r="V281" s="696">
        <v>820</v>
      </c>
      <c r="W281" s="696">
        <v>560</v>
      </c>
      <c r="X281" s="696">
        <v>5</v>
      </c>
      <c r="Y281" s="633"/>
      <c r="Z281" s="694">
        <v>1</v>
      </c>
      <c r="AA281" s="600">
        <v>0</v>
      </c>
      <c r="AB281" s="600">
        <v>11</v>
      </c>
      <c r="AC281" s="123">
        <v>11</v>
      </c>
      <c r="AD281" s="601">
        <v>219178</v>
      </c>
      <c r="AE281" s="601">
        <v>84390</v>
      </c>
      <c r="AF281" s="600">
        <v>3</v>
      </c>
      <c r="AG281" s="598">
        <v>0.27272727272727271</v>
      </c>
      <c r="AH281" s="600">
        <v>4</v>
      </c>
      <c r="AI281" s="598" t="s">
        <v>519</v>
      </c>
      <c r="AJ281" s="598" t="s">
        <v>310</v>
      </c>
      <c r="AK281" s="600">
        <v>0</v>
      </c>
      <c r="AL281" s="598">
        <v>0</v>
      </c>
      <c r="AM281" s="600">
        <v>0</v>
      </c>
      <c r="AN281" s="598"/>
      <c r="AO281" s="600"/>
      <c r="AP281" s="598"/>
      <c r="AQ281" s="600"/>
      <c r="AR281" s="598"/>
      <c r="AS281" s="695">
        <v>219046</v>
      </c>
      <c r="AT281" s="600">
        <v>132</v>
      </c>
      <c r="AU281" s="602">
        <v>6.0225022584383466E-4</v>
      </c>
      <c r="AV281" s="601">
        <v>219178</v>
      </c>
      <c r="AW281" s="601">
        <v>354900</v>
      </c>
      <c r="AX281" s="598">
        <v>0.61757678219216683</v>
      </c>
      <c r="AY281" s="695">
        <v>219046</v>
      </c>
      <c r="AZ281" s="600">
        <v>132</v>
      </c>
      <c r="BA281" s="601">
        <v>219178</v>
      </c>
      <c r="BB281" s="601">
        <v>84268</v>
      </c>
      <c r="BC281" s="598">
        <v>0.3847045825990888</v>
      </c>
      <c r="BD281" s="600">
        <v>122</v>
      </c>
      <c r="BE281" s="598">
        <v>0.9242424242424242</v>
      </c>
      <c r="BF281" s="601">
        <v>84390</v>
      </c>
      <c r="BG281" s="598">
        <v>0.38502951938606977</v>
      </c>
      <c r="BH281" s="600">
        <v>820</v>
      </c>
      <c r="BI281" s="598">
        <v>9.7167910889915873E-3</v>
      </c>
      <c r="BJ281" s="600">
        <v>560</v>
      </c>
      <c r="BK281" s="600">
        <v>5</v>
      </c>
      <c r="BL281" s="600">
        <v>565</v>
      </c>
      <c r="BM281" s="598">
        <v>0.68902439024390238</v>
      </c>
      <c r="BN281" s="600">
        <v>315</v>
      </c>
      <c r="BO281" s="598">
        <v>3.7326697476004265E-3</v>
      </c>
      <c r="BP281" s="600">
        <v>1437</v>
      </c>
      <c r="BQ281" s="598">
        <v>1.7028083896196231E-2</v>
      </c>
      <c r="BR281" s="601">
        <v>1752</v>
      </c>
      <c r="BS281" s="598">
        <v>2.0760753643796658E-2</v>
      </c>
      <c r="BT281" s="600">
        <v>1</v>
      </c>
      <c r="BU281" s="598">
        <v>9.0909090909090912E-2</v>
      </c>
      <c r="BV281" s="600">
        <v>0</v>
      </c>
      <c r="BW281" s="598">
        <v>0</v>
      </c>
    </row>
    <row r="282" spans="1:75" s="4" customFormat="1" x14ac:dyDescent="0.2">
      <c r="A282" s="691" t="s">
        <v>1312</v>
      </c>
      <c r="B282" s="691" t="s">
        <v>1321</v>
      </c>
      <c r="C282" s="691" t="s">
        <v>1323</v>
      </c>
      <c r="D282" s="691" t="s">
        <v>527</v>
      </c>
      <c r="E282" s="691" t="s">
        <v>504</v>
      </c>
      <c r="F282" s="691" t="s">
        <v>519</v>
      </c>
      <c r="G282" s="691" t="s">
        <v>315</v>
      </c>
      <c r="H282" s="10" t="s">
        <v>1110</v>
      </c>
      <c r="I282" s="10" t="s">
        <v>935</v>
      </c>
      <c r="J282" s="10" t="s">
        <v>936</v>
      </c>
      <c r="K282" s="692"/>
      <c r="L282" s="692"/>
      <c r="M282" s="693"/>
      <c r="N282" s="692"/>
      <c r="O282" s="692"/>
      <c r="P282" s="692"/>
      <c r="Q282" s="692"/>
      <c r="R282" s="692"/>
      <c r="S282" s="692"/>
      <c r="T282" s="692"/>
      <c r="U282" s="692"/>
      <c r="V282" s="692"/>
      <c r="W282" s="692"/>
      <c r="X282" s="692"/>
      <c r="Y282" s="633"/>
      <c r="Z282" s="694">
        <v>2</v>
      </c>
      <c r="AA282" s="600">
        <v>0</v>
      </c>
      <c r="AB282" s="600">
        <v>5</v>
      </c>
      <c r="AC282" s="123">
        <v>2.5</v>
      </c>
      <c r="AD282" s="601">
        <v>15487.5</v>
      </c>
      <c r="AE282" s="601">
        <v>6328</v>
      </c>
      <c r="AF282" s="600">
        <v>0</v>
      </c>
      <c r="AG282" s="598">
        <v>0</v>
      </c>
      <c r="AH282" s="600">
        <v>0</v>
      </c>
      <c r="AI282" s="598"/>
      <c r="AJ282" s="598"/>
      <c r="AK282" s="600">
        <v>0</v>
      </c>
      <c r="AL282" s="598">
        <v>0</v>
      </c>
      <c r="AM282" s="600">
        <v>0</v>
      </c>
      <c r="AN282" s="598"/>
      <c r="AO282" s="600">
        <v>2</v>
      </c>
      <c r="AP282" s="598">
        <v>0.4</v>
      </c>
      <c r="AQ282" s="600">
        <v>2</v>
      </c>
      <c r="AR282" s="598">
        <v>1</v>
      </c>
      <c r="AS282" s="695">
        <v>30934</v>
      </c>
      <c r="AT282" s="600">
        <v>41</v>
      </c>
      <c r="AU282" s="602">
        <v>1.3236481033091203E-3</v>
      </c>
      <c r="AV282" s="601">
        <v>30975</v>
      </c>
      <c r="AW282" s="601">
        <v>48800</v>
      </c>
      <c r="AX282" s="598">
        <v>0.63473360655737709</v>
      </c>
      <c r="AY282" s="695">
        <v>30934</v>
      </c>
      <c r="AZ282" s="600">
        <v>41</v>
      </c>
      <c r="BA282" s="601">
        <v>30975</v>
      </c>
      <c r="BB282" s="601">
        <v>12613</v>
      </c>
      <c r="BC282" s="598">
        <v>0.407739057347902</v>
      </c>
      <c r="BD282" s="600">
        <v>43</v>
      </c>
      <c r="BE282" s="598">
        <v>1.0487804878048781</v>
      </c>
      <c r="BF282" s="601">
        <v>12656</v>
      </c>
      <c r="BG282" s="598">
        <v>0.40858757062146894</v>
      </c>
      <c r="BH282" s="600">
        <v>92</v>
      </c>
      <c r="BI282" s="598">
        <v>7.2692793931731989E-3</v>
      </c>
      <c r="BJ282" s="600">
        <v>53</v>
      </c>
      <c r="BK282" s="600">
        <v>3</v>
      </c>
      <c r="BL282" s="600">
        <v>56</v>
      </c>
      <c r="BM282" s="598">
        <v>0.60869565217391308</v>
      </c>
      <c r="BN282" s="600">
        <v>18</v>
      </c>
      <c r="BO282" s="598">
        <v>1.4222503160556258E-3</v>
      </c>
      <c r="BP282" s="600">
        <v>922</v>
      </c>
      <c r="BQ282" s="598">
        <v>7.2850821744627051E-2</v>
      </c>
      <c r="BR282" s="601">
        <v>940</v>
      </c>
      <c r="BS282" s="598">
        <v>7.4273072060682677E-2</v>
      </c>
      <c r="BT282" s="600">
        <v>1</v>
      </c>
      <c r="BU282" s="598">
        <v>0.2</v>
      </c>
      <c r="BV282" s="600">
        <v>1</v>
      </c>
      <c r="BW282" s="598">
        <v>0.5</v>
      </c>
    </row>
    <row r="283" spans="1:75" s="4" customFormat="1" x14ac:dyDescent="0.2">
      <c r="A283" s="691" t="s">
        <v>1312</v>
      </c>
      <c r="B283" s="691" t="s">
        <v>1321</v>
      </c>
      <c r="C283" s="691" t="s">
        <v>747</v>
      </c>
      <c r="D283" s="691" t="s">
        <v>527</v>
      </c>
      <c r="E283" s="691" t="s">
        <v>504</v>
      </c>
      <c r="F283" s="691" t="s">
        <v>519</v>
      </c>
      <c r="G283" s="691" t="s">
        <v>315</v>
      </c>
      <c r="H283" s="10" t="s">
        <v>1110</v>
      </c>
      <c r="I283" s="10" t="s">
        <v>935</v>
      </c>
      <c r="J283" s="10" t="s">
        <v>936</v>
      </c>
      <c r="K283" s="692"/>
      <c r="L283" s="692"/>
      <c r="M283" s="693"/>
      <c r="N283" s="692"/>
      <c r="O283" s="692"/>
      <c r="P283" s="692"/>
      <c r="Q283" s="692"/>
      <c r="R283" s="692"/>
      <c r="S283" s="692"/>
      <c r="T283" s="692"/>
      <c r="U283" s="692"/>
      <c r="V283" s="692"/>
      <c r="W283" s="692"/>
      <c r="X283" s="692"/>
      <c r="Y283" s="633"/>
      <c r="Z283" s="694">
        <v>2</v>
      </c>
      <c r="AA283" s="600">
        <v>0</v>
      </c>
      <c r="AB283" s="600">
        <v>7</v>
      </c>
      <c r="AC283" s="123">
        <v>3.5</v>
      </c>
      <c r="AD283" s="601">
        <v>14744</v>
      </c>
      <c r="AE283" s="601">
        <v>6766</v>
      </c>
      <c r="AF283" s="600">
        <v>2</v>
      </c>
      <c r="AG283" s="598">
        <v>0.2857142857142857</v>
      </c>
      <c r="AH283" s="600">
        <v>0</v>
      </c>
      <c r="AI283" s="598"/>
      <c r="AJ283" s="598"/>
      <c r="AK283" s="600">
        <v>2</v>
      </c>
      <c r="AL283" s="598">
        <v>1</v>
      </c>
      <c r="AM283" s="600">
        <v>2</v>
      </c>
      <c r="AN283" s="598"/>
      <c r="AO283" s="600">
        <v>2</v>
      </c>
      <c r="AP283" s="598">
        <v>0.2857142857142857</v>
      </c>
      <c r="AQ283" s="600">
        <v>0</v>
      </c>
      <c r="AR283" s="598">
        <v>0</v>
      </c>
      <c r="AS283" s="695">
        <v>29475</v>
      </c>
      <c r="AT283" s="600">
        <v>13</v>
      </c>
      <c r="AU283" s="602">
        <v>4.40857297883885E-4</v>
      </c>
      <c r="AV283" s="601">
        <v>29488</v>
      </c>
      <c r="AW283" s="601">
        <v>41600</v>
      </c>
      <c r="AX283" s="598">
        <v>0.70884615384615379</v>
      </c>
      <c r="AY283" s="695">
        <v>29475</v>
      </c>
      <c r="AZ283" s="600">
        <v>13</v>
      </c>
      <c r="BA283" s="601">
        <v>29488</v>
      </c>
      <c r="BB283" s="601">
        <v>13522</v>
      </c>
      <c r="BC283" s="598">
        <v>0.45876166242578459</v>
      </c>
      <c r="BD283" s="600">
        <v>10</v>
      </c>
      <c r="BE283" s="598">
        <v>0.76923076923076927</v>
      </c>
      <c r="BF283" s="601">
        <v>13532</v>
      </c>
      <c r="BG283" s="598">
        <v>0.45889853499728706</v>
      </c>
      <c r="BH283" s="600">
        <v>78</v>
      </c>
      <c r="BI283" s="598">
        <v>5.7641146911025717E-3</v>
      </c>
      <c r="BJ283" s="600">
        <v>61</v>
      </c>
      <c r="BK283" s="600">
        <v>0</v>
      </c>
      <c r="BL283" s="600">
        <v>61</v>
      </c>
      <c r="BM283" s="598">
        <v>0.78205128205128205</v>
      </c>
      <c r="BN283" s="600">
        <v>33</v>
      </c>
      <c r="BO283" s="598">
        <v>2.4386639077741651E-3</v>
      </c>
      <c r="BP283" s="600">
        <v>306</v>
      </c>
      <c r="BQ283" s="598">
        <v>2.2613065326633167E-2</v>
      </c>
      <c r="BR283" s="601">
        <v>339</v>
      </c>
      <c r="BS283" s="598">
        <v>2.5051729234407332E-2</v>
      </c>
      <c r="BT283" s="600">
        <v>2</v>
      </c>
      <c r="BU283" s="598">
        <v>0.2857142857142857</v>
      </c>
      <c r="BV283" s="600">
        <v>1</v>
      </c>
      <c r="BW283" s="598">
        <v>0.5</v>
      </c>
    </row>
    <row r="284" spans="1:75" s="4" customFormat="1" x14ac:dyDescent="0.2">
      <c r="A284" s="691" t="s">
        <v>1312</v>
      </c>
      <c r="B284" s="691" t="s">
        <v>1321</v>
      </c>
      <c r="C284" s="691" t="s">
        <v>1324</v>
      </c>
      <c r="D284" s="691" t="s">
        <v>527</v>
      </c>
      <c r="E284" s="691" t="s">
        <v>504</v>
      </c>
      <c r="F284" s="691" t="s">
        <v>519</v>
      </c>
      <c r="G284" s="691" t="s">
        <v>315</v>
      </c>
      <c r="H284" s="10" t="s">
        <v>1110</v>
      </c>
      <c r="I284" s="10" t="s">
        <v>935</v>
      </c>
      <c r="J284" s="10" t="s">
        <v>936</v>
      </c>
      <c r="K284" s="692"/>
      <c r="L284" s="692"/>
      <c r="M284" s="693"/>
      <c r="N284" s="692"/>
      <c r="O284" s="692"/>
      <c r="P284" s="692"/>
      <c r="Q284" s="692"/>
      <c r="R284" s="692"/>
      <c r="S284" s="692"/>
      <c r="T284" s="692"/>
      <c r="U284" s="692"/>
      <c r="V284" s="692"/>
      <c r="W284" s="692"/>
      <c r="X284" s="692"/>
      <c r="Y284" s="633"/>
      <c r="Z284" s="694">
        <v>3</v>
      </c>
      <c r="AA284" s="600">
        <v>0</v>
      </c>
      <c r="AB284" s="600">
        <v>11</v>
      </c>
      <c r="AC284" s="123">
        <v>3.6666666666666665</v>
      </c>
      <c r="AD284" s="601">
        <v>11494</v>
      </c>
      <c r="AE284" s="601">
        <v>4270.333333333333</v>
      </c>
      <c r="AF284" s="600">
        <v>2</v>
      </c>
      <c r="AG284" s="598">
        <v>0.18181818181818182</v>
      </c>
      <c r="AH284" s="600">
        <v>0</v>
      </c>
      <c r="AI284" s="598"/>
      <c r="AJ284" s="598"/>
      <c r="AK284" s="600">
        <v>2</v>
      </c>
      <c r="AL284" s="598">
        <v>0.66666666666666663</v>
      </c>
      <c r="AM284" s="600">
        <v>2</v>
      </c>
      <c r="AN284" s="598"/>
      <c r="AO284" s="600">
        <v>0</v>
      </c>
      <c r="AP284" s="598">
        <v>0</v>
      </c>
      <c r="AQ284" s="600">
        <v>0</v>
      </c>
      <c r="AR284" s="598">
        <v>0</v>
      </c>
      <c r="AS284" s="695">
        <v>34465</v>
      </c>
      <c r="AT284" s="600">
        <v>17</v>
      </c>
      <c r="AU284" s="602">
        <v>4.9301084623861726E-4</v>
      </c>
      <c r="AV284" s="601">
        <v>34482</v>
      </c>
      <c r="AW284" s="601">
        <v>59800</v>
      </c>
      <c r="AX284" s="598">
        <v>0.5766220735785953</v>
      </c>
      <c r="AY284" s="695">
        <v>34465</v>
      </c>
      <c r="AZ284" s="600">
        <v>17</v>
      </c>
      <c r="BA284" s="601">
        <v>34482</v>
      </c>
      <c r="BB284" s="601">
        <v>12799</v>
      </c>
      <c r="BC284" s="598">
        <v>0.37136225155955316</v>
      </c>
      <c r="BD284" s="600">
        <v>12</v>
      </c>
      <c r="BE284" s="598">
        <v>0.70588235294117652</v>
      </c>
      <c r="BF284" s="601">
        <v>12811</v>
      </c>
      <c r="BG284" s="598">
        <v>0.37152717359781917</v>
      </c>
      <c r="BH284" s="600">
        <v>136</v>
      </c>
      <c r="BI284" s="598">
        <v>1.0615876980719694E-2</v>
      </c>
      <c r="BJ284" s="600">
        <v>100</v>
      </c>
      <c r="BK284" s="600">
        <v>0</v>
      </c>
      <c r="BL284" s="600">
        <v>100</v>
      </c>
      <c r="BM284" s="598">
        <v>0.73529411764705888</v>
      </c>
      <c r="BN284" s="600">
        <v>24</v>
      </c>
      <c r="BO284" s="598">
        <v>1.8733900554211225E-3</v>
      </c>
      <c r="BP284" s="600">
        <v>323</v>
      </c>
      <c r="BQ284" s="598">
        <v>2.5212707829209272E-2</v>
      </c>
      <c r="BR284" s="601">
        <v>347</v>
      </c>
      <c r="BS284" s="598">
        <v>2.7086097884630397E-2</v>
      </c>
      <c r="BT284" s="600">
        <v>4</v>
      </c>
      <c r="BU284" s="598">
        <v>0.36363636363636365</v>
      </c>
      <c r="BV284" s="600">
        <v>1</v>
      </c>
      <c r="BW284" s="598">
        <v>0.33333333333333331</v>
      </c>
    </row>
    <row r="285" spans="1:75" s="4" customFormat="1" x14ac:dyDescent="0.2">
      <c r="A285" s="691" t="s">
        <v>1312</v>
      </c>
      <c r="B285" s="691" t="s">
        <v>1321</v>
      </c>
      <c r="C285" s="691" t="s">
        <v>1325</v>
      </c>
      <c r="D285" s="691" t="s">
        <v>527</v>
      </c>
      <c r="E285" s="691" t="s">
        <v>504</v>
      </c>
      <c r="F285" s="691" t="s">
        <v>519</v>
      </c>
      <c r="G285" s="691" t="s">
        <v>315</v>
      </c>
      <c r="H285" s="10" t="s">
        <v>1110</v>
      </c>
      <c r="I285" s="10" t="s">
        <v>935</v>
      </c>
      <c r="J285" s="10" t="s">
        <v>936</v>
      </c>
      <c r="K285" s="692"/>
      <c r="L285" s="692"/>
      <c r="M285" s="693"/>
      <c r="N285" s="692"/>
      <c r="O285" s="692"/>
      <c r="P285" s="692"/>
      <c r="Q285" s="692"/>
      <c r="R285" s="692"/>
      <c r="S285" s="692"/>
      <c r="T285" s="692"/>
      <c r="U285" s="692"/>
      <c r="V285" s="692"/>
      <c r="W285" s="692"/>
      <c r="X285" s="692"/>
      <c r="Y285" s="633"/>
      <c r="Z285" s="694">
        <v>4</v>
      </c>
      <c r="AA285" s="600">
        <v>0</v>
      </c>
      <c r="AB285" s="600">
        <v>20</v>
      </c>
      <c r="AC285" s="123">
        <v>5</v>
      </c>
      <c r="AD285" s="601">
        <v>12048.75</v>
      </c>
      <c r="AE285" s="601">
        <v>4072.5</v>
      </c>
      <c r="AF285" s="600">
        <v>4</v>
      </c>
      <c r="AG285" s="598">
        <v>0.2</v>
      </c>
      <c r="AH285" s="600">
        <v>1</v>
      </c>
      <c r="AI285" s="598"/>
      <c r="AJ285" s="598"/>
      <c r="AK285" s="600">
        <v>3</v>
      </c>
      <c r="AL285" s="598">
        <v>0.75</v>
      </c>
      <c r="AM285" s="600">
        <v>3</v>
      </c>
      <c r="AN285" s="598"/>
      <c r="AO285" s="600">
        <v>3</v>
      </c>
      <c r="AP285" s="598">
        <v>0.15</v>
      </c>
      <c r="AQ285" s="600">
        <v>1</v>
      </c>
      <c r="AR285" s="598">
        <v>0.25</v>
      </c>
      <c r="AS285" s="695">
        <v>48162</v>
      </c>
      <c r="AT285" s="600">
        <v>33</v>
      </c>
      <c r="AU285" s="602">
        <v>6.847183317771553E-4</v>
      </c>
      <c r="AV285" s="601">
        <v>48195</v>
      </c>
      <c r="AW285" s="601">
        <v>83500</v>
      </c>
      <c r="AX285" s="598">
        <v>0.577185628742515</v>
      </c>
      <c r="AY285" s="695">
        <v>48162</v>
      </c>
      <c r="AZ285" s="600">
        <v>33</v>
      </c>
      <c r="BA285" s="601">
        <v>48195</v>
      </c>
      <c r="BB285" s="601">
        <v>16262</v>
      </c>
      <c r="BC285" s="598">
        <v>0.33765209086001413</v>
      </c>
      <c r="BD285" s="600">
        <v>28</v>
      </c>
      <c r="BE285" s="598">
        <v>0.84848484848484851</v>
      </c>
      <c r="BF285" s="601">
        <v>16290</v>
      </c>
      <c r="BG285" s="598">
        <v>0.33800186741363214</v>
      </c>
      <c r="BH285" s="600">
        <v>166</v>
      </c>
      <c r="BI285" s="598">
        <v>1.0190300798035604E-2</v>
      </c>
      <c r="BJ285" s="600">
        <v>112</v>
      </c>
      <c r="BK285" s="600">
        <v>0</v>
      </c>
      <c r="BL285" s="600">
        <v>112</v>
      </c>
      <c r="BM285" s="598">
        <v>0.67469879518072284</v>
      </c>
      <c r="BN285" s="600">
        <v>145</v>
      </c>
      <c r="BO285" s="598">
        <v>8.9011663597298955E-3</v>
      </c>
      <c r="BP285" s="600">
        <v>504</v>
      </c>
      <c r="BQ285" s="598">
        <v>3.0939226519337018E-2</v>
      </c>
      <c r="BR285" s="601">
        <v>649</v>
      </c>
      <c r="BS285" s="598">
        <v>3.9840392879066912E-2</v>
      </c>
      <c r="BT285" s="600">
        <v>10</v>
      </c>
      <c r="BU285" s="598">
        <v>0.5</v>
      </c>
      <c r="BV285" s="600">
        <v>2</v>
      </c>
      <c r="BW285" s="598">
        <v>0.5</v>
      </c>
    </row>
    <row r="286" spans="1:75" s="4" customFormat="1" x14ac:dyDescent="0.2">
      <c r="A286" s="691" t="s">
        <v>1312</v>
      </c>
      <c r="B286" s="691" t="s">
        <v>1321</v>
      </c>
      <c r="C286" s="691" t="s">
        <v>748</v>
      </c>
      <c r="D286" s="691" t="s">
        <v>527</v>
      </c>
      <c r="E286" s="691" t="s">
        <v>504</v>
      </c>
      <c r="F286" s="691" t="s">
        <v>519</v>
      </c>
      <c r="G286" s="691" t="s">
        <v>315</v>
      </c>
      <c r="H286" s="10" t="s">
        <v>1110</v>
      </c>
      <c r="I286" s="10" t="s">
        <v>935</v>
      </c>
      <c r="J286" s="591" t="s">
        <v>936</v>
      </c>
      <c r="K286" s="692"/>
      <c r="L286" s="692"/>
      <c r="M286" s="693"/>
      <c r="N286" s="692"/>
      <c r="O286" s="692"/>
      <c r="P286" s="692"/>
      <c r="Q286" s="692"/>
      <c r="R286" s="692"/>
      <c r="S286" s="692"/>
      <c r="T286" s="692"/>
      <c r="U286" s="692"/>
      <c r="V286" s="692"/>
      <c r="W286" s="692"/>
      <c r="X286" s="692"/>
      <c r="Y286" s="633"/>
      <c r="Z286" s="694">
        <v>2</v>
      </c>
      <c r="AA286" s="600">
        <v>0</v>
      </c>
      <c r="AB286" s="600">
        <v>8</v>
      </c>
      <c r="AC286" s="123">
        <v>4</v>
      </c>
      <c r="AD286" s="601">
        <v>10720.5</v>
      </c>
      <c r="AE286" s="601">
        <v>3502.5</v>
      </c>
      <c r="AF286" s="600">
        <v>2</v>
      </c>
      <c r="AG286" s="598">
        <v>0.25</v>
      </c>
      <c r="AH286" s="600">
        <v>1</v>
      </c>
      <c r="AI286" s="598"/>
      <c r="AJ286" s="598"/>
      <c r="AK286" s="600">
        <v>2</v>
      </c>
      <c r="AL286" s="598">
        <v>1</v>
      </c>
      <c r="AM286" s="600">
        <v>2</v>
      </c>
      <c r="AN286" s="598"/>
      <c r="AO286" s="600">
        <v>0</v>
      </c>
      <c r="AP286" s="598">
        <v>0</v>
      </c>
      <c r="AQ286" s="600">
        <v>0</v>
      </c>
      <c r="AR286" s="598">
        <v>0</v>
      </c>
      <c r="AS286" s="695">
        <v>21431</v>
      </c>
      <c r="AT286" s="600">
        <v>10</v>
      </c>
      <c r="AU286" s="602">
        <v>4.6639615689566719E-4</v>
      </c>
      <c r="AV286" s="601">
        <v>21441</v>
      </c>
      <c r="AW286" s="601">
        <v>36700</v>
      </c>
      <c r="AX286" s="598">
        <v>0.58422343324250681</v>
      </c>
      <c r="AY286" s="695">
        <v>21431</v>
      </c>
      <c r="AZ286" s="600">
        <v>10</v>
      </c>
      <c r="BA286" s="601">
        <v>21441</v>
      </c>
      <c r="BB286" s="601">
        <v>6995</v>
      </c>
      <c r="BC286" s="598">
        <v>0.32639634174793525</v>
      </c>
      <c r="BD286" s="600">
        <v>10</v>
      </c>
      <c r="BE286" s="598">
        <v>1</v>
      </c>
      <c r="BF286" s="601">
        <v>7005</v>
      </c>
      <c r="BG286" s="598">
        <v>0.32671050790541484</v>
      </c>
      <c r="BH286" s="600">
        <v>75</v>
      </c>
      <c r="BI286" s="598">
        <v>1.0706638115631691E-2</v>
      </c>
      <c r="BJ286" s="600">
        <v>43</v>
      </c>
      <c r="BK286" s="600">
        <v>1</v>
      </c>
      <c r="BL286" s="600">
        <v>44</v>
      </c>
      <c r="BM286" s="598">
        <v>0.58666666666666667</v>
      </c>
      <c r="BN286" s="600">
        <v>52</v>
      </c>
      <c r="BO286" s="598">
        <v>7.4232690935046395E-3</v>
      </c>
      <c r="BP286" s="600">
        <v>174</v>
      </c>
      <c r="BQ286" s="598">
        <v>2.4839400428265525E-2</v>
      </c>
      <c r="BR286" s="601">
        <v>226</v>
      </c>
      <c r="BS286" s="598">
        <v>3.2262669521770163E-2</v>
      </c>
      <c r="BT286" s="600">
        <v>1</v>
      </c>
      <c r="BU286" s="598">
        <v>0.125</v>
      </c>
      <c r="BV286" s="600">
        <v>0</v>
      </c>
      <c r="BW286" s="598">
        <v>0</v>
      </c>
    </row>
    <row r="287" spans="1:75" s="4" customFormat="1" x14ac:dyDescent="0.2">
      <c r="A287" s="691" t="s">
        <v>1312</v>
      </c>
      <c r="B287" s="691" t="s">
        <v>1321</v>
      </c>
      <c r="C287" s="691" t="s">
        <v>749</v>
      </c>
      <c r="D287" s="691" t="s">
        <v>527</v>
      </c>
      <c r="E287" s="691" t="s">
        <v>504</v>
      </c>
      <c r="F287" s="691" t="s">
        <v>519</v>
      </c>
      <c r="G287" s="691" t="s">
        <v>315</v>
      </c>
      <c r="H287" s="10" t="s">
        <v>1110</v>
      </c>
      <c r="I287" s="10" t="s">
        <v>935</v>
      </c>
      <c r="J287" s="10" t="s">
        <v>936</v>
      </c>
      <c r="K287" s="692"/>
      <c r="L287" s="692"/>
      <c r="M287" s="693"/>
      <c r="N287" s="692"/>
      <c r="O287" s="692"/>
      <c r="P287" s="692"/>
      <c r="Q287" s="692"/>
      <c r="R287" s="692"/>
      <c r="S287" s="692"/>
      <c r="T287" s="692"/>
      <c r="U287" s="692"/>
      <c r="V287" s="692"/>
      <c r="W287" s="692"/>
      <c r="X287" s="692"/>
      <c r="Y287" s="633"/>
      <c r="Z287" s="694">
        <v>2</v>
      </c>
      <c r="AA287" s="600">
        <v>0</v>
      </c>
      <c r="AB287" s="600">
        <v>7</v>
      </c>
      <c r="AC287" s="123">
        <v>3.5</v>
      </c>
      <c r="AD287" s="601">
        <v>14039</v>
      </c>
      <c r="AE287" s="601">
        <v>5920</v>
      </c>
      <c r="AF287" s="600">
        <v>1</v>
      </c>
      <c r="AG287" s="598">
        <v>0.14285714285714285</v>
      </c>
      <c r="AH287" s="600">
        <v>2</v>
      </c>
      <c r="AI287" s="598"/>
      <c r="AJ287" s="598"/>
      <c r="AK287" s="600">
        <v>1</v>
      </c>
      <c r="AL287" s="598">
        <v>0.5</v>
      </c>
      <c r="AM287" s="600">
        <v>1</v>
      </c>
      <c r="AN287" s="598"/>
      <c r="AO287" s="600">
        <v>3</v>
      </c>
      <c r="AP287" s="598">
        <v>0.42857142857142855</v>
      </c>
      <c r="AQ287" s="600">
        <v>0</v>
      </c>
      <c r="AR287" s="598">
        <v>0</v>
      </c>
      <c r="AS287" s="695">
        <v>28063</v>
      </c>
      <c r="AT287" s="600">
        <v>15</v>
      </c>
      <c r="AU287" s="602">
        <v>5.3422608447895145E-4</v>
      </c>
      <c r="AV287" s="601">
        <v>28078</v>
      </c>
      <c r="AW287" s="601">
        <v>40600</v>
      </c>
      <c r="AX287" s="598">
        <v>0.69157635467980294</v>
      </c>
      <c r="AY287" s="695">
        <v>28063</v>
      </c>
      <c r="AZ287" s="600">
        <v>15</v>
      </c>
      <c r="BA287" s="601">
        <v>28078</v>
      </c>
      <c r="BB287" s="601">
        <v>11828</v>
      </c>
      <c r="BC287" s="598">
        <v>0.42148024088657665</v>
      </c>
      <c r="BD287" s="600">
        <v>12</v>
      </c>
      <c r="BE287" s="598">
        <v>0.8</v>
      </c>
      <c r="BF287" s="601">
        <v>11840</v>
      </c>
      <c r="BG287" s="598">
        <v>0.42168245601538573</v>
      </c>
      <c r="BH287" s="600">
        <v>72</v>
      </c>
      <c r="BI287" s="598">
        <v>6.0810810810810814E-3</v>
      </c>
      <c r="BJ287" s="600">
        <v>57</v>
      </c>
      <c r="BK287" s="600">
        <v>0</v>
      </c>
      <c r="BL287" s="600">
        <v>57</v>
      </c>
      <c r="BM287" s="598">
        <v>0.79166666666666663</v>
      </c>
      <c r="BN287" s="600">
        <v>30</v>
      </c>
      <c r="BO287" s="598">
        <v>2.5337837837837839E-3</v>
      </c>
      <c r="BP287" s="600">
        <v>322</v>
      </c>
      <c r="BQ287" s="598">
        <v>2.7195945945945946E-2</v>
      </c>
      <c r="BR287" s="601">
        <v>352</v>
      </c>
      <c r="BS287" s="598">
        <v>2.9729729729729731E-2</v>
      </c>
      <c r="BT287" s="600">
        <v>2</v>
      </c>
      <c r="BU287" s="598">
        <v>0.2857142857142857</v>
      </c>
      <c r="BV287" s="600">
        <v>0</v>
      </c>
      <c r="BW287" s="598">
        <v>0</v>
      </c>
    </row>
    <row r="288" spans="1:75" s="4" customFormat="1" x14ac:dyDescent="0.2">
      <c r="A288" s="691" t="s">
        <v>1312</v>
      </c>
      <c r="B288" s="691" t="s">
        <v>1321</v>
      </c>
      <c r="C288" s="691" t="s">
        <v>750</v>
      </c>
      <c r="D288" s="691" t="s">
        <v>527</v>
      </c>
      <c r="E288" s="691" t="s">
        <v>504</v>
      </c>
      <c r="F288" s="691" t="s">
        <v>519</v>
      </c>
      <c r="G288" s="691" t="s">
        <v>315</v>
      </c>
      <c r="H288" s="10" t="s">
        <v>1110</v>
      </c>
      <c r="I288" s="10" t="s">
        <v>935</v>
      </c>
      <c r="J288" s="10" t="s">
        <v>936</v>
      </c>
      <c r="K288" s="692"/>
      <c r="L288" s="692"/>
      <c r="M288" s="693"/>
      <c r="N288" s="692"/>
      <c r="O288" s="692"/>
      <c r="P288" s="692"/>
      <c r="Q288" s="692"/>
      <c r="R288" s="692"/>
      <c r="S288" s="692"/>
      <c r="T288" s="692"/>
      <c r="U288" s="692"/>
      <c r="V288" s="692"/>
      <c r="W288" s="692"/>
      <c r="X288" s="692"/>
      <c r="Y288" s="633"/>
      <c r="Z288" s="694">
        <v>2</v>
      </c>
      <c r="AA288" s="600">
        <v>0</v>
      </c>
      <c r="AB288" s="600">
        <v>9</v>
      </c>
      <c r="AC288" s="123">
        <v>4.5</v>
      </c>
      <c r="AD288" s="601">
        <v>13267</v>
      </c>
      <c r="AE288" s="601">
        <v>5128</v>
      </c>
      <c r="AF288" s="600">
        <v>1</v>
      </c>
      <c r="AG288" s="598">
        <v>0.1111111111111111</v>
      </c>
      <c r="AH288" s="600">
        <v>0</v>
      </c>
      <c r="AI288" s="598"/>
      <c r="AJ288" s="598"/>
      <c r="AK288" s="600">
        <v>1</v>
      </c>
      <c r="AL288" s="598">
        <v>0.5</v>
      </c>
      <c r="AM288" s="600">
        <v>1</v>
      </c>
      <c r="AN288" s="598"/>
      <c r="AO288" s="600">
        <v>3</v>
      </c>
      <c r="AP288" s="598">
        <v>0.33333333333333331</v>
      </c>
      <c r="AQ288" s="600">
        <v>1</v>
      </c>
      <c r="AR288" s="598">
        <v>0.5</v>
      </c>
      <c r="AS288" s="695">
        <v>26516</v>
      </c>
      <c r="AT288" s="600">
        <v>18</v>
      </c>
      <c r="AU288" s="602">
        <v>6.7837491520313564E-4</v>
      </c>
      <c r="AV288" s="601">
        <v>26534</v>
      </c>
      <c r="AW288" s="601">
        <v>43900</v>
      </c>
      <c r="AX288" s="598">
        <v>0.60441913439635531</v>
      </c>
      <c r="AY288" s="695">
        <v>26516</v>
      </c>
      <c r="AZ288" s="600">
        <v>18</v>
      </c>
      <c r="BA288" s="601">
        <v>26534</v>
      </c>
      <c r="BB288" s="601">
        <v>10237</v>
      </c>
      <c r="BC288" s="598">
        <v>0.38606878865590588</v>
      </c>
      <c r="BD288" s="600">
        <v>19</v>
      </c>
      <c r="BE288" s="598">
        <v>1.0555555555555556</v>
      </c>
      <c r="BF288" s="601">
        <v>10256</v>
      </c>
      <c r="BG288" s="598">
        <v>0.38652295168463102</v>
      </c>
      <c r="BH288" s="600">
        <v>201</v>
      </c>
      <c r="BI288" s="598">
        <v>1.9598283931357253E-2</v>
      </c>
      <c r="BJ288" s="600">
        <v>134</v>
      </c>
      <c r="BK288" s="600">
        <v>1</v>
      </c>
      <c r="BL288" s="600">
        <v>135</v>
      </c>
      <c r="BM288" s="598">
        <v>0.67164179104477617</v>
      </c>
      <c r="BN288" s="600">
        <v>31</v>
      </c>
      <c r="BO288" s="598">
        <v>3.0226209048361936E-3</v>
      </c>
      <c r="BP288" s="600">
        <v>309</v>
      </c>
      <c r="BQ288" s="598">
        <v>3.0128705148205929E-2</v>
      </c>
      <c r="BR288" s="601">
        <v>340</v>
      </c>
      <c r="BS288" s="598">
        <v>3.3151326053042121E-2</v>
      </c>
      <c r="BT288" s="600">
        <v>2</v>
      </c>
      <c r="BU288" s="598">
        <v>0.22222222222222221</v>
      </c>
      <c r="BV288" s="600">
        <v>0</v>
      </c>
      <c r="BW288" s="598">
        <v>0</v>
      </c>
    </row>
    <row r="289" spans="1:75" s="4" customFormat="1" x14ac:dyDescent="0.2">
      <c r="A289" s="691" t="s">
        <v>751</v>
      </c>
      <c r="B289" s="691" t="s">
        <v>752</v>
      </c>
      <c r="C289" s="691" t="s">
        <v>502</v>
      </c>
      <c r="D289" s="691" t="s">
        <v>509</v>
      </c>
      <c r="E289" s="691" t="s">
        <v>518</v>
      </c>
      <c r="F289" s="691" t="s">
        <v>505</v>
      </c>
      <c r="G289" s="10" t="s">
        <v>927</v>
      </c>
      <c r="H289" s="10" t="s">
        <v>1109</v>
      </c>
      <c r="I289" s="10" t="s">
        <v>934</v>
      </c>
      <c r="J289" s="10"/>
      <c r="K289" s="692" t="s">
        <v>1213</v>
      </c>
      <c r="L289" s="726" t="s">
        <v>1326</v>
      </c>
      <c r="M289" s="726" t="s">
        <v>1327</v>
      </c>
      <c r="N289" s="692" t="s">
        <v>1213</v>
      </c>
      <c r="O289" s="696" t="s">
        <v>1328</v>
      </c>
      <c r="P289" s="692" t="s">
        <v>1211</v>
      </c>
      <c r="Q289" s="692"/>
      <c r="R289" s="692" t="s">
        <v>1214</v>
      </c>
      <c r="S289" s="696">
        <v>31930</v>
      </c>
      <c r="T289" s="696">
        <v>433</v>
      </c>
      <c r="U289" s="696">
        <v>8</v>
      </c>
      <c r="V289" s="696">
        <v>125</v>
      </c>
      <c r="W289" s="696">
        <v>80</v>
      </c>
      <c r="X289" s="696">
        <v>7</v>
      </c>
      <c r="Y289" s="633"/>
      <c r="Z289" s="694">
        <v>1</v>
      </c>
      <c r="AA289" s="600">
        <v>0</v>
      </c>
      <c r="AB289" s="600">
        <v>3</v>
      </c>
      <c r="AC289" s="123">
        <v>3</v>
      </c>
      <c r="AD289" s="601">
        <v>31930</v>
      </c>
      <c r="AE289" s="601">
        <v>16258</v>
      </c>
      <c r="AF289" s="600">
        <v>2</v>
      </c>
      <c r="AG289" s="598">
        <v>0.66666666666666663</v>
      </c>
      <c r="AH289" s="600">
        <v>3</v>
      </c>
      <c r="AI289" s="598" t="s">
        <v>1215</v>
      </c>
      <c r="AJ289" s="598" t="s">
        <v>434</v>
      </c>
      <c r="AK289" s="600">
        <v>1</v>
      </c>
      <c r="AL289" s="598">
        <v>1</v>
      </c>
      <c r="AM289" s="600">
        <v>1</v>
      </c>
      <c r="AN289" s="598"/>
      <c r="AO289" s="600"/>
      <c r="AP289" s="598"/>
      <c r="AQ289" s="600"/>
      <c r="AR289" s="598"/>
      <c r="AS289" s="695">
        <v>31755</v>
      </c>
      <c r="AT289" s="600">
        <v>175</v>
      </c>
      <c r="AU289" s="602">
        <v>5.4807391168180397E-3</v>
      </c>
      <c r="AV289" s="601">
        <v>31930</v>
      </c>
      <c r="AW289" s="601">
        <v>43930</v>
      </c>
      <c r="AX289" s="598">
        <v>0.7268381516048259</v>
      </c>
      <c r="AY289" s="695">
        <v>31755</v>
      </c>
      <c r="AZ289" s="600">
        <v>175</v>
      </c>
      <c r="BA289" s="601">
        <v>31930</v>
      </c>
      <c r="BB289" s="601">
        <v>16112</v>
      </c>
      <c r="BC289" s="598">
        <v>0.50738466383246728</v>
      </c>
      <c r="BD289" s="600">
        <v>146</v>
      </c>
      <c r="BE289" s="598">
        <v>0.8342857142857143</v>
      </c>
      <c r="BF289" s="601">
        <v>16258</v>
      </c>
      <c r="BG289" s="598">
        <v>0.50917632320701534</v>
      </c>
      <c r="BH289" s="600">
        <v>125</v>
      </c>
      <c r="BI289" s="598">
        <v>7.6885225735022758E-3</v>
      </c>
      <c r="BJ289" s="600">
        <v>80</v>
      </c>
      <c r="BK289" s="600">
        <v>7</v>
      </c>
      <c r="BL289" s="600">
        <v>87</v>
      </c>
      <c r="BM289" s="598">
        <v>0.69599999999999995</v>
      </c>
      <c r="BN289" s="600">
        <v>36</v>
      </c>
      <c r="BO289" s="598">
        <v>2.2142945011686555E-3</v>
      </c>
      <c r="BP289" s="600">
        <v>392</v>
      </c>
      <c r="BQ289" s="598">
        <v>2.4111206790503138E-2</v>
      </c>
      <c r="BR289" s="601">
        <v>428</v>
      </c>
      <c r="BS289" s="598">
        <v>2.6325501291671792E-2</v>
      </c>
      <c r="BT289" s="600">
        <v>0</v>
      </c>
      <c r="BU289" s="598">
        <v>0</v>
      </c>
      <c r="BV289" s="600">
        <v>0</v>
      </c>
      <c r="BW289" s="598">
        <v>0</v>
      </c>
    </row>
    <row r="290" spans="1:75" s="4" customFormat="1" x14ac:dyDescent="0.2">
      <c r="A290" s="691" t="s">
        <v>751</v>
      </c>
      <c r="B290" s="691" t="s">
        <v>752</v>
      </c>
      <c r="C290" s="691" t="s">
        <v>753</v>
      </c>
      <c r="D290" s="691" t="s">
        <v>515</v>
      </c>
      <c r="E290" s="691" t="s">
        <v>518</v>
      </c>
      <c r="F290" s="691" t="s">
        <v>505</v>
      </c>
      <c r="G290" s="10" t="s">
        <v>927</v>
      </c>
      <c r="H290" s="10" t="s">
        <v>1109</v>
      </c>
      <c r="I290" s="10" t="s">
        <v>934</v>
      </c>
      <c r="J290" s="10"/>
      <c r="K290" s="692"/>
      <c r="L290" s="692"/>
      <c r="M290" s="693"/>
      <c r="N290" s="692"/>
      <c r="O290" s="692"/>
      <c r="P290" s="692"/>
      <c r="Q290" s="692"/>
      <c r="R290" s="692"/>
      <c r="S290" s="692"/>
      <c r="T290" s="692"/>
      <c r="U290" s="692"/>
      <c r="V290" s="692"/>
      <c r="W290" s="692"/>
      <c r="X290" s="692"/>
      <c r="Y290" s="633"/>
      <c r="Z290" s="694">
        <v>7</v>
      </c>
      <c r="AA290" s="600">
        <v>0</v>
      </c>
      <c r="AB290" s="600">
        <v>20</v>
      </c>
      <c r="AC290" s="123">
        <v>2.8571428571428572</v>
      </c>
      <c r="AD290" s="601">
        <v>2551.1428571428573</v>
      </c>
      <c r="AE290" s="601">
        <v>1342.1428571428571</v>
      </c>
      <c r="AF290" s="600">
        <v>7</v>
      </c>
      <c r="AG290" s="598">
        <v>0.35</v>
      </c>
      <c r="AH290" s="600">
        <v>2</v>
      </c>
      <c r="AI290" s="598"/>
      <c r="AJ290" s="598"/>
      <c r="AK290" s="600">
        <v>5</v>
      </c>
      <c r="AL290" s="598">
        <v>0.7142857142857143</v>
      </c>
      <c r="AM290" s="600">
        <v>5</v>
      </c>
      <c r="AN290" s="598"/>
      <c r="AO290" s="600">
        <v>0</v>
      </c>
      <c r="AP290" s="598">
        <v>0</v>
      </c>
      <c r="AQ290" s="600">
        <v>0</v>
      </c>
      <c r="AR290" s="598">
        <v>0</v>
      </c>
      <c r="AS290" s="695">
        <v>17849</v>
      </c>
      <c r="AT290" s="600">
        <v>9</v>
      </c>
      <c r="AU290" s="602">
        <v>5.0397580916116032E-4</v>
      </c>
      <c r="AV290" s="601">
        <v>17858</v>
      </c>
      <c r="AW290" s="601">
        <v>24400</v>
      </c>
      <c r="AX290" s="598">
        <v>0.73188524590163939</v>
      </c>
      <c r="AY290" s="695">
        <v>17849</v>
      </c>
      <c r="AZ290" s="600">
        <v>9</v>
      </c>
      <c r="BA290" s="601">
        <v>17858</v>
      </c>
      <c r="BB290" s="601">
        <v>9386</v>
      </c>
      <c r="BC290" s="598">
        <v>0.52585579024034956</v>
      </c>
      <c r="BD290" s="600">
        <v>9</v>
      </c>
      <c r="BE290" s="598">
        <v>1</v>
      </c>
      <c r="BF290" s="601">
        <v>9395</v>
      </c>
      <c r="BG290" s="598">
        <v>0.52609474745212226</v>
      </c>
      <c r="BH290" s="600">
        <v>74</v>
      </c>
      <c r="BI290" s="598">
        <v>7.8765300691857366E-3</v>
      </c>
      <c r="BJ290" s="600">
        <v>52</v>
      </c>
      <c r="BK290" s="600">
        <v>1</v>
      </c>
      <c r="BL290" s="600">
        <v>53</v>
      </c>
      <c r="BM290" s="598">
        <v>0.71621621621621623</v>
      </c>
      <c r="BN290" s="600">
        <v>56</v>
      </c>
      <c r="BO290" s="598">
        <v>5.960617349654071E-3</v>
      </c>
      <c r="BP290" s="600">
        <v>410</v>
      </c>
      <c r="BQ290" s="598">
        <v>4.3640234167110166E-2</v>
      </c>
      <c r="BR290" s="601">
        <v>466</v>
      </c>
      <c r="BS290" s="598">
        <v>4.9600851516764237E-2</v>
      </c>
      <c r="BT290" s="600">
        <v>7</v>
      </c>
      <c r="BU290" s="598">
        <v>0.35</v>
      </c>
      <c r="BV290" s="600">
        <v>3</v>
      </c>
      <c r="BW290" s="598">
        <v>0.42857142857142855</v>
      </c>
    </row>
    <row r="291" spans="1:75" s="4" customFormat="1" x14ac:dyDescent="0.2">
      <c r="A291" s="691" t="s">
        <v>751</v>
      </c>
      <c r="B291" s="691" t="s">
        <v>752</v>
      </c>
      <c r="C291" s="691" t="s">
        <v>1329</v>
      </c>
      <c r="D291" s="691" t="s">
        <v>515</v>
      </c>
      <c r="E291" s="691" t="s">
        <v>518</v>
      </c>
      <c r="F291" s="691" t="s">
        <v>505</v>
      </c>
      <c r="G291" s="10" t="s">
        <v>927</v>
      </c>
      <c r="H291" s="10" t="s">
        <v>1109</v>
      </c>
      <c r="I291" s="10" t="s">
        <v>934</v>
      </c>
      <c r="J291" s="10"/>
      <c r="K291" s="692"/>
      <c r="L291" s="692"/>
      <c r="M291" s="693"/>
      <c r="N291" s="692"/>
      <c r="O291" s="692"/>
      <c r="P291" s="692"/>
      <c r="Q291" s="692"/>
      <c r="R291" s="692"/>
      <c r="S291" s="692"/>
      <c r="T291" s="692"/>
      <c r="U291" s="692"/>
      <c r="V291" s="692"/>
      <c r="W291" s="692"/>
      <c r="X291" s="692"/>
      <c r="Y291" s="633"/>
      <c r="Z291" s="694">
        <v>1</v>
      </c>
      <c r="AA291" s="600">
        <v>0</v>
      </c>
      <c r="AB291" s="600">
        <v>2</v>
      </c>
      <c r="AC291" s="123">
        <v>2</v>
      </c>
      <c r="AD291" s="601">
        <v>2089</v>
      </c>
      <c r="AE291" s="601">
        <v>1131</v>
      </c>
      <c r="AF291" s="600">
        <v>1</v>
      </c>
      <c r="AG291" s="598">
        <v>0.5</v>
      </c>
      <c r="AH291" s="600">
        <v>0</v>
      </c>
      <c r="AI291" s="598"/>
      <c r="AJ291" s="598"/>
      <c r="AK291" s="600">
        <v>1</v>
      </c>
      <c r="AL291" s="598">
        <v>1</v>
      </c>
      <c r="AM291" s="600">
        <v>1</v>
      </c>
      <c r="AN291" s="598"/>
      <c r="AO291" s="600">
        <v>0</v>
      </c>
      <c r="AP291" s="598">
        <v>0</v>
      </c>
      <c r="AQ291" s="600">
        <v>0</v>
      </c>
      <c r="AR291" s="598">
        <v>0</v>
      </c>
      <c r="AS291" s="695">
        <v>2004</v>
      </c>
      <c r="AT291" s="600">
        <v>85</v>
      </c>
      <c r="AU291" s="602">
        <v>4.0689325035902349E-2</v>
      </c>
      <c r="AV291" s="601">
        <v>2089</v>
      </c>
      <c r="AW291" s="601">
        <v>2820</v>
      </c>
      <c r="AX291" s="598">
        <v>0.74078014184397167</v>
      </c>
      <c r="AY291" s="695">
        <v>2004</v>
      </c>
      <c r="AZ291" s="600">
        <v>85</v>
      </c>
      <c r="BA291" s="601">
        <v>2089</v>
      </c>
      <c r="BB291" s="601">
        <v>1057</v>
      </c>
      <c r="BC291" s="598">
        <v>0.52744510978043913</v>
      </c>
      <c r="BD291" s="600">
        <v>74</v>
      </c>
      <c r="BE291" s="598">
        <v>0.87058823529411766</v>
      </c>
      <c r="BF291" s="601">
        <v>1131</v>
      </c>
      <c r="BG291" s="598">
        <v>0.54140737194830058</v>
      </c>
      <c r="BH291" s="600">
        <v>12</v>
      </c>
      <c r="BI291" s="598">
        <v>1.0610079575596816E-2</v>
      </c>
      <c r="BJ291" s="600">
        <v>6</v>
      </c>
      <c r="BK291" s="600">
        <v>3</v>
      </c>
      <c r="BL291" s="600">
        <v>9</v>
      </c>
      <c r="BM291" s="598">
        <v>0.75</v>
      </c>
      <c r="BN291" s="600">
        <v>4</v>
      </c>
      <c r="BO291" s="598">
        <v>3.5366931918656055E-3</v>
      </c>
      <c r="BP291" s="600">
        <v>15</v>
      </c>
      <c r="BQ291" s="598">
        <v>1.3262599469496022E-2</v>
      </c>
      <c r="BR291" s="601">
        <v>19</v>
      </c>
      <c r="BS291" s="598">
        <v>1.6799292661361626E-2</v>
      </c>
      <c r="BT291" s="600">
        <v>0</v>
      </c>
      <c r="BU291" s="598">
        <v>0</v>
      </c>
      <c r="BV291" s="600">
        <v>0</v>
      </c>
      <c r="BW291" s="598">
        <v>0</v>
      </c>
    </row>
    <row r="292" spans="1:75" s="4" customFormat="1" x14ac:dyDescent="0.2">
      <c r="A292" s="691" t="s">
        <v>751</v>
      </c>
      <c r="B292" s="691" t="s">
        <v>752</v>
      </c>
      <c r="C292" s="691" t="s">
        <v>1330</v>
      </c>
      <c r="D292" s="691" t="s">
        <v>515</v>
      </c>
      <c r="E292" s="691" t="s">
        <v>518</v>
      </c>
      <c r="F292" s="691" t="s">
        <v>505</v>
      </c>
      <c r="G292" s="10" t="s">
        <v>927</v>
      </c>
      <c r="H292" s="10" t="s">
        <v>1109</v>
      </c>
      <c r="I292" s="10" t="s">
        <v>934</v>
      </c>
      <c r="J292" s="10"/>
      <c r="K292" s="692"/>
      <c r="L292" s="692"/>
      <c r="M292" s="693"/>
      <c r="N292" s="692"/>
      <c r="O292" s="692"/>
      <c r="P292" s="692"/>
      <c r="Q292" s="692"/>
      <c r="R292" s="692"/>
      <c r="S292" s="692"/>
      <c r="T292" s="692"/>
      <c r="U292" s="692"/>
      <c r="V292" s="692"/>
      <c r="W292" s="692"/>
      <c r="X292" s="692"/>
      <c r="Y292" s="692" t="s">
        <v>510</v>
      </c>
      <c r="Z292" s="694">
        <v>2</v>
      </c>
      <c r="AA292" s="694">
        <v>2</v>
      </c>
      <c r="AB292" s="694">
        <v>2</v>
      </c>
      <c r="AC292" s="123">
        <v>1</v>
      </c>
      <c r="AD292" s="601">
        <v>2083</v>
      </c>
      <c r="AE292" s="601"/>
      <c r="AF292" s="600">
        <v>2</v>
      </c>
      <c r="AG292" s="598">
        <v>1</v>
      </c>
      <c r="AH292" s="600">
        <v>0</v>
      </c>
      <c r="AI292" s="598"/>
      <c r="AJ292" s="598"/>
      <c r="AK292" s="600">
        <v>2</v>
      </c>
      <c r="AL292" s="598">
        <v>1</v>
      </c>
      <c r="AM292" s="600">
        <v>2</v>
      </c>
      <c r="AN292" s="598"/>
      <c r="AO292" s="600">
        <v>0</v>
      </c>
      <c r="AP292" s="598">
        <v>0</v>
      </c>
      <c r="AQ292" s="600">
        <v>0</v>
      </c>
      <c r="AR292" s="598">
        <v>0</v>
      </c>
      <c r="AS292" s="695">
        <v>4089</v>
      </c>
      <c r="AT292" s="600">
        <v>77</v>
      </c>
      <c r="AU292" s="602">
        <v>1.8482957273163705E-2</v>
      </c>
      <c r="AV292" s="601">
        <v>4166</v>
      </c>
      <c r="AW292" s="601">
        <v>5460</v>
      </c>
      <c r="AX292" s="598">
        <v>0.76300366300366296</v>
      </c>
      <c r="AY292" s="601"/>
      <c r="AZ292" s="601"/>
      <c r="BA292" s="601"/>
      <c r="BB292" s="600"/>
      <c r="BC292" s="598"/>
      <c r="BD292" s="600"/>
      <c r="BE292" s="598"/>
      <c r="BF292" s="600"/>
      <c r="BG292" s="598"/>
      <c r="BH292" s="600" t="s">
        <v>323</v>
      </c>
      <c r="BI292" s="598"/>
      <c r="BJ292" s="600"/>
      <c r="BK292" s="600"/>
      <c r="BL292" s="600"/>
      <c r="BM292" s="598"/>
      <c r="BN292" s="600"/>
      <c r="BO292" s="598"/>
      <c r="BP292" s="600"/>
      <c r="BQ292" s="598"/>
      <c r="BR292" s="601"/>
      <c r="BS292" s="598"/>
      <c r="BT292" s="600">
        <v>0</v>
      </c>
      <c r="BU292" s="598">
        <v>0</v>
      </c>
      <c r="BV292" s="600">
        <v>0</v>
      </c>
      <c r="BW292" s="598">
        <v>0</v>
      </c>
    </row>
    <row r="293" spans="1:75" s="4" customFormat="1" x14ac:dyDescent="0.2">
      <c r="A293" s="691" t="s">
        <v>751</v>
      </c>
      <c r="B293" s="691" t="s">
        <v>752</v>
      </c>
      <c r="C293" s="691" t="s">
        <v>754</v>
      </c>
      <c r="D293" s="691" t="s">
        <v>515</v>
      </c>
      <c r="E293" s="691" t="s">
        <v>518</v>
      </c>
      <c r="F293" s="691" t="s">
        <v>505</v>
      </c>
      <c r="G293" s="10" t="s">
        <v>927</v>
      </c>
      <c r="H293" s="10" t="s">
        <v>1109</v>
      </c>
      <c r="I293" s="10" t="s">
        <v>934</v>
      </c>
      <c r="J293" s="10"/>
      <c r="K293" s="692"/>
      <c r="L293" s="692"/>
      <c r="M293" s="693"/>
      <c r="N293" s="692"/>
      <c r="O293" s="692"/>
      <c r="P293" s="692"/>
      <c r="Q293" s="692"/>
      <c r="R293" s="692"/>
      <c r="S293" s="692"/>
      <c r="T293" s="692"/>
      <c r="U293" s="692"/>
      <c r="V293" s="692"/>
      <c r="W293" s="692"/>
      <c r="X293" s="692"/>
      <c r="Y293" s="633"/>
      <c r="Z293" s="694">
        <v>3</v>
      </c>
      <c r="AA293" s="600">
        <v>0</v>
      </c>
      <c r="AB293" s="600">
        <v>5</v>
      </c>
      <c r="AC293" s="123">
        <v>1.6666666666666667</v>
      </c>
      <c r="AD293" s="601">
        <v>2605.6666666666665</v>
      </c>
      <c r="AE293" s="601">
        <v>1321.6666666666667</v>
      </c>
      <c r="AF293" s="600">
        <v>3</v>
      </c>
      <c r="AG293" s="598">
        <v>0.6</v>
      </c>
      <c r="AH293" s="600">
        <v>1</v>
      </c>
      <c r="AI293" s="598"/>
      <c r="AJ293" s="598"/>
      <c r="AK293" s="600">
        <v>3</v>
      </c>
      <c r="AL293" s="598">
        <v>1</v>
      </c>
      <c r="AM293" s="600">
        <v>3</v>
      </c>
      <c r="AN293" s="598"/>
      <c r="AO293" s="600">
        <v>0</v>
      </c>
      <c r="AP293" s="598">
        <v>0</v>
      </c>
      <c r="AQ293" s="600">
        <v>0</v>
      </c>
      <c r="AR293" s="598">
        <v>0</v>
      </c>
      <c r="AS293" s="695">
        <v>7813</v>
      </c>
      <c r="AT293" s="600">
        <v>4</v>
      </c>
      <c r="AU293" s="602">
        <v>5.1170525777152363E-4</v>
      </c>
      <c r="AV293" s="601">
        <v>7817</v>
      </c>
      <c r="AW293" s="601">
        <v>11250</v>
      </c>
      <c r="AX293" s="598">
        <v>0.69484444444444449</v>
      </c>
      <c r="AY293" s="695">
        <v>7813</v>
      </c>
      <c r="AZ293" s="600">
        <v>4</v>
      </c>
      <c r="BA293" s="601">
        <v>7817</v>
      </c>
      <c r="BB293" s="601">
        <v>3960</v>
      </c>
      <c r="BC293" s="598">
        <v>0.50684756175604762</v>
      </c>
      <c r="BD293" s="600">
        <v>5</v>
      </c>
      <c r="BE293" s="598">
        <v>1.25</v>
      </c>
      <c r="BF293" s="601">
        <v>3965</v>
      </c>
      <c r="BG293" s="598">
        <v>0.50722783676602279</v>
      </c>
      <c r="BH293" s="600">
        <v>32</v>
      </c>
      <c r="BI293" s="598">
        <v>8.0706179066834804E-3</v>
      </c>
      <c r="BJ293" s="600">
        <v>20</v>
      </c>
      <c r="BK293" s="600">
        <v>1</v>
      </c>
      <c r="BL293" s="600">
        <v>21</v>
      </c>
      <c r="BM293" s="598">
        <v>0.65625</v>
      </c>
      <c r="BN293" s="600">
        <v>31</v>
      </c>
      <c r="BO293" s="598">
        <v>7.8184110970996226E-3</v>
      </c>
      <c r="BP293" s="600">
        <v>76</v>
      </c>
      <c r="BQ293" s="598">
        <v>1.9167717528373266E-2</v>
      </c>
      <c r="BR293" s="601">
        <v>107</v>
      </c>
      <c r="BS293" s="598">
        <v>2.6986128625472887E-2</v>
      </c>
      <c r="BT293" s="600">
        <v>0</v>
      </c>
      <c r="BU293" s="598">
        <v>0</v>
      </c>
      <c r="BV293" s="600">
        <v>0</v>
      </c>
      <c r="BW293" s="598">
        <v>0</v>
      </c>
    </row>
    <row r="294" spans="1:75" s="4" customFormat="1" x14ac:dyDescent="0.2">
      <c r="A294" s="691" t="s">
        <v>755</v>
      </c>
      <c r="B294" s="691" t="s">
        <v>756</v>
      </c>
      <c r="C294" s="691" t="s">
        <v>502</v>
      </c>
      <c r="D294" s="691" t="s">
        <v>503</v>
      </c>
      <c r="E294" s="691" t="s">
        <v>504</v>
      </c>
      <c r="F294" s="691" t="s">
        <v>519</v>
      </c>
      <c r="G294" s="691" t="s">
        <v>320</v>
      </c>
      <c r="H294" s="10" t="s">
        <v>1109</v>
      </c>
      <c r="I294" s="10" t="s">
        <v>934</v>
      </c>
      <c r="J294" s="591"/>
      <c r="K294" s="692"/>
      <c r="L294" s="692"/>
      <c r="M294" s="693"/>
      <c r="N294" s="692"/>
      <c r="O294" s="692"/>
      <c r="P294" s="692"/>
      <c r="Q294" s="692"/>
      <c r="R294" s="692"/>
      <c r="S294" s="692"/>
      <c r="T294" s="692"/>
      <c r="U294" s="692"/>
      <c r="V294" s="692"/>
      <c r="W294" s="692"/>
      <c r="X294" s="692"/>
      <c r="Y294" s="633" t="s">
        <v>1210</v>
      </c>
      <c r="Z294" s="694">
        <v>6</v>
      </c>
      <c r="AA294" s="600">
        <v>0</v>
      </c>
      <c r="AB294" s="600">
        <v>13</v>
      </c>
      <c r="AC294" s="123">
        <v>2.1666666666666665</v>
      </c>
      <c r="AD294" s="601">
        <v>2705.8333333333335</v>
      </c>
      <c r="AE294" s="601">
        <v>1569</v>
      </c>
      <c r="AF294" s="600"/>
      <c r="AG294" s="598"/>
      <c r="AH294" s="600"/>
      <c r="AI294" s="598"/>
      <c r="AJ294" s="598"/>
      <c r="AK294" s="600"/>
      <c r="AL294" s="598"/>
      <c r="AM294" s="600"/>
      <c r="AN294" s="598"/>
      <c r="AO294" s="600">
        <v>4</v>
      </c>
      <c r="AP294" s="598">
        <v>0.30769230769230771</v>
      </c>
      <c r="AQ294" s="600">
        <v>3</v>
      </c>
      <c r="AR294" s="598">
        <v>0.5</v>
      </c>
      <c r="AS294" s="695">
        <v>16235</v>
      </c>
      <c r="AT294" s="600"/>
      <c r="AU294" s="602"/>
      <c r="AV294" s="601">
        <v>16235</v>
      </c>
      <c r="AW294" s="601"/>
      <c r="AX294" s="598"/>
      <c r="AY294" s="695">
        <v>16235</v>
      </c>
      <c r="AZ294" s="600"/>
      <c r="BA294" s="601">
        <v>16235</v>
      </c>
      <c r="BB294" s="601">
        <v>9414</v>
      </c>
      <c r="BC294" s="598">
        <v>0.57985833076686177</v>
      </c>
      <c r="BD294" s="600"/>
      <c r="BE294" s="598"/>
      <c r="BF294" s="601">
        <v>9414</v>
      </c>
      <c r="BG294" s="598">
        <v>0.57985833076686177</v>
      </c>
      <c r="BH294" s="600">
        <v>68</v>
      </c>
      <c r="BI294" s="598">
        <v>7.2232844699383894E-3</v>
      </c>
      <c r="BJ294" s="600">
        <v>60</v>
      </c>
      <c r="BK294" s="600"/>
      <c r="BL294" s="600">
        <v>60</v>
      </c>
      <c r="BM294" s="598">
        <v>0.88235294117647056</v>
      </c>
      <c r="BN294" s="600">
        <v>25</v>
      </c>
      <c r="BO294" s="598">
        <v>2.6556192904185257E-3</v>
      </c>
      <c r="BP294" s="600">
        <v>391</v>
      </c>
      <c r="BQ294" s="598">
        <v>4.1533885702145737E-2</v>
      </c>
      <c r="BR294" s="601">
        <v>416</v>
      </c>
      <c r="BS294" s="598">
        <v>4.4189504992564264E-2</v>
      </c>
      <c r="BT294" s="600">
        <v>1</v>
      </c>
      <c r="BU294" s="598">
        <v>7.6923076923076927E-2</v>
      </c>
      <c r="BV294" s="600">
        <v>0</v>
      </c>
      <c r="BW294" s="598">
        <v>0</v>
      </c>
    </row>
    <row r="295" spans="1:75" s="4" customFormat="1" x14ac:dyDescent="0.2">
      <c r="A295" s="691" t="s">
        <v>755</v>
      </c>
      <c r="B295" s="691" t="s">
        <v>757</v>
      </c>
      <c r="C295" s="691" t="s">
        <v>502</v>
      </c>
      <c r="D295" s="691" t="s">
        <v>542</v>
      </c>
      <c r="E295" s="691" t="s">
        <v>504</v>
      </c>
      <c r="F295" s="691" t="s">
        <v>519</v>
      </c>
      <c r="G295" s="691" t="s">
        <v>320</v>
      </c>
      <c r="H295" s="10" t="s">
        <v>1109</v>
      </c>
      <c r="I295" s="10" t="s">
        <v>934</v>
      </c>
      <c r="J295" s="154"/>
      <c r="K295" s="692"/>
      <c r="L295" s="692"/>
      <c r="M295" s="693"/>
      <c r="N295" s="692"/>
      <c r="O295" s="692"/>
      <c r="P295" s="692"/>
      <c r="Q295" s="692"/>
      <c r="R295" s="692"/>
      <c r="S295" s="692"/>
      <c r="T295" s="692"/>
      <c r="U295" s="692"/>
      <c r="V295" s="692"/>
      <c r="W295" s="692"/>
      <c r="X295" s="692"/>
      <c r="Y295" s="633" t="s">
        <v>1210</v>
      </c>
      <c r="Z295" s="694">
        <v>4</v>
      </c>
      <c r="AA295" s="600">
        <v>0</v>
      </c>
      <c r="AB295" s="600">
        <v>7</v>
      </c>
      <c r="AC295" s="123">
        <v>1.75</v>
      </c>
      <c r="AD295" s="601">
        <v>3391.5</v>
      </c>
      <c r="AE295" s="601">
        <v>1912.25</v>
      </c>
      <c r="AF295" s="600"/>
      <c r="AG295" s="598"/>
      <c r="AH295" s="600"/>
      <c r="AI295" s="598"/>
      <c r="AJ295" s="598"/>
      <c r="AK295" s="600"/>
      <c r="AL295" s="598"/>
      <c r="AM295" s="600"/>
      <c r="AN295" s="598"/>
      <c r="AO295" s="600">
        <v>0</v>
      </c>
      <c r="AP295" s="598">
        <v>0</v>
      </c>
      <c r="AQ295" s="600">
        <v>0</v>
      </c>
      <c r="AR295" s="598">
        <v>0</v>
      </c>
      <c r="AS295" s="695">
        <v>13566</v>
      </c>
      <c r="AT295" s="600"/>
      <c r="AU295" s="602"/>
      <c r="AV295" s="601">
        <v>13566</v>
      </c>
      <c r="AW295" s="601"/>
      <c r="AX295" s="598"/>
      <c r="AY295" s="695">
        <v>13566</v>
      </c>
      <c r="AZ295" s="600"/>
      <c r="BA295" s="601">
        <v>13566</v>
      </c>
      <c r="BB295" s="601">
        <v>7649</v>
      </c>
      <c r="BC295" s="598">
        <v>0.56383606074008552</v>
      </c>
      <c r="BD295" s="600"/>
      <c r="BE295" s="598"/>
      <c r="BF295" s="601">
        <v>7649</v>
      </c>
      <c r="BG295" s="598">
        <v>0.56383606074008552</v>
      </c>
      <c r="BH295" s="600">
        <v>57</v>
      </c>
      <c r="BI295" s="598">
        <v>7.4519545038567135E-3</v>
      </c>
      <c r="BJ295" s="600">
        <v>57</v>
      </c>
      <c r="BK295" s="600"/>
      <c r="BL295" s="600">
        <v>57</v>
      </c>
      <c r="BM295" s="598">
        <v>1</v>
      </c>
      <c r="BN295" s="600">
        <v>7</v>
      </c>
      <c r="BO295" s="598">
        <v>9.1515230749117534E-4</v>
      </c>
      <c r="BP295" s="600">
        <v>360</v>
      </c>
      <c r="BQ295" s="598">
        <v>4.7064975813831872E-2</v>
      </c>
      <c r="BR295" s="601">
        <v>367</v>
      </c>
      <c r="BS295" s="598">
        <v>4.7980128121323046E-2</v>
      </c>
      <c r="BT295" s="600">
        <v>2</v>
      </c>
      <c r="BU295" s="598">
        <v>0.2857142857142857</v>
      </c>
      <c r="BV295" s="600">
        <v>0</v>
      </c>
      <c r="BW295" s="598">
        <v>0</v>
      </c>
    </row>
    <row r="296" spans="1:75" s="4" customFormat="1" x14ac:dyDescent="0.2">
      <c r="A296" s="691" t="s">
        <v>755</v>
      </c>
      <c r="B296" s="691" t="s">
        <v>758</v>
      </c>
      <c r="C296" s="691" t="s">
        <v>502</v>
      </c>
      <c r="D296" s="691" t="s">
        <v>542</v>
      </c>
      <c r="E296" s="691" t="s">
        <v>504</v>
      </c>
      <c r="F296" s="691" t="s">
        <v>519</v>
      </c>
      <c r="G296" s="691" t="s">
        <v>320</v>
      </c>
      <c r="H296" s="10" t="s">
        <v>1109</v>
      </c>
      <c r="I296" s="10" t="s">
        <v>934</v>
      </c>
      <c r="J296" s="10"/>
      <c r="K296" s="692"/>
      <c r="L296" s="692"/>
      <c r="M296" s="693"/>
      <c r="N296" s="692"/>
      <c r="O296" s="692"/>
      <c r="P296" s="692"/>
      <c r="Q296" s="692"/>
      <c r="R296" s="692"/>
      <c r="S296" s="692"/>
      <c r="T296" s="692"/>
      <c r="U296" s="692"/>
      <c r="V296" s="692"/>
      <c r="W296" s="692"/>
      <c r="X296" s="692"/>
      <c r="Y296" s="633" t="s">
        <v>1210</v>
      </c>
      <c r="Z296" s="694">
        <v>2</v>
      </c>
      <c r="AA296" s="694">
        <v>2</v>
      </c>
      <c r="AB296" s="694">
        <v>2</v>
      </c>
      <c r="AC296" s="123">
        <v>1</v>
      </c>
      <c r="AD296" s="601">
        <v>2655</v>
      </c>
      <c r="AE296" s="601"/>
      <c r="AF296" s="600"/>
      <c r="AG296" s="598"/>
      <c r="AH296" s="600"/>
      <c r="AI296" s="598"/>
      <c r="AJ296" s="598"/>
      <c r="AK296" s="600"/>
      <c r="AL296" s="598"/>
      <c r="AM296" s="600"/>
      <c r="AN296" s="598"/>
      <c r="AO296" s="600">
        <v>2</v>
      </c>
      <c r="AP296" s="598">
        <v>1</v>
      </c>
      <c r="AQ296" s="600">
        <v>2</v>
      </c>
      <c r="AR296" s="598">
        <v>1</v>
      </c>
      <c r="AS296" s="695">
        <v>5310</v>
      </c>
      <c r="AT296" s="600"/>
      <c r="AU296" s="602"/>
      <c r="AV296" s="601">
        <v>5310</v>
      </c>
      <c r="AW296" s="601"/>
      <c r="AX296" s="598"/>
      <c r="AY296" s="601"/>
      <c r="AZ296" s="601"/>
      <c r="BA296" s="601"/>
      <c r="BB296" s="600"/>
      <c r="BC296" s="598"/>
      <c r="BD296" s="600"/>
      <c r="BE296" s="598"/>
      <c r="BF296" s="600"/>
      <c r="BG296" s="598"/>
      <c r="BH296" s="600" t="s">
        <v>323</v>
      </c>
      <c r="BI296" s="598"/>
      <c r="BJ296" s="600"/>
      <c r="BK296" s="600"/>
      <c r="BL296" s="600"/>
      <c r="BM296" s="598"/>
      <c r="BN296" s="600"/>
      <c r="BO296" s="598"/>
      <c r="BP296" s="600"/>
      <c r="BQ296" s="598"/>
      <c r="BR296" s="601"/>
      <c r="BS296" s="598"/>
      <c r="BT296" s="600">
        <v>1</v>
      </c>
      <c r="BU296" s="598">
        <v>0.5</v>
      </c>
      <c r="BV296" s="600">
        <v>1</v>
      </c>
      <c r="BW296" s="598">
        <v>0.5</v>
      </c>
    </row>
    <row r="297" spans="1:75" s="4" customFormat="1" x14ac:dyDescent="0.2">
      <c r="A297" s="691" t="s">
        <v>755</v>
      </c>
      <c r="B297" s="691" t="s">
        <v>759</v>
      </c>
      <c r="C297" s="691" t="s">
        <v>502</v>
      </c>
      <c r="D297" s="691" t="s">
        <v>509</v>
      </c>
      <c r="E297" s="691" t="s">
        <v>504</v>
      </c>
      <c r="F297" s="691" t="s">
        <v>519</v>
      </c>
      <c r="G297" s="691" t="s">
        <v>320</v>
      </c>
      <c r="H297" s="10" t="s">
        <v>1109</v>
      </c>
      <c r="I297" s="10" t="s">
        <v>934</v>
      </c>
      <c r="J297" s="10"/>
      <c r="K297" s="692" t="s">
        <v>1213</v>
      </c>
      <c r="L297" s="699" t="s">
        <v>1300</v>
      </c>
      <c r="M297" s="699" t="s">
        <v>1310</v>
      </c>
      <c r="N297" s="692" t="s">
        <v>1211</v>
      </c>
      <c r="O297" s="692"/>
      <c r="P297" s="692" t="s">
        <v>1211</v>
      </c>
      <c r="Q297" s="692"/>
      <c r="R297" s="692" t="s">
        <v>1217</v>
      </c>
      <c r="S297" s="696">
        <v>17032</v>
      </c>
      <c r="T297" s="696">
        <v>256</v>
      </c>
      <c r="U297" s="696">
        <v>49</v>
      </c>
      <c r="V297" s="696">
        <v>72</v>
      </c>
      <c r="W297" s="696">
        <v>62</v>
      </c>
      <c r="X297" s="696">
        <v>2</v>
      </c>
      <c r="Y297" s="633"/>
      <c r="Z297" s="694">
        <v>1</v>
      </c>
      <c r="AA297" s="600">
        <v>0</v>
      </c>
      <c r="AB297" s="600">
        <v>6</v>
      </c>
      <c r="AC297" s="123">
        <v>6</v>
      </c>
      <c r="AD297" s="601">
        <v>17055</v>
      </c>
      <c r="AE297" s="601">
        <v>9921</v>
      </c>
      <c r="AF297" s="600">
        <v>4</v>
      </c>
      <c r="AG297" s="598">
        <v>0.66666666666666663</v>
      </c>
      <c r="AH297" s="600">
        <v>4</v>
      </c>
      <c r="AI297" s="598"/>
      <c r="AJ297" s="598" t="s">
        <v>310</v>
      </c>
      <c r="AK297" s="600">
        <v>0</v>
      </c>
      <c r="AL297" s="598">
        <v>0</v>
      </c>
      <c r="AM297" s="600">
        <v>1</v>
      </c>
      <c r="AN297" s="598"/>
      <c r="AO297" s="600"/>
      <c r="AP297" s="598"/>
      <c r="AQ297" s="600"/>
      <c r="AR297" s="598"/>
      <c r="AS297" s="695">
        <v>16987</v>
      </c>
      <c r="AT297" s="600">
        <v>68</v>
      </c>
      <c r="AU297" s="602">
        <v>3.9871005570214016E-3</v>
      </c>
      <c r="AV297" s="601">
        <v>17055</v>
      </c>
      <c r="AW297" s="601">
        <v>23120</v>
      </c>
      <c r="AX297" s="598">
        <v>0.73767301038062283</v>
      </c>
      <c r="AY297" s="695">
        <v>16987</v>
      </c>
      <c r="AZ297" s="600">
        <v>68</v>
      </c>
      <c r="BA297" s="601">
        <v>17055</v>
      </c>
      <c r="BB297" s="601">
        <v>9859</v>
      </c>
      <c r="BC297" s="598">
        <v>0.5803850002943427</v>
      </c>
      <c r="BD297" s="600">
        <v>62</v>
      </c>
      <c r="BE297" s="598">
        <v>0.91176470588235292</v>
      </c>
      <c r="BF297" s="601">
        <v>9921</v>
      </c>
      <c r="BG297" s="598">
        <v>0.58170624450307828</v>
      </c>
      <c r="BH297" s="600">
        <v>68</v>
      </c>
      <c r="BI297" s="598">
        <v>6.8541477673621613E-3</v>
      </c>
      <c r="BJ297" s="600">
        <v>62</v>
      </c>
      <c r="BK297" s="600">
        <v>2</v>
      </c>
      <c r="BL297" s="600">
        <v>64</v>
      </c>
      <c r="BM297" s="598">
        <v>0.94117647058823528</v>
      </c>
      <c r="BN297" s="600">
        <v>31</v>
      </c>
      <c r="BO297" s="598">
        <v>3.1246850115915735E-3</v>
      </c>
      <c r="BP297" s="600">
        <v>100</v>
      </c>
      <c r="BQ297" s="598">
        <v>1.0079629069650237E-2</v>
      </c>
      <c r="BR297" s="601">
        <v>131</v>
      </c>
      <c r="BS297" s="598">
        <v>1.320431408124181E-2</v>
      </c>
      <c r="BT297" s="600">
        <v>0</v>
      </c>
      <c r="BU297" s="598">
        <v>0</v>
      </c>
      <c r="BV297" s="600">
        <v>0</v>
      </c>
      <c r="BW297" s="598">
        <v>0</v>
      </c>
    </row>
    <row r="298" spans="1:75" s="4" customFormat="1" x14ac:dyDescent="0.2">
      <c r="A298" s="691" t="s">
        <v>755</v>
      </c>
      <c r="B298" s="691" t="s">
        <v>759</v>
      </c>
      <c r="C298" s="691" t="s">
        <v>760</v>
      </c>
      <c r="D298" s="691" t="s">
        <v>515</v>
      </c>
      <c r="E298" s="691" t="s">
        <v>504</v>
      </c>
      <c r="F298" s="691" t="s">
        <v>519</v>
      </c>
      <c r="G298" s="691" t="s">
        <v>320</v>
      </c>
      <c r="H298" s="10" t="s">
        <v>1109</v>
      </c>
      <c r="I298" s="10" t="s">
        <v>934</v>
      </c>
      <c r="J298" s="10"/>
      <c r="K298" s="692"/>
      <c r="L298" s="692"/>
      <c r="M298" s="693"/>
      <c r="N298" s="692"/>
      <c r="O298" s="692"/>
      <c r="P298" s="692"/>
      <c r="Q298" s="692"/>
      <c r="R298" s="692"/>
      <c r="S298" s="692"/>
      <c r="T298" s="692"/>
      <c r="U298" s="692"/>
      <c r="V298" s="692"/>
      <c r="W298" s="692"/>
      <c r="X298" s="692"/>
      <c r="Y298" s="633"/>
      <c r="Z298" s="694">
        <v>5</v>
      </c>
      <c r="AA298" s="600">
        <v>0</v>
      </c>
      <c r="AB298" s="600">
        <v>8</v>
      </c>
      <c r="AC298" s="123">
        <v>1.6</v>
      </c>
      <c r="AD298" s="601">
        <v>3411</v>
      </c>
      <c r="AE298" s="601">
        <v>1984.2</v>
      </c>
      <c r="AF298" s="600">
        <v>3</v>
      </c>
      <c r="AG298" s="598">
        <v>0.375</v>
      </c>
      <c r="AH298" s="600">
        <v>0</v>
      </c>
      <c r="AI298" s="598"/>
      <c r="AJ298" s="598"/>
      <c r="AK298" s="600">
        <v>3</v>
      </c>
      <c r="AL298" s="598">
        <v>0.6</v>
      </c>
      <c r="AM298" s="600">
        <v>3</v>
      </c>
      <c r="AN298" s="598"/>
      <c r="AO298" s="600">
        <v>0</v>
      </c>
      <c r="AP298" s="598">
        <v>0</v>
      </c>
      <c r="AQ298" s="600">
        <v>0</v>
      </c>
      <c r="AR298" s="598">
        <v>0</v>
      </c>
      <c r="AS298" s="695">
        <v>16987</v>
      </c>
      <c r="AT298" s="600">
        <v>68</v>
      </c>
      <c r="AU298" s="602">
        <v>3.9871005570214016E-3</v>
      </c>
      <c r="AV298" s="601">
        <v>17055</v>
      </c>
      <c r="AW298" s="601">
        <v>23120</v>
      </c>
      <c r="AX298" s="598">
        <v>0.73767301038062283</v>
      </c>
      <c r="AY298" s="695">
        <v>16987</v>
      </c>
      <c r="AZ298" s="600">
        <v>68</v>
      </c>
      <c r="BA298" s="601">
        <v>17055</v>
      </c>
      <c r="BB298" s="601">
        <v>9859</v>
      </c>
      <c r="BC298" s="598">
        <v>0.5803850002943427</v>
      </c>
      <c r="BD298" s="600">
        <v>62</v>
      </c>
      <c r="BE298" s="598">
        <v>0.91176470588235292</v>
      </c>
      <c r="BF298" s="601">
        <v>9921</v>
      </c>
      <c r="BG298" s="598">
        <v>0.58170624450307828</v>
      </c>
      <c r="BH298" s="600">
        <v>72</v>
      </c>
      <c r="BI298" s="598">
        <v>7.2573329301481703E-3</v>
      </c>
      <c r="BJ298" s="600">
        <v>62</v>
      </c>
      <c r="BK298" s="600">
        <v>2</v>
      </c>
      <c r="BL298" s="600">
        <v>64</v>
      </c>
      <c r="BM298" s="598">
        <v>0.88888888888888884</v>
      </c>
      <c r="BN298" s="600">
        <v>15</v>
      </c>
      <c r="BO298" s="598">
        <v>1.5119443604475356E-3</v>
      </c>
      <c r="BP298" s="600">
        <v>320</v>
      </c>
      <c r="BQ298" s="598">
        <v>3.225481302288076E-2</v>
      </c>
      <c r="BR298" s="601">
        <v>335</v>
      </c>
      <c r="BS298" s="598">
        <v>3.3766757383328294E-2</v>
      </c>
      <c r="BT298" s="600">
        <v>3</v>
      </c>
      <c r="BU298" s="598">
        <v>0.375</v>
      </c>
      <c r="BV298" s="600">
        <v>2</v>
      </c>
      <c r="BW298" s="598">
        <v>0.4</v>
      </c>
    </row>
    <row r="299" spans="1:75" s="4" customFormat="1" x14ac:dyDescent="0.2">
      <c r="A299" s="691" t="s">
        <v>755</v>
      </c>
      <c r="B299" s="691" t="s">
        <v>759</v>
      </c>
      <c r="C299" s="691" t="s">
        <v>761</v>
      </c>
      <c r="D299" s="691" t="s">
        <v>515</v>
      </c>
      <c r="E299" s="691" t="s">
        <v>504</v>
      </c>
      <c r="F299" s="691" t="s">
        <v>519</v>
      </c>
      <c r="G299" s="691" t="s">
        <v>320</v>
      </c>
      <c r="H299" s="10" t="s">
        <v>1109</v>
      </c>
      <c r="I299" s="10" t="s">
        <v>934</v>
      </c>
      <c r="J299" s="10"/>
      <c r="K299" s="692"/>
      <c r="L299" s="692"/>
      <c r="M299" s="693"/>
      <c r="N299" s="692"/>
      <c r="O299" s="692"/>
      <c r="P299" s="692"/>
      <c r="Q299" s="692"/>
      <c r="R299" s="692"/>
      <c r="S299" s="692"/>
      <c r="T299" s="692"/>
      <c r="U299" s="692"/>
      <c r="V299" s="692"/>
      <c r="W299" s="692"/>
      <c r="X299" s="692"/>
      <c r="Y299" s="633"/>
      <c r="Z299" s="694">
        <v>1</v>
      </c>
      <c r="AA299" s="600">
        <v>0</v>
      </c>
      <c r="AB299" s="600">
        <v>2</v>
      </c>
      <c r="AC299" s="123">
        <v>2</v>
      </c>
      <c r="AD299" s="601">
        <v>3857</v>
      </c>
      <c r="AE299" s="601">
        <v>2518</v>
      </c>
      <c r="AF299" s="600">
        <v>1</v>
      </c>
      <c r="AG299" s="598">
        <v>0.5</v>
      </c>
      <c r="AH299" s="600">
        <v>1</v>
      </c>
      <c r="AI299" s="598"/>
      <c r="AJ299" s="598"/>
      <c r="AK299" s="600">
        <v>1</v>
      </c>
      <c r="AL299" s="598">
        <v>1</v>
      </c>
      <c r="AM299" s="600">
        <v>1</v>
      </c>
      <c r="AN299" s="598"/>
      <c r="AO299" s="600">
        <v>0</v>
      </c>
      <c r="AP299" s="598">
        <v>0</v>
      </c>
      <c r="AQ299" s="600">
        <v>0</v>
      </c>
      <c r="AR299" s="598">
        <v>0</v>
      </c>
      <c r="AS299" s="695">
        <v>3818</v>
      </c>
      <c r="AT299" s="600">
        <v>39</v>
      </c>
      <c r="AU299" s="602">
        <v>1.011148561057817E-2</v>
      </c>
      <c r="AV299" s="601">
        <v>3857</v>
      </c>
      <c r="AW299" s="601">
        <v>5070</v>
      </c>
      <c r="AX299" s="598">
        <v>0.76074950690335308</v>
      </c>
      <c r="AY299" s="695">
        <v>3818</v>
      </c>
      <c r="AZ299" s="600">
        <v>39</v>
      </c>
      <c r="BA299" s="601">
        <v>3857</v>
      </c>
      <c r="BB299" s="601">
        <v>2483</v>
      </c>
      <c r="BC299" s="598">
        <v>0.65034049240440017</v>
      </c>
      <c r="BD299" s="600">
        <v>35</v>
      </c>
      <c r="BE299" s="598">
        <v>0.89743589743589747</v>
      </c>
      <c r="BF299" s="601">
        <v>2518</v>
      </c>
      <c r="BG299" s="598">
        <v>0.65283899403681622</v>
      </c>
      <c r="BH299" s="600">
        <v>8</v>
      </c>
      <c r="BI299" s="598">
        <v>3.177124702144559E-3</v>
      </c>
      <c r="BJ299" s="600">
        <v>6</v>
      </c>
      <c r="BK299" s="600">
        <v>2</v>
      </c>
      <c r="BL299" s="600">
        <v>8</v>
      </c>
      <c r="BM299" s="598">
        <v>1</v>
      </c>
      <c r="BN299" s="600">
        <v>0</v>
      </c>
      <c r="BO299" s="598">
        <v>0</v>
      </c>
      <c r="BP299" s="600">
        <v>115</v>
      </c>
      <c r="BQ299" s="598">
        <v>4.5671167593328038E-2</v>
      </c>
      <c r="BR299" s="601">
        <v>115</v>
      </c>
      <c r="BS299" s="598">
        <v>4.5671167593328038E-2</v>
      </c>
      <c r="BT299" s="600">
        <v>0</v>
      </c>
      <c r="BU299" s="598">
        <v>0</v>
      </c>
      <c r="BV299" s="600">
        <v>0</v>
      </c>
      <c r="BW299" s="598">
        <v>0</v>
      </c>
    </row>
    <row r="300" spans="1:75" s="4" customFormat="1" x14ac:dyDescent="0.2">
      <c r="A300" s="691" t="s">
        <v>755</v>
      </c>
      <c r="B300" s="691" t="s">
        <v>759</v>
      </c>
      <c r="C300" s="691" t="s">
        <v>762</v>
      </c>
      <c r="D300" s="691" t="s">
        <v>515</v>
      </c>
      <c r="E300" s="691" t="s">
        <v>504</v>
      </c>
      <c r="F300" s="691" t="s">
        <v>519</v>
      </c>
      <c r="G300" s="691" t="s">
        <v>320</v>
      </c>
      <c r="H300" s="10" t="s">
        <v>1109</v>
      </c>
      <c r="I300" s="10" t="s">
        <v>934</v>
      </c>
      <c r="J300" s="10"/>
      <c r="K300" s="692"/>
      <c r="L300" s="692"/>
      <c r="M300" s="693"/>
      <c r="N300" s="692"/>
      <c r="O300" s="692"/>
      <c r="P300" s="692"/>
      <c r="Q300" s="692"/>
      <c r="R300" s="692"/>
      <c r="S300" s="692"/>
      <c r="T300" s="692"/>
      <c r="U300" s="692"/>
      <c r="V300" s="692"/>
      <c r="W300" s="692"/>
      <c r="X300" s="692"/>
      <c r="Y300" s="633"/>
      <c r="Z300" s="694">
        <v>4</v>
      </c>
      <c r="AA300" s="600">
        <v>0</v>
      </c>
      <c r="AB300" s="600">
        <v>10</v>
      </c>
      <c r="AC300" s="123">
        <v>2.5</v>
      </c>
      <c r="AD300" s="601">
        <v>3299.5</v>
      </c>
      <c r="AE300" s="601">
        <v>1926.5</v>
      </c>
      <c r="AF300" s="600">
        <v>1</v>
      </c>
      <c r="AG300" s="598">
        <v>0.1</v>
      </c>
      <c r="AH300" s="600">
        <v>3</v>
      </c>
      <c r="AI300" s="598"/>
      <c r="AJ300" s="598"/>
      <c r="AK300" s="600">
        <v>1</v>
      </c>
      <c r="AL300" s="598">
        <v>0.25</v>
      </c>
      <c r="AM300" s="600">
        <v>1</v>
      </c>
      <c r="AN300" s="598"/>
      <c r="AO300" s="600">
        <v>0</v>
      </c>
      <c r="AP300" s="598">
        <v>0</v>
      </c>
      <c r="AQ300" s="600">
        <v>0</v>
      </c>
      <c r="AR300" s="598">
        <v>0</v>
      </c>
      <c r="AS300" s="695">
        <v>13169</v>
      </c>
      <c r="AT300" s="600">
        <v>29</v>
      </c>
      <c r="AU300" s="602">
        <v>2.1973026216093347E-3</v>
      </c>
      <c r="AV300" s="601">
        <v>13198</v>
      </c>
      <c r="AW300" s="601">
        <v>18050</v>
      </c>
      <c r="AX300" s="598">
        <v>0.73119113573407202</v>
      </c>
      <c r="AY300" s="695">
        <v>13169</v>
      </c>
      <c r="AZ300" s="600">
        <v>29</v>
      </c>
      <c r="BA300" s="601">
        <v>13198</v>
      </c>
      <c r="BB300" s="601">
        <v>7679</v>
      </c>
      <c r="BC300" s="598">
        <v>0.58311185359556539</v>
      </c>
      <c r="BD300" s="600">
        <v>27</v>
      </c>
      <c r="BE300" s="598">
        <v>0.93103448275862066</v>
      </c>
      <c r="BF300" s="601">
        <v>7706</v>
      </c>
      <c r="BG300" s="598">
        <v>0.58387634490074258</v>
      </c>
      <c r="BH300" s="600">
        <v>64</v>
      </c>
      <c r="BI300" s="598">
        <v>8.3052167142486366E-3</v>
      </c>
      <c r="BJ300" s="600">
        <v>56</v>
      </c>
      <c r="BK300" s="600">
        <v>0</v>
      </c>
      <c r="BL300" s="600">
        <v>56</v>
      </c>
      <c r="BM300" s="598">
        <v>0.875</v>
      </c>
      <c r="BN300" s="600">
        <v>296</v>
      </c>
      <c r="BO300" s="598">
        <v>3.8411627303399948E-2</v>
      </c>
      <c r="BP300" s="600">
        <v>250</v>
      </c>
      <c r="BQ300" s="598">
        <v>3.2442252790033738E-2</v>
      </c>
      <c r="BR300" s="601">
        <v>546</v>
      </c>
      <c r="BS300" s="598">
        <v>7.0853880093433685E-2</v>
      </c>
      <c r="BT300" s="600">
        <v>2</v>
      </c>
      <c r="BU300" s="598">
        <v>0.2</v>
      </c>
      <c r="BV300" s="600">
        <v>1</v>
      </c>
      <c r="BW300" s="598">
        <v>0.25</v>
      </c>
    </row>
    <row r="301" spans="1:75" s="4" customFormat="1" x14ac:dyDescent="0.2">
      <c r="A301" s="691" t="s">
        <v>763</v>
      </c>
      <c r="B301" s="691" t="s">
        <v>988</v>
      </c>
      <c r="C301" s="691" t="s">
        <v>502</v>
      </c>
      <c r="D301" s="691" t="s">
        <v>507</v>
      </c>
      <c r="E301" s="691" t="s">
        <v>504</v>
      </c>
      <c r="F301" s="691" t="s">
        <v>519</v>
      </c>
      <c r="G301" s="10" t="s">
        <v>321</v>
      </c>
      <c r="H301" s="10" t="s">
        <v>1109</v>
      </c>
      <c r="I301" s="10" t="s">
        <v>934</v>
      </c>
      <c r="J301" s="10"/>
      <c r="K301" s="692"/>
      <c r="L301" s="692"/>
      <c r="M301" s="693"/>
      <c r="N301" s="692"/>
      <c r="O301" s="692"/>
      <c r="P301" s="692"/>
      <c r="Q301" s="692"/>
      <c r="R301" s="692"/>
      <c r="S301" s="692"/>
      <c r="T301" s="692"/>
      <c r="U301" s="692"/>
      <c r="V301" s="692"/>
      <c r="W301" s="692"/>
      <c r="X301" s="692"/>
      <c r="Y301" s="633" t="s">
        <v>1210</v>
      </c>
      <c r="Z301" s="694">
        <v>4</v>
      </c>
      <c r="AA301" s="600">
        <v>0</v>
      </c>
      <c r="AB301" s="600">
        <v>5</v>
      </c>
      <c r="AC301" s="123">
        <v>1.25</v>
      </c>
      <c r="AD301" s="601">
        <v>2062</v>
      </c>
      <c r="AE301" s="601">
        <v>829.5</v>
      </c>
      <c r="AF301" s="600"/>
      <c r="AG301" s="598"/>
      <c r="AH301" s="600"/>
      <c r="AI301" s="598"/>
      <c r="AJ301" s="598"/>
      <c r="AK301" s="600"/>
      <c r="AL301" s="598"/>
      <c r="AM301" s="600"/>
      <c r="AN301" s="598"/>
      <c r="AO301" s="600">
        <v>3</v>
      </c>
      <c r="AP301" s="598">
        <v>0.6</v>
      </c>
      <c r="AQ301" s="600">
        <v>3</v>
      </c>
      <c r="AR301" s="598">
        <v>0.75</v>
      </c>
      <c r="AS301" s="695">
        <v>8242</v>
      </c>
      <c r="AT301" s="600">
        <v>6</v>
      </c>
      <c r="AU301" s="602">
        <v>7.2744907856450052E-4</v>
      </c>
      <c r="AV301" s="601">
        <v>8248</v>
      </c>
      <c r="AW301" s="601">
        <v>12050</v>
      </c>
      <c r="AX301" s="598">
        <v>0.68448132780082993</v>
      </c>
      <c r="AY301" s="695">
        <v>8242</v>
      </c>
      <c r="AZ301" s="600">
        <v>6</v>
      </c>
      <c r="BA301" s="601">
        <v>8248</v>
      </c>
      <c r="BB301" s="601">
        <v>3312</v>
      </c>
      <c r="BC301" s="598">
        <v>0.4018442125697646</v>
      </c>
      <c r="BD301" s="600">
        <v>6</v>
      </c>
      <c r="BE301" s="598">
        <v>1</v>
      </c>
      <c r="BF301" s="601">
        <v>3318</v>
      </c>
      <c r="BG301" s="598">
        <v>0.40227934044616875</v>
      </c>
      <c r="BH301" s="600">
        <v>19</v>
      </c>
      <c r="BI301" s="598">
        <v>5.7263411693791438E-3</v>
      </c>
      <c r="BJ301" s="600">
        <v>18</v>
      </c>
      <c r="BK301" s="600">
        <v>1</v>
      </c>
      <c r="BL301" s="600">
        <v>19</v>
      </c>
      <c r="BM301" s="598">
        <v>1</v>
      </c>
      <c r="BN301" s="600">
        <v>3</v>
      </c>
      <c r="BO301" s="598">
        <v>9.0415913200723324E-4</v>
      </c>
      <c r="BP301" s="600">
        <v>108</v>
      </c>
      <c r="BQ301" s="598">
        <v>3.25497287522604E-2</v>
      </c>
      <c r="BR301" s="601">
        <v>111</v>
      </c>
      <c r="BS301" s="598">
        <v>3.3453887884267633E-2</v>
      </c>
      <c r="BT301" s="600">
        <v>3</v>
      </c>
      <c r="BU301" s="598">
        <v>0.6</v>
      </c>
      <c r="BV301" s="600">
        <v>2</v>
      </c>
      <c r="BW301" s="598">
        <v>0.5</v>
      </c>
    </row>
    <row r="302" spans="1:75" s="4" customFormat="1" x14ac:dyDescent="0.2">
      <c r="A302" s="691" t="s">
        <v>763</v>
      </c>
      <c r="B302" s="691" t="s">
        <v>989</v>
      </c>
      <c r="C302" s="691" t="s">
        <v>502</v>
      </c>
      <c r="D302" s="691" t="s">
        <v>507</v>
      </c>
      <c r="E302" s="691" t="s">
        <v>504</v>
      </c>
      <c r="F302" s="691" t="s">
        <v>519</v>
      </c>
      <c r="G302" s="10" t="s">
        <v>321</v>
      </c>
      <c r="H302" s="10" t="s">
        <v>1109</v>
      </c>
      <c r="I302" s="10" t="s">
        <v>934</v>
      </c>
      <c r="J302" s="10"/>
      <c r="K302" s="692"/>
      <c r="L302" s="692"/>
      <c r="M302" s="693"/>
      <c r="N302" s="692"/>
      <c r="O302" s="692"/>
      <c r="P302" s="692"/>
      <c r="Q302" s="692"/>
      <c r="R302" s="692"/>
      <c r="S302" s="692"/>
      <c r="T302" s="692"/>
      <c r="U302" s="692"/>
      <c r="V302" s="692"/>
      <c r="W302" s="692"/>
      <c r="X302" s="692"/>
      <c r="Y302" s="633" t="s">
        <v>1210</v>
      </c>
      <c r="Z302" s="694">
        <v>4</v>
      </c>
      <c r="AA302" s="694">
        <v>4</v>
      </c>
      <c r="AB302" s="694">
        <v>4</v>
      </c>
      <c r="AC302" s="123">
        <v>1</v>
      </c>
      <c r="AD302" s="601">
        <v>1903.75</v>
      </c>
      <c r="AE302" s="601"/>
      <c r="AF302" s="600"/>
      <c r="AG302" s="598"/>
      <c r="AH302" s="600"/>
      <c r="AI302" s="598"/>
      <c r="AJ302" s="598"/>
      <c r="AK302" s="600"/>
      <c r="AL302" s="598"/>
      <c r="AM302" s="600"/>
      <c r="AN302" s="598"/>
      <c r="AO302" s="600">
        <v>2</v>
      </c>
      <c r="AP302" s="598">
        <v>0.5</v>
      </c>
      <c r="AQ302" s="600">
        <v>2</v>
      </c>
      <c r="AR302" s="598">
        <v>0.5</v>
      </c>
      <c r="AS302" s="695">
        <v>7608</v>
      </c>
      <c r="AT302" s="600">
        <v>7</v>
      </c>
      <c r="AU302" s="602">
        <v>9.192383453709783E-4</v>
      </c>
      <c r="AV302" s="601">
        <v>7615</v>
      </c>
      <c r="AW302" s="601">
        <v>11350</v>
      </c>
      <c r="AX302" s="598">
        <v>0.67092511013215861</v>
      </c>
      <c r="AY302" s="601"/>
      <c r="AZ302" s="601"/>
      <c r="BA302" s="601"/>
      <c r="BB302" s="600"/>
      <c r="BC302" s="598"/>
      <c r="BD302" s="600"/>
      <c r="BE302" s="598"/>
      <c r="BF302" s="600"/>
      <c r="BG302" s="598"/>
      <c r="BH302" s="600" t="s">
        <v>323</v>
      </c>
      <c r="BI302" s="598"/>
      <c r="BJ302" s="600"/>
      <c r="BK302" s="600"/>
      <c r="BL302" s="600"/>
      <c r="BM302" s="598"/>
      <c r="BN302" s="600"/>
      <c r="BO302" s="598"/>
      <c r="BP302" s="600"/>
      <c r="BQ302" s="598"/>
      <c r="BR302" s="601"/>
      <c r="BS302" s="598"/>
      <c r="BT302" s="600">
        <v>3</v>
      </c>
      <c r="BU302" s="598">
        <v>0.75</v>
      </c>
      <c r="BV302" s="600">
        <v>3</v>
      </c>
      <c r="BW302" s="598">
        <v>0.75</v>
      </c>
    </row>
    <row r="303" spans="1:75" s="4" customFormat="1" x14ac:dyDescent="0.2">
      <c r="A303" s="691" t="s">
        <v>763</v>
      </c>
      <c r="B303" s="691" t="s">
        <v>990</v>
      </c>
      <c r="C303" s="691" t="s">
        <v>502</v>
      </c>
      <c r="D303" s="691" t="s">
        <v>507</v>
      </c>
      <c r="E303" s="691" t="s">
        <v>504</v>
      </c>
      <c r="F303" s="691" t="s">
        <v>519</v>
      </c>
      <c r="G303" s="10" t="s">
        <v>321</v>
      </c>
      <c r="H303" s="10" t="s">
        <v>1109</v>
      </c>
      <c r="I303" s="10" t="s">
        <v>934</v>
      </c>
      <c r="J303" s="10"/>
      <c r="K303" s="692"/>
      <c r="L303" s="692"/>
      <c r="M303" s="693"/>
      <c r="N303" s="692"/>
      <c r="O303" s="692"/>
      <c r="P303" s="692"/>
      <c r="Q303" s="692"/>
      <c r="R303" s="692"/>
      <c r="S303" s="692"/>
      <c r="T303" s="692"/>
      <c r="U303" s="692"/>
      <c r="V303" s="692"/>
      <c r="W303" s="692"/>
      <c r="X303" s="692"/>
      <c r="Y303" s="633" t="s">
        <v>1210</v>
      </c>
      <c r="Z303" s="694">
        <v>4</v>
      </c>
      <c r="AA303" s="694">
        <v>4</v>
      </c>
      <c r="AB303" s="694">
        <v>4</v>
      </c>
      <c r="AC303" s="123">
        <v>1</v>
      </c>
      <c r="AD303" s="601">
        <v>1324</v>
      </c>
      <c r="AE303" s="601"/>
      <c r="AF303" s="600"/>
      <c r="AG303" s="598"/>
      <c r="AH303" s="600"/>
      <c r="AI303" s="598"/>
      <c r="AJ303" s="598"/>
      <c r="AK303" s="600"/>
      <c r="AL303" s="598"/>
      <c r="AM303" s="600"/>
      <c r="AN303" s="598"/>
      <c r="AO303" s="600">
        <v>3</v>
      </c>
      <c r="AP303" s="598">
        <v>0.75</v>
      </c>
      <c r="AQ303" s="600">
        <v>3</v>
      </c>
      <c r="AR303" s="598">
        <v>0.75</v>
      </c>
      <c r="AS303" s="695">
        <v>5289</v>
      </c>
      <c r="AT303" s="600">
        <v>7</v>
      </c>
      <c r="AU303" s="602">
        <v>1.3217522658610272E-3</v>
      </c>
      <c r="AV303" s="601">
        <v>5296</v>
      </c>
      <c r="AW303" s="601">
        <v>7810</v>
      </c>
      <c r="AX303" s="598">
        <v>0.6781049935979514</v>
      </c>
      <c r="AY303" s="601"/>
      <c r="AZ303" s="601"/>
      <c r="BA303" s="601"/>
      <c r="BB303" s="600"/>
      <c r="BC303" s="598"/>
      <c r="BD303" s="600"/>
      <c r="BE303" s="598"/>
      <c r="BF303" s="600"/>
      <c r="BG303" s="598"/>
      <c r="BH303" s="600" t="s">
        <v>323</v>
      </c>
      <c r="BI303" s="598"/>
      <c r="BJ303" s="600"/>
      <c r="BK303" s="600"/>
      <c r="BL303" s="600"/>
      <c r="BM303" s="598"/>
      <c r="BN303" s="600"/>
      <c r="BO303" s="598"/>
      <c r="BP303" s="600"/>
      <c r="BQ303" s="598"/>
      <c r="BR303" s="601"/>
      <c r="BS303" s="598"/>
      <c r="BT303" s="600">
        <v>2</v>
      </c>
      <c r="BU303" s="598">
        <v>0.5</v>
      </c>
      <c r="BV303" s="600">
        <v>2</v>
      </c>
      <c r="BW303" s="598">
        <v>0.5</v>
      </c>
    </row>
    <row r="304" spans="1:75" s="4" customFormat="1" x14ac:dyDescent="0.2">
      <c r="A304" s="691" t="s">
        <v>763</v>
      </c>
      <c r="B304" s="691" t="s">
        <v>764</v>
      </c>
      <c r="C304" s="691" t="s">
        <v>502</v>
      </c>
      <c r="D304" s="691" t="s">
        <v>509</v>
      </c>
      <c r="E304" s="691" t="s">
        <v>504</v>
      </c>
      <c r="F304" s="691" t="s">
        <v>519</v>
      </c>
      <c r="G304" s="10" t="s">
        <v>321</v>
      </c>
      <c r="H304" s="10" t="s">
        <v>1109</v>
      </c>
      <c r="I304" s="10" t="s">
        <v>934</v>
      </c>
      <c r="J304" s="10"/>
      <c r="K304" s="692" t="s">
        <v>1213</v>
      </c>
      <c r="L304" s="699" t="s">
        <v>1331</v>
      </c>
      <c r="M304" s="699" t="s">
        <v>1332</v>
      </c>
      <c r="N304" s="692" t="s">
        <v>1211</v>
      </c>
      <c r="O304" s="692"/>
      <c r="P304" s="692" t="s">
        <v>1211</v>
      </c>
      <c r="Q304" s="692"/>
      <c r="R304" s="692" t="s">
        <v>1217</v>
      </c>
      <c r="S304" s="696">
        <v>21159</v>
      </c>
      <c r="T304" s="696">
        <v>236</v>
      </c>
      <c r="U304" s="696">
        <v>15</v>
      </c>
      <c r="V304" s="696">
        <v>41</v>
      </c>
      <c r="W304" s="696">
        <v>40</v>
      </c>
      <c r="X304" s="696">
        <v>1</v>
      </c>
      <c r="Y304" s="633"/>
      <c r="Z304" s="694">
        <v>1</v>
      </c>
      <c r="AA304" s="600">
        <v>0</v>
      </c>
      <c r="AB304" s="600">
        <v>2</v>
      </c>
      <c r="AC304" s="123">
        <v>2</v>
      </c>
      <c r="AD304" s="601">
        <v>21159</v>
      </c>
      <c r="AE304" s="601">
        <v>8917</v>
      </c>
      <c r="AF304" s="600">
        <v>1</v>
      </c>
      <c r="AG304" s="598">
        <v>0.5</v>
      </c>
      <c r="AH304" s="600">
        <v>1</v>
      </c>
      <c r="AI304" s="598" t="s">
        <v>1215</v>
      </c>
      <c r="AJ304" s="598" t="s">
        <v>434</v>
      </c>
      <c r="AK304" s="600">
        <v>1</v>
      </c>
      <c r="AL304" s="598">
        <v>1</v>
      </c>
      <c r="AM304" s="600">
        <v>1</v>
      </c>
      <c r="AN304" s="598"/>
      <c r="AO304" s="600"/>
      <c r="AP304" s="598"/>
      <c r="AQ304" s="600"/>
      <c r="AR304" s="598"/>
      <c r="AS304" s="695">
        <v>21139</v>
      </c>
      <c r="AT304" s="600">
        <v>20</v>
      </c>
      <c r="AU304" s="602">
        <v>9.4522425445436929E-4</v>
      </c>
      <c r="AV304" s="601">
        <v>21159</v>
      </c>
      <c r="AW304" s="601">
        <v>31210</v>
      </c>
      <c r="AX304" s="598">
        <v>0.67795578340275553</v>
      </c>
      <c r="AY304" s="695">
        <v>21139</v>
      </c>
      <c r="AZ304" s="600">
        <v>20</v>
      </c>
      <c r="BA304" s="601">
        <v>21159</v>
      </c>
      <c r="BB304" s="601">
        <v>8899</v>
      </c>
      <c r="BC304" s="598">
        <v>0.42097544822366245</v>
      </c>
      <c r="BD304" s="600">
        <v>18</v>
      </c>
      <c r="BE304" s="598">
        <v>0.9</v>
      </c>
      <c r="BF304" s="601">
        <v>8917</v>
      </c>
      <c r="BG304" s="598">
        <v>0.42142823384848055</v>
      </c>
      <c r="BH304" s="600">
        <v>41</v>
      </c>
      <c r="BI304" s="598">
        <v>4.5979589548054275E-3</v>
      </c>
      <c r="BJ304" s="600">
        <v>40</v>
      </c>
      <c r="BK304" s="600">
        <v>1</v>
      </c>
      <c r="BL304" s="600">
        <v>41</v>
      </c>
      <c r="BM304" s="598">
        <v>1</v>
      </c>
      <c r="BN304" s="600">
        <v>5</v>
      </c>
      <c r="BO304" s="598">
        <v>5.6072670180554E-4</v>
      </c>
      <c r="BP304" s="600">
        <v>390</v>
      </c>
      <c r="BQ304" s="598">
        <v>4.3736682740832117E-2</v>
      </c>
      <c r="BR304" s="601">
        <v>395</v>
      </c>
      <c r="BS304" s="598">
        <v>4.4297409442637659E-2</v>
      </c>
      <c r="BT304" s="600">
        <v>1</v>
      </c>
      <c r="BU304" s="598">
        <v>0.5</v>
      </c>
      <c r="BV304" s="600">
        <v>0</v>
      </c>
      <c r="BW304" s="598">
        <v>0</v>
      </c>
    </row>
    <row r="305" spans="1:75" s="4" customFormat="1" x14ac:dyDescent="0.2">
      <c r="A305" s="691" t="s">
        <v>763</v>
      </c>
      <c r="B305" s="691" t="s">
        <v>764</v>
      </c>
      <c r="C305" s="691" t="s">
        <v>765</v>
      </c>
      <c r="D305" s="691" t="s">
        <v>515</v>
      </c>
      <c r="E305" s="691" t="s">
        <v>504</v>
      </c>
      <c r="F305" s="691" t="s">
        <v>519</v>
      </c>
      <c r="G305" s="10" t="s">
        <v>321</v>
      </c>
      <c r="H305" s="10" t="s">
        <v>1109</v>
      </c>
      <c r="I305" s="10" t="s">
        <v>934</v>
      </c>
      <c r="J305" s="10"/>
      <c r="K305" s="692"/>
      <c r="L305" s="692"/>
      <c r="M305" s="693"/>
      <c r="N305" s="692"/>
      <c r="O305" s="692"/>
      <c r="P305" s="692"/>
      <c r="Q305" s="692"/>
      <c r="R305" s="692"/>
      <c r="S305" s="692"/>
      <c r="T305" s="692"/>
      <c r="U305" s="692"/>
      <c r="V305" s="692"/>
      <c r="W305" s="692"/>
      <c r="X305" s="692"/>
      <c r="Y305" s="633"/>
      <c r="Z305" s="694">
        <v>4</v>
      </c>
      <c r="AA305" s="600">
        <v>0</v>
      </c>
      <c r="AB305" s="600">
        <v>6</v>
      </c>
      <c r="AC305" s="123">
        <v>1.5</v>
      </c>
      <c r="AD305" s="601">
        <v>2062</v>
      </c>
      <c r="AE305" s="601">
        <v>829.5</v>
      </c>
      <c r="AF305" s="694">
        <v>4</v>
      </c>
      <c r="AG305" s="598">
        <v>0.66666666666666663</v>
      </c>
      <c r="AH305" s="600">
        <v>0</v>
      </c>
      <c r="AI305" s="598"/>
      <c r="AJ305" s="598"/>
      <c r="AK305" s="694">
        <v>4</v>
      </c>
      <c r="AL305" s="598">
        <v>1</v>
      </c>
      <c r="AM305" s="694">
        <v>4</v>
      </c>
      <c r="AN305" s="598"/>
      <c r="AO305" s="600">
        <v>0</v>
      </c>
      <c r="AP305" s="598">
        <v>0</v>
      </c>
      <c r="AQ305" s="600">
        <v>0</v>
      </c>
      <c r="AR305" s="598">
        <v>0</v>
      </c>
      <c r="AS305" s="695">
        <v>8242</v>
      </c>
      <c r="AT305" s="600">
        <v>6</v>
      </c>
      <c r="AU305" s="602">
        <v>7.2744907856450052E-4</v>
      </c>
      <c r="AV305" s="601">
        <v>8248</v>
      </c>
      <c r="AW305" s="601">
        <v>12050</v>
      </c>
      <c r="AX305" s="598">
        <v>0.68448132780082993</v>
      </c>
      <c r="AY305" s="695">
        <v>8242</v>
      </c>
      <c r="AZ305" s="600">
        <v>6</v>
      </c>
      <c r="BA305" s="601">
        <v>8248</v>
      </c>
      <c r="BB305" s="601">
        <v>3312</v>
      </c>
      <c r="BC305" s="598">
        <v>0.4018442125697646</v>
      </c>
      <c r="BD305" s="600">
        <v>6</v>
      </c>
      <c r="BE305" s="598">
        <v>1</v>
      </c>
      <c r="BF305" s="601">
        <v>3318</v>
      </c>
      <c r="BG305" s="598">
        <v>0.40227934044616875</v>
      </c>
      <c r="BH305" s="600">
        <v>19</v>
      </c>
      <c r="BI305" s="598">
        <v>5.7263411693791438E-3</v>
      </c>
      <c r="BJ305" s="600">
        <v>18</v>
      </c>
      <c r="BK305" s="600">
        <v>1</v>
      </c>
      <c r="BL305" s="600">
        <v>19</v>
      </c>
      <c r="BM305" s="598">
        <v>1</v>
      </c>
      <c r="BN305" s="600">
        <v>10</v>
      </c>
      <c r="BO305" s="598">
        <v>3.0138637733574444E-3</v>
      </c>
      <c r="BP305" s="600">
        <v>47</v>
      </c>
      <c r="BQ305" s="598">
        <v>1.4165159734779989E-2</v>
      </c>
      <c r="BR305" s="601">
        <v>57</v>
      </c>
      <c r="BS305" s="598">
        <v>1.7179023508137433E-2</v>
      </c>
      <c r="BT305" s="600">
        <v>4</v>
      </c>
      <c r="BU305" s="598">
        <v>0.66666666666666663</v>
      </c>
      <c r="BV305" s="600">
        <v>2</v>
      </c>
      <c r="BW305" s="598">
        <v>0.5</v>
      </c>
    </row>
    <row r="306" spans="1:75" s="4" customFormat="1" x14ac:dyDescent="0.2">
      <c r="A306" s="691" t="s">
        <v>763</v>
      </c>
      <c r="B306" s="691" t="s">
        <v>764</v>
      </c>
      <c r="C306" s="691" t="s">
        <v>766</v>
      </c>
      <c r="D306" s="691" t="s">
        <v>515</v>
      </c>
      <c r="E306" s="691" t="s">
        <v>504</v>
      </c>
      <c r="F306" s="691" t="s">
        <v>519</v>
      </c>
      <c r="G306" s="10" t="s">
        <v>321</v>
      </c>
      <c r="H306" s="10" t="s">
        <v>1109</v>
      </c>
      <c r="I306" s="10" t="s">
        <v>934</v>
      </c>
      <c r="J306" s="10"/>
      <c r="K306" s="692"/>
      <c r="L306" s="692"/>
      <c r="M306" s="693"/>
      <c r="N306" s="692"/>
      <c r="O306" s="692"/>
      <c r="P306" s="692"/>
      <c r="Q306" s="692"/>
      <c r="R306" s="692"/>
      <c r="S306" s="692"/>
      <c r="T306" s="692"/>
      <c r="U306" s="692"/>
      <c r="V306" s="692"/>
      <c r="W306" s="692"/>
      <c r="X306" s="692"/>
      <c r="Y306" s="633"/>
      <c r="Z306" s="694">
        <v>4</v>
      </c>
      <c r="AA306" s="600">
        <v>0</v>
      </c>
      <c r="AB306" s="600">
        <v>9</v>
      </c>
      <c r="AC306" s="123">
        <v>2.25</v>
      </c>
      <c r="AD306" s="601">
        <v>1903.75</v>
      </c>
      <c r="AE306" s="601">
        <v>801.75</v>
      </c>
      <c r="AF306" s="694">
        <v>4</v>
      </c>
      <c r="AG306" s="598">
        <v>0.44444444444444442</v>
      </c>
      <c r="AH306" s="600">
        <v>1</v>
      </c>
      <c r="AI306" s="598"/>
      <c r="AJ306" s="598"/>
      <c r="AK306" s="600">
        <v>2</v>
      </c>
      <c r="AL306" s="598">
        <v>0.5</v>
      </c>
      <c r="AM306" s="600">
        <v>2</v>
      </c>
      <c r="AN306" s="598"/>
      <c r="AO306" s="600">
        <v>1</v>
      </c>
      <c r="AP306" s="598">
        <v>0.1111111111111111</v>
      </c>
      <c r="AQ306" s="600">
        <v>1</v>
      </c>
      <c r="AR306" s="598">
        <v>0.25</v>
      </c>
      <c r="AS306" s="695">
        <v>7608</v>
      </c>
      <c r="AT306" s="600">
        <v>7</v>
      </c>
      <c r="AU306" s="602">
        <v>9.192383453709783E-4</v>
      </c>
      <c r="AV306" s="601">
        <v>7615</v>
      </c>
      <c r="AW306" s="601">
        <v>11350</v>
      </c>
      <c r="AX306" s="598">
        <v>0.67092511013215861</v>
      </c>
      <c r="AY306" s="695">
        <v>7608</v>
      </c>
      <c r="AZ306" s="600">
        <v>7</v>
      </c>
      <c r="BA306" s="601">
        <v>7615</v>
      </c>
      <c r="BB306" s="601">
        <v>3201</v>
      </c>
      <c r="BC306" s="598">
        <v>0.42074132492113564</v>
      </c>
      <c r="BD306" s="600">
        <v>6</v>
      </c>
      <c r="BE306" s="598">
        <v>0.8571428571428571</v>
      </c>
      <c r="BF306" s="601">
        <v>3207</v>
      </c>
      <c r="BG306" s="598">
        <v>0.42114248194353249</v>
      </c>
      <c r="BH306" s="600">
        <v>14</v>
      </c>
      <c r="BI306" s="598">
        <v>4.3654505768631119E-3</v>
      </c>
      <c r="BJ306" s="600">
        <v>14</v>
      </c>
      <c r="BK306" s="600">
        <v>0</v>
      </c>
      <c r="BL306" s="600">
        <v>14</v>
      </c>
      <c r="BM306" s="598">
        <v>1</v>
      </c>
      <c r="BN306" s="600">
        <v>12</v>
      </c>
      <c r="BO306" s="598">
        <v>3.7418147801683817E-3</v>
      </c>
      <c r="BP306" s="600">
        <v>39</v>
      </c>
      <c r="BQ306" s="598">
        <v>1.216089803554724E-2</v>
      </c>
      <c r="BR306" s="601">
        <v>51</v>
      </c>
      <c r="BS306" s="598">
        <v>1.5902712815715623E-2</v>
      </c>
      <c r="BT306" s="600">
        <v>3</v>
      </c>
      <c r="BU306" s="598">
        <v>0.33333333333333331</v>
      </c>
      <c r="BV306" s="600">
        <v>1</v>
      </c>
      <c r="BW306" s="598">
        <v>0.25</v>
      </c>
    </row>
    <row r="307" spans="1:75" s="4" customFormat="1" x14ac:dyDescent="0.2">
      <c r="A307" s="691" t="s">
        <v>763</v>
      </c>
      <c r="B307" s="691" t="s">
        <v>764</v>
      </c>
      <c r="C307" s="691" t="s">
        <v>767</v>
      </c>
      <c r="D307" s="691" t="s">
        <v>515</v>
      </c>
      <c r="E307" s="691" t="s">
        <v>504</v>
      </c>
      <c r="F307" s="691" t="s">
        <v>519</v>
      </c>
      <c r="G307" s="10" t="s">
        <v>321</v>
      </c>
      <c r="H307" s="10" t="s">
        <v>1109</v>
      </c>
      <c r="I307" s="10" t="s">
        <v>934</v>
      </c>
      <c r="J307" s="10"/>
      <c r="K307" s="692"/>
      <c r="L307" s="692"/>
      <c r="M307" s="693"/>
      <c r="N307" s="692"/>
      <c r="O307" s="692"/>
      <c r="P307" s="692"/>
      <c r="Q307" s="692"/>
      <c r="R307" s="692"/>
      <c r="S307" s="692"/>
      <c r="T307" s="692"/>
      <c r="U307" s="692"/>
      <c r="V307" s="692"/>
      <c r="W307" s="692"/>
      <c r="X307" s="692"/>
      <c r="Y307" s="633"/>
      <c r="Z307" s="694">
        <v>3</v>
      </c>
      <c r="AA307" s="600">
        <v>0</v>
      </c>
      <c r="AB307" s="600">
        <v>10</v>
      </c>
      <c r="AC307" s="123">
        <v>3.3333333333333335</v>
      </c>
      <c r="AD307" s="601">
        <v>1765.3333333333333</v>
      </c>
      <c r="AE307" s="601">
        <v>797.33333333333337</v>
      </c>
      <c r="AF307" s="600">
        <v>2</v>
      </c>
      <c r="AG307" s="598">
        <v>0.2</v>
      </c>
      <c r="AH307" s="600">
        <v>0</v>
      </c>
      <c r="AI307" s="598"/>
      <c r="AJ307" s="598"/>
      <c r="AK307" s="600">
        <v>1</v>
      </c>
      <c r="AL307" s="598">
        <v>0.33333333333333331</v>
      </c>
      <c r="AM307" s="600">
        <v>1</v>
      </c>
      <c r="AN307" s="598"/>
      <c r="AO307" s="600">
        <v>4</v>
      </c>
      <c r="AP307" s="598">
        <v>0.4</v>
      </c>
      <c r="AQ307" s="600">
        <v>2</v>
      </c>
      <c r="AR307" s="598">
        <v>0.66666666666666663</v>
      </c>
      <c r="AS307" s="695">
        <v>5289</v>
      </c>
      <c r="AT307" s="600">
        <v>7</v>
      </c>
      <c r="AU307" s="602">
        <v>1.3217522658610272E-3</v>
      </c>
      <c r="AV307" s="601">
        <v>5296</v>
      </c>
      <c r="AW307" s="601">
        <v>7810</v>
      </c>
      <c r="AX307" s="598">
        <v>0.6781049935979514</v>
      </c>
      <c r="AY307" s="695">
        <v>5289</v>
      </c>
      <c r="AZ307" s="600">
        <v>7</v>
      </c>
      <c r="BA307" s="601">
        <v>5296</v>
      </c>
      <c r="BB307" s="601">
        <v>2386</v>
      </c>
      <c r="BC307" s="598">
        <v>0.45112497636604271</v>
      </c>
      <c r="BD307" s="600">
        <v>6</v>
      </c>
      <c r="BE307" s="598">
        <v>0.8571428571428571</v>
      </c>
      <c r="BF307" s="601">
        <v>2392</v>
      </c>
      <c r="BG307" s="598">
        <v>0.45166163141993959</v>
      </c>
      <c r="BH307" s="600">
        <v>8</v>
      </c>
      <c r="BI307" s="598">
        <v>3.3444816053511705E-3</v>
      </c>
      <c r="BJ307" s="600">
        <v>8</v>
      </c>
      <c r="BK307" s="600">
        <v>0</v>
      </c>
      <c r="BL307" s="600">
        <v>8</v>
      </c>
      <c r="BM307" s="598">
        <v>1</v>
      </c>
      <c r="BN307" s="600">
        <v>12</v>
      </c>
      <c r="BO307" s="598">
        <v>5.016722408026756E-3</v>
      </c>
      <c r="BP307" s="600">
        <v>20</v>
      </c>
      <c r="BQ307" s="598">
        <v>8.3612040133779261E-3</v>
      </c>
      <c r="BR307" s="601">
        <v>32</v>
      </c>
      <c r="BS307" s="598">
        <v>1.3377926421404682E-2</v>
      </c>
      <c r="BT307" s="600">
        <v>3</v>
      </c>
      <c r="BU307" s="598">
        <v>0.3</v>
      </c>
      <c r="BV307" s="600">
        <v>1</v>
      </c>
      <c r="BW307" s="598">
        <v>0.33333333333333331</v>
      </c>
    </row>
    <row r="308" spans="1:75" s="4" customFormat="1" x14ac:dyDescent="0.2">
      <c r="A308" s="691" t="s">
        <v>768</v>
      </c>
      <c r="B308" s="691" t="s">
        <v>769</v>
      </c>
      <c r="C308" s="691" t="s">
        <v>502</v>
      </c>
      <c r="D308" s="691" t="s">
        <v>509</v>
      </c>
      <c r="E308" s="691" t="s">
        <v>504</v>
      </c>
      <c r="F308" s="691" t="s">
        <v>519</v>
      </c>
      <c r="G308" s="719" t="s">
        <v>319</v>
      </c>
      <c r="H308" s="10" t="s">
        <v>1109</v>
      </c>
      <c r="I308" s="10" t="s">
        <v>935</v>
      </c>
      <c r="J308" s="10" t="s">
        <v>505</v>
      </c>
      <c r="K308" s="692" t="s">
        <v>1213</v>
      </c>
      <c r="L308" s="727">
        <v>39368.583333333336</v>
      </c>
      <c r="M308" s="728">
        <v>39369.625</v>
      </c>
      <c r="N308" s="692" t="s">
        <v>1211</v>
      </c>
      <c r="O308" s="692"/>
      <c r="P308" s="692" t="s">
        <v>1211</v>
      </c>
      <c r="Q308" s="692"/>
      <c r="R308" s="692" t="s">
        <v>1217</v>
      </c>
      <c r="S308" s="696">
        <v>40622</v>
      </c>
      <c r="T308" s="696">
        <v>515</v>
      </c>
      <c r="U308" s="696">
        <v>13</v>
      </c>
      <c r="V308" s="696">
        <v>132</v>
      </c>
      <c r="W308" s="696">
        <v>114</v>
      </c>
      <c r="X308" s="696">
        <v>0</v>
      </c>
      <c r="Y308" s="633"/>
      <c r="Z308" s="694">
        <v>1</v>
      </c>
      <c r="AA308" s="600">
        <v>0</v>
      </c>
      <c r="AB308" s="600">
        <v>2</v>
      </c>
      <c r="AC308" s="123">
        <v>2</v>
      </c>
      <c r="AD308" s="601">
        <v>40622</v>
      </c>
      <c r="AE308" s="601">
        <v>18536</v>
      </c>
      <c r="AF308" s="600">
        <v>1</v>
      </c>
      <c r="AG308" s="598">
        <v>0.5</v>
      </c>
      <c r="AH308" s="600">
        <v>1</v>
      </c>
      <c r="AI308" s="598" t="s">
        <v>1215</v>
      </c>
      <c r="AJ308" s="598" t="s">
        <v>434</v>
      </c>
      <c r="AK308" s="600">
        <v>1</v>
      </c>
      <c r="AL308" s="598">
        <v>1</v>
      </c>
      <c r="AM308" s="600">
        <v>1</v>
      </c>
      <c r="AN308" s="598"/>
      <c r="AO308" s="600"/>
      <c r="AP308" s="598"/>
      <c r="AQ308" s="600"/>
      <c r="AR308" s="598"/>
      <c r="AS308" s="695">
        <v>40577</v>
      </c>
      <c r="AT308" s="600">
        <v>45</v>
      </c>
      <c r="AU308" s="602">
        <v>1.1077741125498498E-3</v>
      </c>
      <c r="AV308" s="601">
        <v>40622</v>
      </c>
      <c r="AW308" s="601">
        <v>56940</v>
      </c>
      <c r="AX308" s="598">
        <v>0.71341763259571478</v>
      </c>
      <c r="AY308" s="695">
        <v>40577</v>
      </c>
      <c r="AZ308" s="600">
        <v>45</v>
      </c>
      <c r="BA308" s="601">
        <v>40622</v>
      </c>
      <c r="BB308" s="601">
        <v>18500</v>
      </c>
      <c r="BC308" s="598">
        <v>0.45592330630652833</v>
      </c>
      <c r="BD308" s="600">
        <v>36</v>
      </c>
      <c r="BE308" s="598">
        <v>0.8</v>
      </c>
      <c r="BF308" s="601">
        <v>18536</v>
      </c>
      <c r="BG308" s="598">
        <v>0.45630446556053372</v>
      </c>
      <c r="BH308" s="600">
        <v>132</v>
      </c>
      <c r="BI308" s="598">
        <v>7.1212775140267592E-3</v>
      </c>
      <c r="BJ308" s="600">
        <v>114</v>
      </c>
      <c r="BK308" s="600">
        <v>0</v>
      </c>
      <c r="BL308" s="600">
        <v>114</v>
      </c>
      <c r="BM308" s="598">
        <v>0.86363636363636365</v>
      </c>
      <c r="BN308" s="600">
        <v>8</v>
      </c>
      <c r="BO308" s="598">
        <v>4.3159257660768235E-4</v>
      </c>
      <c r="BP308" s="600">
        <v>455</v>
      </c>
      <c r="BQ308" s="598">
        <v>2.4546827794561934E-2</v>
      </c>
      <c r="BR308" s="601">
        <v>463</v>
      </c>
      <c r="BS308" s="598">
        <v>2.4978420371169617E-2</v>
      </c>
      <c r="BT308" s="600">
        <v>1</v>
      </c>
      <c r="BU308" s="598">
        <v>0.5</v>
      </c>
      <c r="BV308" s="600">
        <v>1</v>
      </c>
      <c r="BW308" s="598">
        <v>1</v>
      </c>
    </row>
    <row r="309" spans="1:75" s="4" customFormat="1" x14ac:dyDescent="0.2">
      <c r="A309" s="691" t="s">
        <v>768</v>
      </c>
      <c r="B309" s="691" t="s">
        <v>769</v>
      </c>
      <c r="C309" s="691" t="s">
        <v>770</v>
      </c>
      <c r="D309" s="691" t="s">
        <v>527</v>
      </c>
      <c r="E309" s="691" t="s">
        <v>504</v>
      </c>
      <c r="F309" s="691" t="s">
        <v>519</v>
      </c>
      <c r="G309" s="719" t="s">
        <v>319</v>
      </c>
      <c r="H309" s="10" t="s">
        <v>1109</v>
      </c>
      <c r="I309" s="10" t="s">
        <v>935</v>
      </c>
      <c r="J309" s="10" t="s">
        <v>505</v>
      </c>
      <c r="K309" s="692"/>
      <c r="L309" s="692"/>
      <c r="M309" s="693"/>
      <c r="N309" s="692"/>
      <c r="O309" s="692"/>
      <c r="P309" s="692"/>
      <c r="Q309" s="692"/>
      <c r="R309" s="692"/>
      <c r="S309" s="692"/>
      <c r="T309" s="692"/>
      <c r="U309" s="692"/>
      <c r="V309" s="692"/>
      <c r="W309" s="692"/>
      <c r="X309" s="692"/>
      <c r="Y309" s="633"/>
      <c r="Z309" s="694">
        <v>1</v>
      </c>
      <c r="AA309" s="600">
        <v>0</v>
      </c>
      <c r="AB309" s="600">
        <v>2</v>
      </c>
      <c r="AC309" s="123">
        <v>2</v>
      </c>
      <c r="AD309" s="601">
        <v>7144</v>
      </c>
      <c r="AE309" s="601">
        <v>3599</v>
      </c>
      <c r="AF309" s="600">
        <v>1</v>
      </c>
      <c r="AG309" s="598">
        <v>0.5</v>
      </c>
      <c r="AH309" s="600">
        <v>0</v>
      </c>
      <c r="AI309" s="598"/>
      <c r="AJ309" s="598"/>
      <c r="AK309" s="600">
        <v>1</v>
      </c>
      <c r="AL309" s="598">
        <v>1</v>
      </c>
      <c r="AM309" s="600">
        <v>1</v>
      </c>
      <c r="AN309" s="598"/>
      <c r="AO309" s="600">
        <v>0</v>
      </c>
      <c r="AP309" s="598">
        <v>0</v>
      </c>
      <c r="AQ309" s="600">
        <v>0</v>
      </c>
      <c r="AR309" s="598">
        <v>0</v>
      </c>
      <c r="AS309" s="695">
        <v>7120</v>
      </c>
      <c r="AT309" s="600">
        <v>24</v>
      </c>
      <c r="AU309" s="602">
        <v>3.3594624860022394E-3</v>
      </c>
      <c r="AV309" s="601">
        <v>7144</v>
      </c>
      <c r="AW309" s="601">
        <v>9360</v>
      </c>
      <c r="AX309" s="598">
        <v>0.7632478632478632</v>
      </c>
      <c r="AY309" s="695">
        <v>7120</v>
      </c>
      <c r="AZ309" s="600">
        <v>24</v>
      </c>
      <c r="BA309" s="601">
        <v>7144</v>
      </c>
      <c r="BB309" s="601">
        <v>3581</v>
      </c>
      <c r="BC309" s="598">
        <v>0.50294943820224725</v>
      </c>
      <c r="BD309" s="600">
        <v>18</v>
      </c>
      <c r="BE309" s="598">
        <v>0.75</v>
      </c>
      <c r="BF309" s="601">
        <v>3599</v>
      </c>
      <c r="BG309" s="598">
        <v>0.50377939529675253</v>
      </c>
      <c r="BH309" s="600">
        <v>43</v>
      </c>
      <c r="BI309" s="598">
        <v>1.1947763267574326E-2</v>
      </c>
      <c r="BJ309" s="600">
        <v>37</v>
      </c>
      <c r="BK309" s="600">
        <v>0</v>
      </c>
      <c r="BL309" s="600">
        <v>37</v>
      </c>
      <c r="BM309" s="598">
        <v>0.86046511627906974</v>
      </c>
      <c r="BN309" s="600">
        <v>2</v>
      </c>
      <c r="BO309" s="598">
        <v>5.5570991942206164E-4</v>
      </c>
      <c r="BP309" s="600">
        <v>267</v>
      </c>
      <c r="BQ309" s="598">
        <v>7.4187274242845241E-2</v>
      </c>
      <c r="BR309" s="601">
        <v>269</v>
      </c>
      <c r="BS309" s="598">
        <v>7.4742984162267295E-2</v>
      </c>
      <c r="BT309" s="600">
        <v>1</v>
      </c>
      <c r="BU309" s="598">
        <v>0.5</v>
      </c>
      <c r="BV309" s="600">
        <v>0</v>
      </c>
      <c r="BW309" s="598">
        <v>0</v>
      </c>
    </row>
    <row r="310" spans="1:75" s="4" customFormat="1" x14ac:dyDescent="0.2">
      <c r="A310" s="691" t="s">
        <v>768</v>
      </c>
      <c r="B310" s="691" t="s">
        <v>769</v>
      </c>
      <c r="C310" s="691" t="s">
        <v>0</v>
      </c>
      <c r="D310" s="691" t="s">
        <v>527</v>
      </c>
      <c r="E310" s="691" t="s">
        <v>504</v>
      </c>
      <c r="F310" s="691" t="s">
        <v>519</v>
      </c>
      <c r="G310" s="719" t="s">
        <v>319</v>
      </c>
      <c r="H310" s="10" t="s">
        <v>1109</v>
      </c>
      <c r="I310" s="10" t="s">
        <v>935</v>
      </c>
      <c r="J310" s="10" t="s">
        <v>505</v>
      </c>
      <c r="K310" s="692"/>
      <c r="L310" s="692"/>
      <c r="M310" s="693"/>
      <c r="N310" s="692"/>
      <c r="O310" s="692"/>
      <c r="P310" s="692"/>
      <c r="Q310" s="692"/>
      <c r="R310" s="692"/>
      <c r="S310" s="692"/>
      <c r="T310" s="692"/>
      <c r="U310" s="692"/>
      <c r="V310" s="692"/>
      <c r="W310" s="692"/>
      <c r="X310" s="692"/>
      <c r="Y310" s="633"/>
      <c r="Z310" s="694">
        <v>6</v>
      </c>
      <c r="AA310" s="600">
        <v>0</v>
      </c>
      <c r="AB310" s="600">
        <v>9</v>
      </c>
      <c r="AC310" s="123">
        <v>1.5</v>
      </c>
      <c r="AD310" s="601">
        <v>6770.333333333333</v>
      </c>
      <c r="AE310" s="601">
        <v>3089.3333333333335</v>
      </c>
      <c r="AF310" s="600">
        <v>6</v>
      </c>
      <c r="AG310" s="598">
        <v>0.66666666666666663</v>
      </c>
      <c r="AH310" s="600">
        <v>0</v>
      </c>
      <c r="AI310" s="598"/>
      <c r="AJ310" s="598"/>
      <c r="AK310" s="600">
        <v>5</v>
      </c>
      <c r="AL310" s="598">
        <v>0.83333333333333337</v>
      </c>
      <c r="AM310" s="600">
        <v>5</v>
      </c>
      <c r="AN310" s="598"/>
      <c r="AO310" s="600">
        <v>0</v>
      </c>
      <c r="AP310" s="598">
        <v>0</v>
      </c>
      <c r="AQ310" s="600">
        <v>0</v>
      </c>
      <c r="AR310" s="598">
        <v>0</v>
      </c>
      <c r="AS310" s="695">
        <v>40577</v>
      </c>
      <c r="AT310" s="600">
        <v>45</v>
      </c>
      <c r="AU310" s="602">
        <v>1.1077741125498498E-3</v>
      </c>
      <c r="AV310" s="601">
        <v>40622</v>
      </c>
      <c r="AW310" s="601">
        <v>56940</v>
      </c>
      <c r="AX310" s="598">
        <v>0.71341763259571478</v>
      </c>
      <c r="AY310" s="695">
        <v>40577</v>
      </c>
      <c r="AZ310" s="600">
        <v>45</v>
      </c>
      <c r="BA310" s="601">
        <v>40622</v>
      </c>
      <c r="BB310" s="601">
        <v>18500</v>
      </c>
      <c r="BC310" s="598">
        <v>0.45592330630652833</v>
      </c>
      <c r="BD310" s="600">
        <v>36</v>
      </c>
      <c r="BE310" s="598">
        <v>0.8</v>
      </c>
      <c r="BF310" s="601">
        <v>18536</v>
      </c>
      <c r="BG310" s="598">
        <v>0.45630446556053372</v>
      </c>
      <c r="BH310" s="600">
        <v>132</v>
      </c>
      <c r="BI310" s="598">
        <v>7.1212775140267592E-3</v>
      </c>
      <c r="BJ310" s="600">
        <v>114</v>
      </c>
      <c r="BK310" s="600">
        <v>0</v>
      </c>
      <c r="BL310" s="600">
        <v>114</v>
      </c>
      <c r="BM310" s="598">
        <v>0.86363636363636365</v>
      </c>
      <c r="BN310" s="600">
        <v>30</v>
      </c>
      <c r="BO310" s="598">
        <v>1.6184721622788088E-3</v>
      </c>
      <c r="BP310" s="600">
        <v>393</v>
      </c>
      <c r="BQ310" s="598">
        <v>2.1201985325852397E-2</v>
      </c>
      <c r="BR310" s="601">
        <v>423</v>
      </c>
      <c r="BS310" s="598">
        <v>2.2820457488131204E-2</v>
      </c>
      <c r="BT310" s="600">
        <v>3</v>
      </c>
      <c r="BU310" s="598">
        <v>0.33333333333333331</v>
      </c>
      <c r="BV310" s="600">
        <v>2</v>
      </c>
      <c r="BW310" s="598">
        <v>0.33333333333333331</v>
      </c>
    </row>
    <row r="311" spans="1:75" s="4" customFormat="1" x14ac:dyDescent="0.2">
      <c r="A311" s="691" t="s">
        <v>768</v>
      </c>
      <c r="B311" s="691" t="s">
        <v>769</v>
      </c>
      <c r="C311" s="691" t="s">
        <v>1</v>
      </c>
      <c r="D311" s="691" t="s">
        <v>527</v>
      </c>
      <c r="E311" s="691" t="s">
        <v>504</v>
      </c>
      <c r="F311" s="691" t="s">
        <v>519</v>
      </c>
      <c r="G311" s="719" t="s">
        <v>319</v>
      </c>
      <c r="H311" s="10" t="s">
        <v>1109</v>
      </c>
      <c r="I311" s="10" t="s">
        <v>935</v>
      </c>
      <c r="J311" s="10" t="s">
        <v>505</v>
      </c>
      <c r="K311" s="692"/>
      <c r="L311" s="692"/>
      <c r="M311" s="693"/>
      <c r="N311" s="692"/>
      <c r="O311" s="692"/>
      <c r="P311" s="692"/>
      <c r="Q311" s="692"/>
      <c r="R311" s="692"/>
      <c r="S311" s="692"/>
      <c r="T311" s="692"/>
      <c r="U311" s="692"/>
      <c r="V311" s="692"/>
      <c r="W311" s="692"/>
      <c r="X311" s="692"/>
      <c r="Y311" s="633"/>
      <c r="Z311" s="694">
        <v>2</v>
      </c>
      <c r="AA311" s="600">
        <v>0</v>
      </c>
      <c r="AB311" s="600">
        <v>6</v>
      </c>
      <c r="AC311" s="123">
        <v>3</v>
      </c>
      <c r="AD311" s="601">
        <v>5861</v>
      </c>
      <c r="AE311" s="601">
        <v>2059.5</v>
      </c>
      <c r="AF311" s="600">
        <v>1</v>
      </c>
      <c r="AG311" s="598">
        <v>0.16666666666666666</v>
      </c>
      <c r="AH311" s="600">
        <v>1</v>
      </c>
      <c r="AI311" s="598"/>
      <c r="AJ311" s="598"/>
      <c r="AK311" s="600">
        <v>1</v>
      </c>
      <c r="AL311" s="598">
        <v>0.5</v>
      </c>
      <c r="AM311" s="600">
        <v>1</v>
      </c>
      <c r="AN311" s="598"/>
      <c r="AO311" s="600">
        <v>0</v>
      </c>
      <c r="AP311" s="598">
        <v>0</v>
      </c>
      <c r="AQ311" s="600">
        <v>0</v>
      </c>
      <c r="AR311" s="598">
        <v>0</v>
      </c>
      <c r="AS311" s="695">
        <v>11708</v>
      </c>
      <c r="AT311" s="600">
        <v>14</v>
      </c>
      <c r="AU311" s="602">
        <v>1.1943354376386282E-3</v>
      </c>
      <c r="AV311" s="601">
        <v>11722</v>
      </c>
      <c r="AW311" s="601">
        <v>18250</v>
      </c>
      <c r="AX311" s="598">
        <v>0.64230136986301367</v>
      </c>
      <c r="AY311" s="695">
        <v>11708</v>
      </c>
      <c r="AZ311" s="600">
        <v>14</v>
      </c>
      <c r="BA311" s="601">
        <v>11722</v>
      </c>
      <c r="BB311" s="601">
        <v>4106</v>
      </c>
      <c r="BC311" s="598">
        <v>0.350700375811411</v>
      </c>
      <c r="BD311" s="600">
        <v>13</v>
      </c>
      <c r="BE311" s="598">
        <v>0.9285714285714286</v>
      </c>
      <c r="BF311" s="601">
        <v>4119</v>
      </c>
      <c r="BG311" s="598">
        <v>0.35139054768810785</v>
      </c>
      <c r="BH311" s="600">
        <v>31</v>
      </c>
      <c r="BI311" s="598">
        <v>7.526098567613498E-3</v>
      </c>
      <c r="BJ311" s="600">
        <v>27</v>
      </c>
      <c r="BK311" s="600">
        <v>0</v>
      </c>
      <c r="BL311" s="600">
        <v>27</v>
      </c>
      <c r="BM311" s="598">
        <v>0.87096774193548387</v>
      </c>
      <c r="BN311" s="600">
        <v>23</v>
      </c>
      <c r="BO311" s="598">
        <v>5.583879582422918E-3</v>
      </c>
      <c r="BP311" s="600">
        <v>117</v>
      </c>
      <c r="BQ311" s="598">
        <v>2.8404952658412235E-2</v>
      </c>
      <c r="BR311" s="601">
        <v>140</v>
      </c>
      <c r="BS311" s="598">
        <v>3.3988832240835154E-2</v>
      </c>
      <c r="BT311" s="600">
        <v>2</v>
      </c>
      <c r="BU311" s="598">
        <v>0.33333333333333331</v>
      </c>
      <c r="BV311" s="600">
        <v>1</v>
      </c>
      <c r="BW311" s="598">
        <v>0.5</v>
      </c>
    </row>
    <row r="312" spans="1:75" s="4" customFormat="1" x14ac:dyDescent="0.2">
      <c r="A312" s="691" t="s">
        <v>768</v>
      </c>
      <c r="B312" s="691" t="s">
        <v>769</v>
      </c>
      <c r="C312" s="691" t="s">
        <v>2</v>
      </c>
      <c r="D312" s="691" t="s">
        <v>527</v>
      </c>
      <c r="E312" s="691" t="s">
        <v>504</v>
      </c>
      <c r="F312" s="691" t="s">
        <v>519</v>
      </c>
      <c r="G312" s="719" t="s">
        <v>319</v>
      </c>
      <c r="H312" s="10" t="s">
        <v>1109</v>
      </c>
      <c r="I312" s="10" t="s">
        <v>935</v>
      </c>
      <c r="J312" s="10" t="s">
        <v>505</v>
      </c>
      <c r="K312" s="692"/>
      <c r="L312" s="692"/>
      <c r="M312" s="693"/>
      <c r="N312" s="692"/>
      <c r="O312" s="692"/>
      <c r="P312" s="692"/>
      <c r="Q312" s="692"/>
      <c r="R312" s="692"/>
      <c r="S312" s="692"/>
      <c r="T312" s="692"/>
      <c r="U312" s="692"/>
      <c r="V312" s="692"/>
      <c r="W312" s="692"/>
      <c r="X312" s="692"/>
      <c r="Y312" s="633"/>
      <c r="Z312" s="694">
        <v>1</v>
      </c>
      <c r="AA312" s="600">
        <v>0</v>
      </c>
      <c r="AB312" s="600">
        <v>4</v>
      </c>
      <c r="AC312" s="123">
        <v>4</v>
      </c>
      <c r="AD312" s="601">
        <v>6999</v>
      </c>
      <c r="AE312" s="601">
        <v>3135</v>
      </c>
      <c r="AF312" s="600">
        <v>0</v>
      </c>
      <c r="AG312" s="598">
        <v>0</v>
      </c>
      <c r="AH312" s="600">
        <v>0</v>
      </c>
      <c r="AI312" s="598"/>
      <c r="AJ312" s="598"/>
      <c r="AK312" s="600">
        <v>0</v>
      </c>
      <c r="AL312" s="598">
        <v>0</v>
      </c>
      <c r="AM312" s="600">
        <v>0</v>
      </c>
      <c r="AN312" s="598"/>
      <c r="AO312" s="600">
        <v>0</v>
      </c>
      <c r="AP312" s="598">
        <v>0</v>
      </c>
      <c r="AQ312" s="600">
        <v>0</v>
      </c>
      <c r="AR312" s="598">
        <v>0</v>
      </c>
      <c r="AS312" s="695">
        <v>6999</v>
      </c>
      <c r="AT312" s="600">
        <v>0</v>
      </c>
      <c r="AU312" s="602">
        <v>0</v>
      </c>
      <c r="AV312" s="601">
        <v>6999</v>
      </c>
      <c r="AW312" s="601">
        <v>9830</v>
      </c>
      <c r="AX312" s="598">
        <v>0.7120040691759919</v>
      </c>
      <c r="AY312" s="695">
        <v>6999</v>
      </c>
      <c r="AZ312" s="600">
        <v>0</v>
      </c>
      <c r="BA312" s="601">
        <v>6999</v>
      </c>
      <c r="BB312" s="601">
        <v>3135</v>
      </c>
      <c r="BC312" s="598">
        <v>0.44792113159022717</v>
      </c>
      <c r="BD312" s="600">
        <v>0</v>
      </c>
      <c r="BE312" s="598"/>
      <c r="BF312" s="601">
        <v>3135</v>
      </c>
      <c r="BG312" s="598">
        <v>0.44792113159022717</v>
      </c>
      <c r="BH312" s="600">
        <v>13</v>
      </c>
      <c r="BI312" s="598">
        <v>4.1467304625199359E-3</v>
      </c>
      <c r="BJ312" s="600">
        <v>11</v>
      </c>
      <c r="BK312" s="600">
        <v>0</v>
      </c>
      <c r="BL312" s="600">
        <v>11</v>
      </c>
      <c r="BM312" s="598">
        <v>0.84615384615384615</v>
      </c>
      <c r="BN312" s="600">
        <v>20</v>
      </c>
      <c r="BO312" s="598">
        <v>6.379585326953748E-3</v>
      </c>
      <c r="BP312" s="600">
        <v>210</v>
      </c>
      <c r="BQ312" s="598">
        <v>6.6985645933014357E-2</v>
      </c>
      <c r="BR312" s="601">
        <v>230</v>
      </c>
      <c r="BS312" s="598">
        <v>7.3365231259968106E-2</v>
      </c>
      <c r="BT312" s="600">
        <v>1</v>
      </c>
      <c r="BU312" s="598">
        <v>0.25</v>
      </c>
      <c r="BV312" s="600">
        <v>0</v>
      </c>
      <c r="BW312" s="598">
        <v>0</v>
      </c>
    </row>
    <row r="313" spans="1:75" s="4" customFormat="1" x14ac:dyDescent="0.2">
      <c r="A313" s="691" t="s">
        <v>768</v>
      </c>
      <c r="B313" s="691" t="s">
        <v>769</v>
      </c>
      <c r="C313" s="691" t="s">
        <v>3</v>
      </c>
      <c r="D313" s="691" t="s">
        <v>527</v>
      </c>
      <c r="E313" s="691" t="s">
        <v>504</v>
      </c>
      <c r="F313" s="691" t="s">
        <v>519</v>
      </c>
      <c r="G313" s="719" t="s">
        <v>319</v>
      </c>
      <c r="H313" s="10" t="s">
        <v>1109</v>
      </c>
      <c r="I313" s="10" t="s">
        <v>935</v>
      </c>
      <c r="J313" s="10" t="s">
        <v>505</v>
      </c>
      <c r="K313" s="692"/>
      <c r="L313" s="692"/>
      <c r="M313" s="693"/>
      <c r="N313" s="692"/>
      <c r="O313" s="692"/>
      <c r="P313" s="692"/>
      <c r="Q313" s="692"/>
      <c r="R313" s="692"/>
      <c r="S313" s="692"/>
      <c r="T313" s="692"/>
      <c r="U313" s="692"/>
      <c r="V313" s="692"/>
      <c r="W313" s="692"/>
      <c r="X313" s="692"/>
      <c r="Y313" s="633"/>
      <c r="Z313" s="694">
        <v>2</v>
      </c>
      <c r="AA313" s="600">
        <v>0</v>
      </c>
      <c r="AB313" s="600">
        <v>4</v>
      </c>
      <c r="AC313" s="123">
        <v>2</v>
      </c>
      <c r="AD313" s="601">
        <v>7378.5</v>
      </c>
      <c r="AE313" s="601">
        <v>3841.5</v>
      </c>
      <c r="AF313" s="600">
        <v>2</v>
      </c>
      <c r="AG313" s="598">
        <v>0.5</v>
      </c>
      <c r="AH313" s="600">
        <v>0</v>
      </c>
      <c r="AI313" s="598"/>
      <c r="AJ313" s="598"/>
      <c r="AK313" s="600">
        <v>2</v>
      </c>
      <c r="AL313" s="598">
        <v>1</v>
      </c>
      <c r="AM313" s="600">
        <v>2</v>
      </c>
      <c r="AN313" s="598"/>
      <c r="AO313" s="600">
        <v>0</v>
      </c>
      <c r="AP313" s="598">
        <v>0</v>
      </c>
      <c r="AQ313" s="600">
        <v>0</v>
      </c>
      <c r="AR313" s="598">
        <v>0</v>
      </c>
      <c r="AS313" s="695">
        <v>14750</v>
      </c>
      <c r="AT313" s="600">
        <v>7</v>
      </c>
      <c r="AU313" s="602">
        <v>4.7435115538388563E-4</v>
      </c>
      <c r="AV313" s="601">
        <v>14757</v>
      </c>
      <c r="AW313" s="601">
        <v>19500</v>
      </c>
      <c r="AX313" s="598">
        <v>0.75676923076923075</v>
      </c>
      <c r="AY313" s="695">
        <v>14750</v>
      </c>
      <c r="AZ313" s="600">
        <v>7</v>
      </c>
      <c r="BA313" s="601">
        <v>14757</v>
      </c>
      <c r="BB313" s="601">
        <v>7678</v>
      </c>
      <c r="BC313" s="598">
        <v>0.52054237288135596</v>
      </c>
      <c r="BD313" s="600">
        <v>5</v>
      </c>
      <c r="BE313" s="598">
        <v>0.7142857142857143</v>
      </c>
      <c r="BF313" s="601">
        <v>7683</v>
      </c>
      <c r="BG313" s="598">
        <v>0.52063427525919903</v>
      </c>
      <c r="BH313" s="600">
        <v>45</v>
      </c>
      <c r="BI313" s="598">
        <v>5.8570870753611873E-3</v>
      </c>
      <c r="BJ313" s="600">
        <v>39</v>
      </c>
      <c r="BK313" s="600">
        <v>0</v>
      </c>
      <c r="BL313" s="600">
        <v>39</v>
      </c>
      <c r="BM313" s="598">
        <v>0.8666666666666667</v>
      </c>
      <c r="BN313" s="600">
        <v>12</v>
      </c>
      <c r="BO313" s="598">
        <v>1.5618898867629833E-3</v>
      </c>
      <c r="BP313" s="600">
        <v>341</v>
      </c>
      <c r="BQ313" s="598">
        <v>4.4383704282181441E-2</v>
      </c>
      <c r="BR313" s="601">
        <v>353</v>
      </c>
      <c r="BS313" s="598">
        <v>4.594559416894442E-2</v>
      </c>
      <c r="BT313" s="600">
        <v>1</v>
      </c>
      <c r="BU313" s="598">
        <v>0.25</v>
      </c>
      <c r="BV313" s="600">
        <v>1</v>
      </c>
      <c r="BW313" s="598">
        <v>0.5</v>
      </c>
    </row>
    <row r="314" spans="1:75" s="4" customFormat="1" x14ac:dyDescent="0.2">
      <c r="A314" s="691" t="s">
        <v>4</v>
      </c>
      <c r="B314" s="691" t="s">
        <v>5</v>
      </c>
      <c r="C314" s="691" t="s">
        <v>502</v>
      </c>
      <c r="D314" s="691" t="s">
        <v>517</v>
      </c>
      <c r="E314" s="691" t="s">
        <v>518</v>
      </c>
      <c r="F314" s="691" t="s">
        <v>505</v>
      </c>
      <c r="G314" s="10" t="s">
        <v>926</v>
      </c>
      <c r="H314" s="10" t="s">
        <v>517</v>
      </c>
      <c r="I314" s="10" t="s">
        <v>517</v>
      </c>
      <c r="J314" s="10"/>
      <c r="K314" s="692"/>
      <c r="L314" s="692"/>
      <c r="M314" s="693"/>
      <c r="N314" s="692"/>
      <c r="O314" s="692"/>
      <c r="P314" s="692"/>
      <c r="Q314" s="692"/>
      <c r="R314" s="692" t="s">
        <v>913</v>
      </c>
      <c r="S314" s="692"/>
      <c r="T314" s="692"/>
      <c r="U314" s="692"/>
      <c r="V314" s="692"/>
      <c r="W314" s="692"/>
      <c r="X314" s="692"/>
      <c r="Y314" s="633"/>
      <c r="Z314" s="694">
        <v>7</v>
      </c>
      <c r="AA314" s="600">
        <v>0</v>
      </c>
      <c r="AB314" s="600">
        <v>20</v>
      </c>
      <c r="AC314" s="123">
        <v>2.8571428571428572</v>
      </c>
      <c r="AD314" s="601">
        <v>13747.571428571429</v>
      </c>
      <c r="AE314" s="601">
        <v>7049.4285714285716</v>
      </c>
      <c r="AF314" s="600"/>
      <c r="AG314" s="598"/>
      <c r="AH314" s="600"/>
      <c r="AI314" s="598"/>
      <c r="AJ314" s="598"/>
      <c r="AK314" s="600"/>
      <c r="AL314" s="598"/>
      <c r="AM314" s="600"/>
      <c r="AN314" s="598"/>
      <c r="AO314" s="600">
        <v>5</v>
      </c>
      <c r="AP314" s="598">
        <v>0.25</v>
      </c>
      <c r="AQ314" s="600">
        <v>5</v>
      </c>
      <c r="AR314" s="598">
        <v>0.7142857142857143</v>
      </c>
      <c r="AS314" s="695">
        <v>96233</v>
      </c>
      <c r="AT314" s="600"/>
      <c r="AU314" s="602"/>
      <c r="AV314" s="601">
        <v>96233</v>
      </c>
      <c r="AW314" s="601">
        <v>134600</v>
      </c>
      <c r="AX314" s="598">
        <v>0.71495542347696883</v>
      </c>
      <c r="AY314" s="695">
        <v>96233</v>
      </c>
      <c r="AZ314" s="600"/>
      <c r="BA314" s="601">
        <v>96233</v>
      </c>
      <c r="BB314" s="601">
        <v>49346</v>
      </c>
      <c r="BC314" s="598">
        <v>0.51277628256419316</v>
      </c>
      <c r="BD314" s="600"/>
      <c r="BE314" s="598"/>
      <c r="BF314" s="601">
        <v>49346</v>
      </c>
      <c r="BG314" s="598">
        <v>0.51277628256419316</v>
      </c>
      <c r="BH314" s="600">
        <v>448</v>
      </c>
      <c r="BI314" s="598">
        <v>9.0787500506626685E-3</v>
      </c>
      <c r="BJ314" s="600">
        <v>342</v>
      </c>
      <c r="BK314" s="600"/>
      <c r="BL314" s="600">
        <v>342</v>
      </c>
      <c r="BM314" s="598">
        <v>0.7633928571428571</v>
      </c>
      <c r="BN314" s="600">
        <v>3090</v>
      </c>
      <c r="BO314" s="598">
        <v>6.2619057269079556E-2</v>
      </c>
      <c r="BP314" s="600">
        <v>5609</v>
      </c>
      <c r="BQ314" s="598">
        <v>0.11366676123697969</v>
      </c>
      <c r="BR314" s="601">
        <v>8699</v>
      </c>
      <c r="BS314" s="598">
        <v>0.17628581850605926</v>
      </c>
      <c r="BT314" s="600">
        <v>8</v>
      </c>
      <c r="BU314" s="598">
        <v>0.4</v>
      </c>
      <c r="BV314" s="600">
        <v>5</v>
      </c>
      <c r="BW314" s="598">
        <v>0.7142857142857143</v>
      </c>
    </row>
    <row r="315" spans="1:75" s="4" customFormat="1" x14ac:dyDescent="0.2">
      <c r="A315" s="691" t="s">
        <v>4</v>
      </c>
      <c r="B315" s="691" t="s">
        <v>6</v>
      </c>
      <c r="C315" s="691" t="s">
        <v>502</v>
      </c>
      <c r="D315" s="691" t="s">
        <v>509</v>
      </c>
      <c r="E315" s="691" t="s">
        <v>504</v>
      </c>
      <c r="F315" s="691" t="s">
        <v>505</v>
      </c>
      <c r="G315" s="10" t="s">
        <v>926</v>
      </c>
      <c r="H315" s="10" t="s">
        <v>1110</v>
      </c>
      <c r="I315" s="10" t="s">
        <v>935</v>
      </c>
      <c r="J315" s="10" t="s">
        <v>505</v>
      </c>
      <c r="K315" s="692" t="s">
        <v>1211</v>
      </c>
      <c r="L315" s="692"/>
      <c r="M315" s="693">
        <v>0.66666666666666663</v>
      </c>
      <c r="N315" s="692" t="s">
        <v>1211</v>
      </c>
      <c r="O315" s="692"/>
      <c r="P315" s="692" t="s">
        <v>1211</v>
      </c>
      <c r="Q315" s="692"/>
      <c r="R315" s="692" t="s">
        <v>1217</v>
      </c>
      <c r="S315" s="696">
        <v>32530</v>
      </c>
      <c r="T315" s="696">
        <v>349</v>
      </c>
      <c r="U315" s="696">
        <v>84</v>
      </c>
      <c r="V315" s="696">
        <v>247</v>
      </c>
      <c r="W315" s="696">
        <v>188</v>
      </c>
      <c r="X315" s="696">
        <v>12</v>
      </c>
      <c r="Y315" s="633"/>
      <c r="Z315" s="694">
        <v>1</v>
      </c>
      <c r="AA315" s="600">
        <v>0</v>
      </c>
      <c r="AB315" s="600">
        <v>8</v>
      </c>
      <c r="AC315" s="123">
        <v>8</v>
      </c>
      <c r="AD315" s="601">
        <v>32530</v>
      </c>
      <c r="AE315" s="601">
        <v>16591</v>
      </c>
      <c r="AF315" s="600">
        <v>4</v>
      </c>
      <c r="AG315" s="598">
        <v>0.5</v>
      </c>
      <c r="AH315" s="600">
        <v>5</v>
      </c>
      <c r="AI315" s="598"/>
      <c r="AJ315" s="598" t="s">
        <v>310</v>
      </c>
      <c r="AK315" s="600">
        <v>0</v>
      </c>
      <c r="AL315" s="598">
        <v>0</v>
      </c>
      <c r="AM315" s="600">
        <v>0</v>
      </c>
      <c r="AN315" s="598"/>
      <c r="AO315" s="600"/>
      <c r="AP315" s="598"/>
      <c r="AQ315" s="600"/>
      <c r="AR315" s="598"/>
      <c r="AS315" s="695">
        <v>32450</v>
      </c>
      <c r="AT315" s="600">
        <v>80</v>
      </c>
      <c r="AU315" s="602">
        <v>2.4592683676606208E-3</v>
      </c>
      <c r="AV315" s="601">
        <v>32530</v>
      </c>
      <c r="AW315" s="601">
        <v>44400</v>
      </c>
      <c r="AX315" s="598">
        <v>0.73265765765765767</v>
      </c>
      <c r="AY315" s="695">
        <v>32450</v>
      </c>
      <c r="AZ315" s="600">
        <v>80</v>
      </c>
      <c r="BA315" s="601">
        <v>32530</v>
      </c>
      <c r="BB315" s="601">
        <v>16506</v>
      </c>
      <c r="BC315" s="598">
        <v>0.50865947611710327</v>
      </c>
      <c r="BD315" s="600">
        <v>85</v>
      </c>
      <c r="BE315" s="598">
        <v>1.0625</v>
      </c>
      <c r="BF315" s="601">
        <v>16591</v>
      </c>
      <c r="BG315" s="598">
        <v>0.51002151859821698</v>
      </c>
      <c r="BH315" s="600">
        <v>247</v>
      </c>
      <c r="BI315" s="598">
        <v>1.4887589657042975E-2</v>
      </c>
      <c r="BJ315" s="600">
        <v>168</v>
      </c>
      <c r="BK315" s="600">
        <v>32</v>
      </c>
      <c r="BL315" s="600">
        <v>200</v>
      </c>
      <c r="BM315" s="598">
        <v>0.80971659919028338</v>
      </c>
      <c r="BN315" s="600">
        <v>36</v>
      </c>
      <c r="BO315" s="598">
        <v>2.1698511241034298E-3</v>
      </c>
      <c r="BP315" s="600">
        <v>182</v>
      </c>
      <c r="BQ315" s="598">
        <v>1.0969802905189561E-2</v>
      </c>
      <c r="BR315" s="601">
        <v>218</v>
      </c>
      <c r="BS315" s="598">
        <v>1.3139654029292991E-2</v>
      </c>
      <c r="BT315" s="600">
        <v>3</v>
      </c>
      <c r="BU315" s="598">
        <v>0.375</v>
      </c>
      <c r="BV315" s="600">
        <v>0</v>
      </c>
      <c r="BW315" s="598">
        <v>0</v>
      </c>
    </row>
    <row r="316" spans="1:75" s="4" customFormat="1" x14ac:dyDescent="0.2">
      <c r="A316" s="691" t="s">
        <v>4</v>
      </c>
      <c r="B316" s="691" t="s">
        <v>6</v>
      </c>
      <c r="C316" s="691" t="s">
        <v>502</v>
      </c>
      <c r="D316" s="691" t="s">
        <v>527</v>
      </c>
      <c r="E316" s="691" t="s">
        <v>504</v>
      </c>
      <c r="F316" s="691" t="s">
        <v>505</v>
      </c>
      <c r="G316" s="10" t="s">
        <v>926</v>
      </c>
      <c r="H316" s="10" t="s">
        <v>1110</v>
      </c>
      <c r="I316" s="10" t="s">
        <v>935</v>
      </c>
      <c r="J316" s="10" t="s">
        <v>505</v>
      </c>
      <c r="K316" s="692"/>
      <c r="L316" s="692"/>
      <c r="M316" s="693"/>
      <c r="N316" s="692"/>
      <c r="O316" s="692"/>
      <c r="P316" s="692"/>
      <c r="Q316" s="692"/>
      <c r="R316" s="692"/>
      <c r="S316" s="692"/>
      <c r="T316" s="692"/>
      <c r="U316" s="692"/>
      <c r="V316" s="692"/>
      <c r="W316" s="692"/>
      <c r="X316" s="692"/>
      <c r="Y316" s="633" t="s">
        <v>1210</v>
      </c>
      <c r="Z316" s="694">
        <v>12</v>
      </c>
      <c r="AA316" s="600">
        <v>0</v>
      </c>
      <c r="AB316" s="600">
        <v>32</v>
      </c>
      <c r="AC316" s="123">
        <v>2.6666666666666665</v>
      </c>
      <c r="AD316" s="601">
        <v>2710.8333333333335</v>
      </c>
      <c r="AE316" s="601">
        <v>1384.1666666666667</v>
      </c>
      <c r="AF316" s="600">
        <v>9</v>
      </c>
      <c r="AG316" s="598">
        <v>0.28125</v>
      </c>
      <c r="AH316" s="600">
        <v>5</v>
      </c>
      <c r="AI316" s="598"/>
      <c r="AJ316" s="598"/>
      <c r="AK316" s="600">
        <v>6</v>
      </c>
      <c r="AL316" s="598">
        <v>0.5</v>
      </c>
      <c r="AM316" s="600">
        <v>6</v>
      </c>
      <c r="AN316" s="598">
        <v>0.46153846153846156</v>
      </c>
      <c r="AO316" s="600">
        <v>0</v>
      </c>
      <c r="AP316" s="598">
        <v>0</v>
      </c>
      <c r="AQ316" s="600">
        <v>0</v>
      </c>
      <c r="AR316" s="598">
        <v>0</v>
      </c>
      <c r="AS316" s="695">
        <v>32450</v>
      </c>
      <c r="AT316" s="600">
        <v>80</v>
      </c>
      <c r="AU316" s="602">
        <v>2.4592683676606208E-3</v>
      </c>
      <c r="AV316" s="601">
        <v>32530</v>
      </c>
      <c r="AW316" s="601">
        <v>44400</v>
      </c>
      <c r="AX316" s="598">
        <v>0.73265765765765767</v>
      </c>
      <c r="AY316" s="695">
        <v>32450</v>
      </c>
      <c r="AZ316" s="600">
        <v>80</v>
      </c>
      <c r="BA316" s="601">
        <v>32530</v>
      </c>
      <c r="BB316" s="601">
        <v>16519</v>
      </c>
      <c r="BC316" s="598">
        <v>0.50906009244992301</v>
      </c>
      <c r="BD316" s="600">
        <v>91</v>
      </c>
      <c r="BE316" s="598">
        <v>1.1375</v>
      </c>
      <c r="BF316" s="601">
        <v>16610</v>
      </c>
      <c r="BG316" s="598">
        <v>0.51060559483553647</v>
      </c>
      <c r="BH316" s="600">
        <v>247</v>
      </c>
      <c r="BI316" s="598">
        <v>1.4870559903672486E-2</v>
      </c>
      <c r="BJ316" s="600">
        <v>168</v>
      </c>
      <c r="BK316" s="600">
        <v>32</v>
      </c>
      <c r="BL316" s="600">
        <v>200</v>
      </c>
      <c r="BM316" s="598">
        <v>0.80971659919028338</v>
      </c>
      <c r="BN316" s="600">
        <v>80</v>
      </c>
      <c r="BO316" s="598">
        <v>4.8163756773028296E-3</v>
      </c>
      <c r="BP316" s="600">
        <v>157</v>
      </c>
      <c r="BQ316" s="598">
        <v>9.4521372667068036E-3</v>
      </c>
      <c r="BR316" s="601">
        <v>237</v>
      </c>
      <c r="BS316" s="598">
        <v>1.4268512944009633E-2</v>
      </c>
      <c r="BT316" s="600">
        <v>12</v>
      </c>
      <c r="BU316" s="598">
        <v>0.375</v>
      </c>
      <c r="BV316" s="600">
        <v>5</v>
      </c>
      <c r="BW316" s="598">
        <v>0.41666666666666669</v>
      </c>
    </row>
    <row r="317" spans="1:75" s="4" customFormat="1" x14ac:dyDescent="0.2">
      <c r="A317" s="691" t="s">
        <v>7</v>
      </c>
      <c r="B317" s="691" t="s">
        <v>8</v>
      </c>
      <c r="C317" s="691" t="s">
        <v>502</v>
      </c>
      <c r="D317" s="691" t="s">
        <v>517</v>
      </c>
      <c r="E317" s="691" t="s">
        <v>518</v>
      </c>
      <c r="F317" s="691" t="s">
        <v>519</v>
      </c>
      <c r="G317" s="10" t="s">
        <v>925</v>
      </c>
      <c r="H317" s="10" t="s">
        <v>1109</v>
      </c>
      <c r="I317" s="10" t="s">
        <v>934</v>
      </c>
      <c r="J317" s="10"/>
      <c r="K317" s="692"/>
      <c r="L317" s="692"/>
      <c r="M317" s="693"/>
      <c r="N317" s="692"/>
      <c r="O317" s="692"/>
      <c r="P317" s="692"/>
      <c r="Q317" s="692"/>
      <c r="R317" s="692" t="s">
        <v>1214</v>
      </c>
      <c r="S317" s="692"/>
      <c r="T317" s="692"/>
      <c r="U317" s="692"/>
      <c r="V317" s="692"/>
      <c r="W317" s="692"/>
      <c r="X317" s="692"/>
      <c r="Y317" s="633"/>
      <c r="Z317" s="694">
        <v>7</v>
      </c>
      <c r="AA317" s="600">
        <v>0</v>
      </c>
      <c r="AB317" s="600">
        <v>18</v>
      </c>
      <c r="AC317" s="123">
        <v>2.5714285714285716</v>
      </c>
      <c r="AD317" s="601">
        <v>10879.857142857143</v>
      </c>
      <c r="AE317" s="601">
        <v>5653</v>
      </c>
      <c r="AF317" s="600"/>
      <c r="AG317" s="598"/>
      <c r="AH317" s="600"/>
      <c r="AI317" s="598"/>
      <c r="AJ317" s="598"/>
      <c r="AK317" s="600"/>
      <c r="AL317" s="598"/>
      <c r="AM317" s="600"/>
      <c r="AN317" s="598"/>
      <c r="AO317" s="600">
        <v>4</v>
      </c>
      <c r="AP317" s="598">
        <v>0.22222222222222221</v>
      </c>
      <c r="AQ317" s="600">
        <v>4</v>
      </c>
      <c r="AR317" s="598">
        <v>0.5714285714285714</v>
      </c>
      <c r="AS317" s="695">
        <v>76159</v>
      </c>
      <c r="AT317" s="600"/>
      <c r="AU317" s="602"/>
      <c r="AV317" s="601">
        <v>76159</v>
      </c>
      <c r="AW317" s="601">
        <v>107300</v>
      </c>
      <c r="AX317" s="598">
        <v>0.70977632805219015</v>
      </c>
      <c r="AY317" s="695">
        <v>76159</v>
      </c>
      <c r="AZ317" s="600"/>
      <c r="BA317" s="601">
        <v>76159</v>
      </c>
      <c r="BB317" s="601">
        <v>39571</v>
      </c>
      <c r="BC317" s="598">
        <v>0.51958402815163018</v>
      </c>
      <c r="BD317" s="600"/>
      <c r="BE317" s="598"/>
      <c r="BF317" s="601">
        <v>39571</v>
      </c>
      <c r="BG317" s="598">
        <v>0.51958402815163018</v>
      </c>
      <c r="BH317" s="600">
        <v>123</v>
      </c>
      <c r="BI317" s="598">
        <v>3.108336913396174E-3</v>
      </c>
      <c r="BJ317" s="600">
        <v>99</v>
      </c>
      <c r="BK317" s="600"/>
      <c r="BL317" s="600">
        <v>99</v>
      </c>
      <c r="BM317" s="598">
        <v>0.80487804878048785</v>
      </c>
      <c r="BN317" s="600">
        <v>2175</v>
      </c>
      <c r="BO317" s="598">
        <v>5.4964494200298197E-2</v>
      </c>
      <c r="BP317" s="600">
        <v>4227</v>
      </c>
      <c r="BQ317" s="598">
        <v>0.10682065148720023</v>
      </c>
      <c r="BR317" s="601">
        <v>6402</v>
      </c>
      <c r="BS317" s="598">
        <v>0.16178514568749841</v>
      </c>
      <c r="BT317" s="600">
        <v>7</v>
      </c>
      <c r="BU317" s="598">
        <v>0.3888888888888889</v>
      </c>
      <c r="BV317" s="600">
        <v>3</v>
      </c>
      <c r="BW317" s="598">
        <v>0.42857142857142855</v>
      </c>
    </row>
    <row r="318" spans="1:75" s="4" customFormat="1" x14ac:dyDescent="0.2">
      <c r="A318" s="691" t="s">
        <v>7</v>
      </c>
      <c r="B318" s="691" t="s">
        <v>9</v>
      </c>
      <c r="C318" s="691" t="s">
        <v>502</v>
      </c>
      <c r="D318" s="691" t="s">
        <v>507</v>
      </c>
      <c r="E318" s="691" t="s">
        <v>504</v>
      </c>
      <c r="F318" s="691" t="s">
        <v>519</v>
      </c>
      <c r="G318" s="10" t="s">
        <v>925</v>
      </c>
      <c r="H318" s="10" t="s">
        <v>1109</v>
      </c>
      <c r="I318" s="10" t="s">
        <v>934</v>
      </c>
      <c r="J318" s="77"/>
      <c r="K318" s="692"/>
      <c r="L318" s="692"/>
      <c r="M318" s="693"/>
      <c r="N318" s="692"/>
      <c r="O318" s="692"/>
      <c r="P318" s="692"/>
      <c r="Q318" s="692"/>
      <c r="R318" s="692"/>
      <c r="S318" s="692"/>
      <c r="T318" s="692"/>
      <c r="U318" s="692"/>
      <c r="V318" s="692"/>
      <c r="W318" s="692"/>
      <c r="X318" s="692"/>
      <c r="Y318" s="633" t="s">
        <v>1210</v>
      </c>
      <c r="Z318" s="694">
        <v>4</v>
      </c>
      <c r="AA318" s="600">
        <v>0</v>
      </c>
      <c r="AB318" s="600">
        <v>5</v>
      </c>
      <c r="AC318" s="123">
        <v>1.25</v>
      </c>
      <c r="AD318" s="601">
        <v>439</v>
      </c>
      <c r="AE318" s="601">
        <v>243.75</v>
      </c>
      <c r="AF318" s="600"/>
      <c r="AG318" s="598"/>
      <c r="AH318" s="600"/>
      <c r="AI318" s="598"/>
      <c r="AJ318" s="598"/>
      <c r="AK318" s="600"/>
      <c r="AL318" s="598"/>
      <c r="AM318" s="600"/>
      <c r="AN318" s="598"/>
      <c r="AO318" s="600">
        <v>4</v>
      </c>
      <c r="AP318" s="598">
        <v>0.8</v>
      </c>
      <c r="AQ318" s="600">
        <v>3</v>
      </c>
      <c r="AR318" s="598">
        <v>0.75</v>
      </c>
      <c r="AS318" s="695">
        <v>1734</v>
      </c>
      <c r="AT318" s="600">
        <v>22</v>
      </c>
      <c r="AU318" s="602">
        <v>1.2528473804100227E-2</v>
      </c>
      <c r="AV318" s="601">
        <v>1756</v>
      </c>
      <c r="AW318" s="601">
        <v>2430</v>
      </c>
      <c r="AX318" s="598">
        <v>0.7226337448559671</v>
      </c>
      <c r="AY318" s="695">
        <v>1734</v>
      </c>
      <c r="AZ318" s="600">
        <v>22</v>
      </c>
      <c r="BA318" s="601">
        <v>1756</v>
      </c>
      <c r="BB318" s="601">
        <v>951</v>
      </c>
      <c r="BC318" s="598">
        <v>0.54844290657439443</v>
      </c>
      <c r="BD318" s="600">
        <v>24</v>
      </c>
      <c r="BE318" s="598">
        <v>1.0909090909090908</v>
      </c>
      <c r="BF318" s="601">
        <v>975</v>
      </c>
      <c r="BG318" s="598">
        <v>0.55523917995444194</v>
      </c>
      <c r="BH318" s="600">
        <v>11</v>
      </c>
      <c r="BI318" s="598">
        <v>1.1282051282051283E-2</v>
      </c>
      <c r="BJ318" s="600">
        <v>4</v>
      </c>
      <c r="BK318" s="600">
        <v>3</v>
      </c>
      <c r="BL318" s="600">
        <v>7</v>
      </c>
      <c r="BM318" s="598">
        <v>0.63636363636363635</v>
      </c>
      <c r="BN318" s="600">
        <v>0</v>
      </c>
      <c r="BO318" s="598">
        <v>0</v>
      </c>
      <c r="BP318" s="600">
        <v>53</v>
      </c>
      <c r="BQ318" s="598">
        <v>5.4358974358974362E-2</v>
      </c>
      <c r="BR318" s="601">
        <v>53</v>
      </c>
      <c r="BS318" s="598">
        <v>5.4358974358974362E-2</v>
      </c>
      <c r="BT318" s="600">
        <v>2</v>
      </c>
      <c r="BU318" s="598">
        <v>0.4</v>
      </c>
      <c r="BV318" s="600">
        <v>1</v>
      </c>
      <c r="BW318" s="598">
        <v>0.25</v>
      </c>
    </row>
    <row r="319" spans="1:75" s="4" customFormat="1" x14ac:dyDescent="0.2">
      <c r="A319" s="691" t="s">
        <v>7</v>
      </c>
      <c r="B319" s="691" t="s">
        <v>10</v>
      </c>
      <c r="C319" s="691" t="s">
        <v>502</v>
      </c>
      <c r="D319" s="691" t="s">
        <v>507</v>
      </c>
      <c r="E319" s="691" t="s">
        <v>504</v>
      </c>
      <c r="F319" s="691" t="s">
        <v>519</v>
      </c>
      <c r="G319" s="10" t="s">
        <v>925</v>
      </c>
      <c r="H319" s="10" t="s">
        <v>1109</v>
      </c>
      <c r="I319" s="10" t="s">
        <v>934</v>
      </c>
      <c r="J319" s="10"/>
      <c r="K319" s="692"/>
      <c r="L319" s="692"/>
      <c r="M319" s="693"/>
      <c r="N319" s="692"/>
      <c r="O319" s="692"/>
      <c r="P319" s="692"/>
      <c r="Q319" s="692"/>
      <c r="R319" s="692"/>
      <c r="S319" s="692"/>
      <c r="T319" s="692"/>
      <c r="U319" s="692"/>
      <c r="V319" s="692"/>
      <c r="W319" s="692"/>
      <c r="X319" s="692"/>
      <c r="Y319" s="633" t="s">
        <v>1210</v>
      </c>
      <c r="Z319" s="694">
        <v>4</v>
      </c>
      <c r="AA319" s="600">
        <v>0</v>
      </c>
      <c r="AB319" s="600">
        <v>5</v>
      </c>
      <c r="AC319" s="123">
        <v>1.25</v>
      </c>
      <c r="AD319" s="601">
        <v>1318.25</v>
      </c>
      <c r="AE319" s="601">
        <v>630.75</v>
      </c>
      <c r="AF319" s="600"/>
      <c r="AG319" s="598"/>
      <c r="AH319" s="600"/>
      <c r="AI319" s="598"/>
      <c r="AJ319" s="598"/>
      <c r="AK319" s="600"/>
      <c r="AL319" s="598"/>
      <c r="AM319" s="600"/>
      <c r="AN319" s="598"/>
      <c r="AO319" s="600">
        <v>4</v>
      </c>
      <c r="AP319" s="598">
        <v>0.8</v>
      </c>
      <c r="AQ319" s="600">
        <v>3</v>
      </c>
      <c r="AR319" s="598">
        <v>0.75</v>
      </c>
      <c r="AS319" s="695">
        <v>5272</v>
      </c>
      <c r="AT319" s="600">
        <v>1</v>
      </c>
      <c r="AU319" s="602">
        <v>1.8964536317087047E-4</v>
      </c>
      <c r="AV319" s="601">
        <v>5273</v>
      </c>
      <c r="AW319" s="601">
        <v>7660</v>
      </c>
      <c r="AX319" s="598">
        <v>0.68838120104438638</v>
      </c>
      <c r="AY319" s="695">
        <v>5272</v>
      </c>
      <c r="AZ319" s="600">
        <v>1</v>
      </c>
      <c r="BA319" s="601">
        <v>5273</v>
      </c>
      <c r="BB319" s="601">
        <v>2520</v>
      </c>
      <c r="BC319" s="598">
        <v>0.47799696509863432</v>
      </c>
      <c r="BD319" s="600">
        <v>3</v>
      </c>
      <c r="BE319" s="598">
        <v>3</v>
      </c>
      <c r="BF319" s="601">
        <v>2523</v>
      </c>
      <c r="BG319" s="598">
        <v>0.47847525128010621</v>
      </c>
      <c r="BH319" s="600">
        <v>13</v>
      </c>
      <c r="BI319" s="598">
        <v>5.1525961157352362E-3</v>
      </c>
      <c r="BJ319" s="600">
        <v>8</v>
      </c>
      <c r="BK319" s="600">
        <v>2</v>
      </c>
      <c r="BL319" s="600">
        <v>10</v>
      </c>
      <c r="BM319" s="598">
        <v>0.76923076923076927</v>
      </c>
      <c r="BN319" s="600">
        <v>0</v>
      </c>
      <c r="BO319" s="598">
        <v>0</v>
      </c>
      <c r="BP319" s="600">
        <v>113</v>
      </c>
      <c r="BQ319" s="598">
        <v>4.4787950852160127E-2</v>
      </c>
      <c r="BR319" s="601">
        <v>113</v>
      </c>
      <c r="BS319" s="598">
        <v>4.4787950852160127E-2</v>
      </c>
      <c r="BT319" s="600">
        <v>2</v>
      </c>
      <c r="BU319" s="598">
        <v>0.4</v>
      </c>
      <c r="BV319" s="600">
        <v>1</v>
      </c>
      <c r="BW319" s="598">
        <v>0.25</v>
      </c>
    </row>
    <row r="320" spans="1:75" s="4" customFormat="1" x14ac:dyDescent="0.2">
      <c r="A320" s="691" t="s">
        <v>7</v>
      </c>
      <c r="B320" s="691" t="s">
        <v>11</v>
      </c>
      <c r="C320" s="691" t="s">
        <v>502</v>
      </c>
      <c r="D320" s="691" t="s">
        <v>507</v>
      </c>
      <c r="E320" s="691" t="s">
        <v>504</v>
      </c>
      <c r="F320" s="691" t="s">
        <v>519</v>
      </c>
      <c r="G320" s="10" t="s">
        <v>925</v>
      </c>
      <c r="H320" s="10" t="s">
        <v>1109</v>
      </c>
      <c r="I320" s="10" t="s">
        <v>934</v>
      </c>
      <c r="J320" s="10"/>
      <c r="K320" s="692"/>
      <c r="L320" s="692"/>
      <c r="M320" s="693"/>
      <c r="N320" s="692"/>
      <c r="O320" s="692"/>
      <c r="P320" s="692"/>
      <c r="Q320" s="692"/>
      <c r="R320" s="692"/>
      <c r="S320" s="692"/>
      <c r="T320" s="692"/>
      <c r="U320" s="692"/>
      <c r="V320" s="692"/>
      <c r="W320" s="692"/>
      <c r="X320" s="692"/>
      <c r="Y320" s="633" t="s">
        <v>1210</v>
      </c>
      <c r="Z320" s="694">
        <v>4</v>
      </c>
      <c r="AA320" s="694">
        <v>4</v>
      </c>
      <c r="AB320" s="694">
        <v>4</v>
      </c>
      <c r="AC320" s="123">
        <v>1</v>
      </c>
      <c r="AD320" s="601">
        <v>761.25</v>
      </c>
      <c r="AE320" s="601"/>
      <c r="AF320" s="600"/>
      <c r="AG320" s="598"/>
      <c r="AH320" s="600"/>
      <c r="AI320" s="598"/>
      <c r="AJ320" s="598"/>
      <c r="AK320" s="600"/>
      <c r="AL320" s="598"/>
      <c r="AM320" s="600"/>
      <c r="AN320" s="598"/>
      <c r="AO320" s="600">
        <v>2</v>
      </c>
      <c r="AP320" s="598">
        <v>0.5</v>
      </c>
      <c r="AQ320" s="600">
        <v>2</v>
      </c>
      <c r="AR320" s="598">
        <v>0.5</v>
      </c>
      <c r="AS320" s="695">
        <v>3038</v>
      </c>
      <c r="AT320" s="600">
        <v>7</v>
      </c>
      <c r="AU320" s="602">
        <v>2.2988505747126436E-3</v>
      </c>
      <c r="AV320" s="601">
        <v>3045</v>
      </c>
      <c r="AW320" s="601">
        <v>4280</v>
      </c>
      <c r="AX320" s="598">
        <v>0.71144859813084116</v>
      </c>
      <c r="AY320" s="601"/>
      <c r="AZ320" s="601"/>
      <c r="BA320" s="601"/>
      <c r="BB320" s="600"/>
      <c r="BC320" s="598"/>
      <c r="BD320" s="600"/>
      <c r="BE320" s="598"/>
      <c r="BF320" s="600"/>
      <c r="BG320" s="598"/>
      <c r="BH320" s="600" t="s">
        <v>323</v>
      </c>
      <c r="BI320" s="598"/>
      <c r="BJ320" s="600"/>
      <c r="BK320" s="600"/>
      <c r="BL320" s="600"/>
      <c r="BM320" s="598"/>
      <c r="BN320" s="600"/>
      <c r="BO320" s="598"/>
      <c r="BP320" s="600"/>
      <c r="BQ320" s="598"/>
      <c r="BR320" s="601"/>
      <c r="BS320" s="598"/>
      <c r="BT320" s="600">
        <v>0</v>
      </c>
      <c r="BU320" s="598">
        <v>0</v>
      </c>
      <c r="BV320" s="600">
        <v>0</v>
      </c>
      <c r="BW320" s="598">
        <v>0</v>
      </c>
    </row>
    <row r="321" spans="1:75" s="4" customFormat="1" x14ac:dyDescent="0.2">
      <c r="A321" s="691" t="s">
        <v>7</v>
      </c>
      <c r="B321" s="691" t="s">
        <v>12</v>
      </c>
      <c r="C321" s="691" t="s">
        <v>502</v>
      </c>
      <c r="D321" s="691" t="s">
        <v>507</v>
      </c>
      <c r="E321" s="691" t="s">
        <v>504</v>
      </c>
      <c r="F321" s="691" t="s">
        <v>519</v>
      </c>
      <c r="G321" s="10" t="s">
        <v>925</v>
      </c>
      <c r="H321" s="10" t="s">
        <v>1109</v>
      </c>
      <c r="I321" s="10" t="s">
        <v>934</v>
      </c>
      <c r="J321" s="10"/>
      <c r="K321" s="692"/>
      <c r="L321" s="692"/>
      <c r="M321" s="693"/>
      <c r="N321" s="692"/>
      <c r="O321" s="692"/>
      <c r="P321" s="692"/>
      <c r="Q321" s="692"/>
      <c r="R321" s="692"/>
      <c r="S321" s="692"/>
      <c r="T321" s="692"/>
      <c r="U321" s="692"/>
      <c r="V321" s="692"/>
      <c r="W321" s="692"/>
      <c r="X321" s="692"/>
      <c r="Y321" s="633" t="s">
        <v>1210</v>
      </c>
      <c r="Z321" s="694">
        <v>4</v>
      </c>
      <c r="AA321" s="600">
        <v>0</v>
      </c>
      <c r="AB321" s="600">
        <v>7</v>
      </c>
      <c r="AC321" s="123">
        <v>1.75</v>
      </c>
      <c r="AD321" s="601">
        <v>1387.75</v>
      </c>
      <c r="AE321" s="601">
        <v>706</v>
      </c>
      <c r="AF321" s="600"/>
      <c r="AG321" s="598"/>
      <c r="AH321" s="600"/>
      <c r="AI321" s="598"/>
      <c r="AJ321" s="598"/>
      <c r="AK321" s="600"/>
      <c r="AL321" s="598"/>
      <c r="AM321" s="600"/>
      <c r="AN321" s="598"/>
      <c r="AO321" s="600">
        <v>4</v>
      </c>
      <c r="AP321" s="598">
        <v>0.5714285714285714</v>
      </c>
      <c r="AQ321" s="600">
        <v>2</v>
      </c>
      <c r="AR321" s="598">
        <v>0.5</v>
      </c>
      <c r="AS321" s="695">
        <v>5547</v>
      </c>
      <c r="AT321" s="600">
        <v>4</v>
      </c>
      <c r="AU321" s="602">
        <v>7.2059088452531075E-4</v>
      </c>
      <c r="AV321" s="601">
        <v>5551</v>
      </c>
      <c r="AW321" s="601">
        <v>7810</v>
      </c>
      <c r="AX321" s="598">
        <v>0.71075544174135719</v>
      </c>
      <c r="AY321" s="695">
        <v>5547</v>
      </c>
      <c r="AZ321" s="600">
        <v>4</v>
      </c>
      <c r="BA321" s="601">
        <v>5551</v>
      </c>
      <c r="BB321" s="601">
        <v>2821</v>
      </c>
      <c r="BC321" s="598">
        <v>0.50856318730845507</v>
      </c>
      <c r="BD321" s="600">
        <v>3</v>
      </c>
      <c r="BE321" s="598">
        <v>0.75</v>
      </c>
      <c r="BF321" s="601">
        <v>2824</v>
      </c>
      <c r="BG321" s="598">
        <v>0.50873716447486939</v>
      </c>
      <c r="BH321" s="600">
        <v>16</v>
      </c>
      <c r="BI321" s="598">
        <v>5.6657223796033997E-3</v>
      </c>
      <c r="BJ321" s="600">
        <v>14</v>
      </c>
      <c r="BK321" s="600">
        <v>0</v>
      </c>
      <c r="BL321" s="600">
        <v>14</v>
      </c>
      <c r="BM321" s="598">
        <v>0.875</v>
      </c>
      <c r="BN321" s="600">
        <v>4</v>
      </c>
      <c r="BO321" s="598">
        <v>1.4164305949008499E-3</v>
      </c>
      <c r="BP321" s="600">
        <v>42</v>
      </c>
      <c r="BQ321" s="598">
        <v>1.4872521246458924E-2</v>
      </c>
      <c r="BR321" s="601">
        <v>46</v>
      </c>
      <c r="BS321" s="598">
        <v>1.6288951841359773E-2</v>
      </c>
      <c r="BT321" s="600">
        <v>1</v>
      </c>
      <c r="BU321" s="598">
        <v>0.14285714285714285</v>
      </c>
      <c r="BV321" s="600">
        <v>1</v>
      </c>
      <c r="BW321" s="598">
        <v>0.25</v>
      </c>
    </row>
    <row r="322" spans="1:75" s="4" customFormat="1" x14ac:dyDescent="0.2">
      <c r="A322" s="691" t="s">
        <v>7</v>
      </c>
      <c r="B322" s="691" t="s">
        <v>13</v>
      </c>
      <c r="C322" s="691" t="s">
        <v>502</v>
      </c>
      <c r="D322" s="691" t="s">
        <v>509</v>
      </c>
      <c r="E322" s="691" t="s">
        <v>504</v>
      </c>
      <c r="F322" s="691" t="s">
        <v>519</v>
      </c>
      <c r="G322" s="10" t="s">
        <v>925</v>
      </c>
      <c r="H322" s="10" t="s">
        <v>1109</v>
      </c>
      <c r="I322" s="591" t="s">
        <v>934</v>
      </c>
      <c r="J322" s="10"/>
      <c r="K322" s="692" t="s">
        <v>1211</v>
      </c>
      <c r="L322" s="692"/>
      <c r="M322" s="693">
        <v>0.55555555555555558</v>
      </c>
      <c r="N322" s="692" t="s">
        <v>1211</v>
      </c>
      <c r="O322" s="692"/>
      <c r="P322" s="692" t="s">
        <v>1211</v>
      </c>
      <c r="Q322" s="692"/>
      <c r="R322" s="692" t="s">
        <v>1217</v>
      </c>
      <c r="S322" s="696">
        <v>52083</v>
      </c>
      <c r="T322" s="696">
        <v>676</v>
      </c>
      <c r="U322" s="696">
        <v>185</v>
      </c>
      <c r="V322" s="696">
        <v>183</v>
      </c>
      <c r="W322" s="696">
        <v>141</v>
      </c>
      <c r="X322" s="696">
        <v>10</v>
      </c>
      <c r="Y322" s="633"/>
      <c r="Z322" s="694">
        <v>1</v>
      </c>
      <c r="AA322" s="600">
        <v>0</v>
      </c>
      <c r="AB322" s="600">
        <v>4</v>
      </c>
      <c r="AC322" s="123">
        <v>4</v>
      </c>
      <c r="AD322" s="601">
        <v>52085</v>
      </c>
      <c r="AE322" s="601">
        <v>26497</v>
      </c>
      <c r="AF322" s="600">
        <v>2</v>
      </c>
      <c r="AG322" s="598">
        <v>0.5</v>
      </c>
      <c r="AH322" s="600">
        <v>2</v>
      </c>
      <c r="AI322" s="598" t="s">
        <v>1215</v>
      </c>
      <c r="AJ322" s="598" t="s">
        <v>434</v>
      </c>
      <c r="AK322" s="600">
        <v>1</v>
      </c>
      <c r="AL322" s="598">
        <v>1</v>
      </c>
      <c r="AM322" s="600">
        <v>1</v>
      </c>
      <c r="AN322" s="598"/>
      <c r="AO322" s="600"/>
      <c r="AP322" s="598"/>
      <c r="AQ322" s="600"/>
      <c r="AR322" s="598"/>
      <c r="AS322" s="695">
        <v>52027</v>
      </c>
      <c r="AT322" s="600">
        <v>58</v>
      </c>
      <c r="AU322" s="602">
        <v>1.1135643659402898E-3</v>
      </c>
      <c r="AV322" s="601">
        <v>52085</v>
      </c>
      <c r="AW322" s="601">
        <v>71450</v>
      </c>
      <c r="AX322" s="598">
        <v>0.72897130860741777</v>
      </c>
      <c r="AY322" s="695">
        <v>52027</v>
      </c>
      <c r="AZ322" s="600">
        <v>58</v>
      </c>
      <c r="BA322" s="601">
        <v>52085</v>
      </c>
      <c r="BB322" s="601">
        <v>26444</v>
      </c>
      <c r="BC322" s="598">
        <v>0.50827454975301289</v>
      </c>
      <c r="BD322" s="600">
        <v>53</v>
      </c>
      <c r="BE322" s="598">
        <v>0.91379310344827591</v>
      </c>
      <c r="BF322" s="601">
        <v>26497</v>
      </c>
      <c r="BG322" s="598">
        <v>0.50872612076413559</v>
      </c>
      <c r="BH322" s="600">
        <v>183</v>
      </c>
      <c r="BI322" s="598">
        <v>6.9064422387440086E-3</v>
      </c>
      <c r="BJ322" s="600">
        <v>141</v>
      </c>
      <c r="BK322" s="600">
        <v>10</v>
      </c>
      <c r="BL322" s="600">
        <v>151</v>
      </c>
      <c r="BM322" s="598">
        <v>0.82513661202185795</v>
      </c>
      <c r="BN322" s="600">
        <v>78</v>
      </c>
      <c r="BO322" s="598">
        <v>2.9437294788089217E-3</v>
      </c>
      <c r="BP322" s="600">
        <v>820</v>
      </c>
      <c r="BQ322" s="598">
        <v>3.0946899649016871E-2</v>
      </c>
      <c r="BR322" s="601">
        <v>898</v>
      </c>
      <c r="BS322" s="598">
        <v>3.389062912782579E-2</v>
      </c>
      <c r="BT322" s="600">
        <v>2</v>
      </c>
      <c r="BU322" s="598">
        <v>0.5</v>
      </c>
      <c r="BV322" s="600">
        <v>0</v>
      </c>
      <c r="BW322" s="598">
        <v>0</v>
      </c>
    </row>
    <row r="323" spans="1:75" s="4" customFormat="1" x14ac:dyDescent="0.2">
      <c r="A323" s="691" t="s">
        <v>7</v>
      </c>
      <c r="B323" s="691" t="s">
        <v>13</v>
      </c>
      <c r="C323" s="691" t="s">
        <v>14</v>
      </c>
      <c r="D323" s="691" t="s">
        <v>515</v>
      </c>
      <c r="E323" s="691" t="s">
        <v>504</v>
      </c>
      <c r="F323" s="691" t="s">
        <v>519</v>
      </c>
      <c r="G323" s="10" t="s">
        <v>925</v>
      </c>
      <c r="H323" s="591" t="s">
        <v>1109</v>
      </c>
      <c r="I323" s="274" t="s">
        <v>934</v>
      </c>
      <c r="J323" s="10"/>
      <c r="K323" s="692"/>
      <c r="L323" s="692"/>
      <c r="M323" s="693"/>
      <c r="N323" s="692"/>
      <c r="O323" s="692"/>
      <c r="P323" s="692"/>
      <c r="Q323" s="692"/>
      <c r="R323" s="692"/>
      <c r="S323" s="692"/>
      <c r="T323" s="692"/>
      <c r="U323" s="692"/>
      <c r="V323" s="692"/>
      <c r="W323" s="692"/>
      <c r="X323" s="692"/>
      <c r="Y323" s="633"/>
      <c r="Z323" s="694">
        <v>10</v>
      </c>
      <c r="AA323" s="600">
        <v>0</v>
      </c>
      <c r="AB323" s="600">
        <v>30</v>
      </c>
      <c r="AC323" s="123">
        <v>3</v>
      </c>
      <c r="AD323" s="601">
        <v>3785.8</v>
      </c>
      <c r="AE323" s="601">
        <v>1942.6</v>
      </c>
      <c r="AF323" s="600">
        <v>8</v>
      </c>
      <c r="AG323" s="598">
        <v>0.26666666666666666</v>
      </c>
      <c r="AH323" s="600">
        <v>1</v>
      </c>
      <c r="AI323" s="598"/>
      <c r="AJ323" s="598"/>
      <c r="AK323" s="600">
        <v>5</v>
      </c>
      <c r="AL323" s="598">
        <v>0.5</v>
      </c>
      <c r="AM323" s="600">
        <v>5</v>
      </c>
      <c r="AN323" s="598"/>
      <c r="AO323" s="600">
        <v>1</v>
      </c>
      <c r="AP323" s="598">
        <v>3.3333333333333333E-2</v>
      </c>
      <c r="AQ323" s="600">
        <v>0</v>
      </c>
      <c r="AR323" s="598">
        <v>0</v>
      </c>
      <c r="AS323" s="695">
        <v>37829</v>
      </c>
      <c r="AT323" s="600">
        <v>29</v>
      </c>
      <c r="AU323" s="602">
        <v>7.6602039199112474E-4</v>
      </c>
      <c r="AV323" s="601">
        <v>37858</v>
      </c>
      <c r="AW323" s="601">
        <v>51200</v>
      </c>
      <c r="AX323" s="598">
        <v>0.73941406249999997</v>
      </c>
      <c r="AY323" s="695">
        <v>37829</v>
      </c>
      <c r="AZ323" s="600">
        <v>29</v>
      </c>
      <c r="BA323" s="601">
        <v>37858</v>
      </c>
      <c r="BB323" s="601">
        <v>19400</v>
      </c>
      <c r="BC323" s="598">
        <v>0.51283406910042562</v>
      </c>
      <c r="BD323" s="600">
        <v>26</v>
      </c>
      <c r="BE323" s="598">
        <v>0.89655172413793105</v>
      </c>
      <c r="BF323" s="601">
        <v>19426</v>
      </c>
      <c r="BG323" s="598">
        <v>0.51312800464895136</v>
      </c>
      <c r="BH323" s="600">
        <v>128</v>
      </c>
      <c r="BI323" s="598">
        <v>6.5891073818593639E-3</v>
      </c>
      <c r="BJ323" s="600">
        <v>104</v>
      </c>
      <c r="BK323" s="600">
        <v>5</v>
      </c>
      <c r="BL323" s="600">
        <v>109</v>
      </c>
      <c r="BM323" s="598">
        <v>0.8515625</v>
      </c>
      <c r="BN323" s="600">
        <v>139</v>
      </c>
      <c r="BO323" s="598">
        <v>7.1553587974879027E-3</v>
      </c>
      <c r="BP323" s="600">
        <v>150</v>
      </c>
      <c r="BQ323" s="598">
        <v>7.7216102131164423E-3</v>
      </c>
      <c r="BR323" s="601">
        <v>289</v>
      </c>
      <c r="BS323" s="598">
        <v>1.4876969010604344E-2</v>
      </c>
      <c r="BT323" s="600">
        <v>4</v>
      </c>
      <c r="BU323" s="598">
        <v>0.13333333333333333</v>
      </c>
      <c r="BV323" s="600">
        <v>2</v>
      </c>
      <c r="BW323" s="598">
        <v>0.2</v>
      </c>
    </row>
    <row r="324" spans="1:75" s="4" customFormat="1" x14ac:dyDescent="0.2">
      <c r="A324" s="691" t="s">
        <v>7</v>
      </c>
      <c r="B324" s="691" t="s">
        <v>13</v>
      </c>
      <c r="C324" s="691" t="s">
        <v>15</v>
      </c>
      <c r="D324" s="691" t="s">
        <v>515</v>
      </c>
      <c r="E324" s="691" t="s">
        <v>504</v>
      </c>
      <c r="F324" s="691" t="s">
        <v>519</v>
      </c>
      <c r="G324" s="10" t="s">
        <v>925</v>
      </c>
      <c r="H324" s="10" t="s">
        <v>1109</v>
      </c>
      <c r="I324" s="10" t="s">
        <v>934</v>
      </c>
      <c r="J324" s="10"/>
      <c r="K324" s="692"/>
      <c r="L324" s="692"/>
      <c r="M324" s="693"/>
      <c r="N324" s="692"/>
      <c r="O324" s="692"/>
      <c r="P324" s="692"/>
      <c r="Q324" s="692"/>
      <c r="R324" s="692"/>
      <c r="S324" s="692"/>
      <c r="T324" s="692"/>
      <c r="U324" s="692"/>
      <c r="V324" s="692"/>
      <c r="W324" s="692"/>
      <c r="X324" s="692"/>
      <c r="Y324" s="633"/>
      <c r="Z324" s="694">
        <v>2</v>
      </c>
      <c r="AA324" s="600">
        <v>0</v>
      </c>
      <c r="AB324" s="600">
        <v>6</v>
      </c>
      <c r="AC324" s="123">
        <v>3</v>
      </c>
      <c r="AD324" s="601">
        <v>3650</v>
      </c>
      <c r="AE324" s="601">
        <v>1886</v>
      </c>
      <c r="AF324" s="600">
        <v>2</v>
      </c>
      <c r="AG324" s="598">
        <v>0.33333333333333331</v>
      </c>
      <c r="AH324" s="600">
        <v>1</v>
      </c>
      <c r="AI324" s="598"/>
      <c r="AJ324" s="598"/>
      <c r="AK324" s="600">
        <v>1</v>
      </c>
      <c r="AL324" s="598">
        <v>0.5</v>
      </c>
      <c r="AM324" s="600">
        <v>1</v>
      </c>
      <c r="AN324" s="598"/>
      <c r="AO324" s="600">
        <v>0</v>
      </c>
      <c r="AP324" s="598">
        <v>0</v>
      </c>
      <c r="AQ324" s="600">
        <v>0</v>
      </c>
      <c r="AR324" s="598">
        <v>0</v>
      </c>
      <c r="AS324" s="695">
        <v>7281</v>
      </c>
      <c r="AT324" s="600">
        <v>19</v>
      </c>
      <c r="AU324" s="602">
        <v>2.6027397260273972E-3</v>
      </c>
      <c r="AV324" s="601">
        <v>7300</v>
      </c>
      <c r="AW324" s="601">
        <v>10250</v>
      </c>
      <c r="AX324" s="598">
        <v>0.71219512195121948</v>
      </c>
      <c r="AY324" s="695">
        <v>7281</v>
      </c>
      <c r="AZ324" s="600">
        <v>19</v>
      </c>
      <c r="BA324" s="601">
        <v>7300</v>
      </c>
      <c r="BB324" s="601">
        <v>3754</v>
      </c>
      <c r="BC324" s="598">
        <v>0.51558851806070594</v>
      </c>
      <c r="BD324" s="600">
        <v>18</v>
      </c>
      <c r="BE324" s="598">
        <v>0.94736842105263153</v>
      </c>
      <c r="BF324" s="601">
        <v>3772</v>
      </c>
      <c r="BG324" s="598">
        <v>0.51671232876712325</v>
      </c>
      <c r="BH324" s="600">
        <v>34</v>
      </c>
      <c r="BI324" s="598">
        <v>9.0137857900318141E-3</v>
      </c>
      <c r="BJ324" s="600">
        <v>21</v>
      </c>
      <c r="BK324" s="600">
        <v>3</v>
      </c>
      <c r="BL324" s="600">
        <v>24</v>
      </c>
      <c r="BM324" s="598">
        <v>0.70588235294117652</v>
      </c>
      <c r="BN324" s="600">
        <v>10</v>
      </c>
      <c r="BO324" s="598">
        <v>2.6511134676564158E-3</v>
      </c>
      <c r="BP324" s="600">
        <v>67</v>
      </c>
      <c r="BQ324" s="598">
        <v>1.7762460233297986E-2</v>
      </c>
      <c r="BR324" s="601">
        <v>77</v>
      </c>
      <c r="BS324" s="598">
        <v>2.04135737009544E-2</v>
      </c>
      <c r="BT324" s="600">
        <v>1</v>
      </c>
      <c r="BU324" s="598">
        <v>0.16666666666666666</v>
      </c>
      <c r="BV324" s="600">
        <v>1</v>
      </c>
      <c r="BW324" s="598">
        <v>0.5</v>
      </c>
    </row>
    <row r="325" spans="1:75" s="4" customFormat="1" x14ac:dyDescent="0.2">
      <c r="A325" s="691" t="s">
        <v>7</v>
      </c>
      <c r="B325" s="691" t="s">
        <v>13</v>
      </c>
      <c r="C325" s="691" t="s">
        <v>16</v>
      </c>
      <c r="D325" s="691" t="s">
        <v>515</v>
      </c>
      <c r="E325" s="691" t="s">
        <v>504</v>
      </c>
      <c r="F325" s="691" t="s">
        <v>519</v>
      </c>
      <c r="G325" s="10" t="s">
        <v>925</v>
      </c>
      <c r="H325" s="10" t="s">
        <v>1109</v>
      </c>
      <c r="I325" s="10" t="s">
        <v>934</v>
      </c>
      <c r="J325" s="10"/>
      <c r="K325" s="692"/>
      <c r="L325" s="692"/>
      <c r="M325" s="693"/>
      <c r="N325" s="692"/>
      <c r="O325" s="692"/>
      <c r="P325" s="692"/>
      <c r="Q325" s="692"/>
      <c r="R325" s="692"/>
      <c r="S325" s="692"/>
      <c r="T325" s="692"/>
      <c r="U325" s="692"/>
      <c r="V325" s="692"/>
      <c r="W325" s="692"/>
      <c r="X325" s="692"/>
      <c r="Y325" s="633"/>
      <c r="Z325" s="694">
        <v>2</v>
      </c>
      <c r="AA325" s="600">
        <v>0</v>
      </c>
      <c r="AB325" s="600">
        <v>3</v>
      </c>
      <c r="AC325" s="123">
        <v>1.5</v>
      </c>
      <c r="AD325" s="601">
        <v>3458.5</v>
      </c>
      <c r="AE325" s="601">
        <v>1646</v>
      </c>
      <c r="AF325" s="600">
        <v>1</v>
      </c>
      <c r="AG325" s="598">
        <v>0.33333333333333331</v>
      </c>
      <c r="AH325" s="600">
        <v>0</v>
      </c>
      <c r="AI325" s="598"/>
      <c r="AJ325" s="598"/>
      <c r="AK325" s="600">
        <v>1</v>
      </c>
      <c r="AL325" s="598">
        <v>0.5</v>
      </c>
      <c r="AM325" s="600">
        <v>1</v>
      </c>
      <c r="AN325" s="598"/>
      <c r="AO325" s="600">
        <v>1</v>
      </c>
      <c r="AP325" s="598">
        <v>0.33333333333333331</v>
      </c>
      <c r="AQ325" s="600">
        <v>1</v>
      </c>
      <c r="AR325" s="598">
        <v>0.5</v>
      </c>
      <c r="AS325" s="695">
        <v>6917</v>
      </c>
      <c r="AT325" s="600">
        <v>0</v>
      </c>
      <c r="AU325" s="602">
        <v>0</v>
      </c>
      <c r="AV325" s="601">
        <v>6917</v>
      </c>
      <c r="AW325" s="601">
        <v>10000</v>
      </c>
      <c r="AX325" s="598">
        <v>0.69169999999999998</v>
      </c>
      <c r="AY325" s="695">
        <v>6917</v>
      </c>
      <c r="AZ325" s="600">
        <v>0</v>
      </c>
      <c r="BA325" s="601">
        <v>6917</v>
      </c>
      <c r="BB325" s="601">
        <v>3290</v>
      </c>
      <c r="BC325" s="598">
        <v>0.47563972820586958</v>
      </c>
      <c r="BD325" s="600">
        <v>2</v>
      </c>
      <c r="BE325" s="598"/>
      <c r="BF325" s="601">
        <v>3292</v>
      </c>
      <c r="BG325" s="598">
        <v>0.47592887089778807</v>
      </c>
      <c r="BH325" s="600">
        <v>21</v>
      </c>
      <c r="BI325" s="598">
        <v>6.3791008505467801E-3</v>
      </c>
      <c r="BJ325" s="600">
        <v>16</v>
      </c>
      <c r="BK325" s="600">
        <v>2</v>
      </c>
      <c r="BL325" s="600">
        <v>18</v>
      </c>
      <c r="BM325" s="598">
        <v>0.8571428571428571</v>
      </c>
      <c r="BN325" s="600">
        <v>0</v>
      </c>
      <c r="BO325" s="598">
        <v>0</v>
      </c>
      <c r="BP325" s="600">
        <v>159</v>
      </c>
      <c r="BQ325" s="598">
        <v>4.829890643985419E-2</v>
      </c>
      <c r="BR325" s="601">
        <v>159</v>
      </c>
      <c r="BS325" s="598">
        <v>4.829890643985419E-2</v>
      </c>
      <c r="BT325" s="600">
        <v>1</v>
      </c>
      <c r="BU325" s="598">
        <v>0.33333333333333331</v>
      </c>
      <c r="BV325" s="600">
        <v>1</v>
      </c>
      <c r="BW325" s="598">
        <v>0.5</v>
      </c>
    </row>
    <row r="326" spans="1:75" s="4" customFormat="1" x14ac:dyDescent="0.2">
      <c r="A326" s="691" t="s">
        <v>7</v>
      </c>
      <c r="B326" s="691" t="s">
        <v>17</v>
      </c>
      <c r="C326" s="691" t="s">
        <v>18</v>
      </c>
      <c r="D326" s="691" t="s">
        <v>528</v>
      </c>
      <c r="E326" s="691" t="s">
        <v>504</v>
      </c>
      <c r="F326" s="691" t="s">
        <v>519</v>
      </c>
      <c r="G326" s="10" t="s">
        <v>925</v>
      </c>
      <c r="H326" s="10" t="s">
        <v>937</v>
      </c>
      <c r="I326" s="10" t="s">
        <v>937</v>
      </c>
      <c r="J326" s="10"/>
      <c r="K326" s="692"/>
      <c r="L326" s="692"/>
      <c r="M326" s="693"/>
      <c r="N326" s="692"/>
      <c r="O326" s="692"/>
      <c r="P326" s="692"/>
      <c r="Q326" s="692"/>
      <c r="R326" s="692"/>
      <c r="S326" s="692"/>
      <c r="T326" s="692"/>
      <c r="U326" s="692"/>
      <c r="V326" s="692"/>
      <c r="W326" s="692"/>
      <c r="X326" s="692"/>
      <c r="Y326" s="633"/>
      <c r="Z326" s="694">
        <v>5</v>
      </c>
      <c r="AA326" s="600">
        <v>0</v>
      </c>
      <c r="AB326" s="600">
        <v>11</v>
      </c>
      <c r="AC326" s="123">
        <v>2.2000000000000002</v>
      </c>
      <c r="AD326" s="601">
        <v>7288.8</v>
      </c>
      <c r="AE326" s="601">
        <v>3765.4</v>
      </c>
      <c r="AF326" s="600">
        <v>4</v>
      </c>
      <c r="AG326" s="598">
        <v>0.36363636363636365</v>
      </c>
      <c r="AH326" s="600"/>
      <c r="AI326" s="598"/>
      <c r="AJ326" s="598"/>
      <c r="AK326" s="600">
        <v>4</v>
      </c>
      <c r="AL326" s="598">
        <v>0.8</v>
      </c>
      <c r="AM326" s="600"/>
      <c r="AN326" s="598"/>
      <c r="AO326" s="600"/>
      <c r="AP326" s="598"/>
      <c r="AQ326" s="600"/>
      <c r="AR326" s="598"/>
      <c r="AS326" s="695">
        <v>36436</v>
      </c>
      <c r="AT326" s="600">
        <v>8</v>
      </c>
      <c r="AU326" s="602">
        <v>2.1951487213258699E-4</v>
      </c>
      <c r="AV326" s="601">
        <v>36444</v>
      </c>
      <c r="AW326" s="601">
        <v>49300</v>
      </c>
      <c r="AX326" s="598">
        <v>0.73922920892494925</v>
      </c>
      <c r="AY326" s="695">
        <v>36436</v>
      </c>
      <c r="AZ326" s="600">
        <v>8</v>
      </c>
      <c r="BA326" s="601">
        <v>36444</v>
      </c>
      <c r="BB326" s="601">
        <v>18818</v>
      </c>
      <c r="BC326" s="598">
        <v>0.51646723021187835</v>
      </c>
      <c r="BD326" s="600">
        <v>9</v>
      </c>
      <c r="BE326" s="598">
        <v>1.125</v>
      </c>
      <c r="BF326" s="601">
        <v>18827</v>
      </c>
      <c r="BG326" s="598">
        <v>0.51660081220502685</v>
      </c>
      <c r="BH326" s="600">
        <v>128</v>
      </c>
      <c r="BI326" s="598">
        <v>6.7987464811175439E-3</v>
      </c>
      <c r="BJ326" s="600">
        <v>100</v>
      </c>
      <c r="BK326" s="600">
        <v>4</v>
      </c>
      <c r="BL326" s="600">
        <v>104</v>
      </c>
      <c r="BM326" s="598">
        <v>0.8125</v>
      </c>
      <c r="BN326" s="600">
        <v>33</v>
      </c>
      <c r="BO326" s="598">
        <v>1.7528018271631169E-3</v>
      </c>
      <c r="BP326" s="600">
        <v>1317</v>
      </c>
      <c r="BQ326" s="598">
        <v>6.9952727465873485E-2</v>
      </c>
      <c r="BR326" s="601">
        <v>1350</v>
      </c>
      <c r="BS326" s="598">
        <v>7.1705529293036599E-2</v>
      </c>
      <c r="BT326" s="600">
        <v>1</v>
      </c>
      <c r="BU326" s="598">
        <v>9.0909090909090912E-2</v>
      </c>
      <c r="BV326" s="600">
        <v>1</v>
      </c>
      <c r="BW326" s="598">
        <v>0.2</v>
      </c>
    </row>
    <row r="327" spans="1:75" s="4" customFormat="1" x14ac:dyDescent="0.2">
      <c r="A327" s="691" t="s">
        <v>7</v>
      </c>
      <c r="B327" s="691" t="s">
        <v>17</v>
      </c>
      <c r="C327" s="691" t="s">
        <v>19</v>
      </c>
      <c r="D327" s="691" t="s">
        <v>528</v>
      </c>
      <c r="E327" s="691" t="s">
        <v>504</v>
      </c>
      <c r="F327" s="691" t="s">
        <v>519</v>
      </c>
      <c r="G327" s="10" t="s">
        <v>925</v>
      </c>
      <c r="H327" s="10" t="s">
        <v>937</v>
      </c>
      <c r="I327" s="10" t="s">
        <v>937</v>
      </c>
      <c r="J327" s="10"/>
      <c r="K327" s="692"/>
      <c r="L327" s="692"/>
      <c r="M327" s="693"/>
      <c r="N327" s="692"/>
      <c r="O327" s="692"/>
      <c r="P327" s="692"/>
      <c r="Q327" s="692"/>
      <c r="R327" s="692"/>
      <c r="S327" s="692"/>
      <c r="T327" s="692"/>
      <c r="U327" s="692"/>
      <c r="V327" s="692"/>
      <c r="W327" s="692"/>
      <c r="X327" s="692"/>
      <c r="Y327" s="633"/>
      <c r="Z327" s="694">
        <v>2</v>
      </c>
      <c r="AA327" s="600">
        <v>0</v>
      </c>
      <c r="AB327" s="600">
        <v>3</v>
      </c>
      <c r="AC327" s="123">
        <v>1.5</v>
      </c>
      <c r="AD327" s="601">
        <v>7801.5</v>
      </c>
      <c r="AE327" s="601">
        <v>3905</v>
      </c>
      <c r="AF327" s="600">
        <v>2</v>
      </c>
      <c r="AG327" s="598">
        <v>0.66666666666666663</v>
      </c>
      <c r="AH327" s="600"/>
      <c r="AI327" s="598"/>
      <c r="AJ327" s="598"/>
      <c r="AK327" s="600">
        <v>1</v>
      </c>
      <c r="AL327" s="598">
        <v>0.5</v>
      </c>
      <c r="AM327" s="600"/>
      <c r="AN327" s="598"/>
      <c r="AO327" s="600"/>
      <c r="AP327" s="598"/>
      <c r="AQ327" s="600"/>
      <c r="AR327" s="598"/>
      <c r="AS327" s="695">
        <v>15591</v>
      </c>
      <c r="AT327" s="600">
        <v>12</v>
      </c>
      <c r="AU327" s="602">
        <v>7.6908286867910015E-4</v>
      </c>
      <c r="AV327" s="601">
        <v>15603</v>
      </c>
      <c r="AW327" s="601">
        <v>22200</v>
      </c>
      <c r="AX327" s="598">
        <v>0.70283783783783782</v>
      </c>
      <c r="AY327" s="695">
        <v>15591</v>
      </c>
      <c r="AZ327" s="600">
        <v>12</v>
      </c>
      <c r="BA327" s="601">
        <v>15603</v>
      </c>
      <c r="BB327" s="601">
        <v>7803</v>
      </c>
      <c r="BC327" s="598">
        <v>0.50048104675774485</v>
      </c>
      <c r="BD327" s="600">
        <v>7</v>
      </c>
      <c r="BE327" s="598">
        <v>0.58333333333333337</v>
      </c>
      <c r="BF327" s="601">
        <v>7810</v>
      </c>
      <c r="BG327" s="598">
        <v>0.50054476703198103</v>
      </c>
      <c r="BH327" s="600">
        <v>55</v>
      </c>
      <c r="BI327" s="598">
        <v>7.0422535211267607E-3</v>
      </c>
      <c r="BJ327" s="600">
        <v>37</v>
      </c>
      <c r="BK327" s="600">
        <v>0</v>
      </c>
      <c r="BL327" s="600">
        <v>37</v>
      </c>
      <c r="BM327" s="598">
        <v>0.67272727272727273</v>
      </c>
      <c r="BN327" s="600">
        <v>2</v>
      </c>
      <c r="BO327" s="598">
        <v>2.5608194622279127E-4</v>
      </c>
      <c r="BP327" s="600">
        <v>737</v>
      </c>
      <c r="BQ327" s="598">
        <v>9.4366197183098591E-2</v>
      </c>
      <c r="BR327" s="601">
        <v>739</v>
      </c>
      <c r="BS327" s="598">
        <v>9.4622279129321377E-2</v>
      </c>
      <c r="BT327" s="600">
        <v>0</v>
      </c>
      <c r="BU327" s="598">
        <v>0</v>
      </c>
      <c r="BV327" s="600">
        <v>0</v>
      </c>
      <c r="BW327" s="598">
        <v>0</v>
      </c>
    </row>
    <row r="328" spans="1:75" s="4" customFormat="1" x14ac:dyDescent="0.2">
      <c r="A328" s="691" t="s">
        <v>7</v>
      </c>
      <c r="B328" s="691" t="s">
        <v>17</v>
      </c>
      <c r="C328" s="691" t="s">
        <v>20</v>
      </c>
      <c r="D328" s="691" t="s">
        <v>528</v>
      </c>
      <c r="E328" s="691" t="s">
        <v>504</v>
      </c>
      <c r="F328" s="691" t="s">
        <v>519</v>
      </c>
      <c r="G328" s="10" t="s">
        <v>925</v>
      </c>
      <c r="H328" s="10" t="s">
        <v>937</v>
      </c>
      <c r="I328" s="10" t="s">
        <v>937</v>
      </c>
      <c r="J328" s="10"/>
      <c r="K328" s="692"/>
      <c r="L328" s="692"/>
      <c r="M328" s="693"/>
      <c r="N328" s="692"/>
      <c r="O328" s="692"/>
      <c r="P328" s="692"/>
      <c r="Q328" s="692"/>
      <c r="R328" s="692"/>
      <c r="S328" s="692"/>
      <c r="T328" s="692"/>
      <c r="U328" s="692"/>
      <c r="V328" s="692"/>
      <c r="W328" s="692"/>
      <c r="X328" s="692"/>
      <c r="Y328" s="633"/>
      <c r="Z328" s="694">
        <v>3</v>
      </c>
      <c r="AA328" s="600">
        <v>0</v>
      </c>
      <c r="AB328" s="600">
        <v>7</v>
      </c>
      <c r="AC328" s="123">
        <v>2.3333333333333335</v>
      </c>
      <c r="AD328" s="601">
        <v>5988</v>
      </c>
      <c r="AE328" s="601">
        <v>3201</v>
      </c>
      <c r="AF328" s="600">
        <v>3</v>
      </c>
      <c r="AG328" s="598">
        <v>0.42857142857142855</v>
      </c>
      <c r="AH328" s="600"/>
      <c r="AI328" s="598"/>
      <c r="AJ328" s="598"/>
      <c r="AK328" s="600">
        <v>2</v>
      </c>
      <c r="AL328" s="598">
        <v>0.66666666666666663</v>
      </c>
      <c r="AM328" s="600"/>
      <c r="AN328" s="598"/>
      <c r="AO328" s="600"/>
      <c r="AP328" s="598"/>
      <c r="AQ328" s="600"/>
      <c r="AR328" s="598"/>
      <c r="AS328" s="695">
        <v>17952</v>
      </c>
      <c r="AT328" s="600">
        <v>12</v>
      </c>
      <c r="AU328" s="602">
        <v>6.680026720106881E-4</v>
      </c>
      <c r="AV328" s="601">
        <v>17964</v>
      </c>
      <c r="AW328" s="601">
        <v>26800</v>
      </c>
      <c r="AX328" s="598">
        <v>0.6702985074626866</v>
      </c>
      <c r="AY328" s="695">
        <v>17952</v>
      </c>
      <c r="AZ328" s="600">
        <v>12</v>
      </c>
      <c r="BA328" s="601">
        <v>17964</v>
      </c>
      <c r="BB328" s="601">
        <v>9578</v>
      </c>
      <c r="BC328" s="598">
        <v>0.53353386809269165</v>
      </c>
      <c r="BD328" s="600">
        <v>25</v>
      </c>
      <c r="BE328" s="598">
        <v>2.0833333333333335</v>
      </c>
      <c r="BF328" s="601">
        <v>9603</v>
      </c>
      <c r="BG328" s="598">
        <v>0.53456913827655306</v>
      </c>
      <c r="BH328" s="600">
        <v>97</v>
      </c>
      <c r="BI328" s="598">
        <v>1.0101010101010102E-2</v>
      </c>
      <c r="BJ328" s="600">
        <v>55</v>
      </c>
      <c r="BK328" s="600">
        <v>13</v>
      </c>
      <c r="BL328" s="600">
        <v>68</v>
      </c>
      <c r="BM328" s="598">
        <v>0.7010309278350515</v>
      </c>
      <c r="BN328" s="600">
        <v>60</v>
      </c>
      <c r="BO328" s="598">
        <v>6.2480474851608877E-3</v>
      </c>
      <c r="BP328" s="600">
        <v>402</v>
      </c>
      <c r="BQ328" s="598">
        <v>4.1861918150577944E-2</v>
      </c>
      <c r="BR328" s="601">
        <v>462</v>
      </c>
      <c r="BS328" s="598">
        <v>4.8109965635738834E-2</v>
      </c>
      <c r="BT328" s="600">
        <v>0</v>
      </c>
      <c r="BU328" s="598">
        <v>0</v>
      </c>
      <c r="BV328" s="600">
        <v>0</v>
      </c>
      <c r="BW328" s="598">
        <v>0</v>
      </c>
    </row>
    <row r="329" spans="1:75" s="4" customFormat="1" x14ac:dyDescent="0.2">
      <c r="A329" s="691" t="s">
        <v>7</v>
      </c>
      <c r="B329" s="691" t="s">
        <v>17</v>
      </c>
      <c r="C329" s="691" t="s">
        <v>21</v>
      </c>
      <c r="D329" s="691" t="s">
        <v>528</v>
      </c>
      <c r="E329" s="691" t="s">
        <v>504</v>
      </c>
      <c r="F329" s="691" t="s">
        <v>519</v>
      </c>
      <c r="G329" s="10" t="s">
        <v>925</v>
      </c>
      <c r="H329" s="10" t="s">
        <v>937</v>
      </c>
      <c r="I329" s="10" t="s">
        <v>937</v>
      </c>
      <c r="J329" s="10"/>
      <c r="K329" s="692"/>
      <c r="L329" s="692"/>
      <c r="M329" s="693"/>
      <c r="N329" s="692"/>
      <c r="O329" s="692"/>
      <c r="P329" s="692"/>
      <c r="Q329" s="692"/>
      <c r="R329" s="692"/>
      <c r="S329" s="692"/>
      <c r="T329" s="692"/>
      <c r="U329" s="692"/>
      <c r="V329" s="692"/>
      <c r="W329" s="692"/>
      <c r="X329" s="692"/>
      <c r="Y329" s="692" t="s">
        <v>510</v>
      </c>
      <c r="Z329" s="694">
        <v>1</v>
      </c>
      <c r="AA329" s="694">
        <v>1</v>
      </c>
      <c r="AB329" s="694">
        <v>1</v>
      </c>
      <c r="AC329" s="123">
        <v>1</v>
      </c>
      <c r="AD329" s="601">
        <v>6072</v>
      </c>
      <c r="AE329" s="601"/>
      <c r="AF329" s="600">
        <v>0</v>
      </c>
      <c r="AG329" s="598">
        <v>0</v>
      </c>
      <c r="AH329" s="600"/>
      <c r="AI329" s="598"/>
      <c r="AJ329" s="598"/>
      <c r="AK329" s="600">
        <v>0</v>
      </c>
      <c r="AL329" s="598">
        <v>0</v>
      </c>
      <c r="AM329" s="600"/>
      <c r="AN329" s="598"/>
      <c r="AO329" s="600"/>
      <c r="AP329" s="598"/>
      <c r="AQ329" s="600"/>
      <c r="AR329" s="598"/>
      <c r="AS329" s="695">
        <v>6061</v>
      </c>
      <c r="AT329" s="600">
        <v>11</v>
      </c>
      <c r="AU329" s="602">
        <v>1.8115942028985507E-3</v>
      </c>
      <c r="AV329" s="601">
        <v>6072</v>
      </c>
      <c r="AW329" s="601">
        <v>8920</v>
      </c>
      <c r="AX329" s="598">
        <v>0.68071748878923766</v>
      </c>
      <c r="AY329" s="601"/>
      <c r="AZ329" s="601"/>
      <c r="BA329" s="601"/>
      <c r="BB329" s="600"/>
      <c r="BC329" s="598"/>
      <c r="BD329" s="600"/>
      <c r="BE329" s="598"/>
      <c r="BF329" s="600"/>
      <c r="BG329" s="598"/>
      <c r="BH329" s="600" t="s">
        <v>323</v>
      </c>
      <c r="BI329" s="598"/>
      <c r="BJ329" s="600"/>
      <c r="BK329" s="600"/>
      <c r="BL329" s="600"/>
      <c r="BM329" s="598"/>
      <c r="BN329" s="600"/>
      <c r="BO329" s="598"/>
      <c r="BP329" s="600"/>
      <c r="BQ329" s="598"/>
      <c r="BR329" s="601"/>
      <c r="BS329" s="598"/>
      <c r="BT329" s="600">
        <v>0</v>
      </c>
      <c r="BU329" s="598">
        <v>0</v>
      </c>
      <c r="BV329" s="600">
        <v>0</v>
      </c>
      <c r="BW329" s="598">
        <v>0</v>
      </c>
    </row>
    <row r="330" spans="1:75" s="4" customFormat="1" x14ac:dyDescent="0.2">
      <c r="A330" s="691" t="s">
        <v>1333</v>
      </c>
      <c r="B330" s="691" t="s">
        <v>22</v>
      </c>
      <c r="C330" s="691" t="s">
        <v>502</v>
      </c>
      <c r="D330" s="691" t="s">
        <v>503</v>
      </c>
      <c r="E330" s="691" t="s">
        <v>504</v>
      </c>
      <c r="F330" s="691" t="s">
        <v>519</v>
      </c>
      <c r="G330" s="691" t="s">
        <v>315</v>
      </c>
      <c r="H330" s="10" t="s">
        <v>1110</v>
      </c>
      <c r="I330" s="10" t="s">
        <v>935</v>
      </c>
      <c r="J330" s="10" t="s">
        <v>936</v>
      </c>
      <c r="K330" s="692"/>
      <c r="L330" s="692"/>
      <c r="M330" s="693"/>
      <c r="N330" s="692"/>
      <c r="O330" s="692"/>
      <c r="P330" s="692"/>
      <c r="Q330" s="692"/>
      <c r="R330" s="692"/>
      <c r="S330" s="692"/>
      <c r="T330" s="692"/>
      <c r="U330" s="692"/>
      <c r="V330" s="692"/>
      <c r="W330" s="692"/>
      <c r="X330" s="692"/>
      <c r="Y330" s="633" t="s">
        <v>1210</v>
      </c>
      <c r="Z330" s="694">
        <v>6</v>
      </c>
      <c r="AA330" s="600">
        <v>5</v>
      </c>
      <c r="AB330" s="600">
        <v>5</v>
      </c>
      <c r="AC330" s="123">
        <v>0.83333333333333337</v>
      </c>
      <c r="AD330" s="601">
        <v>3330.5</v>
      </c>
      <c r="AE330" s="601"/>
      <c r="AF330" s="600"/>
      <c r="AG330" s="598"/>
      <c r="AH330" s="600"/>
      <c r="AI330" s="598"/>
      <c r="AJ330" s="598"/>
      <c r="AK330" s="600"/>
      <c r="AL330" s="598"/>
      <c r="AM330" s="600"/>
      <c r="AN330" s="598"/>
      <c r="AO330" s="600">
        <v>4</v>
      </c>
      <c r="AP330" s="598">
        <v>0.8</v>
      </c>
      <c r="AQ330" s="600">
        <v>4</v>
      </c>
      <c r="AR330" s="598">
        <v>0.66666666666666663</v>
      </c>
      <c r="AS330" s="695">
        <v>19983</v>
      </c>
      <c r="AT330" s="600"/>
      <c r="AU330" s="602"/>
      <c r="AV330" s="601">
        <v>19983</v>
      </c>
      <c r="AW330" s="601"/>
      <c r="AX330" s="598"/>
      <c r="AY330" s="601"/>
      <c r="AZ330" s="601"/>
      <c r="BA330" s="601"/>
      <c r="BB330" s="600"/>
      <c r="BC330" s="598"/>
      <c r="BD330" s="600"/>
      <c r="BE330" s="598"/>
      <c r="BF330" s="600"/>
      <c r="BG330" s="598"/>
      <c r="BH330" s="600" t="s">
        <v>323</v>
      </c>
      <c r="BI330" s="598"/>
      <c r="BJ330" s="600"/>
      <c r="BK330" s="600"/>
      <c r="BL330" s="600"/>
      <c r="BM330" s="598"/>
      <c r="BN330" s="600"/>
      <c r="BO330" s="598"/>
      <c r="BP330" s="600"/>
      <c r="BQ330" s="598"/>
      <c r="BR330" s="601"/>
      <c r="BS330" s="598"/>
      <c r="BT330" s="600">
        <v>2</v>
      </c>
      <c r="BU330" s="598">
        <v>0.4</v>
      </c>
      <c r="BV330" s="600">
        <v>2</v>
      </c>
      <c r="BW330" s="598">
        <v>0.33333333333333331</v>
      </c>
    </row>
    <row r="331" spans="1:75" s="4" customFormat="1" x14ac:dyDescent="0.2">
      <c r="A331" s="691" t="s">
        <v>1333</v>
      </c>
      <c r="B331" s="691" t="s">
        <v>1334</v>
      </c>
      <c r="C331" s="691" t="s">
        <v>502</v>
      </c>
      <c r="D331" s="691" t="s">
        <v>507</v>
      </c>
      <c r="E331" s="691" t="s">
        <v>504</v>
      </c>
      <c r="F331" s="691" t="s">
        <v>519</v>
      </c>
      <c r="G331" s="691" t="s">
        <v>315</v>
      </c>
      <c r="H331" s="10" t="s">
        <v>1110</v>
      </c>
      <c r="I331" s="10" t="s">
        <v>935</v>
      </c>
      <c r="J331" s="10" t="s">
        <v>936</v>
      </c>
      <c r="K331" s="692"/>
      <c r="L331" s="692"/>
      <c r="M331" s="693"/>
      <c r="N331" s="692"/>
      <c r="O331" s="692"/>
      <c r="P331" s="692"/>
      <c r="Q331" s="692"/>
      <c r="R331" s="692"/>
      <c r="S331" s="692"/>
      <c r="T331" s="692"/>
      <c r="U331" s="692"/>
      <c r="V331" s="692"/>
      <c r="W331" s="692"/>
      <c r="X331" s="692"/>
      <c r="Y331" s="633" t="s">
        <v>1210</v>
      </c>
      <c r="Z331" s="694">
        <v>4</v>
      </c>
      <c r="AA331" s="600">
        <v>0</v>
      </c>
      <c r="AB331" s="600">
        <v>5</v>
      </c>
      <c r="AC331" s="123">
        <v>1.25</v>
      </c>
      <c r="AD331" s="601">
        <v>5513.5</v>
      </c>
      <c r="AE331" s="601">
        <v>1958.5</v>
      </c>
      <c r="AF331" s="600"/>
      <c r="AG331" s="598"/>
      <c r="AH331" s="600"/>
      <c r="AI331" s="598"/>
      <c r="AJ331" s="598"/>
      <c r="AK331" s="600"/>
      <c r="AL331" s="598"/>
      <c r="AM331" s="600"/>
      <c r="AN331" s="598"/>
      <c r="AO331" s="600">
        <v>3</v>
      </c>
      <c r="AP331" s="598">
        <v>0.6</v>
      </c>
      <c r="AQ331" s="600">
        <v>2</v>
      </c>
      <c r="AR331" s="598">
        <v>0.5</v>
      </c>
      <c r="AS331" s="695">
        <v>22031</v>
      </c>
      <c r="AT331" s="600">
        <v>23</v>
      </c>
      <c r="AU331" s="602">
        <v>1.0428947129772377E-3</v>
      </c>
      <c r="AV331" s="601">
        <v>22054</v>
      </c>
      <c r="AW331" s="601">
        <v>35000</v>
      </c>
      <c r="AX331" s="598">
        <v>0.63011428571428574</v>
      </c>
      <c r="AY331" s="695">
        <v>22031</v>
      </c>
      <c r="AZ331" s="600">
        <v>23</v>
      </c>
      <c r="BA331" s="601">
        <v>22054</v>
      </c>
      <c r="BB331" s="601">
        <v>7816</v>
      </c>
      <c r="BC331" s="598">
        <v>0.3547728201171077</v>
      </c>
      <c r="BD331" s="600">
        <v>18</v>
      </c>
      <c r="BE331" s="598">
        <v>0.78260869565217395</v>
      </c>
      <c r="BF331" s="601">
        <v>7834</v>
      </c>
      <c r="BG331" s="598">
        <v>0.35521900788972521</v>
      </c>
      <c r="BH331" s="600">
        <v>68</v>
      </c>
      <c r="BI331" s="598">
        <v>8.6801123308654585E-3</v>
      </c>
      <c r="BJ331" s="600">
        <v>50</v>
      </c>
      <c r="BK331" s="600">
        <v>1</v>
      </c>
      <c r="BL331" s="600">
        <v>51</v>
      </c>
      <c r="BM331" s="598">
        <v>0.75</v>
      </c>
      <c r="BN331" s="600">
        <v>3</v>
      </c>
      <c r="BO331" s="598">
        <v>3.8294613224406433E-4</v>
      </c>
      <c r="BP331" s="600">
        <v>445</v>
      </c>
      <c r="BQ331" s="598">
        <v>5.6803676282869545E-2</v>
      </c>
      <c r="BR331" s="601">
        <v>448</v>
      </c>
      <c r="BS331" s="598">
        <v>5.718662241511361E-2</v>
      </c>
      <c r="BT331" s="600">
        <v>1</v>
      </c>
      <c r="BU331" s="598">
        <v>0.2</v>
      </c>
      <c r="BV331" s="600">
        <v>0</v>
      </c>
      <c r="BW331" s="598">
        <v>0</v>
      </c>
    </row>
    <row r="332" spans="1:75" s="4" customFormat="1" x14ac:dyDescent="0.2">
      <c r="A332" s="691" t="s">
        <v>1333</v>
      </c>
      <c r="B332" s="691" t="s">
        <v>1335</v>
      </c>
      <c r="C332" s="691" t="s">
        <v>502</v>
      </c>
      <c r="D332" s="691" t="s">
        <v>507</v>
      </c>
      <c r="E332" s="691" t="s">
        <v>504</v>
      </c>
      <c r="F332" s="691" t="s">
        <v>519</v>
      </c>
      <c r="G332" s="691" t="s">
        <v>315</v>
      </c>
      <c r="H332" s="10" t="s">
        <v>1110</v>
      </c>
      <c r="I332" s="10" t="s">
        <v>935</v>
      </c>
      <c r="J332" s="10" t="s">
        <v>936</v>
      </c>
      <c r="K332" s="692"/>
      <c r="L332" s="692"/>
      <c r="M332" s="693"/>
      <c r="N332" s="692"/>
      <c r="O332" s="692"/>
      <c r="P332" s="692"/>
      <c r="Q332" s="692"/>
      <c r="R332" s="692"/>
      <c r="S332" s="692"/>
      <c r="T332" s="692"/>
      <c r="U332" s="692"/>
      <c r="V332" s="692"/>
      <c r="W332" s="692"/>
      <c r="X332" s="692"/>
      <c r="Y332" s="633" t="s">
        <v>1210</v>
      </c>
      <c r="Z332" s="694">
        <v>4</v>
      </c>
      <c r="AA332" s="600">
        <v>0</v>
      </c>
      <c r="AB332" s="600">
        <v>11</v>
      </c>
      <c r="AC332" s="123">
        <v>2.75</v>
      </c>
      <c r="AD332" s="601">
        <v>7384.75</v>
      </c>
      <c r="AE332" s="601">
        <v>2469.5</v>
      </c>
      <c r="AF332" s="600"/>
      <c r="AG332" s="598"/>
      <c r="AH332" s="600"/>
      <c r="AI332" s="598"/>
      <c r="AJ332" s="598"/>
      <c r="AK332" s="600"/>
      <c r="AL332" s="598"/>
      <c r="AM332" s="600"/>
      <c r="AN332" s="598"/>
      <c r="AO332" s="600">
        <v>2</v>
      </c>
      <c r="AP332" s="598">
        <v>0.18181818181818182</v>
      </c>
      <c r="AQ332" s="600">
        <v>2</v>
      </c>
      <c r="AR332" s="598">
        <v>0.5</v>
      </c>
      <c r="AS332" s="695">
        <v>29524</v>
      </c>
      <c r="AT332" s="600">
        <v>15</v>
      </c>
      <c r="AU332" s="602">
        <v>5.0780324317004641E-4</v>
      </c>
      <c r="AV332" s="601">
        <v>29539</v>
      </c>
      <c r="AW332" s="601">
        <v>43800</v>
      </c>
      <c r="AX332" s="598">
        <v>0.67440639269406388</v>
      </c>
      <c r="AY332" s="695">
        <v>29524</v>
      </c>
      <c r="AZ332" s="600">
        <v>15</v>
      </c>
      <c r="BA332" s="601">
        <v>29539</v>
      </c>
      <c r="BB332" s="601">
        <v>9867</v>
      </c>
      <c r="BC332" s="598">
        <v>0.33420268256333829</v>
      </c>
      <c r="BD332" s="600">
        <v>11</v>
      </c>
      <c r="BE332" s="598">
        <v>0.73333333333333328</v>
      </c>
      <c r="BF332" s="601">
        <v>9878</v>
      </c>
      <c r="BG332" s="598">
        <v>0.33440536240224789</v>
      </c>
      <c r="BH332" s="600">
        <v>76</v>
      </c>
      <c r="BI332" s="598">
        <v>7.6938651548896534E-3</v>
      </c>
      <c r="BJ332" s="600">
        <v>39</v>
      </c>
      <c r="BK332" s="600">
        <v>1</v>
      </c>
      <c r="BL332" s="600">
        <v>40</v>
      </c>
      <c r="BM332" s="598">
        <v>0.52631578947368418</v>
      </c>
      <c r="BN332" s="600">
        <v>34</v>
      </c>
      <c r="BO332" s="598">
        <v>3.441992306134845E-3</v>
      </c>
      <c r="BP332" s="600">
        <v>310</v>
      </c>
      <c r="BQ332" s="598">
        <v>3.1382871026523589E-2</v>
      </c>
      <c r="BR332" s="601">
        <v>344</v>
      </c>
      <c r="BS332" s="598">
        <v>3.4824863332658433E-2</v>
      </c>
      <c r="BT332" s="600">
        <v>3</v>
      </c>
      <c r="BU332" s="598">
        <v>0.27272727272727271</v>
      </c>
      <c r="BV332" s="600">
        <v>1</v>
      </c>
      <c r="BW332" s="598">
        <v>0.25</v>
      </c>
    </row>
    <row r="333" spans="1:75" s="4" customFormat="1" x14ac:dyDescent="0.2">
      <c r="A333" s="691" t="s">
        <v>1333</v>
      </c>
      <c r="B333" s="691" t="s">
        <v>1336</v>
      </c>
      <c r="C333" s="691" t="s">
        <v>502</v>
      </c>
      <c r="D333" s="691" t="s">
        <v>507</v>
      </c>
      <c r="E333" s="691" t="s">
        <v>504</v>
      </c>
      <c r="F333" s="691" t="s">
        <v>519</v>
      </c>
      <c r="G333" s="691" t="s">
        <v>315</v>
      </c>
      <c r="H333" s="10" t="s">
        <v>1110</v>
      </c>
      <c r="I333" s="10" t="s">
        <v>935</v>
      </c>
      <c r="J333" s="10" t="s">
        <v>936</v>
      </c>
      <c r="K333" s="692"/>
      <c r="L333" s="692"/>
      <c r="M333" s="693"/>
      <c r="N333" s="692"/>
      <c r="O333" s="692"/>
      <c r="P333" s="692"/>
      <c r="Q333" s="692"/>
      <c r="R333" s="692"/>
      <c r="S333" s="692"/>
      <c r="T333" s="692"/>
      <c r="U333" s="692"/>
      <c r="V333" s="692"/>
      <c r="W333" s="692"/>
      <c r="X333" s="692"/>
      <c r="Y333" s="633" t="s">
        <v>1210</v>
      </c>
      <c r="Z333" s="694">
        <v>4</v>
      </c>
      <c r="AA333" s="600">
        <v>0</v>
      </c>
      <c r="AB333" s="600">
        <v>7</v>
      </c>
      <c r="AC333" s="123">
        <v>1.75</v>
      </c>
      <c r="AD333" s="601">
        <v>3205.75</v>
      </c>
      <c r="AE333" s="601">
        <v>1206.75</v>
      </c>
      <c r="AF333" s="600"/>
      <c r="AG333" s="598"/>
      <c r="AH333" s="600"/>
      <c r="AI333" s="598"/>
      <c r="AJ333" s="598"/>
      <c r="AK333" s="600"/>
      <c r="AL333" s="598"/>
      <c r="AM333" s="600"/>
      <c r="AN333" s="598"/>
      <c r="AO333" s="600">
        <v>3</v>
      </c>
      <c r="AP333" s="598">
        <v>0.42857142857142855</v>
      </c>
      <c r="AQ333" s="600">
        <v>3</v>
      </c>
      <c r="AR333" s="598">
        <v>0.75</v>
      </c>
      <c r="AS333" s="695">
        <v>12812</v>
      </c>
      <c r="AT333" s="600">
        <v>11</v>
      </c>
      <c r="AU333" s="602">
        <v>8.5783358028542465E-4</v>
      </c>
      <c r="AV333" s="601">
        <v>12823</v>
      </c>
      <c r="AW333" s="601">
        <v>18300</v>
      </c>
      <c r="AX333" s="598">
        <v>0.70071038251366125</v>
      </c>
      <c r="AY333" s="695">
        <v>12812</v>
      </c>
      <c r="AZ333" s="600">
        <v>11</v>
      </c>
      <c r="BA333" s="601">
        <v>12823</v>
      </c>
      <c r="BB333" s="601">
        <v>4821</v>
      </c>
      <c r="BC333" s="598">
        <v>0.3762878551358102</v>
      </c>
      <c r="BD333" s="600">
        <v>6</v>
      </c>
      <c r="BE333" s="598">
        <v>0.54545454545454541</v>
      </c>
      <c r="BF333" s="601">
        <v>4827</v>
      </c>
      <c r="BG333" s="598">
        <v>0.37643297200343134</v>
      </c>
      <c r="BH333" s="600">
        <v>45</v>
      </c>
      <c r="BI333" s="598">
        <v>9.322560596643879E-3</v>
      </c>
      <c r="BJ333" s="600">
        <v>29</v>
      </c>
      <c r="BK333" s="600">
        <v>2</v>
      </c>
      <c r="BL333" s="600">
        <v>31</v>
      </c>
      <c r="BM333" s="598">
        <v>0.68888888888888888</v>
      </c>
      <c r="BN333" s="600">
        <v>23</v>
      </c>
      <c r="BO333" s="598">
        <v>4.7648643049513157E-3</v>
      </c>
      <c r="BP333" s="600">
        <v>223</v>
      </c>
      <c r="BQ333" s="598">
        <v>4.6198466956701885E-2</v>
      </c>
      <c r="BR333" s="601">
        <v>246</v>
      </c>
      <c r="BS333" s="598">
        <v>5.09633312616532E-2</v>
      </c>
      <c r="BT333" s="600">
        <v>2</v>
      </c>
      <c r="BU333" s="598">
        <v>0.2857142857142857</v>
      </c>
      <c r="BV333" s="600">
        <v>1</v>
      </c>
      <c r="BW333" s="598">
        <v>0.25</v>
      </c>
    </row>
    <row r="334" spans="1:75" s="4" customFormat="1" x14ac:dyDescent="0.2">
      <c r="A334" s="691" t="s">
        <v>1333</v>
      </c>
      <c r="B334" s="691" t="s">
        <v>1337</v>
      </c>
      <c r="C334" s="691" t="s">
        <v>502</v>
      </c>
      <c r="D334" s="691" t="s">
        <v>507</v>
      </c>
      <c r="E334" s="691" t="s">
        <v>504</v>
      </c>
      <c r="F334" s="691" t="s">
        <v>519</v>
      </c>
      <c r="G334" s="691" t="s">
        <v>315</v>
      </c>
      <c r="H334" s="10" t="s">
        <v>1110</v>
      </c>
      <c r="I334" s="10" t="s">
        <v>935</v>
      </c>
      <c r="J334" s="10" t="s">
        <v>936</v>
      </c>
      <c r="K334" s="692"/>
      <c r="L334" s="692"/>
      <c r="M334" s="693"/>
      <c r="N334" s="692"/>
      <c r="O334" s="692"/>
      <c r="P334" s="692"/>
      <c r="Q334" s="692"/>
      <c r="R334" s="692"/>
      <c r="S334" s="692"/>
      <c r="T334" s="692"/>
      <c r="U334" s="692"/>
      <c r="V334" s="692"/>
      <c r="W334" s="692"/>
      <c r="X334" s="692"/>
      <c r="Y334" s="633" t="s">
        <v>1210</v>
      </c>
      <c r="Z334" s="694">
        <v>4</v>
      </c>
      <c r="AA334" s="600">
        <v>0</v>
      </c>
      <c r="AB334" s="600">
        <v>11</v>
      </c>
      <c r="AC334" s="123">
        <v>2.75</v>
      </c>
      <c r="AD334" s="601">
        <v>7379.5</v>
      </c>
      <c r="AE334" s="601">
        <v>2763.5</v>
      </c>
      <c r="AF334" s="600"/>
      <c r="AG334" s="598"/>
      <c r="AH334" s="600"/>
      <c r="AI334" s="598"/>
      <c r="AJ334" s="598"/>
      <c r="AK334" s="600"/>
      <c r="AL334" s="598"/>
      <c r="AM334" s="600"/>
      <c r="AN334" s="598"/>
      <c r="AO334" s="600">
        <v>3</v>
      </c>
      <c r="AP334" s="598">
        <v>0.27272727272727271</v>
      </c>
      <c r="AQ334" s="600">
        <v>2</v>
      </c>
      <c r="AR334" s="598">
        <v>0.5</v>
      </c>
      <c r="AS334" s="695">
        <v>29497</v>
      </c>
      <c r="AT334" s="600">
        <v>21</v>
      </c>
      <c r="AU334" s="602">
        <v>7.1143031370689074E-4</v>
      </c>
      <c r="AV334" s="601">
        <v>29518</v>
      </c>
      <c r="AW334" s="601">
        <v>42400</v>
      </c>
      <c r="AX334" s="598">
        <v>0.69617924528301889</v>
      </c>
      <c r="AY334" s="695">
        <v>29497</v>
      </c>
      <c r="AZ334" s="600">
        <v>21</v>
      </c>
      <c r="BA334" s="601">
        <v>29518</v>
      </c>
      <c r="BB334" s="601">
        <v>11038</v>
      </c>
      <c r="BC334" s="598">
        <v>0.37420754653015559</v>
      </c>
      <c r="BD334" s="600">
        <v>16</v>
      </c>
      <c r="BE334" s="598">
        <v>0.76190476190476186</v>
      </c>
      <c r="BF334" s="601">
        <v>11054</v>
      </c>
      <c r="BG334" s="598">
        <v>0.37448336608171284</v>
      </c>
      <c r="BH334" s="600">
        <v>64</v>
      </c>
      <c r="BI334" s="598">
        <v>5.7897593631264701E-3</v>
      </c>
      <c r="BJ334" s="600">
        <v>38</v>
      </c>
      <c r="BK334" s="600">
        <v>3</v>
      </c>
      <c r="BL334" s="600">
        <v>41</v>
      </c>
      <c r="BM334" s="598">
        <v>0.640625</v>
      </c>
      <c r="BN334" s="600">
        <v>38</v>
      </c>
      <c r="BO334" s="598">
        <v>3.4376696218563416E-3</v>
      </c>
      <c r="BP334" s="600">
        <v>367</v>
      </c>
      <c r="BQ334" s="598">
        <v>3.320065134792835E-2</v>
      </c>
      <c r="BR334" s="601">
        <v>405</v>
      </c>
      <c r="BS334" s="598">
        <v>3.6638320969784692E-2</v>
      </c>
      <c r="BT334" s="600">
        <v>3</v>
      </c>
      <c r="BU334" s="598">
        <v>0.27272727272727271</v>
      </c>
      <c r="BV334" s="600">
        <v>1</v>
      </c>
      <c r="BW334" s="598">
        <v>0.25</v>
      </c>
    </row>
    <row r="335" spans="1:75" s="4" customFormat="1" x14ac:dyDescent="0.2">
      <c r="A335" s="691" t="s">
        <v>1333</v>
      </c>
      <c r="B335" s="691" t="s">
        <v>1338</v>
      </c>
      <c r="C335" s="691" t="s">
        <v>502</v>
      </c>
      <c r="D335" s="691" t="s">
        <v>507</v>
      </c>
      <c r="E335" s="691" t="s">
        <v>504</v>
      </c>
      <c r="F335" s="691" t="s">
        <v>519</v>
      </c>
      <c r="G335" s="691" t="s">
        <v>315</v>
      </c>
      <c r="H335" s="10" t="s">
        <v>1110</v>
      </c>
      <c r="I335" s="10" t="s">
        <v>935</v>
      </c>
      <c r="J335" s="10" t="s">
        <v>936</v>
      </c>
      <c r="K335" s="692"/>
      <c r="L335" s="692"/>
      <c r="M335" s="693"/>
      <c r="N335" s="692"/>
      <c r="O335" s="692"/>
      <c r="P335" s="692"/>
      <c r="Q335" s="692"/>
      <c r="R335" s="692"/>
      <c r="S335" s="692"/>
      <c r="T335" s="692"/>
      <c r="U335" s="692"/>
      <c r="V335" s="692"/>
      <c r="W335" s="692"/>
      <c r="X335" s="692"/>
      <c r="Y335" s="633" t="s">
        <v>1210</v>
      </c>
      <c r="Z335" s="694">
        <v>4</v>
      </c>
      <c r="AA335" s="600">
        <v>0</v>
      </c>
      <c r="AB335" s="600">
        <v>15</v>
      </c>
      <c r="AC335" s="123">
        <v>3.75</v>
      </c>
      <c r="AD335" s="601">
        <v>5444.75</v>
      </c>
      <c r="AE335" s="601">
        <v>1739.75</v>
      </c>
      <c r="AF335" s="600"/>
      <c r="AG335" s="598"/>
      <c r="AH335" s="600"/>
      <c r="AI335" s="598"/>
      <c r="AJ335" s="598"/>
      <c r="AK335" s="600"/>
      <c r="AL335" s="598"/>
      <c r="AM335" s="600"/>
      <c r="AN335" s="598"/>
      <c r="AO335" s="600">
        <v>4</v>
      </c>
      <c r="AP335" s="598">
        <v>0.26666666666666666</v>
      </c>
      <c r="AQ335" s="600">
        <v>0</v>
      </c>
      <c r="AR335" s="598">
        <v>0</v>
      </c>
      <c r="AS335" s="695">
        <v>21769</v>
      </c>
      <c r="AT335" s="600">
        <v>10</v>
      </c>
      <c r="AU335" s="602">
        <v>4.5915790440332428E-4</v>
      </c>
      <c r="AV335" s="601">
        <v>21779</v>
      </c>
      <c r="AW335" s="601">
        <v>33200</v>
      </c>
      <c r="AX335" s="598">
        <v>0.65599397590361441</v>
      </c>
      <c r="AY335" s="695">
        <v>21769</v>
      </c>
      <c r="AZ335" s="600">
        <v>10</v>
      </c>
      <c r="BA335" s="601">
        <v>21779</v>
      </c>
      <c r="BB335" s="601">
        <v>6952</v>
      </c>
      <c r="BC335" s="598">
        <v>0.31935320869125822</v>
      </c>
      <c r="BD335" s="600">
        <v>7</v>
      </c>
      <c r="BE335" s="598">
        <v>0.7</v>
      </c>
      <c r="BF335" s="601">
        <v>6959</v>
      </c>
      <c r="BG335" s="598">
        <v>0.31952798567427337</v>
      </c>
      <c r="BH335" s="600">
        <v>49</v>
      </c>
      <c r="BI335" s="598">
        <v>7.0412415576950708E-3</v>
      </c>
      <c r="BJ335" s="600">
        <v>35</v>
      </c>
      <c r="BK335" s="600">
        <v>0</v>
      </c>
      <c r="BL335" s="600">
        <v>35</v>
      </c>
      <c r="BM335" s="598">
        <v>0.7142857142857143</v>
      </c>
      <c r="BN335" s="600">
        <v>41</v>
      </c>
      <c r="BO335" s="598">
        <v>5.8916510992958757E-3</v>
      </c>
      <c r="BP335" s="600">
        <v>227</v>
      </c>
      <c r="BQ335" s="598">
        <v>3.2619629257077169E-2</v>
      </c>
      <c r="BR335" s="601">
        <v>268</v>
      </c>
      <c r="BS335" s="598">
        <v>3.8511280356373044E-2</v>
      </c>
      <c r="BT335" s="600">
        <v>4</v>
      </c>
      <c r="BU335" s="598">
        <v>0.26666666666666666</v>
      </c>
      <c r="BV335" s="600">
        <v>0</v>
      </c>
      <c r="BW335" s="598">
        <v>0</v>
      </c>
    </row>
    <row r="336" spans="1:75" s="4" customFormat="1" x14ac:dyDescent="0.2">
      <c r="A336" s="691" t="s">
        <v>1333</v>
      </c>
      <c r="B336" s="691" t="s">
        <v>1339</v>
      </c>
      <c r="C336" s="691" t="s">
        <v>502</v>
      </c>
      <c r="D336" s="691" t="s">
        <v>507</v>
      </c>
      <c r="E336" s="691" t="s">
        <v>504</v>
      </c>
      <c r="F336" s="691" t="s">
        <v>519</v>
      </c>
      <c r="G336" s="691" t="s">
        <v>315</v>
      </c>
      <c r="H336" s="10" t="s">
        <v>1110</v>
      </c>
      <c r="I336" s="10" t="s">
        <v>935</v>
      </c>
      <c r="J336" s="10" t="s">
        <v>936</v>
      </c>
      <c r="K336" s="692"/>
      <c r="L336" s="692"/>
      <c r="M336" s="693"/>
      <c r="N336" s="692"/>
      <c r="O336" s="692"/>
      <c r="P336" s="692"/>
      <c r="Q336" s="692"/>
      <c r="R336" s="692"/>
      <c r="S336" s="692"/>
      <c r="T336" s="692"/>
      <c r="U336" s="692"/>
      <c r="V336" s="692"/>
      <c r="W336" s="692"/>
      <c r="X336" s="692"/>
      <c r="Y336" s="633" t="s">
        <v>1210</v>
      </c>
      <c r="Z336" s="694">
        <v>4</v>
      </c>
      <c r="AA336" s="600">
        <v>0</v>
      </c>
      <c r="AB336" s="600">
        <v>7</v>
      </c>
      <c r="AC336" s="123">
        <v>1.75</v>
      </c>
      <c r="AD336" s="601">
        <v>8245.75</v>
      </c>
      <c r="AE336" s="601">
        <v>3029.75</v>
      </c>
      <c r="AF336" s="600"/>
      <c r="AG336" s="598"/>
      <c r="AH336" s="600"/>
      <c r="AI336" s="598"/>
      <c r="AJ336" s="598"/>
      <c r="AK336" s="600"/>
      <c r="AL336" s="598"/>
      <c r="AM336" s="600"/>
      <c r="AN336" s="598"/>
      <c r="AO336" s="600">
        <v>2</v>
      </c>
      <c r="AP336" s="598">
        <v>0.2857142857142857</v>
      </c>
      <c r="AQ336" s="600">
        <v>1</v>
      </c>
      <c r="AR336" s="598">
        <v>0.25</v>
      </c>
      <c r="AS336" s="695">
        <v>32940</v>
      </c>
      <c r="AT336" s="600">
        <v>43</v>
      </c>
      <c r="AU336" s="602">
        <v>1.3037019070430221E-3</v>
      </c>
      <c r="AV336" s="601">
        <v>32983</v>
      </c>
      <c r="AW336" s="601">
        <v>47500</v>
      </c>
      <c r="AX336" s="598">
        <v>0.6943789473684211</v>
      </c>
      <c r="AY336" s="695">
        <v>32940</v>
      </c>
      <c r="AZ336" s="600">
        <v>43</v>
      </c>
      <c r="BA336" s="601">
        <v>32983</v>
      </c>
      <c r="BB336" s="601">
        <v>12080</v>
      </c>
      <c r="BC336" s="598">
        <v>0.36672738312082576</v>
      </c>
      <c r="BD336" s="600">
        <v>39</v>
      </c>
      <c r="BE336" s="598">
        <v>0.90697674418604646</v>
      </c>
      <c r="BF336" s="601">
        <v>12119</v>
      </c>
      <c r="BG336" s="598">
        <v>0.36743170724312524</v>
      </c>
      <c r="BH336" s="600">
        <v>94</v>
      </c>
      <c r="BI336" s="598">
        <v>7.7564155458371151E-3</v>
      </c>
      <c r="BJ336" s="600">
        <v>65</v>
      </c>
      <c r="BK336" s="600">
        <v>3</v>
      </c>
      <c r="BL336" s="600">
        <v>68</v>
      </c>
      <c r="BM336" s="598">
        <v>0.72340425531914898</v>
      </c>
      <c r="BN336" s="600">
        <v>27</v>
      </c>
      <c r="BO336" s="598">
        <v>2.2279065929532139E-3</v>
      </c>
      <c r="BP336" s="600">
        <v>737</v>
      </c>
      <c r="BQ336" s="598">
        <v>6.0813598481722915E-2</v>
      </c>
      <c r="BR336" s="601">
        <v>764</v>
      </c>
      <c r="BS336" s="598">
        <v>6.3041505074676124E-2</v>
      </c>
      <c r="BT336" s="600">
        <v>2</v>
      </c>
      <c r="BU336" s="598">
        <v>0.2857142857142857</v>
      </c>
      <c r="BV336" s="600">
        <v>1</v>
      </c>
      <c r="BW336" s="598">
        <v>0.25</v>
      </c>
    </row>
    <row r="337" spans="1:75" s="4" customFormat="1" x14ac:dyDescent="0.2">
      <c r="A337" s="691" t="s">
        <v>1333</v>
      </c>
      <c r="B337" s="691" t="s">
        <v>1340</v>
      </c>
      <c r="C337" s="691" t="s">
        <v>502</v>
      </c>
      <c r="D337" s="691" t="s">
        <v>509</v>
      </c>
      <c r="E337" s="691" t="s">
        <v>504</v>
      </c>
      <c r="F337" s="691" t="s">
        <v>519</v>
      </c>
      <c r="G337" s="691" t="s">
        <v>315</v>
      </c>
      <c r="H337" s="10" t="s">
        <v>1110</v>
      </c>
      <c r="I337" s="10" t="s">
        <v>935</v>
      </c>
      <c r="J337" s="10" t="s">
        <v>936</v>
      </c>
      <c r="K337" s="692" t="s">
        <v>1213</v>
      </c>
      <c r="L337" s="722" t="s">
        <v>1341</v>
      </c>
      <c r="M337" s="693">
        <v>0.7368055555555556</v>
      </c>
      <c r="N337" s="692" t="s">
        <v>1211</v>
      </c>
      <c r="O337" s="692"/>
      <c r="P337" s="692" t="s">
        <v>1211</v>
      </c>
      <c r="Q337" s="692"/>
      <c r="R337" s="692" t="s">
        <v>1217</v>
      </c>
      <c r="S337" s="696">
        <v>148696</v>
      </c>
      <c r="T337" s="696">
        <v>1779</v>
      </c>
      <c r="U337" s="696" t="s">
        <v>438</v>
      </c>
      <c r="V337" s="696">
        <v>384</v>
      </c>
      <c r="W337" s="696">
        <v>256</v>
      </c>
      <c r="X337" s="696">
        <v>10</v>
      </c>
      <c r="Y337" s="633"/>
      <c r="Z337" s="694">
        <v>1</v>
      </c>
      <c r="AA337" s="600">
        <v>0</v>
      </c>
      <c r="AB337" s="600">
        <v>4</v>
      </c>
      <c r="AC337" s="123">
        <v>4</v>
      </c>
      <c r="AD337" s="601">
        <v>148661</v>
      </c>
      <c r="AE337" s="601">
        <v>52648</v>
      </c>
      <c r="AF337" s="600">
        <v>2</v>
      </c>
      <c r="AG337" s="598">
        <v>0.5</v>
      </c>
      <c r="AH337" s="600">
        <v>1</v>
      </c>
      <c r="AI337" s="598"/>
      <c r="AJ337" s="598" t="s">
        <v>435</v>
      </c>
      <c r="AK337" s="600">
        <v>0</v>
      </c>
      <c r="AL337" s="598">
        <v>0</v>
      </c>
      <c r="AM337" s="600">
        <v>1</v>
      </c>
      <c r="AN337" s="598"/>
      <c r="AO337" s="600"/>
      <c r="AP337" s="598"/>
      <c r="AQ337" s="600"/>
      <c r="AR337" s="598"/>
      <c r="AS337" s="695">
        <v>148573</v>
      </c>
      <c r="AT337" s="600">
        <v>88</v>
      </c>
      <c r="AU337" s="602">
        <v>5.9195081426870536E-4</v>
      </c>
      <c r="AV337" s="601">
        <v>148661</v>
      </c>
      <c r="AW337" s="601">
        <v>220200</v>
      </c>
      <c r="AX337" s="598">
        <v>0.67511807447774752</v>
      </c>
      <c r="AY337" s="695">
        <v>148573</v>
      </c>
      <c r="AZ337" s="600">
        <v>88</v>
      </c>
      <c r="BA337" s="601">
        <v>148661</v>
      </c>
      <c r="BB337" s="601">
        <v>52571</v>
      </c>
      <c r="BC337" s="598">
        <v>0.35383952669731378</v>
      </c>
      <c r="BD337" s="600">
        <v>77</v>
      </c>
      <c r="BE337" s="598">
        <v>0.875</v>
      </c>
      <c r="BF337" s="601">
        <v>52648</v>
      </c>
      <c r="BG337" s="598">
        <v>0.35414802806384998</v>
      </c>
      <c r="BH337" s="600">
        <v>396</v>
      </c>
      <c r="BI337" s="598">
        <v>7.5216532441878137E-3</v>
      </c>
      <c r="BJ337" s="600">
        <v>256</v>
      </c>
      <c r="BK337" s="600">
        <v>9</v>
      </c>
      <c r="BL337" s="600">
        <v>265</v>
      </c>
      <c r="BM337" s="598">
        <v>0.66919191919191923</v>
      </c>
      <c r="BN337" s="600">
        <v>114</v>
      </c>
      <c r="BO337" s="598">
        <v>2.1653244187813401E-3</v>
      </c>
      <c r="BP337" s="600">
        <v>1286</v>
      </c>
      <c r="BQ337" s="598">
        <v>2.4426378969761433E-2</v>
      </c>
      <c r="BR337" s="601">
        <v>1400</v>
      </c>
      <c r="BS337" s="598">
        <v>2.6591703388542776E-2</v>
      </c>
      <c r="BT337" s="600">
        <v>1</v>
      </c>
      <c r="BU337" s="598">
        <v>0.25</v>
      </c>
      <c r="BV337" s="600">
        <v>0</v>
      </c>
      <c r="BW337" s="598">
        <v>0</v>
      </c>
    </row>
    <row r="338" spans="1:75" s="4" customFormat="1" x14ac:dyDescent="0.2">
      <c r="A338" s="691" t="s">
        <v>1333</v>
      </c>
      <c r="B338" s="691" t="s">
        <v>1340</v>
      </c>
      <c r="C338" s="691" t="s">
        <v>649</v>
      </c>
      <c r="D338" s="691" t="s">
        <v>527</v>
      </c>
      <c r="E338" s="691" t="s">
        <v>504</v>
      </c>
      <c r="F338" s="691" t="s">
        <v>519</v>
      </c>
      <c r="G338" s="691" t="s">
        <v>315</v>
      </c>
      <c r="H338" s="10" t="s">
        <v>1110</v>
      </c>
      <c r="I338" s="10" t="s">
        <v>935</v>
      </c>
      <c r="J338" s="10" t="s">
        <v>936</v>
      </c>
      <c r="K338" s="692"/>
      <c r="L338" s="692"/>
      <c r="M338" s="693"/>
      <c r="N338" s="692"/>
      <c r="O338" s="692"/>
      <c r="P338" s="692"/>
      <c r="Q338" s="692"/>
      <c r="R338" s="692"/>
      <c r="S338" s="692"/>
      <c r="T338" s="692"/>
      <c r="U338" s="692"/>
      <c r="V338" s="692"/>
      <c r="W338" s="692"/>
      <c r="X338" s="692"/>
      <c r="Y338" s="633"/>
      <c r="Z338" s="694">
        <v>5</v>
      </c>
      <c r="AA338" s="600">
        <v>0</v>
      </c>
      <c r="AB338" s="600">
        <v>16</v>
      </c>
      <c r="AC338" s="123">
        <v>3.2</v>
      </c>
      <c r="AD338" s="601">
        <v>9157.6</v>
      </c>
      <c r="AE338" s="601">
        <v>3387</v>
      </c>
      <c r="AF338" s="600">
        <v>4</v>
      </c>
      <c r="AG338" s="598">
        <v>0.25</v>
      </c>
      <c r="AH338" s="600">
        <v>1</v>
      </c>
      <c r="AI338" s="598" t="s">
        <v>1215</v>
      </c>
      <c r="AJ338" s="598"/>
      <c r="AK338" s="600">
        <v>3</v>
      </c>
      <c r="AL338" s="598">
        <v>0.6</v>
      </c>
      <c r="AM338" s="600">
        <v>3</v>
      </c>
      <c r="AN338" s="598"/>
      <c r="AO338" s="600">
        <v>2</v>
      </c>
      <c r="AP338" s="598">
        <v>0.125</v>
      </c>
      <c r="AQ338" s="600">
        <v>1</v>
      </c>
      <c r="AR338" s="598">
        <v>0.2</v>
      </c>
      <c r="AS338" s="695">
        <v>45752</v>
      </c>
      <c r="AT338" s="600">
        <v>36</v>
      </c>
      <c r="AU338" s="602">
        <v>7.8623220057657032E-4</v>
      </c>
      <c r="AV338" s="601">
        <v>45788</v>
      </c>
      <c r="AW338" s="601">
        <v>65800</v>
      </c>
      <c r="AX338" s="598">
        <v>0.69586626139817631</v>
      </c>
      <c r="AY338" s="695">
        <v>45752</v>
      </c>
      <c r="AZ338" s="600">
        <v>36</v>
      </c>
      <c r="BA338" s="601">
        <v>45788</v>
      </c>
      <c r="BB338" s="601">
        <v>16901</v>
      </c>
      <c r="BC338" s="598">
        <v>0.36940461619164189</v>
      </c>
      <c r="BD338" s="600">
        <v>34</v>
      </c>
      <c r="BE338" s="598">
        <v>0.94444444444444442</v>
      </c>
      <c r="BF338" s="601">
        <v>16935</v>
      </c>
      <c r="BG338" s="598">
        <v>0.36985673102122829</v>
      </c>
      <c r="BH338" s="600">
        <v>139</v>
      </c>
      <c r="BI338" s="598">
        <v>8.2078535577206971E-3</v>
      </c>
      <c r="BJ338" s="600">
        <v>94</v>
      </c>
      <c r="BK338" s="600">
        <v>4</v>
      </c>
      <c r="BL338" s="600">
        <v>98</v>
      </c>
      <c r="BM338" s="598">
        <v>0.70503597122302153</v>
      </c>
      <c r="BN338" s="600">
        <v>88</v>
      </c>
      <c r="BO338" s="598">
        <v>5.1963389430174194E-3</v>
      </c>
      <c r="BP338" s="600">
        <v>348</v>
      </c>
      <c r="BQ338" s="598">
        <v>2.0549158547387068E-2</v>
      </c>
      <c r="BR338" s="601">
        <v>436</v>
      </c>
      <c r="BS338" s="598">
        <v>2.5745497490404487E-2</v>
      </c>
      <c r="BT338" s="600">
        <v>4</v>
      </c>
      <c r="BU338" s="598">
        <v>0.25</v>
      </c>
      <c r="BV338" s="600">
        <v>2</v>
      </c>
      <c r="BW338" s="598">
        <v>0.4</v>
      </c>
    </row>
    <row r="339" spans="1:75" s="4" customFormat="1" x14ac:dyDescent="0.2">
      <c r="A339" s="691" t="s">
        <v>1333</v>
      </c>
      <c r="B339" s="691" t="s">
        <v>1340</v>
      </c>
      <c r="C339" s="691" t="s">
        <v>701</v>
      </c>
      <c r="D339" s="691" t="s">
        <v>527</v>
      </c>
      <c r="E339" s="691" t="s">
        <v>504</v>
      </c>
      <c r="F339" s="691" t="s">
        <v>519</v>
      </c>
      <c r="G339" s="691" t="s">
        <v>315</v>
      </c>
      <c r="H339" s="10" t="s">
        <v>1110</v>
      </c>
      <c r="I339" s="10" t="s">
        <v>935</v>
      </c>
      <c r="J339" s="10" t="s">
        <v>936</v>
      </c>
      <c r="K339" s="692"/>
      <c r="L339" s="692"/>
      <c r="M339" s="693"/>
      <c r="N339" s="692"/>
      <c r="O339" s="692"/>
      <c r="P339" s="692"/>
      <c r="Q339" s="692"/>
      <c r="R339" s="692"/>
      <c r="S339" s="692"/>
      <c r="T339" s="692"/>
      <c r="U339" s="692"/>
      <c r="V339" s="692"/>
      <c r="W339" s="692"/>
      <c r="X339" s="692"/>
      <c r="Y339" s="633"/>
      <c r="Z339" s="694">
        <v>5</v>
      </c>
      <c r="AA339" s="600">
        <v>0</v>
      </c>
      <c r="AB339" s="600">
        <v>19</v>
      </c>
      <c r="AC339" s="123">
        <v>3.8</v>
      </c>
      <c r="AD339" s="601">
        <v>10262.4</v>
      </c>
      <c r="AE339" s="601">
        <v>3240.4</v>
      </c>
      <c r="AF339" s="600">
        <v>2</v>
      </c>
      <c r="AG339" s="598">
        <v>0.10526315789473684</v>
      </c>
      <c r="AH339" s="600">
        <v>0</v>
      </c>
      <c r="AI339" s="598"/>
      <c r="AJ339" s="598"/>
      <c r="AK339" s="600">
        <v>2</v>
      </c>
      <c r="AL339" s="598">
        <v>0.4</v>
      </c>
      <c r="AM339" s="600">
        <v>2</v>
      </c>
      <c r="AN339" s="598"/>
      <c r="AO339" s="600">
        <v>3</v>
      </c>
      <c r="AP339" s="598">
        <v>0.15789473684210525</v>
      </c>
      <c r="AQ339" s="600">
        <v>1</v>
      </c>
      <c r="AR339" s="598">
        <v>0.2</v>
      </c>
      <c r="AS339" s="695">
        <v>51293</v>
      </c>
      <c r="AT339" s="600">
        <v>19</v>
      </c>
      <c r="AU339" s="602">
        <v>3.7028375428749608E-4</v>
      </c>
      <c r="AV339" s="601">
        <v>51312</v>
      </c>
      <c r="AW339" s="601">
        <v>77000</v>
      </c>
      <c r="AX339" s="598">
        <v>0.66638961038961042</v>
      </c>
      <c r="AY339" s="695">
        <v>51293</v>
      </c>
      <c r="AZ339" s="600">
        <v>19</v>
      </c>
      <c r="BA339" s="601">
        <v>51312</v>
      </c>
      <c r="BB339" s="601">
        <v>16189</v>
      </c>
      <c r="BC339" s="598">
        <v>0.31561811553233382</v>
      </c>
      <c r="BD339" s="600">
        <v>13</v>
      </c>
      <c r="BE339" s="598">
        <v>0.68421052631578949</v>
      </c>
      <c r="BF339" s="601">
        <v>16202</v>
      </c>
      <c r="BG339" s="598">
        <v>0.31575459931400063</v>
      </c>
      <c r="BH339" s="600">
        <v>125</v>
      </c>
      <c r="BI339" s="598">
        <v>7.7150969016170842E-3</v>
      </c>
      <c r="BJ339" s="600">
        <v>74</v>
      </c>
      <c r="BK339" s="600">
        <v>1</v>
      </c>
      <c r="BL339" s="600">
        <v>75</v>
      </c>
      <c r="BM339" s="598">
        <v>0.6</v>
      </c>
      <c r="BN339" s="600">
        <v>113</v>
      </c>
      <c r="BO339" s="598">
        <v>6.9744475990618443E-3</v>
      </c>
      <c r="BP339" s="600">
        <v>325</v>
      </c>
      <c r="BQ339" s="598">
        <v>2.005925194420442E-2</v>
      </c>
      <c r="BR339" s="601">
        <v>438</v>
      </c>
      <c r="BS339" s="598">
        <v>2.7033699543266263E-2</v>
      </c>
      <c r="BT339" s="600">
        <v>4</v>
      </c>
      <c r="BU339" s="598">
        <v>0.21052631578947367</v>
      </c>
      <c r="BV339" s="600">
        <v>3</v>
      </c>
      <c r="BW339" s="598">
        <v>0.6</v>
      </c>
    </row>
    <row r="340" spans="1:75" s="4" customFormat="1" x14ac:dyDescent="0.2">
      <c r="A340" s="691" t="s">
        <v>1333</v>
      </c>
      <c r="B340" s="691" t="s">
        <v>1340</v>
      </c>
      <c r="C340" s="691" t="s">
        <v>623</v>
      </c>
      <c r="D340" s="691" t="s">
        <v>527</v>
      </c>
      <c r="E340" s="691" t="s">
        <v>504</v>
      </c>
      <c r="F340" s="691" t="s">
        <v>519</v>
      </c>
      <c r="G340" s="691" t="s">
        <v>315</v>
      </c>
      <c r="H340" s="10" t="s">
        <v>1110</v>
      </c>
      <c r="I340" s="10" t="s">
        <v>935</v>
      </c>
      <c r="J340" s="10" t="s">
        <v>936</v>
      </c>
      <c r="K340" s="692"/>
      <c r="L340" s="692"/>
      <c r="M340" s="693"/>
      <c r="N340" s="692"/>
      <c r="O340" s="692"/>
      <c r="P340" s="692"/>
      <c r="Q340" s="692"/>
      <c r="R340" s="692"/>
      <c r="S340" s="692"/>
      <c r="T340" s="692"/>
      <c r="U340" s="692"/>
      <c r="V340" s="692"/>
      <c r="W340" s="692"/>
      <c r="X340" s="692"/>
      <c r="Y340" s="633"/>
      <c r="Z340" s="694">
        <v>5</v>
      </c>
      <c r="AA340" s="600">
        <v>0</v>
      </c>
      <c r="AB340" s="600">
        <v>23</v>
      </c>
      <c r="AC340" s="123">
        <v>4.5999999999999996</v>
      </c>
      <c r="AD340" s="601">
        <v>10312.200000000001</v>
      </c>
      <c r="AE340" s="601">
        <v>3776.2</v>
      </c>
      <c r="AF340" s="600">
        <v>5</v>
      </c>
      <c r="AG340" s="598">
        <v>0.21739130434782608</v>
      </c>
      <c r="AH340" s="600">
        <v>0</v>
      </c>
      <c r="AI340" s="598"/>
      <c r="AJ340" s="598"/>
      <c r="AK340" s="600">
        <v>3</v>
      </c>
      <c r="AL340" s="598">
        <v>0.6</v>
      </c>
      <c r="AM340" s="600">
        <v>3</v>
      </c>
      <c r="AN340" s="598"/>
      <c r="AO340" s="600">
        <v>3</v>
      </c>
      <c r="AP340" s="598">
        <v>0.13043478260869565</v>
      </c>
      <c r="AQ340" s="600">
        <v>2</v>
      </c>
      <c r="AR340" s="598">
        <v>0.4</v>
      </c>
      <c r="AS340" s="695">
        <v>51528</v>
      </c>
      <c r="AT340" s="600">
        <v>33</v>
      </c>
      <c r="AU340" s="602">
        <v>6.4001861872345378E-4</v>
      </c>
      <c r="AV340" s="601">
        <v>51561</v>
      </c>
      <c r="AW340" s="601">
        <v>77400</v>
      </c>
      <c r="AX340" s="598">
        <v>0.66616279069767437</v>
      </c>
      <c r="AY340" s="695">
        <v>51528</v>
      </c>
      <c r="AZ340" s="600">
        <v>33</v>
      </c>
      <c r="BA340" s="601">
        <v>51561</v>
      </c>
      <c r="BB340" s="601">
        <v>18854</v>
      </c>
      <c r="BC340" s="598">
        <v>0.36589815246079799</v>
      </c>
      <c r="BD340" s="600">
        <v>27</v>
      </c>
      <c r="BE340" s="598">
        <v>0.81818181818181823</v>
      </c>
      <c r="BF340" s="601">
        <v>18881</v>
      </c>
      <c r="BG340" s="598">
        <v>0.36618762242780395</v>
      </c>
      <c r="BH340" s="600">
        <v>132</v>
      </c>
      <c r="BI340" s="598">
        <v>6.9911551294952598E-3</v>
      </c>
      <c r="BJ340" s="600">
        <v>88</v>
      </c>
      <c r="BK340" s="600">
        <v>4</v>
      </c>
      <c r="BL340" s="600">
        <v>92</v>
      </c>
      <c r="BM340" s="598">
        <v>0.69696969696969702</v>
      </c>
      <c r="BN340" s="600">
        <v>162</v>
      </c>
      <c r="BO340" s="598">
        <v>8.5800540225623636E-3</v>
      </c>
      <c r="BP340" s="600">
        <v>298</v>
      </c>
      <c r="BQ340" s="598">
        <v>1.5783062337799903E-2</v>
      </c>
      <c r="BR340" s="601">
        <v>460</v>
      </c>
      <c r="BS340" s="598">
        <v>2.4363116360362268E-2</v>
      </c>
      <c r="BT340" s="600">
        <v>6</v>
      </c>
      <c r="BU340" s="598">
        <v>0.2608695652173913</v>
      </c>
      <c r="BV340" s="600">
        <v>4</v>
      </c>
      <c r="BW340" s="598">
        <v>0.8</v>
      </c>
    </row>
    <row r="341" spans="1:75" s="4" customFormat="1" x14ac:dyDescent="0.2">
      <c r="A341" s="691" t="s">
        <v>23</v>
      </c>
      <c r="B341" s="691" t="s">
        <v>24</v>
      </c>
      <c r="C341" s="691" t="s">
        <v>995</v>
      </c>
      <c r="D341" s="691" t="s">
        <v>528</v>
      </c>
      <c r="E341" s="691" t="s">
        <v>504</v>
      </c>
      <c r="F341" s="691" t="s">
        <v>519</v>
      </c>
      <c r="G341" s="10" t="s">
        <v>922</v>
      </c>
      <c r="H341" s="10" t="s">
        <v>937</v>
      </c>
      <c r="I341" s="10" t="s">
        <v>937</v>
      </c>
      <c r="J341" s="10"/>
      <c r="K341" s="692"/>
      <c r="L341" s="692"/>
      <c r="M341" s="693"/>
      <c r="N341" s="692"/>
      <c r="O341" s="692"/>
      <c r="P341" s="692"/>
      <c r="Q341" s="692"/>
      <c r="R341" s="692"/>
      <c r="S341" s="692"/>
      <c r="T341" s="692"/>
      <c r="U341" s="692"/>
      <c r="V341" s="692"/>
      <c r="W341" s="692"/>
      <c r="X341" s="692"/>
      <c r="Y341" s="633"/>
      <c r="Z341" s="694">
        <v>3</v>
      </c>
      <c r="AA341" s="600">
        <v>0</v>
      </c>
      <c r="AB341" s="600">
        <v>6</v>
      </c>
      <c r="AC341" s="123">
        <v>2</v>
      </c>
      <c r="AD341" s="601">
        <v>12085.666666666666</v>
      </c>
      <c r="AE341" s="601">
        <v>5969</v>
      </c>
      <c r="AF341" s="600">
        <v>2</v>
      </c>
      <c r="AG341" s="598">
        <v>0.33333333333333331</v>
      </c>
      <c r="AH341" s="600"/>
      <c r="AI341" s="598"/>
      <c r="AJ341" s="598"/>
      <c r="AK341" s="600">
        <v>2</v>
      </c>
      <c r="AL341" s="598">
        <v>0.66666666666666663</v>
      </c>
      <c r="AM341" s="600"/>
      <c r="AN341" s="598"/>
      <c r="AO341" s="600"/>
      <c r="AP341" s="598"/>
      <c r="AQ341" s="600"/>
      <c r="AR341" s="598"/>
      <c r="AS341" s="695">
        <v>36079</v>
      </c>
      <c r="AT341" s="600">
        <v>178</v>
      </c>
      <c r="AU341" s="602">
        <v>4.9093968061339876E-3</v>
      </c>
      <c r="AV341" s="601">
        <v>36257</v>
      </c>
      <c r="AW341" s="601">
        <v>57800</v>
      </c>
      <c r="AX341" s="598">
        <v>0.62728373702422147</v>
      </c>
      <c r="AY341" s="695">
        <v>36079</v>
      </c>
      <c r="AZ341" s="600">
        <v>178</v>
      </c>
      <c r="BA341" s="601">
        <v>36257</v>
      </c>
      <c r="BB341" s="601">
        <v>17773</v>
      </c>
      <c r="BC341" s="598">
        <v>0.4926134316361318</v>
      </c>
      <c r="BD341" s="600">
        <v>134</v>
      </c>
      <c r="BE341" s="598">
        <v>0.7528089887640449</v>
      </c>
      <c r="BF341" s="601">
        <v>17907</v>
      </c>
      <c r="BG341" s="598">
        <v>0.49389083487326585</v>
      </c>
      <c r="BH341" s="600">
        <v>91</v>
      </c>
      <c r="BI341" s="598">
        <v>5.0818115820628808E-3</v>
      </c>
      <c r="BJ341" s="600">
        <v>90</v>
      </c>
      <c r="BK341" s="600">
        <v>1</v>
      </c>
      <c r="BL341" s="600">
        <v>91</v>
      </c>
      <c r="BM341" s="598">
        <v>1</v>
      </c>
      <c r="BN341" s="600">
        <v>24</v>
      </c>
      <c r="BO341" s="598">
        <v>1.3402579996649355E-3</v>
      </c>
      <c r="BP341" s="600">
        <v>2135</v>
      </c>
      <c r="BQ341" s="598">
        <v>0.11922711788685988</v>
      </c>
      <c r="BR341" s="601">
        <v>2159</v>
      </c>
      <c r="BS341" s="598">
        <v>0.12056737588652482</v>
      </c>
      <c r="BT341" s="600">
        <v>1</v>
      </c>
      <c r="BU341" s="598">
        <v>0.16666666666666666</v>
      </c>
      <c r="BV341" s="600">
        <v>1</v>
      </c>
      <c r="BW341" s="598">
        <v>0.33333333333333331</v>
      </c>
    </row>
    <row r="342" spans="1:75" s="4" customFormat="1" x14ac:dyDescent="0.2">
      <c r="A342" s="691" t="s">
        <v>23</v>
      </c>
      <c r="B342" s="691" t="s">
        <v>24</v>
      </c>
      <c r="C342" s="691" t="s">
        <v>25</v>
      </c>
      <c r="D342" s="691" t="s">
        <v>528</v>
      </c>
      <c r="E342" s="691" t="s">
        <v>504</v>
      </c>
      <c r="F342" s="691" t="s">
        <v>519</v>
      </c>
      <c r="G342" s="10" t="s">
        <v>922</v>
      </c>
      <c r="H342" s="10" t="s">
        <v>937</v>
      </c>
      <c r="I342" s="10" t="s">
        <v>937</v>
      </c>
      <c r="J342" s="10"/>
      <c r="K342" s="692"/>
      <c r="L342" s="692"/>
      <c r="M342" s="693"/>
      <c r="N342" s="692"/>
      <c r="O342" s="692"/>
      <c r="P342" s="692"/>
      <c r="Q342" s="692"/>
      <c r="R342" s="692"/>
      <c r="S342" s="692"/>
      <c r="T342" s="692"/>
      <c r="U342" s="692"/>
      <c r="V342" s="692"/>
      <c r="W342" s="692"/>
      <c r="X342" s="692"/>
      <c r="Y342" s="692" t="s">
        <v>510</v>
      </c>
      <c r="Z342" s="694">
        <v>1</v>
      </c>
      <c r="AA342" s="694">
        <v>1</v>
      </c>
      <c r="AB342" s="694">
        <v>1</v>
      </c>
      <c r="AC342" s="123">
        <v>1</v>
      </c>
      <c r="AD342" s="601">
        <v>12383</v>
      </c>
      <c r="AE342" s="601"/>
      <c r="AF342" s="600">
        <v>1</v>
      </c>
      <c r="AG342" s="598">
        <v>1</v>
      </c>
      <c r="AH342" s="600"/>
      <c r="AI342" s="598"/>
      <c r="AJ342" s="598"/>
      <c r="AK342" s="600">
        <v>1</v>
      </c>
      <c r="AL342" s="598">
        <v>1</v>
      </c>
      <c r="AM342" s="600"/>
      <c r="AN342" s="598"/>
      <c r="AO342" s="600"/>
      <c r="AP342" s="598"/>
      <c r="AQ342" s="600"/>
      <c r="AR342" s="598"/>
      <c r="AS342" s="695">
        <v>12102</v>
      </c>
      <c r="AT342" s="600">
        <v>281</v>
      </c>
      <c r="AU342" s="602">
        <v>2.2692400872163451E-2</v>
      </c>
      <c r="AV342" s="601">
        <v>12383</v>
      </c>
      <c r="AW342" s="601">
        <v>18600</v>
      </c>
      <c r="AX342" s="598">
        <v>0.66575268817204303</v>
      </c>
      <c r="AY342" s="601"/>
      <c r="AZ342" s="601"/>
      <c r="BA342" s="601"/>
      <c r="BB342" s="600"/>
      <c r="BC342" s="598"/>
      <c r="BD342" s="600"/>
      <c r="BE342" s="598"/>
      <c r="BF342" s="600"/>
      <c r="BG342" s="598"/>
      <c r="BH342" s="600" t="s">
        <v>323</v>
      </c>
      <c r="BI342" s="598"/>
      <c r="BJ342" s="600"/>
      <c r="BK342" s="600"/>
      <c r="BL342" s="600"/>
      <c r="BM342" s="598"/>
      <c r="BN342" s="600"/>
      <c r="BO342" s="598"/>
      <c r="BP342" s="600"/>
      <c r="BQ342" s="598"/>
      <c r="BR342" s="601"/>
      <c r="BS342" s="598"/>
      <c r="BT342" s="600">
        <v>0</v>
      </c>
      <c r="BU342" s="598">
        <v>0</v>
      </c>
      <c r="BV342" s="600">
        <v>0</v>
      </c>
      <c r="BW342" s="598">
        <v>0</v>
      </c>
    </row>
    <row r="343" spans="1:75" s="4" customFormat="1" x14ac:dyDescent="0.2">
      <c r="A343" s="691" t="s">
        <v>23</v>
      </c>
      <c r="B343" s="691" t="s">
        <v>24</v>
      </c>
      <c r="C343" s="691" t="s">
        <v>996</v>
      </c>
      <c r="D343" s="691" t="s">
        <v>528</v>
      </c>
      <c r="E343" s="691" t="s">
        <v>504</v>
      </c>
      <c r="F343" s="691" t="s">
        <v>519</v>
      </c>
      <c r="G343" s="10" t="s">
        <v>922</v>
      </c>
      <c r="H343" s="10" t="s">
        <v>937</v>
      </c>
      <c r="I343" s="10" t="s">
        <v>937</v>
      </c>
      <c r="J343" s="10"/>
      <c r="K343" s="692"/>
      <c r="L343" s="692"/>
      <c r="M343" s="693"/>
      <c r="N343" s="692"/>
      <c r="O343" s="692"/>
      <c r="P343" s="692"/>
      <c r="Q343" s="692"/>
      <c r="R343" s="692"/>
      <c r="S343" s="692"/>
      <c r="T343" s="692"/>
      <c r="U343" s="692"/>
      <c r="V343" s="692"/>
      <c r="W343" s="692"/>
      <c r="X343" s="692"/>
      <c r="Y343" s="633"/>
      <c r="Z343" s="694">
        <v>4</v>
      </c>
      <c r="AA343" s="600">
        <v>0</v>
      </c>
      <c r="AB343" s="600">
        <v>8</v>
      </c>
      <c r="AC343" s="123">
        <v>2</v>
      </c>
      <c r="AD343" s="601">
        <v>13100.25</v>
      </c>
      <c r="AE343" s="601">
        <v>6789</v>
      </c>
      <c r="AF343" s="600">
        <v>3</v>
      </c>
      <c r="AG343" s="598">
        <v>0.375</v>
      </c>
      <c r="AH343" s="600"/>
      <c r="AI343" s="598"/>
      <c r="AJ343" s="598"/>
      <c r="AK343" s="600">
        <v>3</v>
      </c>
      <c r="AL343" s="598">
        <v>0.75</v>
      </c>
      <c r="AM343" s="600"/>
      <c r="AN343" s="598"/>
      <c r="AO343" s="600"/>
      <c r="AP343" s="598"/>
      <c r="AQ343" s="600"/>
      <c r="AR343" s="598"/>
      <c r="AS343" s="695">
        <v>52282</v>
      </c>
      <c r="AT343" s="600">
        <v>119</v>
      </c>
      <c r="AU343" s="602">
        <v>2.2709490276903114E-3</v>
      </c>
      <c r="AV343" s="601">
        <v>52401</v>
      </c>
      <c r="AW343" s="601">
        <v>77500</v>
      </c>
      <c r="AX343" s="598">
        <v>0.67614193548387092</v>
      </c>
      <c r="AY343" s="695">
        <v>52282</v>
      </c>
      <c r="AZ343" s="600">
        <v>119</v>
      </c>
      <c r="BA343" s="601">
        <v>52401</v>
      </c>
      <c r="BB343" s="601">
        <v>27065</v>
      </c>
      <c r="BC343" s="598">
        <v>0.51767338663402318</v>
      </c>
      <c r="BD343" s="600">
        <v>91</v>
      </c>
      <c r="BE343" s="598">
        <v>0.76470588235294112</v>
      </c>
      <c r="BF343" s="601">
        <v>27156</v>
      </c>
      <c r="BG343" s="598">
        <v>0.51823438483998396</v>
      </c>
      <c r="BH343" s="600">
        <v>201</v>
      </c>
      <c r="BI343" s="598">
        <v>7.4016791869200181E-3</v>
      </c>
      <c r="BJ343" s="600">
        <v>198</v>
      </c>
      <c r="BK343" s="600">
        <v>3</v>
      </c>
      <c r="BL343" s="600">
        <v>201</v>
      </c>
      <c r="BM343" s="598">
        <v>1</v>
      </c>
      <c r="BN343" s="600">
        <v>21</v>
      </c>
      <c r="BO343" s="598">
        <v>7.7330976579761382E-4</v>
      </c>
      <c r="BP343" s="600">
        <v>1342</v>
      </c>
      <c r="BQ343" s="598">
        <v>4.9418176461923702E-2</v>
      </c>
      <c r="BR343" s="601">
        <v>1363</v>
      </c>
      <c r="BS343" s="598">
        <v>5.0191486227721314E-2</v>
      </c>
      <c r="BT343" s="600">
        <v>0</v>
      </c>
      <c r="BU343" s="598">
        <v>0</v>
      </c>
      <c r="BV343" s="600">
        <v>0</v>
      </c>
      <c r="BW343" s="598">
        <v>0</v>
      </c>
    </row>
    <row r="344" spans="1:75" s="4" customFormat="1" x14ac:dyDescent="0.2">
      <c r="A344" s="691" t="s">
        <v>26</v>
      </c>
      <c r="B344" s="691" t="s">
        <v>27</v>
      </c>
      <c r="C344" s="691" t="s">
        <v>502</v>
      </c>
      <c r="D344" s="691" t="s">
        <v>507</v>
      </c>
      <c r="E344" s="691" t="s">
        <v>504</v>
      </c>
      <c r="F344" s="691" t="s">
        <v>519</v>
      </c>
      <c r="G344" s="10" t="s">
        <v>920</v>
      </c>
      <c r="H344" s="10" t="s">
        <v>1112</v>
      </c>
      <c r="I344" s="10" t="s">
        <v>934</v>
      </c>
      <c r="J344" s="10"/>
      <c r="K344" s="692"/>
      <c r="L344" s="692"/>
      <c r="M344" s="693"/>
      <c r="N344" s="692"/>
      <c r="O344" s="692"/>
      <c r="P344" s="692"/>
      <c r="Q344" s="692"/>
      <c r="R344" s="692"/>
      <c r="S344" s="692"/>
      <c r="T344" s="692"/>
      <c r="U344" s="692"/>
      <c r="V344" s="692"/>
      <c r="W344" s="692"/>
      <c r="X344" s="692"/>
      <c r="Y344" s="633" t="s">
        <v>1210</v>
      </c>
      <c r="Z344" s="694">
        <v>4</v>
      </c>
      <c r="AA344" s="694">
        <v>4</v>
      </c>
      <c r="AB344" s="694">
        <v>4</v>
      </c>
      <c r="AC344" s="123">
        <v>1</v>
      </c>
      <c r="AD344" s="601">
        <v>213</v>
      </c>
      <c r="AE344" s="601"/>
      <c r="AF344" s="600"/>
      <c r="AG344" s="598"/>
      <c r="AH344" s="600"/>
      <c r="AI344" s="598"/>
      <c r="AJ344" s="598"/>
      <c r="AK344" s="600"/>
      <c r="AL344" s="598"/>
      <c r="AM344" s="600"/>
      <c r="AN344" s="598"/>
      <c r="AO344" s="600">
        <v>4</v>
      </c>
      <c r="AP344" s="598">
        <v>1</v>
      </c>
      <c r="AQ344" s="600">
        <v>4</v>
      </c>
      <c r="AR344" s="598">
        <v>1</v>
      </c>
      <c r="AS344" s="695">
        <v>852</v>
      </c>
      <c r="AT344" s="600">
        <v>0</v>
      </c>
      <c r="AU344" s="602">
        <v>0</v>
      </c>
      <c r="AV344" s="601">
        <v>852</v>
      </c>
      <c r="AW344" s="601">
        <v>1410</v>
      </c>
      <c r="AX344" s="598">
        <v>0.60425531914893615</v>
      </c>
      <c r="AY344" s="601"/>
      <c r="AZ344" s="601"/>
      <c r="BA344" s="601"/>
      <c r="BB344" s="600"/>
      <c r="BC344" s="598"/>
      <c r="BD344" s="600"/>
      <c r="BE344" s="598"/>
      <c r="BF344" s="600"/>
      <c r="BG344" s="598"/>
      <c r="BH344" s="600" t="s">
        <v>323</v>
      </c>
      <c r="BI344" s="598"/>
      <c r="BJ344" s="600"/>
      <c r="BK344" s="600"/>
      <c r="BL344" s="600"/>
      <c r="BM344" s="598"/>
      <c r="BN344" s="600"/>
      <c r="BO344" s="598"/>
      <c r="BP344" s="600"/>
      <c r="BQ344" s="598"/>
      <c r="BR344" s="601"/>
      <c r="BS344" s="598"/>
      <c r="BT344" s="600">
        <v>1</v>
      </c>
      <c r="BU344" s="598">
        <v>0.25</v>
      </c>
      <c r="BV344" s="600">
        <v>1</v>
      </c>
      <c r="BW344" s="598">
        <v>0.25</v>
      </c>
    </row>
    <row r="345" spans="1:75" s="4" customFormat="1" x14ac:dyDescent="0.2">
      <c r="A345" s="691" t="s">
        <v>26</v>
      </c>
      <c r="B345" s="691" t="s">
        <v>28</v>
      </c>
      <c r="C345" s="691" t="s">
        <v>502</v>
      </c>
      <c r="D345" s="691" t="s">
        <v>509</v>
      </c>
      <c r="E345" s="691" t="s">
        <v>504</v>
      </c>
      <c r="F345" s="691" t="s">
        <v>519</v>
      </c>
      <c r="G345" s="10" t="s">
        <v>920</v>
      </c>
      <c r="H345" s="10" t="s">
        <v>1112</v>
      </c>
      <c r="I345" s="595" t="s">
        <v>934</v>
      </c>
      <c r="J345" s="10"/>
      <c r="K345" s="692" t="s">
        <v>1213</v>
      </c>
      <c r="L345" s="724" t="s">
        <v>1343</v>
      </c>
      <c r="M345" s="693">
        <v>0.83680555555555547</v>
      </c>
      <c r="N345" s="692" t="s">
        <v>1211</v>
      </c>
      <c r="O345" s="692"/>
      <c r="P345" s="692" t="s">
        <v>1211</v>
      </c>
      <c r="Q345" s="692"/>
      <c r="R345" s="692" t="s">
        <v>913</v>
      </c>
      <c r="S345" s="696">
        <v>5500</v>
      </c>
      <c r="T345" s="696">
        <v>119</v>
      </c>
      <c r="U345" s="696" t="s">
        <v>438</v>
      </c>
      <c r="V345" s="696">
        <v>26</v>
      </c>
      <c r="W345" s="696">
        <v>16</v>
      </c>
      <c r="X345" s="696">
        <v>2</v>
      </c>
      <c r="Y345" s="692" t="s">
        <v>510</v>
      </c>
      <c r="Z345" s="694">
        <v>1</v>
      </c>
      <c r="AA345" s="694">
        <v>1</v>
      </c>
      <c r="AB345" s="694">
        <v>1</v>
      </c>
      <c r="AC345" s="123">
        <v>1</v>
      </c>
      <c r="AD345" s="601">
        <v>5500</v>
      </c>
      <c r="AE345" s="601"/>
      <c r="AF345" s="600">
        <v>1</v>
      </c>
      <c r="AG345" s="598">
        <v>1</v>
      </c>
      <c r="AH345" s="600">
        <v>0</v>
      </c>
      <c r="AI345" s="598" t="s">
        <v>1215</v>
      </c>
      <c r="AJ345" s="598" t="s">
        <v>510</v>
      </c>
      <c r="AK345" s="600">
        <v>1</v>
      </c>
      <c r="AL345" s="598">
        <v>1</v>
      </c>
      <c r="AM345" s="600">
        <v>1</v>
      </c>
      <c r="AN345" s="598"/>
      <c r="AO345" s="600"/>
      <c r="AP345" s="598"/>
      <c r="AQ345" s="600"/>
      <c r="AR345" s="598"/>
      <c r="AS345" s="695">
        <v>5475</v>
      </c>
      <c r="AT345" s="600">
        <v>25</v>
      </c>
      <c r="AU345" s="602">
        <v>4.5454545454545452E-3</v>
      </c>
      <c r="AV345" s="601">
        <v>5500</v>
      </c>
      <c r="AW345" s="601">
        <v>9140</v>
      </c>
      <c r="AX345" s="598">
        <v>0.60175054704595188</v>
      </c>
      <c r="AY345" s="601"/>
      <c r="AZ345" s="601"/>
      <c r="BA345" s="601"/>
      <c r="BB345" s="600"/>
      <c r="BC345" s="598"/>
      <c r="BD345" s="600"/>
      <c r="BE345" s="598"/>
      <c r="BF345" s="600"/>
      <c r="BG345" s="598"/>
      <c r="BH345" s="600" t="s">
        <v>323</v>
      </c>
      <c r="BI345" s="598"/>
      <c r="BJ345" s="600"/>
      <c r="BK345" s="600"/>
      <c r="BL345" s="600"/>
      <c r="BM345" s="598"/>
      <c r="BN345" s="600"/>
      <c r="BO345" s="598"/>
      <c r="BP345" s="600"/>
      <c r="BQ345" s="598"/>
      <c r="BR345" s="601"/>
      <c r="BS345" s="598"/>
      <c r="BT345" s="600">
        <v>0</v>
      </c>
      <c r="BU345" s="598">
        <v>0</v>
      </c>
      <c r="BV345" s="600">
        <v>0</v>
      </c>
      <c r="BW345" s="598">
        <v>0</v>
      </c>
    </row>
    <row r="346" spans="1:75" s="4" customFormat="1" x14ac:dyDescent="0.2">
      <c r="A346" s="691" t="s">
        <v>26</v>
      </c>
      <c r="B346" s="691" t="s">
        <v>28</v>
      </c>
      <c r="C346" s="691" t="s">
        <v>29</v>
      </c>
      <c r="D346" s="691" t="s">
        <v>515</v>
      </c>
      <c r="E346" s="691" t="s">
        <v>504</v>
      </c>
      <c r="F346" s="691" t="s">
        <v>519</v>
      </c>
      <c r="G346" s="10" t="s">
        <v>920</v>
      </c>
      <c r="H346" s="10" t="s">
        <v>1112</v>
      </c>
      <c r="I346" s="10" t="s">
        <v>934</v>
      </c>
      <c r="J346" s="10"/>
      <c r="K346" s="692"/>
      <c r="L346" s="692"/>
      <c r="M346" s="693"/>
      <c r="N346" s="692"/>
      <c r="O346" s="692"/>
      <c r="P346" s="692"/>
      <c r="Q346" s="692"/>
      <c r="R346" s="692"/>
      <c r="S346" s="692"/>
      <c r="T346" s="692"/>
      <c r="U346" s="692"/>
      <c r="V346" s="692"/>
      <c r="W346" s="692"/>
      <c r="X346" s="692"/>
      <c r="Y346" s="692" t="s">
        <v>510</v>
      </c>
      <c r="Z346" s="694">
        <v>1</v>
      </c>
      <c r="AA346" s="694">
        <v>1</v>
      </c>
      <c r="AB346" s="694">
        <v>1</v>
      </c>
      <c r="AC346" s="123">
        <v>1</v>
      </c>
      <c r="AD346" s="601">
        <v>852</v>
      </c>
      <c r="AE346" s="601"/>
      <c r="AF346" s="600">
        <v>1</v>
      </c>
      <c r="AG346" s="598">
        <v>1</v>
      </c>
      <c r="AH346" s="600">
        <v>0</v>
      </c>
      <c r="AI346" s="598"/>
      <c r="AJ346" s="598"/>
      <c r="AK346" s="600">
        <v>1</v>
      </c>
      <c r="AL346" s="598">
        <v>1</v>
      </c>
      <c r="AM346" s="600">
        <v>1</v>
      </c>
      <c r="AN346" s="598"/>
      <c r="AO346" s="600">
        <v>0</v>
      </c>
      <c r="AP346" s="598">
        <v>0</v>
      </c>
      <c r="AQ346" s="600">
        <v>0</v>
      </c>
      <c r="AR346" s="598">
        <v>0</v>
      </c>
      <c r="AS346" s="695">
        <v>852</v>
      </c>
      <c r="AT346" s="600">
        <v>0</v>
      </c>
      <c r="AU346" s="602">
        <v>0</v>
      </c>
      <c r="AV346" s="601">
        <v>852</v>
      </c>
      <c r="AW346" s="601">
        <v>1410</v>
      </c>
      <c r="AX346" s="598">
        <v>0.60425531914893615</v>
      </c>
      <c r="AY346" s="601"/>
      <c r="AZ346" s="601"/>
      <c r="BA346" s="601"/>
      <c r="BB346" s="600"/>
      <c r="BC346" s="598"/>
      <c r="BD346" s="600"/>
      <c r="BE346" s="598"/>
      <c r="BF346" s="600"/>
      <c r="BG346" s="598"/>
      <c r="BH346" s="600" t="s">
        <v>323</v>
      </c>
      <c r="BI346" s="598"/>
      <c r="BJ346" s="600"/>
      <c r="BK346" s="600"/>
      <c r="BL346" s="600"/>
      <c r="BM346" s="598"/>
      <c r="BN346" s="600"/>
      <c r="BO346" s="598"/>
      <c r="BP346" s="600"/>
      <c r="BQ346" s="598"/>
      <c r="BR346" s="601"/>
      <c r="BS346" s="598"/>
      <c r="BT346" s="600">
        <v>0</v>
      </c>
      <c r="BU346" s="598">
        <v>0</v>
      </c>
      <c r="BV346" s="600">
        <v>0</v>
      </c>
      <c r="BW346" s="598">
        <v>0</v>
      </c>
    </row>
    <row r="347" spans="1:75" s="4" customFormat="1" x14ac:dyDescent="0.2">
      <c r="A347" s="691" t="s">
        <v>26</v>
      </c>
      <c r="B347" s="691" t="s">
        <v>28</v>
      </c>
      <c r="C347" s="691" t="s">
        <v>30</v>
      </c>
      <c r="D347" s="691" t="s">
        <v>515</v>
      </c>
      <c r="E347" s="691" t="s">
        <v>504</v>
      </c>
      <c r="F347" s="691" t="s">
        <v>519</v>
      </c>
      <c r="G347" s="10" t="s">
        <v>920</v>
      </c>
      <c r="H347" s="10" t="s">
        <v>1112</v>
      </c>
      <c r="I347" s="10" t="s">
        <v>934</v>
      </c>
      <c r="J347" s="10"/>
      <c r="K347" s="692"/>
      <c r="L347" s="692"/>
      <c r="M347" s="693"/>
      <c r="N347" s="692"/>
      <c r="O347" s="692"/>
      <c r="P347" s="692"/>
      <c r="Q347" s="692"/>
      <c r="R347" s="692"/>
      <c r="S347" s="692"/>
      <c r="T347" s="692"/>
      <c r="U347" s="692"/>
      <c r="V347" s="692"/>
      <c r="W347" s="692"/>
      <c r="X347" s="692"/>
      <c r="Y347" s="633"/>
      <c r="Z347" s="694">
        <v>3</v>
      </c>
      <c r="AA347" s="600">
        <v>0</v>
      </c>
      <c r="AB347" s="600">
        <v>7</v>
      </c>
      <c r="AC347" s="123">
        <v>2.3333333333333335</v>
      </c>
      <c r="AD347" s="601">
        <v>858.66666666666663</v>
      </c>
      <c r="AE347" s="601">
        <v>631.33333333333337</v>
      </c>
      <c r="AF347" s="600">
        <v>2</v>
      </c>
      <c r="AG347" s="598">
        <v>0.2857142857142857</v>
      </c>
      <c r="AH347" s="600">
        <v>0</v>
      </c>
      <c r="AI347" s="598"/>
      <c r="AJ347" s="598"/>
      <c r="AK347" s="600">
        <v>2</v>
      </c>
      <c r="AL347" s="598">
        <v>0.66666666666666663</v>
      </c>
      <c r="AM347" s="600">
        <v>2</v>
      </c>
      <c r="AN347" s="598"/>
      <c r="AO347" s="600">
        <v>0</v>
      </c>
      <c r="AP347" s="598">
        <v>0</v>
      </c>
      <c r="AQ347" s="600">
        <v>0</v>
      </c>
      <c r="AR347" s="598">
        <v>0</v>
      </c>
      <c r="AS347" s="695">
        <v>2569</v>
      </c>
      <c r="AT347" s="600">
        <v>7</v>
      </c>
      <c r="AU347" s="602">
        <v>2.717391304347826E-3</v>
      </c>
      <c r="AV347" s="601">
        <v>2576</v>
      </c>
      <c r="AW347" s="601">
        <v>4490</v>
      </c>
      <c r="AX347" s="598">
        <v>0.57371937639198223</v>
      </c>
      <c r="AY347" s="695">
        <v>2569</v>
      </c>
      <c r="AZ347" s="600">
        <v>7</v>
      </c>
      <c r="BA347" s="601">
        <v>2576</v>
      </c>
      <c r="BB347" s="601">
        <v>1889</v>
      </c>
      <c r="BC347" s="598">
        <v>0.73530556636823663</v>
      </c>
      <c r="BD347" s="600">
        <v>5</v>
      </c>
      <c r="BE347" s="598">
        <v>0.7142857142857143</v>
      </c>
      <c r="BF347" s="601">
        <v>1894</v>
      </c>
      <c r="BG347" s="598">
        <v>0.73524844720496896</v>
      </c>
      <c r="BH347" s="600">
        <v>6</v>
      </c>
      <c r="BI347" s="598">
        <v>3.1678986272439284E-3</v>
      </c>
      <c r="BJ347" s="600">
        <v>4</v>
      </c>
      <c r="BK347" s="600">
        <v>1</v>
      </c>
      <c r="BL347" s="600">
        <v>5</v>
      </c>
      <c r="BM347" s="598">
        <v>0.83333333333333337</v>
      </c>
      <c r="BN347" s="600">
        <v>1</v>
      </c>
      <c r="BO347" s="598">
        <v>5.2798310454065466E-4</v>
      </c>
      <c r="BP347" s="600">
        <v>9</v>
      </c>
      <c r="BQ347" s="598">
        <v>4.7518479408658922E-3</v>
      </c>
      <c r="BR347" s="601">
        <v>10</v>
      </c>
      <c r="BS347" s="598">
        <v>5.279831045406547E-3</v>
      </c>
      <c r="BT347" s="600">
        <v>2</v>
      </c>
      <c r="BU347" s="598">
        <v>0.2857142857142857</v>
      </c>
      <c r="BV347" s="600">
        <v>0</v>
      </c>
      <c r="BW347" s="598">
        <v>0</v>
      </c>
    </row>
    <row r="348" spans="1:75" s="4" customFormat="1" x14ac:dyDescent="0.2">
      <c r="A348" s="691" t="s">
        <v>26</v>
      </c>
      <c r="B348" s="691" t="s">
        <v>28</v>
      </c>
      <c r="C348" s="691" t="s">
        <v>31</v>
      </c>
      <c r="D348" s="691" t="s">
        <v>515</v>
      </c>
      <c r="E348" s="691" t="s">
        <v>504</v>
      </c>
      <c r="F348" s="691" t="s">
        <v>519</v>
      </c>
      <c r="G348" s="10" t="s">
        <v>920</v>
      </c>
      <c r="H348" s="10" t="s">
        <v>1112</v>
      </c>
      <c r="I348" s="10" t="s">
        <v>934</v>
      </c>
      <c r="J348" s="10"/>
      <c r="K348" s="692"/>
      <c r="L348" s="692"/>
      <c r="M348" s="693"/>
      <c r="N348" s="692"/>
      <c r="O348" s="692"/>
      <c r="P348" s="692"/>
      <c r="Q348" s="692"/>
      <c r="R348" s="692"/>
      <c r="S348" s="692"/>
      <c r="T348" s="692"/>
      <c r="U348" s="692"/>
      <c r="V348" s="692"/>
      <c r="W348" s="692"/>
      <c r="X348" s="692"/>
      <c r="Y348" s="633"/>
      <c r="Z348" s="694">
        <v>2</v>
      </c>
      <c r="AA348" s="600">
        <v>0</v>
      </c>
      <c r="AB348" s="600">
        <v>3</v>
      </c>
      <c r="AC348" s="123">
        <v>1.5</v>
      </c>
      <c r="AD348" s="601">
        <v>1031.5</v>
      </c>
      <c r="AE348" s="601">
        <v>482.5</v>
      </c>
      <c r="AF348" s="600">
        <v>2</v>
      </c>
      <c r="AG348" s="598">
        <v>0.66666666666666663</v>
      </c>
      <c r="AH348" s="600">
        <v>0</v>
      </c>
      <c r="AI348" s="598"/>
      <c r="AJ348" s="598"/>
      <c r="AK348" s="600">
        <v>2</v>
      </c>
      <c r="AL348" s="598">
        <v>1</v>
      </c>
      <c r="AM348" s="600">
        <v>2</v>
      </c>
      <c r="AN348" s="598"/>
      <c r="AO348" s="600">
        <v>0</v>
      </c>
      <c r="AP348" s="598">
        <v>0</v>
      </c>
      <c r="AQ348" s="600">
        <v>0</v>
      </c>
      <c r="AR348" s="598">
        <v>0</v>
      </c>
      <c r="AS348" s="695">
        <v>2054</v>
      </c>
      <c r="AT348" s="600">
        <v>9</v>
      </c>
      <c r="AU348" s="602">
        <v>4.362578768783325E-3</v>
      </c>
      <c r="AV348" s="601">
        <v>2063</v>
      </c>
      <c r="AW348" s="601">
        <v>3240</v>
      </c>
      <c r="AX348" s="598">
        <v>0.6367283950617284</v>
      </c>
      <c r="AY348" s="695">
        <v>2054</v>
      </c>
      <c r="AZ348" s="600">
        <v>9</v>
      </c>
      <c r="BA348" s="601">
        <v>2063</v>
      </c>
      <c r="BB348" s="601">
        <v>955</v>
      </c>
      <c r="BC348" s="598">
        <v>0.46494644595910417</v>
      </c>
      <c r="BD348" s="600">
        <v>10</v>
      </c>
      <c r="BE348" s="598">
        <v>1.1111111111111112</v>
      </c>
      <c r="BF348" s="601">
        <v>965</v>
      </c>
      <c r="BG348" s="598">
        <v>0.46776539020843433</v>
      </c>
      <c r="BH348" s="600">
        <v>18</v>
      </c>
      <c r="BI348" s="598">
        <v>1.8652849740932641E-2</v>
      </c>
      <c r="BJ348" s="600">
        <v>10</v>
      </c>
      <c r="BK348" s="600">
        <v>1</v>
      </c>
      <c r="BL348" s="600">
        <v>11</v>
      </c>
      <c r="BM348" s="598">
        <v>0.61111111111111116</v>
      </c>
      <c r="BN348" s="600">
        <v>1</v>
      </c>
      <c r="BO348" s="598">
        <v>1.0362694300518134E-3</v>
      </c>
      <c r="BP348" s="600">
        <v>24</v>
      </c>
      <c r="BQ348" s="598">
        <v>2.4870466321243522E-2</v>
      </c>
      <c r="BR348" s="601">
        <v>25</v>
      </c>
      <c r="BS348" s="598">
        <v>2.5906735751295335E-2</v>
      </c>
      <c r="BT348" s="600">
        <v>1</v>
      </c>
      <c r="BU348" s="598">
        <v>0.33333333333333331</v>
      </c>
      <c r="BV348" s="600">
        <v>0</v>
      </c>
      <c r="BW348" s="598">
        <v>0</v>
      </c>
    </row>
    <row r="349" spans="1:75" s="4" customFormat="1" x14ac:dyDescent="0.2">
      <c r="A349" s="691" t="s">
        <v>32</v>
      </c>
      <c r="B349" s="691" t="s">
        <v>1344</v>
      </c>
      <c r="C349" s="691" t="s">
        <v>502</v>
      </c>
      <c r="D349" s="691" t="s">
        <v>517</v>
      </c>
      <c r="E349" s="691" t="s">
        <v>518</v>
      </c>
      <c r="F349" s="691" t="s">
        <v>505</v>
      </c>
      <c r="G349" s="10" t="s">
        <v>317</v>
      </c>
      <c r="H349" s="10" t="s">
        <v>517</v>
      </c>
      <c r="I349" s="10" t="s">
        <v>517</v>
      </c>
      <c r="J349" s="10"/>
      <c r="K349" s="692"/>
      <c r="L349" s="692"/>
      <c r="M349" s="693"/>
      <c r="N349" s="692"/>
      <c r="O349" s="692"/>
      <c r="P349" s="692"/>
      <c r="Q349" s="692"/>
      <c r="R349" s="692" t="s">
        <v>1214</v>
      </c>
      <c r="S349" s="692"/>
      <c r="T349" s="692"/>
      <c r="U349" s="692"/>
      <c r="V349" s="692"/>
      <c r="W349" s="692"/>
      <c r="X349" s="692"/>
      <c r="Y349" s="633"/>
      <c r="Z349" s="694">
        <v>7</v>
      </c>
      <c r="AA349" s="600">
        <v>0</v>
      </c>
      <c r="AB349" s="600">
        <v>12</v>
      </c>
      <c r="AC349" s="123">
        <v>1.7142857142857142</v>
      </c>
      <c r="AD349" s="601">
        <v>18848.142857142859</v>
      </c>
      <c r="AE349" s="601">
        <v>9420.4285714285706</v>
      </c>
      <c r="AF349" s="600"/>
      <c r="AG349" s="598"/>
      <c r="AH349" s="600"/>
      <c r="AI349" s="598"/>
      <c r="AJ349" s="598"/>
      <c r="AK349" s="600"/>
      <c r="AL349" s="598"/>
      <c r="AM349" s="600"/>
      <c r="AN349" s="598"/>
      <c r="AO349" s="600">
        <v>6</v>
      </c>
      <c r="AP349" s="598">
        <v>0.5</v>
      </c>
      <c r="AQ349" s="600">
        <v>6</v>
      </c>
      <c r="AR349" s="598">
        <v>0.8571428571428571</v>
      </c>
      <c r="AS349" s="695">
        <v>131937</v>
      </c>
      <c r="AT349" s="600"/>
      <c r="AU349" s="602"/>
      <c r="AV349" s="601">
        <v>131937</v>
      </c>
      <c r="AW349" s="601">
        <v>185800</v>
      </c>
      <c r="AX349" s="598">
        <v>0.71010226049515612</v>
      </c>
      <c r="AY349" s="695">
        <v>131937</v>
      </c>
      <c r="AZ349" s="600"/>
      <c r="BA349" s="601">
        <v>131937</v>
      </c>
      <c r="BB349" s="601">
        <v>65943</v>
      </c>
      <c r="BC349" s="598">
        <v>0.49980672593737918</v>
      </c>
      <c r="BD349" s="600"/>
      <c r="BE349" s="598"/>
      <c r="BF349" s="601">
        <v>65943</v>
      </c>
      <c r="BG349" s="598">
        <v>0.49980672593737918</v>
      </c>
      <c r="BH349" s="600">
        <v>585</v>
      </c>
      <c r="BI349" s="598">
        <v>8.8712979391292485E-3</v>
      </c>
      <c r="BJ349" s="600">
        <v>451</v>
      </c>
      <c r="BK349" s="600"/>
      <c r="BL349" s="600">
        <v>451</v>
      </c>
      <c r="BM349" s="598">
        <v>0.77094017094017098</v>
      </c>
      <c r="BN349" s="600">
        <v>1052</v>
      </c>
      <c r="BO349" s="598">
        <v>1.5953171678570886E-2</v>
      </c>
      <c r="BP349" s="600">
        <v>5323</v>
      </c>
      <c r="BQ349" s="598">
        <v>8.0721228940145273E-2</v>
      </c>
      <c r="BR349" s="601">
        <v>6375</v>
      </c>
      <c r="BS349" s="598">
        <v>9.6674400618716169E-2</v>
      </c>
      <c r="BT349" s="600">
        <v>3</v>
      </c>
      <c r="BU349" s="598">
        <v>0.25</v>
      </c>
      <c r="BV349" s="600">
        <v>3</v>
      </c>
      <c r="BW349" s="598">
        <v>0.42857142857142855</v>
      </c>
    </row>
    <row r="350" spans="1:75" s="4" customFormat="1" x14ac:dyDescent="0.2">
      <c r="A350" s="691" t="s">
        <v>32</v>
      </c>
      <c r="B350" s="691" t="s">
        <v>33</v>
      </c>
      <c r="C350" s="691" t="s">
        <v>34</v>
      </c>
      <c r="D350" s="691" t="s">
        <v>528</v>
      </c>
      <c r="E350" s="691" t="s">
        <v>504</v>
      </c>
      <c r="F350" s="691" t="s">
        <v>505</v>
      </c>
      <c r="G350" s="10" t="s">
        <v>317</v>
      </c>
      <c r="H350" s="10" t="s">
        <v>937</v>
      </c>
      <c r="I350" s="10" t="s">
        <v>937</v>
      </c>
      <c r="J350" s="10"/>
      <c r="K350" s="692"/>
      <c r="L350" s="692"/>
      <c r="M350" s="693"/>
      <c r="N350" s="692"/>
      <c r="O350" s="692"/>
      <c r="P350" s="692"/>
      <c r="Q350" s="692"/>
      <c r="R350" s="692"/>
      <c r="S350" s="692"/>
      <c r="T350" s="692"/>
      <c r="U350" s="692"/>
      <c r="V350" s="692"/>
      <c r="W350" s="692"/>
      <c r="X350" s="692"/>
      <c r="Y350" s="633"/>
      <c r="Z350" s="694">
        <v>6</v>
      </c>
      <c r="AA350" s="600">
        <v>0</v>
      </c>
      <c r="AB350" s="600">
        <v>12</v>
      </c>
      <c r="AC350" s="123">
        <v>2</v>
      </c>
      <c r="AD350" s="601">
        <v>12305.166666666666</v>
      </c>
      <c r="AE350" s="601">
        <v>5626</v>
      </c>
      <c r="AF350" s="600">
        <v>5</v>
      </c>
      <c r="AG350" s="598">
        <v>0.41666666666666669</v>
      </c>
      <c r="AH350" s="600"/>
      <c r="AI350" s="598"/>
      <c r="AJ350" s="598"/>
      <c r="AK350" s="600">
        <v>5</v>
      </c>
      <c r="AL350" s="598">
        <v>0.83333333333333337</v>
      </c>
      <c r="AM350" s="600"/>
      <c r="AN350" s="598"/>
      <c r="AO350" s="600"/>
      <c r="AP350" s="598"/>
      <c r="AQ350" s="600"/>
      <c r="AR350" s="598"/>
      <c r="AS350" s="695">
        <v>73798</v>
      </c>
      <c r="AT350" s="600">
        <v>33</v>
      </c>
      <c r="AU350" s="602">
        <v>4.4696672129593263E-4</v>
      </c>
      <c r="AV350" s="601">
        <v>73831</v>
      </c>
      <c r="AW350" s="601">
        <v>106000</v>
      </c>
      <c r="AX350" s="598">
        <v>0.69651886792452833</v>
      </c>
      <c r="AY350" s="695">
        <v>73798</v>
      </c>
      <c r="AZ350" s="600">
        <v>33</v>
      </c>
      <c r="BA350" s="601">
        <v>73831</v>
      </c>
      <c r="BB350" s="601">
        <v>33726</v>
      </c>
      <c r="BC350" s="598">
        <v>0.45700425485785523</v>
      </c>
      <c r="BD350" s="600">
        <v>30</v>
      </c>
      <c r="BE350" s="598">
        <v>0.90909090909090906</v>
      </c>
      <c r="BF350" s="601">
        <v>33756</v>
      </c>
      <c r="BG350" s="598">
        <v>0.45720632254743943</v>
      </c>
      <c r="BH350" s="600">
        <v>315</v>
      </c>
      <c r="BI350" s="598"/>
      <c r="BJ350" s="600"/>
      <c r="BK350" s="600"/>
      <c r="BL350" s="600">
        <v>315</v>
      </c>
      <c r="BM350" s="598"/>
      <c r="BN350" s="600">
        <v>1119</v>
      </c>
      <c r="BO350" s="598">
        <v>3.3149662282260933E-2</v>
      </c>
      <c r="BP350" s="600">
        <v>2420</v>
      </c>
      <c r="BQ350" s="598">
        <v>7.1690958644389152E-2</v>
      </c>
      <c r="BR350" s="601">
        <v>3539</v>
      </c>
      <c r="BS350" s="598">
        <v>0.10484062092665007</v>
      </c>
      <c r="BT350" s="600">
        <v>2</v>
      </c>
      <c r="BU350" s="598">
        <v>0.16666666666666666</v>
      </c>
      <c r="BV350" s="600">
        <v>2</v>
      </c>
      <c r="BW350" s="598">
        <v>0.33333333333333331</v>
      </c>
    </row>
    <row r="351" spans="1:75" s="4" customFormat="1" x14ac:dyDescent="0.2">
      <c r="A351" s="691" t="s">
        <v>32</v>
      </c>
      <c r="B351" s="691" t="s">
        <v>33</v>
      </c>
      <c r="C351" s="691" t="s">
        <v>35</v>
      </c>
      <c r="D351" s="691" t="s">
        <v>528</v>
      </c>
      <c r="E351" s="691" t="s">
        <v>504</v>
      </c>
      <c r="F351" s="691" t="s">
        <v>505</v>
      </c>
      <c r="G351" s="10" t="s">
        <v>317</v>
      </c>
      <c r="H351" s="10" t="s">
        <v>937</v>
      </c>
      <c r="I351" s="10" t="s">
        <v>937</v>
      </c>
      <c r="J351" s="10"/>
      <c r="K351" s="692"/>
      <c r="L351" s="692"/>
      <c r="M351" s="693"/>
      <c r="N351" s="692"/>
      <c r="O351" s="692"/>
      <c r="P351" s="692"/>
      <c r="Q351" s="692"/>
      <c r="R351" s="692"/>
      <c r="S351" s="692"/>
      <c r="T351" s="692"/>
      <c r="U351" s="692"/>
      <c r="V351" s="692"/>
      <c r="W351" s="692"/>
      <c r="X351" s="692"/>
      <c r="Y351" s="633"/>
      <c r="Z351" s="694">
        <v>2</v>
      </c>
      <c r="AA351" s="600">
        <v>0</v>
      </c>
      <c r="AB351" s="600">
        <v>4</v>
      </c>
      <c r="AC351" s="123">
        <v>2</v>
      </c>
      <c r="AD351" s="601">
        <v>14663</v>
      </c>
      <c r="AE351" s="601">
        <v>7775.5</v>
      </c>
      <c r="AF351" s="600">
        <v>2</v>
      </c>
      <c r="AG351" s="598">
        <v>0.5</v>
      </c>
      <c r="AH351" s="600"/>
      <c r="AI351" s="598"/>
      <c r="AJ351" s="598"/>
      <c r="AK351" s="600">
        <v>1</v>
      </c>
      <c r="AL351" s="598">
        <v>0.5</v>
      </c>
      <c r="AM351" s="600"/>
      <c r="AN351" s="598"/>
      <c r="AO351" s="600"/>
      <c r="AP351" s="598"/>
      <c r="AQ351" s="600"/>
      <c r="AR351" s="598"/>
      <c r="AS351" s="695">
        <v>28649</v>
      </c>
      <c r="AT351" s="600">
        <v>677</v>
      </c>
      <c r="AU351" s="602">
        <v>2.3085316783741389E-2</v>
      </c>
      <c r="AV351" s="601">
        <v>29326</v>
      </c>
      <c r="AW351" s="601">
        <v>42900</v>
      </c>
      <c r="AX351" s="598">
        <v>0.68358974358974356</v>
      </c>
      <c r="AY351" s="695">
        <v>28649</v>
      </c>
      <c r="AZ351" s="600">
        <v>677</v>
      </c>
      <c r="BA351" s="601">
        <v>29326</v>
      </c>
      <c r="BB351" s="601">
        <v>14925</v>
      </c>
      <c r="BC351" s="598">
        <v>0.5209605919927397</v>
      </c>
      <c r="BD351" s="600">
        <v>626</v>
      </c>
      <c r="BE351" s="598">
        <v>0.92466765140324958</v>
      </c>
      <c r="BF351" s="601">
        <v>15551</v>
      </c>
      <c r="BG351" s="598">
        <v>0.53028029734706406</v>
      </c>
      <c r="BH351" s="600">
        <v>204</v>
      </c>
      <c r="BI351" s="598"/>
      <c r="BJ351" s="600"/>
      <c r="BK351" s="600"/>
      <c r="BL351" s="600">
        <v>204</v>
      </c>
      <c r="BM351" s="598"/>
      <c r="BN351" s="600">
        <v>77</v>
      </c>
      <c r="BO351" s="598">
        <v>4.9514500675197732E-3</v>
      </c>
      <c r="BP351" s="600">
        <v>2085</v>
      </c>
      <c r="BQ351" s="598">
        <v>0.13407497910102245</v>
      </c>
      <c r="BR351" s="601">
        <v>2162</v>
      </c>
      <c r="BS351" s="598">
        <v>0.13902642916854221</v>
      </c>
      <c r="BT351" s="600">
        <v>0</v>
      </c>
      <c r="BU351" s="598">
        <v>0</v>
      </c>
      <c r="BV351" s="600">
        <v>0</v>
      </c>
      <c r="BW351" s="598">
        <v>0</v>
      </c>
    </row>
    <row r="352" spans="1:75" s="4" customFormat="1" x14ac:dyDescent="0.2">
      <c r="A352" s="691" t="s">
        <v>32</v>
      </c>
      <c r="B352" s="691" t="s">
        <v>33</v>
      </c>
      <c r="C352" s="691" t="s">
        <v>36</v>
      </c>
      <c r="D352" s="691" t="s">
        <v>528</v>
      </c>
      <c r="E352" s="691" t="s">
        <v>504</v>
      </c>
      <c r="F352" s="691" t="s">
        <v>505</v>
      </c>
      <c r="G352" s="10" t="s">
        <v>317</v>
      </c>
      <c r="H352" s="10" t="s">
        <v>937</v>
      </c>
      <c r="I352" s="10" t="s">
        <v>937</v>
      </c>
      <c r="J352" s="10"/>
      <c r="K352" s="692"/>
      <c r="L352" s="692"/>
      <c r="M352" s="693"/>
      <c r="N352" s="692"/>
      <c r="O352" s="692"/>
      <c r="P352" s="692"/>
      <c r="Q352" s="692"/>
      <c r="R352" s="692"/>
      <c r="S352" s="692"/>
      <c r="T352" s="692"/>
      <c r="U352" s="692"/>
      <c r="V352" s="692"/>
      <c r="W352" s="692"/>
      <c r="X352" s="692"/>
      <c r="Y352" s="692" t="s">
        <v>510</v>
      </c>
      <c r="Z352" s="694">
        <v>1</v>
      </c>
      <c r="AA352" s="694">
        <v>1</v>
      </c>
      <c r="AB352" s="694">
        <v>1</v>
      </c>
      <c r="AC352" s="123">
        <v>1</v>
      </c>
      <c r="AD352" s="601">
        <v>14385</v>
      </c>
      <c r="AE352" s="601"/>
      <c r="AF352" s="694">
        <v>1</v>
      </c>
      <c r="AG352" s="598">
        <v>1</v>
      </c>
      <c r="AH352" s="600"/>
      <c r="AI352" s="598"/>
      <c r="AJ352" s="598"/>
      <c r="AK352" s="694">
        <v>1</v>
      </c>
      <c r="AL352" s="598">
        <v>1</v>
      </c>
      <c r="AM352" s="600"/>
      <c r="AN352" s="598"/>
      <c r="AO352" s="600"/>
      <c r="AP352" s="598"/>
      <c r="AQ352" s="600"/>
      <c r="AR352" s="598"/>
      <c r="AS352" s="695">
        <v>14358</v>
      </c>
      <c r="AT352" s="600">
        <v>27</v>
      </c>
      <c r="AU352" s="602">
        <v>1.8769551616266945E-3</v>
      </c>
      <c r="AV352" s="601">
        <v>14385</v>
      </c>
      <c r="AW352" s="601">
        <v>19100</v>
      </c>
      <c r="AX352" s="598">
        <v>0.75314136125654452</v>
      </c>
      <c r="AY352" s="601"/>
      <c r="AZ352" s="601"/>
      <c r="BA352" s="601"/>
      <c r="BB352" s="600"/>
      <c r="BC352" s="598"/>
      <c r="BD352" s="600"/>
      <c r="BE352" s="598"/>
      <c r="BF352" s="600"/>
      <c r="BG352" s="598"/>
      <c r="BH352" s="600" t="s">
        <v>323</v>
      </c>
      <c r="BI352" s="598"/>
      <c r="BJ352" s="600"/>
      <c r="BK352" s="600"/>
      <c r="BL352" s="600"/>
      <c r="BM352" s="598"/>
      <c r="BN352" s="600"/>
      <c r="BO352" s="598"/>
      <c r="BP352" s="600"/>
      <c r="BQ352" s="598"/>
      <c r="BR352" s="601"/>
      <c r="BS352" s="598"/>
      <c r="BT352" s="600">
        <v>0</v>
      </c>
      <c r="BU352" s="598">
        <v>0</v>
      </c>
      <c r="BV352" s="600">
        <v>0</v>
      </c>
      <c r="BW352" s="598">
        <v>0</v>
      </c>
    </row>
    <row r="353" spans="1:75" s="4" customFormat="1" x14ac:dyDescent="0.2">
      <c r="A353" s="691" t="s">
        <v>32</v>
      </c>
      <c r="B353" s="691" t="s">
        <v>33</v>
      </c>
      <c r="C353" s="691" t="s">
        <v>37</v>
      </c>
      <c r="D353" s="691" t="s">
        <v>528</v>
      </c>
      <c r="E353" s="691" t="s">
        <v>504</v>
      </c>
      <c r="F353" s="691" t="s">
        <v>505</v>
      </c>
      <c r="G353" s="10" t="s">
        <v>317</v>
      </c>
      <c r="H353" s="10" t="s">
        <v>937</v>
      </c>
      <c r="I353" s="10" t="s">
        <v>937</v>
      </c>
      <c r="J353" s="10"/>
      <c r="K353" s="692"/>
      <c r="L353" s="692"/>
      <c r="M353" s="693"/>
      <c r="N353" s="692"/>
      <c r="O353" s="692"/>
      <c r="P353" s="692"/>
      <c r="Q353" s="692"/>
      <c r="R353" s="692"/>
      <c r="S353" s="692"/>
      <c r="T353" s="692"/>
      <c r="U353" s="692"/>
      <c r="V353" s="692"/>
      <c r="W353" s="692"/>
      <c r="X353" s="692"/>
      <c r="Y353" s="633"/>
      <c r="Z353" s="694">
        <v>2</v>
      </c>
      <c r="AA353" s="600">
        <v>0</v>
      </c>
      <c r="AB353" s="600">
        <v>5</v>
      </c>
      <c r="AC353" s="123">
        <v>2.5</v>
      </c>
      <c r="AD353" s="601">
        <v>12151</v>
      </c>
      <c r="AE353" s="601">
        <v>6318.5</v>
      </c>
      <c r="AF353" s="694">
        <v>1</v>
      </c>
      <c r="AG353" s="598">
        <v>0.2</v>
      </c>
      <c r="AH353" s="600"/>
      <c r="AI353" s="598"/>
      <c r="AJ353" s="598"/>
      <c r="AK353" s="694">
        <v>1</v>
      </c>
      <c r="AL353" s="598">
        <v>0.5</v>
      </c>
      <c r="AM353" s="600"/>
      <c r="AN353" s="598"/>
      <c r="AO353" s="600"/>
      <c r="AP353" s="598"/>
      <c r="AQ353" s="600"/>
      <c r="AR353" s="598"/>
      <c r="AS353" s="695">
        <v>24281</v>
      </c>
      <c r="AT353" s="600">
        <v>21</v>
      </c>
      <c r="AU353" s="602">
        <v>8.6412640934902473E-4</v>
      </c>
      <c r="AV353" s="601">
        <v>24302</v>
      </c>
      <c r="AW353" s="601">
        <v>33700</v>
      </c>
      <c r="AX353" s="598">
        <v>0.72112759643916913</v>
      </c>
      <c r="AY353" s="695">
        <v>24281</v>
      </c>
      <c r="AZ353" s="600">
        <v>21</v>
      </c>
      <c r="BA353" s="601">
        <v>24302</v>
      </c>
      <c r="BB353" s="601">
        <v>12619</v>
      </c>
      <c r="BC353" s="598">
        <v>0.5197067666076356</v>
      </c>
      <c r="BD353" s="600">
        <v>18</v>
      </c>
      <c r="BE353" s="598">
        <v>0.8571428571428571</v>
      </c>
      <c r="BF353" s="601">
        <v>12637</v>
      </c>
      <c r="BG353" s="598">
        <v>0.51999835404493455</v>
      </c>
      <c r="BH353" s="600">
        <v>31</v>
      </c>
      <c r="BI353" s="598"/>
      <c r="BJ353" s="600"/>
      <c r="BK353" s="600"/>
      <c r="BL353" s="600">
        <v>31</v>
      </c>
      <c r="BM353" s="598"/>
      <c r="BN353" s="600">
        <v>358</v>
      </c>
      <c r="BO353" s="598">
        <v>2.8329508585898552E-2</v>
      </c>
      <c r="BP353" s="600">
        <v>642</v>
      </c>
      <c r="BQ353" s="598">
        <v>5.0803196961304108E-2</v>
      </c>
      <c r="BR353" s="601">
        <v>1000</v>
      </c>
      <c r="BS353" s="598">
        <v>7.9132705547202656E-2</v>
      </c>
      <c r="BT353" s="600">
        <v>0</v>
      </c>
      <c r="BU353" s="598">
        <v>0</v>
      </c>
      <c r="BV353" s="600">
        <v>0</v>
      </c>
      <c r="BW353" s="598">
        <v>0</v>
      </c>
    </row>
    <row r="354" spans="1:75" s="4" customFormat="1" x14ac:dyDescent="0.2">
      <c r="A354" s="691" t="s">
        <v>38</v>
      </c>
      <c r="B354" s="691" t="s">
        <v>39</v>
      </c>
      <c r="C354" s="691" t="s">
        <v>40</v>
      </c>
      <c r="D354" s="691" t="s">
        <v>507</v>
      </c>
      <c r="E354" s="691" t="s">
        <v>504</v>
      </c>
      <c r="F354" s="691" t="s">
        <v>519</v>
      </c>
      <c r="G354" s="10" t="s">
        <v>321</v>
      </c>
      <c r="H354" s="10" t="s">
        <v>1112</v>
      </c>
      <c r="I354" s="10" t="s">
        <v>934</v>
      </c>
      <c r="J354" s="10"/>
      <c r="K354" s="692"/>
      <c r="L354" s="692"/>
      <c r="M354" s="693"/>
      <c r="N354" s="692"/>
      <c r="O354" s="692"/>
      <c r="P354" s="692"/>
      <c r="Q354" s="692"/>
      <c r="R354" s="692"/>
      <c r="S354" s="692"/>
      <c r="T354" s="692"/>
      <c r="U354" s="692"/>
      <c r="V354" s="692"/>
      <c r="W354" s="692"/>
      <c r="X354" s="692"/>
      <c r="Y354" s="633"/>
      <c r="Z354" s="694">
        <v>1</v>
      </c>
      <c r="AA354" s="600">
        <v>0</v>
      </c>
      <c r="AB354" s="600">
        <v>2</v>
      </c>
      <c r="AC354" s="123">
        <v>2</v>
      </c>
      <c r="AD354" s="601">
        <v>46</v>
      </c>
      <c r="AE354" s="601">
        <v>49</v>
      </c>
      <c r="AF354" s="600"/>
      <c r="AG354" s="598"/>
      <c r="AH354" s="600"/>
      <c r="AI354" s="598"/>
      <c r="AJ354" s="598"/>
      <c r="AK354" s="600"/>
      <c r="AL354" s="598"/>
      <c r="AM354" s="600"/>
      <c r="AN354" s="598"/>
      <c r="AO354" s="600">
        <v>0</v>
      </c>
      <c r="AP354" s="598">
        <v>0</v>
      </c>
      <c r="AQ354" s="600">
        <v>0</v>
      </c>
      <c r="AR354" s="598">
        <v>0</v>
      </c>
      <c r="AS354" s="695">
        <v>36</v>
      </c>
      <c r="AT354" s="600">
        <v>10</v>
      </c>
      <c r="AU354" s="602">
        <v>0.21739130434782608</v>
      </c>
      <c r="AV354" s="601">
        <v>46</v>
      </c>
      <c r="AW354" s="601"/>
      <c r="AX354" s="598"/>
      <c r="AY354" s="695">
        <v>36</v>
      </c>
      <c r="AZ354" s="600">
        <v>10</v>
      </c>
      <c r="BA354" s="601">
        <v>46</v>
      </c>
      <c r="BB354" s="601">
        <v>40</v>
      </c>
      <c r="BC354" s="598">
        <v>1.1111111111111112</v>
      </c>
      <c r="BD354" s="600">
        <v>9</v>
      </c>
      <c r="BE354" s="598">
        <v>0.9</v>
      </c>
      <c r="BF354" s="601">
        <v>49</v>
      </c>
      <c r="BG354" s="598">
        <v>1.0652173913043479</v>
      </c>
      <c r="BH354" s="600">
        <v>13</v>
      </c>
      <c r="BI354" s="598"/>
      <c r="BJ354" s="600"/>
      <c r="BK354" s="600"/>
      <c r="BL354" s="600">
        <v>13</v>
      </c>
      <c r="BM354" s="598"/>
      <c r="BN354" s="600">
        <v>0</v>
      </c>
      <c r="BO354" s="598">
        <v>0</v>
      </c>
      <c r="BP354" s="600">
        <v>0</v>
      </c>
      <c r="BQ354" s="598">
        <v>0</v>
      </c>
      <c r="BR354" s="601">
        <v>0</v>
      </c>
      <c r="BS354" s="598">
        <v>0</v>
      </c>
      <c r="BT354" s="600">
        <v>1</v>
      </c>
      <c r="BU354" s="598">
        <v>0.5</v>
      </c>
      <c r="BV354" s="600">
        <v>1</v>
      </c>
      <c r="BW354" s="598">
        <v>1</v>
      </c>
    </row>
    <row r="355" spans="1:75" s="4" customFormat="1" x14ac:dyDescent="0.2">
      <c r="A355" s="691" t="s">
        <v>38</v>
      </c>
      <c r="B355" s="691" t="s">
        <v>39</v>
      </c>
      <c r="C355" s="691" t="s">
        <v>41</v>
      </c>
      <c r="D355" s="691" t="s">
        <v>507</v>
      </c>
      <c r="E355" s="691" t="s">
        <v>504</v>
      </c>
      <c r="F355" s="691" t="s">
        <v>519</v>
      </c>
      <c r="G355" s="10" t="s">
        <v>321</v>
      </c>
      <c r="H355" s="10" t="s">
        <v>1112</v>
      </c>
      <c r="I355" s="10" t="s">
        <v>934</v>
      </c>
      <c r="J355" s="10"/>
      <c r="K355" s="692"/>
      <c r="L355" s="692"/>
      <c r="M355" s="693"/>
      <c r="N355" s="692"/>
      <c r="O355" s="692"/>
      <c r="P355" s="692"/>
      <c r="Q355" s="692"/>
      <c r="R355" s="692"/>
      <c r="S355" s="692"/>
      <c r="T355" s="692"/>
      <c r="U355" s="692"/>
      <c r="V355" s="692"/>
      <c r="W355" s="692"/>
      <c r="X355" s="692"/>
      <c r="Y355" s="633"/>
      <c r="Z355" s="694">
        <v>4</v>
      </c>
      <c r="AA355" s="600">
        <v>0</v>
      </c>
      <c r="AB355" s="600">
        <v>9</v>
      </c>
      <c r="AC355" s="123">
        <v>2.25</v>
      </c>
      <c r="AD355" s="601">
        <v>71</v>
      </c>
      <c r="AE355" s="601">
        <v>52</v>
      </c>
      <c r="AF355" s="600"/>
      <c r="AG355" s="598"/>
      <c r="AH355" s="600"/>
      <c r="AI355" s="598"/>
      <c r="AJ355" s="598"/>
      <c r="AK355" s="600"/>
      <c r="AL355" s="598"/>
      <c r="AM355" s="600"/>
      <c r="AN355" s="598"/>
      <c r="AO355" s="600">
        <v>4</v>
      </c>
      <c r="AP355" s="598">
        <v>0.44444444444444442</v>
      </c>
      <c r="AQ355" s="600">
        <v>2</v>
      </c>
      <c r="AR355" s="598">
        <v>0.5</v>
      </c>
      <c r="AS355" s="695">
        <v>252</v>
      </c>
      <c r="AT355" s="600">
        <v>32</v>
      </c>
      <c r="AU355" s="602">
        <v>0.11267605633802817</v>
      </c>
      <c r="AV355" s="601">
        <v>284</v>
      </c>
      <c r="AW355" s="601">
        <v>370</v>
      </c>
      <c r="AX355" s="598">
        <v>0.76756756756756761</v>
      </c>
      <c r="AY355" s="695">
        <v>252</v>
      </c>
      <c r="AZ355" s="600">
        <v>32</v>
      </c>
      <c r="BA355" s="601">
        <v>284</v>
      </c>
      <c r="BB355" s="601">
        <v>185</v>
      </c>
      <c r="BC355" s="598">
        <v>0.73412698412698407</v>
      </c>
      <c r="BD355" s="600">
        <v>23</v>
      </c>
      <c r="BE355" s="598">
        <v>0.71875</v>
      </c>
      <c r="BF355" s="601">
        <v>208</v>
      </c>
      <c r="BG355" s="598">
        <v>0.73239436619718312</v>
      </c>
      <c r="BH355" s="600">
        <v>25</v>
      </c>
      <c r="BI355" s="598"/>
      <c r="BJ355" s="600"/>
      <c r="BK355" s="600"/>
      <c r="BL355" s="600">
        <v>25</v>
      </c>
      <c r="BM355" s="598"/>
      <c r="BN355" s="600">
        <v>0</v>
      </c>
      <c r="BO355" s="598">
        <v>0</v>
      </c>
      <c r="BP355" s="600">
        <v>0</v>
      </c>
      <c r="BQ355" s="598">
        <v>0</v>
      </c>
      <c r="BR355" s="601">
        <v>0</v>
      </c>
      <c r="BS355" s="598">
        <v>0</v>
      </c>
      <c r="BT355" s="600">
        <v>3</v>
      </c>
      <c r="BU355" s="598">
        <v>0.33333333333333331</v>
      </c>
      <c r="BV355" s="600">
        <v>1</v>
      </c>
      <c r="BW355" s="598">
        <v>0.25</v>
      </c>
    </row>
    <row r="356" spans="1:75" s="4" customFormat="1" x14ac:dyDescent="0.2">
      <c r="A356" s="691" t="s">
        <v>38</v>
      </c>
      <c r="B356" s="691" t="s">
        <v>42</v>
      </c>
      <c r="C356" s="691" t="s">
        <v>502</v>
      </c>
      <c r="D356" s="691" t="s">
        <v>507</v>
      </c>
      <c r="E356" s="691" t="s">
        <v>504</v>
      </c>
      <c r="F356" s="691" t="s">
        <v>519</v>
      </c>
      <c r="G356" s="10" t="s">
        <v>321</v>
      </c>
      <c r="H356" s="10" t="s">
        <v>1112</v>
      </c>
      <c r="I356" s="10" t="s">
        <v>934</v>
      </c>
      <c r="J356" s="10"/>
      <c r="K356" s="692"/>
      <c r="L356" s="692"/>
      <c r="M356" s="693"/>
      <c r="N356" s="692"/>
      <c r="O356" s="692"/>
      <c r="P356" s="692"/>
      <c r="Q356" s="692"/>
      <c r="R356" s="692"/>
      <c r="S356" s="692"/>
      <c r="T356" s="692"/>
      <c r="U356" s="692"/>
      <c r="V356" s="692"/>
      <c r="W356" s="692"/>
      <c r="X356" s="692"/>
      <c r="Y356" s="633" t="s">
        <v>1210</v>
      </c>
      <c r="Z356" s="694">
        <v>4</v>
      </c>
      <c r="AA356" s="600">
        <v>0</v>
      </c>
      <c r="AB356" s="600">
        <v>7</v>
      </c>
      <c r="AC356" s="123">
        <v>1.75</v>
      </c>
      <c r="AD356" s="601">
        <v>455.75</v>
      </c>
      <c r="AE356" s="601">
        <v>209.5</v>
      </c>
      <c r="AF356" s="600"/>
      <c r="AG356" s="598"/>
      <c r="AH356" s="600"/>
      <c r="AI356" s="598"/>
      <c r="AJ356" s="598"/>
      <c r="AK356" s="600"/>
      <c r="AL356" s="598"/>
      <c r="AM356" s="600"/>
      <c r="AN356" s="598"/>
      <c r="AO356" s="600">
        <v>4</v>
      </c>
      <c r="AP356" s="598">
        <v>0.5714285714285714</v>
      </c>
      <c r="AQ356" s="600">
        <v>2</v>
      </c>
      <c r="AR356" s="598">
        <v>0.5</v>
      </c>
      <c r="AS356" s="695">
        <v>1810</v>
      </c>
      <c r="AT356" s="600">
        <v>13</v>
      </c>
      <c r="AU356" s="602">
        <v>7.131102578167855E-3</v>
      </c>
      <c r="AV356" s="601">
        <v>1823</v>
      </c>
      <c r="AW356" s="601">
        <v>2690</v>
      </c>
      <c r="AX356" s="598">
        <v>0.67769516728624535</v>
      </c>
      <c r="AY356" s="695">
        <v>1810</v>
      </c>
      <c r="AZ356" s="600">
        <v>13</v>
      </c>
      <c r="BA356" s="601">
        <v>1823</v>
      </c>
      <c r="BB356" s="601">
        <v>828</v>
      </c>
      <c r="BC356" s="598">
        <v>0.45745856353591158</v>
      </c>
      <c r="BD356" s="600">
        <v>10</v>
      </c>
      <c r="BE356" s="598">
        <v>0.76923076923076927</v>
      </c>
      <c r="BF356" s="601">
        <v>838</v>
      </c>
      <c r="BG356" s="598">
        <v>0.45968184311574328</v>
      </c>
      <c r="BH356" s="600">
        <v>12</v>
      </c>
      <c r="BI356" s="598">
        <v>1.4319809069212411E-2</v>
      </c>
      <c r="BJ356" s="600"/>
      <c r="BK356" s="600"/>
      <c r="BL356" s="600">
        <v>12</v>
      </c>
      <c r="BM356" s="598">
        <v>1</v>
      </c>
      <c r="BN356" s="600">
        <v>1</v>
      </c>
      <c r="BO356" s="598">
        <v>1.1933174224343676E-3</v>
      </c>
      <c r="BP356" s="600">
        <v>9</v>
      </c>
      <c r="BQ356" s="598">
        <v>1.0739856801909307E-2</v>
      </c>
      <c r="BR356" s="601">
        <v>10</v>
      </c>
      <c r="BS356" s="598">
        <v>1.1933174224343675E-2</v>
      </c>
      <c r="BT356" s="600">
        <v>1</v>
      </c>
      <c r="BU356" s="598">
        <v>0.14285714285714285</v>
      </c>
      <c r="BV356" s="600">
        <v>1</v>
      </c>
      <c r="BW356" s="598">
        <v>0.25</v>
      </c>
    </row>
    <row r="357" spans="1:75" s="4" customFormat="1" x14ac:dyDescent="0.2">
      <c r="A357" s="691" t="s">
        <v>38</v>
      </c>
      <c r="B357" s="691" t="s">
        <v>43</v>
      </c>
      <c r="C357" s="691" t="s">
        <v>502</v>
      </c>
      <c r="D357" s="691" t="s">
        <v>509</v>
      </c>
      <c r="E357" s="691" t="s">
        <v>504</v>
      </c>
      <c r="F357" s="691" t="s">
        <v>519</v>
      </c>
      <c r="G357" s="10" t="s">
        <v>321</v>
      </c>
      <c r="H357" s="10" t="s">
        <v>1112</v>
      </c>
      <c r="I357" s="10" t="s">
        <v>934</v>
      </c>
      <c r="J357" s="10"/>
      <c r="K357" s="692" t="s">
        <v>1211</v>
      </c>
      <c r="L357" s="692"/>
      <c r="M357" s="693">
        <v>0.56944444444444442</v>
      </c>
      <c r="N357" s="692" t="s">
        <v>1213</v>
      </c>
      <c r="O357" s="696" t="s">
        <v>1346</v>
      </c>
      <c r="P357" s="692" t="s">
        <v>1211</v>
      </c>
      <c r="Q357" s="692"/>
      <c r="R357" s="692" t="s">
        <v>1217</v>
      </c>
      <c r="S357" s="696">
        <v>5632</v>
      </c>
      <c r="T357" s="696">
        <v>73</v>
      </c>
      <c r="U357" s="696">
        <v>0</v>
      </c>
      <c r="V357" s="696">
        <v>54</v>
      </c>
      <c r="W357" s="696" t="s">
        <v>438</v>
      </c>
      <c r="X357" s="696" t="s">
        <v>438</v>
      </c>
      <c r="Y357" s="692" t="s">
        <v>510</v>
      </c>
      <c r="Z357" s="694">
        <v>1</v>
      </c>
      <c r="AA357" s="694">
        <v>1</v>
      </c>
      <c r="AB357" s="694">
        <v>1</v>
      </c>
      <c r="AC357" s="123">
        <v>1</v>
      </c>
      <c r="AD357" s="601">
        <v>5622</v>
      </c>
      <c r="AE357" s="601"/>
      <c r="AF357" s="600">
        <v>1</v>
      </c>
      <c r="AG357" s="598">
        <v>1</v>
      </c>
      <c r="AH357" s="600">
        <v>0</v>
      </c>
      <c r="AI357" s="598" t="s">
        <v>1215</v>
      </c>
      <c r="AJ357" s="598" t="s">
        <v>510</v>
      </c>
      <c r="AK357" s="600">
        <v>1</v>
      </c>
      <c r="AL357" s="598">
        <v>1</v>
      </c>
      <c r="AM357" s="600">
        <v>1</v>
      </c>
      <c r="AN357" s="598"/>
      <c r="AO357" s="600"/>
      <c r="AP357" s="598"/>
      <c r="AQ357" s="600"/>
      <c r="AR357" s="598"/>
      <c r="AS357" s="695">
        <v>5559</v>
      </c>
      <c r="AT357" s="600">
        <v>63</v>
      </c>
      <c r="AU357" s="602">
        <v>1.1205976520811099E-2</v>
      </c>
      <c r="AV357" s="601">
        <v>5622</v>
      </c>
      <c r="AW357" s="601">
        <v>9240</v>
      </c>
      <c r="AX357" s="598">
        <v>0.60844155844155845</v>
      </c>
      <c r="AY357" s="601"/>
      <c r="AZ357" s="601"/>
      <c r="BA357" s="601"/>
      <c r="BB357" s="600"/>
      <c r="BC357" s="598"/>
      <c r="BD357" s="600"/>
      <c r="BE357" s="598"/>
      <c r="BF357" s="600"/>
      <c r="BG357" s="598"/>
      <c r="BH357" s="600" t="s">
        <v>323</v>
      </c>
      <c r="BI357" s="598"/>
      <c r="BJ357" s="600"/>
      <c r="BK357" s="600"/>
      <c r="BL357" s="600"/>
      <c r="BM357" s="598"/>
      <c r="BN357" s="600"/>
      <c r="BO357" s="598"/>
      <c r="BP357" s="600"/>
      <c r="BQ357" s="598"/>
      <c r="BR357" s="601"/>
      <c r="BS357" s="598"/>
      <c r="BT357" s="600">
        <v>0</v>
      </c>
      <c r="BU357" s="598">
        <v>0</v>
      </c>
      <c r="BV357" s="600">
        <v>0</v>
      </c>
      <c r="BW357" s="598">
        <v>0</v>
      </c>
    </row>
    <row r="358" spans="1:75" s="4" customFormat="1" x14ac:dyDescent="0.2">
      <c r="A358" s="691" t="s">
        <v>38</v>
      </c>
      <c r="B358" s="691" t="s">
        <v>43</v>
      </c>
      <c r="C358" s="691" t="s">
        <v>41</v>
      </c>
      <c r="D358" s="691" t="s">
        <v>515</v>
      </c>
      <c r="E358" s="691" t="s">
        <v>504</v>
      </c>
      <c r="F358" s="691" t="s">
        <v>519</v>
      </c>
      <c r="G358" s="10" t="s">
        <v>321</v>
      </c>
      <c r="H358" s="10" t="s">
        <v>1112</v>
      </c>
      <c r="I358" s="10" t="s">
        <v>934</v>
      </c>
      <c r="J358" s="591"/>
      <c r="K358" s="692"/>
      <c r="L358" s="692"/>
      <c r="M358" s="693"/>
      <c r="N358" s="692"/>
      <c r="O358" s="692"/>
      <c r="P358" s="692"/>
      <c r="Q358" s="692"/>
      <c r="R358" s="692"/>
      <c r="S358" s="692"/>
      <c r="T358" s="692"/>
      <c r="U358" s="692"/>
      <c r="V358" s="692"/>
      <c r="W358" s="692"/>
      <c r="X358" s="692"/>
      <c r="Y358" s="692" t="s">
        <v>510</v>
      </c>
      <c r="Z358" s="694">
        <v>1</v>
      </c>
      <c r="AA358" s="694">
        <v>1</v>
      </c>
      <c r="AB358" s="694">
        <v>1</v>
      </c>
      <c r="AC358" s="123">
        <v>1</v>
      </c>
      <c r="AD358" s="601">
        <v>674</v>
      </c>
      <c r="AE358" s="601"/>
      <c r="AF358" s="600">
        <v>0</v>
      </c>
      <c r="AG358" s="598">
        <v>0</v>
      </c>
      <c r="AH358" s="600">
        <v>0</v>
      </c>
      <c r="AI358" s="598"/>
      <c r="AJ358" s="598"/>
      <c r="AK358" s="600">
        <v>0</v>
      </c>
      <c r="AL358" s="598">
        <v>0</v>
      </c>
      <c r="AM358" s="600">
        <v>0</v>
      </c>
      <c r="AN358" s="598"/>
      <c r="AO358" s="600">
        <v>0</v>
      </c>
      <c r="AP358" s="598">
        <v>0</v>
      </c>
      <c r="AQ358" s="600">
        <v>0</v>
      </c>
      <c r="AR358" s="598">
        <v>0</v>
      </c>
      <c r="AS358" s="695">
        <v>631</v>
      </c>
      <c r="AT358" s="600">
        <v>43</v>
      </c>
      <c r="AU358" s="602">
        <v>6.3798219584569729E-2</v>
      </c>
      <c r="AV358" s="601">
        <v>674</v>
      </c>
      <c r="AW358" s="601">
        <v>940</v>
      </c>
      <c r="AX358" s="598">
        <v>0.71702127659574466</v>
      </c>
      <c r="AY358" s="601"/>
      <c r="AZ358" s="601"/>
      <c r="BA358" s="601"/>
      <c r="BB358" s="600"/>
      <c r="BC358" s="598"/>
      <c r="BD358" s="600"/>
      <c r="BE358" s="598"/>
      <c r="BF358" s="600"/>
      <c r="BG358" s="598"/>
      <c r="BH358" s="600" t="s">
        <v>323</v>
      </c>
      <c r="BI358" s="598"/>
      <c r="BJ358" s="600"/>
      <c r="BK358" s="600"/>
      <c r="BL358" s="600"/>
      <c r="BM358" s="598"/>
      <c r="BN358" s="600"/>
      <c r="BO358" s="598"/>
      <c r="BP358" s="600"/>
      <c r="BQ358" s="598"/>
      <c r="BR358" s="601"/>
      <c r="BS358" s="598"/>
      <c r="BT358" s="600">
        <v>1</v>
      </c>
      <c r="BU358" s="598">
        <v>1</v>
      </c>
      <c r="BV358" s="600">
        <v>1</v>
      </c>
      <c r="BW358" s="598">
        <v>1</v>
      </c>
    </row>
    <row r="359" spans="1:75" s="4" customFormat="1" x14ac:dyDescent="0.2">
      <c r="A359" s="691" t="s">
        <v>38</v>
      </c>
      <c r="B359" s="691" t="s">
        <v>43</v>
      </c>
      <c r="C359" s="691" t="s">
        <v>44</v>
      </c>
      <c r="D359" s="691" t="s">
        <v>515</v>
      </c>
      <c r="E359" s="691" t="s">
        <v>504</v>
      </c>
      <c r="F359" s="691" t="s">
        <v>519</v>
      </c>
      <c r="G359" s="10" t="s">
        <v>321</v>
      </c>
      <c r="H359" s="10" t="s">
        <v>1112</v>
      </c>
      <c r="I359" s="10" t="s">
        <v>934</v>
      </c>
      <c r="J359" s="591"/>
      <c r="K359" s="692"/>
      <c r="L359" s="692"/>
      <c r="M359" s="693"/>
      <c r="N359" s="692"/>
      <c r="O359" s="692"/>
      <c r="P359" s="692"/>
      <c r="Q359" s="692"/>
      <c r="R359" s="692"/>
      <c r="S359" s="692"/>
      <c r="T359" s="692"/>
      <c r="U359" s="692"/>
      <c r="V359" s="692"/>
      <c r="W359" s="692"/>
      <c r="X359" s="692"/>
      <c r="Y359" s="692" t="s">
        <v>510</v>
      </c>
      <c r="Z359" s="694">
        <v>1</v>
      </c>
      <c r="AA359" s="694">
        <v>1</v>
      </c>
      <c r="AB359" s="694">
        <v>1</v>
      </c>
      <c r="AC359" s="123">
        <v>1</v>
      </c>
      <c r="AD359" s="601">
        <v>902</v>
      </c>
      <c r="AE359" s="601"/>
      <c r="AF359" s="600">
        <v>0</v>
      </c>
      <c r="AG359" s="598">
        <v>0</v>
      </c>
      <c r="AH359" s="600">
        <v>0</v>
      </c>
      <c r="AI359" s="598"/>
      <c r="AJ359" s="598"/>
      <c r="AK359" s="600">
        <v>0</v>
      </c>
      <c r="AL359" s="598">
        <v>0</v>
      </c>
      <c r="AM359" s="600">
        <v>0</v>
      </c>
      <c r="AN359" s="598"/>
      <c r="AO359" s="600">
        <v>0</v>
      </c>
      <c r="AP359" s="598">
        <v>0</v>
      </c>
      <c r="AQ359" s="600">
        <v>0</v>
      </c>
      <c r="AR359" s="598">
        <v>0</v>
      </c>
      <c r="AS359" s="695">
        <v>900</v>
      </c>
      <c r="AT359" s="600">
        <v>2</v>
      </c>
      <c r="AU359" s="602">
        <v>2.2172949002217295E-3</v>
      </c>
      <c r="AV359" s="601">
        <v>902</v>
      </c>
      <c r="AW359" s="601">
        <v>1460</v>
      </c>
      <c r="AX359" s="598">
        <v>0.61780821917808215</v>
      </c>
      <c r="AY359" s="601"/>
      <c r="AZ359" s="601"/>
      <c r="BA359" s="601"/>
      <c r="BB359" s="600"/>
      <c r="BC359" s="598"/>
      <c r="BD359" s="600"/>
      <c r="BE359" s="598"/>
      <c r="BF359" s="600"/>
      <c r="BG359" s="598"/>
      <c r="BH359" s="600" t="s">
        <v>323</v>
      </c>
      <c r="BI359" s="598"/>
      <c r="BJ359" s="600"/>
      <c r="BK359" s="600"/>
      <c r="BL359" s="600"/>
      <c r="BM359" s="598"/>
      <c r="BN359" s="600"/>
      <c r="BO359" s="598"/>
      <c r="BP359" s="600"/>
      <c r="BQ359" s="598"/>
      <c r="BR359" s="601"/>
      <c r="BS359" s="598"/>
      <c r="BT359" s="600">
        <v>0</v>
      </c>
      <c r="BU359" s="598">
        <v>0</v>
      </c>
      <c r="BV359" s="600">
        <v>0</v>
      </c>
      <c r="BW359" s="598">
        <v>0</v>
      </c>
    </row>
    <row r="360" spans="1:75" s="4" customFormat="1" x14ac:dyDescent="0.2">
      <c r="A360" s="691" t="s">
        <v>38</v>
      </c>
      <c r="B360" s="691" t="s">
        <v>43</v>
      </c>
      <c r="C360" s="691" t="s">
        <v>45</v>
      </c>
      <c r="D360" s="691" t="s">
        <v>515</v>
      </c>
      <c r="E360" s="691" t="s">
        <v>504</v>
      </c>
      <c r="F360" s="691" t="s">
        <v>519</v>
      </c>
      <c r="G360" s="10" t="s">
        <v>321</v>
      </c>
      <c r="H360" s="10" t="s">
        <v>1112</v>
      </c>
      <c r="I360" s="10" t="s">
        <v>934</v>
      </c>
      <c r="J360" s="10"/>
      <c r="K360" s="692"/>
      <c r="L360" s="692"/>
      <c r="M360" s="693"/>
      <c r="N360" s="692"/>
      <c r="O360" s="692"/>
      <c r="P360" s="692"/>
      <c r="Q360" s="692"/>
      <c r="R360" s="692"/>
      <c r="S360" s="692"/>
      <c r="T360" s="692"/>
      <c r="U360" s="692"/>
      <c r="V360" s="692"/>
      <c r="W360" s="692"/>
      <c r="X360" s="692"/>
      <c r="Y360" s="633"/>
      <c r="Z360" s="694">
        <v>2</v>
      </c>
      <c r="AA360" s="600">
        <v>0</v>
      </c>
      <c r="AB360" s="600">
        <v>5</v>
      </c>
      <c r="AC360" s="123">
        <v>2.5</v>
      </c>
      <c r="AD360" s="601">
        <v>908.5</v>
      </c>
      <c r="AE360" s="601">
        <v>416.5</v>
      </c>
      <c r="AF360" s="600">
        <v>0</v>
      </c>
      <c r="AG360" s="598">
        <v>0</v>
      </c>
      <c r="AH360" s="600">
        <v>0</v>
      </c>
      <c r="AI360" s="598"/>
      <c r="AJ360" s="598"/>
      <c r="AK360" s="600">
        <v>0</v>
      </c>
      <c r="AL360" s="598">
        <v>0</v>
      </c>
      <c r="AM360" s="600">
        <v>0</v>
      </c>
      <c r="AN360" s="598"/>
      <c r="AO360" s="600">
        <v>3</v>
      </c>
      <c r="AP360" s="598">
        <v>0.6</v>
      </c>
      <c r="AQ360" s="600">
        <v>2</v>
      </c>
      <c r="AR360" s="598">
        <v>1</v>
      </c>
      <c r="AS360" s="695">
        <v>1810</v>
      </c>
      <c r="AT360" s="600">
        <v>7</v>
      </c>
      <c r="AU360" s="602">
        <v>3.852504127682994E-3</v>
      </c>
      <c r="AV360" s="601">
        <v>1817</v>
      </c>
      <c r="AW360" s="601">
        <v>2690</v>
      </c>
      <c r="AX360" s="598">
        <v>0.67546468401486992</v>
      </c>
      <c r="AY360" s="695">
        <v>1810</v>
      </c>
      <c r="AZ360" s="600">
        <v>7</v>
      </c>
      <c r="BA360" s="601">
        <v>1817</v>
      </c>
      <c r="BB360" s="601">
        <v>828</v>
      </c>
      <c r="BC360" s="598">
        <v>0.45745856353591158</v>
      </c>
      <c r="BD360" s="600">
        <v>5</v>
      </c>
      <c r="BE360" s="598">
        <v>0.7142857142857143</v>
      </c>
      <c r="BF360" s="601">
        <v>833</v>
      </c>
      <c r="BG360" s="598">
        <v>0.45844799119427626</v>
      </c>
      <c r="BH360" s="600">
        <v>12</v>
      </c>
      <c r="BI360" s="598"/>
      <c r="BJ360" s="600"/>
      <c r="BK360" s="600"/>
      <c r="BL360" s="600">
        <v>12</v>
      </c>
      <c r="BM360" s="598"/>
      <c r="BN360" s="600">
        <v>2</v>
      </c>
      <c r="BO360" s="598">
        <v>2.4009603841536613E-3</v>
      </c>
      <c r="BP360" s="600">
        <v>12</v>
      </c>
      <c r="BQ360" s="598">
        <v>1.4405762304921969E-2</v>
      </c>
      <c r="BR360" s="601">
        <v>14</v>
      </c>
      <c r="BS360" s="598">
        <v>1.680672268907563E-2</v>
      </c>
      <c r="BT360" s="600">
        <v>2</v>
      </c>
      <c r="BU360" s="598">
        <v>0.4</v>
      </c>
      <c r="BV360" s="600">
        <v>0</v>
      </c>
      <c r="BW360" s="598">
        <v>0</v>
      </c>
    </row>
    <row r="361" spans="1:75" s="4" customFormat="1" x14ac:dyDescent="0.2">
      <c r="A361" s="691" t="s">
        <v>38</v>
      </c>
      <c r="B361" s="691" t="s">
        <v>43</v>
      </c>
      <c r="C361" s="691" t="s">
        <v>1002</v>
      </c>
      <c r="D361" s="691" t="s">
        <v>515</v>
      </c>
      <c r="E361" s="691" t="s">
        <v>504</v>
      </c>
      <c r="F361" s="691" t="s">
        <v>519</v>
      </c>
      <c r="G361" s="10" t="s">
        <v>321</v>
      </c>
      <c r="H361" s="10" t="s">
        <v>1112</v>
      </c>
      <c r="I361" s="10" t="s">
        <v>934</v>
      </c>
      <c r="J361" s="591"/>
      <c r="K361" s="692"/>
      <c r="L361" s="692"/>
      <c r="M361" s="693"/>
      <c r="N361" s="692"/>
      <c r="O361" s="692"/>
      <c r="P361" s="692"/>
      <c r="Q361" s="692"/>
      <c r="R361" s="692"/>
      <c r="S361" s="692"/>
      <c r="T361" s="692"/>
      <c r="U361" s="692"/>
      <c r="V361" s="692"/>
      <c r="W361" s="692"/>
      <c r="X361" s="692"/>
      <c r="Y361" s="633"/>
      <c r="Z361" s="694">
        <v>1</v>
      </c>
      <c r="AA361" s="600">
        <v>0</v>
      </c>
      <c r="AB361" s="600">
        <v>2</v>
      </c>
      <c r="AC361" s="123">
        <v>2</v>
      </c>
      <c r="AD361" s="601">
        <v>1008</v>
      </c>
      <c r="AE361" s="601">
        <v>307</v>
      </c>
      <c r="AF361" s="600">
        <v>0</v>
      </c>
      <c r="AG361" s="598">
        <v>0</v>
      </c>
      <c r="AH361" s="600">
        <v>0</v>
      </c>
      <c r="AI361" s="598"/>
      <c r="AJ361" s="598"/>
      <c r="AK361" s="600">
        <v>0</v>
      </c>
      <c r="AL361" s="598">
        <v>0</v>
      </c>
      <c r="AM361" s="600">
        <v>0</v>
      </c>
      <c r="AN361" s="598"/>
      <c r="AO361" s="600">
        <v>0</v>
      </c>
      <c r="AP361" s="598">
        <v>0</v>
      </c>
      <c r="AQ361" s="600">
        <v>0</v>
      </c>
      <c r="AR361" s="598">
        <v>0</v>
      </c>
      <c r="AS361" s="695">
        <v>1002</v>
      </c>
      <c r="AT361" s="600">
        <v>6</v>
      </c>
      <c r="AU361" s="602">
        <v>5.9523809523809521E-3</v>
      </c>
      <c r="AV361" s="601">
        <v>1008</v>
      </c>
      <c r="AW361" s="601">
        <v>1610</v>
      </c>
      <c r="AX361" s="598">
        <v>0.62608695652173918</v>
      </c>
      <c r="AY361" s="695">
        <v>1002</v>
      </c>
      <c r="AZ361" s="600">
        <v>6</v>
      </c>
      <c r="BA361" s="601">
        <v>1008</v>
      </c>
      <c r="BB361" s="601">
        <v>303</v>
      </c>
      <c r="BC361" s="598">
        <v>0.30239520958083832</v>
      </c>
      <c r="BD361" s="600">
        <v>4</v>
      </c>
      <c r="BE361" s="598">
        <v>0.66666666666666663</v>
      </c>
      <c r="BF361" s="601">
        <v>307</v>
      </c>
      <c r="BG361" s="598">
        <v>0.30456349206349204</v>
      </c>
      <c r="BH361" s="600">
        <v>4</v>
      </c>
      <c r="BI361" s="598"/>
      <c r="BJ361" s="600"/>
      <c r="BK361" s="600"/>
      <c r="BL361" s="600">
        <v>4</v>
      </c>
      <c r="BM361" s="598"/>
      <c r="BN361" s="600">
        <v>1</v>
      </c>
      <c r="BO361" s="598">
        <v>3.2573289902280132E-3</v>
      </c>
      <c r="BP361" s="600">
        <v>6</v>
      </c>
      <c r="BQ361" s="598">
        <v>1.9543973941368076E-2</v>
      </c>
      <c r="BR361" s="601">
        <v>7</v>
      </c>
      <c r="BS361" s="598">
        <v>2.2801302931596091E-2</v>
      </c>
      <c r="BT361" s="600">
        <v>1</v>
      </c>
      <c r="BU361" s="598">
        <v>0.5</v>
      </c>
      <c r="BV361" s="600">
        <v>0</v>
      </c>
      <c r="BW361" s="598">
        <v>0</v>
      </c>
    </row>
    <row r="362" spans="1:75" s="4" customFormat="1" x14ac:dyDescent="0.2">
      <c r="A362" s="691" t="s">
        <v>38</v>
      </c>
      <c r="B362" s="691" t="s">
        <v>43</v>
      </c>
      <c r="C362" s="691" t="s">
        <v>46</v>
      </c>
      <c r="D362" s="691" t="s">
        <v>515</v>
      </c>
      <c r="E362" s="691" t="s">
        <v>504</v>
      </c>
      <c r="F362" s="691" t="s">
        <v>519</v>
      </c>
      <c r="G362" s="10" t="s">
        <v>321</v>
      </c>
      <c r="H362" s="10" t="s">
        <v>1112</v>
      </c>
      <c r="I362" s="10" t="s">
        <v>934</v>
      </c>
      <c r="J362" s="591"/>
      <c r="K362" s="692"/>
      <c r="L362" s="692"/>
      <c r="M362" s="693"/>
      <c r="N362" s="692"/>
      <c r="O362" s="692"/>
      <c r="P362" s="692"/>
      <c r="Q362" s="692"/>
      <c r="R362" s="692"/>
      <c r="S362" s="692"/>
      <c r="T362" s="692"/>
      <c r="U362" s="692"/>
      <c r="V362" s="692"/>
      <c r="W362" s="692"/>
      <c r="X362" s="692"/>
      <c r="Y362" s="692" t="s">
        <v>510</v>
      </c>
      <c r="Z362" s="694">
        <v>1</v>
      </c>
      <c r="AA362" s="694">
        <v>1</v>
      </c>
      <c r="AB362" s="694">
        <v>1</v>
      </c>
      <c r="AC362" s="123">
        <v>1</v>
      </c>
      <c r="AD362" s="601">
        <v>805</v>
      </c>
      <c r="AE362" s="601"/>
      <c r="AF362" s="600">
        <v>1</v>
      </c>
      <c r="AG362" s="598">
        <v>1</v>
      </c>
      <c r="AH362" s="600">
        <v>0</v>
      </c>
      <c r="AI362" s="598"/>
      <c r="AJ362" s="598"/>
      <c r="AK362" s="600">
        <v>1</v>
      </c>
      <c r="AL362" s="598">
        <v>1</v>
      </c>
      <c r="AM362" s="600">
        <v>1</v>
      </c>
      <c r="AN362" s="598"/>
      <c r="AO362" s="600">
        <v>0</v>
      </c>
      <c r="AP362" s="598">
        <v>0</v>
      </c>
      <c r="AQ362" s="600">
        <v>0</v>
      </c>
      <c r="AR362" s="598">
        <v>0</v>
      </c>
      <c r="AS362" s="695">
        <v>804</v>
      </c>
      <c r="AT362" s="600">
        <v>1</v>
      </c>
      <c r="AU362" s="602">
        <v>1.2422360248447205E-3</v>
      </c>
      <c r="AV362" s="601">
        <v>805</v>
      </c>
      <c r="AW362" s="601">
        <v>1340</v>
      </c>
      <c r="AX362" s="598">
        <v>0.60074626865671643</v>
      </c>
      <c r="AY362" s="601"/>
      <c r="AZ362" s="601"/>
      <c r="BA362" s="601"/>
      <c r="BB362" s="600"/>
      <c r="BC362" s="598"/>
      <c r="BD362" s="600"/>
      <c r="BE362" s="598"/>
      <c r="BF362" s="600"/>
      <c r="BG362" s="598"/>
      <c r="BH362" s="600" t="s">
        <v>323</v>
      </c>
      <c r="BI362" s="598"/>
      <c r="BJ362" s="600"/>
      <c r="BK362" s="600"/>
      <c r="BL362" s="600"/>
      <c r="BM362" s="598"/>
      <c r="BN362" s="600"/>
      <c r="BO362" s="598"/>
      <c r="BP362" s="600"/>
      <c r="BQ362" s="598"/>
      <c r="BR362" s="601"/>
      <c r="BS362" s="598"/>
      <c r="BT362" s="600">
        <v>1</v>
      </c>
      <c r="BU362" s="598">
        <v>1</v>
      </c>
      <c r="BV362" s="600">
        <v>1</v>
      </c>
      <c r="BW362" s="598">
        <v>1</v>
      </c>
    </row>
    <row r="363" spans="1:75" s="4" customFormat="1" x14ac:dyDescent="0.2">
      <c r="A363" s="691" t="s">
        <v>38</v>
      </c>
      <c r="B363" s="691" t="s">
        <v>43</v>
      </c>
      <c r="C363" s="691" t="s">
        <v>47</v>
      </c>
      <c r="D363" s="691" t="s">
        <v>515</v>
      </c>
      <c r="E363" s="691" t="s">
        <v>504</v>
      </c>
      <c r="F363" s="691" t="s">
        <v>519</v>
      </c>
      <c r="G363" s="10" t="s">
        <v>321</v>
      </c>
      <c r="H363" s="10" t="s">
        <v>1112</v>
      </c>
      <c r="I363" s="10" t="s">
        <v>934</v>
      </c>
      <c r="J363" s="591"/>
      <c r="K363" s="692"/>
      <c r="L363" s="692"/>
      <c r="M363" s="693"/>
      <c r="N363" s="692"/>
      <c r="O363" s="692"/>
      <c r="P363" s="692"/>
      <c r="Q363" s="692"/>
      <c r="R363" s="692"/>
      <c r="S363" s="692"/>
      <c r="T363" s="692"/>
      <c r="U363" s="692"/>
      <c r="V363" s="692"/>
      <c r="W363" s="692"/>
      <c r="X363" s="692"/>
      <c r="Y363" s="692" t="s">
        <v>510</v>
      </c>
      <c r="Z363" s="694">
        <v>1</v>
      </c>
      <c r="AA363" s="694">
        <v>1</v>
      </c>
      <c r="AB363" s="694">
        <v>1</v>
      </c>
      <c r="AC363" s="123">
        <v>1</v>
      </c>
      <c r="AD363" s="601">
        <v>416</v>
      </c>
      <c r="AE363" s="601"/>
      <c r="AF363" s="600">
        <v>1</v>
      </c>
      <c r="AG363" s="598">
        <v>1</v>
      </c>
      <c r="AH363" s="600">
        <v>0</v>
      </c>
      <c r="AI363" s="598"/>
      <c r="AJ363" s="598"/>
      <c r="AK363" s="600">
        <v>1</v>
      </c>
      <c r="AL363" s="598">
        <v>1</v>
      </c>
      <c r="AM363" s="600">
        <v>1</v>
      </c>
      <c r="AN363" s="598"/>
      <c r="AO363" s="600">
        <v>0</v>
      </c>
      <c r="AP363" s="598">
        <v>0</v>
      </c>
      <c r="AQ363" s="600">
        <v>0</v>
      </c>
      <c r="AR363" s="598">
        <v>0</v>
      </c>
      <c r="AS363" s="695">
        <v>412</v>
      </c>
      <c r="AT363" s="600">
        <v>4</v>
      </c>
      <c r="AU363" s="602">
        <v>9.6153846153846159E-3</v>
      </c>
      <c r="AV363" s="601">
        <v>416</v>
      </c>
      <c r="AW363" s="601">
        <v>1200</v>
      </c>
      <c r="AX363" s="598">
        <v>0.34666666666666668</v>
      </c>
      <c r="AY363" s="601"/>
      <c r="AZ363" s="601"/>
      <c r="BA363" s="601"/>
      <c r="BB363" s="600"/>
      <c r="BC363" s="598"/>
      <c r="BD363" s="600"/>
      <c r="BE363" s="598"/>
      <c r="BF363" s="600"/>
      <c r="BG363" s="598"/>
      <c r="BH363" s="600" t="s">
        <v>323</v>
      </c>
      <c r="BI363" s="598"/>
      <c r="BJ363" s="600"/>
      <c r="BK363" s="600"/>
      <c r="BL363" s="600"/>
      <c r="BM363" s="598"/>
      <c r="BN363" s="600"/>
      <c r="BO363" s="598"/>
      <c r="BP363" s="600"/>
      <c r="BQ363" s="598"/>
      <c r="BR363" s="601"/>
      <c r="BS363" s="598"/>
      <c r="BT363" s="600">
        <v>0</v>
      </c>
      <c r="BU363" s="598">
        <v>0</v>
      </c>
      <c r="BV363" s="600">
        <v>0</v>
      </c>
      <c r="BW363" s="598">
        <v>0</v>
      </c>
    </row>
    <row r="364" spans="1:75" s="4" customFormat="1" x14ac:dyDescent="0.2">
      <c r="A364" s="691" t="s">
        <v>48</v>
      </c>
      <c r="B364" s="691" t="s">
        <v>1347</v>
      </c>
      <c r="C364" s="691" t="s">
        <v>502</v>
      </c>
      <c r="D364" s="691" t="s">
        <v>517</v>
      </c>
      <c r="E364" s="691" t="s">
        <v>518</v>
      </c>
      <c r="F364" s="691" t="s">
        <v>519</v>
      </c>
      <c r="G364" s="10" t="s">
        <v>924</v>
      </c>
      <c r="H364" s="10" t="s">
        <v>517</v>
      </c>
      <c r="I364" s="10" t="s">
        <v>517</v>
      </c>
      <c r="J364" s="591"/>
      <c r="K364" s="692"/>
      <c r="L364" s="692"/>
      <c r="M364" s="693"/>
      <c r="N364" s="692"/>
      <c r="O364" s="692"/>
      <c r="P364" s="692"/>
      <c r="Q364" s="692"/>
      <c r="R364" s="692" t="s">
        <v>1217</v>
      </c>
      <c r="S364" s="692"/>
      <c r="T364" s="692"/>
      <c r="U364" s="692"/>
      <c r="V364" s="692"/>
      <c r="W364" s="692"/>
      <c r="X364" s="692"/>
      <c r="Y364" s="633"/>
      <c r="Z364" s="694">
        <v>7</v>
      </c>
      <c r="AA364" s="600">
        <v>0</v>
      </c>
      <c r="AB364" s="600">
        <v>14</v>
      </c>
      <c r="AC364" s="123">
        <v>2</v>
      </c>
      <c r="AD364" s="601">
        <v>15950.285714285714</v>
      </c>
      <c r="AE364" s="601">
        <v>7482.8571428571431</v>
      </c>
      <c r="AF364" s="600"/>
      <c r="AG364" s="598"/>
      <c r="AH364" s="600"/>
      <c r="AI364" s="598"/>
      <c r="AJ364" s="598"/>
      <c r="AK364" s="600"/>
      <c r="AL364" s="598"/>
      <c r="AM364" s="600"/>
      <c r="AN364" s="598"/>
      <c r="AO364" s="600">
        <v>7</v>
      </c>
      <c r="AP364" s="598">
        <v>0.5</v>
      </c>
      <c r="AQ364" s="600">
        <v>6</v>
      </c>
      <c r="AR364" s="598">
        <v>0.8571428571428571</v>
      </c>
      <c r="AS364" s="695">
        <v>111652</v>
      </c>
      <c r="AT364" s="600"/>
      <c r="AU364" s="602"/>
      <c r="AV364" s="601">
        <v>111652</v>
      </c>
      <c r="AW364" s="601">
        <v>164200</v>
      </c>
      <c r="AX364" s="598">
        <v>0.67997563946406825</v>
      </c>
      <c r="AY364" s="695">
        <v>111652</v>
      </c>
      <c r="AZ364" s="600"/>
      <c r="BA364" s="601">
        <v>111652</v>
      </c>
      <c r="BB364" s="601">
        <v>52380</v>
      </c>
      <c r="BC364" s="598">
        <v>0.46913624476050586</v>
      </c>
      <c r="BD364" s="600"/>
      <c r="BE364" s="598"/>
      <c r="BF364" s="601">
        <v>52380</v>
      </c>
      <c r="BG364" s="598">
        <v>0.46913624476050586</v>
      </c>
      <c r="BH364" s="600">
        <v>470</v>
      </c>
      <c r="BI364" s="598">
        <v>8.9728904161893858E-3</v>
      </c>
      <c r="BJ364" s="600">
        <v>455</v>
      </c>
      <c r="BK364" s="600"/>
      <c r="BL364" s="600">
        <v>455</v>
      </c>
      <c r="BM364" s="598">
        <v>0.96808510638297873</v>
      </c>
      <c r="BN364" s="600">
        <v>2010</v>
      </c>
      <c r="BO364" s="598">
        <v>3.8373424971363118E-2</v>
      </c>
      <c r="BP364" s="600">
        <v>4989</v>
      </c>
      <c r="BQ364" s="598">
        <v>9.5246277205040086E-2</v>
      </c>
      <c r="BR364" s="601">
        <v>6999</v>
      </c>
      <c r="BS364" s="598">
        <v>0.1336197021764032</v>
      </c>
      <c r="BT364" s="600">
        <v>5</v>
      </c>
      <c r="BU364" s="598">
        <v>0.35714285714285715</v>
      </c>
      <c r="BV364" s="600">
        <v>3</v>
      </c>
      <c r="BW364" s="598">
        <v>0.42857142857142855</v>
      </c>
    </row>
    <row r="365" spans="1:75" s="4" customFormat="1" x14ac:dyDescent="0.2">
      <c r="A365" s="691" t="s">
        <v>48</v>
      </c>
      <c r="B365" s="691" t="s">
        <v>49</v>
      </c>
      <c r="C365" s="691" t="s">
        <v>502</v>
      </c>
      <c r="D365" s="691" t="s">
        <v>509</v>
      </c>
      <c r="E365" s="691" t="s">
        <v>504</v>
      </c>
      <c r="F365" s="691" t="s">
        <v>519</v>
      </c>
      <c r="G365" s="10" t="s">
        <v>924</v>
      </c>
      <c r="H365" s="10" t="s">
        <v>1110</v>
      </c>
      <c r="I365" s="10" t="s">
        <v>935</v>
      </c>
      <c r="J365" s="591" t="s">
        <v>505</v>
      </c>
      <c r="K365" s="692" t="s">
        <v>1213</v>
      </c>
      <c r="L365" s="722" t="s">
        <v>1348</v>
      </c>
      <c r="M365" s="722" t="s">
        <v>1349</v>
      </c>
      <c r="N365" s="692" t="s">
        <v>1213</v>
      </c>
      <c r="O365" s="696" t="s">
        <v>1350</v>
      </c>
      <c r="P365" s="692" t="s">
        <v>1211</v>
      </c>
      <c r="Q365" s="692"/>
      <c r="R365" s="692" t="s">
        <v>1217</v>
      </c>
      <c r="S365" s="700">
        <v>52410</v>
      </c>
      <c r="T365" s="696">
        <v>940</v>
      </c>
      <c r="U365" s="696">
        <v>200</v>
      </c>
      <c r="V365" s="696">
        <v>325</v>
      </c>
      <c r="W365" s="696">
        <v>310</v>
      </c>
      <c r="X365" s="696">
        <v>7</v>
      </c>
      <c r="Y365" s="633"/>
      <c r="Z365" s="694">
        <v>1</v>
      </c>
      <c r="AA365" s="600">
        <v>0</v>
      </c>
      <c r="AB365" s="600">
        <v>4</v>
      </c>
      <c r="AC365" s="123">
        <v>4</v>
      </c>
      <c r="AD365" s="601">
        <v>52410</v>
      </c>
      <c r="AE365" s="601">
        <v>24088</v>
      </c>
      <c r="AF365" s="600">
        <v>2</v>
      </c>
      <c r="AG365" s="598">
        <v>0.5</v>
      </c>
      <c r="AH365" s="600">
        <v>2</v>
      </c>
      <c r="AI365" s="598"/>
      <c r="AJ365" s="598" t="s">
        <v>435</v>
      </c>
      <c r="AK365" s="600">
        <v>0</v>
      </c>
      <c r="AL365" s="598">
        <v>0</v>
      </c>
      <c r="AM365" s="600">
        <v>1</v>
      </c>
      <c r="AN365" s="598"/>
      <c r="AO365" s="600"/>
      <c r="AP365" s="598"/>
      <c r="AQ365" s="600"/>
      <c r="AR365" s="598"/>
      <c r="AS365" s="695">
        <v>52321</v>
      </c>
      <c r="AT365" s="600">
        <v>89</v>
      </c>
      <c r="AU365" s="602">
        <v>1.6981492081663805E-3</v>
      </c>
      <c r="AV365" s="601">
        <v>52410</v>
      </c>
      <c r="AW365" s="601">
        <v>78850</v>
      </c>
      <c r="AX365" s="598">
        <v>0.66467977171845272</v>
      </c>
      <c r="AY365" s="695">
        <v>52321</v>
      </c>
      <c r="AZ365" s="600">
        <v>89</v>
      </c>
      <c r="BA365" s="601">
        <v>52410</v>
      </c>
      <c r="BB365" s="601">
        <v>24003</v>
      </c>
      <c r="BC365" s="598">
        <v>0.45876416735154146</v>
      </c>
      <c r="BD365" s="600">
        <v>85</v>
      </c>
      <c r="BE365" s="598">
        <v>0.9550561797752809</v>
      </c>
      <c r="BF365" s="601">
        <v>24088</v>
      </c>
      <c r="BG365" s="598">
        <v>0.45960694523945811</v>
      </c>
      <c r="BH365" s="600">
        <v>317</v>
      </c>
      <c r="BI365" s="598">
        <v>1.3160079707738293E-2</v>
      </c>
      <c r="BJ365" s="600">
        <v>310</v>
      </c>
      <c r="BK365" s="600">
        <v>7</v>
      </c>
      <c r="BL365" s="600">
        <v>317</v>
      </c>
      <c r="BM365" s="598">
        <v>1</v>
      </c>
      <c r="BN365" s="600">
        <v>30</v>
      </c>
      <c r="BO365" s="598">
        <v>1.2454334108269677E-3</v>
      </c>
      <c r="BP365" s="600">
        <v>392</v>
      </c>
      <c r="BQ365" s="598">
        <v>1.6273663234805714E-2</v>
      </c>
      <c r="BR365" s="601">
        <v>422</v>
      </c>
      <c r="BS365" s="598">
        <v>1.7519096645632681E-2</v>
      </c>
      <c r="BT365" s="600">
        <v>1</v>
      </c>
      <c r="BU365" s="598">
        <v>0.25</v>
      </c>
      <c r="BV365" s="600">
        <v>0</v>
      </c>
      <c r="BW365" s="598">
        <v>0</v>
      </c>
    </row>
    <row r="366" spans="1:75" s="4" customFormat="1" x14ac:dyDescent="0.2">
      <c r="A366" s="691" t="s">
        <v>48</v>
      </c>
      <c r="B366" s="691" t="s">
        <v>49</v>
      </c>
      <c r="C366" s="691" t="s">
        <v>1003</v>
      </c>
      <c r="D366" s="691" t="s">
        <v>527</v>
      </c>
      <c r="E366" s="691" t="s">
        <v>504</v>
      </c>
      <c r="F366" s="691" t="s">
        <v>519</v>
      </c>
      <c r="G366" s="10" t="s">
        <v>924</v>
      </c>
      <c r="H366" s="10" t="s">
        <v>1110</v>
      </c>
      <c r="I366" s="10" t="s">
        <v>935</v>
      </c>
      <c r="J366" s="591" t="s">
        <v>505</v>
      </c>
      <c r="K366" s="692"/>
      <c r="L366" s="692"/>
      <c r="M366" s="693"/>
      <c r="N366" s="692"/>
      <c r="O366" s="692"/>
      <c r="P366" s="692"/>
      <c r="Q366" s="692"/>
      <c r="R366" s="692"/>
      <c r="S366" s="692"/>
      <c r="T366" s="692"/>
      <c r="U366" s="692"/>
      <c r="V366" s="692"/>
      <c r="W366" s="692"/>
      <c r="X366" s="692"/>
      <c r="Y366" s="633"/>
      <c r="Z366" s="694">
        <v>2</v>
      </c>
      <c r="AA366" s="600">
        <v>0</v>
      </c>
      <c r="AB366" s="600">
        <v>5</v>
      </c>
      <c r="AC366" s="123">
        <v>2.5</v>
      </c>
      <c r="AD366" s="601">
        <v>3493.5</v>
      </c>
      <c r="AE366" s="601">
        <v>1615</v>
      </c>
      <c r="AF366" s="600">
        <v>1</v>
      </c>
      <c r="AG366" s="598">
        <v>0.2</v>
      </c>
      <c r="AH366" s="600">
        <v>0</v>
      </c>
      <c r="AI366" s="598"/>
      <c r="AJ366" s="598"/>
      <c r="AK366" s="600">
        <v>1</v>
      </c>
      <c r="AL366" s="598">
        <v>0.5</v>
      </c>
      <c r="AM366" s="600">
        <v>1</v>
      </c>
      <c r="AN366" s="598"/>
      <c r="AO366" s="600">
        <v>0</v>
      </c>
      <c r="AP366" s="598">
        <v>0</v>
      </c>
      <c r="AQ366" s="600">
        <v>0</v>
      </c>
      <c r="AR366" s="598">
        <v>0</v>
      </c>
      <c r="AS366" s="695">
        <v>6980</v>
      </c>
      <c r="AT366" s="600">
        <v>7</v>
      </c>
      <c r="AU366" s="602">
        <v>1.0018605982539E-3</v>
      </c>
      <c r="AV366" s="601">
        <v>6987</v>
      </c>
      <c r="AW366" s="601">
        <v>11300</v>
      </c>
      <c r="AX366" s="598">
        <v>0.61831858407079643</v>
      </c>
      <c r="AY366" s="695">
        <v>6980</v>
      </c>
      <c r="AZ366" s="600">
        <v>7</v>
      </c>
      <c r="BA366" s="601">
        <v>6987</v>
      </c>
      <c r="BB366" s="601">
        <v>3223</v>
      </c>
      <c r="BC366" s="598">
        <v>0.46174785100286531</v>
      </c>
      <c r="BD366" s="600">
        <v>7</v>
      </c>
      <c r="BE366" s="598">
        <v>1</v>
      </c>
      <c r="BF366" s="601">
        <v>3230</v>
      </c>
      <c r="BG366" s="598">
        <v>0.46228710462287104</v>
      </c>
      <c r="BH366" s="600">
        <v>38</v>
      </c>
      <c r="BI366" s="598">
        <v>1.1764705882352941E-2</v>
      </c>
      <c r="BJ366" s="600">
        <v>37</v>
      </c>
      <c r="BK366" s="600">
        <v>1</v>
      </c>
      <c r="BL366" s="600">
        <v>38</v>
      </c>
      <c r="BM366" s="598">
        <v>1</v>
      </c>
      <c r="BN366" s="600">
        <v>3</v>
      </c>
      <c r="BO366" s="598">
        <v>9.2879256965944267E-4</v>
      </c>
      <c r="BP366" s="600">
        <v>107</v>
      </c>
      <c r="BQ366" s="598">
        <v>3.3126934984520122E-2</v>
      </c>
      <c r="BR366" s="601">
        <v>110</v>
      </c>
      <c r="BS366" s="598">
        <v>3.4055727554179564E-2</v>
      </c>
      <c r="BT366" s="600">
        <v>1</v>
      </c>
      <c r="BU366" s="598">
        <v>0.2</v>
      </c>
      <c r="BV366" s="600">
        <v>1</v>
      </c>
      <c r="BW366" s="598">
        <v>0.5</v>
      </c>
    </row>
    <row r="367" spans="1:75" s="4" customFormat="1" x14ac:dyDescent="0.2">
      <c r="A367" s="691" t="s">
        <v>48</v>
      </c>
      <c r="B367" s="691" t="s">
        <v>49</v>
      </c>
      <c r="C367" s="691" t="s">
        <v>1004</v>
      </c>
      <c r="D367" s="691" t="s">
        <v>527</v>
      </c>
      <c r="E367" s="691" t="s">
        <v>504</v>
      </c>
      <c r="F367" s="691" t="s">
        <v>519</v>
      </c>
      <c r="G367" s="10" t="s">
        <v>924</v>
      </c>
      <c r="H367" s="10" t="s">
        <v>1110</v>
      </c>
      <c r="I367" s="10" t="s">
        <v>935</v>
      </c>
      <c r="J367" s="591" t="s">
        <v>505</v>
      </c>
      <c r="K367" s="692"/>
      <c r="L367" s="692"/>
      <c r="M367" s="693"/>
      <c r="N367" s="692"/>
      <c r="O367" s="692"/>
      <c r="P367" s="692"/>
      <c r="Q367" s="692"/>
      <c r="R367" s="692"/>
      <c r="S367" s="692"/>
      <c r="T367" s="692"/>
      <c r="U367" s="692"/>
      <c r="V367" s="692"/>
      <c r="W367" s="692"/>
      <c r="X367" s="692"/>
      <c r="Y367" s="633"/>
      <c r="Z367" s="694">
        <v>3</v>
      </c>
      <c r="AA367" s="600">
        <v>0</v>
      </c>
      <c r="AB367" s="600">
        <v>8</v>
      </c>
      <c r="AC367" s="123">
        <v>2.6666666666666665</v>
      </c>
      <c r="AD367" s="601">
        <v>3168</v>
      </c>
      <c r="AE367" s="601">
        <v>1421.3333333333333</v>
      </c>
      <c r="AF367" s="600">
        <v>1</v>
      </c>
      <c r="AG367" s="598">
        <v>0.125</v>
      </c>
      <c r="AH367" s="600">
        <v>0</v>
      </c>
      <c r="AI367" s="598"/>
      <c r="AJ367" s="598"/>
      <c r="AK367" s="600">
        <v>1</v>
      </c>
      <c r="AL367" s="598">
        <v>0.33333333333333331</v>
      </c>
      <c r="AM367" s="600">
        <v>1</v>
      </c>
      <c r="AN367" s="598"/>
      <c r="AO367" s="600">
        <v>0</v>
      </c>
      <c r="AP367" s="598">
        <v>0</v>
      </c>
      <c r="AQ367" s="600">
        <v>0</v>
      </c>
      <c r="AR367" s="598">
        <v>0</v>
      </c>
      <c r="AS367" s="695">
        <v>9487</v>
      </c>
      <c r="AT367" s="600">
        <v>17</v>
      </c>
      <c r="AU367" s="602">
        <v>1.7887205387205388E-3</v>
      </c>
      <c r="AV367" s="601">
        <v>9504</v>
      </c>
      <c r="AW367" s="601">
        <v>14650</v>
      </c>
      <c r="AX367" s="598">
        <v>0.64873720136518775</v>
      </c>
      <c r="AY367" s="695">
        <v>9487</v>
      </c>
      <c r="AZ367" s="600">
        <v>17</v>
      </c>
      <c r="BA367" s="601">
        <v>9504</v>
      </c>
      <c r="BB367" s="601">
        <v>4249</v>
      </c>
      <c r="BC367" s="598">
        <v>0.44787604089807104</v>
      </c>
      <c r="BD367" s="600">
        <v>15</v>
      </c>
      <c r="BE367" s="598">
        <v>0.88235294117647056</v>
      </c>
      <c r="BF367" s="601">
        <v>4264</v>
      </c>
      <c r="BG367" s="598">
        <v>0.44865319865319864</v>
      </c>
      <c r="BH367" s="600">
        <v>84</v>
      </c>
      <c r="BI367" s="598">
        <v>1.9699812382739212E-2</v>
      </c>
      <c r="BJ367" s="600">
        <v>83</v>
      </c>
      <c r="BK367" s="600">
        <v>1</v>
      </c>
      <c r="BL367" s="600">
        <v>84</v>
      </c>
      <c r="BM367" s="598">
        <v>1</v>
      </c>
      <c r="BN367" s="600">
        <v>32</v>
      </c>
      <c r="BO367" s="598">
        <v>7.5046904315196998E-3</v>
      </c>
      <c r="BP367" s="600">
        <v>127</v>
      </c>
      <c r="BQ367" s="598">
        <v>2.9784240150093809E-2</v>
      </c>
      <c r="BR367" s="601">
        <v>159</v>
      </c>
      <c r="BS367" s="598">
        <v>3.7288930581613505E-2</v>
      </c>
      <c r="BT367" s="600">
        <v>2</v>
      </c>
      <c r="BU367" s="598">
        <v>0.25</v>
      </c>
      <c r="BV367" s="600">
        <v>1</v>
      </c>
      <c r="BW367" s="598">
        <v>0.33333333333333331</v>
      </c>
    </row>
    <row r="368" spans="1:75" s="4" customFormat="1" x14ac:dyDescent="0.2">
      <c r="A368" s="691" t="s">
        <v>48</v>
      </c>
      <c r="B368" s="691" t="s">
        <v>49</v>
      </c>
      <c r="C368" s="691" t="s">
        <v>1005</v>
      </c>
      <c r="D368" s="691" t="s">
        <v>527</v>
      </c>
      <c r="E368" s="691" t="s">
        <v>504</v>
      </c>
      <c r="F368" s="691" t="s">
        <v>519</v>
      </c>
      <c r="G368" s="10" t="s">
        <v>924</v>
      </c>
      <c r="H368" s="10" t="s">
        <v>1110</v>
      </c>
      <c r="I368" s="10" t="s">
        <v>935</v>
      </c>
      <c r="J368" s="591" t="s">
        <v>505</v>
      </c>
      <c r="K368" s="692"/>
      <c r="L368" s="692"/>
      <c r="M368" s="693"/>
      <c r="N368" s="692"/>
      <c r="O368" s="692"/>
      <c r="P368" s="692"/>
      <c r="Q368" s="692"/>
      <c r="R368" s="692"/>
      <c r="S368" s="692"/>
      <c r="T368" s="692"/>
      <c r="U368" s="692"/>
      <c r="V368" s="692"/>
      <c r="W368" s="692"/>
      <c r="X368" s="692"/>
      <c r="Y368" s="633"/>
      <c r="Z368" s="694">
        <v>3</v>
      </c>
      <c r="AA368" s="600">
        <v>0</v>
      </c>
      <c r="AB368" s="600">
        <v>5</v>
      </c>
      <c r="AC368" s="123">
        <v>1.6666666666666667</v>
      </c>
      <c r="AD368" s="601">
        <v>3640.3333333333335</v>
      </c>
      <c r="AE368" s="601">
        <v>1803</v>
      </c>
      <c r="AF368" s="600">
        <v>3</v>
      </c>
      <c r="AG368" s="598">
        <v>0.6</v>
      </c>
      <c r="AH368" s="600">
        <v>1</v>
      </c>
      <c r="AI368" s="598" t="s">
        <v>1215</v>
      </c>
      <c r="AJ368" s="598"/>
      <c r="AK368" s="600">
        <v>2</v>
      </c>
      <c r="AL368" s="598">
        <v>0.66666666666666663</v>
      </c>
      <c r="AM368" s="600">
        <v>2</v>
      </c>
      <c r="AN368" s="598"/>
      <c r="AO368" s="600">
        <v>0</v>
      </c>
      <c r="AP368" s="598">
        <v>0</v>
      </c>
      <c r="AQ368" s="600">
        <v>0</v>
      </c>
      <c r="AR368" s="598">
        <v>0</v>
      </c>
      <c r="AS368" s="695">
        <v>10895</v>
      </c>
      <c r="AT368" s="600">
        <v>26</v>
      </c>
      <c r="AU368" s="602">
        <v>2.3807343649848915E-3</v>
      </c>
      <c r="AV368" s="601">
        <v>10921</v>
      </c>
      <c r="AW368" s="601">
        <v>15650</v>
      </c>
      <c r="AX368" s="598">
        <v>0.69782747603833861</v>
      </c>
      <c r="AY368" s="695">
        <v>10895</v>
      </c>
      <c r="AZ368" s="600">
        <v>26</v>
      </c>
      <c r="BA368" s="601">
        <v>10921</v>
      </c>
      <c r="BB368" s="601">
        <v>5385</v>
      </c>
      <c r="BC368" s="598">
        <v>0.49426342358880221</v>
      </c>
      <c r="BD368" s="600">
        <v>24</v>
      </c>
      <c r="BE368" s="598">
        <v>0.92307692307692313</v>
      </c>
      <c r="BF368" s="601">
        <v>5409</v>
      </c>
      <c r="BG368" s="598">
        <v>0.49528431462320299</v>
      </c>
      <c r="BH368" s="600">
        <v>65</v>
      </c>
      <c r="BI368" s="598">
        <v>1.2017008689221667E-2</v>
      </c>
      <c r="BJ368" s="600">
        <v>64</v>
      </c>
      <c r="BK368" s="600">
        <v>1</v>
      </c>
      <c r="BL368" s="600">
        <v>65</v>
      </c>
      <c r="BM368" s="598">
        <v>1</v>
      </c>
      <c r="BN368" s="600">
        <v>14</v>
      </c>
      <c r="BO368" s="598">
        <v>2.5882787946015901E-3</v>
      </c>
      <c r="BP368" s="600">
        <v>84</v>
      </c>
      <c r="BQ368" s="598">
        <v>1.552967276760954E-2</v>
      </c>
      <c r="BR368" s="601">
        <v>98</v>
      </c>
      <c r="BS368" s="598">
        <v>1.8117951562211129E-2</v>
      </c>
      <c r="BT368" s="600">
        <v>0</v>
      </c>
      <c r="BU368" s="598">
        <v>0</v>
      </c>
      <c r="BV368" s="600">
        <v>0</v>
      </c>
      <c r="BW368" s="598">
        <v>0</v>
      </c>
    </row>
    <row r="369" spans="1:75" s="4" customFormat="1" x14ac:dyDescent="0.2">
      <c r="A369" s="691" t="s">
        <v>48</v>
      </c>
      <c r="B369" s="691" t="s">
        <v>49</v>
      </c>
      <c r="C369" s="691" t="s">
        <v>1006</v>
      </c>
      <c r="D369" s="691" t="s">
        <v>527</v>
      </c>
      <c r="E369" s="691" t="s">
        <v>504</v>
      </c>
      <c r="F369" s="691" t="s">
        <v>519</v>
      </c>
      <c r="G369" s="10" t="s">
        <v>924</v>
      </c>
      <c r="H369" s="10" t="s">
        <v>1110</v>
      </c>
      <c r="I369" s="10" t="s">
        <v>935</v>
      </c>
      <c r="J369" s="591" t="s">
        <v>505</v>
      </c>
      <c r="K369" s="692"/>
      <c r="L369" s="692"/>
      <c r="M369" s="693"/>
      <c r="N369" s="692"/>
      <c r="O369" s="692"/>
      <c r="P369" s="692"/>
      <c r="Q369" s="692"/>
      <c r="R369" s="692"/>
      <c r="S369" s="692"/>
      <c r="T369" s="692"/>
      <c r="U369" s="692"/>
      <c r="V369" s="692"/>
      <c r="W369" s="692"/>
      <c r="X369" s="692"/>
      <c r="Y369" s="633"/>
      <c r="Z369" s="694">
        <v>4</v>
      </c>
      <c r="AA369" s="600">
        <v>0</v>
      </c>
      <c r="AB369" s="600">
        <v>7</v>
      </c>
      <c r="AC369" s="123">
        <v>1.75</v>
      </c>
      <c r="AD369" s="601">
        <v>3696.75</v>
      </c>
      <c r="AE369" s="601">
        <v>1684.25</v>
      </c>
      <c r="AF369" s="600">
        <v>2</v>
      </c>
      <c r="AG369" s="598">
        <v>0.2857142857142857</v>
      </c>
      <c r="AH369" s="600">
        <v>1</v>
      </c>
      <c r="AI369" s="598"/>
      <c r="AJ369" s="598"/>
      <c r="AK369" s="600">
        <v>2</v>
      </c>
      <c r="AL369" s="598">
        <v>0.5</v>
      </c>
      <c r="AM369" s="600">
        <v>2</v>
      </c>
      <c r="AN369" s="598"/>
      <c r="AO369" s="600">
        <v>0</v>
      </c>
      <c r="AP369" s="598">
        <v>0</v>
      </c>
      <c r="AQ369" s="600">
        <v>0</v>
      </c>
      <c r="AR369" s="598">
        <v>0</v>
      </c>
      <c r="AS369" s="695">
        <v>14763</v>
      </c>
      <c r="AT369" s="600">
        <v>24</v>
      </c>
      <c r="AU369" s="602">
        <v>1.6230472712517752E-3</v>
      </c>
      <c r="AV369" s="601">
        <v>14787</v>
      </c>
      <c r="AW369" s="601">
        <v>22100</v>
      </c>
      <c r="AX369" s="598">
        <v>0.66909502262443443</v>
      </c>
      <c r="AY369" s="695">
        <v>14763</v>
      </c>
      <c r="AZ369" s="600">
        <v>24</v>
      </c>
      <c r="BA369" s="601">
        <v>14787</v>
      </c>
      <c r="BB369" s="601">
        <v>6714</v>
      </c>
      <c r="BC369" s="598">
        <v>0.4547856126803495</v>
      </c>
      <c r="BD369" s="600">
        <v>23</v>
      </c>
      <c r="BE369" s="598">
        <v>0.95833333333333337</v>
      </c>
      <c r="BF369" s="601">
        <v>6737</v>
      </c>
      <c r="BG369" s="598">
        <v>0.45560289443430041</v>
      </c>
      <c r="BH369" s="600">
        <v>78</v>
      </c>
      <c r="BI369" s="598">
        <v>1.1577853644055218E-2</v>
      </c>
      <c r="BJ369" s="600">
        <v>76</v>
      </c>
      <c r="BK369" s="600">
        <v>2</v>
      </c>
      <c r="BL369" s="600">
        <v>78</v>
      </c>
      <c r="BM369" s="598">
        <v>1</v>
      </c>
      <c r="BN369" s="600">
        <v>3</v>
      </c>
      <c r="BO369" s="598">
        <v>4.45302063232893E-4</v>
      </c>
      <c r="BP369" s="600">
        <v>153</v>
      </c>
      <c r="BQ369" s="598">
        <v>2.2710405224877543E-2</v>
      </c>
      <c r="BR369" s="601">
        <v>156</v>
      </c>
      <c r="BS369" s="598">
        <v>2.3155707288110436E-2</v>
      </c>
      <c r="BT369" s="600">
        <v>1</v>
      </c>
      <c r="BU369" s="598">
        <v>0.14285714285714285</v>
      </c>
      <c r="BV369" s="600">
        <v>1</v>
      </c>
      <c r="BW369" s="598">
        <v>0.25</v>
      </c>
    </row>
    <row r="370" spans="1:75" s="4" customFormat="1" x14ac:dyDescent="0.2">
      <c r="A370" s="691" t="s">
        <v>48</v>
      </c>
      <c r="B370" s="691" t="s">
        <v>49</v>
      </c>
      <c r="C370" s="691" t="s">
        <v>1007</v>
      </c>
      <c r="D370" s="691" t="s">
        <v>527</v>
      </c>
      <c r="E370" s="691" t="s">
        <v>504</v>
      </c>
      <c r="F370" s="691" t="s">
        <v>519</v>
      </c>
      <c r="G370" s="10" t="s">
        <v>924</v>
      </c>
      <c r="H370" s="10" t="s">
        <v>1110</v>
      </c>
      <c r="I370" s="10" t="s">
        <v>935</v>
      </c>
      <c r="J370" s="591" t="s">
        <v>505</v>
      </c>
      <c r="K370" s="692"/>
      <c r="L370" s="692"/>
      <c r="M370" s="693"/>
      <c r="N370" s="692"/>
      <c r="O370" s="692"/>
      <c r="P370" s="692"/>
      <c r="Q370" s="692"/>
      <c r="R370" s="692"/>
      <c r="S370" s="692"/>
      <c r="T370" s="692"/>
      <c r="U370" s="692"/>
      <c r="V370" s="692"/>
      <c r="W370" s="692"/>
      <c r="X370" s="692"/>
      <c r="Y370" s="633"/>
      <c r="Z370" s="694">
        <v>3</v>
      </c>
      <c r="AA370" s="600">
        <v>0</v>
      </c>
      <c r="AB370" s="600">
        <v>9</v>
      </c>
      <c r="AC370" s="123">
        <v>3</v>
      </c>
      <c r="AD370" s="601">
        <v>3403.6666666666665</v>
      </c>
      <c r="AE370" s="601">
        <v>1482.6666666666667</v>
      </c>
      <c r="AF370" s="600">
        <v>2</v>
      </c>
      <c r="AG370" s="598">
        <v>0.22222222222222221</v>
      </c>
      <c r="AH370" s="600">
        <v>0</v>
      </c>
      <c r="AI370" s="598"/>
      <c r="AJ370" s="598"/>
      <c r="AK370" s="600">
        <v>1</v>
      </c>
      <c r="AL370" s="598">
        <v>0.33333333333333331</v>
      </c>
      <c r="AM370" s="600">
        <v>1</v>
      </c>
      <c r="AN370" s="598"/>
      <c r="AO370" s="600">
        <v>0</v>
      </c>
      <c r="AP370" s="598">
        <v>0</v>
      </c>
      <c r="AQ370" s="600">
        <v>0</v>
      </c>
      <c r="AR370" s="598">
        <v>0</v>
      </c>
      <c r="AS370" s="695">
        <v>10196</v>
      </c>
      <c r="AT370" s="600">
        <v>15</v>
      </c>
      <c r="AU370" s="602">
        <v>1.4690040152776417E-3</v>
      </c>
      <c r="AV370" s="601">
        <v>10211</v>
      </c>
      <c r="AW370" s="601">
        <v>15150</v>
      </c>
      <c r="AX370" s="598">
        <v>0.67399339933993396</v>
      </c>
      <c r="AY370" s="695">
        <v>10196</v>
      </c>
      <c r="AZ370" s="600">
        <v>15</v>
      </c>
      <c r="BA370" s="601">
        <v>10211</v>
      </c>
      <c r="BB370" s="601">
        <v>4432</v>
      </c>
      <c r="BC370" s="598">
        <v>0.43468026677128285</v>
      </c>
      <c r="BD370" s="600">
        <v>16</v>
      </c>
      <c r="BE370" s="598">
        <v>1.0666666666666667</v>
      </c>
      <c r="BF370" s="601">
        <v>4448</v>
      </c>
      <c r="BG370" s="598">
        <v>0.43560865733033005</v>
      </c>
      <c r="BH370" s="600">
        <v>53</v>
      </c>
      <c r="BI370" s="598">
        <v>1.1915467625899281E-2</v>
      </c>
      <c r="BJ370" s="600">
        <v>51</v>
      </c>
      <c r="BK370" s="600">
        <v>2</v>
      </c>
      <c r="BL370" s="600">
        <v>53</v>
      </c>
      <c r="BM370" s="598">
        <v>1</v>
      </c>
      <c r="BN370" s="600">
        <v>26</v>
      </c>
      <c r="BO370" s="598">
        <v>5.8453237410071943E-3</v>
      </c>
      <c r="BP370" s="600">
        <v>89</v>
      </c>
      <c r="BQ370" s="598">
        <v>2.0008992805755396E-2</v>
      </c>
      <c r="BR370" s="601">
        <v>115</v>
      </c>
      <c r="BS370" s="598">
        <v>2.5854316546762589E-2</v>
      </c>
      <c r="BT370" s="600">
        <v>2</v>
      </c>
      <c r="BU370" s="598">
        <v>0.22222222222222221</v>
      </c>
      <c r="BV370" s="600">
        <v>0</v>
      </c>
      <c r="BW370" s="598">
        <v>0</v>
      </c>
    </row>
    <row r="371" spans="1:75" s="4" customFormat="1" x14ac:dyDescent="0.2">
      <c r="A371" s="691" t="s">
        <v>1351</v>
      </c>
      <c r="B371" s="691" t="s">
        <v>1352</v>
      </c>
      <c r="C371" s="691" t="s">
        <v>502</v>
      </c>
      <c r="D371" s="691" t="s">
        <v>509</v>
      </c>
      <c r="E371" s="691" t="s">
        <v>504</v>
      </c>
      <c r="F371" s="691" t="s">
        <v>519</v>
      </c>
      <c r="G371" s="10" t="s">
        <v>315</v>
      </c>
      <c r="H371" s="10" t="s">
        <v>1110</v>
      </c>
      <c r="I371" s="10" t="s">
        <v>935</v>
      </c>
      <c r="J371" s="591" t="s">
        <v>936</v>
      </c>
      <c r="K371" s="692" t="s">
        <v>1213</v>
      </c>
      <c r="L371" s="722" t="s">
        <v>1353</v>
      </c>
      <c r="M371" s="693">
        <v>0.66736111111111107</v>
      </c>
      <c r="N371" s="692" t="s">
        <v>1211</v>
      </c>
      <c r="O371" s="692"/>
      <c r="P371" s="692" t="s">
        <v>1213</v>
      </c>
      <c r="Q371" s="696" t="s">
        <v>1354</v>
      </c>
      <c r="R371" s="692" t="s">
        <v>1217</v>
      </c>
      <c r="S371" s="696">
        <v>29813</v>
      </c>
      <c r="T371" s="696">
        <v>388</v>
      </c>
      <c r="U371" s="696" t="s">
        <v>438</v>
      </c>
      <c r="V371" s="696">
        <v>89</v>
      </c>
      <c r="W371" s="696">
        <v>55</v>
      </c>
      <c r="X371" s="696">
        <v>7</v>
      </c>
      <c r="Y371" s="633"/>
      <c r="Z371" s="694">
        <v>1</v>
      </c>
      <c r="AA371" s="600">
        <v>0</v>
      </c>
      <c r="AB371" s="600">
        <v>3</v>
      </c>
      <c r="AC371" s="123">
        <v>3</v>
      </c>
      <c r="AD371" s="601">
        <v>29813</v>
      </c>
      <c r="AE371" s="601">
        <v>10332</v>
      </c>
      <c r="AF371" s="600">
        <v>1</v>
      </c>
      <c r="AG371" s="598">
        <v>0.33333333333333331</v>
      </c>
      <c r="AH371" s="600">
        <v>2</v>
      </c>
      <c r="AI371" s="598" t="s">
        <v>519</v>
      </c>
      <c r="AJ371" s="598" t="s">
        <v>435</v>
      </c>
      <c r="AK371" s="600">
        <v>0</v>
      </c>
      <c r="AL371" s="598">
        <v>0</v>
      </c>
      <c r="AM371" s="600">
        <v>0</v>
      </c>
      <c r="AN371" s="598"/>
      <c r="AO371" s="600"/>
      <c r="AP371" s="598"/>
      <c r="AQ371" s="600"/>
      <c r="AR371" s="598"/>
      <c r="AS371" s="695">
        <v>29775</v>
      </c>
      <c r="AT371" s="600">
        <v>38</v>
      </c>
      <c r="AU371" s="602">
        <v>1.2746117465535169E-3</v>
      </c>
      <c r="AV371" s="601">
        <v>29813</v>
      </c>
      <c r="AW371" s="601">
        <v>47650</v>
      </c>
      <c r="AX371" s="598">
        <v>0.62566631689401886</v>
      </c>
      <c r="AY371" s="695">
        <v>29775</v>
      </c>
      <c r="AZ371" s="600">
        <v>38</v>
      </c>
      <c r="BA371" s="601">
        <v>29813</v>
      </c>
      <c r="BB371" s="601">
        <v>10296</v>
      </c>
      <c r="BC371" s="598">
        <v>0.34579345088161206</v>
      </c>
      <c r="BD371" s="600">
        <v>36</v>
      </c>
      <c r="BE371" s="598">
        <v>0.94736842105263153</v>
      </c>
      <c r="BF371" s="601">
        <v>10332</v>
      </c>
      <c r="BG371" s="598">
        <v>0.34656022540502468</v>
      </c>
      <c r="BH371" s="600">
        <v>89</v>
      </c>
      <c r="BI371" s="598">
        <v>8.614014711575687E-3</v>
      </c>
      <c r="BJ371" s="600">
        <v>55</v>
      </c>
      <c r="BK371" s="600">
        <v>7</v>
      </c>
      <c r="BL371" s="600">
        <v>62</v>
      </c>
      <c r="BM371" s="598">
        <v>0.6966292134831461</v>
      </c>
      <c r="BN371" s="600">
        <v>6</v>
      </c>
      <c r="BO371" s="598">
        <v>5.8072009291521487E-4</v>
      </c>
      <c r="BP371" s="600">
        <v>132</v>
      </c>
      <c r="BQ371" s="598">
        <v>1.2775842044134728E-2</v>
      </c>
      <c r="BR371" s="601">
        <v>138</v>
      </c>
      <c r="BS371" s="598">
        <v>1.3356562137049941E-2</v>
      </c>
      <c r="BT371" s="600">
        <v>0</v>
      </c>
      <c r="BU371" s="598">
        <v>0</v>
      </c>
      <c r="BV371" s="600">
        <v>0</v>
      </c>
      <c r="BW371" s="598">
        <v>0</v>
      </c>
    </row>
    <row r="372" spans="1:75" s="4" customFormat="1" x14ac:dyDescent="0.2">
      <c r="A372" s="691" t="s">
        <v>1351</v>
      </c>
      <c r="B372" s="691" t="s">
        <v>1352</v>
      </c>
      <c r="C372" s="691" t="s">
        <v>1355</v>
      </c>
      <c r="D372" s="691" t="s">
        <v>515</v>
      </c>
      <c r="E372" s="691" t="s">
        <v>504</v>
      </c>
      <c r="F372" s="691" t="s">
        <v>519</v>
      </c>
      <c r="G372" s="10" t="s">
        <v>315</v>
      </c>
      <c r="H372" s="10" t="s">
        <v>1110</v>
      </c>
      <c r="I372" s="10" t="s">
        <v>935</v>
      </c>
      <c r="J372" s="591" t="s">
        <v>936</v>
      </c>
      <c r="K372" s="692"/>
      <c r="L372" s="692"/>
      <c r="M372" s="693"/>
      <c r="N372" s="692"/>
      <c r="O372" s="692"/>
      <c r="P372" s="692"/>
      <c r="Q372" s="692"/>
      <c r="R372" s="692"/>
      <c r="S372" s="692"/>
      <c r="T372" s="692"/>
      <c r="U372" s="692"/>
      <c r="V372" s="692"/>
      <c r="W372" s="692"/>
      <c r="X372" s="692"/>
      <c r="Y372" s="633"/>
      <c r="Z372" s="694">
        <v>2</v>
      </c>
      <c r="AA372" s="600">
        <v>0</v>
      </c>
      <c r="AB372" s="600">
        <v>5</v>
      </c>
      <c r="AC372" s="123">
        <v>2.5</v>
      </c>
      <c r="AD372" s="601">
        <v>3645.5</v>
      </c>
      <c r="AE372" s="601">
        <v>1053</v>
      </c>
      <c r="AF372" s="600">
        <v>1</v>
      </c>
      <c r="AG372" s="598">
        <v>0.2</v>
      </c>
      <c r="AH372" s="600">
        <v>1</v>
      </c>
      <c r="AI372" s="598"/>
      <c r="AJ372" s="598"/>
      <c r="AK372" s="600">
        <v>1</v>
      </c>
      <c r="AL372" s="598">
        <v>0.5</v>
      </c>
      <c r="AM372" s="600">
        <v>1</v>
      </c>
      <c r="AN372" s="598"/>
      <c r="AO372" s="600">
        <v>0</v>
      </c>
      <c r="AP372" s="598">
        <v>0</v>
      </c>
      <c r="AQ372" s="600">
        <v>0</v>
      </c>
      <c r="AR372" s="598">
        <v>0</v>
      </c>
      <c r="AS372" s="695">
        <v>7283</v>
      </c>
      <c r="AT372" s="600">
        <v>8</v>
      </c>
      <c r="AU372" s="602">
        <v>1.097243176518996E-3</v>
      </c>
      <c r="AV372" s="601">
        <v>7291</v>
      </c>
      <c r="AW372" s="601">
        <v>12200</v>
      </c>
      <c r="AX372" s="598">
        <v>0.59762295081967209</v>
      </c>
      <c r="AY372" s="695">
        <v>7283</v>
      </c>
      <c r="AZ372" s="600">
        <v>8</v>
      </c>
      <c r="BA372" s="601">
        <v>7291</v>
      </c>
      <c r="BB372" s="601">
        <v>2098</v>
      </c>
      <c r="BC372" s="598">
        <v>0.28806810380337772</v>
      </c>
      <c r="BD372" s="600">
        <v>8</v>
      </c>
      <c r="BE372" s="598">
        <v>1</v>
      </c>
      <c r="BF372" s="601">
        <v>2106</v>
      </c>
      <c r="BG372" s="598">
        <v>0.28884926621862572</v>
      </c>
      <c r="BH372" s="600">
        <v>22</v>
      </c>
      <c r="BI372" s="598">
        <v>1.0446343779677113E-2</v>
      </c>
      <c r="BJ372" s="600">
        <v>15</v>
      </c>
      <c r="BK372" s="600">
        <v>1</v>
      </c>
      <c r="BL372" s="600">
        <v>16</v>
      </c>
      <c r="BM372" s="598">
        <v>0.72727272727272729</v>
      </c>
      <c r="BN372" s="600">
        <v>7</v>
      </c>
      <c r="BO372" s="598">
        <v>3.3238366571699905E-3</v>
      </c>
      <c r="BP372" s="600">
        <v>104</v>
      </c>
      <c r="BQ372" s="598">
        <v>4.9382716049382713E-2</v>
      </c>
      <c r="BR372" s="601">
        <v>111</v>
      </c>
      <c r="BS372" s="598">
        <v>5.2706552706552709E-2</v>
      </c>
      <c r="BT372" s="600">
        <v>2</v>
      </c>
      <c r="BU372" s="598">
        <v>0.4</v>
      </c>
      <c r="BV372" s="600">
        <v>1</v>
      </c>
      <c r="BW372" s="598">
        <v>0.5</v>
      </c>
    </row>
    <row r="373" spans="1:75" s="4" customFormat="1" x14ac:dyDescent="0.2">
      <c r="A373" s="691" t="s">
        <v>1351</v>
      </c>
      <c r="B373" s="691" t="s">
        <v>1352</v>
      </c>
      <c r="C373" s="691" t="s">
        <v>1356</v>
      </c>
      <c r="D373" s="691" t="s">
        <v>515</v>
      </c>
      <c r="E373" s="691" t="s">
        <v>504</v>
      </c>
      <c r="F373" s="691" t="s">
        <v>519</v>
      </c>
      <c r="G373" s="10" t="s">
        <v>315</v>
      </c>
      <c r="H373" s="10" t="s">
        <v>1110</v>
      </c>
      <c r="I373" s="10" t="s">
        <v>935</v>
      </c>
      <c r="J373" s="591" t="s">
        <v>936</v>
      </c>
      <c r="K373" s="692"/>
      <c r="L373" s="692"/>
      <c r="M373" s="693"/>
      <c r="N373" s="692"/>
      <c r="O373" s="692"/>
      <c r="P373" s="692"/>
      <c r="Q373" s="692"/>
      <c r="R373" s="692"/>
      <c r="S373" s="692"/>
      <c r="T373" s="692"/>
      <c r="U373" s="692"/>
      <c r="V373" s="692"/>
      <c r="W373" s="692"/>
      <c r="X373" s="692"/>
      <c r="Y373" s="633"/>
      <c r="Z373" s="694">
        <v>2</v>
      </c>
      <c r="AA373" s="600">
        <v>0</v>
      </c>
      <c r="AB373" s="600">
        <v>4</v>
      </c>
      <c r="AC373" s="123">
        <v>2</v>
      </c>
      <c r="AD373" s="601">
        <v>3422</v>
      </c>
      <c r="AE373" s="601">
        <v>1293.5</v>
      </c>
      <c r="AF373" s="600">
        <v>2</v>
      </c>
      <c r="AG373" s="598">
        <v>0.5</v>
      </c>
      <c r="AH373" s="600">
        <v>0</v>
      </c>
      <c r="AI373" s="598"/>
      <c r="AJ373" s="598"/>
      <c r="AK373" s="600">
        <v>2</v>
      </c>
      <c r="AL373" s="598">
        <v>1</v>
      </c>
      <c r="AM373" s="600">
        <v>2</v>
      </c>
      <c r="AN373" s="598"/>
      <c r="AO373" s="600">
        <v>0</v>
      </c>
      <c r="AP373" s="598">
        <v>0</v>
      </c>
      <c r="AQ373" s="600">
        <v>0</v>
      </c>
      <c r="AR373" s="598">
        <v>0</v>
      </c>
      <c r="AS373" s="695">
        <v>6837</v>
      </c>
      <c r="AT373" s="600">
        <v>7</v>
      </c>
      <c r="AU373" s="602">
        <v>1.0227936879018118E-3</v>
      </c>
      <c r="AV373" s="601">
        <v>6844</v>
      </c>
      <c r="AW373" s="601">
        <v>10650</v>
      </c>
      <c r="AX373" s="598">
        <v>0.64262910798122064</v>
      </c>
      <c r="AY373" s="695">
        <v>6837</v>
      </c>
      <c r="AZ373" s="600">
        <v>7</v>
      </c>
      <c r="BA373" s="601">
        <v>6844</v>
      </c>
      <c r="BB373" s="601">
        <v>2580</v>
      </c>
      <c r="BC373" s="598">
        <v>0.37735849056603776</v>
      </c>
      <c r="BD373" s="600">
        <v>7</v>
      </c>
      <c r="BE373" s="598">
        <v>1</v>
      </c>
      <c r="BF373" s="601">
        <v>2587</v>
      </c>
      <c r="BG373" s="598">
        <v>0.37799532437171246</v>
      </c>
      <c r="BH373" s="600">
        <v>19</v>
      </c>
      <c r="BI373" s="598">
        <v>7.344414379590259E-3</v>
      </c>
      <c r="BJ373" s="600">
        <v>15</v>
      </c>
      <c r="BK373" s="600">
        <v>1</v>
      </c>
      <c r="BL373" s="600">
        <v>16</v>
      </c>
      <c r="BM373" s="598">
        <v>0.84210526315789469</v>
      </c>
      <c r="BN373" s="600">
        <v>3</v>
      </c>
      <c r="BO373" s="598">
        <v>1.1596443757247777E-3</v>
      </c>
      <c r="BP373" s="600">
        <v>61</v>
      </c>
      <c r="BQ373" s="598">
        <v>2.3579435639737148E-2</v>
      </c>
      <c r="BR373" s="601">
        <v>64</v>
      </c>
      <c r="BS373" s="598">
        <v>2.4739080015461924E-2</v>
      </c>
      <c r="BT373" s="600">
        <v>0</v>
      </c>
      <c r="BU373" s="598">
        <v>0</v>
      </c>
      <c r="BV373" s="600">
        <v>0</v>
      </c>
      <c r="BW373" s="598">
        <v>0</v>
      </c>
    </row>
    <row r="374" spans="1:75" s="4" customFormat="1" x14ac:dyDescent="0.2">
      <c r="A374" s="691" t="s">
        <v>1351</v>
      </c>
      <c r="B374" s="691" t="s">
        <v>1352</v>
      </c>
      <c r="C374" s="691" t="s">
        <v>1357</v>
      </c>
      <c r="D374" s="691" t="s">
        <v>515</v>
      </c>
      <c r="E374" s="691" t="s">
        <v>504</v>
      </c>
      <c r="F374" s="691" t="s">
        <v>519</v>
      </c>
      <c r="G374" s="10" t="s">
        <v>315</v>
      </c>
      <c r="H374" s="10" t="s">
        <v>1110</v>
      </c>
      <c r="I374" s="10" t="s">
        <v>935</v>
      </c>
      <c r="J374" s="591" t="s">
        <v>936</v>
      </c>
      <c r="K374" s="692"/>
      <c r="L374" s="692"/>
      <c r="M374" s="693"/>
      <c r="N374" s="692"/>
      <c r="O374" s="692"/>
      <c r="P374" s="692"/>
      <c r="Q374" s="692"/>
      <c r="R374" s="692"/>
      <c r="S374" s="692"/>
      <c r="T374" s="692"/>
      <c r="U374" s="692"/>
      <c r="V374" s="692"/>
      <c r="W374" s="692"/>
      <c r="X374" s="692"/>
      <c r="Y374" s="633"/>
      <c r="Z374" s="694">
        <v>2</v>
      </c>
      <c r="AA374" s="600">
        <v>0</v>
      </c>
      <c r="AB374" s="600">
        <v>4</v>
      </c>
      <c r="AC374" s="123">
        <v>2</v>
      </c>
      <c r="AD374" s="601">
        <v>4338</v>
      </c>
      <c r="AE374" s="601">
        <v>1748.5</v>
      </c>
      <c r="AF374" s="600">
        <v>0</v>
      </c>
      <c r="AG374" s="598">
        <v>0</v>
      </c>
      <c r="AH374" s="600">
        <v>0</v>
      </c>
      <c r="AI374" s="598"/>
      <c r="AJ374" s="598"/>
      <c r="AK374" s="600">
        <v>0</v>
      </c>
      <c r="AL374" s="598">
        <v>0</v>
      </c>
      <c r="AM374" s="600">
        <v>0</v>
      </c>
      <c r="AN374" s="598"/>
      <c r="AO374" s="600">
        <v>0</v>
      </c>
      <c r="AP374" s="598">
        <v>0</v>
      </c>
      <c r="AQ374" s="600">
        <v>0</v>
      </c>
      <c r="AR374" s="598">
        <v>0</v>
      </c>
      <c r="AS374" s="695">
        <v>8660</v>
      </c>
      <c r="AT374" s="600">
        <v>16</v>
      </c>
      <c r="AU374" s="602">
        <v>1.8441678192715537E-3</v>
      </c>
      <c r="AV374" s="601">
        <v>8676</v>
      </c>
      <c r="AW374" s="601">
        <v>12650</v>
      </c>
      <c r="AX374" s="598">
        <v>0.68584980237154147</v>
      </c>
      <c r="AY374" s="695">
        <v>8660</v>
      </c>
      <c r="AZ374" s="600">
        <v>16</v>
      </c>
      <c r="BA374" s="601">
        <v>8676</v>
      </c>
      <c r="BB374" s="601">
        <v>3480</v>
      </c>
      <c r="BC374" s="598">
        <v>0.40184757505773672</v>
      </c>
      <c r="BD374" s="600">
        <v>17</v>
      </c>
      <c r="BE374" s="598">
        <v>1.0625</v>
      </c>
      <c r="BF374" s="601">
        <v>3497</v>
      </c>
      <c r="BG374" s="598">
        <v>0.40306592899953897</v>
      </c>
      <c r="BH374" s="600">
        <v>35</v>
      </c>
      <c r="BI374" s="598">
        <v>1.0008578781812983E-2</v>
      </c>
      <c r="BJ374" s="600">
        <v>17</v>
      </c>
      <c r="BK374" s="600">
        <v>4</v>
      </c>
      <c r="BL374" s="600">
        <v>21</v>
      </c>
      <c r="BM374" s="598">
        <v>0.6</v>
      </c>
      <c r="BN374" s="600">
        <v>3</v>
      </c>
      <c r="BO374" s="598">
        <v>8.5787818129825567E-4</v>
      </c>
      <c r="BP374" s="600">
        <v>137</v>
      </c>
      <c r="BQ374" s="598">
        <v>3.9176436945953672E-2</v>
      </c>
      <c r="BR374" s="601">
        <v>140</v>
      </c>
      <c r="BS374" s="598">
        <v>4.0034315127251932E-2</v>
      </c>
      <c r="BT374" s="600">
        <v>2</v>
      </c>
      <c r="BU374" s="598">
        <v>0.5</v>
      </c>
      <c r="BV374" s="600">
        <v>1</v>
      </c>
      <c r="BW374" s="598">
        <v>0.5</v>
      </c>
    </row>
    <row r="375" spans="1:75" s="4" customFormat="1" x14ac:dyDescent="0.2">
      <c r="A375" s="691" t="s">
        <v>1351</v>
      </c>
      <c r="B375" s="691" t="s">
        <v>1352</v>
      </c>
      <c r="C375" s="691" t="s">
        <v>1358</v>
      </c>
      <c r="D375" s="691" t="s">
        <v>515</v>
      </c>
      <c r="E375" s="691" t="s">
        <v>504</v>
      </c>
      <c r="F375" s="691" t="s">
        <v>519</v>
      </c>
      <c r="G375" s="10" t="s">
        <v>315</v>
      </c>
      <c r="H375" s="10" t="s">
        <v>1110</v>
      </c>
      <c r="I375" s="10" t="s">
        <v>935</v>
      </c>
      <c r="J375" s="591" t="s">
        <v>936</v>
      </c>
      <c r="K375" s="692"/>
      <c r="L375" s="692"/>
      <c r="M375" s="693"/>
      <c r="N375" s="692"/>
      <c r="O375" s="692"/>
      <c r="P375" s="692"/>
      <c r="Q375" s="692"/>
      <c r="R375" s="692"/>
      <c r="S375" s="692"/>
      <c r="T375" s="692"/>
      <c r="U375" s="692"/>
      <c r="V375" s="692"/>
      <c r="W375" s="692"/>
      <c r="X375" s="692"/>
      <c r="Y375" s="633"/>
      <c r="Z375" s="694">
        <v>2</v>
      </c>
      <c r="AA375" s="600">
        <v>0</v>
      </c>
      <c r="AB375" s="600">
        <v>7</v>
      </c>
      <c r="AC375" s="123">
        <v>3.5</v>
      </c>
      <c r="AD375" s="601">
        <v>3501</v>
      </c>
      <c r="AE375" s="601">
        <v>1071</v>
      </c>
      <c r="AF375" s="600">
        <v>1</v>
      </c>
      <c r="AG375" s="598">
        <v>0.14285714285714285</v>
      </c>
      <c r="AH375" s="600">
        <v>1</v>
      </c>
      <c r="AI375" s="598"/>
      <c r="AJ375" s="598"/>
      <c r="AK375" s="600">
        <v>1</v>
      </c>
      <c r="AL375" s="598">
        <v>0.5</v>
      </c>
      <c r="AM375" s="600">
        <v>1</v>
      </c>
      <c r="AN375" s="598"/>
      <c r="AO375" s="600">
        <v>0</v>
      </c>
      <c r="AP375" s="598">
        <v>0</v>
      </c>
      <c r="AQ375" s="600">
        <v>0</v>
      </c>
      <c r="AR375" s="598">
        <v>0</v>
      </c>
      <c r="AS375" s="695">
        <v>6995</v>
      </c>
      <c r="AT375" s="600">
        <v>7</v>
      </c>
      <c r="AU375" s="602">
        <v>9.9971436732362189E-4</v>
      </c>
      <c r="AV375" s="601">
        <v>7002</v>
      </c>
      <c r="AW375" s="601">
        <v>12150</v>
      </c>
      <c r="AX375" s="598">
        <v>0.57629629629629631</v>
      </c>
      <c r="AY375" s="695">
        <v>6995</v>
      </c>
      <c r="AZ375" s="600">
        <v>7</v>
      </c>
      <c r="BA375" s="601">
        <v>7002</v>
      </c>
      <c r="BB375" s="601">
        <v>2138</v>
      </c>
      <c r="BC375" s="598">
        <v>0.30564689063616868</v>
      </c>
      <c r="BD375" s="600">
        <v>4</v>
      </c>
      <c r="BE375" s="598">
        <v>0.5714285714285714</v>
      </c>
      <c r="BF375" s="601">
        <v>2142</v>
      </c>
      <c r="BG375" s="598">
        <v>0.3059125964010283</v>
      </c>
      <c r="BH375" s="600">
        <v>11</v>
      </c>
      <c r="BI375" s="598">
        <v>5.1353874883286648E-3</v>
      </c>
      <c r="BJ375" s="600">
        <v>8</v>
      </c>
      <c r="BK375" s="600">
        <v>1</v>
      </c>
      <c r="BL375" s="600">
        <v>9</v>
      </c>
      <c r="BM375" s="598">
        <v>0.81818181818181823</v>
      </c>
      <c r="BN375" s="600">
        <v>2</v>
      </c>
      <c r="BO375" s="598">
        <v>9.3370681605975728E-4</v>
      </c>
      <c r="BP375" s="600">
        <v>35</v>
      </c>
      <c r="BQ375" s="598">
        <v>1.6339869281045753E-2</v>
      </c>
      <c r="BR375" s="601">
        <v>37</v>
      </c>
      <c r="BS375" s="598">
        <v>1.727357609710551E-2</v>
      </c>
      <c r="BT375" s="600">
        <v>2</v>
      </c>
      <c r="BU375" s="598">
        <v>0.2857142857142857</v>
      </c>
      <c r="BV375" s="600">
        <v>1</v>
      </c>
      <c r="BW375" s="598">
        <v>0.5</v>
      </c>
    </row>
    <row r="376" spans="1:75" s="4" customFormat="1" x14ac:dyDescent="0.2">
      <c r="A376" s="691" t="s">
        <v>50</v>
      </c>
      <c r="B376" s="691" t="s">
        <v>51</v>
      </c>
      <c r="C376" s="691" t="s">
        <v>52</v>
      </c>
      <c r="D376" s="691" t="s">
        <v>542</v>
      </c>
      <c r="E376" s="691" t="s">
        <v>504</v>
      </c>
      <c r="F376" s="691" t="s">
        <v>519</v>
      </c>
      <c r="G376" s="10" t="s">
        <v>321</v>
      </c>
      <c r="H376" s="10" t="s">
        <v>1110</v>
      </c>
      <c r="I376" s="10" t="s">
        <v>935</v>
      </c>
      <c r="J376" s="591" t="s">
        <v>505</v>
      </c>
      <c r="K376" s="692"/>
      <c r="L376" s="692"/>
      <c r="M376" s="693"/>
      <c r="N376" s="692"/>
      <c r="O376" s="692"/>
      <c r="P376" s="692"/>
      <c r="Q376" s="692"/>
      <c r="R376" s="692"/>
      <c r="S376" s="692"/>
      <c r="T376" s="692"/>
      <c r="U376" s="692"/>
      <c r="V376" s="692"/>
      <c r="W376" s="692"/>
      <c r="X376" s="692"/>
      <c r="Y376" s="633"/>
      <c r="Z376" s="694">
        <v>2</v>
      </c>
      <c r="AA376" s="600">
        <v>0</v>
      </c>
      <c r="AB376" s="600">
        <v>10</v>
      </c>
      <c r="AC376" s="123">
        <v>5</v>
      </c>
      <c r="AD376" s="601">
        <v>34168</v>
      </c>
      <c r="AE376" s="601">
        <v>14023</v>
      </c>
      <c r="AF376" s="600"/>
      <c r="AG376" s="598"/>
      <c r="AH376" s="600"/>
      <c r="AI376" s="598"/>
      <c r="AJ376" s="598"/>
      <c r="AK376" s="600"/>
      <c r="AL376" s="598"/>
      <c r="AM376" s="600"/>
      <c r="AN376" s="598"/>
      <c r="AO376" s="600">
        <v>2</v>
      </c>
      <c r="AP376" s="598">
        <v>0.2</v>
      </c>
      <c r="AQ376" s="600">
        <v>1</v>
      </c>
      <c r="AR376" s="598">
        <v>0.5</v>
      </c>
      <c r="AS376" s="695">
        <v>68336</v>
      </c>
      <c r="AT376" s="600"/>
      <c r="AU376" s="602"/>
      <c r="AV376" s="601">
        <v>68336</v>
      </c>
      <c r="AW376" s="601"/>
      <c r="AX376" s="598"/>
      <c r="AY376" s="695">
        <v>68336</v>
      </c>
      <c r="AZ376" s="600"/>
      <c r="BA376" s="601">
        <v>68336</v>
      </c>
      <c r="BB376" s="601">
        <v>28046</v>
      </c>
      <c r="BC376" s="598">
        <v>0.41041325216576913</v>
      </c>
      <c r="BD376" s="600"/>
      <c r="BE376" s="598"/>
      <c r="BF376" s="601">
        <v>28046</v>
      </c>
      <c r="BG376" s="598">
        <v>0.41041325216576913</v>
      </c>
      <c r="BH376" s="600">
        <v>230</v>
      </c>
      <c r="BI376" s="598">
        <v>8.2008129501533189E-3</v>
      </c>
      <c r="BJ376" s="600">
        <v>215</v>
      </c>
      <c r="BK376" s="600"/>
      <c r="BL376" s="600">
        <v>215</v>
      </c>
      <c r="BM376" s="598">
        <v>0.93478260869565222</v>
      </c>
      <c r="BN376" s="600">
        <v>296</v>
      </c>
      <c r="BO376" s="598">
        <v>1.0554089709762533E-2</v>
      </c>
      <c r="BP376" s="600">
        <v>1387</v>
      </c>
      <c r="BQ376" s="598">
        <v>4.9454467660272408E-2</v>
      </c>
      <c r="BR376" s="601">
        <v>1683</v>
      </c>
      <c r="BS376" s="598">
        <v>6.0008557370034944E-2</v>
      </c>
      <c r="BT376" s="600">
        <v>2</v>
      </c>
      <c r="BU376" s="598">
        <v>0.2</v>
      </c>
      <c r="BV376" s="600">
        <v>0</v>
      </c>
      <c r="BW376" s="598">
        <v>0</v>
      </c>
    </row>
    <row r="377" spans="1:75" s="4" customFormat="1" x14ac:dyDescent="0.2">
      <c r="A377" s="691" t="s">
        <v>50</v>
      </c>
      <c r="B377" s="691" t="s">
        <v>51</v>
      </c>
      <c r="C377" s="691" t="s">
        <v>53</v>
      </c>
      <c r="D377" s="691" t="s">
        <v>542</v>
      </c>
      <c r="E377" s="691" t="s">
        <v>504</v>
      </c>
      <c r="F377" s="691" t="s">
        <v>519</v>
      </c>
      <c r="G377" s="10" t="s">
        <v>320</v>
      </c>
      <c r="H377" s="10" t="s">
        <v>1110</v>
      </c>
      <c r="I377" s="10" t="s">
        <v>935</v>
      </c>
      <c r="J377" s="591" t="s">
        <v>505</v>
      </c>
      <c r="K377" s="692"/>
      <c r="L377" s="692"/>
      <c r="M377" s="693"/>
      <c r="N377" s="692"/>
      <c r="O377" s="692"/>
      <c r="P377" s="692"/>
      <c r="Q377" s="692"/>
      <c r="R377" s="692"/>
      <c r="S377" s="692"/>
      <c r="T377" s="692"/>
      <c r="U377" s="692"/>
      <c r="V377" s="692"/>
      <c r="W377" s="692"/>
      <c r="X377" s="692"/>
      <c r="Y377" s="633"/>
      <c r="Z377" s="694">
        <v>1</v>
      </c>
      <c r="AA377" s="600">
        <v>0</v>
      </c>
      <c r="AB377" s="600">
        <v>3</v>
      </c>
      <c r="AC377" s="123">
        <v>3</v>
      </c>
      <c r="AD377" s="601">
        <v>33360</v>
      </c>
      <c r="AE377" s="601">
        <v>12913</v>
      </c>
      <c r="AF377" s="600"/>
      <c r="AG377" s="598"/>
      <c r="AH377" s="600"/>
      <c r="AI377" s="598"/>
      <c r="AJ377" s="598"/>
      <c r="AK377" s="600"/>
      <c r="AL377" s="598"/>
      <c r="AM377" s="600"/>
      <c r="AN377" s="598"/>
      <c r="AO377" s="600">
        <v>1</v>
      </c>
      <c r="AP377" s="598">
        <v>0.33333333333333331</v>
      </c>
      <c r="AQ377" s="600">
        <v>1</v>
      </c>
      <c r="AR377" s="598">
        <v>1</v>
      </c>
      <c r="AS377" s="695">
        <v>33360</v>
      </c>
      <c r="AT377" s="600"/>
      <c r="AU377" s="602"/>
      <c r="AV377" s="601">
        <v>33360</v>
      </c>
      <c r="AW377" s="601"/>
      <c r="AX377" s="598"/>
      <c r="AY377" s="695">
        <v>33360</v>
      </c>
      <c r="AZ377" s="600"/>
      <c r="BA377" s="601">
        <v>33360</v>
      </c>
      <c r="BB377" s="601">
        <v>12913</v>
      </c>
      <c r="BC377" s="598">
        <v>0.38708033573141487</v>
      </c>
      <c r="BD377" s="600"/>
      <c r="BE377" s="598"/>
      <c r="BF377" s="601">
        <v>12913</v>
      </c>
      <c r="BG377" s="598">
        <v>0.38708033573141487</v>
      </c>
      <c r="BH377" s="600">
        <v>189</v>
      </c>
      <c r="BI377" s="598">
        <v>1.463641291721521E-2</v>
      </c>
      <c r="BJ377" s="600">
        <v>164</v>
      </c>
      <c r="BK377" s="600"/>
      <c r="BL377" s="600">
        <v>164</v>
      </c>
      <c r="BM377" s="598">
        <v>0.86772486772486768</v>
      </c>
      <c r="BN377" s="600">
        <v>1005</v>
      </c>
      <c r="BO377" s="598">
        <v>7.7828544877255476E-2</v>
      </c>
      <c r="BP377" s="600">
        <v>1051</v>
      </c>
      <c r="BQ377" s="598">
        <v>8.139084643382638E-2</v>
      </c>
      <c r="BR377" s="601">
        <v>2056</v>
      </c>
      <c r="BS377" s="598">
        <v>0.15921939131108184</v>
      </c>
      <c r="BT377" s="600">
        <v>0</v>
      </c>
      <c r="BU377" s="598">
        <v>0</v>
      </c>
      <c r="BV377" s="600">
        <v>0</v>
      </c>
      <c r="BW377" s="598">
        <v>0</v>
      </c>
    </row>
    <row r="378" spans="1:75" s="4" customFormat="1" x14ac:dyDescent="0.2">
      <c r="A378" s="691" t="s">
        <v>50</v>
      </c>
      <c r="B378" s="691" t="s">
        <v>51</v>
      </c>
      <c r="C378" s="691" t="s">
        <v>54</v>
      </c>
      <c r="D378" s="691" t="s">
        <v>542</v>
      </c>
      <c r="E378" s="691" t="s">
        <v>504</v>
      </c>
      <c r="F378" s="691" t="s">
        <v>519</v>
      </c>
      <c r="G378" s="10" t="s">
        <v>320</v>
      </c>
      <c r="H378" s="10" t="s">
        <v>1110</v>
      </c>
      <c r="I378" s="10" t="s">
        <v>935</v>
      </c>
      <c r="J378" s="591" t="s">
        <v>505</v>
      </c>
      <c r="K378" s="692"/>
      <c r="L378" s="692"/>
      <c r="M378" s="693"/>
      <c r="N378" s="692"/>
      <c r="O378" s="692"/>
      <c r="P378" s="692"/>
      <c r="Q378" s="692"/>
      <c r="R378" s="692"/>
      <c r="S378" s="692"/>
      <c r="T378" s="692"/>
      <c r="U378" s="692"/>
      <c r="V378" s="692"/>
      <c r="W378" s="692"/>
      <c r="X378" s="692"/>
      <c r="Y378" s="633"/>
      <c r="Z378" s="694">
        <v>1</v>
      </c>
      <c r="AA378" s="600">
        <v>0</v>
      </c>
      <c r="AB378" s="600">
        <v>2</v>
      </c>
      <c r="AC378" s="123">
        <v>2</v>
      </c>
      <c r="AD378" s="601">
        <v>27612</v>
      </c>
      <c r="AE378" s="601">
        <v>11419</v>
      </c>
      <c r="AF378" s="600"/>
      <c r="AG378" s="598"/>
      <c r="AH378" s="600"/>
      <c r="AI378" s="598"/>
      <c r="AJ378" s="598"/>
      <c r="AK378" s="600"/>
      <c r="AL378" s="598"/>
      <c r="AM378" s="600"/>
      <c r="AN378" s="598"/>
      <c r="AO378" s="600">
        <v>1</v>
      </c>
      <c r="AP378" s="598">
        <v>0.5</v>
      </c>
      <c r="AQ378" s="600">
        <v>1</v>
      </c>
      <c r="AR378" s="598">
        <v>1</v>
      </c>
      <c r="AS378" s="695">
        <v>27612</v>
      </c>
      <c r="AT378" s="600"/>
      <c r="AU378" s="602"/>
      <c r="AV378" s="601">
        <v>27612</v>
      </c>
      <c r="AW378" s="601"/>
      <c r="AX378" s="598"/>
      <c r="AY378" s="695">
        <v>27612</v>
      </c>
      <c r="AZ378" s="600"/>
      <c r="BA378" s="601">
        <v>27612</v>
      </c>
      <c r="BB378" s="601">
        <v>11419</v>
      </c>
      <c r="BC378" s="598">
        <v>0.41355207880631611</v>
      </c>
      <c r="BD378" s="600"/>
      <c r="BE378" s="598"/>
      <c r="BF378" s="601">
        <v>11419</v>
      </c>
      <c r="BG378" s="598">
        <v>0.41355207880631611</v>
      </c>
      <c r="BH378" s="600">
        <v>75</v>
      </c>
      <c r="BI378" s="598">
        <v>6.5680007005867415E-3</v>
      </c>
      <c r="BJ378" s="600">
        <v>70</v>
      </c>
      <c r="BK378" s="600"/>
      <c r="BL378" s="600">
        <v>70</v>
      </c>
      <c r="BM378" s="598">
        <v>0.93333333333333335</v>
      </c>
      <c r="BN378" s="600">
        <v>17</v>
      </c>
      <c r="BO378" s="598">
        <v>1.4887468254663281E-3</v>
      </c>
      <c r="BP378" s="600">
        <v>1366</v>
      </c>
      <c r="BQ378" s="598">
        <v>0.11962518609335318</v>
      </c>
      <c r="BR378" s="601">
        <v>1383</v>
      </c>
      <c r="BS378" s="598">
        <v>0.12111393291881951</v>
      </c>
      <c r="BT378" s="600">
        <v>0</v>
      </c>
      <c r="BU378" s="598">
        <v>0</v>
      </c>
      <c r="BV378" s="600">
        <v>0</v>
      </c>
      <c r="BW378" s="598">
        <v>0</v>
      </c>
    </row>
    <row r="379" spans="1:75" s="4" customFormat="1" x14ac:dyDescent="0.2">
      <c r="A379" s="691" t="s">
        <v>50</v>
      </c>
      <c r="B379" s="691" t="s">
        <v>51</v>
      </c>
      <c r="C379" s="691" t="s">
        <v>55</v>
      </c>
      <c r="D379" s="691" t="s">
        <v>542</v>
      </c>
      <c r="E379" s="691" t="s">
        <v>504</v>
      </c>
      <c r="F379" s="691" t="s">
        <v>519</v>
      </c>
      <c r="G379" s="10" t="s">
        <v>320</v>
      </c>
      <c r="H379" s="10" t="s">
        <v>1110</v>
      </c>
      <c r="I379" s="10" t="s">
        <v>935</v>
      </c>
      <c r="J379" s="591" t="s">
        <v>505</v>
      </c>
      <c r="K379" s="692"/>
      <c r="L379" s="692"/>
      <c r="M379" s="693"/>
      <c r="N379" s="692"/>
      <c r="O379" s="692"/>
      <c r="P379" s="692"/>
      <c r="Q379" s="692"/>
      <c r="R379" s="692"/>
      <c r="S379" s="692"/>
      <c r="T379" s="692"/>
      <c r="U379" s="692"/>
      <c r="V379" s="692"/>
      <c r="W379" s="692"/>
      <c r="X379" s="692"/>
      <c r="Y379" s="633"/>
      <c r="Z379" s="694">
        <v>1</v>
      </c>
      <c r="AA379" s="600">
        <v>0</v>
      </c>
      <c r="AB379" s="600">
        <v>3</v>
      </c>
      <c r="AC379" s="123">
        <v>3</v>
      </c>
      <c r="AD379" s="601">
        <v>29539</v>
      </c>
      <c r="AE379" s="601">
        <v>11326</v>
      </c>
      <c r="AF379" s="600"/>
      <c r="AG379" s="598"/>
      <c r="AH379" s="600"/>
      <c r="AI379" s="598"/>
      <c r="AJ379" s="598"/>
      <c r="AK379" s="600"/>
      <c r="AL379" s="598"/>
      <c r="AM379" s="600"/>
      <c r="AN379" s="598"/>
      <c r="AO379" s="600">
        <v>1</v>
      </c>
      <c r="AP379" s="598">
        <v>0.33333333333333331</v>
      </c>
      <c r="AQ379" s="600">
        <v>1</v>
      </c>
      <c r="AR379" s="598">
        <v>1</v>
      </c>
      <c r="AS379" s="695">
        <v>29539</v>
      </c>
      <c r="AT379" s="600"/>
      <c r="AU379" s="602"/>
      <c r="AV379" s="601">
        <v>29539</v>
      </c>
      <c r="AW379" s="601"/>
      <c r="AX379" s="598"/>
      <c r="AY379" s="695">
        <v>29539</v>
      </c>
      <c r="AZ379" s="600"/>
      <c r="BA379" s="601">
        <v>29539</v>
      </c>
      <c r="BB379" s="601">
        <v>11326</v>
      </c>
      <c r="BC379" s="598">
        <v>0.38342530214292969</v>
      </c>
      <c r="BD379" s="600"/>
      <c r="BE379" s="598"/>
      <c r="BF379" s="601">
        <v>11326</v>
      </c>
      <c r="BG379" s="598">
        <v>0.38342530214292969</v>
      </c>
      <c r="BH379" s="600">
        <v>44</v>
      </c>
      <c r="BI379" s="598">
        <v>3.8848666784389897E-3</v>
      </c>
      <c r="BJ379" s="600">
        <v>38</v>
      </c>
      <c r="BK379" s="600"/>
      <c r="BL379" s="600">
        <v>38</v>
      </c>
      <c r="BM379" s="598">
        <v>0.86363636363636365</v>
      </c>
      <c r="BN379" s="600">
        <v>737</v>
      </c>
      <c r="BO379" s="598">
        <v>6.5071516863853082E-2</v>
      </c>
      <c r="BP379" s="600">
        <v>1222</v>
      </c>
      <c r="BQ379" s="598">
        <v>0.10789334275119195</v>
      </c>
      <c r="BR379" s="601">
        <v>1959</v>
      </c>
      <c r="BS379" s="598">
        <v>0.17296485961504504</v>
      </c>
      <c r="BT379" s="600">
        <v>1</v>
      </c>
      <c r="BU379" s="598">
        <v>0.33333333333333331</v>
      </c>
      <c r="BV379" s="600">
        <v>0</v>
      </c>
      <c r="BW379" s="598">
        <v>0</v>
      </c>
    </row>
    <row r="380" spans="1:75" s="4" customFormat="1" x14ac:dyDescent="0.2">
      <c r="A380" s="691" t="s">
        <v>50</v>
      </c>
      <c r="B380" s="691" t="s">
        <v>56</v>
      </c>
      <c r="C380" s="691" t="s">
        <v>57</v>
      </c>
      <c r="D380" s="691" t="s">
        <v>542</v>
      </c>
      <c r="E380" s="691" t="s">
        <v>518</v>
      </c>
      <c r="F380" s="691" t="s">
        <v>519</v>
      </c>
      <c r="G380" s="10" t="s">
        <v>320</v>
      </c>
      <c r="H380" s="10" t="s">
        <v>1110</v>
      </c>
      <c r="I380" s="10" t="s">
        <v>935</v>
      </c>
      <c r="J380" s="591" t="s">
        <v>505</v>
      </c>
      <c r="K380" s="692"/>
      <c r="L380" s="692"/>
      <c r="M380" s="693"/>
      <c r="N380" s="692"/>
      <c r="O380" s="692"/>
      <c r="P380" s="692"/>
      <c r="Q380" s="692"/>
      <c r="R380" s="692"/>
      <c r="S380" s="692"/>
      <c r="T380" s="692"/>
      <c r="U380" s="692"/>
      <c r="V380" s="692"/>
      <c r="W380" s="692"/>
      <c r="X380" s="692"/>
      <c r="Y380" s="633"/>
      <c r="Z380" s="694">
        <v>4</v>
      </c>
      <c r="AA380" s="600">
        <v>0</v>
      </c>
      <c r="AB380" s="600">
        <v>9</v>
      </c>
      <c r="AC380" s="123">
        <v>2.25</v>
      </c>
      <c r="AD380" s="601">
        <v>5137.75</v>
      </c>
      <c r="AE380" s="601">
        <v>1925</v>
      </c>
      <c r="AF380" s="600"/>
      <c r="AG380" s="598"/>
      <c r="AH380" s="600"/>
      <c r="AI380" s="598"/>
      <c r="AJ380" s="598"/>
      <c r="AK380" s="600"/>
      <c r="AL380" s="598"/>
      <c r="AM380" s="600"/>
      <c r="AN380" s="598"/>
      <c r="AO380" s="600">
        <v>4</v>
      </c>
      <c r="AP380" s="598">
        <v>0.44444444444444442</v>
      </c>
      <c r="AQ380" s="600">
        <v>3</v>
      </c>
      <c r="AR380" s="598">
        <v>0.75</v>
      </c>
      <c r="AS380" s="695">
        <v>20551</v>
      </c>
      <c r="AT380" s="600"/>
      <c r="AU380" s="602"/>
      <c r="AV380" s="601">
        <v>20551</v>
      </c>
      <c r="AW380" s="601"/>
      <c r="AX380" s="598"/>
      <c r="AY380" s="695">
        <v>20551</v>
      </c>
      <c r="AZ380" s="695"/>
      <c r="BA380" s="601">
        <v>20551</v>
      </c>
      <c r="BB380" s="601">
        <v>7700</v>
      </c>
      <c r="BC380" s="598">
        <v>0.37467763125881953</v>
      </c>
      <c r="BD380" s="600"/>
      <c r="BE380" s="598"/>
      <c r="BF380" s="601">
        <v>7700</v>
      </c>
      <c r="BG380" s="598">
        <v>0.37467763125881953</v>
      </c>
      <c r="BH380" s="600">
        <v>152</v>
      </c>
      <c r="BI380" s="598">
        <v>1.9740259740259742E-2</v>
      </c>
      <c r="BJ380" s="600">
        <v>147</v>
      </c>
      <c r="BK380" s="600"/>
      <c r="BL380" s="600">
        <v>147</v>
      </c>
      <c r="BM380" s="598">
        <v>0.96710526315789469</v>
      </c>
      <c r="BN380" s="600">
        <v>193</v>
      </c>
      <c r="BO380" s="598">
        <v>2.5064935064935064E-2</v>
      </c>
      <c r="BP380" s="600">
        <v>237</v>
      </c>
      <c r="BQ380" s="598">
        <v>3.0779220779220778E-2</v>
      </c>
      <c r="BR380" s="601">
        <v>430</v>
      </c>
      <c r="BS380" s="598">
        <v>5.5844155844155842E-2</v>
      </c>
      <c r="BT380" s="600">
        <v>3</v>
      </c>
      <c r="BU380" s="598">
        <v>0.33333333333333331</v>
      </c>
      <c r="BV380" s="600">
        <v>2</v>
      </c>
      <c r="BW380" s="598">
        <v>0.5</v>
      </c>
    </row>
    <row r="381" spans="1:75" s="4" customFormat="1" x14ac:dyDescent="0.2">
      <c r="A381" s="691" t="s">
        <v>50</v>
      </c>
      <c r="B381" s="691" t="s">
        <v>56</v>
      </c>
      <c r="C381" s="691" t="s">
        <v>58</v>
      </c>
      <c r="D381" s="691" t="s">
        <v>542</v>
      </c>
      <c r="E381" s="691" t="s">
        <v>518</v>
      </c>
      <c r="F381" s="691" t="s">
        <v>519</v>
      </c>
      <c r="G381" s="10" t="s">
        <v>320</v>
      </c>
      <c r="H381" s="10" t="s">
        <v>1110</v>
      </c>
      <c r="I381" s="10" t="s">
        <v>935</v>
      </c>
      <c r="J381" s="591" t="s">
        <v>505</v>
      </c>
      <c r="K381" s="692"/>
      <c r="L381" s="692"/>
      <c r="M381" s="693"/>
      <c r="N381" s="692"/>
      <c r="O381" s="692"/>
      <c r="P381" s="692"/>
      <c r="Q381" s="692"/>
      <c r="R381" s="692"/>
      <c r="S381" s="692"/>
      <c r="T381" s="692"/>
      <c r="U381" s="692"/>
      <c r="V381" s="692"/>
      <c r="W381" s="692"/>
      <c r="X381" s="692"/>
      <c r="Y381" s="633"/>
      <c r="Z381" s="694">
        <v>2</v>
      </c>
      <c r="AA381" s="600">
        <v>0</v>
      </c>
      <c r="AB381" s="600">
        <v>4</v>
      </c>
      <c r="AC381" s="123">
        <v>2</v>
      </c>
      <c r="AD381" s="601">
        <v>6404.5</v>
      </c>
      <c r="AE381" s="601">
        <v>2607</v>
      </c>
      <c r="AF381" s="600"/>
      <c r="AG381" s="598"/>
      <c r="AH381" s="600"/>
      <c r="AI381" s="598"/>
      <c r="AJ381" s="598"/>
      <c r="AK381" s="600"/>
      <c r="AL381" s="598"/>
      <c r="AM381" s="600"/>
      <c r="AN381" s="598"/>
      <c r="AO381" s="600">
        <v>2</v>
      </c>
      <c r="AP381" s="598">
        <v>0.5</v>
      </c>
      <c r="AQ381" s="600">
        <v>1</v>
      </c>
      <c r="AR381" s="598">
        <v>0.5</v>
      </c>
      <c r="AS381" s="695">
        <v>12809</v>
      </c>
      <c r="AT381" s="600"/>
      <c r="AU381" s="602"/>
      <c r="AV381" s="601">
        <v>12809</v>
      </c>
      <c r="AW381" s="601"/>
      <c r="AX381" s="598"/>
      <c r="AY381" s="695">
        <v>12809</v>
      </c>
      <c r="AZ381" s="695"/>
      <c r="BA381" s="601">
        <v>12809</v>
      </c>
      <c r="BB381" s="601">
        <v>5214</v>
      </c>
      <c r="BC381" s="598">
        <v>0.40705753766882663</v>
      </c>
      <c r="BD381" s="600"/>
      <c r="BE381" s="598"/>
      <c r="BF381" s="601">
        <v>5214</v>
      </c>
      <c r="BG381" s="598">
        <v>0.40705753766882663</v>
      </c>
      <c r="BH381" s="600">
        <v>20</v>
      </c>
      <c r="BI381" s="598">
        <v>3.8358266206367474E-3</v>
      </c>
      <c r="BJ381" s="600">
        <v>17</v>
      </c>
      <c r="BK381" s="600"/>
      <c r="BL381" s="600">
        <v>17</v>
      </c>
      <c r="BM381" s="598">
        <v>0.85</v>
      </c>
      <c r="BN381" s="600">
        <v>18</v>
      </c>
      <c r="BO381" s="598">
        <v>3.4522439585730723E-3</v>
      </c>
      <c r="BP381" s="600">
        <v>204</v>
      </c>
      <c r="BQ381" s="598">
        <v>3.9125431530494824E-2</v>
      </c>
      <c r="BR381" s="601">
        <v>222</v>
      </c>
      <c r="BS381" s="598">
        <v>4.2577675489067893E-2</v>
      </c>
      <c r="BT381" s="600">
        <v>2</v>
      </c>
      <c r="BU381" s="598">
        <v>0.5</v>
      </c>
      <c r="BV381" s="600">
        <v>1</v>
      </c>
      <c r="BW381" s="598">
        <v>0.5</v>
      </c>
    </row>
    <row r="382" spans="1:75" s="4" customFormat="1" x14ac:dyDescent="0.2">
      <c r="A382" s="691" t="s">
        <v>50</v>
      </c>
      <c r="B382" s="691" t="s">
        <v>59</v>
      </c>
      <c r="C382" s="691" t="s">
        <v>502</v>
      </c>
      <c r="D382" s="691" t="s">
        <v>509</v>
      </c>
      <c r="E382" s="691" t="s">
        <v>518</v>
      </c>
      <c r="F382" s="691" t="s">
        <v>519</v>
      </c>
      <c r="G382" s="10" t="s">
        <v>320</v>
      </c>
      <c r="H382" s="10" t="s">
        <v>1110</v>
      </c>
      <c r="I382" s="10" t="s">
        <v>935</v>
      </c>
      <c r="J382" s="591" t="s">
        <v>505</v>
      </c>
      <c r="K382" s="692" t="s">
        <v>1213</v>
      </c>
      <c r="L382" s="699" t="s">
        <v>1300</v>
      </c>
      <c r="M382" s="699" t="s">
        <v>1310</v>
      </c>
      <c r="N382" s="692" t="s">
        <v>1211</v>
      </c>
      <c r="O382" s="692"/>
      <c r="P382" s="692" t="s">
        <v>1211</v>
      </c>
      <c r="Q382" s="692"/>
      <c r="R382" s="692" t="s">
        <v>913</v>
      </c>
      <c r="S382" s="696">
        <v>33389</v>
      </c>
      <c r="T382" s="696">
        <v>475</v>
      </c>
      <c r="U382" s="696">
        <v>189</v>
      </c>
      <c r="V382" s="696">
        <v>189</v>
      </c>
      <c r="W382" s="696">
        <v>164</v>
      </c>
      <c r="X382" s="696">
        <v>0</v>
      </c>
      <c r="Y382" s="633"/>
      <c r="Z382" s="694">
        <v>1</v>
      </c>
      <c r="AA382" s="600">
        <v>0</v>
      </c>
      <c r="AB382" s="600">
        <v>5</v>
      </c>
      <c r="AC382" s="123">
        <v>5</v>
      </c>
      <c r="AD382" s="601">
        <v>33389</v>
      </c>
      <c r="AE382" s="601">
        <v>12936</v>
      </c>
      <c r="AF382" s="600">
        <v>4</v>
      </c>
      <c r="AG382" s="598">
        <v>0.8</v>
      </c>
      <c r="AH382" s="600">
        <v>3</v>
      </c>
      <c r="AI382" s="598" t="s">
        <v>1215</v>
      </c>
      <c r="AJ382" s="598" t="s">
        <v>434</v>
      </c>
      <c r="AK382" s="600">
        <v>1</v>
      </c>
      <c r="AL382" s="598">
        <v>1</v>
      </c>
      <c r="AM382" s="600">
        <v>1</v>
      </c>
      <c r="AN382" s="598"/>
      <c r="AO382" s="600"/>
      <c r="AP382" s="598"/>
      <c r="AQ382" s="600"/>
      <c r="AR382" s="598"/>
      <c r="AS382" s="695">
        <v>33360</v>
      </c>
      <c r="AT382" s="600">
        <v>29</v>
      </c>
      <c r="AU382" s="602">
        <v>8.6854952229776269E-4</v>
      </c>
      <c r="AV382" s="601">
        <v>33389</v>
      </c>
      <c r="AW382" s="601">
        <v>50750</v>
      </c>
      <c r="AX382" s="598">
        <v>0.65791133004926106</v>
      </c>
      <c r="AY382" s="695">
        <v>33360</v>
      </c>
      <c r="AZ382" s="600">
        <v>29</v>
      </c>
      <c r="BA382" s="601">
        <v>33389</v>
      </c>
      <c r="BB382" s="601">
        <v>12914</v>
      </c>
      <c r="BC382" s="598">
        <v>0.38711031175059951</v>
      </c>
      <c r="BD382" s="600">
        <v>22</v>
      </c>
      <c r="BE382" s="598">
        <v>0.75862068965517238</v>
      </c>
      <c r="BF382" s="601">
        <v>12936</v>
      </c>
      <c r="BG382" s="598">
        <v>0.38743298691185718</v>
      </c>
      <c r="BH382" s="600">
        <v>189</v>
      </c>
      <c r="BI382" s="598">
        <v>1.461038961038961E-2</v>
      </c>
      <c r="BJ382" s="600">
        <v>164</v>
      </c>
      <c r="BK382" s="600">
        <v>0</v>
      </c>
      <c r="BL382" s="600">
        <v>164</v>
      </c>
      <c r="BM382" s="598">
        <v>0.86772486772486768</v>
      </c>
      <c r="BN382" s="600">
        <v>99</v>
      </c>
      <c r="BO382" s="598">
        <v>7.6530612244897957E-3</v>
      </c>
      <c r="BP382" s="600">
        <v>179</v>
      </c>
      <c r="BQ382" s="598">
        <v>1.3837353123067409E-2</v>
      </c>
      <c r="BR382" s="601">
        <v>278</v>
      </c>
      <c r="BS382" s="598">
        <v>2.1490414347557205E-2</v>
      </c>
      <c r="BT382" s="600">
        <v>2</v>
      </c>
      <c r="BU382" s="598">
        <v>0.4</v>
      </c>
      <c r="BV382" s="600">
        <v>1</v>
      </c>
      <c r="BW382" s="598">
        <v>1</v>
      </c>
    </row>
    <row r="383" spans="1:75" s="4" customFormat="1" x14ac:dyDescent="0.2">
      <c r="A383" s="691" t="s">
        <v>50</v>
      </c>
      <c r="B383" s="691" t="s">
        <v>59</v>
      </c>
      <c r="C383" s="691" t="s">
        <v>514</v>
      </c>
      <c r="D383" s="691" t="s">
        <v>527</v>
      </c>
      <c r="E383" s="691" t="s">
        <v>518</v>
      </c>
      <c r="F383" s="691" t="s">
        <v>519</v>
      </c>
      <c r="G383" s="10" t="s">
        <v>320</v>
      </c>
      <c r="H383" s="10" t="s">
        <v>1110</v>
      </c>
      <c r="I383" s="10" t="s">
        <v>935</v>
      </c>
      <c r="J383" s="591" t="s">
        <v>505</v>
      </c>
      <c r="K383" s="692"/>
      <c r="L383" s="692"/>
      <c r="M383" s="693"/>
      <c r="N383" s="692"/>
      <c r="O383" s="692"/>
      <c r="P383" s="692"/>
      <c r="Q383" s="692"/>
      <c r="R383" s="692"/>
      <c r="S383" s="692"/>
      <c r="T383" s="692"/>
      <c r="U383" s="692"/>
      <c r="V383" s="692"/>
      <c r="W383" s="692"/>
      <c r="X383" s="692"/>
      <c r="Y383" s="633"/>
      <c r="Z383" s="694">
        <v>5</v>
      </c>
      <c r="AA383" s="600">
        <v>0</v>
      </c>
      <c r="AB383" s="600">
        <v>8</v>
      </c>
      <c r="AC383" s="123">
        <v>1.6</v>
      </c>
      <c r="AD383" s="601">
        <v>2248</v>
      </c>
      <c r="AE383" s="601">
        <v>753.8</v>
      </c>
      <c r="AF383" s="600">
        <v>3</v>
      </c>
      <c r="AG383" s="598">
        <v>0.375</v>
      </c>
      <c r="AH383" s="600">
        <v>0</v>
      </c>
      <c r="AI383" s="598"/>
      <c r="AJ383" s="598"/>
      <c r="AK383" s="600">
        <v>2</v>
      </c>
      <c r="AL383" s="598">
        <v>0.4</v>
      </c>
      <c r="AM383" s="600">
        <v>2</v>
      </c>
      <c r="AN383" s="598"/>
      <c r="AO383" s="600">
        <v>0</v>
      </c>
      <c r="AP383" s="598">
        <v>0</v>
      </c>
      <c r="AQ383" s="600">
        <v>0</v>
      </c>
      <c r="AR383" s="598">
        <v>0</v>
      </c>
      <c r="AS383" s="695">
        <v>11234</v>
      </c>
      <c r="AT383" s="600">
        <v>6</v>
      </c>
      <c r="AU383" s="602">
        <v>5.338078291814947E-4</v>
      </c>
      <c r="AV383" s="601">
        <v>11240</v>
      </c>
      <c r="AW383" s="601">
        <v>18500</v>
      </c>
      <c r="AX383" s="598">
        <v>0.60756756756756758</v>
      </c>
      <c r="AY383" s="695">
        <v>11234</v>
      </c>
      <c r="AZ383" s="600">
        <v>6</v>
      </c>
      <c r="BA383" s="601">
        <v>11240</v>
      </c>
      <c r="BB383" s="601">
        <v>3765</v>
      </c>
      <c r="BC383" s="598">
        <v>0.335143314936799</v>
      </c>
      <c r="BD383" s="600">
        <v>4</v>
      </c>
      <c r="BE383" s="598">
        <v>0.66666666666666663</v>
      </c>
      <c r="BF383" s="601">
        <v>3769</v>
      </c>
      <c r="BG383" s="598">
        <v>0.33532028469750891</v>
      </c>
      <c r="BH383" s="600">
        <v>90</v>
      </c>
      <c r="BI383" s="598">
        <v>2.3879013000795968E-2</v>
      </c>
      <c r="BJ383" s="600">
        <v>83</v>
      </c>
      <c r="BK383" s="600">
        <v>0</v>
      </c>
      <c r="BL383" s="600">
        <v>83</v>
      </c>
      <c r="BM383" s="598">
        <v>0.92222222222222228</v>
      </c>
      <c r="BN383" s="600">
        <v>133</v>
      </c>
      <c r="BO383" s="598">
        <v>3.5287874767842932E-2</v>
      </c>
      <c r="BP383" s="600">
        <v>78</v>
      </c>
      <c r="BQ383" s="598">
        <v>2.0695144600689837E-2</v>
      </c>
      <c r="BR383" s="601">
        <v>211</v>
      </c>
      <c r="BS383" s="598">
        <v>5.5983019368532769E-2</v>
      </c>
      <c r="BT383" s="600">
        <v>2</v>
      </c>
      <c r="BU383" s="598">
        <v>0.25</v>
      </c>
      <c r="BV383" s="600">
        <v>2</v>
      </c>
      <c r="BW383" s="598">
        <v>0.4</v>
      </c>
    </row>
    <row r="384" spans="1:75" s="4" customFormat="1" x14ac:dyDescent="0.2">
      <c r="A384" s="691" t="s">
        <v>50</v>
      </c>
      <c r="B384" s="691" t="s">
        <v>59</v>
      </c>
      <c r="C384" s="691" t="s">
        <v>623</v>
      </c>
      <c r="D384" s="691" t="s">
        <v>527</v>
      </c>
      <c r="E384" s="691" t="s">
        <v>518</v>
      </c>
      <c r="F384" s="691" t="s">
        <v>519</v>
      </c>
      <c r="G384" s="10" t="s">
        <v>320</v>
      </c>
      <c r="H384" s="10" t="s">
        <v>1110</v>
      </c>
      <c r="I384" s="10" t="s">
        <v>935</v>
      </c>
      <c r="J384" s="591" t="s">
        <v>505</v>
      </c>
      <c r="K384" s="692"/>
      <c r="L384" s="692"/>
      <c r="M384" s="693"/>
      <c r="N384" s="692"/>
      <c r="O384" s="692"/>
      <c r="P384" s="692"/>
      <c r="Q384" s="692"/>
      <c r="R384" s="692"/>
      <c r="S384" s="692"/>
      <c r="T384" s="692"/>
      <c r="U384" s="692"/>
      <c r="V384" s="692"/>
      <c r="W384" s="692"/>
      <c r="X384" s="692"/>
      <c r="Y384" s="633"/>
      <c r="Z384" s="694">
        <v>5</v>
      </c>
      <c r="AA384" s="600">
        <v>0</v>
      </c>
      <c r="AB384" s="600">
        <v>9</v>
      </c>
      <c r="AC384" s="123">
        <v>1.8</v>
      </c>
      <c r="AD384" s="601">
        <v>2905</v>
      </c>
      <c r="AE384" s="601">
        <v>1206.4000000000001</v>
      </c>
      <c r="AF384" s="600">
        <v>5</v>
      </c>
      <c r="AG384" s="598">
        <v>0.55555555555555558</v>
      </c>
      <c r="AH384" s="600">
        <v>2</v>
      </c>
      <c r="AI384" s="598"/>
      <c r="AJ384" s="598"/>
      <c r="AK384" s="600">
        <v>3</v>
      </c>
      <c r="AL384" s="598">
        <v>0.6</v>
      </c>
      <c r="AM384" s="600">
        <v>3</v>
      </c>
      <c r="AN384" s="598"/>
      <c r="AO384" s="600">
        <v>0</v>
      </c>
      <c r="AP384" s="598">
        <v>0</v>
      </c>
      <c r="AQ384" s="600">
        <v>0</v>
      </c>
      <c r="AR384" s="598">
        <v>0</v>
      </c>
      <c r="AS384" s="695">
        <v>14512</v>
      </c>
      <c r="AT384" s="600">
        <v>13</v>
      </c>
      <c r="AU384" s="602">
        <v>8.9500860585197935E-4</v>
      </c>
      <c r="AV384" s="601">
        <v>14525</v>
      </c>
      <c r="AW384" s="601">
        <v>20400</v>
      </c>
      <c r="AX384" s="598">
        <v>0.71200980392156865</v>
      </c>
      <c r="AY384" s="695">
        <v>14512</v>
      </c>
      <c r="AZ384" s="600">
        <v>13</v>
      </c>
      <c r="BA384" s="601">
        <v>14525</v>
      </c>
      <c r="BB384" s="601">
        <v>6022</v>
      </c>
      <c r="BC384" s="598">
        <v>0.41496692392502754</v>
      </c>
      <c r="BD384" s="600">
        <v>10</v>
      </c>
      <c r="BE384" s="598">
        <v>0.76923076923076927</v>
      </c>
      <c r="BF384" s="601">
        <v>6032</v>
      </c>
      <c r="BG384" s="598">
        <v>0.41528399311531844</v>
      </c>
      <c r="BH384" s="600">
        <v>40</v>
      </c>
      <c r="BI384" s="598">
        <v>6.6312997347480109E-3</v>
      </c>
      <c r="BJ384" s="600">
        <v>39</v>
      </c>
      <c r="BK384" s="600">
        <v>0</v>
      </c>
      <c r="BL384" s="600">
        <v>39</v>
      </c>
      <c r="BM384" s="598">
        <v>0.97499999999999998</v>
      </c>
      <c r="BN384" s="600">
        <v>33</v>
      </c>
      <c r="BO384" s="598">
        <v>5.4708222811671089E-3</v>
      </c>
      <c r="BP384" s="600">
        <v>81</v>
      </c>
      <c r="BQ384" s="598">
        <v>1.3428381962864722E-2</v>
      </c>
      <c r="BR384" s="601">
        <v>114</v>
      </c>
      <c r="BS384" s="598">
        <v>1.8899204244031829E-2</v>
      </c>
      <c r="BT384" s="600">
        <v>3</v>
      </c>
      <c r="BU384" s="598">
        <v>0.33333333333333331</v>
      </c>
      <c r="BV384" s="600">
        <v>1</v>
      </c>
      <c r="BW384" s="598">
        <v>0.2</v>
      </c>
    </row>
    <row r="385" spans="1:75" s="4" customFormat="1" x14ac:dyDescent="0.2">
      <c r="A385" s="691" t="s">
        <v>50</v>
      </c>
      <c r="B385" s="691" t="s">
        <v>59</v>
      </c>
      <c r="C385" s="691" t="s">
        <v>513</v>
      </c>
      <c r="D385" s="691" t="s">
        <v>527</v>
      </c>
      <c r="E385" s="691" t="s">
        <v>518</v>
      </c>
      <c r="F385" s="691" t="s">
        <v>519</v>
      </c>
      <c r="G385" s="10" t="s">
        <v>320</v>
      </c>
      <c r="H385" s="10" t="s">
        <v>1110</v>
      </c>
      <c r="I385" s="10" t="s">
        <v>935</v>
      </c>
      <c r="J385" s="591" t="s">
        <v>505</v>
      </c>
      <c r="K385" s="692"/>
      <c r="L385" s="692"/>
      <c r="M385" s="693"/>
      <c r="N385" s="692"/>
      <c r="O385" s="692"/>
      <c r="P385" s="692"/>
      <c r="Q385" s="692"/>
      <c r="R385" s="692"/>
      <c r="S385" s="692"/>
      <c r="T385" s="692"/>
      <c r="U385" s="692"/>
      <c r="V385" s="692"/>
      <c r="W385" s="692"/>
      <c r="X385" s="692"/>
      <c r="Y385" s="633"/>
      <c r="Z385" s="694">
        <v>3</v>
      </c>
      <c r="AA385" s="600">
        <v>0</v>
      </c>
      <c r="AB385" s="600">
        <v>7</v>
      </c>
      <c r="AC385" s="123">
        <v>2.3333333333333335</v>
      </c>
      <c r="AD385" s="601">
        <v>2541.3333333333335</v>
      </c>
      <c r="AE385" s="601">
        <v>1045</v>
      </c>
      <c r="AF385" s="600">
        <v>3</v>
      </c>
      <c r="AG385" s="598">
        <v>0.42857142857142855</v>
      </c>
      <c r="AH385" s="600">
        <v>1</v>
      </c>
      <c r="AI385" s="598"/>
      <c r="AJ385" s="598"/>
      <c r="AK385" s="600">
        <v>2</v>
      </c>
      <c r="AL385" s="598">
        <v>0.66666666666666663</v>
      </c>
      <c r="AM385" s="600">
        <v>2</v>
      </c>
      <c r="AN385" s="598"/>
      <c r="AO385" s="600">
        <v>0</v>
      </c>
      <c r="AP385" s="598">
        <v>0</v>
      </c>
      <c r="AQ385" s="600">
        <v>0</v>
      </c>
      <c r="AR385" s="598">
        <v>0</v>
      </c>
      <c r="AS385" s="695">
        <v>7614</v>
      </c>
      <c r="AT385" s="600">
        <v>10</v>
      </c>
      <c r="AU385" s="602">
        <v>1.3116474291710388E-3</v>
      </c>
      <c r="AV385" s="601">
        <v>7624</v>
      </c>
      <c r="AW385" s="601">
        <v>11850</v>
      </c>
      <c r="AX385" s="598">
        <v>0.64337552742616033</v>
      </c>
      <c r="AY385" s="695">
        <v>7614</v>
      </c>
      <c r="AZ385" s="600">
        <v>10</v>
      </c>
      <c r="BA385" s="601">
        <v>7624</v>
      </c>
      <c r="BB385" s="601">
        <v>3127</v>
      </c>
      <c r="BC385" s="598">
        <v>0.4106908326766483</v>
      </c>
      <c r="BD385" s="600">
        <v>8</v>
      </c>
      <c r="BE385" s="598">
        <v>0.8</v>
      </c>
      <c r="BF385" s="601">
        <v>3135</v>
      </c>
      <c r="BG385" s="598">
        <v>0.41120146904512067</v>
      </c>
      <c r="BH385" s="600">
        <v>52</v>
      </c>
      <c r="BI385" s="598">
        <v>1.6586921850079744E-2</v>
      </c>
      <c r="BJ385" s="600">
        <v>42</v>
      </c>
      <c r="BK385" s="600">
        <v>0</v>
      </c>
      <c r="BL385" s="600">
        <v>42</v>
      </c>
      <c r="BM385" s="598">
        <v>0.80769230769230771</v>
      </c>
      <c r="BN385" s="600">
        <v>42</v>
      </c>
      <c r="BO385" s="598">
        <v>1.3397129186602871E-2</v>
      </c>
      <c r="BP385" s="600">
        <v>44</v>
      </c>
      <c r="BQ385" s="598">
        <v>1.4035087719298246E-2</v>
      </c>
      <c r="BR385" s="601">
        <v>86</v>
      </c>
      <c r="BS385" s="598">
        <v>2.7432216905901117E-2</v>
      </c>
      <c r="BT385" s="600">
        <v>3</v>
      </c>
      <c r="BU385" s="598">
        <v>0.42857142857142855</v>
      </c>
      <c r="BV385" s="600">
        <v>1</v>
      </c>
      <c r="BW385" s="598">
        <v>0.33333333333333331</v>
      </c>
    </row>
    <row r="386" spans="1:75" s="4" customFormat="1" x14ac:dyDescent="0.2">
      <c r="A386" s="691" t="s">
        <v>60</v>
      </c>
      <c r="B386" s="691" t="s">
        <v>61</v>
      </c>
      <c r="C386" s="691" t="s">
        <v>502</v>
      </c>
      <c r="D386" s="691" t="s">
        <v>507</v>
      </c>
      <c r="E386" s="691" t="s">
        <v>504</v>
      </c>
      <c r="F386" s="691" t="s">
        <v>505</v>
      </c>
      <c r="G386" s="10" t="s">
        <v>317</v>
      </c>
      <c r="H386" s="591" t="s">
        <v>1109</v>
      </c>
      <c r="I386" s="591" t="s">
        <v>934</v>
      </c>
      <c r="J386" s="591"/>
      <c r="K386" s="692"/>
      <c r="L386" s="692"/>
      <c r="M386" s="693"/>
      <c r="N386" s="692"/>
      <c r="O386" s="692"/>
      <c r="P386" s="692"/>
      <c r="Q386" s="692"/>
      <c r="R386" s="692"/>
      <c r="S386" s="692"/>
      <c r="T386" s="692"/>
      <c r="U386" s="692"/>
      <c r="V386" s="692"/>
      <c r="W386" s="692"/>
      <c r="X386" s="692"/>
      <c r="Y386" s="633" t="s">
        <v>1210</v>
      </c>
      <c r="Z386" s="694">
        <v>4</v>
      </c>
      <c r="AA386" s="600">
        <v>0</v>
      </c>
      <c r="AB386" s="600">
        <v>7</v>
      </c>
      <c r="AC386" s="123">
        <v>1.75</v>
      </c>
      <c r="AD386" s="601">
        <v>1442.25</v>
      </c>
      <c r="AE386" s="601">
        <v>740.75</v>
      </c>
      <c r="AF386" s="600"/>
      <c r="AG386" s="598"/>
      <c r="AH386" s="600"/>
      <c r="AI386" s="598"/>
      <c r="AJ386" s="598"/>
      <c r="AK386" s="600"/>
      <c r="AL386" s="598"/>
      <c r="AM386" s="600"/>
      <c r="AN386" s="598"/>
      <c r="AO386" s="600">
        <v>4</v>
      </c>
      <c r="AP386" s="598">
        <v>0.5714285714285714</v>
      </c>
      <c r="AQ386" s="600">
        <v>3</v>
      </c>
      <c r="AR386" s="598">
        <v>0.75</v>
      </c>
      <c r="AS386" s="695">
        <v>5523</v>
      </c>
      <c r="AT386" s="600">
        <v>246</v>
      </c>
      <c r="AU386" s="602">
        <v>4.2641705668226726E-2</v>
      </c>
      <c r="AV386" s="601">
        <v>5769</v>
      </c>
      <c r="AW386" s="601">
        <v>8010</v>
      </c>
      <c r="AX386" s="598">
        <v>0.72022471910112362</v>
      </c>
      <c r="AY386" s="695">
        <v>5523</v>
      </c>
      <c r="AZ386" s="600">
        <v>246</v>
      </c>
      <c r="BA386" s="601">
        <v>5769</v>
      </c>
      <c r="BB386" s="601">
        <v>2745</v>
      </c>
      <c r="BC386" s="598">
        <v>0.49701249321021185</v>
      </c>
      <c r="BD386" s="600">
        <v>218</v>
      </c>
      <c r="BE386" s="598">
        <v>0.88617886178861793</v>
      </c>
      <c r="BF386" s="601">
        <v>2963</v>
      </c>
      <c r="BG386" s="598">
        <v>0.51360721095510486</v>
      </c>
      <c r="BH386" s="600">
        <v>66</v>
      </c>
      <c r="BI386" s="598">
        <v>2.2274721565980427E-2</v>
      </c>
      <c r="BJ386" s="600">
        <v>27</v>
      </c>
      <c r="BK386" s="600">
        <v>19</v>
      </c>
      <c r="BL386" s="600">
        <v>46</v>
      </c>
      <c r="BM386" s="598">
        <v>0.69696969696969702</v>
      </c>
      <c r="BN386" s="600">
        <v>7</v>
      </c>
      <c r="BO386" s="598">
        <v>2.3624704691191361E-3</v>
      </c>
      <c r="BP386" s="600">
        <v>29</v>
      </c>
      <c r="BQ386" s="598">
        <v>9.7873776577792771E-3</v>
      </c>
      <c r="BR386" s="601">
        <v>36</v>
      </c>
      <c r="BS386" s="598">
        <v>1.2149848126898413E-2</v>
      </c>
      <c r="BT386" s="600">
        <v>3</v>
      </c>
      <c r="BU386" s="598">
        <v>0.42857142857142855</v>
      </c>
      <c r="BV386" s="600">
        <v>1</v>
      </c>
      <c r="BW386" s="598">
        <v>0.25</v>
      </c>
    </row>
    <row r="387" spans="1:75" s="4" customFormat="1" x14ac:dyDescent="0.2">
      <c r="A387" s="691" t="s">
        <v>60</v>
      </c>
      <c r="B387" s="691" t="s">
        <v>62</v>
      </c>
      <c r="C387" s="691" t="s">
        <v>502</v>
      </c>
      <c r="D387" s="691" t="s">
        <v>509</v>
      </c>
      <c r="E387" s="691" t="s">
        <v>504</v>
      </c>
      <c r="F387" s="691" t="s">
        <v>505</v>
      </c>
      <c r="G387" s="10" t="s">
        <v>317</v>
      </c>
      <c r="H387" s="591" t="s">
        <v>1109</v>
      </c>
      <c r="I387" s="591" t="s">
        <v>934</v>
      </c>
      <c r="J387" s="591"/>
      <c r="K387" s="692" t="s">
        <v>1211</v>
      </c>
      <c r="L387" s="692"/>
      <c r="M387" s="693">
        <v>0.64583333333333337</v>
      </c>
      <c r="N387" s="692" t="s">
        <v>1211</v>
      </c>
      <c r="O387" s="692"/>
      <c r="P387" s="692" t="s">
        <v>1211</v>
      </c>
      <c r="Q387" s="692"/>
      <c r="R387" s="692" t="s">
        <v>1217</v>
      </c>
      <c r="S387" s="696">
        <v>16335</v>
      </c>
      <c r="T387" s="696">
        <v>285</v>
      </c>
      <c r="U387" s="696">
        <v>119</v>
      </c>
      <c r="V387" s="696">
        <v>218</v>
      </c>
      <c r="W387" s="696">
        <v>115</v>
      </c>
      <c r="X387" s="696">
        <v>56</v>
      </c>
      <c r="Y387" s="633"/>
      <c r="Z387" s="694">
        <v>1</v>
      </c>
      <c r="AA387" s="600">
        <v>0</v>
      </c>
      <c r="AB387" s="600">
        <v>3</v>
      </c>
      <c r="AC387" s="123">
        <v>3</v>
      </c>
      <c r="AD387" s="601">
        <v>16335</v>
      </c>
      <c r="AE387" s="601">
        <v>8192</v>
      </c>
      <c r="AF387" s="600">
        <v>1</v>
      </c>
      <c r="AG387" s="598">
        <v>0.33333333333333331</v>
      </c>
      <c r="AH387" s="600">
        <v>0</v>
      </c>
      <c r="AI387" s="598" t="s">
        <v>1215</v>
      </c>
      <c r="AJ387" s="598" t="s">
        <v>434</v>
      </c>
      <c r="AK387" s="600">
        <v>1</v>
      </c>
      <c r="AL387" s="598">
        <v>1</v>
      </c>
      <c r="AM387" s="600">
        <v>1</v>
      </c>
      <c r="AN387" s="598"/>
      <c r="AO387" s="600"/>
      <c r="AP387" s="598"/>
      <c r="AQ387" s="600"/>
      <c r="AR387" s="598"/>
      <c r="AS387" s="695">
        <v>15778</v>
      </c>
      <c r="AT387" s="600">
        <v>557</v>
      </c>
      <c r="AU387" s="602">
        <v>3.4098561371288645E-2</v>
      </c>
      <c r="AV387" s="601">
        <v>16335</v>
      </c>
      <c r="AW387" s="601">
        <v>25450</v>
      </c>
      <c r="AX387" s="598">
        <v>0.64184675834970528</v>
      </c>
      <c r="AY387" s="695">
        <v>15778</v>
      </c>
      <c r="AZ387" s="600">
        <v>557</v>
      </c>
      <c r="BA387" s="601">
        <v>16335</v>
      </c>
      <c r="BB387" s="601">
        <v>7697</v>
      </c>
      <c r="BC387" s="598">
        <v>0.48783115730764354</v>
      </c>
      <c r="BD387" s="600">
        <v>495</v>
      </c>
      <c r="BE387" s="598">
        <v>0.88868940754039494</v>
      </c>
      <c r="BF387" s="601">
        <v>8192</v>
      </c>
      <c r="BG387" s="598">
        <v>0.50149984695439243</v>
      </c>
      <c r="BH387" s="600">
        <v>218</v>
      </c>
      <c r="BI387" s="598">
        <v>2.6611328125E-2</v>
      </c>
      <c r="BJ387" s="600">
        <v>115</v>
      </c>
      <c r="BK387" s="600">
        <v>56</v>
      </c>
      <c r="BL387" s="600">
        <v>171</v>
      </c>
      <c r="BM387" s="598">
        <v>0.7844036697247706</v>
      </c>
      <c r="BN387" s="600">
        <v>5</v>
      </c>
      <c r="BO387" s="598">
        <v>6.103515625E-4</v>
      </c>
      <c r="BP387" s="600">
        <v>237</v>
      </c>
      <c r="BQ387" s="598">
        <v>2.89306640625E-2</v>
      </c>
      <c r="BR387" s="601">
        <v>242</v>
      </c>
      <c r="BS387" s="598">
        <v>2.9541015625E-2</v>
      </c>
      <c r="BT387" s="600">
        <v>0</v>
      </c>
      <c r="BU387" s="598">
        <v>0</v>
      </c>
      <c r="BV387" s="600">
        <v>0</v>
      </c>
      <c r="BW387" s="598">
        <v>0</v>
      </c>
    </row>
    <row r="388" spans="1:75" s="4" customFormat="1" x14ac:dyDescent="0.2">
      <c r="A388" s="691" t="s">
        <v>60</v>
      </c>
      <c r="B388" s="691" t="s">
        <v>62</v>
      </c>
      <c r="C388" s="691" t="s">
        <v>63</v>
      </c>
      <c r="D388" s="691" t="s">
        <v>515</v>
      </c>
      <c r="E388" s="691" t="s">
        <v>504</v>
      </c>
      <c r="F388" s="691" t="s">
        <v>505</v>
      </c>
      <c r="G388" s="10" t="s">
        <v>317</v>
      </c>
      <c r="H388" s="591" t="s">
        <v>1109</v>
      </c>
      <c r="I388" s="591" t="s">
        <v>934</v>
      </c>
      <c r="J388" s="591"/>
      <c r="K388" s="692"/>
      <c r="L388" s="692"/>
      <c r="M388" s="693"/>
      <c r="N388" s="692"/>
      <c r="O388" s="692"/>
      <c r="P388" s="692"/>
      <c r="Q388" s="692"/>
      <c r="R388" s="692"/>
      <c r="S388" s="692"/>
      <c r="T388" s="692"/>
      <c r="U388" s="692"/>
      <c r="V388" s="692"/>
      <c r="W388" s="692"/>
      <c r="X388" s="692"/>
      <c r="Y388" s="692" t="s">
        <v>510</v>
      </c>
      <c r="Z388" s="694">
        <v>1</v>
      </c>
      <c r="AA388" s="694">
        <v>1</v>
      </c>
      <c r="AB388" s="694">
        <v>1</v>
      </c>
      <c r="AC388" s="123">
        <v>1</v>
      </c>
      <c r="AD388" s="601">
        <v>1687</v>
      </c>
      <c r="AE388" s="601"/>
      <c r="AF388" s="600">
        <v>1</v>
      </c>
      <c r="AG388" s="598">
        <v>1</v>
      </c>
      <c r="AH388" s="600">
        <v>0</v>
      </c>
      <c r="AI388" s="598"/>
      <c r="AJ388" s="598"/>
      <c r="AK388" s="600">
        <v>1</v>
      </c>
      <c r="AL388" s="598">
        <v>1</v>
      </c>
      <c r="AM388" s="600">
        <v>1</v>
      </c>
      <c r="AN388" s="598"/>
      <c r="AO388" s="600">
        <v>0</v>
      </c>
      <c r="AP388" s="598">
        <v>0</v>
      </c>
      <c r="AQ388" s="600">
        <v>0</v>
      </c>
      <c r="AR388" s="598">
        <v>0</v>
      </c>
      <c r="AS388" s="695">
        <v>1603</v>
      </c>
      <c r="AT388" s="600">
        <v>84</v>
      </c>
      <c r="AU388" s="602">
        <v>4.9792531120331947E-2</v>
      </c>
      <c r="AV388" s="601">
        <v>1687</v>
      </c>
      <c r="AW388" s="601">
        <v>2340</v>
      </c>
      <c r="AX388" s="598">
        <v>0.72094017094017093</v>
      </c>
      <c r="AY388" s="601"/>
      <c r="AZ388" s="601"/>
      <c r="BA388" s="601"/>
      <c r="BB388" s="600"/>
      <c r="BC388" s="598"/>
      <c r="BD388" s="600"/>
      <c r="BE388" s="598"/>
      <c r="BF388" s="600"/>
      <c r="BG388" s="598"/>
      <c r="BH388" s="600" t="s">
        <v>323</v>
      </c>
      <c r="BI388" s="598"/>
      <c r="BJ388" s="600"/>
      <c r="BK388" s="600"/>
      <c r="BL388" s="600"/>
      <c r="BM388" s="598"/>
      <c r="BN388" s="600"/>
      <c r="BO388" s="598"/>
      <c r="BP388" s="600"/>
      <c r="BQ388" s="598"/>
      <c r="BR388" s="601"/>
      <c r="BS388" s="598"/>
      <c r="BT388" s="600">
        <v>0</v>
      </c>
      <c r="BU388" s="598">
        <v>0</v>
      </c>
      <c r="BV388" s="600">
        <v>0</v>
      </c>
      <c r="BW388" s="598">
        <v>0</v>
      </c>
    </row>
    <row r="389" spans="1:75" s="4" customFormat="1" x14ac:dyDescent="0.2">
      <c r="A389" s="691" t="s">
        <v>60</v>
      </c>
      <c r="B389" s="691" t="s">
        <v>62</v>
      </c>
      <c r="C389" s="691" t="s">
        <v>64</v>
      </c>
      <c r="D389" s="691" t="s">
        <v>515</v>
      </c>
      <c r="E389" s="691" t="s">
        <v>504</v>
      </c>
      <c r="F389" s="691" t="s">
        <v>505</v>
      </c>
      <c r="G389" s="10" t="s">
        <v>317</v>
      </c>
      <c r="H389" s="591" t="s">
        <v>1109</v>
      </c>
      <c r="I389" s="591" t="s">
        <v>934</v>
      </c>
      <c r="J389" s="591"/>
      <c r="K389" s="692"/>
      <c r="L389" s="692"/>
      <c r="M389" s="693"/>
      <c r="N389" s="692"/>
      <c r="O389" s="692"/>
      <c r="P389" s="692"/>
      <c r="Q389" s="692"/>
      <c r="R389" s="692"/>
      <c r="S389" s="692"/>
      <c r="T389" s="692"/>
      <c r="U389" s="692"/>
      <c r="V389" s="692"/>
      <c r="W389" s="692"/>
      <c r="X389" s="692"/>
      <c r="Y389" s="633"/>
      <c r="Z389" s="694">
        <v>6</v>
      </c>
      <c r="AA389" s="600">
        <v>0</v>
      </c>
      <c r="AB389" s="600">
        <v>9</v>
      </c>
      <c r="AC389" s="123">
        <v>1.5</v>
      </c>
      <c r="AD389" s="601">
        <v>1479.8333333333333</v>
      </c>
      <c r="AE389" s="601">
        <v>707.5</v>
      </c>
      <c r="AF389" s="600">
        <v>3</v>
      </c>
      <c r="AG389" s="598">
        <v>0.33333333333333331</v>
      </c>
      <c r="AH389" s="600">
        <v>0</v>
      </c>
      <c r="AI389" s="598"/>
      <c r="AJ389" s="598"/>
      <c r="AK389" s="600">
        <v>2</v>
      </c>
      <c r="AL389" s="598">
        <v>0.33333333333333331</v>
      </c>
      <c r="AM389" s="600">
        <v>2</v>
      </c>
      <c r="AN389" s="598"/>
      <c r="AO389" s="600">
        <v>0</v>
      </c>
      <c r="AP389" s="598">
        <v>0</v>
      </c>
      <c r="AQ389" s="600">
        <v>0</v>
      </c>
      <c r="AR389" s="598">
        <v>0</v>
      </c>
      <c r="AS389" s="695">
        <v>8652</v>
      </c>
      <c r="AT389" s="600">
        <v>227</v>
      </c>
      <c r="AU389" s="602">
        <v>2.5565942110598039E-2</v>
      </c>
      <c r="AV389" s="601">
        <v>8879</v>
      </c>
      <c r="AW389" s="601">
        <v>15100</v>
      </c>
      <c r="AX389" s="598">
        <v>0.58801324503311259</v>
      </c>
      <c r="AY389" s="695">
        <v>8652</v>
      </c>
      <c r="AZ389" s="600">
        <v>227</v>
      </c>
      <c r="BA389" s="601">
        <v>8879</v>
      </c>
      <c r="BB389" s="601">
        <v>4071</v>
      </c>
      <c r="BC389" s="598">
        <v>0.47052704576976423</v>
      </c>
      <c r="BD389" s="600">
        <v>174</v>
      </c>
      <c r="BE389" s="598">
        <v>0.76651982378854622</v>
      </c>
      <c r="BF389" s="601">
        <v>4245</v>
      </c>
      <c r="BG389" s="598">
        <v>0.47809437999774751</v>
      </c>
      <c r="BH389" s="600">
        <v>134</v>
      </c>
      <c r="BI389" s="598">
        <v>3.1566548881036514E-2</v>
      </c>
      <c r="BJ389" s="600">
        <v>78</v>
      </c>
      <c r="BK389" s="600">
        <v>35</v>
      </c>
      <c r="BL389" s="600">
        <v>113</v>
      </c>
      <c r="BM389" s="598">
        <v>0.84328358208955223</v>
      </c>
      <c r="BN389" s="600">
        <v>14</v>
      </c>
      <c r="BO389" s="598">
        <v>3.2979976442873969E-3</v>
      </c>
      <c r="BP389" s="600">
        <v>50</v>
      </c>
      <c r="BQ389" s="598">
        <v>1.1778563015312132E-2</v>
      </c>
      <c r="BR389" s="601">
        <v>64</v>
      </c>
      <c r="BS389" s="598">
        <v>1.5076560659599529E-2</v>
      </c>
      <c r="BT389" s="600">
        <v>4</v>
      </c>
      <c r="BU389" s="598">
        <v>0.44444444444444442</v>
      </c>
      <c r="BV389" s="600">
        <v>3</v>
      </c>
      <c r="BW389" s="598">
        <v>0.5</v>
      </c>
    </row>
    <row r="390" spans="1:75" s="4" customFormat="1" x14ac:dyDescent="0.2">
      <c r="A390" s="691" t="s">
        <v>60</v>
      </c>
      <c r="B390" s="691" t="s">
        <v>62</v>
      </c>
      <c r="C390" s="691" t="s">
        <v>65</v>
      </c>
      <c r="D390" s="691" t="s">
        <v>515</v>
      </c>
      <c r="E390" s="691" t="s">
        <v>504</v>
      </c>
      <c r="F390" s="691" t="s">
        <v>505</v>
      </c>
      <c r="G390" s="10" t="s">
        <v>317</v>
      </c>
      <c r="H390" s="591" t="s">
        <v>1109</v>
      </c>
      <c r="I390" s="591" t="s">
        <v>934</v>
      </c>
      <c r="J390" s="591"/>
      <c r="K390" s="692"/>
      <c r="L390" s="692"/>
      <c r="M390" s="693"/>
      <c r="N390" s="692"/>
      <c r="O390" s="692"/>
      <c r="P390" s="692"/>
      <c r="Q390" s="692"/>
      <c r="R390" s="692"/>
      <c r="S390" s="692"/>
      <c r="T390" s="692"/>
      <c r="U390" s="692"/>
      <c r="V390" s="692"/>
      <c r="W390" s="692"/>
      <c r="X390" s="692"/>
      <c r="Y390" s="633"/>
      <c r="Z390" s="694">
        <v>3</v>
      </c>
      <c r="AA390" s="600">
        <v>0</v>
      </c>
      <c r="AB390" s="600">
        <v>7</v>
      </c>
      <c r="AC390" s="123">
        <v>2.3333333333333335</v>
      </c>
      <c r="AD390" s="601">
        <v>1923</v>
      </c>
      <c r="AE390" s="601">
        <v>972.33333333333337</v>
      </c>
      <c r="AF390" s="600">
        <v>1</v>
      </c>
      <c r="AG390" s="598">
        <v>0.14285714285714285</v>
      </c>
      <c r="AH390" s="600">
        <v>0</v>
      </c>
      <c r="AI390" s="598"/>
      <c r="AJ390" s="598"/>
      <c r="AK390" s="600">
        <v>1</v>
      </c>
      <c r="AL390" s="598">
        <v>0.33333333333333331</v>
      </c>
      <c r="AM390" s="600">
        <v>1</v>
      </c>
      <c r="AN390" s="598"/>
      <c r="AO390" s="600">
        <v>1</v>
      </c>
      <c r="AP390" s="598">
        <v>0.14285714285714285</v>
      </c>
      <c r="AQ390" s="600">
        <v>1</v>
      </c>
      <c r="AR390" s="598">
        <v>0.33333333333333331</v>
      </c>
      <c r="AS390" s="695">
        <v>5523</v>
      </c>
      <c r="AT390" s="600">
        <v>246</v>
      </c>
      <c r="AU390" s="602">
        <v>4.2641705668226726E-2</v>
      </c>
      <c r="AV390" s="601">
        <v>5769</v>
      </c>
      <c r="AW390" s="601">
        <v>8010</v>
      </c>
      <c r="AX390" s="598">
        <v>0.72022471910112362</v>
      </c>
      <c r="AY390" s="695">
        <v>5523</v>
      </c>
      <c r="AZ390" s="600">
        <v>246</v>
      </c>
      <c r="BA390" s="601">
        <v>5769</v>
      </c>
      <c r="BB390" s="601">
        <v>2718</v>
      </c>
      <c r="BC390" s="598">
        <v>0.49212384573601303</v>
      </c>
      <c r="BD390" s="600">
        <v>199</v>
      </c>
      <c r="BE390" s="598">
        <v>0.80894308943089432</v>
      </c>
      <c r="BF390" s="601">
        <v>2917</v>
      </c>
      <c r="BG390" s="598">
        <v>0.50563355867568038</v>
      </c>
      <c r="BH390" s="600">
        <v>66</v>
      </c>
      <c r="BI390" s="598">
        <v>2.2625985601645526E-2</v>
      </c>
      <c r="BJ390" s="600">
        <v>27</v>
      </c>
      <c r="BK390" s="600">
        <v>19</v>
      </c>
      <c r="BL390" s="600">
        <v>46</v>
      </c>
      <c r="BM390" s="598">
        <v>0.69696969696969702</v>
      </c>
      <c r="BN390" s="600">
        <v>20</v>
      </c>
      <c r="BO390" s="598">
        <v>6.856359273225917E-3</v>
      </c>
      <c r="BP390" s="600">
        <v>52</v>
      </c>
      <c r="BQ390" s="598">
        <v>1.7826534110387385E-2</v>
      </c>
      <c r="BR390" s="601">
        <v>72</v>
      </c>
      <c r="BS390" s="598">
        <v>2.4682893383613302E-2</v>
      </c>
      <c r="BT390" s="600">
        <v>0</v>
      </c>
      <c r="BU390" s="598">
        <v>0</v>
      </c>
      <c r="BV390" s="600">
        <v>0</v>
      </c>
      <c r="BW390" s="598">
        <v>0</v>
      </c>
    </row>
    <row r="391" spans="1:75" s="4" customFormat="1" x14ac:dyDescent="0.2">
      <c r="A391" s="691" t="s">
        <v>66</v>
      </c>
      <c r="B391" s="691" t="s">
        <v>67</v>
      </c>
      <c r="C391" s="691" t="s">
        <v>502</v>
      </c>
      <c r="D391" s="691" t="s">
        <v>507</v>
      </c>
      <c r="E391" s="691" t="s">
        <v>504</v>
      </c>
      <c r="F391" s="691" t="s">
        <v>519</v>
      </c>
      <c r="G391" s="10" t="s">
        <v>924</v>
      </c>
      <c r="H391" s="591" t="s">
        <v>1112</v>
      </c>
      <c r="I391" s="591" t="s">
        <v>934</v>
      </c>
      <c r="J391" s="591"/>
      <c r="K391" s="692"/>
      <c r="L391" s="692"/>
      <c r="M391" s="693"/>
      <c r="N391" s="692"/>
      <c r="O391" s="692"/>
      <c r="P391" s="692"/>
      <c r="Q391" s="692"/>
      <c r="R391" s="692"/>
      <c r="S391" s="692"/>
      <c r="T391" s="692"/>
      <c r="U391" s="692"/>
      <c r="V391" s="692"/>
      <c r="W391" s="692"/>
      <c r="X391" s="692"/>
      <c r="Y391" s="633" t="s">
        <v>1210</v>
      </c>
      <c r="Z391" s="694">
        <v>4</v>
      </c>
      <c r="AA391" s="694">
        <v>1</v>
      </c>
      <c r="AB391" s="694">
        <v>1</v>
      </c>
      <c r="AC391" s="123">
        <v>0.25</v>
      </c>
      <c r="AD391" s="601">
        <v>64.5</v>
      </c>
      <c r="AE391" s="601"/>
      <c r="AF391" s="600"/>
      <c r="AG391" s="598"/>
      <c r="AH391" s="600"/>
      <c r="AI391" s="598"/>
      <c r="AJ391" s="598"/>
      <c r="AK391" s="600"/>
      <c r="AL391" s="598"/>
      <c r="AM391" s="600"/>
      <c r="AN391" s="598"/>
      <c r="AO391" s="600">
        <v>1</v>
      </c>
      <c r="AP391" s="598">
        <v>1</v>
      </c>
      <c r="AQ391" s="600">
        <v>1</v>
      </c>
      <c r="AR391" s="598">
        <v>0.25</v>
      </c>
      <c r="AS391" s="695">
        <v>258</v>
      </c>
      <c r="AT391" s="600">
        <v>0</v>
      </c>
      <c r="AU391" s="602">
        <v>0</v>
      </c>
      <c r="AV391" s="601">
        <v>258</v>
      </c>
      <c r="AW391" s="601">
        <v>360</v>
      </c>
      <c r="AX391" s="598">
        <v>0.71666666666666667</v>
      </c>
      <c r="AY391" s="601"/>
      <c r="AZ391" s="601"/>
      <c r="BA391" s="601"/>
      <c r="BB391" s="600"/>
      <c r="BC391" s="598"/>
      <c r="BD391" s="600"/>
      <c r="BE391" s="598"/>
      <c r="BF391" s="600"/>
      <c r="BG391" s="598"/>
      <c r="BH391" s="600" t="s">
        <v>323</v>
      </c>
      <c r="BI391" s="598"/>
      <c r="BJ391" s="600"/>
      <c r="BK391" s="600"/>
      <c r="BL391" s="600"/>
      <c r="BM391" s="598"/>
      <c r="BN391" s="600"/>
      <c r="BO391" s="598"/>
      <c r="BP391" s="600"/>
      <c r="BQ391" s="598"/>
      <c r="BR391" s="601"/>
      <c r="BS391" s="598"/>
      <c r="BT391" s="600">
        <v>0</v>
      </c>
      <c r="BU391" s="598">
        <v>0</v>
      </c>
      <c r="BV391" s="600">
        <v>0</v>
      </c>
      <c r="BW391" s="598">
        <v>0</v>
      </c>
    </row>
    <row r="392" spans="1:75" s="4" customFormat="1" x14ac:dyDescent="0.2">
      <c r="A392" s="691" t="s">
        <v>66</v>
      </c>
      <c r="B392" s="691" t="s">
        <v>68</v>
      </c>
      <c r="C392" s="691" t="s">
        <v>502</v>
      </c>
      <c r="D392" s="691" t="s">
        <v>507</v>
      </c>
      <c r="E392" s="691" t="s">
        <v>504</v>
      </c>
      <c r="F392" s="691" t="s">
        <v>519</v>
      </c>
      <c r="G392" s="10" t="s">
        <v>924</v>
      </c>
      <c r="H392" s="591" t="s">
        <v>1112</v>
      </c>
      <c r="I392" s="591" t="s">
        <v>934</v>
      </c>
      <c r="J392" s="154"/>
      <c r="K392" s="692"/>
      <c r="L392" s="692"/>
      <c r="M392" s="693"/>
      <c r="N392" s="692"/>
      <c r="O392" s="692"/>
      <c r="P392" s="692"/>
      <c r="Q392" s="692"/>
      <c r="R392" s="692"/>
      <c r="S392" s="692"/>
      <c r="T392" s="692"/>
      <c r="U392" s="692"/>
      <c r="V392" s="692"/>
      <c r="W392" s="692"/>
      <c r="X392" s="692"/>
      <c r="Y392" s="633" t="s">
        <v>1210</v>
      </c>
      <c r="Z392" s="694">
        <v>4</v>
      </c>
      <c r="AA392" s="694">
        <v>1</v>
      </c>
      <c r="AB392" s="694">
        <v>1</v>
      </c>
      <c r="AC392" s="123">
        <v>0.25</v>
      </c>
      <c r="AD392" s="601">
        <v>607.5</v>
      </c>
      <c r="AE392" s="601"/>
      <c r="AF392" s="600"/>
      <c r="AG392" s="598"/>
      <c r="AH392" s="600"/>
      <c r="AI392" s="598"/>
      <c r="AJ392" s="598"/>
      <c r="AK392" s="600"/>
      <c r="AL392" s="598"/>
      <c r="AM392" s="600"/>
      <c r="AN392" s="598"/>
      <c r="AO392" s="600">
        <v>0</v>
      </c>
      <c r="AP392" s="598">
        <v>0</v>
      </c>
      <c r="AQ392" s="600">
        <v>0</v>
      </c>
      <c r="AR392" s="598">
        <v>0</v>
      </c>
      <c r="AS392" s="695">
        <v>2428</v>
      </c>
      <c r="AT392" s="600">
        <v>2</v>
      </c>
      <c r="AU392" s="602">
        <v>8.2304526748971192E-4</v>
      </c>
      <c r="AV392" s="601">
        <v>2430</v>
      </c>
      <c r="AW392" s="601">
        <v>3890</v>
      </c>
      <c r="AX392" s="598">
        <v>0.62467866323907451</v>
      </c>
      <c r="AY392" s="601"/>
      <c r="AZ392" s="601"/>
      <c r="BA392" s="601"/>
      <c r="BB392" s="600"/>
      <c r="BC392" s="598"/>
      <c r="BD392" s="600"/>
      <c r="BE392" s="598"/>
      <c r="BF392" s="600"/>
      <c r="BG392" s="598"/>
      <c r="BH392" s="600" t="s">
        <v>323</v>
      </c>
      <c r="BI392" s="598"/>
      <c r="BJ392" s="600"/>
      <c r="BK392" s="600"/>
      <c r="BL392" s="600"/>
      <c r="BM392" s="598"/>
      <c r="BN392" s="600"/>
      <c r="BO392" s="598"/>
      <c r="BP392" s="600"/>
      <c r="BQ392" s="598"/>
      <c r="BR392" s="601"/>
      <c r="BS392" s="598"/>
      <c r="BT392" s="600">
        <v>0</v>
      </c>
      <c r="BU392" s="598">
        <v>0</v>
      </c>
      <c r="BV392" s="600">
        <v>0</v>
      </c>
      <c r="BW392" s="598">
        <v>0</v>
      </c>
    </row>
    <row r="393" spans="1:75" s="4" customFormat="1" x14ac:dyDescent="0.2">
      <c r="A393" s="691" t="s">
        <v>66</v>
      </c>
      <c r="B393" s="691" t="s">
        <v>69</v>
      </c>
      <c r="C393" s="691" t="s">
        <v>502</v>
      </c>
      <c r="D393" s="691" t="s">
        <v>509</v>
      </c>
      <c r="E393" s="691" t="s">
        <v>504</v>
      </c>
      <c r="F393" s="691" t="s">
        <v>519</v>
      </c>
      <c r="G393" s="10" t="s">
        <v>924</v>
      </c>
      <c r="H393" s="591" t="s">
        <v>1112</v>
      </c>
      <c r="I393" s="591" t="s">
        <v>934</v>
      </c>
      <c r="J393" s="10"/>
      <c r="K393" s="692" t="s">
        <v>1213</v>
      </c>
      <c r="L393" s="705" t="s">
        <v>1359</v>
      </c>
      <c r="M393" s="706" t="s">
        <v>1360</v>
      </c>
      <c r="N393" s="692" t="s">
        <v>1211</v>
      </c>
      <c r="O393" s="692"/>
      <c r="P393" s="692" t="s">
        <v>1211</v>
      </c>
      <c r="Q393" s="692"/>
      <c r="R393" s="692" t="s">
        <v>1217</v>
      </c>
      <c r="S393" s="696">
        <v>10145</v>
      </c>
      <c r="T393" s="696">
        <v>127</v>
      </c>
      <c r="U393" s="696">
        <v>72</v>
      </c>
      <c r="V393" s="696">
        <v>29</v>
      </c>
      <c r="W393" s="696">
        <v>25</v>
      </c>
      <c r="X393" s="696">
        <v>0</v>
      </c>
      <c r="Y393" s="633"/>
      <c r="Z393" s="694">
        <v>1</v>
      </c>
      <c r="AA393" s="600">
        <v>0</v>
      </c>
      <c r="AB393" s="600">
        <v>7</v>
      </c>
      <c r="AC393" s="123">
        <v>7</v>
      </c>
      <c r="AD393" s="601">
        <v>10145</v>
      </c>
      <c r="AE393" s="601">
        <v>5368</v>
      </c>
      <c r="AF393" s="600">
        <v>4</v>
      </c>
      <c r="AG393" s="598">
        <v>0.5714285714285714</v>
      </c>
      <c r="AH393" s="600">
        <v>5</v>
      </c>
      <c r="AI393" s="598"/>
      <c r="AJ393" s="598" t="s">
        <v>310</v>
      </c>
      <c r="AK393" s="600">
        <v>0</v>
      </c>
      <c r="AL393" s="598">
        <v>0</v>
      </c>
      <c r="AM393" s="600">
        <v>1</v>
      </c>
      <c r="AN393" s="598"/>
      <c r="AO393" s="600"/>
      <c r="AP393" s="598"/>
      <c r="AQ393" s="600"/>
      <c r="AR393" s="598"/>
      <c r="AS393" s="695">
        <v>10129</v>
      </c>
      <c r="AT393" s="600">
        <v>16</v>
      </c>
      <c r="AU393" s="602">
        <v>1.5771315919172006E-3</v>
      </c>
      <c r="AV393" s="601">
        <v>10145</v>
      </c>
      <c r="AW393" s="601">
        <v>15040</v>
      </c>
      <c r="AX393" s="598">
        <v>0.67453457446808507</v>
      </c>
      <c r="AY393" s="695">
        <v>10129</v>
      </c>
      <c r="AZ393" s="600">
        <v>16</v>
      </c>
      <c r="BA393" s="601">
        <v>10145</v>
      </c>
      <c r="BB393" s="601">
        <v>5355</v>
      </c>
      <c r="BC393" s="598">
        <v>0.52868002764340016</v>
      </c>
      <c r="BD393" s="600">
        <v>13</v>
      </c>
      <c r="BE393" s="598">
        <v>0.8125</v>
      </c>
      <c r="BF393" s="601">
        <v>5368</v>
      </c>
      <c r="BG393" s="598">
        <v>0.52912764908822085</v>
      </c>
      <c r="BH393" s="600">
        <v>29</v>
      </c>
      <c r="BI393" s="598">
        <v>5.4023845007451568E-3</v>
      </c>
      <c r="BJ393" s="600">
        <v>25</v>
      </c>
      <c r="BK393" s="600">
        <v>0</v>
      </c>
      <c r="BL393" s="600">
        <v>25</v>
      </c>
      <c r="BM393" s="598">
        <v>0.86206896551724133</v>
      </c>
      <c r="BN393" s="600">
        <v>8</v>
      </c>
      <c r="BO393" s="598">
        <v>1.4903129657228018E-3</v>
      </c>
      <c r="BP393" s="600">
        <v>67</v>
      </c>
      <c r="BQ393" s="598">
        <v>1.2481371087928465E-2</v>
      </c>
      <c r="BR393" s="601">
        <v>75</v>
      </c>
      <c r="BS393" s="598">
        <v>1.3971684053651267E-2</v>
      </c>
      <c r="BT393" s="600">
        <v>2</v>
      </c>
      <c r="BU393" s="598">
        <v>0.2857142857142857</v>
      </c>
      <c r="BV393" s="600">
        <v>0</v>
      </c>
      <c r="BW393" s="598">
        <v>0</v>
      </c>
    </row>
    <row r="394" spans="1:75" s="4" customFormat="1" x14ac:dyDescent="0.2">
      <c r="A394" s="691" t="s">
        <v>66</v>
      </c>
      <c r="B394" s="691" t="s">
        <v>69</v>
      </c>
      <c r="C394" s="691" t="s">
        <v>70</v>
      </c>
      <c r="D394" s="691" t="s">
        <v>515</v>
      </c>
      <c r="E394" s="691" t="s">
        <v>504</v>
      </c>
      <c r="F394" s="691" t="s">
        <v>519</v>
      </c>
      <c r="G394" s="10" t="s">
        <v>924</v>
      </c>
      <c r="H394" s="591" t="s">
        <v>1112</v>
      </c>
      <c r="I394" s="591" t="s">
        <v>934</v>
      </c>
      <c r="J394" s="10"/>
      <c r="K394" s="692"/>
      <c r="L394" s="692"/>
      <c r="M394" s="693"/>
      <c r="N394" s="692"/>
      <c r="O394" s="692"/>
      <c r="P394" s="692"/>
      <c r="Q394" s="692"/>
      <c r="R394" s="692"/>
      <c r="S394" s="692"/>
      <c r="T394" s="692"/>
      <c r="U394" s="692"/>
      <c r="V394" s="692"/>
      <c r="W394" s="692"/>
      <c r="X394" s="692"/>
      <c r="Y394" s="692" t="s">
        <v>510</v>
      </c>
      <c r="Z394" s="694">
        <v>2</v>
      </c>
      <c r="AA394" s="694">
        <v>2</v>
      </c>
      <c r="AB394" s="694">
        <v>2</v>
      </c>
      <c r="AC394" s="123">
        <v>1</v>
      </c>
      <c r="AD394" s="601">
        <v>829.5</v>
      </c>
      <c r="AE394" s="601"/>
      <c r="AF394" s="600">
        <v>1</v>
      </c>
      <c r="AG394" s="598">
        <v>0.5</v>
      </c>
      <c r="AH394" s="600">
        <v>0</v>
      </c>
      <c r="AI394" s="598"/>
      <c r="AJ394" s="598"/>
      <c r="AK394" s="600">
        <v>1</v>
      </c>
      <c r="AL394" s="598">
        <v>0.5</v>
      </c>
      <c r="AM394" s="600">
        <v>1</v>
      </c>
      <c r="AN394" s="598"/>
      <c r="AO394" s="600">
        <v>0</v>
      </c>
      <c r="AP394" s="598">
        <v>0</v>
      </c>
      <c r="AQ394" s="600">
        <v>0</v>
      </c>
      <c r="AR394" s="598">
        <v>0</v>
      </c>
      <c r="AS394" s="695">
        <v>1658</v>
      </c>
      <c r="AT394" s="600">
        <v>1</v>
      </c>
      <c r="AU394" s="602">
        <v>6.0277275467148883E-4</v>
      </c>
      <c r="AV394" s="601">
        <v>1659</v>
      </c>
      <c r="AW394" s="601">
        <v>2490</v>
      </c>
      <c r="AX394" s="598">
        <v>0.66626506024096388</v>
      </c>
      <c r="AY394" s="601"/>
      <c r="AZ394" s="601"/>
      <c r="BA394" s="601"/>
      <c r="BB394" s="600"/>
      <c r="BC394" s="598"/>
      <c r="BD394" s="600"/>
      <c r="BE394" s="598"/>
      <c r="BF394" s="600"/>
      <c r="BG394" s="598"/>
      <c r="BH394" s="600" t="s">
        <v>323</v>
      </c>
      <c r="BI394" s="598"/>
      <c r="BJ394" s="600"/>
      <c r="BK394" s="600"/>
      <c r="BL394" s="600"/>
      <c r="BM394" s="598"/>
      <c r="BN394" s="600"/>
      <c r="BO394" s="598"/>
      <c r="BP394" s="600"/>
      <c r="BQ394" s="598"/>
      <c r="BR394" s="601"/>
      <c r="BS394" s="598"/>
      <c r="BT394" s="600">
        <v>2</v>
      </c>
      <c r="BU394" s="598">
        <v>1</v>
      </c>
      <c r="BV394" s="600">
        <v>2</v>
      </c>
      <c r="BW394" s="598">
        <v>1</v>
      </c>
    </row>
    <row r="395" spans="1:75" s="4" customFormat="1" x14ac:dyDescent="0.2">
      <c r="A395" s="691" t="s">
        <v>66</v>
      </c>
      <c r="B395" s="691" t="s">
        <v>69</v>
      </c>
      <c r="C395" s="691" t="s">
        <v>71</v>
      </c>
      <c r="D395" s="691" t="s">
        <v>515</v>
      </c>
      <c r="E395" s="691" t="s">
        <v>504</v>
      </c>
      <c r="F395" s="691" t="s">
        <v>519</v>
      </c>
      <c r="G395" s="10" t="s">
        <v>924</v>
      </c>
      <c r="H395" s="591" t="s">
        <v>1112</v>
      </c>
      <c r="I395" s="591" t="s">
        <v>934</v>
      </c>
      <c r="J395" s="10"/>
      <c r="K395" s="692"/>
      <c r="L395" s="692"/>
      <c r="M395" s="693"/>
      <c r="N395" s="692"/>
      <c r="O395" s="692"/>
      <c r="P395" s="692"/>
      <c r="Q395" s="692"/>
      <c r="R395" s="692"/>
      <c r="S395" s="692"/>
      <c r="T395" s="692"/>
      <c r="U395" s="692"/>
      <c r="V395" s="692"/>
      <c r="W395" s="692"/>
      <c r="X395" s="692"/>
      <c r="Y395" s="633"/>
      <c r="Z395" s="694">
        <v>1</v>
      </c>
      <c r="AA395" s="600">
        <v>0</v>
      </c>
      <c r="AB395" s="600">
        <v>2</v>
      </c>
      <c r="AC395" s="123">
        <v>2</v>
      </c>
      <c r="AD395" s="601">
        <v>929</v>
      </c>
      <c r="AE395" s="601">
        <v>604</v>
      </c>
      <c r="AF395" s="600">
        <v>1</v>
      </c>
      <c r="AG395" s="598">
        <v>0.5</v>
      </c>
      <c r="AH395" s="600">
        <v>1</v>
      </c>
      <c r="AI395" s="598" t="s">
        <v>1215</v>
      </c>
      <c r="AJ395" s="598"/>
      <c r="AK395" s="600">
        <v>0</v>
      </c>
      <c r="AL395" s="598">
        <v>0</v>
      </c>
      <c r="AM395" s="600">
        <v>0</v>
      </c>
      <c r="AN395" s="598"/>
      <c r="AO395" s="600">
        <v>0</v>
      </c>
      <c r="AP395" s="598">
        <v>0</v>
      </c>
      <c r="AQ395" s="600">
        <v>0</v>
      </c>
      <c r="AR395" s="598">
        <v>0</v>
      </c>
      <c r="AS395" s="695">
        <v>925</v>
      </c>
      <c r="AT395" s="600">
        <v>4</v>
      </c>
      <c r="AU395" s="602">
        <v>4.3057050592034442E-3</v>
      </c>
      <c r="AV395" s="601">
        <v>929</v>
      </c>
      <c r="AW395" s="601">
        <v>1320</v>
      </c>
      <c r="AX395" s="598">
        <v>0.70378787878787874</v>
      </c>
      <c r="AY395" s="695">
        <v>925</v>
      </c>
      <c r="AZ395" s="600">
        <v>4</v>
      </c>
      <c r="BA395" s="601">
        <v>929</v>
      </c>
      <c r="BB395" s="601">
        <v>601</v>
      </c>
      <c r="BC395" s="598">
        <v>0.64972972972972975</v>
      </c>
      <c r="BD395" s="600">
        <v>3</v>
      </c>
      <c r="BE395" s="598">
        <v>0.75</v>
      </c>
      <c r="BF395" s="601">
        <v>604</v>
      </c>
      <c r="BG395" s="598">
        <v>0.65016146393972007</v>
      </c>
      <c r="BH395" s="600">
        <v>1</v>
      </c>
      <c r="BI395" s="598">
        <v>1.6556291390728477E-3</v>
      </c>
      <c r="BJ395" s="600">
        <v>1</v>
      </c>
      <c r="BK395" s="600">
        <v>0</v>
      </c>
      <c r="BL395" s="600">
        <v>1</v>
      </c>
      <c r="BM395" s="598">
        <v>1</v>
      </c>
      <c r="BN395" s="600">
        <v>0</v>
      </c>
      <c r="BO395" s="598">
        <v>0</v>
      </c>
      <c r="BP395" s="600">
        <v>18</v>
      </c>
      <c r="BQ395" s="598">
        <v>2.9801324503311258E-2</v>
      </c>
      <c r="BR395" s="601">
        <v>18</v>
      </c>
      <c r="BS395" s="598">
        <v>2.9801324503311258E-2</v>
      </c>
      <c r="BT395" s="600">
        <v>0</v>
      </c>
      <c r="BU395" s="598">
        <v>0</v>
      </c>
      <c r="BV395" s="600">
        <v>0</v>
      </c>
      <c r="BW395" s="598">
        <v>0</v>
      </c>
    </row>
    <row r="396" spans="1:75" s="4" customFormat="1" x14ac:dyDescent="0.2">
      <c r="A396" s="691" t="s">
        <v>66</v>
      </c>
      <c r="B396" s="691" t="s">
        <v>69</v>
      </c>
      <c r="C396" s="691" t="s">
        <v>72</v>
      </c>
      <c r="D396" s="691" t="s">
        <v>515</v>
      </c>
      <c r="E396" s="691" t="s">
        <v>504</v>
      </c>
      <c r="F396" s="691" t="s">
        <v>519</v>
      </c>
      <c r="G396" s="10" t="s">
        <v>924</v>
      </c>
      <c r="H396" s="591" t="s">
        <v>1112</v>
      </c>
      <c r="I396" s="591" t="s">
        <v>934</v>
      </c>
      <c r="J396" s="10"/>
      <c r="K396" s="692"/>
      <c r="L396" s="692"/>
      <c r="M396" s="693"/>
      <c r="N396" s="692"/>
      <c r="O396" s="692"/>
      <c r="P396" s="692"/>
      <c r="Q396" s="692"/>
      <c r="R396" s="692"/>
      <c r="S396" s="692"/>
      <c r="T396" s="692"/>
      <c r="U396" s="692"/>
      <c r="V396" s="692"/>
      <c r="W396" s="692"/>
      <c r="X396" s="692"/>
      <c r="Y396" s="633"/>
      <c r="Z396" s="694">
        <v>4</v>
      </c>
      <c r="AA396" s="600">
        <v>0</v>
      </c>
      <c r="AB396" s="600">
        <v>7</v>
      </c>
      <c r="AC396" s="123">
        <v>1.75</v>
      </c>
      <c r="AD396" s="601">
        <v>1078</v>
      </c>
      <c r="AE396" s="601">
        <v>619</v>
      </c>
      <c r="AF396" s="600">
        <v>2</v>
      </c>
      <c r="AG396" s="598">
        <v>0.2857142857142857</v>
      </c>
      <c r="AH396" s="600">
        <v>4</v>
      </c>
      <c r="AI396" s="598"/>
      <c r="AJ396" s="598"/>
      <c r="AK396" s="600">
        <v>2</v>
      </c>
      <c r="AL396" s="598">
        <v>0.5</v>
      </c>
      <c r="AM396" s="600">
        <v>2</v>
      </c>
      <c r="AN396" s="598"/>
      <c r="AO396" s="600">
        <v>0</v>
      </c>
      <c r="AP396" s="598">
        <v>0</v>
      </c>
      <c r="AQ396" s="600">
        <v>0</v>
      </c>
      <c r="AR396" s="598">
        <v>0</v>
      </c>
      <c r="AS396" s="695">
        <v>4308</v>
      </c>
      <c r="AT396" s="600">
        <v>4</v>
      </c>
      <c r="AU396" s="602">
        <v>9.2764378478664194E-4</v>
      </c>
      <c r="AV396" s="601">
        <v>4312</v>
      </c>
      <c r="AW396" s="601">
        <v>6090</v>
      </c>
      <c r="AX396" s="598">
        <v>0.7080459770114943</v>
      </c>
      <c r="AY396" s="695">
        <v>4308</v>
      </c>
      <c r="AZ396" s="600">
        <v>4</v>
      </c>
      <c r="BA396" s="601">
        <v>4312</v>
      </c>
      <c r="BB396" s="601">
        <v>2473</v>
      </c>
      <c r="BC396" s="598">
        <v>0.57404828226555249</v>
      </c>
      <c r="BD396" s="600">
        <v>3</v>
      </c>
      <c r="BE396" s="598">
        <v>0.75</v>
      </c>
      <c r="BF396" s="601">
        <v>2476</v>
      </c>
      <c r="BG396" s="598">
        <v>0.57421150278293132</v>
      </c>
      <c r="BH396" s="600">
        <v>18</v>
      </c>
      <c r="BI396" s="598">
        <v>7.2697899838449114E-3</v>
      </c>
      <c r="BJ396" s="600">
        <v>15</v>
      </c>
      <c r="BK396" s="600">
        <v>0</v>
      </c>
      <c r="BL396" s="600">
        <v>15</v>
      </c>
      <c r="BM396" s="598">
        <v>0.83333333333333337</v>
      </c>
      <c r="BN396" s="600">
        <v>2</v>
      </c>
      <c r="BO396" s="598">
        <v>8.0775444264943462E-4</v>
      </c>
      <c r="BP396" s="600">
        <v>25</v>
      </c>
      <c r="BQ396" s="598">
        <v>1.0096930533117932E-2</v>
      </c>
      <c r="BR396" s="601">
        <v>27</v>
      </c>
      <c r="BS396" s="598">
        <v>1.0904684975767368E-2</v>
      </c>
      <c r="BT396" s="600">
        <v>2</v>
      </c>
      <c r="BU396" s="598">
        <v>0.2857142857142857</v>
      </c>
      <c r="BV396" s="600">
        <v>2</v>
      </c>
      <c r="BW396" s="598">
        <v>0.5</v>
      </c>
    </row>
    <row r="397" spans="1:75" s="4" customFormat="1" x14ac:dyDescent="0.2">
      <c r="A397" s="691" t="s">
        <v>66</v>
      </c>
      <c r="B397" s="691" t="s">
        <v>69</v>
      </c>
      <c r="C397" s="691" t="s">
        <v>73</v>
      </c>
      <c r="D397" s="691" t="s">
        <v>515</v>
      </c>
      <c r="E397" s="691" t="s">
        <v>504</v>
      </c>
      <c r="F397" s="691" t="s">
        <v>519</v>
      </c>
      <c r="G397" s="10" t="s">
        <v>924</v>
      </c>
      <c r="H397" s="591" t="s">
        <v>1112</v>
      </c>
      <c r="I397" s="591" t="s">
        <v>934</v>
      </c>
      <c r="J397" s="10"/>
      <c r="K397" s="692"/>
      <c r="L397" s="692"/>
      <c r="M397" s="693"/>
      <c r="N397" s="692"/>
      <c r="O397" s="692"/>
      <c r="P397" s="692"/>
      <c r="Q397" s="692"/>
      <c r="R397" s="692"/>
      <c r="S397" s="692"/>
      <c r="T397" s="692"/>
      <c r="U397" s="692"/>
      <c r="V397" s="692"/>
      <c r="W397" s="692"/>
      <c r="X397" s="692"/>
      <c r="Y397" s="633"/>
      <c r="Z397" s="694">
        <v>3</v>
      </c>
      <c r="AA397" s="600">
        <v>0</v>
      </c>
      <c r="AB397" s="600">
        <v>5</v>
      </c>
      <c r="AC397" s="123">
        <v>1.6666666666666667</v>
      </c>
      <c r="AD397" s="601">
        <v>810</v>
      </c>
      <c r="AE397" s="601">
        <v>397.33333333333331</v>
      </c>
      <c r="AF397" s="600">
        <v>2</v>
      </c>
      <c r="AG397" s="598">
        <v>0.4</v>
      </c>
      <c r="AH397" s="600">
        <v>0</v>
      </c>
      <c r="AI397" s="598"/>
      <c r="AJ397" s="598"/>
      <c r="AK397" s="600">
        <v>2</v>
      </c>
      <c r="AL397" s="598">
        <v>0.66666666666666663</v>
      </c>
      <c r="AM397" s="600">
        <v>2</v>
      </c>
      <c r="AN397" s="598"/>
      <c r="AO397" s="600">
        <v>0</v>
      </c>
      <c r="AP397" s="598">
        <v>0</v>
      </c>
      <c r="AQ397" s="600">
        <v>0</v>
      </c>
      <c r="AR397" s="598">
        <v>0</v>
      </c>
      <c r="AS397" s="695">
        <v>2428</v>
      </c>
      <c r="AT397" s="600">
        <v>2</v>
      </c>
      <c r="AU397" s="602">
        <v>8.2304526748971192E-4</v>
      </c>
      <c r="AV397" s="601">
        <v>2430</v>
      </c>
      <c r="AW397" s="601">
        <v>3890</v>
      </c>
      <c r="AX397" s="598">
        <v>0.62467866323907451</v>
      </c>
      <c r="AY397" s="695">
        <v>2428</v>
      </c>
      <c r="AZ397" s="600">
        <v>2</v>
      </c>
      <c r="BA397" s="601">
        <v>2430</v>
      </c>
      <c r="BB397" s="601">
        <v>1191</v>
      </c>
      <c r="BC397" s="598">
        <v>0.49052718286655683</v>
      </c>
      <c r="BD397" s="600">
        <v>1</v>
      </c>
      <c r="BE397" s="598">
        <v>0.5</v>
      </c>
      <c r="BF397" s="601">
        <v>1192</v>
      </c>
      <c r="BG397" s="598">
        <v>0.49053497942386831</v>
      </c>
      <c r="BH397" s="600">
        <v>3</v>
      </c>
      <c r="BI397" s="598">
        <v>2.5167785234899327E-3</v>
      </c>
      <c r="BJ397" s="600">
        <v>2</v>
      </c>
      <c r="BK397" s="600">
        <v>0</v>
      </c>
      <c r="BL397" s="600">
        <v>2</v>
      </c>
      <c r="BM397" s="598">
        <v>0.66666666666666663</v>
      </c>
      <c r="BN397" s="600">
        <v>8</v>
      </c>
      <c r="BO397" s="598">
        <v>6.7114093959731542E-3</v>
      </c>
      <c r="BP397" s="600">
        <v>25</v>
      </c>
      <c r="BQ397" s="598">
        <v>2.0973154362416108E-2</v>
      </c>
      <c r="BR397" s="601">
        <v>33</v>
      </c>
      <c r="BS397" s="598">
        <v>2.7684563758389263E-2</v>
      </c>
      <c r="BT397" s="600">
        <v>1</v>
      </c>
      <c r="BU397" s="598">
        <v>0.2</v>
      </c>
      <c r="BV397" s="600">
        <v>1</v>
      </c>
      <c r="BW397" s="598">
        <v>0.33333333333333331</v>
      </c>
    </row>
    <row r="398" spans="1:75" s="4" customFormat="1" x14ac:dyDescent="0.2">
      <c r="A398" s="691" t="s">
        <v>66</v>
      </c>
      <c r="B398" s="691" t="s">
        <v>69</v>
      </c>
      <c r="C398" s="691" t="s">
        <v>74</v>
      </c>
      <c r="D398" s="691" t="s">
        <v>515</v>
      </c>
      <c r="E398" s="691" t="s">
        <v>504</v>
      </c>
      <c r="F398" s="691" t="s">
        <v>519</v>
      </c>
      <c r="G398" s="10" t="s">
        <v>924</v>
      </c>
      <c r="H398" s="591" t="s">
        <v>1112</v>
      </c>
      <c r="I398" s="591" t="s">
        <v>934</v>
      </c>
      <c r="J398" s="10"/>
      <c r="K398" s="692"/>
      <c r="L398" s="692"/>
      <c r="M398" s="693"/>
      <c r="N398" s="692"/>
      <c r="O398" s="692"/>
      <c r="P398" s="692"/>
      <c r="Q398" s="692"/>
      <c r="R398" s="692"/>
      <c r="S398" s="692"/>
      <c r="T398" s="692"/>
      <c r="U398" s="692"/>
      <c r="V398" s="692"/>
      <c r="W398" s="692"/>
      <c r="X398" s="692"/>
      <c r="Y398" s="633"/>
      <c r="Z398" s="694">
        <v>1</v>
      </c>
      <c r="AA398" s="600">
        <v>0</v>
      </c>
      <c r="AB398" s="600">
        <v>3</v>
      </c>
      <c r="AC398" s="123">
        <v>3</v>
      </c>
      <c r="AD398" s="601">
        <v>815</v>
      </c>
      <c r="AE398" s="601">
        <v>446</v>
      </c>
      <c r="AF398" s="600">
        <v>1</v>
      </c>
      <c r="AG398" s="598">
        <v>0.33333333333333331</v>
      </c>
      <c r="AH398" s="600">
        <v>0</v>
      </c>
      <c r="AI398" s="598"/>
      <c r="AJ398" s="598"/>
      <c r="AK398" s="600">
        <v>0</v>
      </c>
      <c r="AL398" s="598">
        <v>0</v>
      </c>
      <c r="AM398" s="600">
        <v>0</v>
      </c>
      <c r="AN398" s="598"/>
      <c r="AO398" s="600">
        <v>1</v>
      </c>
      <c r="AP398" s="598">
        <v>0.33333333333333331</v>
      </c>
      <c r="AQ398" s="600">
        <v>1</v>
      </c>
      <c r="AR398" s="598">
        <v>1</v>
      </c>
      <c r="AS398" s="695">
        <v>810</v>
      </c>
      <c r="AT398" s="600">
        <v>5</v>
      </c>
      <c r="AU398" s="602">
        <v>6.1349693251533744E-3</v>
      </c>
      <c r="AV398" s="601">
        <v>815</v>
      </c>
      <c r="AW398" s="601">
        <v>1250</v>
      </c>
      <c r="AX398" s="598">
        <v>0.65200000000000002</v>
      </c>
      <c r="AY398" s="695">
        <v>810</v>
      </c>
      <c r="AZ398" s="600">
        <v>5</v>
      </c>
      <c r="BA398" s="601">
        <v>815</v>
      </c>
      <c r="BB398" s="601">
        <v>441</v>
      </c>
      <c r="BC398" s="598">
        <v>0.5444444444444444</v>
      </c>
      <c r="BD398" s="600">
        <v>5</v>
      </c>
      <c r="BE398" s="598">
        <v>1</v>
      </c>
      <c r="BF398" s="601">
        <v>446</v>
      </c>
      <c r="BG398" s="598">
        <v>0.54723926380368093</v>
      </c>
      <c r="BH398" s="600">
        <v>5</v>
      </c>
      <c r="BI398" s="598">
        <v>1.1210762331838564E-2</v>
      </c>
      <c r="BJ398" s="600">
        <v>5</v>
      </c>
      <c r="BK398" s="600">
        <v>0</v>
      </c>
      <c r="BL398" s="600">
        <v>5</v>
      </c>
      <c r="BM398" s="598">
        <v>1</v>
      </c>
      <c r="BN398" s="600">
        <v>1</v>
      </c>
      <c r="BO398" s="598">
        <v>2.242152466367713E-3</v>
      </c>
      <c r="BP398" s="600">
        <v>10</v>
      </c>
      <c r="BQ398" s="598">
        <v>2.2421524663677129E-2</v>
      </c>
      <c r="BR398" s="601">
        <v>11</v>
      </c>
      <c r="BS398" s="598">
        <v>2.4663677130044841E-2</v>
      </c>
      <c r="BT398" s="600">
        <v>1</v>
      </c>
      <c r="BU398" s="598">
        <v>0.33333333333333331</v>
      </c>
      <c r="BV398" s="600">
        <v>1</v>
      </c>
      <c r="BW398" s="598">
        <v>1</v>
      </c>
    </row>
    <row r="399" spans="1:75" s="4" customFormat="1" x14ac:dyDescent="0.2">
      <c r="A399" s="691" t="s">
        <v>1361</v>
      </c>
      <c r="B399" s="691" t="s">
        <v>75</v>
      </c>
      <c r="C399" s="691" t="s">
        <v>502</v>
      </c>
      <c r="D399" s="691" t="s">
        <v>517</v>
      </c>
      <c r="E399" s="691" t="s">
        <v>518</v>
      </c>
      <c r="F399" s="691" t="s">
        <v>519</v>
      </c>
      <c r="G399" s="691" t="s">
        <v>315</v>
      </c>
      <c r="H399" s="591" t="s">
        <v>517</v>
      </c>
      <c r="I399" s="591" t="s">
        <v>517</v>
      </c>
      <c r="J399" s="10"/>
      <c r="K399" s="692"/>
      <c r="L399" s="692"/>
      <c r="M399" s="693"/>
      <c r="N399" s="692"/>
      <c r="O399" s="692"/>
      <c r="P399" s="692"/>
      <c r="Q399" s="692"/>
      <c r="R399" s="692" t="s">
        <v>1217</v>
      </c>
      <c r="S399" s="692"/>
      <c r="T399" s="692"/>
      <c r="U399" s="692"/>
      <c r="V399" s="692"/>
      <c r="W399" s="692"/>
      <c r="X399" s="692"/>
      <c r="Y399" s="633"/>
      <c r="Z399" s="694">
        <v>7</v>
      </c>
      <c r="AA399" s="600">
        <v>0</v>
      </c>
      <c r="AB399" s="600">
        <v>24</v>
      </c>
      <c r="AC399" s="123">
        <v>3.4285714285714284</v>
      </c>
      <c r="AD399" s="601">
        <v>48441.714285714283</v>
      </c>
      <c r="AE399" s="601">
        <v>18468.714285714286</v>
      </c>
      <c r="AF399" s="600"/>
      <c r="AG399" s="598"/>
      <c r="AH399" s="600"/>
      <c r="AI399" s="598"/>
      <c r="AJ399" s="598"/>
      <c r="AK399" s="600"/>
      <c r="AL399" s="598"/>
      <c r="AM399" s="600"/>
      <c r="AN399" s="598"/>
      <c r="AO399" s="600">
        <v>6</v>
      </c>
      <c r="AP399" s="598">
        <v>0.25</v>
      </c>
      <c r="AQ399" s="600">
        <v>5</v>
      </c>
      <c r="AR399" s="598">
        <v>0.7142857142857143</v>
      </c>
      <c r="AS399" s="695">
        <v>339092</v>
      </c>
      <c r="AT399" s="600"/>
      <c r="AU399" s="602"/>
      <c r="AV399" s="601">
        <v>339092</v>
      </c>
      <c r="AW399" s="601">
        <v>513300</v>
      </c>
      <c r="AX399" s="598">
        <v>0.66061172803428792</v>
      </c>
      <c r="AY399" s="695">
        <v>339092</v>
      </c>
      <c r="AZ399" s="600"/>
      <c r="BA399" s="601">
        <v>339092</v>
      </c>
      <c r="BB399" s="601">
        <v>129281</v>
      </c>
      <c r="BC399" s="598">
        <v>0.38125641418847983</v>
      </c>
      <c r="BD399" s="600"/>
      <c r="BE399" s="598"/>
      <c r="BF399" s="601">
        <v>129281</v>
      </c>
      <c r="BG399" s="598">
        <v>0.38125641418847983</v>
      </c>
      <c r="BH399" s="600">
        <v>1157</v>
      </c>
      <c r="BI399" s="598">
        <v>8.9494976059900522E-3</v>
      </c>
      <c r="BJ399" s="600">
        <v>808</v>
      </c>
      <c r="BK399" s="600"/>
      <c r="BL399" s="600">
        <v>808</v>
      </c>
      <c r="BM399" s="598">
        <v>0.69835782195332752</v>
      </c>
      <c r="BN399" s="600">
        <v>13071</v>
      </c>
      <c r="BO399" s="598">
        <v>0.10110534417277094</v>
      </c>
      <c r="BP399" s="600">
        <v>15127</v>
      </c>
      <c r="BQ399" s="598">
        <v>0.11700868650459077</v>
      </c>
      <c r="BR399" s="601">
        <v>28198</v>
      </c>
      <c r="BS399" s="598">
        <v>0.21811403067736171</v>
      </c>
      <c r="BT399" s="600">
        <v>7</v>
      </c>
      <c r="BU399" s="598">
        <v>0.29166666666666669</v>
      </c>
      <c r="BV399" s="600">
        <v>3</v>
      </c>
      <c r="BW399" s="598">
        <v>0.42857142857142855</v>
      </c>
    </row>
    <row r="400" spans="1:75" s="4" customFormat="1" x14ac:dyDescent="0.2">
      <c r="A400" s="691" t="s">
        <v>1361</v>
      </c>
      <c r="B400" s="691" t="s">
        <v>945</v>
      </c>
      <c r="C400" s="691" t="s">
        <v>502</v>
      </c>
      <c r="D400" s="691" t="s">
        <v>503</v>
      </c>
      <c r="E400" s="691" t="s">
        <v>504</v>
      </c>
      <c r="F400" s="691" t="s">
        <v>519</v>
      </c>
      <c r="G400" s="691" t="s">
        <v>315</v>
      </c>
      <c r="H400" s="591" t="s">
        <v>1109</v>
      </c>
      <c r="I400" s="591" t="s">
        <v>934</v>
      </c>
      <c r="J400" s="10"/>
      <c r="K400" s="692"/>
      <c r="L400" s="692"/>
      <c r="M400" s="693"/>
      <c r="N400" s="692"/>
      <c r="O400" s="692"/>
      <c r="P400" s="692"/>
      <c r="Q400" s="692"/>
      <c r="R400" s="692"/>
      <c r="S400" s="692"/>
      <c r="T400" s="692"/>
      <c r="U400" s="692"/>
      <c r="V400" s="692"/>
      <c r="W400" s="692"/>
      <c r="X400" s="692"/>
      <c r="Y400" s="633" t="s">
        <v>1210</v>
      </c>
      <c r="Z400" s="694">
        <v>6</v>
      </c>
      <c r="AA400" s="600">
        <v>5</v>
      </c>
      <c r="AB400" s="600">
        <v>5</v>
      </c>
      <c r="AC400" s="123">
        <v>0.83333333333333337</v>
      </c>
      <c r="AD400" s="601">
        <v>820.5</v>
      </c>
      <c r="AE400" s="601"/>
      <c r="AF400" s="600"/>
      <c r="AG400" s="598"/>
      <c r="AH400" s="600"/>
      <c r="AI400" s="598"/>
      <c r="AJ400" s="598"/>
      <c r="AK400" s="600"/>
      <c r="AL400" s="598"/>
      <c r="AM400" s="600"/>
      <c r="AN400" s="598"/>
      <c r="AO400" s="600">
        <v>4</v>
      </c>
      <c r="AP400" s="598">
        <v>0.8</v>
      </c>
      <c r="AQ400" s="600">
        <v>4</v>
      </c>
      <c r="AR400" s="598">
        <v>0.66666666666666663</v>
      </c>
      <c r="AS400" s="695">
        <v>4923</v>
      </c>
      <c r="AT400" s="600"/>
      <c r="AU400" s="602"/>
      <c r="AV400" s="601">
        <v>4923</v>
      </c>
      <c r="AW400" s="601"/>
      <c r="AX400" s="598"/>
      <c r="AY400" s="601"/>
      <c r="AZ400" s="601"/>
      <c r="BA400" s="601"/>
      <c r="BB400" s="600"/>
      <c r="BC400" s="598"/>
      <c r="BD400" s="600"/>
      <c r="BE400" s="598"/>
      <c r="BF400" s="600"/>
      <c r="BG400" s="598"/>
      <c r="BH400" s="600" t="s">
        <v>323</v>
      </c>
      <c r="BI400" s="598"/>
      <c r="BJ400" s="600"/>
      <c r="BK400" s="600"/>
      <c r="BL400" s="600"/>
      <c r="BM400" s="598"/>
      <c r="BN400" s="600"/>
      <c r="BO400" s="598"/>
      <c r="BP400" s="600"/>
      <c r="BQ400" s="598"/>
      <c r="BR400" s="601"/>
      <c r="BS400" s="598"/>
      <c r="BT400" s="600">
        <v>2</v>
      </c>
      <c r="BU400" s="598">
        <v>0.4</v>
      </c>
      <c r="BV400" s="600">
        <v>2</v>
      </c>
      <c r="BW400" s="598">
        <v>0.33333333333333331</v>
      </c>
    </row>
    <row r="401" spans="1:75" s="4" customFormat="1" x14ac:dyDescent="0.2">
      <c r="A401" s="691" t="s">
        <v>1361</v>
      </c>
      <c r="B401" s="691" t="s">
        <v>1362</v>
      </c>
      <c r="C401" s="691" t="s">
        <v>502</v>
      </c>
      <c r="D401" s="691" t="s">
        <v>509</v>
      </c>
      <c r="E401" s="691" t="s">
        <v>504</v>
      </c>
      <c r="F401" s="691" t="s">
        <v>519</v>
      </c>
      <c r="G401" s="691" t="s">
        <v>315</v>
      </c>
      <c r="H401" s="591" t="s">
        <v>1109</v>
      </c>
      <c r="I401" s="591" t="s">
        <v>934</v>
      </c>
      <c r="J401" s="591"/>
      <c r="K401" s="692" t="s">
        <v>1213</v>
      </c>
      <c r="L401" s="722" t="s">
        <v>1363</v>
      </c>
      <c r="M401" s="704">
        <v>0.82847222222222217</v>
      </c>
      <c r="N401" s="692" t="s">
        <v>1211</v>
      </c>
      <c r="O401" s="692"/>
      <c r="P401" s="692" t="s">
        <v>1211</v>
      </c>
      <c r="Q401" s="692"/>
      <c r="R401" s="692" t="s">
        <v>1217</v>
      </c>
      <c r="S401" s="696">
        <v>64903</v>
      </c>
      <c r="T401" s="696">
        <v>568</v>
      </c>
      <c r="U401" s="696" t="s">
        <v>438</v>
      </c>
      <c r="V401" s="696">
        <v>283</v>
      </c>
      <c r="W401" s="696">
        <v>215</v>
      </c>
      <c r="X401" s="696">
        <v>4</v>
      </c>
      <c r="Y401" s="633"/>
      <c r="Z401" s="694">
        <v>1</v>
      </c>
      <c r="AA401" s="600">
        <v>0</v>
      </c>
      <c r="AB401" s="600">
        <v>9</v>
      </c>
      <c r="AC401" s="123">
        <v>9</v>
      </c>
      <c r="AD401" s="601">
        <v>64903</v>
      </c>
      <c r="AE401" s="601">
        <v>29330</v>
      </c>
      <c r="AF401" s="600">
        <v>2</v>
      </c>
      <c r="AG401" s="598">
        <v>0.22222222222222221</v>
      </c>
      <c r="AH401" s="600">
        <v>2</v>
      </c>
      <c r="AI401" s="598"/>
      <c r="AJ401" s="598" t="s">
        <v>310</v>
      </c>
      <c r="AK401" s="600">
        <v>0</v>
      </c>
      <c r="AL401" s="598">
        <v>0</v>
      </c>
      <c r="AM401" s="600">
        <v>1</v>
      </c>
      <c r="AN401" s="598"/>
      <c r="AO401" s="600"/>
      <c r="AP401" s="598"/>
      <c r="AQ401" s="600"/>
      <c r="AR401" s="598"/>
      <c r="AS401" s="695">
        <v>64436</v>
      </c>
      <c r="AT401" s="600">
        <v>467</v>
      </c>
      <c r="AU401" s="602">
        <v>7.1953530653436669E-3</v>
      </c>
      <c r="AV401" s="601">
        <v>64903</v>
      </c>
      <c r="AW401" s="601">
        <v>94660</v>
      </c>
      <c r="AX401" s="598">
        <v>0.68564335516585673</v>
      </c>
      <c r="AY401" s="695">
        <v>64436</v>
      </c>
      <c r="AZ401" s="600">
        <v>467</v>
      </c>
      <c r="BA401" s="601">
        <v>64903</v>
      </c>
      <c r="BB401" s="601">
        <v>28967</v>
      </c>
      <c r="BC401" s="598">
        <v>0.44954683717176736</v>
      </c>
      <c r="BD401" s="600">
        <v>363</v>
      </c>
      <c r="BE401" s="598">
        <v>0.7773019271948608</v>
      </c>
      <c r="BF401" s="601">
        <v>29330</v>
      </c>
      <c r="BG401" s="598">
        <v>0.45190515076344701</v>
      </c>
      <c r="BH401" s="600">
        <v>283</v>
      </c>
      <c r="BI401" s="598">
        <v>9.648823729969315E-3</v>
      </c>
      <c r="BJ401" s="600">
        <v>275</v>
      </c>
      <c r="BK401" s="600">
        <v>8</v>
      </c>
      <c r="BL401" s="600">
        <v>283</v>
      </c>
      <c r="BM401" s="598">
        <v>1</v>
      </c>
      <c r="BN401" s="600">
        <v>26</v>
      </c>
      <c r="BO401" s="598">
        <v>8.8646437095124444E-4</v>
      </c>
      <c r="BP401" s="600">
        <v>553</v>
      </c>
      <c r="BQ401" s="598">
        <v>1.8854415274463007E-2</v>
      </c>
      <c r="BR401" s="601">
        <v>579</v>
      </c>
      <c r="BS401" s="598">
        <v>1.9740879645414253E-2</v>
      </c>
      <c r="BT401" s="600">
        <v>3</v>
      </c>
      <c r="BU401" s="598">
        <v>0.33333333333333331</v>
      </c>
      <c r="BV401" s="600">
        <v>1</v>
      </c>
      <c r="BW401" s="598">
        <v>1</v>
      </c>
    </row>
    <row r="402" spans="1:75" s="4" customFormat="1" x14ac:dyDescent="0.2">
      <c r="A402" s="691" t="s">
        <v>1361</v>
      </c>
      <c r="B402" s="691" t="s">
        <v>1362</v>
      </c>
      <c r="C402" s="691" t="s">
        <v>649</v>
      </c>
      <c r="D402" s="691" t="s">
        <v>515</v>
      </c>
      <c r="E402" s="691" t="s">
        <v>504</v>
      </c>
      <c r="F402" s="691" t="s">
        <v>519</v>
      </c>
      <c r="G402" s="691" t="s">
        <v>315</v>
      </c>
      <c r="H402" s="591" t="s">
        <v>1109</v>
      </c>
      <c r="I402" s="591" t="s">
        <v>934</v>
      </c>
      <c r="J402" s="591"/>
      <c r="K402" s="692"/>
      <c r="L402" s="692"/>
      <c r="M402" s="693"/>
      <c r="N402" s="692"/>
      <c r="O402" s="692"/>
      <c r="P402" s="692"/>
      <c r="Q402" s="692"/>
      <c r="R402" s="692"/>
      <c r="S402" s="692"/>
      <c r="T402" s="692"/>
      <c r="U402" s="692"/>
      <c r="V402" s="692"/>
      <c r="W402" s="692"/>
      <c r="X402" s="692"/>
      <c r="Y402" s="633"/>
      <c r="Z402" s="694">
        <v>1</v>
      </c>
      <c r="AA402" s="600">
        <v>0</v>
      </c>
      <c r="AB402" s="600">
        <v>4</v>
      </c>
      <c r="AC402" s="123">
        <v>4</v>
      </c>
      <c r="AD402" s="601">
        <v>5037</v>
      </c>
      <c r="AE402" s="601">
        <v>1923</v>
      </c>
      <c r="AF402" s="600">
        <v>1</v>
      </c>
      <c r="AG402" s="598">
        <v>0.25</v>
      </c>
      <c r="AH402" s="600">
        <v>0</v>
      </c>
      <c r="AI402" s="598"/>
      <c r="AJ402" s="598"/>
      <c r="AK402" s="600">
        <v>0</v>
      </c>
      <c r="AL402" s="598">
        <v>0</v>
      </c>
      <c r="AM402" s="600">
        <v>0</v>
      </c>
      <c r="AN402" s="598"/>
      <c r="AO402" s="600">
        <v>0</v>
      </c>
      <c r="AP402" s="598">
        <v>0</v>
      </c>
      <c r="AQ402" s="600">
        <v>0</v>
      </c>
      <c r="AR402" s="598">
        <v>0</v>
      </c>
      <c r="AS402" s="695">
        <v>5033</v>
      </c>
      <c r="AT402" s="600">
        <v>4</v>
      </c>
      <c r="AU402" s="602">
        <v>7.9412348620210439E-4</v>
      </c>
      <c r="AV402" s="601">
        <v>5037</v>
      </c>
      <c r="AW402" s="601">
        <v>7760</v>
      </c>
      <c r="AX402" s="598">
        <v>0.64909793814432992</v>
      </c>
      <c r="AY402" s="695">
        <v>5033</v>
      </c>
      <c r="AZ402" s="600">
        <v>4</v>
      </c>
      <c r="BA402" s="601">
        <v>5037</v>
      </c>
      <c r="BB402" s="601">
        <v>1920</v>
      </c>
      <c r="BC402" s="598">
        <v>0.38148221736538845</v>
      </c>
      <c r="BD402" s="600">
        <v>3</v>
      </c>
      <c r="BE402" s="598">
        <v>0.75</v>
      </c>
      <c r="BF402" s="601">
        <v>1923</v>
      </c>
      <c r="BG402" s="598">
        <v>0.38177486599166172</v>
      </c>
      <c r="BH402" s="600">
        <v>9</v>
      </c>
      <c r="BI402" s="598">
        <v>4.6801872074882997E-3</v>
      </c>
      <c r="BJ402" s="600">
        <v>5</v>
      </c>
      <c r="BK402" s="600">
        <v>0</v>
      </c>
      <c r="BL402" s="600">
        <v>5</v>
      </c>
      <c r="BM402" s="598">
        <v>0.55555555555555558</v>
      </c>
      <c r="BN402" s="600">
        <v>0</v>
      </c>
      <c r="BO402" s="598">
        <v>0</v>
      </c>
      <c r="BP402" s="600">
        <v>80</v>
      </c>
      <c r="BQ402" s="598">
        <v>4.1601664066562662E-2</v>
      </c>
      <c r="BR402" s="601">
        <v>80</v>
      </c>
      <c r="BS402" s="598">
        <v>4.1601664066562662E-2</v>
      </c>
      <c r="BT402" s="600">
        <v>0</v>
      </c>
      <c r="BU402" s="598">
        <v>0</v>
      </c>
      <c r="BV402" s="600">
        <v>0</v>
      </c>
      <c r="BW402" s="598">
        <v>0</v>
      </c>
    </row>
    <row r="403" spans="1:75" s="4" customFormat="1" x14ac:dyDescent="0.2">
      <c r="A403" s="691" t="s">
        <v>1361</v>
      </c>
      <c r="B403" s="691" t="s">
        <v>1362</v>
      </c>
      <c r="C403" s="691" t="s">
        <v>76</v>
      </c>
      <c r="D403" s="691" t="s">
        <v>515</v>
      </c>
      <c r="E403" s="691" t="s">
        <v>504</v>
      </c>
      <c r="F403" s="691" t="s">
        <v>519</v>
      </c>
      <c r="G403" s="691" t="s">
        <v>315</v>
      </c>
      <c r="H403" s="591" t="s">
        <v>1109</v>
      </c>
      <c r="I403" s="591" t="s">
        <v>934</v>
      </c>
      <c r="J403" s="77"/>
      <c r="K403" s="692"/>
      <c r="L403" s="692"/>
      <c r="M403" s="693"/>
      <c r="N403" s="692"/>
      <c r="O403" s="692"/>
      <c r="P403" s="692"/>
      <c r="Q403" s="692"/>
      <c r="R403" s="692"/>
      <c r="S403" s="692"/>
      <c r="T403" s="692"/>
      <c r="U403" s="692"/>
      <c r="V403" s="692"/>
      <c r="W403" s="692"/>
      <c r="X403" s="692"/>
      <c r="Y403" s="633"/>
      <c r="Z403" s="694">
        <v>5</v>
      </c>
      <c r="AA403" s="600">
        <v>0</v>
      </c>
      <c r="AB403" s="600">
        <v>15</v>
      </c>
      <c r="AC403" s="123">
        <v>3</v>
      </c>
      <c r="AD403" s="601">
        <v>5769.8</v>
      </c>
      <c r="AE403" s="601">
        <v>2753.4</v>
      </c>
      <c r="AF403" s="600">
        <v>4</v>
      </c>
      <c r="AG403" s="598">
        <v>0.26666666666666666</v>
      </c>
      <c r="AH403" s="600">
        <v>1</v>
      </c>
      <c r="AI403" s="598"/>
      <c r="AJ403" s="598"/>
      <c r="AK403" s="600">
        <v>2</v>
      </c>
      <c r="AL403" s="598">
        <v>0.4</v>
      </c>
      <c r="AM403" s="600">
        <v>2</v>
      </c>
      <c r="AN403" s="598"/>
      <c r="AO403" s="600">
        <v>0</v>
      </c>
      <c r="AP403" s="598">
        <v>0</v>
      </c>
      <c r="AQ403" s="600">
        <v>0</v>
      </c>
      <c r="AR403" s="598">
        <v>0</v>
      </c>
      <c r="AS403" s="695">
        <v>28710</v>
      </c>
      <c r="AT403" s="600">
        <v>139</v>
      </c>
      <c r="AU403" s="602">
        <v>4.818191271794516E-3</v>
      </c>
      <c r="AV403" s="601">
        <v>28849</v>
      </c>
      <c r="AW403" s="601">
        <v>41100</v>
      </c>
      <c r="AX403" s="598">
        <v>0.70192214111922147</v>
      </c>
      <c r="AY403" s="695">
        <v>28710</v>
      </c>
      <c r="AZ403" s="600">
        <v>139</v>
      </c>
      <c r="BA403" s="601">
        <v>28849</v>
      </c>
      <c r="BB403" s="601">
        <v>13655</v>
      </c>
      <c r="BC403" s="598">
        <v>0.47561825148032044</v>
      </c>
      <c r="BD403" s="600">
        <v>112</v>
      </c>
      <c r="BE403" s="598">
        <v>0.80575539568345322</v>
      </c>
      <c r="BF403" s="601">
        <v>13767</v>
      </c>
      <c r="BG403" s="598">
        <v>0.47720891538701515</v>
      </c>
      <c r="BH403" s="600">
        <v>126</v>
      </c>
      <c r="BI403" s="598">
        <v>9.1523207670516447E-3</v>
      </c>
      <c r="BJ403" s="600">
        <v>90</v>
      </c>
      <c r="BK403" s="600">
        <v>2</v>
      </c>
      <c r="BL403" s="600">
        <v>92</v>
      </c>
      <c r="BM403" s="598">
        <v>0.73015873015873012</v>
      </c>
      <c r="BN403" s="600">
        <v>43</v>
      </c>
      <c r="BO403" s="598">
        <v>3.1234110554223867E-3</v>
      </c>
      <c r="BP403" s="600">
        <v>144</v>
      </c>
      <c r="BQ403" s="598">
        <v>1.0459795162344738E-2</v>
      </c>
      <c r="BR403" s="601">
        <v>187</v>
      </c>
      <c r="BS403" s="598">
        <v>1.3583206217767124E-2</v>
      </c>
      <c r="BT403" s="600">
        <v>3</v>
      </c>
      <c r="BU403" s="598">
        <v>0.2</v>
      </c>
      <c r="BV403" s="600">
        <v>1</v>
      </c>
      <c r="BW403" s="598">
        <v>0.2</v>
      </c>
    </row>
    <row r="404" spans="1:75" s="4" customFormat="1" x14ac:dyDescent="0.2">
      <c r="A404" s="691" t="s">
        <v>1361</v>
      </c>
      <c r="B404" s="691" t="s">
        <v>1362</v>
      </c>
      <c r="C404" s="691" t="s">
        <v>623</v>
      </c>
      <c r="D404" s="691" t="s">
        <v>515</v>
      </c>
      <c r="E404" s="691" t="s">
        <v>504</v>
      </c>
      <c r="F404" s="691" t="s">
        <v>519</v>
      </c>
      <c r="G404" s="691" t="s">
        <v>315</v>
      </c>
      <c r="H404" s="591" t="s">
        <v>1109</v>
      </c>
      <c r="I404" s="591" t="s">
        <v>934</v>
      </c>
      <c r="J404" s="591"/>
      <c r="K404" s="692"/>
      <c r="L404" s="692"/>
      <c r="M404" s="693"/>
      <c r="N404" s="692"/>
      <c r="O404" s="692"/>
      <c r="P404" s="692"/>
      <c r="Q404" s="692"/>
      <c r="R404" s="692"/>
      <c r="S404" s="692"/>
      <c r="T404" s="692"/>
      <c r="U404" s="692"/>
      <c r="V404" s="692"/>
      <c r="W404" s="692"/>
      <c r="X404" s="692"/>
      <c r="Y404" s="633"/>
      <c r="Z404" s="694">
        <v>3</v>
      </c>
      <c r="AA404" s="600">
        <v>0</v>
      </c>
      <c r="AB404" s="600">
        <v>12</v>
      </c>
      <c r="AC404" s="123">
        <v>4</v>
      </c>
      <c r="AD404" s="601">
        <v>5019</v>
      </c>
      <c r="AE404" s="601">
        <v>2568.3333333333335</v>
      </c>
      <c r="AF404" s="600">
        <v>2</v>
      </c>
      <c r="AG404" s="598">
        <v>0.16666666666666666</v>
      </c>
      <c r="AH404" s="600">
        <v>1</v>
      </c>
      <c r="AI404" s="598" t="s">
        <v>1215</v>
      </c>
      <c r="AJ404" s="598"/>
      <c r="AK404" s="600">
        <v>1</v>
      </c>
      <c r="AL404" s="598">
        <v>0.33333333333333331</v>
      </c>
      <c r="AM404" s="600">
        <v>1</v>
      </c>
      <c r="AN404" s="598"/>
      <c r="AO404" s="600">
        <v>0</v>
      </c>
      <c r="AP404" s="598">
        <v>0</v>
      </c>
      <c r="AQ404" s="600">
        <v>0</v>
      </c>
      <c r="AR404" s="598">
        <v>0</v>
      </c>
      <c r="AS404" s="695">
        <v>14766</v>
      </c>
      <c r="AT404" s="600">
        <v>291</v>
      </c>
      <c r="AU404" s="602">
        <v>1.9326559075513051E-2</v>
      </c>
      <c r="AV404" s="601">
        <v>15057</v>
      </c>
      <c r="AW404" s="601">
        <v>21300</v>
      </c>
      <c r="AX404" s="598">
        <v>0.70690140845070426</v>
      </c>
      <c r="AY404" s="695">
        <v>14766</v>
      </c>
      <c r="AZ404" s="600">
        <v>291</v>
      </c>
      <c r="BA404" s="601">
        <v>15057</v>
      </c>
      <c r="BB404" s="601">
        <v>7482</v>
      </c>
      <c r="BC404" s="598">
        <v>0.50670459162941894</v>
      </c>
      <c r="BD404" s="600">
        <v>223</v>
      </c>
      <c r="BE404" s="598">
        <v>0.76632302405498287</v>
      </c>
      <c r="BF404" s="601">
        <v>7705</v>
      </c>
      <c r="BG404" s="598">
        <v>0.51172212260078365</v>
      </c>
      <c r="BH404" s="600">
        <v>91</v>
      </c>
      <c r="BI404" s="598">
        <v>1.1810512654120701E-2</v>
      </c>
      <c r="BJ404" s="600">
        <v>46</v>
      </c>
      <c r="BK404" s="600">
        <v>4</v>
      </c>
      <c r="BL404" s="600">
        <v>50</v>
      </c>
      <c r="BM404" s="598">
        <v>0.5494505494505495</v>
      </c>
      <c r="BN404" s="600">
        <v>11</v>
      </c>
      <c r="BO404" s="598">
        <v>1.4276443867618429E-3</v>
      </c>
      <c r="BP404" s="600">
        <v>67</v>
      </c>
      <c r="BQ404" s="598">
        <v>8.6956521739130436E-3</v>
      </c>
      <c r="BR404" s="601">
        <v>78</v>
      </c>
      <c r="BS404" s="598">
        <v>1.0123296560674887E-2</v>
      </c>
      <c r="BT404" s="600">
        <v>3</v>
      </c>
      <c r="BU404" s="598">
        <v>0.25</v>
      </c>
      <c r="BV404" s="600">
        <v>1</v>
      </c>
      <c r="BW404" s="598">
        <v>0.33333333333333331</v>
      </c>
    </row>
    <row r="405" spans="1:75" s="4" customFormat="1" x14ac:dyDescent="0.2">
      <c r="A405" s="691" t="s">
        <v>1361</v>
      </c>
      <c r="B405" s="691" t="s">
        <v>1362</v>
      </c>
      <c r="C405" s="691" t="s">
        <v>513</v>
      </c>
      <c r="D405" s="691" t="s">
        <v>515</v>
      </c>
      <c r="E405" s="691" t="s">
        <v>504</v>
      </c>
      <c r="F405" s="691" t="s">
        <v>519</v>
      </c>
      <c r="G405" s="691" t="s">
        <v>315</v>
      </c>
      <c r="H405" s="591" t="s">
        <v>1109</v>
      </c>
      <c r="I405" s="591" t="s">
        <v>934</v>
      </c>
      <c r="J405" s="591"/>
      <c r="K405" s="692"/>
      <c r="L405" s="692"/>
      <c r="M405" s="693"/>
      <c r="N405" s="692"/>
      <c r="O405" s="692"/>
      <c r="P405" s="692"/>
      <c r="Q405" s="692"/>
      <c r="R405" s="692"/>
      <c r="S405" s="692"/>
      <c r="T405" s="692"/>
      <c r="U405" s="692"/>
      <c r="V405" s="692"/>
      <c r="W405" s="692"/>
      <c r="X405" s="692"/>
      <c r="Y405" s="633"/>
      <c r="Z405" s="694">
        <v>3</v>
      </c>
      <c r="AA405" s="600">
        <v>0</v>
      </c>
      <c r="AB405" s="600">
        <v>13</v>
      </c>
      <c r="AC405" s="123">
        <v>4.333333333333333</v>
      </c>
      <c r="AD405" s="601">
        <v>5320</v>
      </c>
      <c r="AE405" s="601">
        <v>1978.3333333333333</v>
      </c>
      <c r="AF405" s="600">
        <v>4</v>
      </c>
      <c r="AG405" s="598">
        <v>0.30769230769230771</v>
      </c>
      <c r="AH405" s="600">
        <v>0</v>
      </c>
      <c r="AI405" s="598"/>
      <c r="AJ405" s="598"/>
      <c r="AK405" s="600">
        <v>2</v>
      </c>
      <c r="AL405" s="598">
        <v>0.66666666666666663</v>
      </c>
      <c r="AM405" s="600">
        <v>2</v>
      </c>
      <c r="AN405" s="598"/>
      <c r="AO405" s="600">
        <v>0</v>
      </c>
      <c r="AP405" s="598">
        <v>0</v>
      </c>
      <c r="AQ405" s="600">
        <v>0</v>
      </c>
      <c r="AR405" s="598">
        <v>0</v>
      </c>
      <c r="AS405" s="695">
        <v>15927</v>
      </c>
      <c r="AT405" s="600">
        <v>33</v>
      </c>
      <c r="AU405" s="602">
        <v>2.0676691729323306E-3</v>
      </c>
      <c r="AV405" s="601">
        <v>15960</v>
      </c>
      <c r="AW405" s="601">
        <v>24500</v>
      </c>
      <c r="AX405" s="598">
        <v>0.65142857142857147</v>
      </c>
      <c r="AY405" s="695">
        <v>15927</v>
      </c>
      <c r="AZ405" s="600">
        <v>33</v>
      </c>
      <c r="BA405" s="601">
        <v>15960</v>
      </c>
      <c r="BB405" s="601">
        <v>5910</v>
      </c>
      <c r="BC405" s="598">
        <v>0.37106799773968735</v>
      </c>
      <c r="BD405" s="600">
        <v>25</v>
      </c>
      <c r="BE405" s="598">
        <v>0.75757575757575757</v>
      </c>
      <c r="BF405" s="601">
        <v>5935</v>
      </c>
      <c r="BG405" s="598">
        <v>0.37186716791979951</v>
      </c>
      <c r="BH405" s="600">
        <v>35</v>
      </c>
      <c r="BI405" s="598">
        <v>5.8972198820556026E-3</v>
      </c>
      <c r="BJ405" s="600">
        <v>21</v>
      </c>
      <c r="BK405" s="600">
        <v>2</v>
      </c>
      <c r="BL405" s="600">
        <v>23</v>
      </c>
      <c r="BM405" s="598">
        <v>0.65714285714285714</v>
      </c>
      <c r="BN405" s="600">
        <v>7</v>
      </c>
      <c r="BO405" s="598">
        <v>1.1794439764111204E-3</v>
      </c>
      <c r="BP405" s="600">
        <v>80</v>
      </c>
      <c r="BQ405" s="598">
        <v>1.3479359730412805E-2</v>
      </c>
      <c r="BR405" s="601">
        <v>87</v>
      </c>
      <c r="BS405" s="598">
        <v>1.4658803706823926E-2</v>
      </c>
      <c r="BT405" s="600">
        <v>3</v>
      </c>
      <c r="BU405" s="598">
        <v>0.23076923076923078</v>
      </c>
      <c r="BV405" s="600">
        <v>1</v>
      </c>
      <c r="BW405" s="598">
        <v>0.33333333333333331</v>
      </c>
    </row>
    <row r="406" spans="1:75" s="4" customFormat="1" x14ac:dyDescent="0.2">
      <c r="A406" s="691" t="s">
        <v>77</v>
      </c>
      <c r="B406" s="691" t="s">
        <v>78</v>
      </c>
      <c r="C406" s="691" t="s">
        <v>502</v>
      </c>
      <c r="D406" s="691" t="s">
        <v>517</v>
      </c>
      <c r="E406" s="691" t="s">
        <v>518</v>
      </c>
      <c r="F406" s="691" t="s">
        <v>519</v>
      </c>
      <c r="G406" s="10" t="s">
        <v>920</v>
      </c>
      <c r="H406" s="591" t="s">
        <v>517</v>
      </c>
      <c r="I406" s="591" t="s">
        <v>517</v>
      </c>
      <c r="J406" s="591"/>
      <c r="K406" s="692"/>
      <c r="L406" s="692"/>
      <c r="M406" s="693"/>
      <c r="N406" s="692"/>
      <c r="O406" s="692"/>
      <c r="P406" s="692"/>
      <c r="Q406" s="692"/>
      <c r="R406" s="692" t="s">
        <v>1217</v>
      </c>
      <c r="S406" s="692"/>
      <c r="T406" s="692"/>
      <c r="U406" s="692"/>
      <c r="V406" s="692"/>
      <c r="W406" s="692"/>
      <c r="X406" s="692"/>
      <c r="Y406" s="633"/>
      <c r="Z406" s="694">
        <v>7</v>
      </c>
      <c r="AA406" s="600">
        <v>0</v>
      </c>
      <c r="AB406" s="600">
        <v>15</v>
      </c>
      <c r="AC406" s="123">
        <v>2.1428571428571428</v>
      </c>
      <c r="AD406" s="601">
        <v>9431.2857142857138</v>
      </c>
      <c r="AE406" s="601">
        <v>4308</v>
      </c>
      <c r="AF406" s="600"/>
      <c r="AG406" s="598"/>
      <c r="AH406" s="600"/>
      <c r="AI406" s="598"/>
      <c r="AJ406" s="598"/>
      <c r="AK406" s="600"/>
      <c r="AL406" s="598"/>
      <c r="AM406" s="600"/>
      <c r="AN406" s="598"/>
      <c r="AO406" s="600">
        <v>5</v>
      </c>
      <c r="AP406" s="598">
        <v>0.33333333333333331</v>
      </c>
      <c r="AQ406" s="600">
        <v>4</v>
      </c>
      <c r="AR406" s="598">
        <v>0.5714285714285714</v>
      </c>
      <c r="AS406" s="695">
        <v>66019</v>
      </c>
      <c r="AT406" s="600"/>
      <c r="AU406" s="602"/>
      <c r="AV406" s="601">
        <v>66019</v>
      </c>
      <c r="AW406" s="601">
        <v>101400</v>
      </c>
      <c r="AX406" s="598">
        <v>0.65107495069033527</v>
      </c>
      <c r="AY406" s="695">
        <v>66019</v>
      </c>
      <c r="AZ406" s="600"/>
      <c r="BA406" s="601">
        <v>66019</v>
      </c>
      <c r="BB406" s="601">
        <v>30156</v>
      </c>
      <c r="BC406" s="598">
        <v>0.4567775943289053</v>
      </c>
      <c r="BD406" s="600"/>
      <c r="BE406" s="598"/>
      <c r="BF406" s="601">
        <v>30156</v>
      </c>
      <c r="BG406" s="598">
        <v>0.4567775943289053</v>
      </c>
      <c r="BH406" s="600">
        <v>321</v>
      </c>
      <c r="BI406" s="598">
        <v>1.0644647831277358E-2</v>
      </c>
      <c r="BJ406" s="600">
        <v>284</v>
      </c>
      <c r="BK406" s="600"/>
      <c r="BL406" s="600">
        <v>284</v>
      </c>
      <c r="BM406" s="598">
        <v>0.88473520249221183</v>
      </c>
      <c r="BN406" s="600">
        <v>1370</v>
      </c>
      <c r="BO406" s="598">
        <v>4.5430428438784982E-2</v>
      </c>
      <c r="BP406" s="600">
        <v>2128</v>
      </c>
      <c r="BQ406" s="598">
        <v>7.0566388115134632E-2</v>
      </c>
      <c r="BR406" s="601">
        <v>3498</v>
      </c>
      <c r="BS406" s="598">
        <v>0.11599681655391962</v>
      </c>
      <c r="BT406" s="600">
        <v>7</v>
      </c>
      <c r="BU406" s="598">
        <v>0.46666666666666667</v>
      </c>
      <c r="BV406" s="600">
        <v>4</v>
      </c>
      <c r="BW406" s="598">
        <v>0.5714285714285714</v>
      </c>
    </row>
    <row r="407" spans="1:75" s="4" customFormat="1" x14ac:dyDescent="0.2">
      <c r="A407" s="691" t="s">
        <v>77</v>
      </c>
      <c r="B407" s="691" t="s">
        <v>79</v>
      </c>
      <c r="C407" s="691" t="s">
        <v>502</v>
      </c>
      <c r="D407" s="691" t="s">
        <v>507</v>
      </c>
      <c r="E407" s="691" t="s">
        <v>504</v>
      </c>
      <c r="F407" s="691" t="s">
        <v>519</v>
      </c>
      <c r="G407" s="10" t="s">
        <v>920</v>
      </c>
      <c r="H407" s="591" t="s">
        <v>1109</v>
      </c>
      <c r="I407" s="591" t="s">
        <v>934</v>
      </c>
      <c r="J407" s="591"/>
      <c r="K407" s="692"/>
      <c r="L407" s="692"/>
      <c r="M407" s="693"/>
      <c r="N407" s="692"/>
      <c r="O407" s="692"/>
      <c r="P407" s="692"/>
      <c r="Q407" s="692"/>
      <c r="R407" s="692"/>
      <c r="S407" s="692"/>
      <c r="T407" s="692"/>
      <c r="U407" s="692"/>
      <c r="V407" s="692"/>
      <c r="W407" s="692"/>
      <c r="X407" s="692"/>
      <c r="Y407" s="633" t="s">
        <v>1210</v>
      </c>
      <c r="Z407" s="694">
        <v>4</v>
      </c>
      <c r="AA407" s="600">
        <v>4</v>
      </c>
      <c r="AB407" s="600">
        <v>4</v>
      </c>
      <c r="AC407" s="123">
        <v>1</v>
      </c>
      <c r="AD407" s="601">
        <v>558.5</v>
      </c>
      <c r="AE407" s="601"/>
      <c r="AF407" s="600"/>
      <c r="AG407" s="598"/>
      <c r="AH407" s="600"/>
      <c r="AI407" s="598"/>
      <c r="AJ407" s="598"/>
      <c r="AK407" s="600"/>
      <c r="AL407" s="598"/>
      <c r="AM407" s="600"/>
      <c r="AN407" s="598"/>
      <c r="AO407" s="600">
        <v>0</v>
      </c>
      <c r="AP407" s="598">
        <v>0</v>
      </c>
      <c r="AQ407" s="600">
        <v>0</v>
      </c>
      <c r="AR407" s="598">
        <v>0</v>
      </c>
      <c r="AS407" s="695">
        <v>2111</v>
      </c>
      <c r="AT407" s="600">
        <v>123</v>
      </c>
      <c r="AU407" s="602">
        <v>5.505819158460161E-2</v>
      </c>
      <c r="AV407" s="601">
        <v>2234</v>
      </c>
      <c r="AW407" s="601">
        <v>3030</v>
      </c>
      <c r="AX407" s="598">
        <v>0.73729372937293725</v>
      </c>
      <c r="AY407" s="601"/>
      <c r="AZ407" s="601"/>
      <c r="BA407" s="601"/>
      <c r="BB407" s="600"/>
      <c r="BC407" s="598"/>
      <c r="BD407" s="600"/>
      <c r="BE407" s="598"/>
      <c r="BF407" s="600"/>
      <c r="BG407" s="598"/>
      <c r="BH407" s="600" t="s">
        <v>323</v>
      </c>
      <c r="BI407" s="598"/>
      <c r="BJ407" s="600"/>
      <c r="BK407" s="600"/>
      <c r="BL407" s="600"/>
      <c r="BM407" s="598"/>
      <c r="BN407" s="600"/>
      <c r="BO407" s="598"/>
      <c r="BP407" s="600"/>
      <c r="BQ407" s="598"/>
      <c r="BR407" s="601"/>
      <c r="BS407" s="598"/>
      <c r="BT407" s="600">
        <v>0</v>
      </c>
      <c r="BU407" s="598">
        <v>0</v>
      </c>
      <c r="BV407" s="600">
        <v>0</v>
      </c>
      <c r="BW407" s="598">
        <v>0</v>
      </c>
    </row>
    <row r="408" spans="1:75" s="4" customFormat="1" x14ac:dyDescent="0.2">
      <c r="A408" s="691" t="s">
        <v>77</v>
      </c>
      <c r="B408" s="691" t="s">
        <v>80</v>
      </c>
      <c r="C408" s="691" t="s">
        <v>502</v>
      </c>
      <c r="D408" s="691" t="s">
        <v>509</v>
      </c>
      <c r="E408" s="691" t="s">
        <v>504</v>
      </c>
      <c r="F408" s="691" t="s">
        <v>519</v>
      </c>
      <c r="G408" s="10" t="s">
        <v>920</v>
      </c>
      <c r="H408" s="591" t="s">
        <v>1109</v>
      </c>
      <c r="I408" s="591" t="s">
        <v>934</v>
      </c>
      <c r="J408" s="591"/>
      <c r="K408" s="692" t="s">
        <v>1213</v>
      </c>
      <c r="L408" s="707" t="s">
        <v>1364</v>
      </c>
      <c r="M408" s="693" t="s">
        <v>1365</v>
      </c>
      <c r="N408" s="692" t="s">
        <v>1211</v>
      </c>
      <c r="O408" s="692"/>
      <c r="P408" s="692" t="s">
        <v>1211</v>
      </c>
      <c r="Q408" s="692"/>
      <c r="R408" s="692" t="s">
        <v>1217</v>
      </c>
      <c r="S408" s="700">
        <v>44152</v>
      </c>
      <c r="T408" s="696">
        <v>808</v>
      </c>
      <c r="U408" s="696">
        <v>30</v>
      </c>
      <c r="V408" s="696">
        <v>231</v>
      </c>
      <c r="W408" s="696">
        <v>216</v>
      </c>
      <c r="X408" s="696">
        <v>15</v>
      </c>
      <c r="Y408" s="633"/>
      <c r="Z408" s="694">
        <v>1</v>
      </c>
      <c r="AA408" s="600">
        <v>0</v>
      </c>
      <c r="AB408" s="600">
        <v>5</v>
      </c>
      <c r="AC408" s="123">
        <v>5</v>
      </c>
      <c r="AD408" s="601">
        <v>44152</v>
      </c>
      <c r="AE408" s="601">
        <v>19424</v>
      </c>
      <c r="AF408" s="600">
        <v>3</v>
      </c>
      <c r="AG408" s="598">
        <v>0.6</v>
      </c>
      <c r="AH408" s="600">
        <v>2</v>
      </c>
      <c r="AI408" s="598" t="s">
        <v>1215</v>
      </c>
      <c r="AJ408" s="598" t="s">
        <v>434</v>
      </c>
      <c r="AK408" s="600">
        <v>1</v>
      </c>
      <c r="AL408" s="598">
        <v>1</v>
      </c>
      <c r="AM408" s="600">
        <v>1</v>
      </c>
      <c r="AN408" s="598"/>
      <c r="AO408" s="600"/>
      <c r="AP408" s="598"/>
      <c r="AQ408" s="600"/>
      <c r="AR408" s="598"/>
      <c r="AS408" s="695">
        <v>43983</v>
      </c>
      <c r="AT408" s="600">
        <v>169</v>
      </c>
      <c r="AU408" s="602">
        <v>3.8276861750317086E-3</v>
      </c>
      <c r="AV408" s="601">
        <v>44152</v>
      </c>
      <c r="AW408" s="601">
        <v>67950</v>
      </c>
      <c r="AX408" s="598">
        <v>0.64977189109639444</v>
      </c>
      <c r="AY408" s="695">
        <v>43983</v>
      </c>
      <c r="AZ408" s="600">
        <v>169</v>
      </c>
      <c r="BA408" s="601">
        <v>44152</v>
      </c>
      <c r="BB408" s="601">
        <v>19280</v>
      </c>
      <c r="BC408" s="598">
        <v>0.43835118113816701</v>
      </c>
      <c r="BD408" s="600">
        <v>144</v>
      </c>
      <c r="BE408" s="598">
        <v>0.85207100591715978</v>
      </c>
      <c r="BF408" s="601">
        <v>19424</v>
      </c>
      <c r="BG408" s="598">
        <v>0.43993477079181009</v>
      </c>
      <c r="BH408" s="600">
        <v>230</v>
      </c>
      <c r="BI408" s="598">
        <v>1.1841021416803954E-2</v>
      </c>
      <c r="BJ408" s="600">
        <v>216</v>
      </c>
      <c r="BK408" s="600">
        <v>14</v>
      </c>
      <c r="BL408" s="600">
        <v>230</v>
      </c>
      <c r="BM408" s="598">
        <v>1</v>
      </c>
      <c r="BN408" s="600">
        <v>56</v>
      </c>
      <c r="BO408" s="598">
        <v>2.883031301482702E-3</v>
      </c>
      <c r="BP408" s="600">
        <v>211</v>
      </c>
      <c r="BQ408" s="598">
        <v>1.0862850082372323E-2</v>
      </c>
      <c r="BR408" s="601">
        <v>267</v>
      </c>
      <c r="BS408" s="598">
        <v>1.3745881383855024E-2</v>
      </c>
      <c r="BT408" s="600">
        <v>1</v>
      </c>
      <c r="BU408" s="598">
        <v>0.2</v>
      </c>
      <c r="BV408" s="600">
        <v>0</v>
      </c>
      <c r="BW408" s="598">
        <v>0</v>
      </c>
    </row>
    <row r="409" spans="1:75" s="4" customFormat="1" x14ac:dyDescent="0.2">
      <c r="A409" s="691" t="s">
        <v>77</v>
      </c>
      <c r="B409" s="691" t="s">
        <v>80</v>
      </c>
      <c r="C409" s="691" t="s">
        <v>654</v>
      </c>
      <c r="D409" s="691" t="s">
        <v>515</v>
      </c>
      <c r="E409" s="691" t="s">
        <v>504</v>
      </c>
      <c r="F409" s="691" t="s">
        <v>519</v>
      </c>
      <c r="G409" s="10" t="s">
        <v>920</v>
      </c>
      <c r="H409" s="591" t="s">
        <v>1109</v>
      </c>
      <c r="I409" s="591" t="s">
        <v>934</v>
      </c>
      <c r="J409" s="591"/>
      <c r="K409" s="692"/>
      <c r="L409" s="692"/>
      <c r="M409" s="693"/>
      <c r="N409" s="692"/>
      <c r="O409" s="692"/>
      <c r="P409" s="692"/>
      <c r="Q409" s="692"/>
      <c r="R409" s="692"/>
      <c r="S409" s="692"/>
      <c r="T409" s="692"/>
      <c r="U409" s="692"/>
      <c r="V409" s="692"/>
      <c r="W409" s="692"/>
      <c r="X409" s="692"/>
      <c r="Y409" s="633"/>
      <c r="Z409" s="694">
        <v>3</v>
      </c>
      <c r="AA409" s="600">
        <v>0</v>
      </c>
      <c r="AB409" s="600">
        <v>7</v>
      </c>
      <c r="AC409" s="123">
        <v>2.3333333333333335</v>
      </c>
      <c r="AD409" s="601">
        <v>3516.3333333333335</v>
      </c>
      <c r="AE409" s="601">
        <v>1726</v>
      </c>
      <c r="AF409" s="600">
        <v>4</v>
      </c>
      <c r="AG409" s="598">
        <v>0.5714285714285714</v>
      </c>
      <c r="AH409" s="600">
        <v>1</v>
      </c>
      <c r="AI409" s="598"/>
      <c r="AJ409" s="598"/>
      <c r="AK409" s="600">
        <v>1</v>
      </c>
      <c r="AL409" s="598">
        <v>0.33333333333333331</v>
      </c>
      <c r="AM409" s="600">
        <v>1</v>
      </c>
      <c r="AN409" s="598"/>
      <c r="AO409" s="600">
        <v>0</v>
      </c>
      <c r="AP409" s="598">
        <v>0</v>
      </c>
      <c r="AQ409" s="600">
        <v>0</v>
      </c>
      <c r="AR409" s="598">
        <v>0</v>
      </c>
      <c r="AS409" s="695">
        <v>10485</v>
      </c>
      <c r="AT409" s="600">
        <v>64</v>
      </c>
      <c r="AU409" s="602">
        <v>6.0669257749549716E-3</v>
      </c>
      <c r="AV409" s="601">
        <v>10549</v>
      </c>
      <c r="AW409" s="601">
        <v>15500</v>
      </c>
      <c r="AX409" s="598">
        <v>0.68058064516129035</v>
      </c>
      <c r="AY409" s="695">
        <v>10485</v>
      </c>
      <c r="AZ409" s="600">
        <v>64</v>
      </c>
      <c r="BA409" s="601">
        <v>10549</v>
      </c>
      <c r="BB409" s="601">
        <v>5130</v>
      </c>
      <c r="BC409" s="598">
        <v>0.48927038626609443</v>
      </c>
      <c r="BD409" s="600">
        <v>48</v>
      </c>
      <c r="BE409" s="598">
        <v>0.75</v>
      </c>
      <c r="BF409" s="601">
        <v>5178</v>
      </c>
      <c r="BG409" s="598">
        <v>0.49085221347995073</v>
      </c>
      <c r="BH409" s="600">
        <v>89</v>
      </c>
      <c r="BI409" s="598">
        <v>1.7188103514870608E-2</v>
      </c>
      <c r="BJ409" s="600">
        <v>87</v>
      </c>
      <c r="BK409" s="600">
        <v>2</v>
      </c>
      <c r="BL409" s="600">
        <v>89</v>
      </c>
      <c r="BM409" s="598">
        <v>1</v>
      </c>
      <c r="BN409" s="600">
        <v>5</v>
      </c>
      <c r="BO409" s="598">
        <v>9.6562379297025877E-4</v>
      </c>
      <c r="BP409" s="600">
        <v>88</v>
      </c>
      <c r="BQ409" s="598">
        <v>1.6994978756276556E-2</v>
      </c>
      <c r="BR409" s="601">
        <v>93</v>
      </c>
      <c r="BS409" s="598">
        <v>1.7960602549246814E-2</v>
      </c>
      <c r="BT409" s="600">
        <v>3</v>
      </c>
      <c r="BU409" s="598">
        <v>0.42857142857142855</v>
      </c>
      <c r="BV409" s="600">
        <v>2</v>
      </c>
      <c r="BW409" s="598">
        <v>0.66666666666666663</v>
      </c>
    </row>
    <row r="410" spans="1:75" s="4" customFormat="1" x14ac:dyDescent="0.2">
      <c r="A410" s="691" t="s">
        <v>77</v>
      </c>
      <c r="B410" s="691" t="s">
        <v>80</v>
      </c>
      <c r="C410" s="691" t="s">
        <v>15</v>
      </c>
      <c r="D410" s="691" t="s">
        <v>515</v>
      </c>
      <c r="E410" s="691" t="s">
        <v>504</v>
      </c>
      <c r="F410" s="691" t="s">
        <v>519</v>
      </c>
      <c r="G410" s="10" t="s">
        <v>920</v>
      </c>
      <c r="H410" s="591" t="s">
        <v>1109</v>
      </c>
      <c r="I410" s="591" t="s">
        <v>934</v>
      </c>
      <c r="J410" s="591"/>
      <c r="K410" s="692"/>
      <c r="L410" s="692"/>
      <c r="M410" s="693"/>
      <c r="N410" s="692"/>
      <c r="O410" s="692"/>
      <c r="P410" s="692"/>
      <c r="Q410" s="692"/>
      <c r="R410" s="692"/>
      <c r="S410" s="692"/>
      <c r="T410" s="692"/>
      <c r="U410" s="692"/>
      <c r="V410" s="692"/>
      <c r="W410" s="692"/>
      <c r="X410" s="692"/>
      <c r="Y410" s="633"/>
      <c r="Z410" s="694">
        <v>3</v>
      </c>
      <c r="AA410" s="600">
        <v>0</v>
      </c>
      <c r="AB410" s="600">
        <v>9</v>
      </c>
      <c r="AC410" s="123">
        <v>3</v>
      </c>
      <c r="AD410" s="601">
        <v>3927</v>
      </c>
      <c r="AE410" s="601">
        <v>1829.3333333333333</v>
      </c>
      <c r="AF410" s="600">
        <v>2</v>
      </c>
      <c r="AG410" s="598">
        <v>0.22222222222222221</v>
      </c>
      <c r="AH410" s="600">
        <v>0</v>
      </c>
      <c r="AI410" s="598"/>
      <c r="AJ410" s="598"/>
      <c r="AK410" s="600">
        <v>2</v>
      </c>
      <c r="AL410" s="598">
        <v>0.66666666666666663</v>
      </c>
      <c r="AM410" s="600">
        <v>2</v>
      </c>
      <c r="AN410" s="598"/>
      <c r="AO410" s="600">
        <v>0</v>
      </c>
      <c r="AP410" s="598">
        <v>0</v>
      </c>
      <c r="AQ410" s="600">
        <v>0</v>
      </c>
      <c r="AR410" s="598">
        <v>0</v>
      </c>
      <c r="AS410" s="695">
        <v>11700</v>
      </c>
      <c r="AT410" s="600">
        <v>81</v>
      </c>
      <c r="AU410" s="602">
        <v>6.8754774637127579E-3</v>
      </c>
      <c r="AV410" s="601">
        <v>11781</v>
      </c>
      <c r="AW410" s="601">
        <v>17700</v>
      </c>
      <c r="AX410" s="598">
        <v>0.66559322033898305</v>
      </c>
      <c r="AY410" s="695">
        <v>11700</v>
      </c>
      <c r="AZ410" s="600">
        <v>81</v>
      </c>
      <c r="BA410" s="601">
        <v>11781</v>
      </c>
      <c r="BB410" s="601">
        <v>5418</v>
      </c>
      <c r="BC410" s="598">
        <v>0.46307692307692305</v>
      </c>
      <c r="BD410" s="600">
        <v>70</v>
      </c>
      <c r="BE410" s="598">
        <v>0.86419753086419748</v>
      </c>
      <c r="BF410" s="601">
        <v>5488</v>
      </c>
      <c r="BG410" s="598">
        <v>0.46583481877599525</v>
      </c>
      <c r="BH410" s="600">
        <v>54</v>
      </c>
      <c r="BI410" s="598">
        <v>9.8396501457725955E-3</v>
      </c>
      <c r="BJ410" s="600">
        <v>47</v>
      </c>
      <c r="BK410" s="600">
        <v>7</v>
      </c>
      <c r="BL410" s="600">
        <v>54</v>
      </c>
      <c r="BM410" s="598">
        <v>1</v>
      </c>
      <c r="BN410" s="600">
        <v>12</v>
      </c>
      <c r="BO410" s="598">
        <v>2.1865889212827989E-3</v>
      </c>
      <c r="BP410" s="600">
        <v>121</v>
      </c>
      <c r="BQ410" s="598">
        <v>2.2048104956268223E-2</v>
      </c>
      <c r="BR410" s="601">
        <v>133</v>
      </c>
      <c r="BS410" s="598">
        <v>2.423469387755102E-2</v>
      </c>
      <c r="BT410" s="600">
        <v>5</v>
      </c>
      <c r="BU410" s="598">
        <v>0.55555555555555558</v>
      </c>
      <c r="BV410" s="600">
        <v>1</v>
      </c>
      <c r="BW410" s="598">
        <v>0.33333333333333331</v>
      </c>
    </row>
    <row r="411" spans="1:75" s="4" customFormat="1" x14ac:dyDescent="0.2">
      <c r="A411" s="691" t="s">
        <v>77</v>
      </c>
      <c r="B411" s="691" t="s">
        <v>80</v>
      </c>
      <c r="C411" s="691" t="s">
        <v>1366</v>
      </c>
      <c r="D411" s="691" t="s">
        <v>515</v>
      </c>
      <c r="E411" s="691" t="s">
        <v>504</v>
      </c>
      <c r="F411" s="691" t="s">
        <v>519</v>
      </c>
      <c r="G411" s="10" t="s">
        <v>920</v>
      </c>
      <c r="H411" s="591" t="s">
        <v>1109</v>
      </c>
      <c r="I411" s="591" t="s">
        <v>934</v>
      </c>
      <c r="J411" s="591"/>
      <c r="K411" s="692"/>
      <c r="L411" s="692"/>
      <c r="M411" s="693"/>
      <c r="N411" s="692"/>
      <c r="O411" s="692"/>
      <c r="P411" s="692"/>
      <c r="Q411" s="692"/>
      <c r="R411" s="692"/>
      <c r="S411" s="692"/>
      <c r="T411" s="692"/>
      <c r="U411" s="692"/>
      <c r="V411" s="692"/>
      <c r="W411" s="692"/>
      <c r="X411" s="692"/>
      <c r="Y411" s="633"/>
      <c r="Z411" s="694">
        <v>3</v>
      </c>
      <c r="AA411" s="600">
        <v>0</v>
      </c>
      <c r="AB411" s="600">
        <v>8</v>
      </c>
      <c r="AC411" s="123">
        <v>2.6666666666666665</v>
      </c>
      <c r="AD411" s="601">
        <v>3567.3333333333335</v>
      </c>
      <c r="AE411" s="601">
        <v>1561</v>
      </c>
      <c r="AF411" s="600">
        <v>3</v>
      </c>
      <c r="AG411" s="598">
        <v>0.375</v>
      </c>
      <c r="AH411" s="600">
        <v>0</v>
      </c>
      <c r="AI411" s="598"/>
      <c r="AJ411" s="598"/>
      <c r="AK411" s="600">
        <v>2</v>
      </c>
      <c r="AL411" s="598">
        <v>0.66666666666666663</v>
      </c>
      <c r="AM411" s="600">
        <v>2</v>
      </c>
      <c r="AN411" s="598"/>
      <c r="AO411" s="600">
        <v>0</v>
      </c>
      <c r="AP411" s="598">
        <v>0</v>
      </c>
      <c r="AQ411" s="600">
        <v>0</v>
      </c>
      <c r="AR411" s="598">
        <v>0</v>
      </c>
      <c r="AS411" s="695">
        <v>10690</v>
      </c>
      <c r="AT411" s="600">
        <v>12</v>
      </c>
      <c r="AU411" s="602">
        <v>1.1212857409829938E-3</v>
      </c>
      <c r="AV411" s="601">
        <v>10702</v>
      </c>
      <c r="AW411" s="601">
        <v>16650</v>
      </c>
      <c r="AX411" s="598">
        <v>0.64276276276276278</v>
      </c>
      <c r="AY411" s="695">
        <v>10690</v>
      </c>
      <c r="AZ411" s="600">
        <v>12</v>
      </c>
      <c r="BA411" s="601">
        <v>10702</v>
      </c>
      <c r="BB411" s="601">
        <v>4669</v>
      </c>
      <c r="BC411" s="598">
        <v>0.43676333021515434</v>
      </c>
      <c r="BD411" s="600">
        <v>14</v>
      </c>
      <c r="BE411" s="598">
        <v>1.1666666666666667</v>
      </c>
      <c r="BF411" s="601">
        <v>4683</v>
      </c>
      <c r="BG411" s="598">
        <v>0.43758176041861335</v>
      </c>
      <c r="BH411" s="600">
        <v>28</v>
      </c>
      <c r="BI411" s="598">
        <v>5.9790732436472349E-3</v>
      </c>
      <c r="BJ411" s="600">
        <v>25</v>
      </c>
      <c r="BK411" s="600">
        <v>3</v>
      </c>
      <c r="BL411" s="600">
        <v>28</v>
      </c>
      <c r="BM411" s="598">
        <v>1</v>
      </c>
      <c r="BN411" s="600">
        <v>9</v>
      </c>
      <c r="BO411" s="598">
        <v>1.9218449711723255E-3</v>
      </c>
      <c r="BP411" s="600">
        <v>133</v>
      </c>
      <c r="BQ411" s="598">
        <v>2.8400597907324365E-2</v>
      </c>
      <c r="BR411" s="601">
        <v>142</v>
      </c>
      <c r="BS411" s="598">
        <v>3.032244287849669E-2</v>
      </c>
      <c r="BT411" s="600">
        <v>4</v>
      </c>
      <c r="BU411" s="598">
        <v>0.5</v>
      </c>
      <c r="BV411" s="600">
        <v>2</v>
      </c>
      <c r="BW411" s="598">
        <v>0.66666666666666663</v>
      </c>
    </row>
    <row r="412" spans="1:75" s="4" customFormat="1" x14ac:dyDescent="0.2">
      <c r="A412" s="691" t="s">
        <v>77</v>
      </c>
      <c r="B412" s="691" t="s">
        <v>80</v>
      </c>
      <c r="C412" s="691" t="s">
        <v>655</v>
      </c>
      <c r="D412" s="691" t="s">
        <v>515</v>
      </c>
      <c r="E412" s="691" t="s">
        <v>504</v>
      </c>
      <c r="F412" s="691" t="s">
        <v>519</v>
      </c>
      <c r="G412" s="10" t="s">
        <v>920</v>
      </c>
      <c r="H412" s="591" t="s">
        <v>1109</v>
      </c>
      <c r="I412" s="591" t="s">
        <v>934</v>
      </c>
      <c r="J412" s="591"/>
      <c r="K412" s="692"/>
      <c r="L412" s="692"/>
      <c r="M412" s="693"/>
      <c r="N412" s="692"/>
      <c r="O412" s="692"/>
      <c r="P412" s="692"/>
      <c r="Q412" s="692"/>
      <c r="R412" s="692"/>
      <c r="S412" s="692"/>
      <c r="T412" s="692"/>
      <c r="U412" s="692"/>
      <c r="V412" s="692"/>
      <c r="W412" s="692"/>
      <c r="X412" s="692"/>
      <c r="Y412" s="633"/>
      <c r="Z412" s="694">
        <v>3</v>
      </c>
      <c r="AA412" s="600">
        <v>0</v>
      </c>
      <c r="AB412" s="600">
        <v>5</v>
      </c>
      <c r="AC412" s="123">
        <v>1.6666666666666667</v>
      </c>
      <c r="AD412" s="601">
        <v>3706.6666666666665</v>
      </c>
      <c r="AE412" s="601">
        <v>1358.6666666666667</v>
      </c>
      <c r="AF412" s="600">
        <v>3</v>
      </c>
      <c r="AG412" s="598">
        <v>0.6</v>
      </c>
      <c r="AH412" s="600">
        <v>1</v>
      </c>
      <c r="AI412" s="598"/>
      <c r="AJ412" s="598"/>
      <c r="AK412" s="600">
        <v>3</v>
      </c>
      <c r="AL412" s="598">
        <v>1</v>
      </c>
      <c r="AM412" s="600">
        <v>3</v>
      </c>
      <c r="AN412" s="598"/>
      <c r="AO412" s="600">
        <v>0</v>
      </c>
      <c r="AP412" s="598">
        <v>0</v>
      </c>
      <c r="AQ412" s="600">
        <v>0</v>
      </c>
      <c r="AR412" s="598">
        <v>0</v>
      </c>
      <c r="AS412" s="695">
        <v>11108</v>
      </c>
      <c r="AT412" s="600">
        <v>12</v>
      </c>
      <c r="AU412" s="602">
        <v>1.079136690647482E-3</v>
      </c>
      <c r="AV412" s="601">
        <v>11120</v>
      </c>
      <c r="AW412" s="601">
        <v>18100</v>
      </c>
      <c r="AX412" s="598">
        <v>0.61436464088397791</v>
      </c>
      <c r="AY412" s="695">
        <v>11108</v>
      </c>
      <c r="AZ412" s="600">
        <v>12</v>
      </c>
      <c r="BA412" s="601">
        <v>11120</v>
      </c>
      <c r="BB412" s="601">
        <v>4063</v>
      </c>
      <c r="BC412" s="598">
        <v>0.36577241627655743</v>
      </c>
      <c r="BD412" s="600">
        <v>13</v>
      </c>
      <c r="BE412" s="598">
        <v>1.0833333333333333</v>
      </c>
      <c r="BF412" s="601">
        <v>4076</v>
      </c>
      <c r="BG412" s="598">
        <v>0.36654676258992808</v>
      </c>
      <c r="BH412" s="600">
        <v>60</v>
      </c>
      <c r="BI412" s="598">
        <v>1.4720314033366046E-2</v>
      </c>
      <c r="BJ412" s="600">
        <v>57</v>
      </c>
      <c r="BK412" s="600">
        <v>3</v>
      </c>
      <c r="BL412" s="600">
        <v>60</v>
      </c>
      <c r="BM412" s="598">
        <v>1</v>
      </c>
      <c r="BN412" s="600">
        <v>0</v>
      </c>
      <c r="BO412" s="598">
        <v>0</v>
      </c>
      <c r="BP412" s="600">
        <v>98</v>
      </c>
      <c r="BQ412" s="598">
        <v>2.4043179587831209E-2</v>
      </c>
      <c r="BR412" s="601">
        <v>98</v>
      </c>
      <c r="BS412" s="598">
        <v>2.4043179587831209E-2</v>
      </c>
      <c r="BT412" s="600">
        <v>2</v>
      </c>
      <c r="BU412" s="598">
        <v>0.4</v>
      </c>
      <c r="BV412" s="600">
        <v>1</v>
      </c>
      <c r="BW412" s="598">
        <v>0.33333333333333331</v>
      </c>
    </row>
    <row r="413" spans="1:75" s="4" customFormat="1" x14ac:dyDescent="0.2">
      <c r="A413" s="691" t="s">
        <v>81</v>
      </c>
      <c r="B413" s="691" t="s">
        <v>82</v>
      </c>
      <c r="C413" s="691" t="s">
        <v>502</v>
      </c>
      <c r="D413" s="691" t="s">
        <v>507</v>
      </c>
      <c r="E413" s="691" t="s">
        <v>504</v>
      </c>
      <c r="F413" s="691" t="s">
        <v>519</v>
      </c>
      <c r="G413" s="10" t="s">
        <v>924</v>
      </c>
      <c r="H413" s="591" t="s">
        <v>1112</v>
      </c>
      <c r="I413" s="591" t="s">
        <v>934</v>
      </c>
      <c r="J413" s="591"/>
      <c r="K413" s="692"/>
      <c r="L413" s="692"/>
      <c r="M413" s="693"/>
      <c r="N413" s="692"/>
      <c r="O413" s="692"/>
      <c r="P413" s="692"/>
      <c r="Q413" s="692"/>
      <c r="R413" s="692"/>
      <c r="S413" s="692"/>
      <c r="T413" s="692"/>
      <c r="U413" s="692"/>
      <c r="V413" s="692"/>
      <c r="W413" s="692"/>
      <c r="X413" s="692"/>
      <c r="Y413" s="633" t="s">
        <v>1210</v>
      </c>
      <c r="Z413" s="694">
        <v>4</v>
      </c>
      <c r="AA413" s="600">
        <v>0</v>
      </c>
      <c r="AB413" s="600">
        <v>5</v>
      </c>
      <c r="AC413" s="123">
        <v>1.25</v>
      </c>
      <c r="AD413" s="601">
        <v>186.75</v>
      </c>
      <c r="AE413" s="601">
        <v>94</v>
      </c>
      <c r="AF413" s="600"/>
      <c r="AG413" s="598"/>
      <c r="AH413" s="600"/>
      <c r="AI413" s="598"/>
      <c r="AJ413" s="598"/>
      <c r="AK413" s="600"/>
      <c r="AL413" s="598"/>
      <c r="AM413" s="600"/>
      <c r="AN413" s="598"/>
      <c r="AO413" s="600">
        <v>3</v>
      </c>
      <c r="AP413" s="598">
        <v>0.6</v>
      </c>
      <c r="AQ413" s="600">
        <v>3</v>
      </c>
      <c r="AR413" s="598">
        <v>0.75</v>
      </c>
      <c r="AS413" s="695">
        <v>733</v>
      </c>
      <c r="AT413" s="600">
        <v>14</v>
      </c>
      <c r="AU413" s="602">
        <v>1.8741633199464525E-2</v>
      </c>
      <c r="AV413" s="601">
        <v>747</v>
      </c>
      <c r="AW413" s="601">
        <v>1150</v>
      </c>
      <c r="AX413" s="598">
        <v>0.64956521739130435</v>
      </c>
      <c r="AY413" s="695">
        <v>733</v>
      </c>
      <c r="AZ413" s="600">
        <v>14</v>
      </c>
      <c r="BA413" s="601">
        <v>747</v>
      </c>
      <c r="BB413" s="601">
        <v>364</v>
      </c>
      <c r="BC413" s="598">
        <v>0.49658935879945432</v>
      </c>
      <c r="BD413" s="600">
        <v>12</v>
      </c>
      <c r="BE413" s="598">
        <v>0.8571428571428571</v>
      </c>
      <c r="BF413" s="601">
        <v>376</v>
      </c>
      <c r="BG413" s="598">
        <v>0.50334672021419014</v>
      </c>
      <c r="BH413" s="600">
        <v>9</v>
      </c>
      <c r="BI413" s="598">
        <v>2.3936170212765957E-2</v>
      </c>
      <c r="BJ413" s="600">
        <v>7</v>
      </c>
      <c r="BK413" s="600">
        <v>0</v>
      </c>
      <c r="BL413" s="600">
        <v>7</v>
      </c>
      <c r="BM413" s="598">
        <v>0.77777777777777779</v>
      </c>
      <c r="BN413" s="600">
        <v>0</v>
      </c>
      <c r="BO413" s="598">
        <v>0</v>
      </c>
      <c r="BP413" s="600">
        <v>16</v>
      </c>
      <c r="BQ413" s="598">
        <v>4.2553191489361701E-2</v>
      </c>
      <c r="BR413" s="601">
        <v>16</v>
      </c>
      <c r="BS413" s="598">
        <v>4.2553191489361701E-2</v>
      </c>
      <c r="BT413" s="600">
        <v>1</v>
      </c>
      <c r="BU413" s="598">
        <v>0.2</v>
      </c>
      <c r="BV413" s="600">
        <v>1</v>
      </c>
      <c r="BW413" s="598">
        <v>0.25</v>
      </c>
    </row>
    <row r="414" spans="1:75" s="4" customFormat="1" x14ac:dyDescent="0.2">
      <c r="A414" s="691" t="s">
        <v>81</v>
      </c>
      <c r="B414" s="691" t="s">
        <v>83</v>
      </c>
      <c r="C414" s="691" t="s">
        <v>502</v>
      </c>
      <c r="D414" s="691" t="s">
        <v>507</v>
      </c>
      <c r="E414" s="691" t="s">
        <v>504</v>
      </c>
      <c r="F414" s="691" t="s">
        <v>519</v>
      </c>
      <c r="G414" s="10" t="s">
        <v>924</v>
      </c>
      <c r="H414" s="591" t="s">
        <v>1112</v>
      </c>
      <c r="I414" s="591" t="s">
        <v>934</v>
      </c>
      <c r="J414" s="591"/>
      <c r="K414" s="692"/>
      <c r="L414" s="692"/>
      <c r="M414" s="693"/>
      <c r="N414" s="692"/>
      <c r="O414" s="692"/>
      <c r="P414" s="692"/>
      <c r="Q414" s="692"/>
      <c r="R414" s="692"/>
      <c r="S414" s="692"/>
      <c r="T414" s="692"/>
      <c r="U414" s="692"/>
      <c r="V414" s="692"/>
      <c r="W414" s="692"/>
      <c r="X414" s="692"/>
      <c r="Y414" s="633" t="s">
        <v>1210</v>
      </c>
      <c r="Z414" s="694">
        <v>6</v>
      </c>
      <c r="AA414" s="600">
        <v>5</v>
      </c>
      <c r="AB414" s="600">
        <v>5</v>
      </c>
      <c r="AC414" s="123">
        <v>0.83333333333333337</v>
      </c>
      <c r="AD414" s="601">
        <v>458.66666666666669</v>
      </c>
      <c r="AE414" s="601"/>
      <c r="AF414" s="600"/>
      <c r="AG414" s="598"/>
      <c r="AH414" s="600"/>
      <c r="AI414" s="598"/>
      <c r="AJ414" s="598"/>
      <c r="AK414" s="600"/>
      <c r="AL414" s="598"/>
      <c r="AM414" s="600"/>
      <c r="AN414" s="598"/>
      <c r="AO414" s="600">
        <v>3</v>
      </c>
      <c r="AP414" s="598">
        <v>0.6</v>
      </c>
      <c r="AQ414" s="600">
        <v>3</v>
      </c>
      <c r="AR414" s="598">
        <v>0.5</v>
      </c>
      <c r="AS414" s="695">
        <v>2721</v>
      </c>
      <c r="AT414" s="600">
        <v>31</v>
      </c>
      <c r="AU414" s="602">
        <v>1.1264534883720929E-2</v>
      </c>
      <c r="AV414" s="601">
        <v>2752</v>
      </c>
      <c r="AW414" s="601">
        <v>4930</v>
      </c>
      <c r="AX414" s="598">
        <v>0.55821501014198782</v>
      </c>
      <c r="AY414" s="601"/>
      <c r="AZ414" s="601"/>
      <c r="BA414" s="601"/>
      <c r="BB414" s="600"/>
      <c r="BC414" s="598"/>
      <c r="BD414" s="600"/>
      <c r="BE414" s="598"/>
      <c r="BF414" s="600"/>
      <c r="BG414" s="598"/>
      <c r="BH414" s="600" t="s">
        <v>323</v>
      </c>
      <c r="BI414" s="598"/>
      <c r="BJ414" s="600"/>
      <c r="BK414" s="600"/>
      <c r="BL414" s="600"/>
      <c r="BM414" s="598"/>
      <c r="BN414" s="600"/>
      <c r="BO414" s="598"/>
      <c r="BP414" s="600"/>
      <c r="BQ414" s="598"/>
      <c r="BR414" s="601"/>
      <c r="BS414" s="598"/>
      <c r="BT414" s="600">
        <v>1</v>
      </c>
      <c r="BU414" s="598">
        <v>0.2</v>
      </c>
      <c r="BV414" s="600">
        <v>1</v>
      </c>
      <c r="BW414" s="598">
        <v>0.16666666666666666</v>
      </c>
    </row>
    <row r="415" spans="1:75" s="4" customFormat="1" x14ac:dyDescent="0.2">
      <c r="A415" s="691" t="s">
        <v>81</v>
      </c>
      <c r="B415" s="691" t="s">
        <v>84</v>
      </c>
      <c r="C415" s="691" t="s">
        <v>502</v>
      </c>
      <c r="D415" s="691" t="s">
        <v>509</v>
      </c>
      <c r="E415" s="691" t="s">
        <v>504</v>
      </c>
      <c r="F415" s="691" t="s">
        <v>519</v>
      </c>
      <c r="G415" s="10" t="s">
        <v>924</v>
      </c>
      <c r="H415" s="591" t="s">
        <v>1112</v>
      </c>
      <c r="I415" s="591" t="s">
        <v>934</v>
      </c>
      <c r="J415" s="591"/>
      <c r="K415" s="692" t="s">
        <v>1213</v>
      </c>
      <c r="L415" s="699" t="s">
        <v>1367</v>
      </c>
      <c r="M415" s="699" t="s">
        <v>1299</v>
      </c>
      <c r="N415" s="692" t="s">
        <v>1211</v>
      </c>
      <c r="O415" s="692"/>
      <c r="P415" s="692" t="s">
        <v>1211</v>
      </c>
      <c r="Q415" s="692"/>
      <c r="R415" s="692" t="s">
        <v>1217</v>
      </c>
      <c r="S415" s="696">
        <v>8209</v>
      </c>
      <c r="T415" s="696">
        <v>96</v>
      </c>
      <c r="U415" s="696">
        <v>35</v>
      </c>
      <c r="V415" s="696">
        <v>55</v>
      </c>
      <c r="W415" s="696">
        <v>48</v>
      </c>
      <c r="X415" s="696">
        <v>0</v>
      </c>
      <c r="Y415" s="633"/>
      <c r="Z415" s="694">
        <v>1</v>
      </c>
      <c r="AA415" s="600">
        <v>0</v>
      </c>
      <c r="AB415" s="600">
        <v>2</v>
      </c>
      <c r="AC415" s="123">
        <v>2</v>
      </c>
      <c r="AD415" s="601">
        <v>8209</v>
      </c>
      <c r="AE415" s="601">
        <v>3882</v>
      </c>
      <c r="AF415" s="600">
        <v>1</v>
      </c>
      <c r="AG415" s="598">
        <v>0.5</v>
      </c>
      <c r="AH415" s="600">
        <v>0</v>
      </c>
      <c r="AI415" s="598" t="s">
        <v>1215</v>
      </c>
      <c r="AJ415" s="598" t="s">
        <v>434</v>
      </c>
      <c r="AK415" s="600">
        <v>1</v>
      </c>
      <c r="AL415" s="598">
        <v>1</v>
      </c>
      <c r="AM415" s="600">
        <v>1</v>
      </c>
      <c r="AN415" s="598"/>
      <c r="AO415" s="600"/>
      <c r="AP415" s="598"/>
      <c r="AQ415" s="600"/>
      <c r="AR415" s="598"/>
      <c r="AS415" s="695">
        <v>8157</v>
      </c>
      <c r="AT415" s="600">
        <v>52</v>
      </c>
      <c r="AU415" s="602">
        <v>6.334510902667804E-3</v>
      </c>
      <c r="AV415" s="601">
        <v>8209</v>
      </c>
      <c r="AW415" s="601">
        <v>13780</v>
      </c>
      <c r="AX415" s="598">
        <v>0.5957184325108853</v>
      </c>
      <c r="AY415" s="695">
        <v>8157</v>
      </c>
      <c r="AZ415" s="600">
        <v>52</v>
      </c>
      <c r="BA415" s="601">
        <v>8209</v>
      </c>
      <c r="BB415" s="601">
        <v>3837</v>
      </c>
      <c r="BC415" s="598">
        <v>0.47039352703199705</v>
      </c>
      <c r="BD415" s="600">
        <v>45</v>
      </c>
      <c r="BE415" s="598">
        <v>0.86538461538461542</v>
      </c>
      <c r="BF415" s="601">
        <v>3882</v>
      </c>
      <c r="BG415" s="598">
        <v>0.47289560238762335</v>
      </c>
      <c r="BH415" s="600">
        <v>55</v>
      </c>
      <c r="BI415" s="598">
        <v>1.416795466254508E-2</v>
      </c>
      <c r="BJ415" s="600">
        <v>48</v>
      </c>
      <c r="BK415" s="600">
        <v>0</v>
      </c>
      <c r="BL415" s="600">
        <v>48</v>
      </c>
      <c r="BM415" s="598">
        <v>0.87272727272727268</v>
      </c>
      <c r="BN415" s="600">
        <v>2</v>
      </c>
      <c r="BO415" s="598">
        <v>5.1519835136527566E-4</v>
      </c>
      <c r="BP415" s="600">
        <v>98</v>
      </c>
      <c r="BQ415" s="598">
        <v>2.5244719216898505E-2</v>
      </c>
      <c r="BR415" s="601">
        <v>100</v>
      </c>
      <c r="BS415" s="598">
        <v>2.575991756826378E-2</v>
      </c>
      <c r="BT415" s="600">
        <v>1</v>
      </c>
      <c r="BU415" s="598">
        <v>0.5</v>
      </c>
      <c r="BV415" s="600">
        <v>1</v>
      </c>
      <c r="BW415" s="598">
        <v>1</v>
      </c>
    </row>
    <row r="416" spans="1:75" s="4" customFormat="1" x14ac:dyDescent="0.2">
      <c r="A416" s="691" t="s">
        <v>81</v>
      </c>
      <c r="B416" s="691" t="s">
        <v>84</v>
      </c>
      <c r="C416" s="691" t="s">
        <v>85</v>
      </c>
      <c r="D416" s="691" t="s">
        <v>515</v>
      </c>
      <c r="E416" s="691" t="s">
        <v>504</v>
      </c>
      <c r="F416" s="691" t="s">
        <v>519</v>
      </c>
      <c r="G416" s="10" t="s">
        <v>924</v>
      </c>
      <c r="H416" s="591" t="s">
        <v>1112</v>
      </c>
      <c r="I416" s="591" t="s">
        <v>934</v>
      </c>
      <c r="J416" s="591"/>
      <c r="K416" s="692"/>
      <c r="L416" s="692"/>
      <c r="M416" s="693"/>
      <c r="N416" s="692"/>
      <c r="O416" s="692"/>
      <c r="P416" s="692"/>
      <c r="Q416" s="692"/>
      <c r="R416" s="692"/>
      <c r="S416" s="692"/>
      <c r="T416" s="692"/>
      <c r="U416" s="692"/>
      <c r="V416" s="692"/>
      <c r="W416" s="692"/>
      <c r="X416" s="692"/>
      <c r="Y416" s="633"/>
      <c r="Z416" s="694">
        <v>1</v>
      </c>
      <c r="AA416" s="600">
        <v>0</v>
      </c>
      <c r="AB416" s="600">
        <v>2</v>
      </c>
      <c r="AC416" s="123">
        <v>2</v>
      </c>
      <c r="AD416" s="601">
        <v>747</v>
      </c>
      <c r="AE416" s="601">
        <v>376</v>
      </c>
      <c r="AF416" s="600">
        <v>1</v>
      </c>
      <c r="AG416" s="598">
        <v>0.5</v>
      </c>
      <c r="AH416" s="600">
        <v>0</v>
      </c>
      <c r="AI416" s="598"/>
      <c r="AJ416" s="598"/>
      <c r="AK416" s="600">
        <v>1</v>
      </c>
      <c r="AL416" s="598">
        <v>1</v>
      </c>
      <c r="AM416" s="600">
        <v>1</v>
      </c>
      <c r="AN416" s="598"/>
      <c r="AO416" s="600">
        <v>0</v>
      </c>
      <c r="AP416" s="598">
        <v>0</v>
      </c>
      <c r="AQ416" s="600">
        <v>0</v>
      </c>
      <c r="AR416" s="598">
        <v>0</v>
      </c>
      <c r="AS416" s="695">
        <v>733</v>
      </c>
      <c r="AT416" s="600">
        <v>14</v>
      </c>
      <c r="AU416" s="602">
        <v>1.8741633199464525E-2</v>
      </c>
      <c r="AV416" s="601">
        <v>747</v>
      </c>
      <c r="AW416" s="601">
        <v>1150</v>
      </c>
      <c r="AX416" s="598">
        <v>0.64956521739130435</v>
      </c>
      <c r="AY416" s="695">
        <v>733</v>
      </c>
      <c r="AZ416" s="600">
        <v>14</v>
      </c>
      <c r="BA416" s="601">
        <v>747</v>
      </c>
      <c r="BB416" s="601">
        <v>364</v>
      </c>
      <c r="BC416" s="598">
        <v>0.49658935879945432</v>
      </c>
      <c r="BD416" s="600">
        <v>12</v>
      </c>
      <c r="BE416" s="598">
        <v>0.8571428571428571</v>
      </c>
      <c r="BF416" s="601">
        <v>376</v>
      </c>
      <c r="BG416" s="598">
        <v>0.50334672021419014</v>
      </c>
      <c r="BH416" s="600">
        <v>7</v>
      </c>
      <c r="BI416" s="598">
        <v>1.8617021276595744E-2</v>
      </c>
      <c r="BJ416" s="600">
        <v>7</v>
      </c>
      <c r="BK416" s="600">
        <v>0</v>
      </c>
      <c r="BL416" s="600">
        <v>7</v>
      </c>
      <c r="BM416" s="598">
        <v>1</v>
      </c>
      <c r="BN416" s="600">
        <v>0</v>
      </c>
      <c r="BO416" s="598">
        <v>0</v>
      </c>
      <c r="BP416" s="600">
        <v>20</v>
      </c>
      <c r="BQ416" s="598">
        <v>5.3191489361702128E-2</v>
      </c>
      <c r="BR416" s="601">
        <v>20</v>
      </c>
      <c r="BS416" s="598">
        <v>5.3191489361702128E-2</v>
      </c>
      <c r="BT416" s="600">
        <v>1</v>
      </c>
      <c r="BU416" s="598">
        <v>0.5</v>
      </c>
      <c r="BV416" s="600">
        <v>0</v>
      </c>
      <c r="BW416" s="598">
        <v>0</v>
      </c>
    </row>
    <row r="417" spans="1:75" s="4" customFormat="1" x14ac:dyDescent="0.2">
      <c r="A417" s="691" t="s">
        <v>81</v>
      </c>
      <c r="B417" s="691" t="s">
        <v>84</v>
      </c>
      <c r="C417" s="691" t="s">
        <v>86</v>
      </c>
      <c r="D417" s="691" t="s">
        <v>515</v>
      </c>
      <c r="E417" s="691" t="s">
        <v>504</v>
      </c>
      <c r="F417" s="691" t="s">
        <v>519</v>
      </c>
      <c r="G417" s="10" t="s">
        <v>924</v>
      </c>
      <c r="H417" s="591" t="s">
        <v>1112</v>
      </c>
      <c r="I417" s="591" t="s">
        <v>934</v>
      </c>
      <c r="J417" s="591"/>
      <c r="K417" s="692"/>
      <c r="L417" s="692"/>
      <c r="M417" s="693"/>
      <c r="N417" s="692"/>
      <c r="O417" s="692"/>
      <c r="P417" s="692"/>
      <c r="Q417" s="692"/>
      <c r="R417" s="692"/>
      <c r="S417" s="692"/>
      <c r="T417" s="692"/>
      <c r="U417" s="692"/>
      <c r="V417" s="692"/>
      <c r="W417" s="692"/>
      <c r="X417" s="692"/>
      <c r="Y417" s="692" t="s">
        <v>510</v>
      </c>
      <c r="Z417" s="694">
        <v>1</v>
      </c>
      <c r="AA417" s="694">
        <v>1</v>
      </c>
      <c r="AB417" s="694">
        <v>1</v>
      </c>
      <c r="AC417" s="123">
        <v>1</v>
      </c>
      <c r="AD417" s="601">
        <v>789</v>
      </c>
      <c r="AE417" s="601"/>
      <c r="AF417" s="600">
        <v>1</v>
      </c>
      <c r="AG417" s="598">
        <v>1</v>
      </c>
      <c r="AH417" s="600">
        <v>0</v>
      </c>
      <c r="AI417" s="598"/>
      <c r="AJ417" s="598"/>
      <c r="AK417" s="600">
        <v>1</v>
      </c>
      <c r="AL417" s="598">
        <v>1</v>
      </c>
      <c r="AM417" s="600">
        <v>1</v>
      </c>
      <c r="AN417" s="598"/>
      <c r="AO417" s="600">
        <v>0</v>
      </c>
      <c r="AP417" s="598">
        <v>0</v>
      </c>
      <c r="AQ417" s="600">
        <v>0</v>
      </c>
      <c r="AR417" s="598">
        <v>0</v>
      </c>
      <c r="AS417" s="695">
        <v>785</v>
      </c>
      <c r="AT417" s="600">
        <v>4</v>
      </c>
      <c r="AU417" s="602">
        <v>5.0697084917617234E-3</v>
      </c>
      <c r="AV417" s="601">
        <v>789</v>
      </c>
      <c r="AW417" s="601">
        <v>1220</v>
      </c>
      <c r="AX417" s="598">
        <v>0.64672131147540979</v>
      </c>
      <c r="AY417" s="601"/>
      <c r="AZ417" s="601"/>
      <c r="BA417" s="601"/>
      <c r="BB417" s="600"/>
      <c r="BC417" s="598"/>
      <c r="BD417" s="600"/>
      <c r="BE417" s="598"/>
      <c r="BF417" s="600"/>
      <c r="BG417" s="598"/>
      <c r="BH417" s="600" t="s">
        <v>323</v>
      </c>
      <c r="BI417" s="598"/>
      <c r="BJ417" s="600"/>
      <c r="BK417" s="600"/>
      <c r="BL417" s="600"/>
      <c r="BM417" s="598"/>
      <c r="BN417" s="600"/>
      <c r="BO417" s="598"/>
      <c r="BP417" s="600"/>
      <c r="BQ417" s="598"/>
      <c r="BR417" s="601"/>
      <c r="BS417" s="598"/>
      <c r="BT417" s="600">
        <v>0</v>
      </c>
      <c r="BU417" s="598">
        <v>0</v>
      </c>
      <c r="BV417" s="600">
        <v>0</v>
      </c>
      <c r="BW417" s="598">
        <v>0</v>
      </c>
    </row>
    <row r="418" spans="1:75" s="4" customFormat="1" x14ac:dyDescent="0.2">
      <c r="A418" s="691" t="s">
        <v>81</v>
      </c>
      <c r="B418" s="691" t="s">
        <v>84</v>
      </c>
      <c r="C418" s="691" t="s">
        <v>87</v>
      </c>
      <c r="D418" s="691" t="s">
        <v>515</v>
      </c>
      <c r="E418" s="691" t="s">
        <v>504</v>
      </c>
      <c r="F418" s="691" t="s">
        <v>519</v>
      </c>
      <c r="G418" s="10" t="s">
        <v>924</v>
      </c>
      <c r="H418" s="591" t="s">
        <v>1112</v>
      </c>
      <c r="I418" s="591" t="s">
        <v>934</v>
      </c>
      <c r="J418" s="591"/>
      <c r="K418" s="692"/>
      <c r="L418" s="692"/>
      <c r="M418" s="693"/>
      <c r="N418" s="692"/>
      <c r="O418" s="692"/>
      <c r="P418" s="692"/>
      <c r="Q418" s="692"/>
      <c r="R418" s="692"/>
      <c r="S418" s="692"/>
      <c r="T418" s="692"/>
      <c r="U418" s="692"/>
      <c r="V418" s="692"/>
      <c r="W418" s="692"/>
      <c r="X418" s="692"/>
      <c r="Y418" s="633"/>
      <c r="Z418" s="694">
        <v>5</v>
      </c>
      <c r="AA418" s="600">
        <v>0</v>
      </c>
      <c r="AB418" s="600">
        <v>11</v>
      </c>
      <c r="AC418" s="123">
        <v>2.2000000000000002</v>
      </c>
      <c r="AD418" s="601">
        <v>784.2</v>
      </c>
      <c r="AE418" s="601">
        <v>404.2</v>
      </c>
      <c r="AF418" s="600">
        <v>5</v>
      </c>
      <c r="AG418" s="598">
        <v>0.45454545454545453</v>
      </c>
      <c r="AH418" s="600">
        <v>0</v>
      </c>
      <c r="AI418" s="598"/>
      <c r="AJ418" s="598"/>
      <c r="AK418" s="600">
        <v>4</v>
      </c>
      <c r="AL418" s="598">
        <v>0.8</v>
      </c>
      <c r="AM418" s="600">
        <v>4</v>
      </c>
      <c r="AN418" s="598"/>
      <c r="AO418" s="600">
        <v>0</v>
      </c>
      <c r="AP418" s="598">
        <v>0</v>
      </c>
      <c r="AQ418" s="600">
        <v>0</v>
      </c>
      <c r="AR418" s="598">
        <v>0</v>
      </c>
      <c r="AS418" s="695">
        <v>3918</v>
      </c>
      <c r="AT418" s="600">
        <v>3</v>
      </c>
      <c r="AU418" s="602">
        <v>7.6511094108645751E-4</v>
      </c>
      <c r="AV418" s="601">
        <v>3921</v>
      </c>
      <c r="AW418" s="601">
        <v>6480</v>
      </c>
      <c r="AX418" s="598">
        <v>0.60509259259259263</v>
      </c>
      <c r="AY418" s="695">
        <v>3918</v>
      </c>
      <c r="AZ418" s="600">
        <v>3</v>
      </c>
      <c r="BA418" s="601">
        <v>3921</v>
      </c>
      <c r="BB418" s="601">
        <v>2018</v>
      </c>
      <c r="BC418" s="598">
        <v>0.51505870342011228</v>
      </c>
      <c r="BD418" s="600">
        <v>3</v>
      </c>
      <c r="BE418" s="598">
        <v>1</v>
      </c>
      <c r="BF418" s="601">
        <v>2021</v>
      </c>
      <c r="BG418" s="598">
        <v>0.51542973731191022</v>
      </c>
      <c r="BH418" s="600">
        <v>37</v>
      </c>
      <c r="BI418" s="598">
        <v>1.830776843146957E-2</v>
      </c>
      <c r="BJ418" s="600">
        <v>30</v>
      </c>
      <c r="BK418" s="600">
        <v>1</v>
      </c>
      <c r="BL418" s="600">
        <v>31</v>
      </c>
      <c r="BM418" s="598">
        <v>0.83783783783783783</v>
      </c>
      <c r="BN418" s="600">
        <v>8</v>
      </c>
      <c r="BO418" s="598">
        <v>3.9584364176150424E-3</v>
      </c>
      <c r="BP418" s="600">
        <v>19</v>
      </c>
      <c r="BQ418" s="598">
        <v>9.4012864918357249E-3</v>
      </c>
      <c r="BR418" s="601">
        <v>27</v>
      </c>
      <c r="BS418" s="598">
        <v>1.3359722909450767E-2</v>
      </c>
      <c r="BT418" s="600">
        <v>2</v>
      </c>
      <c r="BU418" s="598">
        <v>0.18181818181818182</v>
      </c>
      <c r="BV418" s="600">
        <v>2</v>
      </c>
      <c r="BW418" s="598">
        <v>0.4</v>
      </c>
    </row>
    <row r="419" spans="1:75" s="4" customFormat="1" x14ac:dyDescent="0.2">
      <c r="A419" s="691" t="s">
        <v>81</v>
      </c>
      <c r="B419" s="691" t="s">
        <v>84</v>
      </c>
      <c r="C419" s="691" t="s">
        <v>88</v>
      </c>
      <c r="D419" s="691" t="s">
        <v>515</v>
      </c>
      <c r="E419" s="691" t="s">
        <v>504</v>
      </c>
      <c r="F419" s="691" t="s">
        <v>519</v>
      </c>
      <c r="G419" s="10" t="s">
        <v>924</v>
      </c>
      <c r="H419" s="591" t="s">
        <v>1112</v>
      </c>
      <c r="I419" s="591" t="s">
        <v>934</v>
      </c>
      <c r="J419" s="591"/>
      <c r="K419" s="692"/>
      <c r="L419" s="692"/>
      <c r="M419" s="693"/>
      <c r="N419" s="692"/>
      <c r="O419" s="692"/>
      <c r="P419" s="692"/>
      <c r="Q419" s="692"/>
      <c r="R419" s="692"/>
      <c r="S419" s="692"/>
      <c r="T419" s="692"/>
      <c r="U419" s="692"/>
      <c r="V419" s="692"/>
      <c r="W419" s="692"/>
      <c r="X419" s="692"/>
      <c r="Y419" s="692" t="s">
        <v>510</v>
      </c>
      <c r="Z419" s="694">
        <v>4</v>
      </c>
      <c r="AA419" s="694">
        <v>4</v>
      </c>
      <c r="AB419" s="694">
        <v>4</v>
      </c>
      <c r="AC419" s="123">
        <v>1</v>
      </c>
      <c r="AD419" s="601">
        <v>688</v>
      </c>
      <c r="AE419" s="601"/>
      <c r="AF419" s="600">
        <v>4</v>
      </c>
      <c r="AG419" s="598">
        <v>1</v>
      </c>
      <c r="AH419" s="600">
        <v>0</v>
      </c>
      <c r="AI419" s="598"/>
      <c r="AJ419" s="598"/>
      <c r="AK419" s="600">
        <v>4</v>
      </c>
      <c r="AL419" s="598">
        <v>1</v>
      </c>
      <c r="AM419" s="600">
        <v>4</v>
      </c>
      <c r="AN419" s="598"/>
      <c r="AO419" s="600">
        <v>0</v>
      </c>
      <c r="AP419" s="598">
        <v>0</v>
      </c>
      <c r="AQ419" s="600">
        <v>0</v>
      </c>
      <c r="AR419" s="598">
        <v>0</v>
      </c>
      <c r="AS419" s="695">
        <v>2721</v>
      </c>
      <c r="AT419" s="600">
        <v>31</v>
      </c>
      <c r="AU419" s="602">
        <v>1.1264534883720929E-2</v>
      </c>
      <c r="AV419" s="601">
        <v>2752</v>
      </c>
      <c r="AW419" s="601">
        <v>4930</v>
      </c>
      <c r="AX419" s="598">
        <v>0.55821501014198782</v>
      </c>
      <c r="AY419" s="601"/>
      <c r="AZ419" s="601"/>
      <c r="BA419" s="601"/>
      <c r="BB419" s="600"/>
      <c r="BC419" s="598"/>
      <c r="BD419" s="600"/>
      <c r="BE419" s="598"/>
      <c r="BF419" s="600"/>
      <c r="BG419" s="598"/>
      <c r="BH419" s="600" t="s">
        <v>323</v>
      </c>
      <c r="BI419" s="598"/>
      <c r="BJ419" s="600"/>
      <c r="BK419" s="600"/>
      <c r="BL419" s="600"/>
      <c r="BM419" s="598"/>
      <c r="BN419" s="600"/>
      <c r="BO419" s="598"/>
      <c r="BP419" s="600"/>
      <c r="BQ419" s="598"/>
      <c r="BR419" s="601"/>
      <c r="BS419" s="598"/>
      <c r="BT419" s="600">
        <v>1</v>
      </c>
      <c r="BU419" s="598">
        <v>0.25</v>
      </c>
      <c r="BV419" s="600">
        <v>1</v>
      </c>
      <c r="BW419" s="598">
        <v>0.25</v>
      </c>
    </row>
    <row r="420" spans="1:75" s="4" customFormat="1" x14ac:dyDescent="0.2">
      <c r="A420" s="691" t="s">
        <v>89</v>
      </c>
      <c r="B420" s="691" t="s">
        <v>90</v>
      </c>
      <c r="C420" s="691" t="s">
        <v>91</v>
      </c>
      <c r="D420" s="691" t="s">
        <v>507</v>
      </c>
      <c r="E420" s="691" t="s">
        <v>504</v>
      </c>
      <c r="F420" s="691" t="s">
        <v>505</v>
      </c>
      <c r="G420" s="10" t="s">
        <v>314</v>
      </c>
      <c r="H420" s="591" t="s">
        <v>1109</v>
      </c>
      <c r="I420" s="591" t="s">
        <v>934</v>
      </c>
      <c r="J420" s="591"/>
      <c r="K420" s="692"/>
      <c r="L420" s="692"/>
      <c r="M420" s="693"/>
      <c r="N420" s="692"/>
      <c r="O420" s="692"/>
      <c r="P420" s="692"/>
      <c r="Q420" s="692"/>
      <c r="R420" s="692"/>
      <c r="S420" s="692"/>
      <c r="T420" s="692"/>
      <c r="U420" s="692"/>
      <c r="V420" s="692"/>
      <c r="W420" s="692"/>
      <c r="X420" s="692"/>
      <c r="Y420" s="692" t="s">
        <v>510</v>
      </c>
      <c r="Z420" s="694">
        <v>3</v>
      </c>
      <c r="AA420" s="694">
        <v>3</v>
      </c>
      <c r="AB420" s="694">
        <v>3</v>
      </c>
      <c r="AC420" s="123">
        <v>1</v>
      </c>
      <c r="AD420" s="601">
        <v>1072.6666666666667</v>
      </c>
      <c r="AE420" s="601"/>
      <c r="AF420" s="600"/>
      <c r="AG420" s="598"/>
      <c r="AH420" s="600"/>
      <c r="AI420" s="598"/>
      <c r="AJ420" s="598"/>
      <c r="AK420" s="600"/>
      <c r="AL420" s="598"/>
      <c r="AM420" s="600"/>
      <c r="AN420" s="598"/>
      <c r="AO420" s="600">
        <v>1</v>
      </c>
      <c r="AP420" s="598">
        <v>0.33333333333333331</v>
      </c>
      <c r="AQ420" s="600">
        <v>1</v>
      </c>
      <c r="AR420" s="598">
        <v>0.33333333333333331</v>
      </c>
      <c r="AS420" s="695">
        <v>3215</v>
      </c>
      <c r="AT420" s="600">
        <v>3</v>
      </c>
      <c r="AU420" s="602">
        <v>9.3225605966438781E-4</v>
      </c>
      <c r="AV420" s="601">
        <v>3218</v>
      </c>
      <c r="AW420" s="601">
        <v>4530</v>
      </c>
      <c r="AX420" s="598">
        <v>0.71037527593818983</v>
      </c>
      <c r="AY420" s="601"/>
      <c r="AZ420" s="601"/>
      <c r="BA420" s="601"/>
      <c r="BB420" s="600"/>
      <c r="BC420" s="598"/>
      <c r="BD420" s="600"/>
      <c r="BE420" s="598"/>
      <c r="BF420" s="600"/>
      <c r="BG420" s="598"/>
      <c r="BH420" s="600" t="s">
        <v>323</v>
      </c>
      <c r="BI420" s="598"/>
      <c r="BJ420" s="600"/>
      <c r="BK420" s="600"/>
      <c r="BL420" s="600"/>
      <c r="BM420" s="598"/>
      <c r="BN420" s="600"/>
      <c r="BO420" s="598"/>
      <c r="BP420" s="600"/>
      <c r="BQ420" s="598"/>
      <c r="BR420" s="601"/>
      <c r="BS420" s="598"/>
      <c r="BT420" s="600">
        <v>2</v>
      </c>
      <c r="BU420" s="598">
        <v>0.66666666666666663</v>
      </c>
      <c r="BV420" s="600">
        <v>2</v>
      </c>
      <c r="BW420" s="598">
        <v>0.66666666666666663</v>
      </c>
    </row>
    <row r="421" spans="1:75" s="4" customFormat="1" x14ac:dyDescent="0.2">
      <c r="A421" s="691" t="s">
        <v>89</v>
      </c>
      <c r="B421" s="691" t="s">
        <v>90</v>
      </c>
      <c r="C421" s="691" t="s">
        <v>92</v>
      </c>
      <c r="D421" s="691" t="s">
        <v>507</v>
      </c>
      <c r="E421" s="691" t="s">
        <v>504</v>
      </c>
      <c r="F421" s="691" t="s">
        <v>505</v>
      </c>
      <c r="G421" s="10" t="s">
        <v>314</v>
      </c>
      <c r="H421" s="591" t="s">
        <v>1109</v>
      </c>
      <c r="I421" s="274" t="s">
        <v>934</v>
      </c>
      <c r="J421" s="591"/>
      <c r="K421" s="692"/>
      <c r="L421" s="692"/>
      <c r="M421" s="693"/>
      <c r="N421" s="692"/>
      <c r="O421" s="692"/>
      <c r="P421" s="692"/>
      <c r="Q421" s="692"/>
      <c r="R421" s="692"/>
      <c r="S421" s="692"/>
      <c r="T421" s="692"/>
      <c r="U421" s="692"/>
      <c r="V421" s="692"/>
      <c r="W421" s="692"/>
      <c r="X421" s="692"/>
      <c r="Y421" s="633"/>
      <c r="Z421" s="694">
        <v>2</v>
      </c>
      <c r="AA421" s="600">
        <v>0</v>
      </c>
      <c r="AB421" s="600">
        <v>3</v>
      </c>
      <c r="AC421" s="123">
        <v>1.5</v>
      </c>
      <c r="AD421" s="601">
        <v>802</v>
      </c>
      <c r="AE421" s="601">
        <v>471.5</v>
      </c>
      <c r="AF421" s="600"/>
      <c r="AG421" s="598"/>
      <c r="AH421" s="600"/>
      <c r="AI421" s="598"/>
      <c r="AJ421" s="598"/>
      <c r="AK421" s="600"/>
      <c r="AL421" s="598"/>
      <c r="AM421" s="600"/>
      <c r="AN421" s="598"/>
      <c r="AO421" s="600">
        <v>1</v>
      </c>
      <c r="AP421" s="598">
        <v>0.33333333333333331</v>
      </c>
      <c r="AQ421" s="600">
        <v>1</v>
      </c>
      <c r="AR421" s="598">
        <v>0.5</v>
      </c>
      <c r="AS421" s="695">
        <v>1576</v>
      </c>
      <c r="AT421" s="600">
        <v>28</v>
      </c>
      <c r="AU421" s="602">
        <v>1.7456359102244388E-2</v>
      </c>
      <c r="AV421" s="601">
        <v>1604</v>
      </c>
      <c r="AW421" s="601">
        <v>2380</v>
      </c>
      <c r="AX421" s="598">
        <v>0.67394957983193282</v>
      </c>
      <c r="AY421" s="695">
        <v>1576</v>
      </c>
      <c r="AZ421" s="600">
        <v>28</v>
      </c>
      <c r="BA421" s="601">
        <v>1604</v>
      </c>
      <c r="BB421" s="601">
        <v>909</v>
      </c>
      <c r="BC421" s="598">
        <v>0.57677664974619292</v>
      </c>
      <c r="BD421" s="600">
        <v>34</v>
      </c>
      <c r="BE421" s="598">
        <v>1.2142857142857142</v>
      </c>
      <c r="BF421" s="601">
        <v>943</v>
      </c>
      <c r="BG421" s="598">
        <v>0.58790523690773067</v>
      </c>
      <c r="BH421" s="600">
        <v>16</v>
      </c>
      <c r="BI421" s="598">
        <v>1.6967126193001062E-2</v>
      </c>
      <c r="BJ421" s="600">
        <v>8</v>
      </c>
      <c r="BK421" s="600">
        <v>8</v>
      </c>
      <c r="BL421" s="600">
        <v>16</v>
      </c>
      <c r="BM421" s="598">
        <v>1</v>
      </c>
      <c r="BN421" s="600">
        <v>1</v>
      </c>
      <c r="BO421" s="598">
        <v>1.0604453870625664E-3</v>
      </c>
      <c r="BP421" s="600">
        <v>44</v>
      </c>
      <c r="BQ421" s="598">
        <v>4.6659597030752918E-2</v>
      </c>
      <c r="BR421" s="601">
        <v>45</v>
      </c>
      <c r="BS421" s="598">
        <v>4.7720042417815481E-2</v>
      </c>
      <c r="BT421" s="600">
        <v>0</v>
      </c>
      <c r="BU421" s="598">
        <v>0</v>
      </c>
      <c r="BV421" s="600">
        <v>0</v>
      </c>
      <c r="BW421" s="598">
        <v>0</v>
      </c>
    </row>
    <row r="422" spans="1:75" s="4" customFormat="1" x14ac:dyDescent="0.2">
      <c r="A422" s="691" t="s">
        <v>89</v>
      </c>
      <c r="B422" s="691" t="s">
        <v>93</v>
      </c>
      <c r="C422" s="691" t="s">
        <v>502</v>
      </c>
      <c r="D422" s="691" t="s">
        <v>507</v>
      </c>
      <c r="E422" s="691" t="s">
        <v>504</v>
      </c>
      <c r="F422" s="691" t="s">
        <v>505</v>
      </c>
      <c r="G422" s="10" t="s">
        <v>314</v>
      </c>
      <c r="H422" s="591" t="s">
        <v>1109</v>
      </c>
      <c r="I422" s="10" t="s">
        <v>934</v>
      </c>
      <c r="J422" s="591"/>
      <c r="K422" s="692"/>
      <c r="L422" s="692"/>
      <c r="M422" s="693"/>
      <c r="N422" s="692"/>
      <c r="O422" s="692"/>
      <c r="P422" s="692"/>
      <c r="Q422" s="692"/>
      <c r="R422" s="692"/>
      <c r="S422" s="692"/>
      <c r="T422" s="692"/>
      <c r="U422" s="692"/>
      <c r="V422" s="692"/>
      <c r="W422" s="692"/>
      <c r="X422" s="692"/>
      <c r="Y422" s="633" t="s">
        <v>1210</v>
      </c>
      <c r="Z422" s="694">
        <v>4</v>
      </c>
      <c r="AA422" s="600">
        <v>4</v>
      </c>
      <c r="AB422" s="600">
        <v>4</v>
      </c>
      <c r="AC422" s="123">
        <v>1</v>
      </c>
      <c r="AD422" s="601">
        <v>2053.75</v>
      </c>
      <c r="AE422" s="601"/>
      <c r="AF422" s="600"/>
      <c r="AG422" s="598"/>
      <c r="AH422" s="600"/>
      <c r="AI422" s="598"/>
      <c r="AJ422" s="598"/>
      <c r="AK422" s="600"/>
      <c r="AL422" s="598"/>
      <c r="AM422" s="600"/>
      <c r="AN422" s="598"/>
      <c r="AO422" s="600">
        <v>2</v>
      </c>
      <c r="AP422" s="598">
        <v>0.5</v>
      </c>
      <c r="AQ422" s="600">
        <v>2</v>
      </c>
      <c r="AR422" s="598">
        <v>0.5</v>
      </c>
      <c r="AS422" s="695">
        <v>8210</v>
      </c>
      <c r="AT422" s="600">
        <v>5</v>
      </c>
      <c r="AU422" s="602">
        <v>6.0864272671941571E-4</v>
      </c>
      <c r="AV422" s="601">
        <v>8215</v>
      </c>
      <c r="AW422" s="601">
        <v>12550</v>
      </c>
      <c r="AX422" s="598">
        <v>0.65458167330677286</v>
      </c>
      <c r="AY422" s="601"/>
      <c r="AZ422" s="601"/>
      <c r="BA422" s="601"/>
      <c r="BB422" s="600"/>
      <c r="BC422" s="598"/>
      <c r="BD422" s="600"/>
      <c r="BE422" s="598"/>
      <c r="BF422" s="600"/>
      <c r="BG422" s="598"/>
      <c r="BH422" s="600" t="s">
        <v>323</v>
      </c>
      <c r="BI422" s="598"/>
      <c r="BJ422" s="600"/>
      <c r="BK422" s="600"/>
      <c r="BL422" s="600"/>
      <c r="BM422" s="598"/>
      <c r="BN422" s="600"/>
      <c r="BO422" s="598"/>
      <c r="BP422" s="600"/>
      <c r="BQ422" s="598"/>
      <c r="BR422" s="601"/>
      <c r="BS422" s="598"/>
      <c r="BT422" s="600">
        <v>1</v>
      </c>
      <c r="BU422" s="598">
        <v>0.25</v>
      </c>
      <c r="BV422" s="600">
        <v>1</v>
      </c>
      <c r="BW422" s="598">
        <v>0.25</v>
      </c>
    </row>
    <row r="423" spans="1:75" s="4" customFormat="1" x14ac:dyDescent="0.2">
      <c r="A423" s="691" t="s">
        <v>89</v>
      </c>
      <c r="B423" s="691" t="s">
        <v>94</v>
      </c>
      <c r="C423" s="691" t="s">
        <v>502</v>
      </c>
      <c r="D423" s="691" t="s">
        <v>509</v>
      </c>
      <c r="E423" s="691" t="s">
        <v>504</v>
      </c>
      <c r="F423" s="691" t="s">
        <v>505</v>
      </c>
      <c r="G423" s="10" t="s">
        <v>314</v>
      </c>
      <c r="H423" s="591" t="s">
        <v>1109</v>
      </c>
      <c r="I423" s="10" t="s">
        <v>934</v>
      </c>
      <c r="J423" s="591"/>
      <c r="K423" s="692" t="s">
        <v>1211</v>
      </c>
      <c r="L423" s="692"/>
      <c r="M423" s="693">
        <v>0.58333333333333337</v>
      </c>
      <c r="N423" s="692" t="s">
        <v>1213</v>
      </c>
      <c r="O423" s="692" t="s">
        <v>1368</v>
      </c>
      <c r="P423" s="692" t="s">
        <v>1211</v>
      </c>
      <c r="Q423" s="692"/>
      <c r="R423" s="692" t="s">
        <v>1214</v>
      </c>
      <c r="S423" s="700">
        <v>24122</v>
      </c>
      <c r="T423" s="696">
        <v>225</v>
      </c>
      <c r="U423" s="696">
        <v>10</v>
      </c>
      <c r="V423" s="696">
        <v>88</v>
      </c>
      <c r="W423" s="696">
        <v>63</v>
      </c>
      <c r="X423" s="696">
        <v>25</v>
      </c>
      <c r="Y423" s="633"/>
      <c r="Z423" s="694">
        <v>1</v>
      </c>
      <c r="AA423" s="600">
        <v>0</v>
      </c>
      <c r="AB423" s="600">
        <v>5</v>
      </c>
      <c r="AC423" s="123">
        <v>5</v>
      </c>
      <c r="AD423" s="601">
        <v>24125</v>
      </c>
      <c r="AE423" s="601">
        <v>10803</v>
      </c>
      <c r="AF423" s="600">
        <v>5</v>
      </c>
      <c r="AG423" s="598">
        <v>1</v>
      </c>
      <c r="AH423" s="600">
        <v>5</v>
      </c>
      <c r="AI423" s="598"/>
      <c r="AJ423" s="598" t="s">
        <v>310</v>
      </c>
      <c r="AK423" s="600">
        <v>0</v>
      </c>
      <c r="AL423" s="598">
        <v>0</v>
      </c>
      <c r="AM423" s="600">
        <v>1</v>
      </c>
      <c r="AN423" s="598"/>
      <c r="AO423" s="600"/>
      <c r="AP423" s="598"/>
      <c r="AQ423" s="600"/>
      <c r="AR423" s="598"/>
      <c r="AS423" s="695">
        <v>24074</v>
      </c>
      <c r="AT423" s="600">
        <v>51</v>
      </c>
      <c r="AU423" s="602">
        <v>2.1139896373056997E-3</v>
      </c>
      <c r="AV423" s="601">
        <v>24125</v>
      </c>
      <c r="AW423" s="601">
        <v>36360</v>
      </c>
      <c r="AX423" s="598">
        <v>0.66350385038503845</v>
      </c>
      <c r="AY423" s="695">
        <v>24074</v>
      </c>
      <c r="AZ423" s="600">
        <v>51</v>
      </c>
      <c r="BA423" s="601">
        <v>24125</v>
      </c>
      <c r="BB423" s="601">
        <v>10731</v>
      </c>
      <c r="BC423" s="598">
        <v>0.44575060230954555</v>
      </c>
      <c r="BD423" s="600">
        <v>72</v>
      </c>
      <c r="BE423" s="598">
        <v>1.411764705882353</v>
      </c>
      <c r="BF423" s="601">
        <v>10803</v>
      </c>
      <c r="BG423" s="598">
        <v>0.44779274611398961</v>
      </c>
      <c r="BH423" s="600">
        <v>88</v>
      </c>
      <c r="BI423" s="598">
        <v>8.1458854022030923E-3</v>
      </c>
      <c r="BJ423" s="600">
        <v>63</v>
      </c>
      <c r="BK423" s="600">
        <v>25</v>
      </c>
      <c r="BL423" s="600">
        <v>88</v>
      </c>
      <c r="BM423" s="598">
        <v>1</v>
      </c>
      <c r="BN423" s="600">
        <v>21</v>
      </c>
      <c r="BO423" s="598">
        <v>1.9439044709802832E-3</v>
      </c>
      <c r="BP423" s="600">
        <v>196</v>
      </c>
      <c r="BQ423" s="598">
        <v>1.8143108395815979E-2</v>
      </c>
      <c r="BR423" s="601">
        <v>217</v>
      </c>
      <c r="BS423" s="598">
        <v>2.0087012866796261E-2</v>
      </c>
      <c r="BT423" s="600">
        <v>1</v>
      </c>
      <c r="BU423" s="598">
        <v>0.2</v>
      </c>
      <c r="BV423" s="600">
        <v>0</v>
      </c>
      <c r="BW423" s="598">
        <v>0</v>
      </c>
    </row>
    <row r="424" spans="1:75" s="4" customFormat="1" x14ac:dyDescent="0.2">
      <c r="A424" s="691" t="s">
        <v>89</v>
      </c>
      <c r="B424" s="691" t="s">
        <v>94</v>
      </c>
      <c r="C424" s="691" t="s">
        <v>95</v>
      </c>
      <c r="D424" s="691" t="s">
        <v>515</v>
      </c>
      <c r="E424" s="691" t="s">
        <v>504</v>
      </c>
      <c r="F424" s="691" t="s">
        <v>505</v>
      </c>
      <c r="G424" s="10" t="s">
        <v>314</v>
      </c>
      <c r="H424" s="591" t="s">
        <v>1109</v>
      </c>
      <c r="I424" s="10" t="s">
        <v>934</v>
      </c>
      <c r="J424" s="591"/>
      <c r="K424" s="692"/>
      <c r="L424" s="692"/>
      <c r="M424" s="693"/>
      <c r="N424" s="692"/>
      <c r="O424" s="692"/>
      <c r="P424" s="692"/>
      <c r="Q424" s="692"/>
      <c r="R424" s="692"/>
      <c r="S424" s="692"/>
      <c r="T424" s="692"/>
      <c r="U424" s="692"/>
      <c r="V424" s="692"/>
      <c r="W424" s="692"/>
      <c r="X424" s="692"/>
      <c r="Y424" s="633"/>
      <c r="Z424" s="694">
        <v>2</v>
      </c>
      <c r="AA424" s="600">
        <v>2</v>
      </c>
      <c r="AB424" s="600">
        <v>3</v>
      </c>
      <c r="AC424" s="123">
        <v>1.5</v>
      </c>
      <c r="AD424" s="601">
        <v>2029</v>
      </c>
      <c r="AE424" s="601">
        <v>1024.5</v>
      </c>
      <c r="AF424" s="600">
        <v>2</v>
      </c>
      <c r="AG424" s="598">
        <v>0.66666666666666663</v>
      </c>
      <c r="AH424" s="600">
        <v>1</v>
      </c>
      <c r="AI424" s="598" t="s">
        <v>1215</v>
      </c>
      <c r="AJ424" s="598"/>
      <c r="AK424" s="600">
        <v>1</v>
      </c>
      <c r="AL424" s="598">
        <v>0.5</v>
      </c>
      <c r="AM424" s="600">
        <v>1</v>
      </c>
      <c r="AN424" s="598"/>
      <c r="AO424" s="600">
        <v>0</v>
      </c>
      <c r="AP424" s="598">
        <v>0</v>
      </c>
      <c r="AQ424" s="600">
        <v>0</v>
      </c>
      <c r="AR424" s="598">
        <v>0</v>
      </c>
      <c r="AS424" s="695">
        <v>4051</v>
      </c>
      <c r="AT424" s="600">
        <v>7</v>
      </c>
      <c r="AU424" s="602">
        <v>1.7249876786594382E-3</v>
      </c>
      <c r="AV424" s="601">
        <v>4058</v>
      </c>
      <c r="AW424" s="601">
        <v>6150</v>
      </c>
      <c r="AX424" s="598">
        <v>0.6598373983739837</v>
      </c>
      <c r="AY424" s="695">
        <v>4051</v>
      </c>
      <c r="AZ424" s="600">
        <v>7</v>
      </c>
      <c r="BA424" s="601">
        <v>4058</v>
      </c>
      <c r="BB424" s="601">
        <v>2037</v>
      </c>
      <c r="BC424" s="598">
        <v>0.50283880523327573</v>
      </c>
      <c r="BD424" s="600">
        <v>12</v>
      </c>
      <c r="BE424" s="598">
        <v>1.7142857142857142</v>
      </c>
      <c r="BF424" s="601">
        <v>2049</v>
      </c>
      <c r="BG424" s="598">
        <v>0.50492853622474121</v>
      </c>
      <c r="BH424" s="600">
        <v>10</v>
      </c>
      <c r="BI424" s="598">
        <v>4.880429477794046E-3</v>
      </c>
      <c r="BJ424" s="600">
        <v>4</v>
      </c>
      <c r="BK424" s="600">
        <v>6</v>
      </c>
      <c r="BL424" s="600">
        <v>10</v>
      </c>
      <c r="BM424" s="598">
        <v>1</v>
      </c>
      <c r="BN424" s="600">
        <v>0</v>
      </c>
      <c r="BO424" s="598">
        <v>0</v>
      </c>
      <c r="BP424" s="600">
        <v>21</v>
      </c>
      <c r="BQ424" s="598">
        <v>1.0248901903367497E-2</v>
      </c>
      <c r="BR424" s="601">
        <v>21</v>
      </c>
      <c r="BS424" s="598">
        <v>1.0248901903367497E-2</v>
      </c>
      <c r="BT424" s="600">
        <v>0</v>
      </c>
      <c r="BU424" s="598">
        <v>0</v>
      </c>
      <c r="BV424" s="600">
        <v>0</v>
      </c>
      <c r="BW424" s="598">
        <v>0</v>
      </c>
    </row>
    <row r="425" spans="1:75" s="4" customFormat="1" x14ac:dyDescent="0.2">
      <c r="A425" s="691" t="s">
        <v>89</v>
      </c>
      <c r="B425" s="691" t="s">
        <v>94</v>
      </c>
      <c r="C425" s="691" t="s">
        <v>96</v>
      </c>
      <c r="D425" s="691" t="s">
        <v>515</v>
      </c>
      <c r="E425" s="691" t="s">
        <v>504</v>
      </c>
      <c r="F425" s="691" t="s">
        <v>505</v>
      </c>
      <c r="G425" s="10" t="s">
        <v>314</v>
      </c>
      <c r="H425" s="591" t="s">
        <v>1109</v>
      </c>
      <c r="I425" s="10" t="s">
        <v>934</v>
      </c>
      <c r="J425" s="591"/>
      <c r="K425" s="692"/>
      <c r="L425" s="692"/>
      <c r="M425" s="693"/>
      <c r="N425" s="692"/>
      <c r="O425" s="692"/>
      <c r="P425" s="692"/>
      <c r="Q425" s="692"/>
      <c r="R425" s="692"/>
      <c r="S425" s="692"/>
      <c r="T425" s="692"/>
      <c r="U425" s="692"/>
      <c r="V425" s="692"/>
      <c r="W425" s="692"/>
      <c r="X425" s="692"/>
      <c r="Y425" s="633"/>
      <c r="Z425" s="694">
        <v>2</v>
      </c>
      <c r="AA425" s="600">
        <v>0</v>
      </c>
      <c r="AB425" s="600">
        <v>3</v>
      </c>
      <c r="AC425" s="123">
        <v>1.5</v>
      </c>
      <c r="AD425" s="601">
        <v>2411</v>
      </c>
      <c r="AE425" s="601">
        <v>1361</v>
      </c>
      <c r="AF425" s="600">
        <v>2</v>
      </c>
      <c r="AG425" s="598">
        <v>0.66666666666666663</v>
      </c>
      <c r="AH425" s="600">
        <v>1</v>
      </c>
      <c r="AI425" s="598"/>
      <c r="AJ425" s="598"/>
      <c r="AK425" s="600">
        <v>2</v>
      </c>
      <c r="AL425" s="598">
        <v>1</v>
      </c>
      <c r="AM425" s="600">
        <v>2</v>
      </c>
      <c r="AN425" s="598"/>
      <c r="AO425" s="600">
        <v>0</v>
      </c>
      <c r="AP425" s="598">
        <v>0</v>
      </c>
      <c r="AQ425" s="600">
        <v>0</v>
      </c>
      <c r="AR425" s="598">
        <v>0</v>
      </c>
      <c r="AS425" s="695">
        <v>4791</v>
      </c>
      <c r="AT425" s="600">
        <v>31</v>
      </c>
      <c r="AU425" s="602">
        <v>6.428867689755288E-3</v>
      </c>
      <c r="AV425" s="601">
        <v>4822</v>
      </c>
      <c r="AW425" s="601">
        <v>6910</v>
      </c>
      <c r="AX425" s="598">
        <v>0.69782923299565847</v>
      </c>
      <c r="AY425" s="695">
        <v>4791</v>
      </c>
      <c r="AZ425" s="600">
        <v>31</v>
      </c>
      <c r="BA425" s="601">
        <v>4822</v>
      </c>
      <c r="BB425" s="601">
        <v>2680</v>
      </c>
      <c r="BC425" s="598">
        <v>0.55938217491129205</v>
      </c>
      <c r="BD425" s="600">
        <v>42</v>
      </c>
      <c r="BE425" s="598">
        <v>1.3548387096774193</v>
      </c>
      <c r="BF425" s="601">
        <v>2722</v>
      </c>
      <c r="BG425" s="598">
        <v>0.56449605972625472</v>
      </c>
      <c r="BH425" s="600">
        <v>20</v>
      </c>
      <c r="BI425" s="598">
        <v>7.3475385745775165E-3</v>
      </c>
      <c r="BJ425" s="600">
        <v>7</v>
      </c>
      <c r="BK425" s="600">
        <v>13</v>
      </c>
      <c r="BL425" s="600">
        <v>20</v>
      </c>
      <c r="BM425" s="598">
        <v>1</v>
      </c>
      <c r="BN425" s="600">
        <v>4</v>
      </c>
      <c r="BO425" s="598">
        <v>1.4695077149155032E-3</v>
      </c>
      <c r="BP425" s="600">
        <v>68</v>
      </c>
      <c r="BQ425" s="598">
        <v>2.4981631153563555E-2</v>
      </c>
      <c r="BR425" s="601">
        <v>72</v>
      </c>
      <c r="BS425" s="598">
        <v>2.6451138868479059E-2</v>
      </c>
      <c r="BT425" s="600">
        <v>0</v>
      </c>
      <c r="BU425" s="598">
        <v>0</v>
      </c>
      <c r="BV425" s="600">
        <v>0</v>
      </c>
      <c r="BW425" s="598">
        <v>0</v>
      </c>
    </row>
    <row r="426" spans="1:75" s="4" customFormat="1" x14ac:dyDescent="0.2">
      <c r="A426" s="691" t="s">
        <v>89</v>
      </c>
      <c r="B426" s="691" t="s">
        <v>94</v>
      </c>
      <c r="C426" s="691" t="s">
        <v>97</v>
      </c>
      <c r="D426" s="691" t="s">
        <v>515</v>
      </c>
      <c r="E426" s="691" t="s">
        <v>504</v>
      </c>
      <c r="F426" s="691" t="s">
        <v>505</v>
      </c>
      <c r="G426" s="10" t="s">
        <v>314</v>
      </c>
      <c r="H426" s="591" t="s">
        <v>1109</v>
      </c>
      <c r="I426" s="10" t="s">
        <v>934</v>
      </c>
      <c r="J426" s="591"/>
      <c r="K426" s="692"/>
      <c r="L426" s="692"/>
      <c r="M426" s="693"/>
      <c r="N426" s="692"/>
      <c r="O426" s="692"/>
      <c r="P426" s="692"/>
      <c r="Q426" s="692"/>
      <c r="R426" s="692"/>
      <c r="S426" s="692"/>
      <c r="T426" s="692"/>
      <c r="U426" s="692"/>
      <c r="V426" s="692"/>
      <c r="W426" s="692"/>
      <c r="X426" s="692"/>
      <c r="Y426" s="633"/>
      <c r="Z426" s="694">
        <v>3</v>
      </c>
      <c r="AA426" s="600">
        <v>0</v>
      </c>
      <c r="AB426" s="600">
        <v>4</v>
      </c>
      <c r="AC426" s="123">
        <v>1.3333333333333333</v>
      </c>
      <c r="AD426" s="601">
        <v>2738.3333333333335</v>
      </c>
      <c r="AE426" s="601">
        <v>958.33333333333337</v>
      </c>
      <c r="AF426" s="600">
        <v>2</v>
      </c>
      <c r="AG426" s="598">
        <v>0.5</v>
      </c>
      <c r="AH426" s="600">
        <v>0</v>
      </c>
      <c r="AI426" s="598"/>
      <c r="AJ426" s="598"/>
      <c r="AK426" s="600">
        <v>2</v>
      </c>
      <c r="AL426" s="598">
        <v>0.66666666666666663</v>
      </c>
      <c r="AM426" s="600">
        <v>2</v>
      </c>
      <c r="AN426" s="598"/>
      <c r="AO426" s="600">
        <v>1</v>
      </c>
      <c r="AP426" s="598">
        <v>0.25</v>
      </c>
      <c r="AQ426" s="600">
        <v>0</v>
      </c>
      <c r="AR426" s="598">
        <v>0</v>
      </c>
      <c r="AS426" s="695">
        <v>8210</v>
      </c>
      <c r="AT426" s="600">
        <v>5</v>
      </c>
      <c r="AU426" s="602">
        <v>6.0864272671941571E-4</v>
      </c>
      <c r="AV426" s="601">
        <v>8215</v>
      </c>
      <c r="AW426" s="601">
        <v>12550</v>
      </c>
      <c r="AX426" s="598">
        <v>0.65458167330677286</v>
      </c>
      <c r="AY426" s="695">
        <v>8210</v>
      </c>
      <c r="AZ426" s="600">
        <v>5</v>
      </c>
      <c r="BA426" s="601">
        <v>8215</v>
      </c>
      <c r="BB426" s="601">
        <v>2859</v>
      </c>
      <c r="BC426" s="598">
        <v>0.3482338611449452</v>
      </c>
      <c r="BD426" s="600">
        <v>16</v>
      </c>
      <c r="BE426" s="598">
        <v>3.2</v>
      </c>
      <c r="BF426" s="601">
        <v>2875</v>
      </c>
      <c r="BG426" s="598">
        <v>0.34996956786366401</v>
      </c>
      <c r="BH426" s="600">
        <v>33</v>
      </c>
      <c r="BI426" s="598">
        <v>1.1478260869565217E-2</v>
      </c>
      <c r="BJ426" s="600">
        <v>21</v>
      </c>
      <c r="BK426" s="600">
        <v>12</v>
      </c>
      <c r="BL426" s="600">
        <v>33</v>
      </c>
      <c r="BM426" s="598">
        <v>1</v>
      </c>
      <c r="BN426" s="600">
        <v>0</v>
      </c>
      <c r="BO426" s="598">
        <v>0</v>
      </c>
      <c r="BP426" s="600">
        <v>74</v>
      </c>
      <c r="BQ426" s="598">
        <v>2.5739130434782608E-2</v>
      </c>
      <c r="BR426" s="601">
        <v>74</v>
      </c>
      <c r="BS426" s="598">
        <v>2.5739130434782608E-2</v>
      </c>
      <c r="BT426" s="600">
        <v>2</v>
      </c>
      <c r="BU426" s="598">
        <v>0.5</v>
      </c>
      <c r="BV426" s="600">
        <v>2</v>
      </c>
      <c r="BW426" s="598">
        <v>0.66666666666666663</v>
      </c>
    </row>
    <row r="427" spans="1:75" s="4" customFormat="1" x14ac:dyDescent="0.2">
      <c r="A427" s="691" t="s">
        <v>89</v>
      </c>
      <c r="B427" s="691" t="s">
        <v>94</v>
      </c>
      <c r="C427" s="691" t="s">
        <v>98</v>
      </c>
      <c r="D427" s="691" t="s">
        <v>515</v>
      </c>
      <c r="E427" s="691" t="s">
        <v>504</v>
      </c>
      <c r="F427" s="691" t="s">
        <v>505</v>
      </c>
      <c r="G427" s="10" t="s">
        <v>314</v>
      </c>
      <c r="H427" s="591" t="s">
        <v>1109</v>
      </c>
      <c r="I427" s="10" t="s">
        <v>934</v>
      </c>
      <c r="J427" s="591"/>
      <c r="K427" s="692"/>
      <c r="L427" s="692"/>
      <c r="M427" s="693"/>
      <c r="N427" s="692"/>
      <c r="O427" s="692"/>
      <c r="P427" s="692"/>
      <c r="Q427" s="692"/>
      <c r="R427" s="692"/>
      <c r="S427" s="692"/>
      <c r="T427" s="692"/>
      <c r="U427" s="692"/>
      <c r="V427" s="692"/>
      <c r="W427" s="692"/>
      <c r="X427" s="692"/>
      <c r="Y427" s="692" t="s">
        <v>510</v>
      </c>
      <c r="Z427" s="694">
        <v>3</v>
      </c>
      <c r="AA427" s="694">
        <v>3</v>
      </c>
      <c r="AB427" s="694">
        <v>3</v>
      </c>
      <c r="AC427" s="123">
        <v>1</v>
      </c>
      <c r="AD427" s="601">
        <v>2343.3333333333335</v>
      </c>
      <c r="AE427" s="601"/>
      <c r="AF427" s="600">
        <v>3</v>
      </c>
      <c r="AG427" s="598">
        <v>1</v>
      </c>
      <c r="AH427" s="600">
        <v>3</v>
      </c>
      <c r="AI427" s="598"/>
      <c r="AJ427" s="598"/>
      <c r="AK427" s="600">
        <v>3</v>
      </c>
      <c r="AL427" s="598">
        <v>1</v>
      </c>
      <c r="AM427" s="600">
        <v>3</v>
      </c>
      <c r="AN427" s="598"/>
      <c r="AO427" s="600">
        <v>0</v>
      </c>
      <c r="AP427" s="598">
        <v>0</v>
      </c>
      <c r="AQ427" s="600">
        <v>0</v>
      </c>
      <c r="AR427" s="598">
        <v>0</v>
      </c>
      <c r="AS427" s="695">
        <v>7022</v>
      </c>
      <c r="AT427" s="600">
        <v>8</v>
      </c>
      <c r="AU427" s="602">
        <v>1.1379800853485065E-3</v>
      </c>
      <c r="AV427" s="601">
        <v>7030</v>
      </c>
      <c r="AW427" s="601">
        <v>10750</v>
      </c>
      <c r="AX427" s="598">
        <v>0.65395348837209299</v>
      </c>
      <c r="AY427" s="601"/>
      <c r="AZ427" s="601"/>
      <c r="BA427" s="601"/>
      <c r="BB427" s="600"/>
      <c r="BC427" s="598"/>
      <c r="BD427" s="600"/>
      <c r="BE427" s="598"/>
      <c r="BF427" s="600"/>
      <c r="BG427" s="598"/>
      <c r="BH427" s="600" t="s">
        <v>323</v>
      </c>
      <c r="BI427" s="598"/>
      <c r="BJ427" s="600"/>
      <c r="BK427" s="600"/>
      <c r="BL427" s="600"/>
      <c r="BM427" s="598"/>
      <c r="BN427" s="600"/>
      <c r="BO427" s="598"/>
      <c r="BP427" s="600"/>
      <c r="BQ427" s="598"/>
      <c r="BR427" s="601"/>
      <c r="BS427" s="598"/>
      <c r="BT427" s="600">
        <v>1</v>
      </c>
      <c r="BU427" s="598">
        <v>0.33333333333333331</v>
      </c>
      <c r="BV427" s="600">
        <v>1</v>
      </c>
      <c r="BW427" s="598">
        <v>0.33333333333333331</v>
      </c>
    </row>
    <row r="428" spans="1:75" s="4" customFormat="1" x14ac:dyDescent="0.2">
      <c r="A428" s="691" t="s">
        <v>99</v>
      </c>
      <c r="B428" s="691" t="s">
        <v>100</v>
      </c>
      <c r="C428" s="691" t="s">
        <v>502</v>
      </c>
      <c r="D428" s="691" t="s">
        <v>507</v>
      </c>
      <c r="E428" s="691" t="s">
        <v>504</v>
      </c>
      <c r="F428" s="691" t="s">
        <v>519</v>
      </c>
      <c r="G428" s="10" t="s">
        <v>925</v>
      </c>
      <c r="H428" s="591" t="s">
        <v>1109</v>
      </c>
      <c r="I428" s="10" t="s">
        <v>934</v>
      </c>
      <c r="J428" s="591"/>
      <c r="K428" s="692"/>
      <c r="L428" s="692"/>
      <c r="M428" s="693"/>
      <c r="N428" s="692"/>
      <c r="O428" s="692"/>
      <c r="P428" s="692"/>
      <c r="Q428" s="692"/>
      <c r="R428" s="692"/>
      <c r="S428" s="692"/>
      <c r="T428" s="692"/>
      <c r="U428" s="692"/>
      <c r="V428" s="692"/>
      <c r="W428" s="692"/>
      <c r="X428" s="692"/>
      <c r="Y428" s="633" t="s">
        <v>1210</v>
      </c>
      <c r="Z428" s="694">
        <v>4</v>
      </c>
      <c r="AA428" s="600">
        <v>0</v>
      </c>
      <c r="AB428" s="600">
        <v>6</v>
      </c>
      <c r="AC428" s="123">
        <v>1.5</v>
      </c>
      <c r="AD428" s="601">
        <v>1060.25</v>
      </c>
      <c r="AE428" s="601">
        <v>525</v>
      </c>
      <c r="AF428" s="600"/>
      <c r="AG428" s="598"/>
      <c r="AH428" s="600"/>
      <c r="AI428" s="598"/>
      <c r="AJ428" s="598"/>
      <c r="AK428" s="600"/>
      <c r="AL428" s="598"/>
      <c r="AM428" s="600"/>
      <c r="AN428" s="598"/>
      <c r="AO428" s="600">
        <v>3</v>
      </c>
      <c r="AP428" s="598">
        <v>0.5</v>
      </c>
      <c r="AQ428" s="600">
        <v>2</v>
      </c>
      <c r="AR428" s="598">
        <v>0.5</v>
      </c>
      <c r="AS428" s="695">
        <v>4237</v>
      </c>
      <c r="AT428" s="600">
        <v>4</v>
      </c>
      <c r="AU428" s="602">
        <v>9.4317377976892245E-4</v>
      </c>
      <c r="AV428" s="601">
        <v>4241</v>
      </c>
      <c r="AW428" s="601">
        <v>6600</v>
      </c>
      <c r="AX428" s="598">
        <v>0.64257575757575758</v>
      </c>
      <c r="AY428" s="695">
        <v>4237</v>
      </c>
      <c r="AZ428" s="600">
        <v>4</v>
      </c>
      <c r="BA428" s="601">
        <v>4241</v>
      </c>
      <c r="BB428" s="601">
        <v>2096</v>
      </c>
      <c r="BC428" s="598">
        <v>0.49468963889544487</v>
      </c>
      <c r="BD428" s="600">
        <v>4</v>
      </c>
      <c r="BE428" s="598">
        <v>1</v>
      </c>
      <c r="BF428" s="601">
        <v>2100</v>
      </c>
      <c r="BG428" s="598">
        <v>0.49516623437868429</v>
      </c>
      <c r="BH428" s="600">
        <v>11</v>
      </c>
      <c r="BI428" s="598">
        <v>5.2380952380952379E-3</v>
      </c>
      <c r="BJ428" s="600">
        <v>9</v>
      </c>
      <c r="BK428" s="600">
        <v>2</v>
      </c>
      <c r="BL428" s="600">
        <v>11</v>
      </c>
      <c r="BM428" s="598">
        <v>1</v>
      </c>
      <c r="BN428" s="600">
        <v>0</v>
      </c>
      <c r="BO428" s="598">
        <v>0</v>
      </c>
      <c r="BP428" s="600">
        <v>118</v>
      </c>
      <c r="BQ428" s="598">
        <v>5.6190476190476193E-2</v>
      </c>
      <c r="BR428" s="601">
        <v>118</v>
      </c>
      <c r="BS428" s="598">
        <v>5.6190476190476193E-2</v>
      </c>
      <c r="BT428" s="600">
        <v>2</v>
      </c>
      <c r="BU428" s="598">
        <v>0.33333333333333331</v>
      </c>
      <c r="BV428" s="600">
        <v>2</v>
      </c>
      <c r="BW428" s="598">
        <v>0.5</v>
      </c>
    </row>
    <row r="429" spans="1:75" s="4" customFormat="1" x14ac:dyDescent="0.2">
      <c r="A429" s="691" t="s">
        <v>99</v>
      </c>
      <c r="B429" s="691" t="s">
        <v>101</v>
      </c>
      <c r="C429" s="691" t="s">
        <v>502</v>
      </c>
      <c r="D429" s="691" t="s">
        <v>507</v>
      </c>
      <c r="E429" s="691" t="s">
        <v>504</v>
      </c>
      <c r="F429" s="691" t="s">
        <v>519</v>
      </c>
      <c r="G429" s="10" t="s">
        <v>925</v>
      </c>
      <c r="H429" s="591" t="s">
        <v>1109</v>
      </c>
      <c r="I429" s="10" t="s">
        <v>934</v>
      </c>
      <c r="J429" s="336"/>
      <c r="K429" s="692"/>
      <c r="L429" s="692"/>
      <c r="M429" s="693"/>
      <c r="N429" s="692"/>
      <c r="O429" s="692"/>
      <c r="P429" s="692"/>
      <c r="Q429" s="692"/>
      <c r="R429" s="692"/>
      <c r="S429" s="692"/>
      <c r="T429" s="692"/>
      <c r="U429" s="692"/>
      <c r="V429" s="692"/>
      <c r="W429" s="692"/>
      <c r="X429" s="692"/>
      <c r="Y429" s="633" t="s">
        <v>1210</v>
      </c>
      <c r="Z429" s="694">
        <v>4</v>
      </c>
      <c r="AA429" s="600">
        <v>0</v>
      </c>
      <c r="AB429" s="600">
        <v>5</v>
      </c>
      <c r="AC429" s="123">
        <v>1.25</v>
      </c>
      <c r="AD429" s="601">
        <v>670</v>
      </c>
      <c r="AE429" s="601">
        <v>304.75</v>
      </c>
      <c r="AF429" s="600"/>
      <c r="AG429" s="598"/>
      <c r="AH429" s="600"/>
      <c r="AI429" s="598"/>
      <c r="AJ429" s="598"/>
      <c r="AK429" s="600"/>
      <c r="AL429" s="598"/>
      <c r="AM429" s="600"/>
      <c r="AN429" s="598"/>
      <c r="AO429" s="600">
        <v>2</v>
      </c>
      <c r="AP429" s="598">
        <v>0.4</v>
      </c>
      <c r="AQ429" s="600">
        <v>2</v>
      </c>
      <c r="AR429" s="598">
        <v>0.5</v>
      </c>
      <c r="AS429" s="695">
        <v>2677</v>
      </c>
      <c r="AT429" s="600">
        <v>3</v>
      </c>
      <c r="AU429" s="602">
        <v>1.1194029850746269E-3</v>
      </c>
      <c r="AV429" s="601">
        <v>2680</v>
      </c>
      <c r="AW429" s="601">
        <v>4120</v>
      </c>
      <c r="AX429" s="598">
        <v>0.65048543689320393</v>
      </c>
      <c r="AY429" s="695">
        <v>2677</v>
      </c>
      <c r="AZ429" s="600">
        <v>3</v>
      </c>
      <c r="BA429" s="601">
        <v>2680</v>
      </c>
      <c r="BB429" s="601">
        <v>1213</v>
      </c>
      <c r="BC429" s="598">
        <v>0.45311916324243556</v>
      </c>
      <c r="BD429" s="600">
        <v>6</v>
      </c>
      <c r="BE429" s="598">
        <v>2</v>
      </c>
      <c r="BF429" s="601">
        <v>1219</v>
      </c>
      <c r="BG429" s="598">
        <v>0.45485074626865674</v>
      </c>
      <c r="BH429" s="600">
        <v>8</v>
      </c>
      <c r="BI429" s="598">
        <v>6.5627563576702219E-3</v>
      </c>
      <c r="BJ429" s="600">
        <v>5</v>
      </c>
      <c r="BK429" s="600">
        <v>3</v>
      </c>
      <c r="BL429" s="600">
        <v>8</v>
      </c>
      <c r="BM429" s="598">
        <v>1</v>
      </c>
      <c r="BN429" s="600">
        <v>0</v>
      </c>
      <c r="BO429" s="598">
        <v>0</v>
      </c>
      <c r="BP429" s="600">
        <v>60</v>
      </c>
      <c r="BQ429" s="598">
        <v>4.922067268252666E-2</v>
      </c>
      <c r="BR429" s="601">
        <v>60</v>
      </c>
      <c r="BS429" s="598">
        <v>4.922067268252666E-2</v>
      </c>
      <c r="BT429" s="600">
        <v>3</v>
      </c>
      <c r="BU429" s="598">
        <v>0.6</v>
      </c>
      <c r="BV429" s="600">
        <v>2</v>
      </c>
      <c r="BW429" s="598">
        <v>0.5</v>
      </c>
    </row>
    <row r="430" spans="1:75" s="4" customFormat="1" x14ac:dyDescent="0.2">
      <c r="A430" s="691" t="s">
        <v>99</v>
      </c>
      <c r="B430" s="691" t="s">
        <v>102</v>
      </c>
      <c r="C430" s="691" t="s">
        <v>103</v>
      </c>
      <c r="D430" s="691" t="s">
        <v>507</v>
      </c>
      <c r="E430" s="691" t="s">
        <v>504</v>
      </c>
      <c r="F430" s="691" t="s">
        <v>519</v>
      </c>
      <c r="G430" s="10" t="s">
        <v>925</v>
      </c>
      <c r="H430" s="591" t="s">
        <v>1109</v>
      </c>
      <c r="I430" s="10" t="s">
        <v>934</v>
      </c>
      <c r="J430" s="591"/>
      <c r="K430" s="692"/>
      <c r="L430" s="692"/>
      <c r="M430" s="693"/>
      <c r="N430" s="692"/>
      <c r="O430" s="692"/>
      <c r="P430" s="692"/>
      <c r="Q430" s="692"/>
      <c r="R430" s="692"/>
      <c r="S430" s="692"/>
      <c r="T430" s="692"/>
      <c r="U430" s="692"/>
      <c r="V430" s="692"/>
      <c r="W430" s="692"/>
      <c r="X430" s="692"/>
      <c r="Y430" s="692" t="s">
        <v>510</v>
      </c>
      <c r="Z430" s="694">
        <v>3</v>
      </c>
      <c r="AA430" s="694">
        <v>3</v>
      </c>
      <c r="AB430" s="694">
        <v>3</v>
      </c>
      <c r="AC430" s="123">
        <v>1</v>
      </c>
      <c r="AD430" s="601">
        <v>2248.6666666666665</v>
      </c>
      <c r="AE430" s="601"/>
      <c r="AF430" s="600"/>
      <c r="AG430" s="598"/>
      <c r="AH430" s="600"/>
      <c r="AI430" s="598"/>
      <c r="AJ430" s="598"/>
      <c r="AK430" s="600"/>
      <c r="AL430" s="598"/>
      <c r="AM430" s="600"/>
      <c r="AN430" s="598"/>
      <c r="AO430" s="600">
        <v>3</v>
      </c>
      <c r="AP430" s="598">
        <v>1</v>
      </c>
      <c r="AQ430" s="600">
        <v>3</v>
      </c>
      <c r="AR430" s="598">
        <v>1</v>
      </c>
      <c r="AS430" s="695">
        <v>6745</v>
      </c>
      <c r="AT430" s="600">
        <v>1</v>
      </c>
      <c r="AU430" s="602">
        <v>1.4823599169878446E-4</v>
      </c>
      <c r="AV430" s="601">
        <v>6746</v>
      </c>
      <c r="AW430" s="601"/>
      <c r="AX430" s="598"/>
      <c r="AY430" s="601"/>
      <c r="AZ430" s="601"/>
      <c r="BA430" s="601"/>
      <c r="BB430" s="600"/>
      <c r="BC430" s="598"/>
      <c r="BD430" s="600"/>
      <c r="BE430" s="598"/>
      <c r="BF430" s="600"/>
      <c r="BG430" s="598"/>
      <c r="BH430" s="600" t="s">
        <v>323</v>
      </c>
      <c r="BI430" s="598"/>
      <c r="BJ430" s="600"/>
      <c r="BK430" s="600"/>
      <c r="BL430" s="600"/>
      <c r="BM430" s="598"/>
      <c r="BN430" s="600"/>
      <c r="BO430" s="598"/>
      <c r="BP430" s="600"/>
      <c r="BQ430" s="598"/>
      <c r="BR430" s="601"/>
      <c r="BS430" s="598"/>
      <c r="BT430" s="600">
        <v>1</v>
      </c>
      <c r="BU430" s="598">
        <v>0.33333333333333331</v>
      </c>
      <c r="BV430" s="600">
        <v>1</v>
      </c>
      <c r="BW430" s="598">
        <v>0.33333333333333331</v>
      </c>
    </row>
    <row r="431" spans="1:75" s="4" customFormat="1" x14ac:dyDescent="0.2">
      <c r="A431" s="691" t="s">
        <v>99</v>
      </c>
      <c r="B431" s="691" t="s">
        <v>102</v>
      </c>
      <c r="C431" s="691" t="s">
        <v>104</v>
      </c>
      <c r="D431" s="691" t="s">
        <v>507</v>
      </c>
      <c r="E431" s="691" t="s">
        <v>504</v>
      </c>
      <c r="F431" s="691" t="s">
        <v>519</v>
      </c>
      <c r="G431" s="10" t="s">
        <v>925</v>
      </c>
      <c r="H431" s="591" t="s">
        <v>1109</v>
      </c>
      <c r="I431" s="10" t="s">
        <v>934</v>
      </c>
      <c r="J431" s="591"/>
      <c r="K431" s="692"/>
      <c r="L431" s="692"/>
      <c r="M431" s="693"/>
      <c r="N431" s="692"/>
      <c r="O431" s="692"/>
      <c r="P431" s="692"/>
      <c r="Q431" s="692"/>
      <c r="R431" s="692"/>
      <c r="S431" s="692"/>
      <c r="T431" s="692"/>
      <c r="U431" s="692"/>
      <c r="V431" s="692"/>
      <c r="W431" s="692"/>
      <c r="X431" s="692"/>
      <c r="Y431" s="692" t="s">
        <v>510</v>
      </c>
      <c r="Z431" s="694">
        <v>1</v>
      </c>
      <c r="AA431" s="694">
        <v>1</v>
      </c>
      <c r="AB431" s="694">
        <v>1</v>
      </c>
      <c r="AC431" s="123">
        <v>1</v>
      </c>
      <c r="AD431" s="601">
        <v>1680</v>
      </c>
      <c r="AE431" s="601"/>
      <c r="AF431" s="600"/>
      <c r="AG431" s="598"/>
      <c r="AH431" s="600"/>
      <c r="AI431" s="598"/>
      <c r="AJ431" s="598"/>
      <c r="AK431" s="600"/>
      <c r="AL431" s="598"/>
      <c r="AM431" s="600"/>
      <c r="AN431" s="598"/>
      <c r="AO431" s="600">
        <v>0</v>
      </c>
      <c r="AP431" s="598">
        <v>0</v>
      </c>
      <c r="AQ431" s="600">
        <v>0</v>
      </c>
      <c r="AR431" s="598">
        <v>0</v>
      </c>
      <c r="AS431" s="695">
        <v>1679</v>
      </c>
      <c r="AT431" s="600">
        <v>1</v>
      </c>
      <c r="AU431" s="602">
        <v>5.9523809523809529E-4</v>
      </c>
      <c r="AV431" s="601">
        <v>1680</v>
      </c>
      <c r="AW431" s="601"/>
      <c r="AX431" s="598"/>
      <c r="AY431" s="601"/>
      <c r="AZ431" s="601"/>
      <c r="BA431" s="601"/>
      <c r="BB431" s="600"/>
      <c r="BC431" s="598"/>
      <c r="BD431" s="600"/>
      <c r="BE431" s="598"/>
      <c r="BF431" s="600"/>
      <c r="BG431" s="598"/>
      <c r="BH431" s="600" t="s">
        <v>323</v>
      </c>
      <c r="BI431" s="598"/>
      <c r="BJ431" s="600"/>
      <c r="BK431" s="600"/>
      <c r="BL431" s="600"/>
      <c r="BM431" s="598"/>
      <c r="BN431" s="600"/>
      <c r="BO431" s="598"/>
      <c r="BP431" s="600"/>
      <c r="BQ431" s="598"/>
      <c r="BR431" s="601"/>
      <c r="BS431" s="598"/>
      <c r="BT431" s="600">
        <v>1</v>
      </c>
      <c r="BU431" s="598">
        <v>1</v>
      </c>
      <c r="BV431" s="600">
        <v>1</v>
      </c>
      <c r="BW431" s="598">
        <v>1</v>
      </c>
    </row>
    <row r="432" spans="1:75" s="4" customFormat="1" x14ac:dyDescent="0.2">
      <c r="A432" s="691" t="s">
        <v>99</v>
      </c>
      <c r="B432" s="691" t="s">
        <v>1014</v>
      </c>
      <c r="C432" s="691" t="s">
        <v>502</v>
      </c>
      <c r="D432" s="691" t="s">
        <v>507</v>
      </c>
      <c r="E432" s="691" t="s">
        <v>504</v>
      </c>
      <c r="F432" s="691" t="s">
        <v>519</v>
      </c>
      <c r="G432" s="10" t="s">
        <v>925</v>
      </c>
      <c r="H432" s="591" t="s">
        <v>1109</v>
      </c>
      <c r="I432" s="10" t="s">
        <v>934</v>
      </c>
      <c r="J432" s="591"/>
      <c r="K432" s="692"/>
      <c r="L432" s="692"/>
      <c r="M432" s="693"/>
      <c r="N432" s="692"/>
      <c r="O432" s="692"/>
      <c r="P432" s="692"/>
      <c r="Q432" s="692"/>
      <c r="R432" s="692"/>
      <c r="S432" s="692"/>
      <c r="T432" s="692"/>
      <c r="U432" s="692"/>
      <c r="V432" s="692"/>
      <c r="W432" s="692"/>
      <c r="X432" s="692"/>
      <c r="Y432" s="633" t="s">
        <v>1210</v>
      </c>
      <c r="Z432" s="694">
        <v>4</v>
      </c>
      <c r="AA432" s="600">
        <v>1</v>
      </c>
      <c r="AB432" s="600">
        <v>1</v>
      </c>
      <c r="AC432" s="123">
        <v>0.25</v>
      </c>
      <c r="AD432" s="601">
        <v>654.25</v>
      </c>
      <c r="AE432" s="601"/>
      <c r="AF432" s="600"/>
      <c r="AG432" s="598"/>
      <c r="AH432" s="600"/>
      <c r="AI432" s="598"/>
      <c r="AJ432" s="598"/>
      <c r="AK432" s="600"/>
      <c r="AL432" s="598"/>
      <c r="AM432" s="600"/>
      <c r="AN432" s="598"/>
      <c r="AO432" s="600">
        <v>1</v>
      </c>
      <c r="AP432" s="598">
        <v>1</v>
      </c>
      <c r="AQ432" s="600">
        <v>1</v>
      </c>
      <c r="AR432" s="598">
        <v>0.25</v>
      </c>
      <c r="AS432" s="695">
        <v>2614</v>
      </c>
      <c r="AT432" s="600">
        <v>3</v>
      </c>
      <c r="AU432" s="602">
        <v>1.1463507833397019E-3</v>
      </c>
      <c r="AV432" s="601">
        <v>2617</v>
      </c>
      <c r="AW432" s="601">
        <v>3940</v>
      </c>
      <c r="AX432" s="598">
        <v>0.66421319796954315</v>
      </c>
      <c r="AY432" s="601"/>
      <c r="AZ432" s="601"/>
      <c r="BA432" s="601"/>
      <c r="BB432" s="600"/>
      <c r="BC432" s="598"/>
      <c r="BD432" s="600"/>
      <c r="BE432" s="598"/>
      <c r="BF432" s="600"/>
      <c r="BG432" s="598"/>
      <c r="BH432" s="600" t="s">
        <v>323</v>
      </c>
      <c r="BI432" s="598"/>
      <c r="BJ432" s="600"/>
      <c r="BK432" s="600"/>
      <c r="BL432" s="600"/>
      <c r="BM432" s="598"/>
      <c r="BN432" s="600"/>
      <c r="BO432" s="598"/>
      <c r="BP432" s="600"/>
      <c r="BQ432" s="598"/>
      <c r="BR432" s="601"/>
      <c r="BS432" s="598"/>
      <c r="BT432" s="600">
        <v>1</v>
      </c>
      <c r="BU432" s="598">
        <v>1</v>
      </c>
      <c r="BV432" s="600">
        <v>1</v>
      </c>
      <c r="BW432" s="598">
        <v>0.25</v>
      </c>
    </row>
    <row r="433" spans="1:75" s="4" customFormat="1" x14ac:dyDescent="0.2">
      <c r="A433" s="691" t="s">
        <v>99</v>
      </c>
      <c r="B433" s="691" t="s">
        <v>105</v>
      </c>
      <c r="C433" s="691" t="s">
        <v>502</v>
      </c>
      <c r="D433" s="691" t="s">
        <v>509</v>
      </c>
      <c r="E433" s="691" t="s">
        <v>504</v>
      </c>
      <c r="F433" s="691" t="s">
        <v>519</v>
      </c>
      <c r="G433" s="10" t="s">
        <v>925</v>
      </c>
      <c r="H433" s="591" t="s">
        <v>1109</v>
      </c>
      <c r="I433" s="10" t="s">
        <v>934</v>
      </c>
      <c r="J433" s="591"/>
      <c r="K433" s="692" t="s">
        <v>1211</v>
      </c>
      <c r="L433" s="692"/>
      <c r="M433" s="693">
        <v>0.51388888888888895</v>
      </c>
      <c r="N433" s="692" t="s">
        <v>1211</v>
      </c>
      <c r="O433" s="692"/>
      <c r="P433" s="692" t="s">
        <v>1211</v>
      </c>
      <c r="Q433" s="692"/>
      <c r="R433" s="692" t="s">
        <v>1217</v>
      </c>
      <c r="S433" s="696">
        <v>17964</v>
      </c>
      <c r="T433" s="696">
        <v>243</v>
      </c>
      <c r="U433" s="696">
        <v>20</v>
      </c>
      <c r="V433" s="696">
        <v>97</v>
      </c>
      <c r="W433" s="696">
        <v>55</v>
      </c>
      <c r="X433" s="696">
        <v>13</v>
      </c>
      <c r="Y433" s="633"/>
      <c r="Z433" s="694">
        <v>1</v>
      </c>
      <c r="AA433" s="600">
        <v>0</v>
      </c>
      <c r="AB433" s="600">
        <v>8</v>
      </c>
      <c r="AC433" s="123">
        <v>8</v>
      </c>
      <c r="AD433" s="601">
        <v>17964</v>
      </c>
      <c r="AE433" s="601">
        <v>9601</v>
      </c>
      <c r="AF433" s="600">
        <v>2</v>
      </c>
      <c r="AG433" s="598">
        <v>0.25</v>
      </c>
      <c r="AH433" s="600">
        <v>2</v>
      </c>
      <c r="AI433" s="598" t="s">
        <v>1215</v>
      </c>
      <c r="AJ433" s="598" t="s">
        <v>310</v>
      </c>
      <c r="AK433" s="600">
        <v>0</v>
      </c>
      <c r="AL433" s="598">
        <v>0</v>
      </c>
      <c r="AM433" s="600">
        <v>1</v>
      </c>
      <c r="AN433" s="598"/>
      <c r="AO433" s="600"/>
      <c r="AP433" s="598"/>
      <c r="AQ433" s="600"/>
      <c r="AR433" s="598"/>
      <c r="AS433" s="695">
        <v>17952</v>
      </c>
      <c r="AT433" s="600">
        <v>12</v>
      </c>
      <c r="AU433" s="602">
        <v>6.680026720106881E-4</v>
      </c>
      <c r="AV433" s="601">
        <v>17964</v>
      </c>
      <c r="AW433" s="601">
        <v>26830</v>
      </c>
      <c r="AX433" s="598">
        <v>0.66954901229966457</v>
      </c>
      <c r="AY433" s="695">
        <v>17952</v>
      </c>
      <c r="AZ433" s="600">
        <v>12</v>
      </c>
      <c r="BA433" s="601">
        <v>17964</v>
      </c>
      <c r="BB433" s="601">
        <v>9578</v>
      </c>
      <c r="BC433" s="598">
        <v>0.53353386809269165</v>
      </c>
      <c r="BD433" s="600">
        <v>23</v>
      </c>
      <c r="BE433" s="598">
        <v>1.9166666666666667</v>
      </c>
      <c r="BF433" s="601">
        <v>9601</v>
      </c>
      <c r="BG433" s="598">
        <v>0.5344578044978846</v>
      </c>
      <c r="BH433" s="600">
        <v>68</v>
      </c>
      <c r="BI433" s="598">
        <v>7.0825955629621913E-3</v>
      </c>
      <c r="BJ433" s="600">
        <v>55</v>
      </c>
      <c r="BK433" s="600">
        <v>13</v>
      </c>
      <c r="BL433" s="600">
        <v>68</v>
      </c>
      <c r="BM433" s="598">
        <v>1</v>
      </c>
      <c r="BN433" s="600">
        <v>24</v>
      </c>
      <c r="BO433" s="598">
        <v>2.4997396104572442E-3</v>
      </c>
      <c r="BP433" s="600">
        <v>123</v>
      </c>
      <c r="BQ433" s="598">
        <v>1.2811165503593376E-2</v>
      </c>
      <c r="BR433" s="601">
        <v>147</v>
      </c>
      <c r="BS433" s="598">
        <v>1.5310905114050619E-2</v>
      </c>
      <c r="BT433" s="600">
        <v>1</v>
      </c>
      <c r="BU433" s="598">
        <v>0.125</v>
      </c>
      <c r="BV433" s="600">
        <v>0</v>
      </c>
      <c r="BW433" s="598">
        <v>0</v>
      </c>
    </row>
    <row r="434" spans="1:75" s="4" customFormat="1" x14ac:dyDescent="0.2">
      <c r="A434" s="691" t="s">
        <v>99</v>
      </c>
      <c r="B434" s="691" t="s">
        <v>105</v>
      </c>
      <c r="C434" s="691" t="s">
        <v>106</v>
      </c>
      <c r="D434" s="691" t="s">
        <v>515</v>
      </c>
      <c r="E434" s="691" t="s">
        <v>504</v>
      </c>
      <c r="F434" s="691" t="s">
        <v>519</v>
      </c>
      <c r="G434" s="10" t="s">
        <v>925</v>
      </c>
      <c r="H434" s="591" t="s">
        <v>1109</v>
      </c>
      <c r="I434" s="10" t="s">
        <v>934</v>
      </c>
      <c r="J434" s="591"/>
      <c r="K434" s="692"/>
      <c r="L434" s="692"/>
      <c r="M434" s="693"/>
      <c r="N434" s="692"/>
      <c r="O434" s="692"/>
      <c r="P434" s="692"/>
      <c r="Q434" s="692"/>
      <c r="R434" s="692"/>
      <c r="S434" s="692"/>
      <c r="T434" s="692"/>
      <c r="U434" s="692"/>
      <c r="V434" s="692"/>
      <c r="W434" s="692"/>
      <c r="X434" s="692"/>
      <c r="Y434" s="633"/>
      <c r="Z434" s="694">
        <v>3</v>
      </c>
      <c r="AA434" s="600">
        <v>0</v>
      </c>
      <c r="AB434" s="600">
        <v>4</v>
      </c>
      <c r="AC434" s="123">
        <v>1.3333333333333333</v>
      </c>
      <c r="AD434" s="601">
        <v>1413.6666666666667</v>
      </c>
      <c r="AE434" s="601">
        <v>700</v>
      </c>
      <c r="AF434" s="600">
        <v>2</v>
      </c>
      <c r="AG434" s="598">
        <v>0.5</v>
      </c>
      <c r="AH434" s="600">
        <v>0</v>
      </c>
      <c r="AI434" s="598"/>
      <c r="AJ434" s="598"/>
      <c r="AK434" s="600">
        <v>2</v>
      </c>
      <c r="AL434" s="598">
        <v>0.66666666666666663</v>
      </c>
      <c r="AM434" s="600">
        <v>2</v>
      </c>
      <c r="AN434" s="598"/>
      <c r="AO434" s="600">
        <v>0</v>
      </c>
      <c r="AP434" s="598">
        <v>0</v>
      </c>
      <c r="AQ434" s="600">
        <v>0</v>
      </c>
      <c r="AR434" s="598">
        <v>0</v>
      </c>
      <c r="AS434" s="695">
        <v>4237</v>
      </c>
      <c r="AT434" s="600">
        <v>4</v>
      </c>
      <c r="AU434" s="602">
        <v>9.4317377976892245E-4</v>
      </c>
      <c r="AV434" s="601">
        <v>4241</v>
      </c>
      <c r="AW434" s="601">
        <v>6600</v>
      </c>
      <c r="AX434" s="598">
        <v>0.64257575757575758</v>
      </c>
      <c r="AY434" s="695">
        <v>4237</v>
      </c>
      <c r="AZ434" s="600">
        <v>4</v>
      </c>
      <c r="BA434" s="601">
        <v>4241</v>
      </c>
      <c r="BB434" s="601">
        <v>2096</v>
      </c>
      <c r="BC434" s="598">
        <v>0.49468963889544487</v>
      </c>
      <c r="BD434" s="600">
        <v>4</v>
      </c>
      <c r="BE434" s="598">
        <v>1</v>
      </c>
      <c r="BF434" s="601">
        <v>2100</v>
      </c>
      <c r="BG434" s="598">
        <v>0.49516623437868429</v>
      </c>
      <c r="BH434" s="600">
        <v>11</v>
      </c>
      <c r="BI434" s="598">
        <v>5.2380952380952379E-3</v>
      </c>
      <c r="BJ434" s="600">
        <v>9</v>
      </c>
      <c r="BK434" s="600">
        <v>2</v>
      </c>
      <c r="BL434" s="600">
        <v>11</v>
      </c>
      <c r="BM434" s="598">
        <v>1</v>
      </c>
      <c r="BN434" s="600">
        <v>0</v>
      </c>
      <c r="BO434" s="598">
        <v>0</v>
      </c>
      <c r="BP434" s="600">
        <v>62</v>
      </c>
      <c r="BQ434" s="598">
        <v>2.9523809523809525E-2</v>
      </c>
      <c r="BR434" s="601">
        <v>62</v>
      </c>
      <c r="BS434" s="598">
        <v>2.9523809523809525E-2</v>
      </c>
      <c r="BT434" s="600">
        <v>1</v>
      </c>
      <c r="BU434" s="598">
        <v>0.25</v>
      </c>
      <c r="BV434" s="600">
        <v>1</v>
      </c>
      <c r="BW434" s="598">
        <v>0.33333333333333331</v>
      </c>
    </row>
    <row r="435" spans="1:75" s="4" customFormat="1" x14ac:dyDescent="0.2">
      <c r="A435" s="691" t="s">
        <v>99</v>
      </c>
      <c r="B435" s="691" t="s">
        <v>105</v>
      </c>
      <c r="C435" s="691" t="s">
        <v>107</v>
      </c>
      <c r="D435" s="691" t="s">
        <v>515</v>
      </c>
      <c r="E435" s="691" t="s">
        <v>504</v>
      </c>
      <c r="F435" s="691" t="s">
        <v>519</v>
      </c>
      <c r="G435" s="10" t="s">
        <v>925</v>
      </c>
      <c r="H435" s="591" t="s">
        <v>1109</v>
      </c>
      <c r="I435" s="10" t="s">
        <v>934</v>
      </c>
      <c r="J435" s="591"/>
      <c r="K435" s="692"/>
      <c r="L435" s="692"/>
      <c r="M435" s="693"/>
      <c r="N435" s="692"/>
      <c r="O435" s="692"/>
      <c r="P435" s="692"/>
      <c r="Q435" s="692"/>
      <c r="R435" s="692"/>
      <c r="S435" s="692"/>
      <c r="T435" s="692"/>
      <c r="U435" s="692"/>
      <c r="V435" s="692"/>
      <c r="W435" s="692"/>
      <c r="X435" s="692"/>
      <c r="Y435" s="692" t="s">
        <v>510</v>
      </c>
      <c r="Z435" s="694">
        <v>2</v>
      </c>
      <c r="AA435" s="694">
        <v>2</v>
      </c>
      <c r="AB435" s="694">
        <v>2</v>
      </c>
      <c r="AC435" s="123">
        <v>1</v>
      </c>
      <c r="AD435" s="601">
        <v>1340</v>
      </c>
      <c r="AE435" s="601"/>
      <c r="AF435" s="600">
        <v>2</v>
      </c>
      <c r="AG435" s="598">
        <v>1</v>
      </c>
      <c r="AH435" s="600">
        <v>0</v>
      </c>
      <c r="AI435" s="598"/>
      <c r="AJ435" s="598"/>
      <c r="AK435" s="600">
        <v>2</v>
      </c>
      <c r="AL435" s="598">
        <v>1</v>
      </c>
      <c r="AM435" s="600">
        <v>2</v>
      </c>
      <c r="AN435" s="598"/>
      <c r="AO435" s="600">
        <v>0</v>
      </c>
      <c r="AP435" s="598">
        <v>0</v>
      </c>
      <c r="AQ435" s="600">
        <v>0</v>
      </c>
      <c r="AR435" s="598">
        <v>0</v>
      </c>
      <c r="AS435" s="695">
        <v>2677</v>
      </c>
      <c r="AT435" s="600">
        <v>3</v>
      </c>
      <c r="AU435" s="602">
        <v>1.1194029850746269E-3</v>
      </c>
      <c r="AV435" s="601">
        <v>2680</v>
      </c>
      <c r="AW435" s="601">
        <v>4120</v>
      </c>
      <c r="AX435" s="598">
        <v>0.65048543689320393</v>
      </c>
      <c r="AY435" s="601"/>
      <c r="AZ435" s="601"/>
      <c r="BA435" s="601"/>
      <c r="BB435" s="600"/>
      <c r="BC435" s="598"/>
      <c r="BD435" s="600"/>
      <c r="BE435" s="598"/>
      <c r="BF435" s="600"/>
      <c r="BG435" s="598"/>
      <c r="BH435" s="600" t="s">
        <v>323</v>
      </c>
      <c r="BI435" s="598"/>
      <c r="BJ435" s="600"/>
      <c r="BK435" s="600"/>
      <c r="BL435" s="600"/>
      <c r="BM435" s="598"/>
      <c r="BN435" s="600"/>
      <c r="BO435" s="598"/>
      <c r="BP435" s="600"/>
      <c r="BQ435" s="598"/>
      <c r="BR435" s="601"/>
      <c r="BS435" s="598"/>
      <c r="BT435" s="600">
        <v>0</v>
      </c>
      <c r="BU435" s="598">
        <v>0</v>
      </c>
      <c r="BV435" s="600">
        <v>0</v>
      </c>
      <c r="BW435" s="598">
        <v>0</v>
      </c>
    </row>
    <row r="436" spans="1:75" s="4" customFormat="1" x14ac:dyDescent="0.2">
      <c r="A436" s="691" t="s">
        <v>99</v>
      </c>
      <c r="B436" s="691" t="s">
        <v>105</v>
      </c>
      <c r="C436" s="691" t="s">
        <v>103</v>
      </c>
      <c r="D436" s="691" t="s">
        <v>515</v>
      </c>
      <c r="E436" s="691" t="s">
        <v>504</v>
      </c>
      <c r="F436" s="691" t="s">
        <v>519</v>
      </c>
      <c r="G436" s="10" t="s">
        <v>925</v>
      </c>
      <c r="H436" s="591" t="s">
        <v>1109</v>
      </c>
      <c r="I436" s="591" t="s">
        <v>934</v>
      </c>
      <c r="J436" s="591"/>
      <c r="K436" s="692"/>
      <c r="L436" s="692"/>
      <c r="M436" s="693"/>
      <c r="N436" s="692"/>
      <c r="O436" s="692"/>
      <c r="P436" s="692"/>
      <c r="Q436" s="692"/>
      <c r="R436" s="692"/>
      <c r="S436" s="692"/>
      <c r="T436" s="692"/>
      <c r="U436" s="692"/>
      <c r="V436" s="692"/>
      <c r="W436" s="692"/>
      <c r="X436" s="692"/>
      <c r="Y436" s="633"/>
      <c r="Z436" s="694">
        <v>4</v>
      </c>
      <c r="AA436" s="600">
        <v>0</v>
      </c>
      <c r="AB436" s="600">
        <v>7</v>
      </c>
      <c r="AC436" s="123">
        <v>1.75</v>
      </c>
      <c r="AD436" s="601">
        <v>1686.5</v>
      </c>
      <c r="AE436" s="601">
        <v>1006.5</v>
      </c>
      <c r="AF436" s="600">
        <v>3</v>
      </c>
      <c r="AG436" s="598">
        <v>0.42857142857142855</v>
      </c>
      <c r="AH436" s="600">
        <v>0</v>
      </c>
      <c r="AI436" s="598"/>
      <c r="AJ436" s="598"/>
      <c r="AK436" s="600">
        <v>3</v>
      </c>
      <c r="AL436" s="598">
        <v>0.75</v>
      </c>
      <c r="AM436" s="600">
        <v>3</v>
      </c>
      <c r="AN436" s="598"/>
      <c r="AO436" s="600">
        <v>0</v>
      </c>
      <c r="AP436" s="598">
        <v>0</v>
      </c>
      <c r="AQ436" s="600">
        <v>0</v>
      </c>
      <c r="AR436" s="598">
        <v>0</v>
      </c>
      <c r="AS436" s="695">
        <v>6745</v>
      </c>
      <c r="AT436" s="600">
        <v>1</v>
      </c>
      <c r="AU436" s="602">
        <v>1.4823599169878446E-4</v>
      </c>
      <c r="AV436" s="601">
        <v>6746</v>
      </c>
      <c r="AW436" s="601">
        <v>9610</v>
      </c>
      <c r="AX436" s="598">
        <v>0.70197710718002082</v>
      </c>
      <c r="AY436" s="695">
        <v>6745</v>
      </c>
      <c r="AZ436" s="600">
        <v>1</v>
      </c>
      <c r="BA436" s="601">
        <v>6746</v>
      </c>
      <c r="BB436" s="601">
        <v>4021</v>
      </c>
      <c r="BC436" s="598">
        <v>0.59614529280948847</v>
      </c>
      <c r="BD436" s="600">
        <v>5</v>
      </c>
      <c r="BE436" s="598">
        <v>5</v>
      </c>
      <c r="BF436" s="601">
        <v>4026</v>
      </c>
      <c r="BG436" s="598">
        <v>0.59679810257930621</v>
      </c>
      <c r="BH436" s="600">
        <v>31</v>
      </c>
      <c r="BI436" s="598">
        <v>7.699950322901143E-3</v>
      </c>
      <c r="BJ436" s="600">
        <v>27</v>
      </c>
      <c r="BK436" s="600">
        <v>4</v>
      </c>
      <c r="BL436" s="600">
        <v>31</v>
      </c>
      <c r="BM436" s="598">
        <v>1</v>
      </c>
      <c r="BN436" s="600">
        <v>4</v>
      </c>
      <c r="BO436" s="598">
        <v>9.9354197714853452E-4</v>
      </c>
      <c r="BP436" s="600">
        <v>49</v>
      </c>
      <c r="BQ436" s="598">
        <v>1.2170889220069548E-2</v>
      </c>
      <c r="BR436" s="601">
        <v>53</v>
      </c>
      <c r="BS436" s="598">
        <v>1.3164431197218083E-2</v>
      </c>
      <c r="BT436" s="600">
        <v>3</v>
      </c>
      <c r="BU436" s="598">
        <v>0.42857142857142855</v>
      </c>
      <c r="BV436" s="600">
        <v>1</v>
      </c>
      <c r="BW436" s="598">
        <v>0.25</v>
      </c>
    </row>
    <row r="437" spans="1:75" s="4" customFormat="1" x14ac:dyDescent="0.2">
      <c r="A437" s="691" t="s">
        <v>99</v>
      </c>
      <c r="B437" s="691" t="s">
        <v>105</v>
      </c>
      <c r="C437" s="691" t="s">
        <v>108</v>
      </c>
      <c r="D437" s="691" t="s">
        <v>515</v>
      </c>
      <c r="E437" s="691" t="s">
        <v>504</v>
      </c>
      <c r="F437" s="691" t="s">
        <v>519</v>
      </c>
      <c r="G437" s="10" t="s">
        <v>925</v>
      </c>
      <c r="H437" s="591" t="s">
        <v>1109</v>
      </c>
      <c r="I437" s="591" t="s">
        <v>934</v>
      </c>
      <c r="J437" s="591"/>
      <c r="K437" s="692"/>
      <c r="L437" s="692"/>
      <c r="M437" s="693"/>
      <c r="N437" s="692"/>
      <c r="O437" s="692"/>
      <c r="P437" s="692"/>
      <c r="Q437" s="692"/>
      <c r="R437" s="692"/>
      <c r="S437" s="692"/>
      <c r="T437" s="692"/>
      <c r="U437" s="692"/>
      <c r="V437" s="692"/>
      <c r="W437" s="692"/>
      <c r="X437" s="692"/>
      <c r="Y437" s="633"/>
      <c r="Z437" s="694">
        <v>2</v>
      </c>
      <c r="AA437" s="600">
        <v>0</v>
      </c>
      <c r="AB437" s="600">
        <v>3</v>
      </c>
      <c r="AC437" s="123">
        <v>1.5</v>
      </c>
      <c r="AD437" s="601">
        <v>1308.5</v>
      </c>
      <c r="AE437" s="601">
        <v>652.5</v>
      </c>
      <c r="AF437" s="600">
        <v>2</v>
      </c>
      <c r="AG437" s="598">
        <v>0.66666666666666663</v>
      </c>
      <c r="AH437" s="600">
        <v>2</v>
      </c>
      <c r="AI437" s="598"/>
      <c r="AJ437" s="598"/>
      <c r="AK437" s="600">
        <v>1</v>
      </c>
      <c r="AL437" s="598">
        <v>0.5</v>
      </c>
      <c r="AM437" s="600">
        <v>1</v>
      </c>
      <c r="AN437" s="598"/>
      <c r="AO437" s="600">
        <v>0</v>
      </c>
      <c r="AP437" s="598">
        <v>0</v>
      </c>
      <c r="AQ437" s="600">
        <v>0</v>
      </c>
      <c r="AR437" s="598">
        <v>0</v>
      </c>
      <c r="AS437" s="695">
        <v>2614</v>
      </c>
      <c r="AT437" s="600">
        <v>3</v>
      </c>
      <c r="AU437" s="602">
        <v>1.1463507833397019E-3</v>
      </c>
      <c r="AV437" s="601">
        <v>2617</v>
      </c>
      <c r="AW437" s="601">
        <v>3940</v>
      </c>
      <c r="AX437" s="598">
        <v>0.66421319796954315</v>
      </c>
      <c r="AY437" s="695">
        <v>2614</v>
      </c>
      <c r="AZ437" s="600">
        <v>3</v>
      </c>
      <c r="BA437" s="601">
        <v>2617</v>
      </c>
      <c r="BB437" s="601">
        <v>1301</v>
      </c>
      <c r="BC437" s="598">
        <v>0.49770466717674061</v>
      </c>
      <c r="BD437" s="600">
        <v>4</v>
      </c>
      <c r="BE437" s="598">
        <v>1.3333333333333333</v>
      </c>
      <c r="BF437" s="601">
        <v>1305</v>
      </c>
      <c r="BG437" s="598">
        <v>0.49866259075277036</v>
      </c>
      <c r="BH437" s="600">
        <v>5</v>
      </c>
      <c r="BI437" s="598">
        <v>3.8314176245210726E-3</v>
      </c>
      <c r="BJ437" s="600">
        <v>4</v>
      </c>
      <c r="BK437" s="600">
        <v>1</v>
      </c>
      <c r="BL437" s="600">
        <v>5</v>
      </c>
      <c r="BM437" s="598">
        <v>1</v>
      </c>
      <c r="BN437" s="600">
        <v>3</v>
      </c>
      <c r="BO437" s="598">
        <v>2.2988505747126436E-3</v>
      </c>
      <c r="BP437" s="600">
        <v>30</v>
      </c>
      <c r="BQ437" s="598">
        <v>2.2988505747126436E-2</v>
      </c>
      <c r="BR437" s="601">
        <v>33</v>
      </c>
      <c r="BS437" s="598">
        <v>2.528735632183908E-2</v>
      </c>
      <c r="BT437" s="600">
        <v>1</v>
      </c>
      <c r="BU437" s="598">
        <v>0.33333333333333331</v>
      </c>
      <c r="BV437" s="600">
        <v>1</v>
      </c>
      <c r="BW437" s="598">
        <v>0.5</v>
      </c>
    </row>
    <row r="438" spans="1:75" s="4" customFormat="1" x14ac:dyDescent="0.2">
      <c r="A438" s="691" t="s">
        <v>99</v>
      </c>
      <c r="B438" s="691" t="s">
        <v>105</v>
      </c>
      <c r="C438" s="691" t="s">
        <v>104</v>
      </c>
      <c r="D438" s="691" t="s">
        <v>515</v>
      </c>
      <c r="E438" s="691" t="s">
        <v>504</v>
      </c>
      <c r="F438" s="691" t="s">
        <v>519</v>
      </c>
      <c r="G438" s="10" t="s">
        <v>925</v>
      </c>
      <c r="H438" s="591" t="s">
        <v>1109</v>
      </c>
      <c r="I438" s="591" t="s">
        <v>934</v>
      </c>
      <c r="J438" s="591"/>
      <c r="K438" s="692"/>
      <c r="L438" s="692"/>
      <c r="M438" s="693"/>
      <c r="N438" s="692"/>
      <c r="O438" s="692"/>
      <c r="P438" s="692"/>
      <c r="Q438" s="692"/>
      <c r="R438" s="692"/>
      <c r="S438" s="692"/>
      <c r="T438" s="692"/>
      <c r="U438" s="692"/>
      <c r="V438" s="692"/>
      <c r="W438" s="692"/>
      <c r="X438" s="692"/>
      <c r="Y438" s="633"/>
      <c r="Z438" s="694">
        <v>1</v>
      </c>
      <c r="AA438" s="600">
        <v>0</v>
      </c>
      <c r="AB438" s="600">
        <v>2</v>
      </c>
      <c r="AC438" s="123">
        <v>2</v>
      </c>
      <c r="AD438" s="601">
        <v>1680</v>
      </c>
      <c r="AE438" s="601">
        <v>982</v>
      </c>
      <c r="AF438" s="600">
        <v>1</v>
      </c>
      <c r="AG438" s="598">
        <v>0.5</v>
      </c>
      <c r="AH438" s="600">
        <v>0</v>
      </c>
      <c r="AI438" s="598"/>
      <c r="AJ438" s="598"/>
      <c r="AK438" s="600">
        <v>1</v>
      </c>
      <c r="AL438" s="598">
        <v>1</v>
      </c>
      <c r="AM438" s="600">
        <v>1</v>
      </c>
      <c r="AN438" s="598"/>
      <c r="AO438" s="600">
        <v>0</v>
      </c>
      <c r="AP438" s="598">
        <v>0</v>
      </c>
      <c r="AQ438" s="600">
        <v>0</v>
      </c>
      <c r="AR438" s="598">
        <v>0</v>
      </c>
      <c r="AS438" s="695">
        <v>1679</v>
      </c>
      <c r="AT438" s="600">
        <v>1</v>
      </c>
      <c r="AU438" s="602">
        <v>5.9523809523809529E-4</v>
      </c>
      <c r="AV438" s="601">
        <v>1680</v>
      </c>
      <c r="AW438" s="601">
        <v>2560</v>
      </c>
      <c r="AX438" s="598">
        <v>0.65625</v>
      </c>
      <c r="AY438" s="695">
        <v>1679</v>
      </c>
      <c r="AZ438" s="600">
        <v>1</v>
      </c>
      <c r="BA438" s="601">
        <v>1680</v>
      </c>
      <c r="BB438" s="601">
        <v>979</v>
      </c>
      <c r="BC438" s="598">
        <v>0.58308516974389513</v>
      </c>
      <c r="BD438" s="600">
        <v>3</v>
      </c>
      <c r="BE438" s="598">
        <v>3</v>
      </c>
      <c r="BF438" s="601">
        <v>982</v>
      </c>
      <c r="BG438" s="598">
        <v>0.58452380952380956</v>
      </c>
      <c r="BH438" s="600">
        <v>13</v>
      </c>
      <c r="BI438" s="598">
        <v>1.3238289205702648E-2</v>
      </c>
      <c r="BJ438" s="600">
        <v>10</v>
      </c>
      <c r="BK438" s="600">
        <v>3</v>
      </c>
      <c r="BL438" s="600">
        <v>13</v>
      </c>
      <c r="BM438" s="598">
        <v>1</v>
      </c>
      <c r="BN438" s="600">
        <v>0</v>
      </c>
      <c r="BO438" s="598">
        <v>0</v>
      </c>
      <c r="BP438" s="600">
        <v>57</v>
      </c>
      <c r="BQ438" s="598">
        <v>5.8044806517311608E-2</v>
      </c>
      <c r="BR438" s="601">
        <v>57</v>
      </c>
      <c r="BS438" s="598">
        <v>5.8044806517311608E-2</v>
      </c>
      <c r="BT438" s="600">
        <v>0</v>
      </c>
      <c r="BU438" s="598">
        <v>0</v>
      </c>
      <c r="BV438" s="600">
        <v>0</v>
      </c>
      <c r="BW438" s="598">
        <v>0</v>
      </c>
    </row>
    <row r="439" spans="1:75" s="4" customFormat="1" x14ac:dyDescent="0.2">
      <c r="A439" s="691" t="s">
        <v>109</v>
      </c>
      <c r="B439" s="691" t="s">
        <v>110</v>
      </c>
      <c r="C439" s="691" t="s">
        <v>502</v>
      </c>
      <c r="D439" s="691" t="s">
        <v>507</v>
      </c>
      <c r="E439" s="691" t="s">
        <v>504</v>
      </c>
      <c r="F439" s="691" t="s">
        <v>519</v>
      </c>
      <c r="G439" s="591" t="s">
        <v>321</v>
      </c>
      <c r="H439" s="591" t="s">
        <v>1112</v>
      </c>
      <c r="I439" s="591" t="s">
        <v>934</v>
      </c>
      <c r="J439" s="591"/>
      <c r="K439" s="692"/>
      <c r="L439" s="692"/>
      <c r="M439" s="693"/>
      <c r="N439" s="692"/>
      <c r="O439" s="692"/>
      <c r="P439" s="692"/>
      <c r="Q439" s="692"/>
      <c r="R439" s="692"/>
      <c r="S439" s="692"/>
      <c r="T439" s="692"/>
      <c r="U439" s="692"/>
      <c r="V439" s="692"/>
      <c r="W439" s="692"/>
      <c r="X439" s="692"/>
      <c r="Y439" s="633" t="s">
        <v>1210</v>
      </c>
      <c r="Z439" s="694">
        <v>4</v>
      </c>
      <c r="AA439" s="600">
        <v>4</v>
      </c>
      <c r="AB439" s="600">
        <v>4</v>
      </c>
      <c r="AC439" s="123">
        <v>1</v>
      </c>
      <c r="AD439" s="601">
        <v>352.25</v>
      </c>
      <c r="AE439" s="601"/>
      <c r="AF439" s="600"/>
      <c r="AG439" s="598"/>
      <c r="AH439" s="600"/>
      <c r="AI439" s="598"/>
      <c r="AJ439" s="598"/>
      <c r="AK439" s="600"/>
      <c r="AL439" s="598"/>
      <c r="AM439" s="600"/>
      <c r="AN439" s="598"/>
      <c r="AO439" s="600">
        <v>4</v>
      </c>
      <c r="AP439" s="598">
        <v>1</v>
      </c>
      <c r="AQ439" s="600">
        <v>4</v>
      </c>
      <c r="AR439" s="598">
        <v>1</v>
      </c>
      <c r="AS439" s="695">
        <v>1405</v>
      </c>
      <c r="AT439" s="600">
        <v>4</v>
      </c>
      <c r="AU439" s="602">
        <v>2.8388928317955998E-3</v>
      </c>
      <c r="AV439" s="601">
        <v>1409</v>
      </c>
      <c r="AW439" s="601">
        <v>2220</v>
      </c>
      <c r="AX439" s="598">
        <v>0.63468468468468464</v>
      </c>
      <c r="AY439" s="601"/>
      <c r="AZ439" s="601"/>
      <c r="BA439" s="601"/>
      <c r="BB439" s="600"/>
      <c r="BC439" s="598"/>
      <c r="BD439" s="600"/>
      <c r="BE439" s="598"/>
      <c r="BF439" s="600"/>
      <c r="BG439" s="598"/>
      <c r="BH439" s="600" t="s">
        <v>323</v>
      </c>
      <c r="BI439" s="598"/>
      <c r="BJ439" s="600"/>
      <c r="BK439" s="600"/>
      <c r="BL439" s="600"/>
      <c r="BM439" s="598"/>
      <c r="BN439" s="600"/>
      <c r="BO439" s="598"/>
      <c r="BP439" s="600"/>
      <c r="BQ439" s="598"/>
      <c r="BR439" s="601"/>
      <c r="BS439" s="598"/>
      <c r="BT439" s="600">
        <v>3</v>
      </c>
      <c r="BU439" s="598">
        <v>0.75</v>
      </c>
      <c r="BV439" s="600">
        <v>3</v>
      </c>
      <c r="BW439" s="598">
        <v>0.75</v>
      </c>
    </row>
    <row r="440" spans="1:75" s="4" customFormat="1" x14ac:dyDescent="0.2">
      <c r="A440" s="691" t="s">
        <v>109</v>
      </c>
      <c r="B440" s="691" t="s">
        <v>111</v>
      </c>
      <c r="C440" s="691" t="s">
        <v>502</v>
      </c>
      <c r="D440" s="691" t="s">
        <v>509</v>
      </c>
      <c r="E440" s="691" t="s">
        <v>504</v>
      </c>
      <c r="F440" s="691" t="s">
        <v>519</v>
      </c>
      <c r="G440" s="591" t="s">
        <v>321</v>
      </c>
      <c r="H440" s="591" t="s">
        <v>1112</v>
      </c>
      <c r="I440" s="591" t="s">
        <v>934</v>
      </c>
      <c r="J440" s="591"/>
      <c r="K440" s="692" t="s">
        <v>1211</v>
      </c>
      <c r="L440" s="692"/>
      <c r="M440" s="729">
        <v>0.60416666666666663</v>
      </c>
      <c r="N440" s="692" t="s">
        <v>1211</v>
      </c>
      <c r="O440" s="692"/>
      <c r="P440" s="692" t="s">
        <v>1211</v>
      </c>
      <c r="Q440" s="692"/>
      <c r="R440" s="692" t="s">
        <v>1217</v>
      </c>
      <c r="S440" s="700">
        <v>14991</v>
      </c>
      <c r="T440" s="696">
        <v>213</v>
      </c>
      <c r="U440" s="696">
        <v>39</v>
      </c>
      <c r="V440" s="696">
        <v>42</v>
      </c>
      <c r="W440" s="696">
        <v>38</v>
      </c>
      <c r="X440" s="696">
        <v>0</v>
      </c>
      <c r="Y440" s="633"/>
      <c r="Z440" s="694">
        <v>1</v>
      </c>
      <c r="AA440" s="600">
        <v>0</v>
      </c>
      <c r="AB440" s="600">
        <v>2</v>
      </c>
      <c r="AC440" s="123">
        <v>2</v>
      </c>
      <c r="AD440" s="601">
        <v>14991</v>
      </c>
      <c r="AE440" s="601">
        <v>5924</v>
      </c>
      <c r="AF440" s="600">
        <v>2</v>
      </c>
      <c r="AG440" s="598">
        <v>1</v>
      </c>
      <c r="AH440" s="600">
        <v>1</v>
      </c>
      <c r="AI440" s="598" t="s">
        <v>1215</v>
      </c>
      <c r="AJ440" s="598" t="s">
        <v>434</v>
      </c>
      <c r="AK440" s="600">
        <v>1</v>
      </c>
      <c r="AL440" s="598">
        <v>1</v>
      </c>
      <c r="AM440" s="600">
        <v>1</v>
      </c>
      <c r="AN440" s="598"/>
      <c r="AO440" s="600"/>
      <c r="AP440" s="598"/>
      <c r="AQ440" s="600"/>
      <c r="AR440" s="598"/>
      <c r="AS440" s="695">
        <v>14979</v>
      </c>
      <c r="AT440" s="600">
        <v>12</v>
      </c>
      <c r="AU440" s="602">
        <v>8.0048028817290373E-4</v>
      </c>
      <c r="AV440" s="601">
        <v>14991</v>
      </c>
      <c r="AW440" s="601">
        <v>22930</v>
      </c>
      <c r="AX440" s="598">
        <v>0.65377235063235939</v>
      </c>
      <c r="AY440" s="695">
        <v>14979</v>
      </c>
      <c r="AZ440" s="600">
        <v>12</v>
      </c>
      <c r="BA440" s="601">
        <v>14991</v>
      </c>
      <c r="BB440" s="601">
        <v>5913</v>
      </c>
      <c r="BC440" s="598">
        <v>0.3947526537152013</v>
      </c>
      <c r="BD440" s="600">
        <v>11</v>
      </c>
      <c r="BE440" s="598">
        <v>0.91666666666666663</v>
      </c>
      <c r="BF440" s="601">
        <v>5924</v>
      </c>
      <c r="BG440" s="598">
        <v>0.39517043559469017</v>
      </c>
      <c r="BH440" s="600">
        <v>42</v>
      </c>
      <c r="BI440" s="598">
        <v>7.0898041863605675E-3</v>
      </c>
      <c r="BJ440" s="600">
        <v>38</v>
      </c>
      <c r="BK440" s="600">
        <v>0</v>
      </c>
      <c r="BL440" s="600">
        <v>38</v>
      </c>
      <c r="BM440" s="598">
        <v>0.90476190476190477</v>
      </c>
      <c r="BN440" s="600">
        <v>2</v>
      </c>
      <c r="BO440" s="598">
        <v>3.3760972316002703E-4</v>
      </c>
      <c r="BP440" s="600">
        <v>227</v>
      </c>
      <c r="BQ440" s="598">
        <v>3.8318703578663064E-2</v>
      </c>
      <c r="BR440" s="601">
        <v>229</v>
      </c>
      <c r="BS440" s="598">
        <v>3.8656313301823092E-2</v>
      </c>
      <c r="BT440" s="600">
        <v>1</v>
      </c>
      <c r="BU440" s="598">
        <v>0.5</v>
      </c>
      <c r="BV440" s="600">
        <v>0</v>
      </c>
      <c r="BW440" s="598">
        <v>0</v>
      </c>
    </row>
    <row r="441" spans="1:75" s="4" customFormat="1" x14ac:dyDescent="0.2">
      <c r="A441" s="691" t="s">
        <v>109</v>
      </c>
      <c r="B441" s="691" t="s">
        <v>111</v>
      </c>
      <c r="C441" s="691" t="s">
        <v>112</v>
      </c>
      <c r="D441" s="691" t="s">
        <v>515</v>
      </c>
      <c r="E441" s="691" t="s">
        <v>504</v>
      </c>
      <c r="F441" s="691" t="s">
        <v>519</v>
      </c>
      <c r="G441" s="591" t="s">
        <v>321</v>
      </c>
      <c r="H441" s="591" t="s">
        <v>1112</v>
      </c>
      <c r="I441" s="591" t="s">
        <v>934</v>
      </c>
      <c r="J441" s="591"/>
      <c r="K441" s="692"/>
      <c r="L441" s="692"/>
      <c r="M441" s="693"/>
      <c r="N441" s="692"/>
      <c r="O441" s="692"/>
      <c r="P441" s="692"/>
      <c r="Q441" s="692"/>
      <c r="R441" s="692"/>
      <c r="S441" s="692"/>
      <c r="T441" s="692"/>
      <c r="U441" s="692"/>
      <c r="V441" s="692"/>
      <c r="W441" s="692"/>
      <c r="X441" s="692"/>
      <c r="Y441" s="633"/>
      <c r="Z441" s="694">
        <v>3</v>
      </c>
      <c r="AA441" s="600">
        <v>0</v>
      </c>
      <c r="AB441" s="600">
        <v>4</v>
      </c>
      <c r="AC441" s="123">
        <v>1.3333333333333333</v>
      </c>
      <c r="AD441" s="601">
        <v>1455</v>
      </c>
      <c r="AE441" s="601">
        <v>602.33333333333337</v>
      </c>
      <c r="AF441" s="600">
        <v>2</v>
      </c>
      <c r="AG441" s="598">
        <v>0.5</v>
      </c>
      <c r="AH441" s="600">
        <v>0</v>
      </c>
      <c r="AI441" s="598"/>
      <c r="AJ441" s="598"/>
      <c r="AK441" s="600">
        <v>1</v>
      </c>
      <c r="AL441" s="598">
        <v>0.33333333333333331</v>
      </c>
      <c r="AM441" s="600">
        <v>1</v>
      </c>
      <c r="AN441" s="598"/>
      <c r="AO441" s="600">
        <v>0</v>
      </c>
      <c r="AP441" s="598">
        <v>0</v>
      </c>
      <c r="AQ441" s="600">
        <v>0</v>
      </c>
      <c r="AR441" s="598">
        <v>0</v>
      </c>
      <c r="AS441" s="695">
        <v>4362</v>
      </c>
      <c r="AT441" s="600">
        <v>3</v>
      </c>
      <c r="AU441" s="602">
        <v>6.8728522336769765E-4</v>
      </c>
      <c r="AV441" s="601">
        <v>4365</v>
      </c>
      <c r="AW441" s="601">
        <v>6560</v>
      </c>
      <c r="AX441" s="598">
        <v>0.66539634146341464</v>
      </c>
      <c r="AY441" s="695">
        <v>4362</v>
      </c>
      <c r="AZ441" s="600">
        <v>3</v>
      </c>
      <c r="BA441" s="601">
        <v>4365</v>
      </c>
      <c r="BB441" s="601">
        <v>1804</v>
      </c>
      <c r="BC441" s="598">
        <v>0.41357175607519486</v>
      </c>
      <c r="BD441" s="600">
        <v>3</v>
      </c>
      <c r="BE441" s="598">
        <v>1</v>
      </c>
      <c r="BF441" s="601">
        <v>1807</v>
      </c>
      <c r="BG441" s="598">
        <v>0.41397479954180982</v>
      </c>
      <c r="BH441" s="600">
        <v>9</v>
      </c>
      <c r="BI441" s="598">
        <v>4.9806308799114551E-3</v>
      </c>
      <c r="BJ441" s="600">
        <v>6</v>
      </c>
      <c r="BK441" s="600">
        <v>0</v>
      </c>
      <c r="BL441" s="600">
        <v>6</v>
      </c>
      <c r="BM441" s="598">
        <v>0.66666666666666663</v>
      </c>
      <c r="BN441" s="600">
        <v>0</v>
      </c>
      <c r="BO441" s="598">
        <v>0</v>
      </c>
      <c r="BP441" s="600">
        <v>31</v>
      </c>
      <c r="BQ441" s="598">
        <v>1.7155506364139459E-2</v>
      </c>
      <c r="BR441" s="601">
        <v>31</v>
      </c>
      <c r="BS441" s="598">
        <v>1.7155506364139459E-2</v>
      </c>
      <c r="BT441" s="600">
        <v>1</v>
      </c>
      <c r="BU441" s="598">
        <v>0.25</v>
      </c>
      <c r="BV441" s="600">
        <v>1</v>
      </c>
      <c r="BW441" s="598">
        <v>0.33333333333333331</v>
      </c>
    </row>
    <row r="442" spans="1:75" s="4" customFormat="1" x14ac:dyDescent="0.2">
      <c r="A442" s="691" t="s">
        <v>109</v>
      </c>
      <c r="B442" s="691" t="s">
        <v>111</v>
      </c>
      <c r="C442" s="691" t="s">
        <v>113</v>
      </c>
      <c r="D442" s="691" t="s">
        <v>515</v>
      </c>
      <c r="E442" s="691" t="s">
        <v>504</v>
      </c>
      <c r="F442" s="691" t="s">
        <v>519</v>
      </c>
      <c r="G442" s="591" t="s">
        <v>321</v>
      </c>
      <c r="H442" s="591" t="s">
        <v>1112</v>
      </c>
      <c r="I442" s="591" t="s">
        <v>934</v>
      </c>
      <c r="J442" s="591"/>
      <c r="K442" s="692"/>
      <c r="L442" s="692"/>
      <c r="M442" s="693"/>
      <c r="N442" s="692"/>
      <c r="O442" s="692"/>
      <c r="P442" s="692"/>
      <c r="Q442" s="692"/>
      <c r="R442" s="692"/>
      <c r="S442" s="692"/>
      <c r="T442" s="692"/>
      <c r="U442" s="692"/>
      <c r="V442" s="692"/>
      <c r="W442" s="692"/>
      <c r="X442" s="692"/>
      <c r="Y442" s="633"/>
      <c r="Z442" s="694">
        <v>1</v>
      </c>
      <c r="AA442" s="600">
        <v>0</v>
      </c>
      <c r="AB442" s="600">
        <v>3</v>
      </c>
      <c r="AC442" s="123">
        <v>3</v>
      </c>
      <c r="AD442" s="601">
        <v>1409</v>
      </c>
      <c r="AE442" s="601">
        <v>521</v>
      </c>
      <c r="AF442" s="600">
        <v>0</v>
      </c>
      <c r="AG442" s="598">
        <v>0</v>
      </c>
      <c r="AH442" s="600">
        <v>0</v>
      </c>
      <c r="AI442" s="598"/>
      <c r="AJ442" s="598"/>
      <c r="AK442" s="600">
        <v>0</v>
      </c>
      <c r="AL442" s="598">
        <v>0</v>
      </c>
      <c r="AM442" s="600">
        <v>0</v>
      </c>
      <c r="AN442" s="598"/>
      <c r="AO442" s="600">
        <v>0</v>
      </c>
      <c r="AP442" s="598">
        <v>0</v>
      </c>
      <c r="AQ442" s="600">
        <v>0</v>
      </c>
      <c r="AR442" s="598">
        <v>0</v>
      </c>
      <c r="AS442" s="695">
        <v>1405</v>
      </c>
      <c r="AT442" s="600">
        <v>4</v>
      </c>
      <c r="AU442" s="602">
        <v>2.8388928317955998E-3</v>
      </c>
      <c r="AV442" s="601">
        <v>1409</v>
      </c>
      <c r="AW442" s="601">
        <v>2220</v>
      </c>
      <c r="AX442" s="598">
        <v>0.63468468468468464</v>
      </c>
      <c r="AY442" s="695">
        <v>1405</v>
      </c>
      <c r="AZ442" s="600">
        <v>4</v>
      </c>
      <c r="BA442" s="601">
        <v>1409</v>
      </c>
      <c r="BB442" s="601">
        <v>517</v>
      </c>
      <c r="BC442" s="598">
        <v>0.36797153024911033</v>
      </c>
      <c r="BD442" s="600">
        <v>4</v>
      </c>
      <c r="BE442" s="598">
        <v>1</v>
      </c>
      <c r="BF442" s="601">
        <v>521</v>
      </c>
      <c r="BG442" s="598">
        <v>0.36976579134137688</v>
      </c>
      <c r="BH442" s="600">
        <v>0</v>
      </c>
      <c r="BI442" s="598">
        <v>0</v>
      </c>
      <c r="BJ442" s="600">
        <v>0</v>
      </c>
      <c r="BK442" s="600">
        <v>0</v>
      </c>
      <c r="BL442" s="600">
        <v>0</v>
      </c>
      <c r="BM442" s="598"/>
      <c r="BN442" s="600">
        <v>1</v>
      </c>
      <c r="BO442" s="598">
        <v>1.9193857965451055E-3</v>
      </c>
      <c r="BP442" s="600">
        <v>6</v>
      </c>
      <c r="BQ442" s="598">
        <v>1.1516314779270634E-2</v>
      </c>
      <c r="BR442" s="601">
        <v>7</v>
      </c>
      <c r="BS442" s="598">
        <v>1.3435700575815739E-2</v>
      </c>
      <c r="BT442" s="600">
        <v>2</v>
      </c>
      <c r="BU442" s="598">
        <v>0.66666666666666663</v>
      </c>
      <c r="BV442" s="600">
        <v>1</v>
      </c>
      <c r="BW442" s="598">
        <v>1</v>
      </c>
    </row>
    <row r="443" spans="1:75" s="4" customFormat="1" x14ac:dyDescent="0.2">
      <c r="A443" s="691" t="s">
        <v>109</v>
      </c>
      <c r="B443" s="691" t="s">
        <v>111</v>
      </c>
      <c r="C443" s="691" t="s">
        <v>114</v>
      </c>
      <c r="D443" s="691" t="s">
        <v>515</v>
      </c>
      <c r="E443" s="691" t="s">
        <v>504</v>
      </c>
      <c r="F443" s="691" t="s">
        <v>519</v>
      </c>
      <c r="G443" s="591" t="s">
        <v>321</v>
      </c>
      <c r="H443" s="591" t="s">
        <v>1112</v>
      </c>
      <c r="I443" s="591" t="s">
        <v>934</v>
      </c>
      <c r="J443" s="591"/>
      <c r="K443" s="692"/>
      <c r="L443" s="692"/>
      <c r="M443" s="693"/>
      <c r="N443" s="692"/>
      <c r="O443" s="692"/>
      <c r="P443" s="692"/>
      <c r="Q443" s="692"/>
      <c r="R443" s="692"/>
      <c r="S443" s="692"/>
      <c r="T443" s="692"/>
      <c r="U443" s="692"/>
      <c r="V443" s="692"/>
      <c r="W443" s="692"/>
      <c r="X443" s="692"/>
      <c r="Y443" s="633"/>
      <c r="Z443" s="694">
        <v>6</v>
      </c>
      <c r="AA443" s="600">
        <v>0</v>
      </c>
      <c r="AB443" s="600">
        <v>11</v>
      </c>
      <c r="AC443" s="123">
        <v>1.8333333333333333</v>
      </c>
      <c r="AD443" s="601">
        <v>1536.1666666666667</v>
      </c>
      <c r="AE443" s="601">
        <v>597.83333333333337</v>
      </c>
      <c r="AF443" s="600">
        <v>4</v>
      </c>
      <c r="AG443" s="598">
        <v>0.36363636363636365</v>
      </c>
      <c r="AH443" s="600">
        <v>1</v>
      </c>
      <c r="AI443" s="598"/>
      <c r="AJ443" s="598"/>
      <c r="AK443" s="600">
        <v>3</v>
      </c>
      <c r="AL443" s="598">
        <v>0.5</v>
      </c>
      <c r="AM443" s="600">
        <v>3</v>
      </c>
      <c r="AN443" s="598"/>
      <c r="AO443" s="600">
        <v>0</v>
      </c>
      <c r="AP443" s="598">
        <v>0</v>
      </c>
      <c r="AQ443" s="600">
        <v>0</v>
      </c>
      <c r="AR443" s="598">
        <v>0</v>
      </c>
      <c r="AS443" s="695">
        <v>9212</v>
      </c>
      <c r="AT443" s="600">
        <v>5</v>
      </c>
      <c r="AU443" s="602">
        <v>5.424758598242378E-4</v>
      </c>
      <c r="AV443" s="601">
        <v>9217</v>
      </c>
      <c r="AW443" s="601">
        <v>14150</v>
      </c>
      <c r="AX443" s="598">
        <v>0.6513780918727915</v>
      </c>
      <c r="AY443" s="695">
        <v>9212</v>
      </c>
      <c r="AZ443" s="600">
        <v>5</v>
      </c>
      <c r="BA443" s="601">
        <v>9217</v>
      </c>
      <c r="BB443" s="601">
        <v>3583</v>
      </c>
      <c r="BC443" s="598">
        <v>0.38894919669995659</v>
      </c>
      <c r="BD443" s="600">
        <v>4</v>
      </c>
      <c r="BE443" s="598">
        <v>0.8</v>
      </c>
      <c r="BF443" s="601">
        <v>3587</v>
      </c>
      <c r="BG443" s="598">
        <v>0.38917218183790819</v>
      </c>
      <c r="BH443" s="600">
        <v>31</v>
      </c>
      <c r="BI443" s="598">
        <v>8.6423194870365212E-3</v>
      </c>
      <c r="BJ443" s="600">
        <v>30</v>
      </c>
      <c r="BK443" s="600">
        <v>0</v>
      </c>
      <c r="BL443" s="600">
        <v>30</v>
      </c>
      <c r="BM443" s="598">
        <v>0.967741935483871</v>
      </c>
      <c r="BN443" s="600">
        <v>11</v>
      </c>
      <c r="BO443" s="598">
        <v>3.0666294954000556E-3</v>
      </c>
      <c r="BP443" s="600">
        <v>20</v>
      </c>
      <c r="BQ443" s="598">
        <v>5.5756899916364648E-3</v>
      </c>
      <c r="BR443" s="601">
        <v>31</v>
      </c>
      <c r="BS443" s="598">
        <v>8.6423194870365212E-3</v>
      </c>
      <c r="BT443" s="600">
        <v>6</v>
      </c>
      <c r="BU443" s="598">
        <v>0.54545454545454541</v>
      </c>
      <c r="BV443" s="600">
        <v>5</v>
      </c>
      <c r="BW443" s="598">
        <v>0.83333333333333337</v>
      </c>
    </row>
    <row r="444" spans="1:75" s="4" customFormat="1" x14ac:dyDescent="0.2">
      <c r="A444" s="708" t="s">
        <v>115</v>
      </c>
      <c r="B444" s="708" t="s">
        <v>116</v>
      </c>
      <c r="C444" s="708" t="s">
        <v>502</v>
      </c>
      <c r="D444" s="708" t="s">
        <v>542</v>
      </c>
      <c r="E444" s="708" t="s">
        <v>504</v>
      </c>
      <c r="F444" s="691" t="s">
        <v>519</v>
      </c>
      <c r="G444" s="691" t="s">
        <v>320</v>
      </c>
      <c r="H444" s="591" t="s">
        <v>1112</v>
      </c>
      <c r="I444" s="591" t="s">
        <v>934</v>
      </c>
      <c r="J444" s="591"/>
      <c r="K444" s="692"/>
      <c r="L444" s="692"/>
      <c r="M444" s="693"/>
      <c r="N444" s="692"/>
      <c r="O444" s="692"/>
      <c r="P444" s="692"/>
      <c r="Q444" s="692"/>
      <c r="R444" s="692"/>
      <c r="S444" s="692"/>
      <c r="T444" s="692"/>
      <c r="U444" s="692"/>
      <c r="V444" s="692"/>
      <c r="W444" s="692"/>
      <c r="X444" s="692"/>
      <c r="Y444" s="633" t="s">
        <v>1210</v>
      </c>
      <c r="Z444" s="634">
        <v>3</v>
      </c>
      <c r="AA444" s="634">
        <v>3</v>
      </c>
      <c r="AB444" s="634">
        <v>3</v>
      </c>
      <c r="AC444" s="123">
        <v>1</v>
      </c>
      <c r="AD444" s="601">
        <v>759.33333333333337</v>
      </c>
      <c r="AE444" s="601"/>
      <c r="AF444" s="600"/>
      <c r="AG444" s="598"/>
      <c r="AH444" s="600"/>
      <c r="AI444" s="598"/>
      <c r="AJ444" s="598"/>
      <c r="AK444" s="600"/>
      <c r="AL444" s="598"/>
      <c r="AM444" s="600"/>
      <c r="AN444" s="598"/>
      <c r="AO444" s="600">
        <v>2</v>
      </c>
      <c r="AP444" s="598">
        <v>0.66666666666666663</v>
      </c>
      <c r="AQ444" s="600">
        <v>2</v>
      </c>
      <c r="AR444" s="598">
        <v>0.66666666666666663</v>
      </c>
      <c r="AS444" s="695">
        <v>2278</v>
      </c>
      <c r="AT444" s="600"/>
      <c r="AU444" s="602"/>
      <c r="AV444" s="601">
        <v>2278</v>
      </c>
      <c r="AW444" s="601"/>
      <c r="AX444" s="598"/>
      <c r="AY444" s="601"/>
      <c r="AZ444" s="601"/>
      <c r="BA444" s="601"/>
      <c r="BB444" s="600"/>
      <c r="BC444" s="598"/>
      <c r="BD444" s="600"/>
      <c r="BE444" s="598"/>
      <c r="BF444" s="600"/>
      <c r="BG444" s="598"/>
      <c r="BH444" s="600" t="s">
        <v>323</v>
      </c>
      <c r="BI444" s="598"/>
      <c r="BJ444" s="600"/>
      <c r="BK444" s="600"/>
      <c r="BL444" s="600"/>
      <c r="BM444" s="598"/>
      <c r="BN444" s="600"/>
      <c r="BO444" s="598"/>
      <c r="BP444" s="600"/>
      <c r="BQ444" s="598"/>
      <c r="BR444" s="601"/>
      <c r="BS444" s="598"/>
      <c r="BT444" s="600">
        <v>1</v>
      </c>
      <c r="BU444" s="598">
        <v>0.33333333333333331</v>
      </c>
      <c r="BV444" s="600">
        <v>1</v>
      </c>
      <c r="BW444" s="598">
        <v>0.33333333333333331</v>
      </c>
    </row>
    <row r="445" spans="1:75" s="4" customFormat="1" x14ac:dyDescent="0.2">
      <c r="A445" s="691" t="s">
        <v>115</v>
      </c>
      <c r="B445" s="691" t="s">
        <v>117</v>
      </c>
      <c r="C445" s="691" t="s">
        <v>502</v>
      </c>
      <c r="D445" s="691" t="s">
        <v>507</v>
      </c>
      <c r="E445" s="691" t="s">
        <v>504</v>
      </c>
      <c r="F445" s="691" t="s">
        <v>519</v>
      </c>
      <c r="G445" s="691" t="s">
        <v>320</v>
      </c>
      <c r="H445" s="591" t="s">
        <v>1112</v>
      </c>
      <c r="I445" s="591" t="s">
        <v>934</v>
      </c>
      <c r="J445" s="591"/>
      <c r="K445" s="692"/>
      <c r="L445" s="692"/>
      <c r="M445" s="693"/>
      <c r="N445" s="692"/>
      <c r="O445" s="692"/>
      <c r="P445" s="692"/>
      <c r="Q445" s="692"/>
      <c r="R445" s="692"/>
      <c r="S445" s="692"/>
      <c r="T445" s="692"/>
      <c r="U445" s="692"/>
      <c r="V445" s="692"/>
      <c r="W445" s="692"/>
      <c r="X445" s="692"/>
      <c r="Y445" s="633" t="s">
        <v>1210</v>
      </c>
      <c r="Z445" s="694">
        <v>4</v>
      </c>
      <c r="AA445" s="600">
        <v>3</v>
      </c>
      <c r="AB445" s="600">
        <v>5</v>
      </c>
      <c r="AC445" s="123">
        <v>1.25</v>
      </c>
      <c r="AD445" s="601">
        <v>514.5</v>
      </c>
      <c r="AE445" s="601">
        <v>278.75</v>
      </c>
      <c r="AF445" s="600"/>
      <c r="AG445" s="598"/>
      <c r="AH445" s="600"/>
      <c r="AI445" s="598"/>
      <c r="AJ445" s="598"/>
      <c r="AK445" s="600"/>
      <c r="AL445" s="598"/>
      <c r="AM445" s="600"/>
      <c r="AN445" s="598"/>
      <c r="AO445" s="600">
        <v>3</v>
      </c>
      <c r="AP445" s="598">
        <v>0.6</v>
      </c>
      <c r="AQ445" s="600">
        <v>2</v>
      </c>
      <c r="AR445" s="598">
        <v>0.5</v>
      </c>
      <c r="AS445" s="695">
        <v>2054</v>
      </c>
      <c r="AT445" s="600">
        <v>4</v>
      </c>
      <c r="AU445" s="602">
        <v>1.9436345966958211E-3</v>
      </c>
      <c r="AV445" s="601">
        <v>2058</v>
      </c>
      <c r="AW445" s="601">
        <v>3040</v>
      </c>
      <c r="AX445" s="598">
        <v>0.67697368421052628</v>
      </c>
      <c r="AY445" s="695">
        <v>2054</v>
      </c>
      <c r="AZ445" s="600">
        <v>4</v>
      </c>
      <c r="BA445" s="601">
        <v>2058</v>
      </c>
      <c r="BB445" s="601">
        <v>1112</v>
      </c>
      <c r="BC445" s="598">
        <v>0.5413826679649465</v>
      </c>
      <c r="BD445" s="600">
        <v>3</v>
      </c>
      <c r="BE445" s="598">
        <v>0.75</v>
      </c>
      <c r="BF445" s="601">
        <v>1115</v>
      </c>
      <c r="BG445" s="598">
        <v>0.54178814382896012</v>
      </c>
      <c r="BH445" s="600">
        <v>5</v>
      </c>
      <c r="BI445" s="598">
        <v>4.4843049327354259E-3</v>
      </c>
      <c r="BJ445" s="600">
        <v>5</v>
      </c>
      <c r="BK445" s="600">
        <v>0</v>
      </c>
      <c r="BL445" s="600">
        <v>5</v>
      </c>
      <c r="BM445" s="598">
        <v>1</v>
      </c>
      <c r="BN445" s="600">
        <v>2</v>
      </c>
      <c r="BO445" s="598">
        <v>1.7937219730941704E-3</v>
      </c>
      <c r="BP445" s="600">
        <v>18</v>
      </c>
      <c r="BQ445" s="598">
        <v>1.6143497757847534E-2</v>
      </c>
      <c r="BR445" s="601">
        <v>20</v>
      </c>
      <c r="BS445" s="598">
        <v>1.7937219730941704E-2</v>
      </c>
      <c r="BT445" s="600">
        <v>2</v>
      </c>
      <c r="BU445" s="598">
        <v>0.4</v>
      </c>
      <c r="BV445" s="600">
        <v>1</v>
      </c>
      <c r="BW445" s="598">
        <v>0.25</v>
      </c>
    </row>
    <row r="446" spans="1:75" s="4" customFormat="1" x14ac:dyDescent="0.2">
      <c r="A446" s="691" t="s">
        <v>115</v>
      </c>
      <c r="B446" s="691" t="s">
        <v>118</v>
      </c>
      <c r="C446" s="691" t="s">
        <v>502</v>
      </c>
      <c r="D446" s="691" t="s">
        <v>507</v>
      </c>
      <c r="E446" s="691" t="s">
        <v>504</v>
      </c>
      <c r="F446" s="691" t="s">
        <v>519</v>
      </c>
      <c r="G446" s="691" t="s">
        <v>320</v>
      </c>
      <c r="H446" s="591" t="s">
        <v>1112</v>
      </c>
      <c r="I446" s="591" t="s">
        <v>934</v>
      </c>
      <c r="J446" s="591"/>
      <c r="K446" s="692"/>
      <c r="L446" s="692"/>
      <c r="M446" s="693"/>
      <c r="N446" s="692"/>
      <c r="O446" s="692"/>
      <c r="P446" s="692"/>
      <c r="Q446" s="692"/>
      <c r="R446" s="692"/>
      <c r="S446" s="692"/>
      <c r="T446" s="692"/>
      <c r="U446" s="692"/>
      <c r="V446" s="692"/>
      <c r="W446" s="692"/>
      <c r="X446" s="692"/>
      <c r="Y446" s="633" t="s">
        <v>1210</v>
      </c>
      <c r="Z446" s="694">
        <v>4</v>
      </c>
      <c r="AA446" s="600">
        <v>0</v>
      </c>
      <c r="AB446" s="600">
        <v>5</v>
      </c>
      <c r="AC446" s="123">
        <v>1.25</v>
      </c>
      <c r="AD446" s="601">
        <v>572.25</v>
      </c>
      <c r="AE446" s="601">
        <v>317</v>
      </c>
      <c r="AF446" s="600"/>
      <c r="AG446" s="598"/>
      <c r="AH446" s="600"/>
      <c r="AI446" s="598"/>
      <c r="AJ446" s="598"/>
      <c r="AK446" s="600"/>
      <c r="AL446" s="598"/>
      <c r="AM446" s="600"/>
      <c r="AN446" s="598"/>
      <c r="AO446" s="600">
        <v>3</v>
      </c>
      <c r="AP446" s="598">
        <v>0.6</v>
      </c>
      <c r="AQ446" s="600">
        <v>3</v>
      </c>
      <c r="AR446" s="598">
        <v>0.75</v>
      </c>
      <c r="AS446" s="695">
        <v>2278</v>
      </c>
      <c r="AT446" s="600">
        <v>11</v>
      </c>
      <c r="AU446" s="602">
        <v>4.8055919615552639E-3</v>
      </c>
      <c r="AV446" s="601">
        <v>2289</v>
      </c>
      <c r="AW446" s="601">
        <v>3020</v>
      </c>
      <c r="AX446" s="598">
        <v>0.75794701986754964</v>
      </c>
      <c r="AY446" s="695">
        <v>2278</v>
      </c>
      <c r="AZ446" s="600">
        <v>11</v>
      </c>
      <c r="BA446" s="601">
        <v>2289</v>
      </c>
      <c r="BB446" s="601">
        <v>1257</v>
      </c>
      <c r="BC446" s="598">
        <v>0.55179982440737485</v>
      </c>
      <c r="BD446" s="600">
        <v>11</v>
      </c>
      <c r="BE446" s="598">
        <v>1</v>
      </c>
      <c r="BF446" s="601">
        <v>1268</v>
      </c>
      <c r="BG446" s="598">
        <v>0.55395369156837049</v>
      </c>
      <c r="BH446" s="600">
        <v>8</v>
      </c>
      <c r="BI446" s="598">
        <v>6.3091482649842269E-3</v>
      </c>
      <c r="BJ446" s="600">
        <v>4</v>
      </c>
      <c r="BK446" s="600">
        <v>4</v>
      </c>
      <c r="BL446" s="600">
        <v>8</v>
      </c>
      <c r="BM446" s="598">
        <v>1</v>
      </c>
      <c r="BN446" s="600">
        <v>1</v>
      </c>
      <c r="BO446" s="598">
        <v>7.8864353312302837E-4</v>
      </c>
      <c r="BP446" s="600">
        <v>57</v>
      </c>
      <c r="BQ446" s="598">
        <v>4.4952681388012616E-2</v>
      </c>
      <c r="BR446" s="601">
        <v>58</v>
      </c>
      <c r="BS446" s="598">
        <v>4.5741324921135647E-2</v>
      </c>
      <c r="BT446" s="600">
        <v>3</v>
      </c>
      <c r="BU446" s="598">
        <v>0.6</v>
      </c>
      <c r="BV446" s="600">
        <v>3</v>
      </c>
      <c r="BW446" s="598">
        <v>0.75</v>
      </c>
    </row>
    <row r="447" spans="1:75" s="4" customFormat="1" x14ac:dyDescent="0.2">
      <c r="A447" s="691" t="s">
        <v>115</v>
      </c>
      <c r="B447" s="691" t="s">
        <v>119</v>
      </c>
      <c r="C447" s="691" t="s">
        <v>502</v>
      </c>
      <c r="D447" s="691" t="s">
        <v>507</v>
      </c>
      <c r="E447" s="691" t="s">
        <v>504</v>
      </c>
      <c r="F447" s="691" t="s">
        <v>519</v>
      </c>
      <c r="G447" s="691" t="s">
        <v>320</v>
      </c>
      <c r="H447" s="591" t="s">
        <v>1112</v>
      </c>
      <c r="I447" s="591" t="s">
        <v>934</v>
      </c>
      <c r="J447" s="591"/>
      <c r="K447" s="692"/>
      <c r="L447" s="692"/>
      <c r="M447" s="693"/>
      <c r="N447" s="692"/>
      <c r="O447" s="692"/>
      <c r="P447" s="692"/>
      <c r="Q447" s="692"/>
      <c r="R447" s="692"/>
      <c r="S447" s="692"/>
      <c r="T447" s="692"/>
      <c r="U447" s="692"/>
      <c r="V447" s="692"/>
      <c r="W447" s="692"/>
      <c r="X447" s="692"/>
      <c r="Y447" s="633" t="s">
        <v>1210</v>
      </c>
      <c r="Z447" s="694">
        <v>4</v>
      </c>
      <c r="AA447" s="600">
        <v>0</v>
      </c>
      <c r="AB447" s="600">
        <v>9</v>
      </c>
      <c r="AC447" s="123">
        <v>2.25</v>
      </c>
      <c r="AD447" s="601">
        <v>566.5</v>
      </c>
      <c r="AE447" s="601">
        <v>336.75</v>
      </c>
      <c r="AF447" s="600"/>
      <c r="AG447" s="598"/>
      <c r="AH447" s="600"/>
      <c r="AI447" s="598"/>
      <c r="AJ447" s="598"/>
      <c r="AK447" s="600"/>
      <c r="AL447" s="598"/>
      <c r="AM447" s="600"/>
      <c r="AN447" s="598"/>
      <c r="AO447" s="600">
        <v>6</v>
      </c>
      <c r="AP447" s="598">
        <v>0.66666666666666663</v>
      </c>
      <c r="AQ447" s="600">
        <v>4</v>
      </c>
      <c r="AR447" s="598">
        <v>1</v>
      </c>
      <c r="AS447" s="695">
        <v>2228</v>
      </c>
      <c r="AT447" s="600">
        <v>38</v>
      </c>
      <c r="AU447" s="602">
        <v>1.6769638128861428E-2</v>
      </c>
      <c r="AV447" s="601">
        <v>2266</v>
      </c>
      <c r="AW447" s="601">
        <v>3080</v>
      </c>
      <c r="AX447" s="598">
        <v>0.73571428571428577</v>
      </c>
      <c r="AY447" s="695">
        <v>2228</v>
      </c>
      <c r="AZ447" s="600">
        <v>38</v>
      </c>
      <c r="BA447" s="601">
        <v>2266</v>
      </c>
      <c r="BB447" s="601">
        <v>1317</v>
      </c>
      <c r="BC447" s="598">
        <v>0.59111310592459609</v>
      </c>
      <c r="BD447" s="600">
        <v>30</v>
      </c>
      <c r="BE447" s="598">
        <v>0.78947368421052633</v>
      </c>
      <c r="BF447" s="601">
        <v>1347</v>
      </c>
      <c r="BG447" s="598">
        <v>0.59443954104148278</v>
      </c>
      <c r="BH447" s="600">
        <v>18</v>
      </c>
      <c r="BI447" s="598">
        <v>1.3363028953229399E-2</v>
      </c>
      <c r="BJ447" s="600">
        <v>11</v>
      </c>
      <c r="BK447" s="600">
        <v>7</v>
      </c>
      <c r="BL447" s="600">
        <v>18</v>
      </c>
      <c r="BM447" s="598">
        <v>1</v>
      </c>
      <c r="BN447" s="600">
        <v>2</v>
      </c>
      <c r="BO447" s="598">
        <v>1.4847809948032665E-3</v>
      </c>
      <c r="BP447" s="600">
        <v>28</v>
      </c>
      <c r="BQ447" s="598">
        <v>2.0786933927245732E-2</v>
      </c>
      <c r="BR447" s="601">
        <v>30</v>
      </c>
      <c r="BS447" s="598">
        <v>2.2271714922048998E-2</v>
      </c>
      <c r="BT447" s="600">
        <v>5</v>
      </c>
      <c r="BU447" s="598">
        <v>0.55555555555555558</v>
      </c>
      <c r="BV447" s="600">
        <v>2</v>
      </c>
      <c r="BW447" s="598">
        <v>0.5</v>
      </c>
    </row>
    <row r="448" spans="1:75" s="4" customFormat="1" x14ac:dyDescent="0.2">
      <c r="A448" s="691" t="s">
        <v>115</v>
      </c>
      <c r="B448" s="691" t="s">
        <v>120</v>
      </c>
      <c r="C448" s="691" t="s">
        <v>502</v>
      </c>
      <c r="D448" s="691" t="s">
        <v>509</v>
      </c>
      <c r="E448" s="691" t="s">
        <v>504</v>
      </c>
      <c r="F448" s="691" t="s">
        <v>519</v>
      </c>
      <c r="G448" s="691" t="s">
        <v>320</v>
      </c>
      <c r="H448" s="591" t="s">
        <v>1112</v>
      </c>
      <c r="I448" s="591" t="s">
        <v>934</v>
      </c>
      <c r="J448" s="591"/>
      <c r="K448" s="692" t="s">
        <v>1213</v>
      </c>
      <c r="L448" s="730" t="s">
        <v>1369</v>
      </c>
      <c r="M448" s="730" t="s">
        <v>1370</v>
      </c>
      <c r="N448" s="692" t="s">
        <v>1213</v>
      </c>
      <c r="O448" s="692" t="s">
        <v>1371</v>
      </c>
      <c r="P448" s="692" t="s">
        <v>1211</v>
      </c>
      <c r="Q448" s="692"/>
      <c r="R448" s="692" t="s">
        <v>1217</v>
      </c>
      <c r="S448" s="696">
        <v>6613</v>
      </c>
      <c r="T448" s="696">
        <v>56</v>
      </c>
      <c r="U448" s="696">
        <v>15</v>
      </c>
      <c r="V448" s="696">
        <v>31</v>
      </c>
      <c r="W448" s="696">
        <v>20</v>
      </c>
      <c r="X448" s="696">
        <v>11</v>
      </c>
      <c r="Y448" s="633"/>
      <c r="Z448" s="694">
        <v>1</v>
      </c>
      <c r="AA448" s="600">
        <v>0</v>
      </c>
      <c r="AB448" s="600">
        <v>2</v>
      </c>
      <c r="AC448" s="123">
        <v>2</v>
      </c>
      <c r="AD448" s="601">
        <v>6613</v>
      </c>
      <c r="AE448" s="601">
        <v>3728</v>
      </c>
      <c r="AF448" s="600">
        <v>1</v>
      </c>
      <c r="AG448" s="598">
        <v>0.5</v>
      </c>
      <c r="AH448" s="600">
        <v>1</v>
      </c>
      <c r="AI448" s="598" t="s">
        <v>1215</v>
      </c>
      <c r="AJ448" s="598" t="s">
        <v>434</v>
      </c>
      <c r="AK448" s="600">
        <v>1</v>
      </c>
      <c r="AL448" s="598">
        <v>1</v>
      </c>
      <c r="AM448" s="600">
        <v>1</v>
      </c>
      <c r="AN448" s="598"/>
      <c r="AO448" s="600"/>
      <c r="AP448" s="598"/>
      <c r="AQ448" s="600"/>
      <c r="AR448" s="598"/>
      <c r="AS448" s="695">
        <v>6560</v>
      </c>
      <c r="AT448" s="600">
        <v>53</v>
      </c>
      <c r="AU448" s="602">
        <v>8.0145168607288677E-3</v>
      </c>
      <c r="AV448" s="601">
        <v>6613</v>
      </c>
      <c r="AW448" s="601">
        <v>9140</v>
      </c>
      <c r="AX448" s="598">
        <v>0.72352297592997816</v>
      </c>
      <c r="AY448" s="695">
        <v>6560</v>
      </c>
      <c r="AZ448" s="600">
        <v>53</v>
      </c>
      <c r="BA448" s="601">
        <v>6613</v>
      </c>
      <c r="BB448" s="601">
        <v>3686</v>
      </c>
      <c r="BC448" s="598">
        <v>0.56189024390243902</v>
      </c>
      <c r="BD448" s="600">
        <v>42</v>
      </c>
      <c r="BE448" s="598">
        <v>0.79245283018867929</v>
      </c>
      <c r="BF448" s="601">
        <v>3728</v>
      </c>
      <c r="BG448" s="598">
        <v>0.5637380916376834</v>
      </c>
      <c r="BH448" s="600">
        <v>31</v>
      </c>
      <c r="BI448" s="598">
        <v>8.3154506437768238E-3</v>
      </c>
      <c r="BJ448" s="600">
        <v>20</v>
      </c>
      <c r="BK448" s="600">
        <v>11</v>
      </c>
      <c r="BL448" s="600">
        <v>31</v>
      </c>
      <c r="BM448" s="598">
        <v>1</v>
      </c>
      <c r="BN448" s="600">
        <v>1</v>
      </c>
      <c r="BO448" s="598">
        <v>2.6824034334763948E-4</v>
      </c>
      <c r="BP448" s="600">
        <v>95</v>
      </c>
      <c r="BQ448" s="598">
        <v>2.5482832618025753E-2</v>
      </c>
      <c r="BR448" s="601">
        <v>96</v>
      </c>
      <c r="BS448" s="598">
        <v>2.575107296137339E-2</v>
      </c>
      <c r="BT448" s="600">
        <v>1</v>
      </c>
      <c r="BU448" s="598">
        <v>0.5</v>
      </c>
      <c r="BV448" s="600">
        <v>1</v>
      </c>
      <c r="BW448" s="598">
        <v>1</v>
      </c>
    </row>
    <row r="449" spans="1:75" s="4" customFormat="1" x14ac:dyDescent="0.2">
      <c r="A449" s="691" t="s">
        <v>115</v>
      </c>
      <c r="B449" s="691" t="s">
        <v>120</v>
      </c>
      <c r="C449" s="691" t="s">
        <v>121</v>
      </c>
      <c r="D449" s="691" t="s">
        <v>515</v>
      </c>
      <c r="E449" s="691" t="s">
        <v>504</v>
      </c>
      <c r="F449" s="691" t="s">
        <v>519</v>
      </c>
      <c r="G449" s="691" t="s">
        <v>320</v>
      </c>
      <c r="H449" s="591" t="s">
        <v>1112</v>
      </c>
      <c r="I449" s="591" t="s">
        <v>934</v>
      </c>
      <c r="J449" s="591"/>
      <c r="K449" s="692"/>
      <c r="L449" s="692"/>
      <c r="M449" s="693"/>
      <c r="N449" s="692"/>
      <c r="O449" s="692"/>
      <c r="P449" s="692"/>
      <c r="Q449" s="692"/>
      <c r="R449" s="692"/>
      <c r="S449" s="692"/>
      <c r="T449" s="692"/>
      <c r="U449" s="692"/>
      <c r="V449" s="692"/>
      <c r="W449" s="692"/>
      <c r="X449" s="692"/>
      <c r="Y449" s="633"/>
      <c r="Z449" s="694">
        <v>3</v>
      </c>
      <c r="AA449" s="600">
        <v>0</v>
      </c>
      <c r="AB449" s="600">
        <v>4</v>
      </c>
      <c r="AC449" s="123">
        <v>1.3333333333333333</v>
      </c>
      <c r="AD449" s="601">
        <v>686</v>
      </c>
      <c r="AE449" s="601">
        <v>371.66666666666669</v>
      </c>
      <c r="AF449" s="600">
        <v>2</v>
      </c>
      <c r="AG449" s="598">
        <v>0.5</v>
      </c>
      <c r="AH449" s="600">
        <v>0</v>
      </c>
      <c r="AI449" s="598"/>
      <c r="AJ449" s="598"/>
      <c r="AK449" s="600">
        <v>1</v>
      </c>
      <c r="AL449" s="598">
        <v>0.33333333333333331</v>
      </c>
      <c r="AM449" s="600">
        <v>1</v>
      </c>
      <c r="AN449" s="598"/>
      <c r="AO449" s="600">
        <v>1</v>
      </c>
      <c r="AP449" s="598">
        <v>0.25</v>
      </c>
      <c r="AQ449" s="600">
        <v>1</v>
      </c>
      <c r="AR449" s="598">
        <v>0.33333333333333331</v>
      </c>
      <c r="AS449" s="695">
        <v>2054</v>
      </c>
      <c r="AT449" s="600">
        <v>4</v>
      </c>
      <c r="AU449" s="602">
        <v>1.9436345966958211E-3</v>
      </c>
      <c r="AV449" s="601">
        <v>2058</v>
      </c>
      <c r="AW449" s="601">
        <v>3040</v>
      </c>
      <c r="AX449" s="598">
        <v>0.67697368421052628</v>
      </c>
      <c r="AY449" s="695">
        <v>2054</v>
      </c>
      <c r="AZ449" s="600">
        <v>4</v>
      </c>
      <c r="BA449" s="601">
        <v>2058</v>
      </c>
      <c r="BB449" s="601">
        <v>1112</v>
      </c>
      <c r="BC449" s="598">
        <v>0.5413826679649465</v>
      </c>
      <c r="BD449" s="600">
        <v>3</v>
      </c>
      <c r="BE449" s="598">
        <v>0.75</v>
      </c>
      <c r="BF449" s="601">
        <v>1115</v>
      </c>
      <c r="BG449" s="598">
        <v>0.54178814382896012</v>
      </c>
      <c r="BH449" s="600">
        <v>5</v>
      </c>
      <c r="BI449" s="598">
        <v>4.4843049327354259E-3</v>
      </c>
      <c r="BJ449" s="600">
        <v>5</v>
      </c>
      <c r="BK449" s="600">
        <v>0</v>
      </c>
      <c r="BL449" s="600">
        <v>5</v>
      </c>
      <c r="BM449" s="598">
        <v>1</v>
      </c>
      <c r="BN449" s="600">
        <v>2</v>
      </c>
      <c r="BO449" s="598">
        <v>1.7937219730941704E-3</v>
      </c>
      <c r="BP449" s="600">
        <v>11</v>
      </c>
      <c r="BQ449" s="598">
        <v>9.8654708520179366E-3</v>
      </c>
      <c r="BR449" s="601">
        <v>13</v>
      </c>
      <c r="BS449" s="598">
        <v>1.1659192825112108E-2</v>
      </c>
      <c r="BT449" s="600">
        <v>1</v>
      </c>
      <c r="BU449" s="598">
        <v>0.25</v>
      </c>
      <c r="BV449" s="600">
        <v>1</v>
      </c>
      <c r="BW449" s="598">
        <v>0.33333333333333331</v>
      </c>
    </row>
    <row r="450" spans="1:75" s="4" customFormat="1" x14ac:dyDescent="0.2">
      <c r="A450" s="691" t="s">
        <v>115</v>
      </c>
      <c r="B450" s="691" t="s">
        <v>120</v>
      </c>
      <c r="C450" s="691" t="s">
        <v>122</v>
      </c>
      <c r="D450" s="691" t="s">
        <v>515</v>
      </c>
      <c r="E450" s="691" t="s">
        <v>504</v>
      </c>
      <c r="F450" s="691" t="s">
        <v>519</v>
      </c>
      <c r="G450" s="691" t="s">
        <v>320</v>
      </c>
      <c r="H450" s="591" t="s">
        <v>1112</v>
      </c>
      <c r="I450" s="591" t="s">
        <v>934</v>
      </c>
      <c r="J450" s="591"/>
      <c r="K450" s="692"/>
      <c r="L450" s="692"/>
      <c r="M450" s="693"/>
      <c r="N450" s="692"/>
      <c r="O450" s="692"/>
      <c r="P450" s="692"/>
      <c r="Q450" s="692"/>
      <c r="R450" s="692"/>
      <c r="S450" s="692"/>
      <c r="T450" s="692"/>
      <c r="U450" s="692"/>
      <c r="V450" s="692"/>
      <c r="W450" s="692"/>
      <c r="X450" s="692"/>
      <c r="Y450" s="633"/>
      <c r="Z450" s="694">
        <v>3</v>
      </c>
      <c r="AA450" s="600">
        <v>0</v>
      </c>
      <c r="AB450" s="600">
        <v>6</v>
      </c>
      <c r="AC450" s="123">
        <v>2</v>
      </c>
      <c r="AD450" s="601">
        <v>763</v>
      </c>
      <c r="AE450" s="601">
        <v>422</v>
      </c>
      <c r="AF450" s="600">
        <v>3</v>
      </c>
      <c r="AG450" s="598">
        <v>0.5</v>
      </c>
      <c r="AH450" s="600">
        <v>0</v>
      </c>
      <c r="AI450" s="598"/>
      <c r="AJ450" s="598"/>
      <c r="AK450" s="600">
        <v>1</v>
      </c>
      <c r="AL450" s="598">
        <v>0.33333333333333331</v>
      </c>
      <c r="AM450" s="600">
        <v>1</v>
      </c>
      <c r="AN450" s="598"/>
      <c r="AO450" s="600">
        <v>0</v>
      </c>
      <c r="AP450" s="598">
        <v>0</v>
      </c>
      <c r="AQ450" s="600">
        <v>0</v>
      </c>
      <c r="AR450" s="598">
        <v>0</v>
      </c>
      <c r="AS450" s="695">
        <v>2278</v>
      </c>
      <c r="AT450" s="600">
        <v>11</v>
      </c>
      <c r="AU450" s="602">
        <v>4.8055919615552639E-3</v>
      </c>
      <c r="AV450" s="601">
        <v>2289</v>
      </c>
      <c r="AW450" s="601">
        <v>3020</v>
      </c>
      <c r="AX450" s="598">
        <v>0.75794701986754964</v>
      </c>
      <c r="AY450" s="695">
        <v>2278</v>
      </c>
      <c r="AZ450" s="600">
        <v>11</v>
      </c>
      <c r="BA450" s="601">
        <v>2289</v>
      </c>
      <c r="BB450" s="601">
        <v>1257</v>
      </c>
      <c r="BC450" s="598">
        <v>0.55179982440737485</v>
      </c>
      <c r="BD450" s="600">
        <v>9</v>
      </c>
      <c r="BE450" s="598">
        <v>0.81818181818181823</v>
      </c>
      <c r="BF450" s="601">
        <v>1266</v>
      </c>
      <c r="BG450" s="598">
        <v>0.55307994757536039</v>
      </c>
      <c r="BH450" s="600">
        <v>8</v>
      </c>
      <c r="BI450" s="598">
        <v>6.3191153238546603E-3</v>
      </c>
      <c r="BJ450" s="600">
        <v>4</v>
      </c>
      <c r="BK450" s="600">
        <v>4</v>
      </c>
      <c r="BL450" s="600">
        <v>8</v>
      </c>
      <c r="BM450" s="598">
        <v>1</v>
      </c>
      <c r="BN450" s="600">
        <v>6</v>
      </c>
      <c r="BO450" s="598">
        <v>4.7393364928909956E-3</v>
      </c>
      <c r="BP450" s="600">
        <v>19</v>
      </c>
      <c r="BQ450" s="598">
        <v>1.5007898894154818E-2</v>
      </c>
      <c r="BR450" s="601">
        <v>25</v>
      </c>
      <c r="BS450" s="598">
        <v>1.9747235387045814E-2</v>
      </c>
      <c r="BT450" s="600">
        <v>2</v>
      </c>
      <c r="BU450" s="598">
        <v>0.33333333333333331</v>
      </c>
      <c r="BV450" s="600">
        <v>2</v>
      </c>
      <c r="BW450" s="598">
        <v>0.66666666666666663</v>
      </c>
    </row>
    <row r="451" spans="1:75" s="4" customFormat="1" x14ac:dyDescent="0.2">
      <c r="A451" s="691" t="s">
        <v>115</v>
      </c>
      <c r="B451" s="691" t="s">
        <v>120</v>
      </c>
      <c r="C451" s="691" t="s">
        <v>123</v>
      </c>
      <c r="D451" s="691" t="s">
        <v>515</v>
      </c>
      <c r="E451" s="691" t="s">
        <v>504</v>
      </c>
      <c r="F451" s="691" t="s">
        <v>519</v>
      </c>
      <c r="G451" s="691" t="s">
        <v>320</v>
      </c>
      <c r="H451" s="591" t="s">
        <v>1112</v>
      </c>
      <c r="I451" s="591" t="s">
        <v>934</v>
      </c>
      <c r="J451" s="591"/>
      <c r="K451" s="692"/>
      <c r="L451" s="692"/>
      <c r="M451" s="693"/>
      <c r="N451" s="692"/>
      <c r="O451" s="692"/>
      <c r="P451" s="692"/>
      <c r="Q451" s="692"/>
      <c r="R451" s="692"/>
      <c r="S451" s="692"/>
      <c r="T451" s="692"/>
      <c r="U451" s="692"/>
      <c r="V451" s="692"/>
      <c r="W451" s="692"/>
      <c r="X451" s="692"/>
      <c r="Y451" s="633"/>
      <c r="Z451" s="694">
        <v>3</v>
      </c>
      <c r="AA451" s="600">
        <v>0</v>
      </c>
      <c r="AB451" s="600">
        <v>5</v>
      </c>
      <c r="AC451" s="123">
        <v>1.6666666666666667</v>
      </c>
      <c r="AD451" s="601">
        <v>755.33333333333337</v>
      </c>
      <c r="AE451" s="601">
        <v>449</v>
      </c>
      <c r="AF451" s="600">
        <v>2</v>
      </c>
      <c r="AG451" s="598">
        <v>0.4</v>
      </c>
      <c r="AH451" s="600">
        <v>1</v>
      </c>
      <c r="AI451" s="598"/>
      <c r="AJ451" s="598"/>
      <c r="AK451" s="600">
        <v>1</v>
      </c>
      <c r="AL451" s="598">
        <v>0.33333333333333331</v>
      </c>
      <c r="AM451" s="600">
        <v>1</v>
      </c>
      <c r="AN451" s="598"/>
      <c r="AO451" s="600">
        <v>0</v>
      </c>
      <c r="AP451" s="598">
        <v>0</v>
      </c>
      <c r="AQ451" s="600">
        <v>0</v>
      </c>
      <c r="AR451" s="598">
        <v>0</v>
      </c>
      <c r="AS451" s="695">
        <v>2228</v>
      </c>
      <c r="AT451" s="600">
        <v>38</v>
      </c>
      <c r="AU451" s="602">
        <v>1.6769638128861428E-2</v>
      </c>
      <c r="AV451" s="601">
        <v>2266</v>
      </c>
      <c r="AW451" s="601">
        <v>3080</v>
      </c>
      <c r="AX451" s="598">
        <v>0.73571428571428577</v>
      </c>
      <c r="AY451" s="695">
        <v>2228</v>
      </c>
      <c r="AZ451" s="600">
        <v>38</v>
      </c>
      <c r="BA451" s="601">
        <v>2266</v>
      </c>
      <c r="BB451" s="601">
        <v>1317</v>
      </c>
      <c r="BC451" s="598">
        <v>0.59111310592459609</v>
      </c>
      <c r="BD451" s="600">
        <v>30</v>
      </c>
      <c r="BE451" s="598">
        <v>0.78947368421052633</v>
      </c>
      <c r="BF451" s="601">
        <v>1347</v>
      </c>
      <c r="BG451" s="598">
        <v>0.59443954104148278</v>
      </c>
      <c r="BH451" s="600">
        <v>18</v>
      </c>
      <c r="BI451" s="598">
        <v>1.3363028953229399E-2</v>
      </c>
      <c r="BJ451" s="600">
        <v>11</v>
      </c>
      <c r="BK451" s="600">
        <v>7</v>
      </c>
      <c r="BL451" s="600">
        <v>18</v>
      </c>
      <c r="BM451" s="598">
        <v>1</v>
      </c>
      <c r="BN451" s="600">
        <v>7</v>
      </c>
      <c r="BO451" s="598">
        <v>5.196733481811433E-3</v>
      </c>
      <c r="BP451" s="600">
        <v>30</v>
      </c>
      <c r="BQ451" s="598">
        <v>2.2271714922048998E-2</v>
      </c>
      <c r="BR451" s="601">
        <v>37</v>
      </c>
      <c r="BS451" s="598">
        <v>2.7468448403860431E-2</v>
      </c>
      <c r="BT451" s="600">
        <v>3</v>
      </c>
      <c r="BU451" s="598">
        <v>0.6</v>
      </c>
      <c r="BV451" s="600">
        <v>2</v>
      </c>
      <c r="BW451" s="598">
        <v>0.66666666666666663</v>
      </c>
    </row>
    <row r="452" spans="1:75" s="4" customFormat="1" x14ac:dyDescent="0.2">
      <c r="A452" s="691" t="s">
        <v>124</v>
      </c>
      <c r="B452" s="691" t="s">
        <v>1016</v>
      </c>
      <c r="C452" s="691" t="s">
        <v>502</v>
      </c>
      <c r="D452" s="691" t="s">
        <v>507</v>
      </c>
      <c r="E452" s="691" t="s">
        <v>504</v>
      </c>
      <c r="F452" s="691" t="s">
        <v>505</v>
      </c>
      <c r="G452" s="591" t="s">
        <v>318</v>
      </c>
      <c r="H452" s="591" t="s">
        <v>1109</v>
      </c>
      <c r="I452" s="591" t="s">
        <v>934</v>
      </c>
      <c r="J452" s="591"/>
      <c r="K452" s="692"/>
      <c r="L452" s="692"/>
      <c r="M452" s="693"/>
      <c r="N452" s="692"/>
      <c r="O452" s="692"/>
      <c r="P452" s="692"/>
      <c r="Q452" s="692"/>
      <c r="R452" s="692"/>
      <c r="S452" s="692"/>
      <c r="T452" s="692"/>
      <c r="U452" s="692"/>
      <c r="V452" s="692"/>
      <c r="W452" s="692"/>
      <c r="X452" s="692"/>
      <c r="Y452" s="633" t="s">
        <v>1210</v>
      </c>
      <c r="Z452" s="694">
        <v>6</v>
      </c>
      <c r="AA452" s="694">
        <v>6</v>
      </c>
      <c r="AB452" s="694">
        <v>6</v>
      </c>
      <c r="AC452" s="123">
        <v>1</v>
      </c>
      <c r="AD452" s="601">
        <v>19.5</v>
      </c>
      <c r="AE452" s="601"/>
      <c r="AF452" s="600"/>
      <c r="AG452" s="598"/>
      <c r="AH452" s="600"/>
      <c r="AI452" s="598"/>
      <c r="AJ452" s="598"/>
      <c r="AK452" s="600"/>
      <c r="AL452" s="598"/>
      <c r="AM452" s="600"/>
      <c r="AN452" s="598"/>
      <c r="AO452" s="600">
        <v>5</v>
      </c>
      <c r="AP452" s="598">
        <v>0.83333333333333337</v>
      </c>
      <c r="AQ452" s="600">
        <v>5</v>
      </c>
      <c r="AR452" s="598">
        <v>0.83333333333333337</v>
      </c>
      <c r="AS452" s="695">
        <v>116</v>
      </c>
      <c r="AT452" s="600">
        <v>1</v>
      </c>
      <c r="AU452" s="602">
        <v>8.5470085470085479E-3</v>
      </c>
      <c r="AV452" s="601">
        <v>117</v>
      </c>
      <c r="AW452" s="601">
        <v>160</v>
      </c>
      <c r="AX452" s="598">
        <v>0.73124999999999996</v>
      </c>
      <c r="AY452" s="601"/>
      <c r="AZ452" s="601"/>
      <c r="BA452" s="601"/>
      <c r="BB452" s="600"/>
      <c r="BC452" s="598"/>
      <c r="BD452" s="600"/>
      <c r="BE452" s="598"/>
      <c r="BF452" s="600"/>
      <c r="BG452" s="598"/>
      <c r="BH452" s="600" t="s">
        <v>323</v>
      </c>
      <c r="BI452" s="598"/>
      <c r="BJ452" s="600"/>
      <c r="BK452" s="600"/>
      <c r="BL452" s="600"/>
      <c r="BM452" s="598"/>
      <c r="BN452" s="600"/>
      <c r="BO452" s="598"/>
      <c r="BP452" s="600"/>
      <c r="BQ452" s="598"/>
      <c r="BR452" s="601"/>
      <c r="BS452" s="598"/>
      <c r="BT452" s="600">
        <v>1</v>
      </c>
      <c r="BU452" s="598">
        <v>0.16666666666666666</v>
      </c>
      <c r="BV452" s="600">
        <v>1</v>
      </c>
      <c r="BW452" s="598">
        <v>0.16666666666666666</v>
      </c>
    </row>
    <row r="453" spans="1:75" s="4" customFormat="1" x14ac:dyDescent="0.2">
      <c r="A453" s="691" t="s">
        <v>124</v>
      </c>
      <c r="B453" s="691" t="s">
        <v>1017</v>
      </c>
      <c r="C453" s="691" t="s">
        <v>502</v>
      </c>
      <c r="D453" s="691" t="s">
        <v>507</v>
      </c>
      <c r="E453" s="691" t="s">
        <v>504</v>
      </c>
      <c r="F453" s="691" t="s">
        <v>505</v>
      </c>
      <c r="G453" s="591" t="s">
        <v>318</v>
      </c>
      <c r="H453" s="591" t="s">
        <v>1109</v>
      </c>
      <c r="I453" s="591" t="s">
        <v>934</v>
      </c>
      <c r="J453" s="591"/>
      <c r="K453" s="692"/>
      <c r="L453" s="692"/>
      <c r="M453" s="693"/>
      <c r="N453" s="692"/>
      <c r="O453" s="692"/>
      <c r="P453" s="692"/>
      <c r="Q453" s="692"/>
      <c r="R453" s="692"/>
      <c r="S453" s="692"/>
      <c r="T453" s="692"/>
      <c r="U453" s="692"/>
      <c r="V453" s="692"/>
      <c r="W453" s="692"/>
      <c r="X453" s="692"/>
      <c r="Y453" s="633" t="s">
        <v>1210</v>
      </c>
      <c r="Z453" s="694">
        <v>6</v>
      </c>
      <c r="AA453" s="600">
        <v>2</v>
      </c>
      <c r="AB453" s="600">
        <v>2</v>
      </c>
      <c r="AC453" s="123">
        <v>0.33333333333333331</v>
      </c>
      <c r="AD453" s="601">
        <v>69.5</v>
      </c>
      <c r="AE453" s="601"/>
      <c r="AF453" s="600"/>
      <c r="AG453" s="598"/>
      <c r="AH453" s="600"/>
      <c r="AI453" s="598"/>
      <c r="AJ453" s="598"/>
      <c r="AK453" s="600"/>
      <c r="AL453" s="598"/>
      <c r="AM453" s="600"/>
      <c r="AN453" s="598"/>
      <c r="AO453" s="600">
        <v>1</v>
      </c>
      <c r="AP453" s="598">
        <v>0.5</v>
      </c>
      <c r="AQ453" s="600">
        <v>1</v>
      </c>
      <c r="AR453" s="598">
        <v>0.16666666666666666</v>
      </c>
      <c r="AS453" s="695">
        <v>417</v>
      </c>
      <c r="AT453" s="600">
        <v>0</v>
      </c>
      <c r="AU453" s="602">
        <v>0</v>
      </c>
      <c r="AV453" s="601">
        <v>417</v>
      </c>
      <c r="AW453" s="601">
        <v>510</v>
      </c>
      <c r="AX453" s="598">
        <v>0.81764705882352939</v>
      </c>
      <c r="AY453" s="601"/>
      <c r="AZ453" s="601"/>
      <c r="BA453" s="601"/>
      <c r="BB453" s="600"/>
      <c r="BC453" s="598"/>
      <c r="BD453" s="600"/>
      <c r="BE453" s="598"/>
      <c r="BF453" s="600"/>
      <c r="BG453" s="598"/>
      <c r="BH453" s="600" t="s">
        <v>323</v>
      </c>
      <c r="BI453" s="598"/>
      <c r="BJ453" s="600"/>
      <c r="BK453" s="600"/>
      <c r="BL453" s="600"/>
      <c r="BM453" s="598"/>
      <c r="BN453" s="600"/>
      <c r="BO453" s="598"/>
      <c r="BP453" s="600"/>
      <c r="BQ453" s="598"/>
      <c r="BR453" s="601"/>
      <c r="BS453" s="598"/>
      <c r="BT453" s="600">
        <v>0</v>
      </c>
      <c r="BU453" s="598">
        <v>0</v>
      </c>
      <c r="BV453" s="600">
        <v>0</v>
      </c>
      <c r="BW453" s="598">
        <v>0</v>
      </c>
    </row>
    <row r="454" spans="1:75" s="4" customFormat="1" x14ac:dyDescent="0.2">
      <c r="A454" s="691" t="s">
        <v>124</v>
      </c>
      <c r="B454" s="691" t="s">
        <v>1018</v>
      </c>
      <c r="C454" s="691" t="s">
        <v>502</v>
      </c>
      <c r="D454" s="691" t="s">
        <v>507</v>
      </c>
      <c r="E454" s="691" t="s">
        <v>504</v>
      </c>
      <c r="F454" s="691" t="s">
        <v>505</v>
      </c>
      <c r="G454" s="591" t="s">
        <v>318</v>
      </c>
      <c r="H454" s="591" t="s">
        <v>1109</v>
      </c>
      <c r="I454" s="591" t="s">
        <v>934</v>
      </c>
      <c r="J454" s="591"/>
      <c r="K454" s="692"/>
      <c r="L454" s="692"/>
      <c r="M454" s="693"/>
      <c r="N454" s="692"/>
      <c r="O454" s="692"/>
      <c r="P454" s="692"/>
      <c r="Q454" s="692"/>
      <c r="R454" s="692"/>
      <c r="S454" s="692"/>
      <c r="T454" s="692"/>
      <c r="U454" s="692"/>
      <c r="V454" s="692"/>
      <c r="W454" s="692"/>
      <c r="X454" s="692"/>
      <c r="Y454" s="633" t="s">
        <v>1210</v>
      </c>
      <c r="Z454" s="694">
        <v>6</v>
      </c>
      <c r="AA454" s="694">
        <v>6</v>
      </c>
      <c r="AB454" s="694">
        <v>6</v>
      </c>
      <c r="AC454" s="123">
        <v>1</v>
      </c>
      <c r="AD454" s="601">
        <v>52.833333333333336</v>
      </c>
      <c r="AE454" s="601"/>
      <c r="AF454" s="600"/>
      <c r="AG454" s="598"/>
      <c r="AH454" s="600"/>
      <c r="AI454" s="598"/>
      <c r="AJ454" s="598"/>
      <c r="AK454" s="600"/>
      <c r="AL454" s="598"/>
      <c r="AM454" s="600"/>
      <c r="AN454" s="598"/>
      <c r="AO454" s="600">
        <v>3</v>
      </c>
      <c r="AP454" s="598">
        <v>0.5</v>
      </c>
      <c r="AQ454" s="600">
        <v>3</v>
      </c>
      <c r="AR454" s="598">
        <v>0.5</v>
      </c>
      <c r="AS454" s="695">
        <v>316</v>
      </c>
      <c r="AT454" s="600">
        <v>1</v>
      </c>
      <c r="AU454" s="602">
        <v>3.1545741324921135E-3</v>
      </c>
      <c r="AV454" s="601">
        <v>317</v>
      </c>
      <c r="AW454" s="601">
        <v>490</v>
      </c>
      <c r="AX454" s="598">
        <v>0.64693877551020407</v>
      </c>
      <c r="AY454" s="601"/>
      <c r="AZ454" s="601"/>
      <c r="BA454" s="601"/>
      <c r="BB454" s="600"/>
      <c r="BC454" s="598"/>
      <c r="BD454" s="600"/>
      <c r="BE454" s="598"/>
      <c r="BF454" s="600"/>
      <c r="BG454" s="598"/>
      <c r="BH454" s="600" t="s">
        <v>323</v>
      </c>
      <c r="BI454" s="598"/>
      <c r="BJ454" s="600"/>
      <c r="BK454" s="600"/>
      <c r="BL454" s="600"/>
      <c r="BM454" s="598"/>
      <c r="BN454" s="600"/>
      <c r="BO454" s="598"/>
      <c r="BP454" s="600"/>
      <c r="BQ454" s="598"/>
      <c r="BR454" s="601"/>
      <c r="BS454" s="598"/>
      <c r="BT454" s="600">
        <v>0</v>
      </c>
      <c r="BU454" s="598">
        <v>0</v>
      </c>
      <c r="BV454" s="600">
        <v>0</v>
      </c>
      <c r="BW454" s="598">
        <v>0</v>
      </c>
    </row>
    <row r="455" spans="1:75" s="4" customFormat="1" x14ac:dyDescent="0.2">
      <c r="A455" s="691" t="s">
        <v>124</v>
      </c>
      <c r="B455" s="691" t="s">
        <v>1019</v>
      </c>
      <c r="C455" s="691" t="s">
        <v>502</v>
      </c>
      <c r="D455" s="691" t="s">
        <v>507</v>
      </c>
      <c r="E455" s="691" t="s">
        <v>504</v>
      </c>
      <c r="F455" s="691" t="s">
        <v>505</v>
      </c>
      <c r="G455" s="591" t="s">
        <v>318</v>
      </c>
      <c r="H455" s="591" t="s">
        <v>1109</v>
      </c>
      <c r="I455" s="591" t="s">
        <v>934</v>
      </c>
      <c r="J455" s="591"/>
      <c r="K455" s="692"/>
      <c r="L455" s="692"/>
      <c r="M455" s="693"/>
      <c r="N455" s="692"/>
      <c r="O455" s="692"/>
      <c r="P455" s="692"/>
      <c r="Q455" s="692"/>
      <c r="R455" s="692"/>
      <c r="S455" s="692"/>
      <c r="T455" s="692"/>
      <c r="U455" s="692"/>
      <c r="V455" s="692"/>
      <c r="W455" s="692"/>
      <c r="X455" s="692"/>
      <c r="Y455" s="633" t="s">
        <v>1210</v>
      </c>
      <c r="Z455" s="694">
        <v>6</v>
      </c>
      <c r="AA455" s="694">
        <v>6</v>
      </c>
      <c r="AB455" s="694">
        <v>6</v>
      </c>
      <c r="AC455" s="123">
        <v>1</v>
      </c>
      <c r="AD455" s="601">
        <v>40.666666666666664</v>
      </c>
      <c r="AE455" s="601"/>
      <c r="AF455" s="600"/>
      <c r="AG455" s="598"/>
      <c r="AH455" s="600"/>
      <c r="AI455" s="598"/>
      <c r="AJ455" s="598"/>
      <c r="AK455" s="600"/>
      <c r="AL455" s="598"/>
      <c r="AM455" s="600"/>
      <c r="AN455" s="598"/>
      <c r="AO455" s="600">
        <v>4</v>
      </c>
      <c r="AP455" s="598">
        <v>0.66666666666666663</v>
      </c>
      <c r="AQ455" s="600">
        <v>4</v>
      </c>
      <c r="AR455" s="598">
        <v>0.66666666666666663</v>
      </c>
      <c r="AS455" s="695">
        <v>244</v>
      </c>
      <c r="AT455" s="600">
        <v>0</v>
      </c>
      <c r="AU455" s="602">
        <v>0</v>
      </c>
      <c r="AV455" s="601">
        <v>244</v>
      </c>
      <c r="AW455" s="601">
        <v>410</v>
      </c>
      <c r="AX455" s="598">
        <v>0.59512195121951217</v>
      </c>
      <c r="AY455" s="601"/>
      <c r="AZ455" s="601"/>
      <c r="BA455" s="601"/>
      <c r="BB455" s="600"/>
      <c r="BC455" s="598"/>
      <c r="BD455" s="600"/>
      <c r="BE455" s="598"/>
      <c r="BF455" s="600"/>
      <c r="BG455" s="598"/>
      <c r="BH455" s="600" t="s">
        <v>323</v>
      </c>
      <c r="BI455" s="598"/>
      <c r="BJ455" s="600"/>
      <c r="BK455" s="600"/>
      <c r="BL455" s="600"/>
      <c r="BM455" s="598"/>
      <c r="BN455" s="600"/>
      <c r="BO455" s="598"/>
      <c r="BP455" s="600"/>
      <c r="BQ455" s="598"/>
      <c r="BR455" s="601"/>
      <c r="BS455" s="598"/>
      <c r="BT455" s="600">
        <v>0</v>
      </c>
      <c r="BU455" s="598">
        <v>0</v>
      </c>
      <c r="BV455" s="600">
        <v>0</v>
      </c>
      <c r="BW455" s="598">
        <v>0</v>
      </c>
    </row>
    <row r="456" spans="1:75" s="4" customFormat="1" x14ac:dyDescent="0.2">
      <c r="A456" s="691" t="s">
        <v>124</v>
      </c>
      <c r="B456" s="691" t="s">
        <v>1020</v>
      </c>
      <c r="C456" s="691" t="s">
        <v>502</v>
      </c>
      <c r="D456" s="691" t="s">
        <v>507</v>
      </c>
      <c r="E456" s="691" t="s">
        <v>504</v>
      </c>
      <c r="F456" s="691" t="s">
        <v>505</v>
      </c>
      <c r="G456" s="591" t="s">
        <v>318</v>
      </c>
      <c r="H456" s="591" t="s">
        <v>1109</v>
      </c>
      <c r="I456" s="591" t="s">
        <v>934</v>
      </c>
      <c r="J456" s="591"/>
      <c r="K456" s="692"/>
      <c r="L456" s="692"/>
      <c r="M456" s="693"/>
      <c r="N456" s="692"/>
      <c r="O456" s="692"/>
      <c r="P456" s="692"/>
      <c r="Q456" s="692"/>
      <c r="R456" s="692"/>
      <c r="S456" s="692"/>
      <c r="T456" s="692"/>
      <c r="U456" s="692"/>
      <c r="V456" s="692"/>
      <c r="W456" s="692"/>
      <c r="X456" s="692"/>
      <c r="Y456" s="633" t="s">
        <v>1210</v>
      </c>
      <c r="Z456" s="694">
        <v>6</v>
      </c>
      <c r="AA456" s="600">
        <v>0</v>
      </c>
      <c r="AB456" s="600">
        <v>8</v>
      </c>
      <c r="AC456" s="123">
        <v>1.3333333333333333</v>
      </c>
      <c r="AD456" s="601">
        <v>196.5</v>
      </c>
      <c r="AE456" s="601">
        <v>111.66666666666667</v>
      </c>
      <c r="AF456" s="600"/>
      <c r="AG456" s="598"/>
      <c r="AH456" s="600"/>
      <c r="AI456" s="598"/>
      <c r="AJ456" s="598"/>
      <c r="AK456" s="600"/>
      <c r="AL456" s="598"/>
      <c r="AM456" s="600"/>
      <c r="AN456" s="598"/>
      <c r="AO456" s="600">
        <v>5</v>
      </c>
      <c r="AP456" s="598">
        <v>0.625</v>
      </c>
      <c r="AQ456" s="600">
        <v>5</v>
      </c>
      <c r="AR456" s="598">
        <v>0.83333333333333337</v>
      </c>
      <c r="AS456" s="695">
        <v>1158</v>
      </c>
      <c r="AT456" s="600">
        <v>21</v>
      </c>
      <c r="AU456" s="602">
        <v>1.7811704834605598E-2</v>
      </c>
      <c r="AV456" s="601">
        <v>1179</v>
      </c>
      <c r="AW456" s="601">
        <v>1610</v>
      </c>
      <c r="AX456" s="598">
        <v>0.73229813664596277</v>
      </c>
      <c r="AY456" s="695">
        <v>1158</v>
      </c>
      <c r="AZ456" s="600">
        <v>21</v>
      </c>
      <c r="BA456" s="601">
        <v>1179</v>
      </c>
      <c r="BB456" s="601">
        <v>648</v>
      </c>
      <c r="BC456" s="598">
        <v>0.55958549222797926</v>
      </c>
      <c r="BD456" s="600">
        <v>22</v>
      </c>
      <c r="BE456" s="598">
        <v>1.0476190476190477</v>
      </c>
      <c r="BF456" s="601">
        <v>670</v>
      </c>
      <c r="BG456" s="598">
        <v>0.5682782018659881</v>
      </c>
      <c r="BH456" s="600">
        <v>9</v>
      </c>
      <c r="BI456" s="598">
        <v>1.3432835820895522E-2</v>
      </c>
      <c r="BJ456" s="600">
        <v>2</v>
      </c>
      <c r="BK456" s="600">
        <v>3</v>
      </c>
      <c r="BL456" s="600">
        <v>5</v>
      </c>
      <c r="BM456" s="598">
        <v>0.55555555555555558</v>
      </c>
      <c r="BN456" s="600">
        <v>3</v>
      </c>
      <c r="BO456" s="598">
        <v>4.4776119402985077E-3</v>
      </c>
      <c r="BP456" s="600">
        <v>10</v>
      </c>
      <c r="BQ456" s="598">
        <v>1.4925373134328358E-2</v>
      </c>
      <c r="BR456" s="601">
        <v>13</v>
      </c>
      <c r="BS456" s="598">
        <v>1.9402985074626865E-2</v>
      </c>
      <c r="BT456" s="600">
        <v>2</v>
      </c>
      <c r="BU456" s="598">
        <v>0.25</v>
      </c>
      <c r="BV456" s="600">
        <v>1</v>
      </c>
      <c r="BW456" s="598">
        <v>0.16666666666666666</v>
      </c>
    </row>
    <row r="457" spans="1:75" s="4" customFormat="1" x14ac:dyDescent="0.2">
      <c r="A457" s="691" t="s">
        <v>124</v>
      </c>
      <c r="B457" s="691" t="s">
        <v>1021</v>
      </c>
      <c r="C457" s="691" t="s">
        <v>502</v>
      </c>
      <c r="D457" s="691" t="s">
        <v>507</v>
      </c>
      <c r="E457" s="691" t="s">
        <v>504</v>
      </c>
      <c r="F457" s="691" t="s">
        <v>505</v>
      </c>
      <c r="G457" s="591" t="s">
        <v>318</v>
      </c>
      <c r="H457" s="591" t="s">
        <v>1109</v>
      </c>
      <c r="I457" s="591" t="s">
        <v>934</v>
      </c>
      <c r="J457" s="591"/>
      <c r="K457" s="692"/>
      <c r="L457" s="692"/>
      <c r="M457" s="693"/>
      <c r="N457" s="692"/>
      <c r="O457" s="692"/>
      <c r="P457" s="692"/>
      <c r="Q457" s="692"/>
      <c r="R457" s="692"/>
      <c r="S457" s="692"/>
      <c r="T457" s="692"/>
      <c r="U457" s="692"/>
      <c r="V457" s="692"/>
      <c r="W457" s="692"/>
      <c r="X457" s="692"/>
      <c r="Y457" s="633" t="s">
        <v>1210</v>
      </c>
      <c r="Z457" s="694">
        <v>6</v>
      </c>
      <c r="AA457" s="600">
        <v>5</v>
      </c>
      <c r="AB457" s="600">
        <v>5</v>
      </c>
      <c r="AC457" s="123">
        <v>0.83333333333333337</v>
      </c>
      <c r="AD457" s="601">
        <v>52</v>
      </c>
      <c r="AE457" s="601"/>
      <c r="AF457" s="600"/>
      <c r="AG457" s="598"/>
      <c r="AH457" s="600"/>
      <c r="AI457" s="598"/>
      <c r="AJ457" s="598"/>
      <c r="AK457" s="600"/>
      <c r="AL457" s="598"/>
      <c r="AM457" s="600"/>
      <c r="AN457" s="598"/>
      <c r="AO457" s="600">
        <v>2</v>
      </c>
      <c r="AP457" s="598">
        <v>0.4</v>
      </c>
      <c r="AQ457" s="600">
        <v>2</v>
      </c>
      <c r="AR457" s="598">
        <v>0.33333333333333331</v>
      </c>
      <c r="AS457" s="695">
        <v>262</v>
      </c>
      <c r="AT457" s="600">
        <v>50</v>
      </c>
      <c r="AU457" s="602">
        <v>0.16025641025641027</v>
      </c>
      <c r="AV457" s="601">
        <v>312</v>
      </c>
      <c r="AW457" s="601">
        <v>420</v>
      </c>
      <c r="AX457" s="598">
        <v>0.74285714285714288</v>
      </c>
      <c r="AY457" s="601"/>
      <c r="AZ457" s="601"/>
      <c r="BA457" s="601"/>
      <c r="BB457" s="600"/>
      <c r="BC457" s="598"/>
      <c r="BD457" s="600"/>
      <c r="BE457" s="598"/>
      <c r="BF457" s="600"/>
      <c r="BG457" s="598"/>
      <c r="BH457" s="600" t="s">
        <v>323</v>
      </c>
      <c r="BI457" s="598"/>
      <c r="BJ457" s="600"/>
      <c r="BK457" s="600"/>
      <c r="BL457" s="600"/>
      <c r="BM457" s="598"/>
      <c r="BN457" s="600"/>
      <c r="BO457" s="598"/>
      <c r="BP457" s="600"/>
      <c r="BQ457" s="598"/>
      <c r="BR457" s="601"/>
      <c r="BS457" s="598"/>
      <c r="BT457" s="600">
        <v>0</v>
      </c>
      <c r="BU457" s="598">
        <v>0</v>
      </c>
      <c r="BV457" s="600">
        <v>0</v>
      </c>
      <c r="BW457" s="598">
        <v>0</v>
      </c>
    </row>
    <row r="458" spans="1:75" s="4" customFormat="1" x14ac:dyDescent="0.2">
      <c r="A458" s="691" t="s">
        <v>124</v>
      </c>
      <c r="B458" s="691" t="s">
        <v>125</v>
      </c>
      <c r="C458" s="691" t="s">
        <v>502</v>
      </c>
      <c r="D458" s="691" t="s">
        <v>507</v>
      </c>
      <c r="E458" s="691" t="s">
        <v>504</v>
      </c>
      <c r="F458" s="691" t="s">
        <v>505</v>
      </c>
      <c r="G458" s="591" t="s">
        <v>318</v>
      </c>
      <c r="H458" s="591" t="s">
        <v>1109</v>
      </c>
      <c r="I458" s="591" t="s">
        <v>934</v>
      </c>
      <c r="J458" s="591"/>
      <c r="K458" s="692"/>
      <c r="L458" s="692"/>
      <c r="M458" s="693"/>
      <c r="N458" s="692"/>
      <c r="O458" s="692"/>
      <c r="P458" s="692"/>
      <c r="Q458" s="692"/>
      <c r="R458" s="692"/>
      <c r="S458" s="692"/>
      <c r="T458" s="692"/>
      <c r="U458" s="692"/>
      <c r="V458" s="692"/>
      <c r="W458" s="692"/>
      <c r="X458" s="692"/>
      <c r="Y458" s="633" t="s">
        <v>1210</v>
      </c>
      <c r="Z458" s="694">
        <v>6</v>
      </c>
      <c r="AA458" s="600">
        <v>0</v>
      </c>
      <c r="AB458" s="600">
        <v>9</v>
      </c>
      <c r="AC458" s="123">
        <v>1.5</v>
      </c>
      <c r="AD458" s="601">
        <v>378.33333333333331</v>
      </c>
      <c r="AE458" s="601">
        <v>220</v>
      </c>
      <c r="AF458" s="600"/>
      <c r="AG458" s="598"/>
      <c r="AH458" s="600"/>
      <c r="AI458" s="598"/>
      <c r="AJ458" s="598"/>
      <c r="AK458" s="600"/>
      <c r="AL458" s="598"/>
      <c r="AM458" s="600"/>
      <c r="AN458" s="598"/>
      <c r="AO458" s="600">
        <v>3</v>
      </c>
      <c r="AP458" s="598">
        <v>0.33333333333333331</v>
      </c>
      <c r="AQ458" s="600">
        <v>3</v>
      </c>
      <c r="AR458" s="598">
        <v>0.5</v>
      </c>
      <c r="AS458" s="695">
        <v>2214</v>
      </c>
      <c r="AT458" s="600">
        <v>56</v>
      </c>
      <c r="AU458" s="602">
        <v>2.4669603524229075E-2</v>
      </c>
      <c r="AV458" s="601">
        <v>2270</v>
      </c>
      <c r="AW458" s="601">
        <v>3360</v>
      </c>
      <c r="AX458" s="598">
        <v>0.67559523809523814</v>
      </c>
      <c r="AY458" s="695">
        <v>2214</v>
      </c>
      <c r="AZ458" s="600">
        <v>56</v>
      </c>
      <c r="BA458" s="601">
        <v>2270</v>
      </c>
      <c r="BB458" s="601">
        <v>1261</v>
      </c>
      <c r="BC458" s="598">
        <v>0.56955736224028908</v>
      </c>
      <c r="BD458" s="600">
        <v>59</v>
      </c>
      <c r="BE458" s="598">
        <v>1.0535714285714286</v>
      </c>
      <c r="BF458" s="601">
        <v>1320</v>
      </c>
      <c r="BG458" s="598">
        <v>0.58149779735682816</v>
      </c>
      <c r="BH458" s="600">
        <v>11</v>
      </c>
      <c r="BI458" s="598">
        <v>8.3333333333333332E-3</v>
      </c>
      <c r="BJ458" s="600">
        <v>3</v>
      </c>
      <c r="BK458" s="600">
        <v>8</v>
      </c>
      <c r="BL458" s="600">
        <v>11</v>
      </c>
      <c r="BM458" s="598">
        <v>1</v>
      </c>
      <c r="BN458" s="600">
        <v>3</v>
      </c>
      <c r="BO458" s="598">
        <v>2.2727272727272726E-3</v>
      </c>
      <c r="BP458" s="600">
        <v>22</v>
      </c>
      <c r="BQ458" s="598">
        <v>1.6666666666666666E-2</v>
      </c>
      <c r="BR458" s="601">
        <v>25</v>
      </c>
      <c r="BS458" s="598">
        <v>1.893939393939394E-2</v>
      </c>
      <c r="BT458" s="600">
        <v>2</v>
      </c>
      <c r="BU458" s="598">
        <v>0.22222222222222221</v>
      </c>
      <c r="BV458" s="600">
        <v>2</v>
      </c>
      <c r="BW458" s="598">
        <v>0.33333333333333331</v>
      </c>
    </row>
    <row r="459" spans="1:75" s="4" customFormat="1" x14ac:dyDescent="0.2">
      <c r="A459" s="691" t="s">
        <v>124</v>
      </c>
      <c r="B459" s="691" t="s">
        <v>126</v>
      </c>
      <c r="C459" s="691" t="s">
        <v>502</v>
      </c>
      <c r="D459" s="691" t="s">
        <v>507</v>
      </c>
      <c r="E459" s="691" t="s">
        <v>504</v>
      </c>
      <c r="F459" s="691" t="s">
        <v>505</v>
      </c>
      <c r="G459" s="591" t="s">
        <v>318</v>
      </c>
      <c r="H459" s="591" t="s">
        <v>1109</v>
      </c>
      <c r="I459" s="591" t="s">
        <v>934</v>
      </c>
      <c r="J459" s="591"/>
      <c r="K459" s="692"/>
      <c r="L459" s="692"/>
      <c r="M459" s="693"/>
      <c r="N459" s="692"/>
      <c r="O459" s="692"/>
      <c r="P459" s="692"/>
      <c r="Q459" s="692"/>
      <c r="R459" s="692"/>
      <c r="S459" s="692"/>
      <c r="T459" s="692"/>
      <c r="U459" s="692"/>
      <c r="V459" s="692"/>
      <c r="W459" s="692"/>
      <c r="X459" s="692"/>
      <c r="Y459" s="633" t="s">
        <v>1210</v>
      </c>
      <c r="Z459" s="694">
        <v>6</v>
      </c>
      <c r="AA459" s="600">
        <v>0</v>
      </c>
      <c r="AB459" s="600">
        <v>7</v>
      </c>
      <c r="AC459" s="123">
        <v>1.1666666666666667</v>
      </c>
      <c r="AD459" s="601">
        <v>170.16666666666666</v>
      </c>
      <c r="AE459" s="601">
        <v>90.333333333333329</v>
      </c>
      <c r="AF459" s="600"/>
      <c r="AG459" s="598"/>
      <c r="AH459" s="600"/>
      <c r="AI459" s="598"/>
      <c r="AJ459" s="598"/>
      <c r="AK459" s="600"/>
      <c r="AL459" s="598"/>
      <c r="AM459" s="600"/>
      <c r="AN459" s="598"/>
      <c r="AO459" s="600">
        <v>4</v>
      </c>
      <c r="AP459" s="598">
        <v>0.5714285714285714</v>
      </c>
      <c r="AQ459" s="600">
        <v>4</v>
      </c>
      <c r="AR459" s="598">
        <v>0.66666666666666663</v>
      </c>
      <c r="AS459" s="695">
        <v>1018</v>
      </c>
      <c r="AT459" s="600">
        <v>3</v>
      </c>
      <c r="AU459" s="602">
        <v>2.9382957884427031E-3</v>
      </c>
      <c r="AV459" s="601">
        <v>1021</v>
      </c>
      <c r="AW459" s="601">
        <v>1490</v>
      </c>
      <c r="AX459" s="598">
        <v>0.68523489932885906</v>
      </c>
      <c r="AY459" s="695">
        <v>1018</v>
      </c>
      <c r="AZ459" s="600">
        <v>3</v>
      </c>
      <c r="BA459" s="601">
        <v>1021</v>
      </c>
      <c r="BB459" s="601">
        <v>539</v>
      </c>
      <c r="BC459" s="598">
        <v>0.52946954813359526</v>
      </c>
      <c r="BD459" s="600">
        <v>3</v>
      </c>
      <c r="BE459" s="598">
        <v>1</v>
      </c>
      <c r="BF459" s="601">
        <v>542</v>
      </c>
      <c r="BG459" s="598">
        <v>0.53085210577864839</v>
      </c>
      <c r="BH459" s="600">
        <v>2</v>
      </c>
      <c r="BI459" s="598">
        <v>3.6900369003690036E-3</v>
      </c>
      <c r="BJ459" s="600">
        <v>1</v>
      </c>
      <c r="BK459" s="600">
        <v>1</v>
      </c>
      <c r="BL459" s="600">
        <v>2</v>
      </c>
      <c r="BM459" s="598">
        <v>1</v>
      </c>
      <c r="BN459" s="600">
        <v>0</v>
      </c>
      <c r="BO459" s="598">
        <v>0</v>
      </c>
      <c r="BP459" s="600">
        <v>5</v>
      </c>
      <c r="BQ459" s="598">
        <v>9.2250922509225092E-3</v>
      </c>
      <c r="BR459" s="601">
        <v>5</v>
      </c>
      <c r="BS459" s="598">
        <v>9.2250922509225092E-3</v>
      </c>
      <c r="BT459" s="600">
        <v>1</v>
      </c>
      <c r="BU459" s="598">
        <v>0.14285714285714285</v>
      </c>
      <c r="BV459" s="600">
        <v>1</v>
      </c>
      <c r="BW459" s="598">
        <v>0.16666666666666666</v>
      </c>
    </row>
    <row r="460" spans="1:75" s="4" customFormat="1" x14ac:dyDescent="0.2">
      <c r="A460" s="691" t="s">
        <v>124</v>
      </c>
      <c r="B460" s="691" t="s">
        <v>1022</v>
      </c>
      <c r="C460" s="691" t="s">
        <v>502</v>
      </c>
      <c r="D460" s="691" t="s">
        <v>507</v>
      </c>
      <c r="E460" s="691" t="s">
        <v>504</v>
      </c>
      <c r="F460" s="691" t="s">
        <v>505</v>
      </c>
      <c r="G460" s="591" t="s">
        <v>318</v>
      </c>
      <c r="H460" s="591" t="s">
        <v>1109</v>
      </c>
      <c r="I460" s="591" t="s">
        <v>934</v>
      </c>
      <c r="J460" s="591"/>
      <c r="K460" s="692"/>
      <c r="L460" s="692"/>
      <c r="M460" s="693"/>
      <c r="N460" s="692"/>
      <c r="O460" s="692"/>
      <c r="P460" s="692"/>
      <c r="Q460" s="692"/>
      <c r="R460" s="692"/>
      <c r="S460" s="692"/>
      <c r="T460" s="692"/>
      <c r="U460" s="692"/>
      <c r="V460" s="692"/>
      <c r="W460" s="692"/>
      <c r="X460" s="692"/>
      <c r="Y460" s="633" t="s">
        <v>1210</v>
      </c>
      <c r="Z460" s="694">
        <v>6</v>
      </c>
      <c r="AA460" s="694">
        <v>6</v>
      </c>
      <c r="AB460" s="694">
        <v>6</v>
      </c>
      <c r="AC460" s="123">
        <v>1</v>
      </c>
      <c r="AD460" s="601">
        <v>379</v>
      </c>
      <c r="AE460" s="601"/>
      <c r="AF460" s="600"/>
      <c r="AG460" s="598"/>
      <c r="AH460" s="600"/>
      <c r="AI460" s="598"/>
      <c r="AJ460" s="598"/>
      <c r="AK460" s="600"/>
      <c r="AL460" s="598"/>
      <c r="AM460" s="600"/>
      <c r="AN460" s="598"/>
      <c r="AO460" s="600">
        <v>4</v>
      </c>
      <c r="AP460" s="598">
        <v>0.66666666666666663</v>
      </c>
      <c r="AQ460" s="600">
        <v>4</v>
      </c>
      <c r="AR460" s="598">
        <v>0.66666666666666663</v>
      </c>
      <c r="AS460" s="695">
        <v>2268</v>
      </c>
      <c r="AT460" s="600">
        <v>6</v>
      </c>
      <c r="AU460" s="602">
        <v>2.6385224274406332E-3</v>
      </c>
      <c r="AV460" s="601">
        <v>2274</v>
      </c>
      <c r="AW460" s="601">
        <v>3560</v>
      </c>
      <c r="AX460" s="598">
        <v>0.63876404494382022</v>
      </c>
      <c r="AY460" s="601"/>
      <c r="AZ460" s="601"/>
      <c r="BA460" s="601"/>
      <c r="BB460" s="600"/>
      <c r="BC460" s="598"/>
      <c r="BD460" s="600"/>
      <c r="BE460" s="598"/>
      <c r="BF460" s="600"/>
      <c r="BG460" s="598"/>
      <c r="BH460" s="600" t="s">
        <v>323</v>
      </c>
      <c r="BI460" s="598"/>
      <c r="BJ460" s="600"/>
      <c r="BK460" s="600"/>
      <c r="BL460" s="600"/>
      <c r="BM460" s="598"/>
      <c r="BN460" s="600"/>
      <c r="BO460" s="598"/>
      <c r="BP460" s="600"/>
      <c r="BQ460" s="598"/>
      <c r="BR460" s="601"/>
      <c r="BS460" s="598"/>
      <c r="BT460" s="600">
        <v>2</v>
      </c>
      <c r="BU460" s="598">
        <v>0.33333333333333331</v>
      </c>
      <c r="BV460" s="600">
        <v>2</v>
      </c>
      <c r="BW460" s="598">
        <v>0.33333333333333331</v>
      </c>
    </row>
    <row r="461" spans="1:75" s="4" customFormat="1" x14ac:dyDescent="0.2">
      <c r="A461" s="691" t="s">
        <v>124</v>
      </c>
      <c r="B461" s="691" t="s">
        <v>127</v>
      </c>
      <c r="C461" s="691" t="s">
        <v>502</v>
      </c>
      <c r="D461" s="691" t="s">
        <v>507</v>
      </c>
      <c r="E461" s="691" t="s">
        <v>504</v>
      </c>
      <c r="F461" s="691" t="s">
        <v>505</v>
      </c>
      <c r="G461" s="591" t="s">
        <v>318</v>
      </c>
      <c r="H461" s="591" t="s">
        <v>1109</v>
      </c>
      <c r="I461" s="591" t="s">
        <v>934</v>
      </c>
      <c r="J461" s="10"/>
      <c r="K461" s="692"/>
      <c r="L461" s="692"/>
      <c r="M461" s="693"/>
      <c r="N461" s="692"/>
      <c r="O461" s="692"/>
      <c r="P461" s="692"/>
      <c r="Q461" s="692"/>
      <c r="R461" s="692"/>
      <c r="S461" s="692"/>
      <c r="T461" s="692"/>
      <c r="U461" s="692"/>
      <c r="V461" s="692"/>
      <c r="W461" s="692"/>
      <c r="X461" s="692"/>
      <c r="Y461" s="633" t="s">
        <v>1210</v>
      </c>
      <c r="Z461" s="634">
        <v>6</v>
      </c>
      <c r="AA461" s="600">
        <v>5</v>
      </c>
      <c r="AB461" s="600">
        <v>5</v>
      </c>
      <c r="AC461" s="123">
        <v>0.83333333333333337</v>
      </c>
      <c r="AD461" s="601">
        <v>78.5</v>
      </c>
      <c r="AE461" s="601"/>
      <c r="AF461" s="600"/>
      <c r="AG461" s="598"/>
      <c r="AH461" s="600"/>
      <c r="AI461" s="598"/>
      <c r="AJ461" s="598"/>
      <c r="AK461" s="600"/>
      <c r="AL461" s="598"/>
      <c r="AM461" s="600"/>
      <c r="AN461" s="598"/>
      <c r="AO461" s="600">
        <v>3</v>
      </c>
      <c r="AP461" s="598">
        <v>0.6</v>
      </c>
      <c r="AQ461" s="600">
        <v>3</v>
      </c>
      <c r="AR461" s="598">
        <v>0.5</v>
      </c>
      <c r="AS461" s="695">
        <v>471</v>
      </c>
      <c r="AT461" s="600">
        <v>0</v>
      </c>
      <c r="AU461" s="602">
        <v>0</v>
      </c>
      <c r="AV461" s="601">
        <v>471</v>
      </c>
      <c r="AW461" s="601">
        <v>640</v>
      </c>
      <c r="AX461" s="598">
        <v>0.73593750000000002</v>
      </c>
      <c r="AY461" s="601"/>
      <c r="AZ461" s="601"/>
      <c r="BA461" s="601"/>
      <c r="BB461" s="600"/>
      <c r="BC461" s="598"/>
      <c r="BD461" s="600"/>
      <c r="BE461" s="598"/>
      <c r="BF461" s="600"/>
      <c r="BG461" s="598"/>
      <c r="BH461" s="600" t="s">
        <v>323</v>
      </c>
      <c r="BI461" s="598"/>
      <c r="BJ461" s="600"/>
      <c r="BK461" s="600"/>
      <c r="BL461" s="600"/>
      <c r="BM461" s="598"/>
      <c r="BN461" s="600"/>
      <c r="BO461" s="598"/>
      <c r="BP461" s="600"/>
      <c r="BQ461" s="598"/>
      <c r="BR461" s="601"/>
      <c r="BS461" s="598"/>
      <c r="BT461" s="600">
        <v>1</v>
      </c>
      <c r="BU461" s="598">
        <v>0.2</v>
      </c>
      <c r="BV461" s="600">
        <v>1</v>
      </c>
      <c r="BW461" s="598">
        <v>0.16666666666666666</v>
      </c>
    </row>
    <row r="462" spans="1:75" s="4" customFormat="1" x14ac:dyDescent="0.2">
      <c r="A462" s="691" t="s">
        <v>124</v>
      </c>
      <c r="B462" s="691" t="s">
        <v>128</v>
      </c>
      <c r="C462" s="691" t="s">
        <v>502</v>
      </c>
      <c r="D462" s="691" t="s">
        <v>507</v>
      </c>
      <c r="E462" s="691" t="s">
        <v>504</v>
      </c>
      <c r="F462" s="691" t="s">
        <v>505</v>
      </c>
      <c r="G462" s="591" t="s">
        <v>318</v>
      </c>
      <c r="H462" s="591" t="s">
        <v>1109</v>
      </c>
      <c r="I462" s="591" t="s">
        <v>934</v>
      </c>
      <c r="J462" s="10"/>
      <c r="K462" s="692"/>
      <c r="L462" s="692"/>
      <c r="M462" s="693"/>
      <c r="N462" s="692"/>
      <c r="O462" s="692"/>
      <c r="P462" s="692"/>
      <c r="Q462" s="692"/>
      <c r="R462" s="692"/>
      <c r="S462" s="692"/>
      <c r="T462" s="692"/>
      <c r="U462" s="692"/>
      <c r="V462" s="692"/>
      <c r="W462" s="692"/>
      <c r="X462" s="692"/>
      <c r="Y462" s="633" t="s">
        <v>1210</v>
      </c>
      <c r="Z462" s="694">
        <v>6</v>
      </c>
      <c r="AA462" s="600">
        <v>0</v>
      </c>
      <c r="AB462" s="600">
        <v>8</v>
      </c>
      <c r="AC462" s="123">
        <v>1.3333333333333333</v>
      </c>
      <c r="AD462" s="601">
        <v>597.66666666666663</v>
      </c>
      <c r="AE462" s="601">
        <v>326.33333333333331</v>
      </c>
      <c r="AF462" s="600"/>
      <c r="AG462" s="598"/>
      <c r="AH462" s="600"/>
      <c r="AI462" s="598"/>
      <c r="AJ462" s="598"/>
      <c r="AK462" s="600"/>
      <c r="AL462" s="598"/>
      <c r="AM462" s="600"/>
      <c r="AN462" s="598"/>
      <c r="AO462" s="600">
        <v>4</v>
      </c>
      <c r="AP462" s="598">
        <v>0.5</v>
      </c>
      <c r="AQ462" s="600">
        <v>4</v>
      </c>
      <c r="AR462" s="598">
        <v>0.66666666666666663</v>
      </c>
      <c r="AS462" s="695">
        <v>3582</v>
      </c>
      <c r="AT462" s="600">
        <v>4</v>
      </c>
      <c r="AU462" s="602">
        <v>1.1154489682097045E-3</v>
      </c>
      <c r="AV462" s="601">
        <v>3586</v>
      </c>
      <c r="AW462" s="601">
        <v>4950</v>
      </c>
      <c r="AX462" s="598">
        <v>0.72444444444444445</v>
      </c>
      <c r="AY462" s="695">
        <v>3582</v>
      </c>
      <c r="AZ462" s="600">
        <v>4</v>
      </c>
      <c r="BA462" s="601">
        <v>3586</v>
      </c>
      <c r="BB462" s="601">
        <v>1954</v>
      </c>
      <c r="BC462" s="598">
        <v>0.54550530429927413</v>
      </c>
      <c r="BD462" s="600">
        <v>4</v>
      </c>
      <c r="BE462" s="598">
        <v>1</v>
      </c>
      <c r="BF462" s="601">
        <v>1958</v>
      </c>
      <c r="BG462" s="598">
        <v>0.54601226993865026</v>
      </c>
      <c r="BH462" s="600">
        <v>7</v>
      </c>
      <c r="BI462" s="598">
        <v>3.5750766087844742E-3</v>
      </c>
      <c r="BJ462" s="600">
        <v>3</v>
      </c>
      <c r="BK462" s="600">
        <v>1</v>
      </c>
      <c r="BL462" s="600">
        <v>4</v>
      </c>
      <c r="BM462" s="598">
        <v>0.5714285714285714</v>
      </c>
      <c r="BN462" s="600">
        <v>3</v>
      </c>
      <c r="BO462" s="598">
        <v>1.5321756894790602E-3</v>
      </c>
      <c r="BP462" s="600">
        <v>18</v>
      </c>
      <c r="BQ462" s="598">
        <v>9.1930541368743617E-3</v>
      </c>
      <c r="BR462" s="601">
        <v>21</v>
      </c>
      <c r="BS462" s="598">
        <v>1.0725229826353423E-2</v>
      </c>
      <c r="BT462" s="600">
        <v>2</v>
      </c>
      <c r="BU462" s="598">
        <v>0.25</v>
      </c>
      <c r="BV462" s="600">
        <v>2</v>
      </c>
      <c r="BW462" s="598">
        <v>0.33333333333333331</v>
      </c>
    </row>
    <row r="463" spans="1:75" s="4" customFormat="1" x14ac:dyDescent="0.2">
      <c r="A463" s="691" t="s">
        <v>124</v>
      </c>
      <c r="B463" s="691" t="s">
        <v>1023</v>
      </c>
      <c r="C463" s="691" t="s">
        <v>502</v>
      </c>
      <c r="D463" s="691" t="s">
        <v>507</v>
      </c>
      <c r="E463" s="691" t="s">
        <v>504</v>
      </c>
      <c r="F463" s="691" t="s">
        <v>505</v>
      </c>
      <c r="G463" s="591" t="s">
        <v>318</v>
      </c>
      <c r="H463" s="591" t="s">
        <v>1109</v>
      </c>
      <c r="I463" s="591" t="s">
        <v>934</v>
      </c>
      <c r="J463" s="10"/>
      <c r="K463" s="692"/>
      <c r="L463" s="692"/>
      <c r="M463" s="693"/>
      <c r="N463" s="692"/>
      <c r="O463" s="692"/>
      <c r="P463" s="692"/>
      <c r="Q463" s="692"/>
      <c r="R463" s="692"/>
      <c r="S463" s="692"/>
      <c r="T463" s="692"/>
      <c r="U463" s="692"/>
      <c r="V463" s="692"/>
      <c r="W463" s="692"/>
      <c r="X463" s="692"/>
      <c r="Y463" s="633" t="s">
        <v>1210</v>
      </c>
      <c r="Z463" s="634">
        <v>6</v>
      </c>
      <c r="AA463" s="634">
        <v>6</v>
      </c>
      <c r="AB463" s="634">
        <v>6</v>
      </c>
      <c r="AC463" s="123">
        <v>1</v>
      </c>
      <c r="AD463" s="601">
        <v>62.833333333333336</v>
      </c>
      <c r="AE463" s="601"/>
      <c r="AF463" s="600"/>
      <c r="AG463" s="598"/>
      <c r="AH463" s="600"/>
      <c r="AI463" s="598"/>
      <c r="AJ463" s="598"/>
      <c r="AK463" s="600"/>
      <c r="AL463" s="598"/>
      <c r="AM463" s="600"/>
      <c r="AN463" s="598"/>
      <c r="AO463" s="600">
        <v>6</v>
      </c>
      <c r="AP463" s="598">
        <v>1</v>
      </c>
      <c r="AQ463" s="600">
        <v>6</v>
      </c>
      <c r="AR463" s="598">
        <v>1</v>
      </c>
      <c r="AS463" s="695">
        <v>376</v>
      </c>
      <c r="AT463" s="600">
        <v>1</v>
      </c>
      <c r="AU463" s="602">
        <v>2.6525198938992041E-3</v>
      </c>
      <c r="AV463" s="601">
        <v>377</v>
      </c>
      <c r="AW463" s="601">
        <v>510</v>
      </c>
      <c r="AX463" s="598">
        <v>0.73921568627450984</v>
      </c>
      <c r="AY463" s="601"/>
      <c r="AZ463" s="601"/>
      <c r="BA463" s="601"/>
      <c r="BB463" s="600"/>
      <c r="BC463" s="598"/>
      <c r="BD463" s="600"/>
      <c r="BE463" s="598"/>
      <c r="BF463" s="600"/>
      <c r="BG463" s="598"/>
      <c r="BH463" s="600" t="s">
        <v>323</v>
      </c>
      <c r="BI463" s="598"/>
      <c r="BJ463" s="600"/>
      <c r="BK463" s="600"/>
      <c r="BL463" s="600"/>
      <c r="BM463" s="598"/>
      <c r="BN463" s="600"/>
      <c r="BO463" s="598"/>
      <c r="BP463" s="600"/>
      <c r="BQ463" s="598"/>
      <c r="BR463" s="601"/>
      <c r="BS463" s="598"/>
      <c r="BT463" s="600">
        <v>2</v>
      </c>
      <c r="BU463" s="598">
        <v>0.33333333333333331</v>
      </c>
      <c r="BV463" s="600">
        <v>2</v>
      </c>
      <c r="BW463" s="598">
        <v>0.33333333333333331</v>
      </c>
    </row>
    <row r="464" spans="1:75" s="4" customFormat="1" x14ac:dyDescent="0.2">
      <c r="A464" s="691" t="s">
        <v>124</v>
      </c>
      <c r="B464" s="691" t="s">
        <v>129</v>
      </c>
      <c r="C464" s="691" t="s">
        <v>502</v>
      </c>
      <c r="D464" s="691" t="s">
        <v>509</v>
      </c>
      <c r="E464" s="691" t="s">
        <v>504</v>
      </c>
      <c r="F464" s="691" t="s">
        <v>505</v>
      </c>
      <c r="G464" s="591" t="s">
        <v>318</v>
      </c>
      <c r="H464" s="591" t="s">
        <v>1109</v>
      </c>
      <c r="I464" s="591" t="s">
        <v>934</v>
      </c>
      <c r="J464" s="10"/>
      <c r="K464" s="692" t="s">
        <v>1211</v>
      </c>
      <c r="L464" s="692"/>
      <c r="M464" s="693">
        <v>0.61388888888888882</v>
      </c>
      <c r="N464" s="692" t="s">
        <v>1213</v>
      </c>
      <c r="O464" s="696" t="s">
        <v>1372</v>
      </c>
      <c r="P464" s="692" t="s">
        <v>1213</v>
      </c>
      <c r="Q464" s="696" t="s">
        <v>1373</v>
      </c>
      <c r="R464" s="692" t="s">
        <v>1217</v>
      </c>
      <c r="S464" s="696">
        <v>19862</v>
      </c>
      <c r="T464" s="696">
        <v>148</v>
      </c>
      <c r="U464" s="696">
        <v>5</v>
      </c>
      <c r="V464" s="696">
        <v>42</v>
      </c>
      <c r="W464" s="696">
        <v>20</v>
      </c>
      <c r="X464" s="696">
        <v>12</v>
      </c>
      <c r="Y464" s="633"/>
      <c r="Z464" s="694">
        <v>1</v>
      </c>
      <c r="AA464" s="600">
        <v>0</v>
      </c>
      <c r="AB464" s="600">
        <v>2</v>
      </c>
      <c r="AC464" s="123">
        <v>2</v>
      </c>
      <c r="AD464" s="601">
        <v>19822</v>
      </c>
      <c r="AE464" s="601">
        <v>9468</v>
      </c>
      <c r="AF464" s="600">
        <v>2</v>
      </c>
      <c r="AG464" s="598">
        <v>1</v>
      </c>
      <c r="AH464" s="600">
        <v>1</v>
      </c>
      <c r="AI464" s="598" t="s">
        <v>1215</v>
      </c>
      <c r="AJ464" s="598" t="s">
        <v>434</v>
      </c>
      <c r="AK464" s="600">
        <v>1</v>
      </c>
      <c r="AL464" s="598">
        <v>1</v>
      </c>
      <c r="AM464" s="600">
        <v>1</v>
      </c>
      <c r="AN464" s="598"/>
      <c r="AO464" s="600"/>
      <c r="AP464" s="598"/>
      <c r="AQ464" s="600"/>
      <c r="AR464" s="598"/>
      <c r="AS464" s="695">
        <v>19708</v>
      </c>
      <c r="AT464" s="600">
        <v>114</v>
      </c>
      <c r="AU464" s="602">
        <v>5.7511855514075271E-3</v>
      </c>
      <c r="AV464" s="601">
        <v>19822</v>
      </c>
      <c r="AW464" s="601">
        <v>29110</v>
      </c>
      <c r="AX464" s="598">
        <v>0.68093438680865681</v>
      </c>
      <c r="AY464" s="695">
        <v>19708</v>
      </c>
      <c r="AZ464" s="600">
        <v>114</v>
      </c>
      <c r="BA464" s="601">
        <v>19822</v>
      </c>
      <c r="BB464" s="601">
        <v>9373</v>
      </c>
      <c r="BC464" s="598">
        <v>0.47559366754617416</v>
      </c>
      <c r="BD464" s="600">
        <v>95</v>
      </c>
      <c r="BE464" s="598">
        <v>0.83333333333333337</v>
      </c>
      <c r="BF464" s="601">
        <v>9468</v>
      </c>
      <c r="BG464" s="598">
        <v>0.4776510947432146</v>
      </c>
      <c r="BH464" s="600">
        <v>42</v>
      </c>
      <c r="BI464" s="598">
        <v>4.4359949302915083E-3</v>
      </c>
      <c r="BJ464" s="600">
        <v>20</v>
      </c>
      <c r="BK464" s="600">
        <v>12</v>
      </c>
      <c r="BL464" s="600">
        <v>32</v>
      </c>
      <c r="BM464" s="598">
        <v>0.76190476190476186</v>
      </c>
      <c r="BN464" s="600">
        <v>2</v>
      </c>
      <c r="BO464" s="598">
        <v>2.1123785382340515E-4</v>
      </c>
      <c r="BP464" s="600">
        <v>346</v>
      </c>
      <c r="BQ464" s="598">
        <v>3.6544148711449093E-2</v>
      </c>
      <c r="BR464" s="601">
        <v>348</v>
      </c>
      <c r="BS464" s="598">
        <v>3.6755386565272496E-2</v>
      </c>
      <c r="BT464" s="600">
        <v>2</v>
      </c>
      <c r="BU464" s="598">
        <v>1</v>
      </c>
      <c r="BV464" s="600">
        <v>1</v>
      </c>
      <c r="BW464" s="598">
        <v>1</v>
      </c>
    </row>
    <row r="465" spans="1:75" s="4" customFormat="1" x14ac:dyDescent="0.2">
      <c r="A465" s="691" t="s">
        <v>124</v>
      </c>
      <c r="B465" s="691" t="s">
        <v>129</v>
      </c>
      <c r="C465" s="691" t="s">
        <v>1024</v>
      </c>
      <c r="D465" s="691" t="s">
        <v>515</v>
      </c>
      <c r="E465" s="691" t="s">
        <v>504</v>
      </c>
      <c r="F465" s="691" t="s">
        <v>505</v>
      </c>
      <c r="G465" s="591" t="s">
        <v>318</v>
      </c>
      <c r="H465" s="591" t="s">
        <v>1109</v>
      </c>
      <c r="I465" s="591" t="s">
        <v>934</v>
      </c>
      <c r="J465" s="10"/>
      <c r="K465" s="692"/>
      <c r="L465" s="692"/>
      <c r="M465" s="693"/>
      <c r="N465" s="692"/>
      <c r="O465" s="692"/>
      <c r="P465" s="692"/>
      <c r="Q465" s="692"/>
      <c r="R465" s="692"/>
      <c r="S465" s="692"/>
      <c r="T465" s="692"/>
      <c r="U465" s="692"/>
      <c r="V465" s="692"/>
      <c r="W465" s="692"/>
      <c r="X465" s="692"/>
      <c r="Y465" s="633"/>
      <c r="Z465" s="694">
        <v>1</v>
      </c>
      <c r="AA465" s="600">
        <v>0</v>
      </c>
      <c r="AB465" s="600">
        <v>2</v>
      </c>
      <c r="AC465" s="123">
        <v>2</v>
      </c>
      <c r="AD465" s="601">
        <v>1091</v>
      </c>
      <c r="AE465" s="601">
        <v>577</v>
      </c>
      <c r="AF465" s="600">
        <v>1</v>
      </c>
      <c r="AG465" s="598">
        <v>0.5</v>
      </c>
      <c r="AH465" s="600">
        <v>1</v>
      </c>
      <c r="AI465" s="598"/>
      <c r="AJ465" s="598"/>
      <c r="AK465" s="600">
        <v>0</v>
      </c>
      <c r="AL465" s="598">
        <v>0</v>
      </c>
      <c r="AM465" s="600">
        <v>0</v>
      </c>
      <c r="AN465" s="598"/>
      <c r="AO465" s="600">
        <v>0</v>
      </c>
      <c r="AP465" s="598">
        <v>0</v>
      </c>
      <c r="AQ465" s="600">
        <v>0</v>
      </c>
      <c r="AR465" s="598">
        <v>0</v>
      </c>
      <c r="AS465" s="695">
        <v>1091</v>
      </c>
      <c r="AT465" s="600">
        <v>0</v>
      </c>
      <c r="AU465" s="602">
        <v>0</v>
      </c>
      <c r="AV465" s="601">
        <v>1091</v>
      </c>
      <c r="AW465" s="601">
        <v>1720</v>
      </c>
      <c r="AX465" s="598">
        <v>0.63430232558139532</v>
      </c>
      <c r="AY465" s="695">
        <v>1091</v>
      </c>
      <c r="AZ465" s="600">
        <v>0</v>
      </c>
      <c r="BA465" s="601">
        <v>1091</v>
      </c>
      <c r="BB465" s="601">
        <v>576</v>
      </c>
      <c r="BC465" s="598">
        <v>0.52795600366636108</v>
      </c>
      <c r="BD465" s="600">
        <v>1</v>
      </c>
      <c r="BE465" s="598"/>
      <c r="BF465" s="601">
        <v>577</v>
      </c>
      <c r="BG465" s="598">
        <v>0.52887259395050412</v>
      </c>
      <c r="BH465" s="600">
        <v>4</v>
      </c>
      <c r="BI465" s="598">
        <v>6.9324090121317154E-3</v>
      </c>
      <c r="BJ465" s="600">
        <v>3</v>
      </c>
      <c r="BK465" s="600">
        <v>1</v>
      </c>
      <c r="BL465" s="600">
        <v>4</v>
      </c>
      <c r="BM465" s="598">
        <v>1</v>
      </c>
      <c r="BN465" s="600">
        <v>0</v>
      </c>
      <c r="BO465" s="598">
        <v>0</v>
      </c>
      <c r="BP465" s="600">
        <v>2</v>
      </c>
      <c r="BQ465" s="598">
        <v>3.4662045060658577E-3</v>
      </c>
      <c r="BR465" s="601">
        <v>2</v>
      </c>
      <c r="BS465" s="598">
        <v>3.4662045060658577E-3</v>
      </c>
      <c r="BT465" s="600">
        <v>1</v>
      </c>
      <c r="BU465" s="598">
        <v>0.5</v>
      </c>
      <c r="BV465" s="600">
        <v>0</v>
      </c>
      <c r="BW465" s="598">
        <v>0</v>
      </c>
    </row>
    <row r="466" spans="1:75" s="4" customFormat="1" x14ac:dyDescent="0.2">
      <c r="A466" s="691" t="s">
        <v>124</v>
      </c>
      <c r="B466" s="691" t="s">
        <v>129</v>
      </c>
      <c r="C466" s="691" t="s">
        <v>1025</v>
      </c>
      <c r="D466" s="691" t="s">
        <v>515</v>
      </c>
      <c r="E466" s="691" t="s">
        <v>504</v>
      </c>
      <c r="F466" s="691" t="s">
        <v>505</v>
      </c>
      <c r="G466" s="591" t="s">
        <v>318</v>
      </c>
      <c r="H466" s="591" t="s">
        <v>1109</v>
      </c>
      <c r="I466" s="591" t="s">
        <v>934</v>
      </c>
      <c r="J466" s="10"/>
      <c r="K466" s="692"/>
      <c r="L466" s="692"/>
      <c r="M466" s="693"/>
      <c r="N466" s="692"/>
      <c r="O466" s="692"/>
      <c r="P466" s="692"/>
      <c r="Q466" s="692"/>
      <c r="R466" s="692"/>
      <c r="S466" s="692"/>
      <c r="T466" s="692"/>
      <c r="U466" s="692"/>
      <c r="V466" s="692"/>
      <c r="W466" s="692"/>
      <c r="X466" s="692"/>
      <c r="Y466" s="633"/>
      <c r="Z466" s="694">
        <v>1</v>
      </c>
      <c r="AA466" s="600">
        <v>0</v>
      </c>
      <c r="AB466" s="600">
        <v>2</v>
      </c>
      <c r="AC466" s="123">
        <v>2</v>
      </c>
      <c r="AD466" s="601">
        <v>1797</v>
      </c>
      <c r="AE466" s="601">
        <v>920</v>
      </c>
      <c r="AF466" s="600">
        <v>1</v>
      </c>
      <c r="AG466" s="598">
        <v>0.5</v>
      </c>
      <c r="AH466" s="600">
        <v>0</v>
      </c>
      <c r="AI466" s="598"/>
      <c r="AJ466" s="598"/>
      <c r="AK466" s="600">
        <v>1</v>
      </c>
      <c r="AL466" s="598">
        <v>1</v>
      </c>
      <c r="AM466" s="600">
        <v>1</v>
      </c>
      <c r="AN466" s="598"/>
      <c r="AO466" s="600">
        <v>0</v>
      </c>
      <c r="AP466" s="598">
        <v>0</v>
      </c>
      <c r="AQ466" s="600">
        <v>0</v>
      </c>
      <c r="AR466" s="598">
        <v>0</v>
      </c>
      <c r="AS466" s="695">
        <v>1782</v>
      </c>
      <c r="AT466" s="600">
        <v>15</v>
      </c>
      <c r="AU466" s="602">
        <v>8.3472454090150246E-3</v>
      </c>
      <c r="AV466" s="601">
        <v>1797</v>
      </c>
      <c r="AW466" s="601">
        <v>2590</v>
      </c>
      <c r="AX466" s="598">
        <v>0.69382239382239386</v>
      </c>
      <c r="AY466" s="695">
        <v>1782</v>
      </c>
      <c r="AZ466" s="600">
        <v>15</v>
      </c>
      <c r="BA466" s="601">
        <v>1797</v>
      </c>
      <c r="BB466" s="601">
        <v>907</v>
      </c>
      <c r="BC466" s="598">
        <v>0.50897867564534227</v>
      </c>
      <c r="BD466" s="600">
        <v>13</v>
      </c>
      <c r="BE466" s="598">
        <v>0.8666666666666667</v>
      </c>
      <c r="BF466" s="601">
        <v>920</v>
      </c>
      <c r="BG466" s="598">
        <v>0.51196438508625486</v>
      </c>
      <c r="BH466" s="600">
        <v>7</v>
      </c>
      <c r="BI466" s="598">
        <v>7.6086956521739134E-3</v>
      </c>
      <c r="BJ466" s="600">
        <v>3</v>
      </c>
      <c r="BK466" s="600">
        <v>2</v>
      </c>
      <c r="BL466" s="600">
        <v>5</v>
      </c>
      <c r="BM466" s="598">
        <v>0.7142857142857143</v>
      </c>
      <c r="BN466" s="600">
        <v>0</v>
      </c>
      <c r="BO466" s="598">
        <v>0</v>
      </c>
      <c r="BP466" s="600">
        <v>46</v>
      </c>
      <c r="BQ466" s="598">
        <v>0.05</v>
      </c>
      <c r="BR466" s="601">
        <v>46</v>
      </c>
      <c r="BS466" s="598">
        <v>0.05</v>
      </c>
      <c r="BT466" s="600">
        <v>0</v>
      </c>
      <c r="BU466" s="598">
        <v>0</v>
      </c>
      <c r="BV466" s="600">
        <v>0</v>
      </c>
      <c r="BW466" s="598">
        <v>0</v>
      </c>
    </row>
    <row r="467" spans="1:75" s="4" customFormat="1" x14ac:dyDescent="0.2">
      <c r="A467" s="691" t="s">
        <v>124</v>
      </c>
      <c r="B467" s="691" t="s">
        <v>129</v>
      </c>
      <c r="C467" s="691" t="s">
        <v>1026</v>
      </c>
      <c r="D467" s="691" t="s">
        <v>515</v>
      </c>
      <c r="E467" s="691" t="s">
        <v>504</v>
      </c>
      <c r="F467" s="691" t="s">
        <v>505</v>
      </c>
      <c r="G467" s="591" t="s">
        <v>318</v>
      </c>
      <c r="H467" s="591" t="s">
        <v>1109</v>
      </c>
      <c r="I467" s="591" t="s">
        <v>934</v>
      </c>
      <c r="J467" s="10"/>
      <c r="K467" s="692"/>
      <c r="L467" s="692"/>
      <c r="M467" s="693"/>
      <c r="N467" s="692"/>
      <c r="O467" s="692"/>
      <c r="P467" s="692"/>
      <c r="Q467" s="692"/>
      <c r="R467" s="692"/>
      <c r="S467" s="692"/>
      <c r="T467" s="692"/>
      <c r="U467" s="692"/>
      <c r="V467" s="692"/>
      <c r="W467" s="692"/>
      <c r="X467" s="692"/>
      <c r="Y467" s="633"/>
      <c r="Z467" s="694">
        <v>1</v>
      </c>
      <c r="AA467" s="600">
        <v>0</v>
      </c>
      <c r="AB467" s="600">
        <v>2</v>
      </c>
      <c r="AC467" s="123">
        <v>2</v>
      </c>
      <c r="AD467" s="601">
        <v>301</v>
      </c>
      <c r="AE467" s="601">
        <v>189</v>
      </c>
      <c r="AF467" s="600">
        <v>1</v>
      </c>
      <c r="AG467" s="598">
        <v>0.5</v>
      </c>
      <c r="AH467" s="600">
        <v>0</v>
      </c>
      <c r="AI467" s="598"/>
      <c r="AJ467" s="598"/>
      <c r="AK467" s="600">
        <v>0</v>
      </c>
      <c r="AL467" s="598">
        <v>0</v>
      </c>
      <c r="AM467" s="600">
        <v>0</v>
      </c>
      <c r="AN467" s="598"/>
      <c r="AO467" s="600">
        <v>1</v>
      </c>
      <c r="AP467" s="598">
        <v>0.5</v>
      </c>
      <c r="AQ467" s="600">
        <v>1</v>
      </c>
      <c r="AR467" s="598">
        <v>1</v>
      </c>
      <c r="AS467" s="695">
        <v>262</v>
      </c>
      <c r="AT467" s="600">
        <v>39</v>
      </c>
      <c r="AU467" s="602">
        <v>0.12956810631229235</v>
      </c>
      <c r="AV467" s="601">
        <v>301</v>
      </c>
      <c r="AW467" s="601">
        <v>420</v>
      </c>
      <c r="AX467" s="598">
        <v>0.71666666666666667</v>
      </c>
      <c r="AY467" s="695">
        <v>262</v>
      </c>
      <c r="AZ467" s="600">
        <v>39</v>
      </c>
      <c r="BA467" s="601">
        <v>301</v>
      </c>
      <c r="BB467" s="601">
        <v>156</v>
      </c>
      <c r="BC467" s="598">
        <v>0.59541984732824427</v>
      </c>
      <c r="BD467" s="600">
        <v>33</v>
      </c>
      <c r="BE467" s="598">
        <v>0.84615384615384615</v>
      </c>
      <c r="BF467" s="601">
        <v>189</v>
      </c>
      <c r="BG467" s="598">
        <v>0.62790697674418605</v>
      </c>
      <c r="BH467" s="600">
        <v>2</v>
      </c>
      <c r="BI467" s="598">
        <v>1.0582010582010581E-2</v>
      </c>
      <c r="BJ467" s="600">
        <v>0</v>
      </c>
      <c r="BK467" s="600">
        <v>2</v>
      </c>
      <c r="BL467" s="600">
        <v>2</v>
      </c>
      <c r="BM467" s="598">
        <v>1</v>
      </c>
      <c r="BN467" s="600">
        <v>0</v>
      </c>
      <c r="BO467" s="598">
        <v>0</v>
      </c>
      <c r="BP467" s="600">
        <v>4</v>
      </c>
      <c r="BQ467" s="598">
        <v>2.1164021164021163E-2</v>
      </c>
      <c r="BR467" s="601">
        <v>4</v>
      </c>
      <c r="BS467" s="598">
        <v>2.1164021164021163E-2</v>
      </c>
      <c r="BT467" s="600">
        <v>0</v>
      </c>
      <c r="BU467" s="598">
        <v>0</v>
      </c>
      <c r="BV467" s="600">
        <v>0</v>
      </c>
      <c r="BW467" s="598">
        <v>0</v>
      </c>
    </row>
    <row r="468" spans="1:75" s="4" customFormat="1" x14ac:dyDescent="0.2">
      <c r="A468" s="691" t="s">
        <v>124</v>
      </c>
      <c r="B468" s="691" t="s">
        <v>129</v>
      </c>
      <c r="C468" s="691" t="s">
        <v>1027</v>
      </c>
      <c r="D468" s="691" t="s">
        <v>515</v>
      </c>
      <c r="E468" s="691" t="s">
        <v>504</v>
      </c>
      <c r="F468" s="691" t="s">
        <v>505</v>
      </c>
      <c r="G468" s="591" t="s">
        <v>318</v>
      </c>
      <c r="H468" s="591" t="s">
        <v>1109</v>
      </c>
      <c r="I468" s="591" t="s">
        <v>934</v>
      </c>
      <c r="J468" s="10"/>
      <c r="K468" s="692"/>
      <c r="L468" s="692"/>
      <c r="M468" s="693"/>
      <c r="N468" s="692"/>
      <c r="O468" s="692"/>
      <c r="P468" s="692"/>
      <c r="Q468" s="692"/>
      <c r="R468" s="692"/>
      <c r="S468" s="692"/>
      <c r="T468" s="692"/>
      <c r="U468" s="692"/>
      <c r="V468" s="692"/>
      <c r="W468" s="692"/>
      <c r="X468" s="692"/>
      <c r="Y468" s="692" t="s">
        <v>510</v>
      </c>
      <c r="Z468" s="694">
        <v>1</v>
      </c>
      <c r="AA468" s="694">
        <v>1</v>
      </c>
      <c r="AB468" s="694">
        <v>1</v>
      </c>
      <c r="AC468" s="123">
        <v>1</v>
      </c>
      <c r="AD468" s="601">
        <v>2256</v>
      </c>
      <c r="AE468" s="601"/>
      <c r="AF468" s="600">
        <v>1</v>
      </c>
      <c r="AG468" s="598">
        <v>1</v>
      </c>
      <c r="AH468" s="600">
        <v>0</v>
      </c>
      <c r="AI468" s="598"/>
      <c r="AJ468" s="598"/>
      <c r="AK468" s="600">
        <v>1</v>
      </c>
      <c r="AL468" s="598">
        <v>1</v>
      </c>
      <c r="AM468" s="600">
        <v>1</v>
      </c>
      <c r="AN468" s="598"/>
      <c r="AO468" s="600">
        <v>0</v>
      </c>
      <c r="AP468" s="598">
        <v>0</v>
      </c>
      <c r="AQ468" s="600">
        <v>0</v>
      </c>
      <c r="AR468" s="598">
        <v>0</v>
      </c>
      <c r="AS468" s="695">
        <v>2214</v>
      </c>
      <c r="AT468" s="600">
        <v>42</v>
      </c>
      <c r="AU468" s="602">
        <v>1.8617021276595744E-2</v>
      </c>
      <c r="AV468" s="601">
        <v>2256</v>
      </c>
      <c r="AW468" s="601">
        <v>3360</v>
      </c>
      <c r="AX468" s="598">
        <v>0.67142857142857137</v>
      </c>
      <c r="AY468" s="601"/>
      <c r="AZ468" s="601"/>
      <c r="BA468" s="601"/>
      <c r="BB468" s="600"/>
      <c r="BC468" s="598"/>
      <c r="BD468" s="600"/>
      <c r="BE468" s="598"/>
      <c r="BF468" s="600"/>
      <c r="BG468" s="598"/>
      <c r="BH468" s="600" t="s">
        <v>323</v>
      </c>
      <c r="BI468" s="598"/>
      <c r="BJ468" s="600"/>
      <c r="BK468" s="600"/>
      <c r="BL468" s="600"/>
      <c r="BM468" s="598"/>
      <c r="BN468" s="600"/>
      <c r="BO468" s="598"/>
      <c r="BP468" s="600"/>
      <c r="BQ468" s="598"/>
      <c r="BR468" s="601"/>
      <c r="BS468" s="598"/>
      <c r="BT468" s="600">
        <v>1</v>
      </c>
      <c r="BU468" s="598">
        <v>1</v>
      </c>
      <c r="BV468" s="600">
        <v>1</v>
      </c>
      <c r="BW468" s="598">
        <v>1</v>
      </c>
    </row>
    <row r="469" spans="1:75" s="4" customFormat="1" x14ac:dyDescent="0.2">
      <c r="A469" s="691" t="s">
        <v>124</v>
      </c>
      <c r="B469" s="691" t="s">
        <v>129</v>
      </c>
      <c r="C469" s="691" t="s">
        <v>1028</v>
      </c>
      <c r="D469" s="691" t="s">
        <v>515</v>
      </c>
      <c r="E469" s="691" t="s">
        <v>504</v>
      </c>
      <c r="F469" s="691" t="s">
        <v>505</v>
      </c>
      <c r="G469" s="591" t="s">
        <v>318</v>
      </c>
      <c r="H469" s="591" t="s">
        <v>1109</v>
      </c>
      <c r="I469" s="591" t="s">
        <v>934</v>
      </c>
      <c r="J469" s="10"/>
      <c r="K469" s="692"/>
      <c r="L469" s="692"/>
      <c r="M469" s="693"/>
      <c r="N469" s="692"/>
      <c r="O469" s="692"/>
      <c r="P469" s="692"/>
      <c r="Q469" s="692"/>
      <c r="R469" s="692"/>
      <c r="S469" s="692"/>
      <c r="T469" s="692"/>
      <c r="U469" s="692"/>
      <c r="V469" s="692"/>
      <c r="W469" s="692"/>
      <c r="X469" s="692"/>
      <c r="Y469" s="692" t="s">
        <v>510</v>
      </c>
      <c r="Z469" s="694">
        <v>1</v>
      </c>
      <c r="AA469" s="694">
        <v>1</v>
      </c>
      <c r="AB469" s="694">
        <v>1</v>
      </c>
      <c r="AC469" s="123">
        <v>1</v>
      </c>
      <c r="AD469" s="601">
        <v>1104</v>
      </c>
      <c r="AE469" s="601"/>
      <c r="AF469" s="600">
        <v>1</v>
      </c>
      <c r="AG469" s="598">
        <v>1</v>
      </c>
      <c r="AH469" s="600">
        <v>0</v>
      </c>
      <c r="AI469" s="598"/>
      <c r="AJ469" s="598"/>
      <c r="AK469" s="600">
        <v>1</v>
      </c>
      <c r="AL469" s="598">
        <v>1</v>
      </c>
      <c r="AM469" s="600">
        <v>1</v>
      </c>
      <c r="AN469" s="598"/>
      <c r="AO469" s="600">
        <v>0</v>
      </c>
      <c r="AP469" s="598">
        <v>0</v>
      </c>
      <c r="AQ469" s="600">
        <v>0</v>
      </c>
      <c r="AR469" s="598">
        <v>0</v>
      </c>
      <c r="AS469" s="695">
        <v>1103</v>
      </c>
      <c r="AT469" s="600">
        <v>1</v>
      </c>
      <c r="AU469" s="602">
        <v>9.0579710144927537E-4</v>
      </c>
      <c r="AV469" s="601">
        <v>1104</v>
      </c>
      <c r="AW469" s="601">
        <v>1690</v>
      </c>
      <c r="AX469" s="598">
        <v>0.65325443786982251</v>
      </c>
      <c r="AY469" s="601"/>
      <c r="AZ469" s="601"/>
      <c r="BA469" s="601"/>
      <c r="BB469" s="600"/>
      <c r="BC469" s="598"/>
      <c r="BD469" s="600"/>
      <c r="BE469" s="598"/>
      <c r="BF469" s="600"/>
      <c r="BG469" s="598"/>
      <c r="BH469" s="600" t="s">
        <v>323</v>
      </c>
      <c r="BI469" s="598"/>
      <c r="BJ469" s="600"/>
      <c r="BK469" s="600"/>
      <c r="BL469" s="600"/>
      <c r="BM469" s="598"/>
      <c r="BN469" s="600"/>
      <c r="BO469" s="598"/>
      <c r="BP469" s="600"/>
      <c r="BQ469" s="598"/>
      <c r="BR469" s="601"/>
      <c r="BS469" s="598"/>
      <c r="BT469" s="600">
        <v>0</v>
      </c>
      <c r="BU469" s="598">
        <v>0</v>
      </c>
      <c r="BV469" s="600">
        <v>0</v>
      </c>
      <c r="BW469" s="598">
        <v>0</v>
      </c>
    </row>
    <row r="470" spans="1:75" s="4" customFormat="1" x14ac:dyDescent="0.2">
      <c r="A470" s="691" t="s">
        <v>124</v>
      </c>
      <c r="B470" s="691" t="s">
        <v>129</v>
      </c>
      <c r="C470" s="691" t="s">
        <v>1029</v>
      </c>
      <c r="D470" s="691" t="s">
        <v>515</v>
      </c>
      <c r="E470" s="691" t="s">
        <v>504</v>
      </c>
      <c r="F470" s="691" t="s">
        <v>505</v>
      </c>
      <c r="G470" s="591" t="s">
        <v>318</v>
      </c>
      <c r="H470" s="591" t="s">
        <v>1109</v>
      </c>
      <c r="I470" s="591" t="s">
        <v>934</v>
      </c>
      <c r="J470" s="10"/>
      <c r="K470" s="692"/>
      <c r="L470" s="692"/>
      <c r="M470" s="693"/>
      <c r="N470" s="692"/>
      <c r="O470" s="692"/>
      <c r="P470" s="692"/>
      <c r="Q470" s="692"/>
      <c r="R470" s="692"/>
      <c r="S470" s="692"/>
      <c r="T470" s="692"/>
      <c r="U470" s="692"/>
      <c r="V470" s="692"/>
      <c r="W470" s="692"/>
      <c r="X470" s="692"/>
      <c r="Y470" s="692" t="s">
        <v>510</v>
      </c>
      <c r="Z470" s="694">
        <v>1</v>
      </c>
      <c r="AA470" s="694">
        <v>1</v>
      </c>
      <c r="AB470" s="694">
        <v>1</v>
      </c>
      <c r="AC470" s="123">
        <v>1</v>
      </c>
      <c r="AD470" s="601">
        <v>1510</v>
      </c>
      <c r="AE470" s="601"/>
      <c r="AF470" s="600">
        <v>1</v>
      </c>
      <c r="AG470" s="598">
        <v>1</v>
      </c>
      <c r="AH470" s="600">
        <v>0</v>
      </c>
      <c r="AI470" s="598"/>
      <c r="AJ470" s="598"/>
      <c r="AK470" s="600">
        <v>1</v>
      </c>
      <c r="AL470" s="598">
        <v>1</v>
      </c>
      <c r="AM470" s="600">
        <v>1</v>
      </c>
      <c r="AN470" s="598"/>
      <c r="AO470" s="600">
        <v>0</v>
      </c>
      <c r="AP470" s="598">
        <v>0</v>
      </c>
      <c r="AQ470" s="600">
        <v>0</v>
      </c>
      <c r="AR470" s="598">
        <v>0</v>
      </c>
      <c r="AS470" s="695">
        <v>1509</v>
      </c>
      <c r="AT470" s="600">
        <v>1</v>
      </c>
      <c r="AU470" s="602">
        <v>6.6225165562913907E-4</v>
      </c>
      <c r="AV470" s="601">
        <v>1510</v>
      </c>
      <c r="AW470" s="601">
        <v>2150</v>
      </c>
      <c r="AX470" s="598">
        <v>0.70232558139534884</v>
      </c>
      <c r="AY470" s="601"/>
      <c r="AZ470" s="601"/>
      <c r="BA470" s="601"/>
      <c r="BB470" s="600"/>
      <c r="BC470" s="598"/>
      <c r="BD470" s="600"/>
      <c r="BE470" s="598"/>
      <c r="BF470" s="600"/>
      <c r="BG470" s="598"/>
      <c r="BH470" s="600" t="s">
        <v>323</v>
      </c>
      <c r="BI470" s="598"/>
      <c r="BJ470" s="600"/>
      <c r="BK470" s="600"/>
      <c r="BL470" s="600"/>
      <c r="BM470" s="598"/>
      <c r="BN470" s="600"/>
      <c r="BO470" s="598"/>
      <c r="BP470" s="600"/>
      <c r="BQ470" s="598"/>
      <c r="BR470" s="601"/>
      <c r="BS470" s="598"/>
      <c r="BT470" s="600">
        <v>0</v>
      </c>
      <c r="BU470" s="598">
        <v>0</v>
      </c>
      <c r="BV470" s="600">
        <v>0</v>
      </c>
      <c r="BW470" s="598">
        <v>0</v>
      </c>
    </row>
    <row r="471" spans="1:75" s="4" customFormat="1" x14ac:dyDescent="0.2">
      <c r="A471" s="691" t="s">
        <v>124</v>
      </c>
      <c r="B471" s="691" t="s">
        <v>129</v>
      </c>
      <c r="C471" s="691" t="s">
        <v>1030</v>
      </c>
      <c r="D471" s="691" t="s">
        <v>515</v>
      </c>
      <c r="E471" s="691" t="s">
        <v>504</v>
      </c>
      <c r="F471" s="691" t="s">
        <v>505</v>
      </c>
      <c r="G471" s="591" t="s">
        <v>318</v>
      </c>
      <c r="H471" s="591" t="s">
        <v>1109</v>
      </c>
      <c r="I471" s="591" t="s">
        <v>934</v>
      </c>
      <c r="J471" s="10"/>
      <c r="K471" s="692"/>
      <c r="L471" s="692"/>
      <c r="M471" s="693"/>
      <c r="N471" s="692"/>
      <c r="O471" s="692"/>
      <c r="P471" s="692"/>
      <c r="Q471" s="692"/>
      <c r="R471" s="692"/>
      <c r="S471" s="692"/>
      <c r="T471" s="692"/>
      <c r="U471" s="692"/>
      <c r="V471" s="692"/>
      <c r="W471" s="692"/>
      <c r="X471" s="692"/>
      <c r="Y471" s="692" t="s">
        <v>510</v>
      </c>
      <c r="Z471" s="694">
        <v>1</v>
      </c>
      <c r="AA471" s="694">
        <v>1</v>
      </c>
      <c r="AB471" s="694">
        <v>1</v>
      </c>
      <c r="AC471" s="123">
        <v>1</v>
      </c>
      <c r="AD471" s="601">
        <v>1019</v>
      </c>
      <c r="AE471" s="601"/>
      <c r="AF471" s="600">
        <v>1</v>
      </c>
      <c r="AG471" s="598">
        <v>1</v>
      </c>
      <c r="AH471" s="600">
        <v>0</v>
      </c>
      <c r="AI471" s="598"/>
      <c r="AJ471" s="598"/>
      <c r="AK471" s="600">
        <v>1</v>
      </c>
      <c r="AL471" s="598">
        <v>1</v>
      </c>
      <c r="AM471" s="600">
        <v>1</v>
      </c>
      <c r="AN471" s="598"/>
      <c r="AO471" s="600">
        <v>0</v>
      </c>
      <c r="AP471" s="598">
        <v>0</v>
      </c>
      <c r="AQ471" s="600">
        <v>0</v>
      </c>
      <c r="AR471" s="598">
        <v>0</v>
      </c>
      <c r="AS471" s="695">
        <v>1018</v>
      </c>
      <c r="AT471" s="600">
        <v>1</v>
      </c>
      <c r="AU471" s="602">
        <v>9.813542688910696E-4</v>
      </c>
      <c r="AV471" s="601">
        <v>1019</v>
      </c>
      <c r="AW471" s="601">
        <v>1490</v>
      </c>
      <c r="AX471" s="598">
        <v>0.68389261744966445</v>
      </c>
      <c r="AY471" s="601"/>
      <c r="AZ471" s="601"/>
      <c r="BA471" s="601"/>
      <c r="BB471" s="600"/>
      <c r="BC471" s="598"/>
      <c r="BD471" s="600"/>
      <c r="BE471" s="598"/>
      <c r="BF471" s="600"/>
      <c r="BG471" s="598"/>
      <c r="BH471" s="600" t="s">
        <v>323</v>
      </c>
      <c r="BI471" s="598"/>
      <c r="BJ471" s="600"/>
      <c r="BK471" s="600"/>
      <c r="BL471" s="600"/>
      <c r="BM471" s="598"/>
      <c r="BN471" s="600"/>
      <c r="BO471" s="598"/>
      <c r="BP471" s="600"/>
      <c r="BQ471" s="598"/>
      <c r="BR471" s="601"/>
      <c r="BS471" s="598"/>
      <c r="BT471" s="600">
        <v>0</v>
      </c>
      <c r="BU471" s="598">
        <v>0</v>
      </c>
      <c r="BV471" s="600">
        <v>0</v>
      </c>
      <c r="BW471" s="598">
        <v>0</v>
      </c>
    </row>
    <row r="472" spans="1:75" s="4" customFormat="1" x14ac:dyDescent="0.2">
      <c r="A472" s="691" t="s">
        <v>124</v>
      </c>
      <c r="B472" s="691" t="s">
        <v>129</v>
      </c>
      <c r="C472" s="691" t="s">
        <v>1031</v>
      </c>
      <c r="D472" s="691" t="s">
        <v>515</v>
      </c>
      <c r="E472" s="691" t="s">
        <v>504</v>
      </c>
      <c r="F472" s="691" t="s">
        <v>505</v>
      </c>
      <c r="G472" s="591" t="s">
        <v>318</v>
      </c>
      <c r="H472" s="591" t="s">
        <v>1109</v>
      </c>
      <c r="I472" s="591" t="s">
        <v>934</v>
      </c>
      <c r="J472" s="10"/>
      <c r="K472" s="692"/>
      <c r="L472" s="692"/>
      <c r="M472" s="693"/>
      <c r="N472" s="692"/>
      <c r="O472" s="692"/>
      <c r="P472" s="692"/>
      <c r="Q472" s="692"/>
      <c r="R472" s="692"/>
      <c r="S472" s="692"/>
      <c r="T472" s="692"/>
      <c r="U472" s="692"/>
      <c r="V472" s="692"/>
      <c r="W472" s="692"/>
      <c r="X472" s="692"/>
      <c r="Y472" s="633"/>
      <c r="Z472" s="694">
        <v>1</v>
      </c>
      <c r="AA472" s="600">
        <v>0</v>
      </c>
      <c r="AB472" s="600">
        <v>2</v>
      </c>
      <c r="AC472" s="123">
        <v>2</v>
      </c>
      <c r="AD472" s="601">
        <v>1797</v>
      </c>
      <c r="AE472" s="601">
        <v>728</v>
      </c>
      <c r="AF472" s="600">
        <v>0</v>
      </c>
      <c r="AG472" s="598">
        <v>0</v>
      </c>
      <c r="AH472" s="600">
        <v>0</v>
      </c>
      <c r="AI472" s="598"/>
      <c r="AJ472" s="598"/>
      <c r="AK472" s="600">
        <v>0</v>
      </c>
      <c r="AL472" s="598">
        <v>0</v>
      </c>
      <c r="AM472" s="600">
        <v>0</v>
      </c>
      <c r="AN472" s="598"/>
      <c r="AO472" s="600">
        <v>0</v>
      </c>
      <c r="AP472" s="598">
        <v>0</v>
      </c>
      <c r="AQ472" s="600">
        <v>0</v>
      </c>
      <c r="AR472" s="598">
        <v>0</v>
      </c>
      <c r="AS472" s="695">
        <v>1796</v>
      </c>
      <c r="AT472" s="600">
        <v>1</v>
      </c>
      <c r="AU472" s="602">
        <v>5.5648302726766835E-4</v>
      </c>
      <c r="AV472" s="601">
        <v>1797</v>
      </c>
      <c r="AW472" s="601">
        <v>2730</v>
      </c>
      <c r="AX472" s="598">
        <v>0.65824175824175823</v>
      </c>
      <c r="AY472" s="695">
        <v>1796</v>
      </c>
      <c r="AZ472" s="600">
        <v>1</v>
      </c>
      <c r="BA472" s="601">
        <v>1797</v>
      </c>
      <c r="BB472" s="601">
        <v>728</v>
      </c>
      <c r="BC472" s="598">
        <v>0.40534521158129178</v>
      </c>
      <c r="BD472" s="600">
        <v>0</v>
      </c>
      <c r="BE472" s="598">
        <v>0</v>
      </c>
      <c r="BF472" s="601">
        <v>728</v>
      </c>
      <c r="BG472" s="598">
        <v>0.40511964385086258</v>
      </c>
      <c r="BH472" s="600">
        <v>3</v>
      </c>
      <c r="BI472" s="598">
        <v>4.120879120879121E-3</v>
      </c>
      <c r="BJ472" s="600">
        <v>2</v>
      </c>
      <c r="BK472" s="600">
        <v>0</v>
      </c>
      <c r="BL472" s="600">
        <v>2</v>
      </c>
      <c r="BM472" s="598">
        <v>0.66666666666666663</v>
      </c>
      <c r="BN472" s="600">
        <v>0</v>
      </c>
      <c r="BO472" s="598">
        <v>0</v>
      </c>
      <c r="BP472" s="600">
        <v>19</v>
      </c>
      <c r="BQ472" s="598">
        <v>2.60989010989011E-2</v>
      </c>
      <c r="BR472" s="601">
        <v>19</v>
      </c>
      <c r="BS472" s="598">
        <v>2.60989010989011E-2</v>
      </c>
      <c r="BT472" s="600">
        <v>1</v>
      </c>
      <c r="BU472" s="598">
        <v>0.5</v>
      </c>
      <c r="BV472" s="600">
        <v>0</v>
      </c>
      <c r="BW472" s="598">
        <v>0</v>
      </c>
    </row>
    <row r="473" spans="1:75" s="4" customFormat="1" x14ac:dyDescent="0.2">
      <c r="A473" s="691" t="s">
        <v>124</v>
      </c>
      <c r="B473" s="691" t="s">
        <v>129</v>
      </c>
      <c r="C473" s="691" t="s">
        <v>1032</v>
      </c>
      <c r="D473" s="691" t="s">
        <v>515</v>
      </c>
      <c r="E473" s="691" t="s">
        <v>504</v>
      </c>
      <c r="F473" s="691" t="s">
        <v>505</v>
      </c>
      <c r="G473" s="591" t="s">
        <v>318</v>
      </c>
      <c r="H473" s="591" t="s">
        <v>1109</v>
      </c>
      <c r="I473" s="591" t="s">
        <v>934</v>
      </c>
      <c r="J473" s="10"/>
      <c r="K473" s="692"/>
      <c r="L473" s="692"/>
      <c r="M473" s="693"/>
      <c r="N473" s="692"/>
      <c r="O473" s="692"/>
      <c r="P473" s="692"/>
      <c r="Q473" s="692"/>
      <c r="R473" s="692"/>
      <c r="S473" s="692"/>
      <c r="T473" s="692"/>
      <c r="U473" s="692"/>
      <c r="V473" s="692"/>
      <c r="W473" s="692"/>
      <c r="X473" s="692"/>
      <c r="Y473" s="692" t="s">
        <v>510</v>
      </c>
      <c r="Z473" s="694">
        <v>1</v>
      </c>
      <c r="AA473" s="694">
        <v>1</v>
      </c>
      <c r="AB473" s="694">
        <v>1</v>
      </c>
      <c r="AC473" s="123">
        <v>1</v>
      </c>
      <c r="AD473" s="601">
        <v>1319</v>
      </c>
      <c r="AE473" s="601"/>
      <c r="AF473" s="600">
        <v>1</v>
      </c>
      <c r="AG473" s="598">
        <v>1</v>
      </c>
      <c r="AH473" s="600">
        <v>0</v>
      </c>
      <c r="AI473" s="598"/>
      <c r="AJ473" s="598"/>
      <c r="AK473" s="600">
        <v>1</v>
      </c>
      <c r="AL473" s="598">
        <v>1</v>
      </c>
      <c r="AM473" s="600">
        <v>1</v>
      </c>
      <c r="AN473" s="598"/>
      <c r="AO473" s="600">
        <v>0</v>
      </c>
      <c r="AP473" s="598">
        <v>0</v>
      </c>
      <c r="AQ473" s="600">
        <v>0</v>
      </c>
      <c r="AR473" s="598">
        <v>0</v>
      </c>
      <c r="AS473" s="695">
        <v>1313</v>
      </c>
      <c r="AT473" s="600">
        <v>6</v>
      </c>
      <c r="AU473" s="602">
        <v>4.5489006823351023E-3</v>
      </c>
      <c r="AV473" s="601">
        <v>1319</v>
      </c>
      <c r="AW473" s="601">
        <v>1970</v>
      </c>
      <c r="AX473" s="598">
        <v>0.6695431472081218</v>
      </c>
      <c r="AY473" s="601"/>
      <c r="AZ473" s="601"/>
      <c r="BA473" s="601"/>
      <c r="BB473" s="600"/>
      <c r="BC473" s="598"/>
      <c r="BD473" s="600"/>
      <c r="BE473" s="598"/>
      <c r="BF473" s="600"/>
      <c r="BG473" s="598"/>
      <c r="BH473" s="600" t="s">
        <v>323</v>
      </c>
      <c r="BI473" s="598"/>
      <c r="BJ473" s="600"/>
      <c r="BK473" s="600"/>
      <c r="BL473" s="600"/>
      <c r="BM473" s="598"/>
      <c r="BN473" s="600"/>
      <c r="BO473" s="598"/>
      <c r="BP473" s="600"/>
      <c r="BQ473" s="598"/>
      <c r="BR473" s="601"/>
      <c r="BS473" s="598"/>
      <c r="BT473" s="600">
        <v>0</v>
      </c>
      <c r="BU473" s="598">
        <v>0</v>
      </c>
      <c r="BV473" s="600">
        <v>0</v>
      </c>
      <c r="BW473" s="598">
        <v>0</v>
      </c>
    </row>
    <row r="474" spans="1:75" s="4" customFormat="1" x14ac:dyDescent="0.2">
      <c r="A474" s="691" t="s">
        <v>124</v>
      </c>
      <c r="B474" s="691" t="s">
        <v>129</v>
      </c>
      <c r="C474" s="691" t="s">
        <v>1033</v>
      </c>
      <c r="D474" s="691" t="s">
        <v>515</v>
      </c>
      <c r="E474" s="691" t="s">
        <v>504</v>
      </c>
      <c r="F474" s="691" t="s">
        <v>505</v>
      </c>
      <c r="G474" s="591" t="s">
        <v>318</v>
      </c>
      <c r="H474" s="591" t="s">
        <v>1109</v>
      </c>
      <c r="I474" s="591" t="s">
        <v>934</v>
      </c>
      <c r="J474" s="10"/>
      <c r="K474" s="692"/>
      <c r="L474" s="692"/>
      <c r="M474" s="693"/>
      <c r="N474" s="692"/>
      <c r="O474" s="692"/>
      <c r="P474" s="692"/>
      <c r="Q474" s="692"/>
      <c r="R474" s="692"/>
      <c r="S474" s="692"/>
      <c r="T474" s="692"/>
      <c r="U474" s="692"/>
      <c r="V474" s="692"/>
      <c r="W474" s="692"/>
      <c r="X474" s="692"/>
      <c r="Y474" s="692" t="s">
        <v>510</v>
      </c>
      <c r="Z474" s="694">
        <v>1</v>
      </c>
      <c r="AA474" s="694">
        <v>1</v>
      </c>
      <c r="AB474" s="694">
        <v>1</v>
      </c>
      <c r="AC474" s="123">
        <v>1</v>
      </c>
      <c r="AD474" s="601">
        <v>2271</v>
      </c>
      <c r="AE474" s="601"/>
      <c r="AF474" s="600">
        <v>1</v>
      </c>
      <c r="AG474" s="598">
        <v>1</v>
      </c>
      <c r="AH474" s="600">
        <v>0</v>
      </c>
      <c r="AI474" s="598"/>
      <c r="AJ474" s="598"/>
      <c r="AK474" s="600">
        <v>1</v>
      </c>
      <c r="AL474" s="598">
        <v>1</v>
      </c>
      <c r="AM474" s="600">
        <v>1</v>
      </c>
      <c r="AN474" s="598"/>
      <c r="AO474" s="600">
        <v>0</v>
      </c>
      <c r="AP474" s="598">
        <v>0</v>
      </c>
      <c r="AQ474" s="600">
        <v>0</v>
      </c>
      <c r="AR474" s="598">
        <v>0</v>
      </c>
      <c r="AS474" s="695">
        <v>2268</v>
      </c>
      <c r="AT474" s="600">
        <v>3</v>
      </c>
      <c r="AU474" s="602">
        <v>1.321003963011889E-3</v>
      </c>
      <c r="AV474" s="601">
        <v>2271</v>
      </c>
      <c r="AW474" s="601">
        <v>3560</v>
      </c>
      <c r="AX474" s="598">
        <v>0.63792134831460678</v>
      </c>
      <c r="AY474" s="601"/>
      <c r="AZ474" s="601"/>
      <c r="BA474" s="601"/>
      <c r="BB474" s="600"/>
      <c r="BC474" s="598"/>
      <c r="BD474" s="600"/>
      <c r="BE474" s="598"/>
      <c r="BF474" s="600"/>
      <c r="BG474" s="598"/>
      <c r="BH474" s="600" t="s">
        <v>323</v>
      </c>
      <c r="BI474" s="598"/>
      <c r="BJ474" s="600"/>
      <c r="BK474" s="600"/>
      <c r="BL474" s="600"/>
      <c r="BM474" s="598"/>
      <c r="BN474" s="600"/>
      <c r="BO474" s="598"/>
      <c r="BP474" s="600"/>
      <c r="BQ474" s="598"/>
      <c r="BR474" s="601"/>
      <c r="BS474" s="598"/>
      <c r="BT474" s="600">
        <v>0</v>
      </c>
      <c r="BU474" s="598">
        <v>0</v>
      </c>
      <c r="BV474" s="600">
        <v>0</v>
      </c>
      <c r="BW474" s="598">
        <v>0</v>
      </c>
    </row>
    <row r="475" spans="1:75" s="4" customFormat="1" x14ac:dyDescent="0.2">
      <c r="A475" s="691" t="s">
        <v>124</v>
      </c>
      <c r="B475" s="691" t="s">
        <v>129</v>
      </c>
      <c r="C475" s="691" t="s">
        <v>1034</v>
      </c>
      <c r="D475" s="691" t="s">
        <v>515</v>
      </c>
      <c r="E475" s="691" t="s">
        <v>504</v>
      </c>
      <c r="F475" s="691" t="s">
        <v>505</v>
      </c>
      <c r="G475" s="591" t="s">
        <v>318</v>
      </c>
      <c r="H475" s="591" t="s">
        <v>1109</v>
      </c>
      <c r="I475" s="591" t="s">
        <v>934</v>
      </c>
      <c r="J475" s="10"/>
      <c r="K475" s="692"/>
      <c r="L475" s="692"/>
      <c r="M475" s="693"/>
      <c r="N475" s="692"/>
      <c r="O475" s="692"/>
      <c r="P475" s="692"/>
      <c r="Q475" s="692"/>
      <c r="R475" s="692"/>
      <c r="S475" s="692"/>
      <c r="T475" s="692"/>
      <c r="U475" s="692"/>
      <c r="V475" s="692"/>
      <c r="W475" s="692"/>
      <c r="X475" s="692"/>
      <c r="Y475" s="692" t="s">
        <v>510</v>
      </c>
      <c r="Z475" s="694">
        <v>1</v>
      </c>
      <c r="AA475" s="694">
        <v>1</v>
      </c>
      <c r="AB475" s="694">
        <v>1</v>
      </c>
      <c r="AC475" s="123">
        <v>1</v>
      </c>
      <c r="AD475" s="601">
        <v>1771</v>
      </c>
      <c r="AE475" s="601"/>
      <c r="AF475" s="600">
        <v>0</v>
      </c>
      <c r="AG475" s="598">
        <v>0</v>
      </c>
      <c r="AH475" s="600">
        <v>0</v>
      </c>
      <c r="AI475" s="598"/>
      <c r="AJ475" s="598"/>
      <c r="AK475" s="600">
        <v>0</v>
      </c>
      <c r="AL475" s="598">
        <v>0</v>
      </c>
      <c r="AM475" s="600">
        <v>0</v>
      </c>
      <c r="AN475" s="598"/>
      <c r="AO475" s="600">
        <v>0</v>
      </c>
      <c r="AP475" s="598">
        <v>0</v>
      </c>
      <c r="AQ475" s="600">
        <v>0</v>
      </c>
      <c r="AR475" s="598">
        <v>0</v>
      </c>
      <c r="AS475" s="695">
        <v>1770</v>
      </c>
      <c r="AT475" s="600">
        <v>1</v>
      </c>
      <c r="AU475" s="602">
        <v>5.6465273856578201E-4</v>
      </c>
      <c r="AV475" s="601">
        <v>1771</v>
      </c>
      <c r="AW475" s="601">
        <v>2480</v>
      </c>
      <c r="AX475" s="598">
        <v>0.71411290322580645</v>
      </c>
      <c r="AY475" s="601"/>
      <c r="AZ475" s="601"/>
      <c r="BA475" s="601"/>
      <c r="BB475" s="600"/>
      <c r="BC475" s="598"/>
      <c r="BD475" s="600"/>
      <c r="BE475" s="598"/>
      <c r="BF475" s="600"/>
      <c r="BG475" s="598"/>
      <c r="BH475" s="600" t="s">
        <v>323</v>
      </c>
      <c r="BI475" s="598"/>
      <c r="BJ475" s="600"/>
      <c r="BK475" s="600"/>
      <c r="BL475" s="600"/>
      <c r="BM475" s="598"/>
      <c r="BN475" s="600"/>
      <c r="BO475" s="598"/>
      <c r="BP475" s="600"/>
      <c r="BQ475" s="598"/>
      <c r="BR475" s="601"/>
      <c r="BS475" s="598"/>
      <c r="BT475" s="600">
        <v>0</v>
      </c>
      <c r="BU475" s="598">
        <v>0</v>
      </c>
      <c r="BV475" s="600">
        <v>0</v>
      </c>
      <c r="BW475" s="598">
        <v>0</v>
      </c>
    </row>
    <row r="476" spans="1:75" s="4" customFormat="1" x14ac:dyDescent="0.2">
      <c r="A476" s="691" t="s">
        <v>124</v>
      </c>
      <c r="B476" s="691" t="s">
        <v>129</v>
      </c>
      <c r="C476" s="691" t="s">
        <v>1035</v>
      </c>
      <c r="D476" s="691" t="s">
        <v>515</v>
      </c>
      <c r="E476" s="691" t="s">
        <v>504</v>
      </c>
      <c r="F476" s="691" t="s">
        <v>505</v>
      </c>
      <c r="G476" s="591" t="s">
        <v>318</v>
      </c>
      <c r="H476" s="591" t="s">
        <v>1109</v>
      </c>
      <c r="I476" s="591" t="s">
        <v>934</v>
      </c>
      <c r="J476" s="10"/>
      <c r="K476" s="692"/>
      <c r="L476" s="692"/>
      <c r="M476" s="693"/>
      <c r="N476" s="692"/>
      <c r="O476" s="692"/>
      <c r="P476" s="692"/>
      <c r="Q476" s="692"/>
      <c r="R476" s="692"/>
      <c r="S476" s="692"/>
      <c r="T476" s="692"/>
      <c r="U476" s="692"/>
      <c r="V476" s="692"/>
      <c r="W476" s="692"/>
      <c r="X476" s="692"/>
      <c r="Y476" s="633"/>
      <c r="Z476" s="694">
        <v>1</v>
      </c>
      <c r="AA476" s="600">
        <v>0</v>
      </c>
      <c r="AB476" s="600">
        <v>2</v>
      </c>
      <c r="AC476" s="123">
        <v>2</v>
      </c>
      <c r="AD476" s="601">
        <v>3586</v>
      </c>
      <c r="AE476" s="601">
        <v>1954</v>
      </c>
      <c r="AF476" s="600">
        <v>1</v>
      </c>
      <c r="AG476" s="598">
        <v>0.5</v>
      </c>
      <c r="AH476" s="600">
        <v>0</v>
      </c>
      <c r="AI476" s="598"/>
      <c r="AJ476" s="598"/>
      <c r="AK476" s="600">
        <v>1</v>
      </c>
      <c r="AL476" s="598">
        <v>1</v>
      </c>
      <c r="AM476" s="600">
        <v>1</v>
      </c>
      <c r="AN476" s="598"/>
      <c r="AO476" s="600">
        <v>1</v>
      </c>
      <c r="AP476" s="598">
        <v>0.5</v>
      </c>
      <c r="AQ476" s="600">
        <v>0</v>
      </c>
      <c r="AR476" s="598">
        <v>0</v>
      </c>
      <c r="AS476" s="695">
        <v>3582</v>
      </c>
      <c r="AT476" s="600">
        <v>4</v>
      </c>
      <c r="AU476" s="602">
        <v>1.1154489682097045E-3</v>
      </c>
      <c r="AV476" s="601">
        <v>3586</v>
      </c>
      <c r="AW476" s="601">
        <v>4950</v>
      </c>
      <c r="AX476" s="598">
        <v>0.72444444444444445</v>
      </c>
      <c r="AY476" s="695">
        <v>3582</v>
      </c>
      <c r="AZ476" s="600">
        <v>4</v>
      </c>
      <c r="BA476" s="601">
        <v>3586</v>
      </c>
      <c r="BB476" s="601">
        <v>1951</v>
      </c>
      <c r="BC476" s="598">
        <v>0.54466778336125066</v>
      </c>
      <c r="BD476" s="600">
        <v>3</v>
      </c>
      <c r="BE476" s="598">
        <v>0.75</v>
      </c>
      <c r="BF476" s="601">
        <v>1954</v>
      </c>
      <c r="BG476" s="598">
        <v>0.54489682097044057</v>
      </c>
      <c r="BH476" s="600">
        <v>15</v>
      </c>
      <c r="BI476" s="598">
        <v>7.6765609007164786E-3</v>
      </c>
      <c r="BJ476" s="600">
        <v>2</v>
      </c>
      <c r="BK476" s="600">
        <v>0</v>
      </c>
      <c r="BL476" s="600">
        <v>2</v>
      </c>
      <c r="BM476" s="598">
        <v>0.13333333333333333</v>
      </c>
      <c r="BN476" s="600">
        <v>0</v>
      </c>
      <c r="BO476" s="598">
        <v>0</v>
      </c>
      <c r="BP476" s="600">
        <v>72</v>
      </c>
      <c r="BQ476" s="598">
        <v>3.6847492323439097E-2</v>
      </c>
      <c r="BR476" s="601">
        <v>72</v>
      </c>
      <c r="BS476" s="598">
        <v>3.6847492323439097E-2</v>
      </c>
      <c r="BT476" s="600">
        <v>0</v>
      </c>
      <c r="BU476" s="598">
        <v>0</v>
      </c>
      <c r="BV476" s="600">
        <v>0</v>
      </c>
      <c r="BW476" s="598">
        <v>0</v>
      </c>
    </row>
    <row r="477" spans="1:75" s="4" customFormat="1" x14ac:dyDescent="0.2">
      <c r="A477" s="691" t="s">
        <v>130</v>
      </c>
      <c r="B477" s="691" t="s">
        <v>131</v>
      </c>
      <c r="C477" s="691" t="s">
        <v>132</v>
      </c>
      <c r="D477" s="691" t="s">
        <v>528</v>
      </c>
      <c r="E477" s="691" t="s">
        <v>504</v>
      </c>
      <c r="F477" s="691" t="s">
        <v>505</v>
      </c>
      <c r="G477" s="591" t="s">
        <v>318</v>
      </c>
      <c r="H477" s="591" t="s">
        <v>937</v>
      </c>
      <c r="I477" s="591" t="s">
        <v>937</v>
      </c>
      <c r="J477" s="10"/>
      <c r="K477" s="692"/>
      <c r="L477" s="692"/>
      <c r="M477" s="693"/>
      <c r="N477" s="692"/>
      <c r="O477" s="692"/>
      <c r="P477" s="692"/>
      <c r="Q477" s="692"/>
      <c r="R477" s="692"/>
      <c r="S477" s="692"/>
      <c r="T477" s="692"/>
      <c r="U477" s="692"/>
      <c r="V477" s="692"/>
      <c r="W477" s="692"/>
      <c r="X477" s="692"/>
      <c r="Y477" s="692" t="s">
        <v>510</v>
      </c>
      <c r="Z477" s="694">
        <v>2</v>
      </c>
      <c r="AA477" s="600">
        <v>2</v>
      </c>
      <c r="AB477" s="600">
        <v>2</v>
      </c>
      <c r="AC477" s="123">
        <v>1</v>
      </c>
      <c r="AD477" s="601">
        <v>5720.5</v>
      </c>
      <c r="AE477" s="601"/>
      <c r="AF477" s="600">
        <v>2</v>
      </c>
      <c r="AG477" s="598">
        <v>1</v>
      </c>
      <c r="AH477" s="600"/>
      <c r="AI477" s="598"/>
      <c r="AJ477" s="598"/>
      <c r="AK477" s="600">
        <v>2</v>
      </c>
      <c r="AL477" s="598">
        <v>1</v>
      </c>
      <c r="AM477" s="600"/>
      <c r="AN477" s="598"/>
      <c r="AO477" s="600"/>
      <c r="AP477" s="598"/>
      <c r="AQ477" s="600"/>
      <c r="AR477" s="598"/>
      <c r="AS477" s="695">
        <v>11440</v>
      </c>
      <c r="AT477" s="600">
        <v>1</v>
      </c>
      <c r="AU477" s="602">
        <v>8.7404947120006994E-5</v>
      </c>
      <c r="AV477" s="601">
        <v>11441</v>
      </c>
      <c r="AW477" s="601">
        <v>16050</v>
      </c>
      <c r="AX477" s="598">
        <v>0.71283489096573205</v>
      </c>
      <c r="AY477" s="601"/>
      <c r="AZ477" s="601"/>
      <c r="BA477" s="601"/>
      <c r="BB477" s="600"/>
      <c r="BC477" s="598"/>
      <c r="BD477" s="600"/>
      <c r="BE477" s="598"/>
      <c r="BF477" s="600"/>
      <c r="BG477" s="598"/>
      <c r="BH477" s="600" t="s">
        <v>323</v>
      </c>
      <c r="BI477" s="598"/>
      <c r="BJ477" s="600"/>
      <c r="BK477" s="600"/>
      <c r="BL477" s="600"/>
      <c r="BM477" s="598"/>
      <c r="BN477" s="600"/>
      <c r="BO477" s="598"/>
      <c r="BP477" s="600"/>
      <c r="BQ477" s="598"/>
      <c r="BR477" s="601"/>
      <c r="BS477" s="598"/>
      <c r="BT477" s="600">
        <v>1</v>
      </c>
      <c r="BU477" s="598">
        <v>0.5</v>
      </c>
      <c r="BV477" s="600">
        <v>1</v>
      </c>
      <c r="BW477" s="598">
        <v>0.5</v>
      </c>
    </row>
    <row r="478" spans="1:75" s="4" customFormat="1" x14ac:dyDescent="0.2">
      <c r="A478" s="691" t="s">
        <v>130</v>
      </c>
      <c r="B478" s="691" t="s">
        <v>131</v>
      </c>
      <c r="C478" s="691" t="s">
        <v>133</v>
      </c>
      <c r="D478" s="691" t="s">
        <v>528</v>
      </c>
      <c r="E478" s="691" t="s">
        <v>504</v>
      </c>
      <c r="F478" s="691" t="s">
        <v>505</v>
      </c>
      <c r="G478" s="591" t="s">
        <v>318</v>
      </c>
      <c r="H478" s="591" t="s">
        <v>937</v>
      </c>
      <c r="I478" s="591" t="s">
        <v>937</v>
      </c>
      <c r="J478" s="10"/>
      <c r="K478" s="692"/>
      <c r="L478" s="692"/>
      <c r="M478" s="693"/>
      <c r="N478" s="692"/>
      <c r="O478" s="692"/>
      <c r="P478" s="692"/>
      <c r="Q478" s="692"/>
      <c r="R478" s="692"/>
      <c r="S478" s="692"/>
      <c r="T478" s="692"/>
      <c r="U478" s="692"/>
      <c r="V478" s="692"/>
      <c r="W478" s="692"/>
      <c r="X478" s="692"/>
      <c r="Y478" s="692" t="s">
        <v>510</v>
      </c>
      <c r="Z478" s="694">
        <v>1</v>
      </c>
      <c r="AA478" s="694">
        <v>1</v>
      </c>
      <c r="AB478" s="694">
        <v>1</v>
      </c>
      <c r="AC478" s="123">
        <v>1</v>
      </c>
      <c r="AD478" s="601">
        <v>2227</v>
      </c>
      <c r="AE478" s="601"/>
      <c r="AF478" s="600">
        <v>0</v>
      </c>
      <c r="AG478" s="598">
        <v>0</v>
      </c>
      <c r="AH478" s="600"/>
      <c r="AI478" s="598"/>
      <c r="AJ478" s="598"/>
      <c r="AK478" s="600">
        <v>0</v>
      </c>
      <c r="AL478" s="598">
        <v>0</v>
      </c>
      <c r="AM478" s="600"/>
      <c r="AN478" s="598"/>
      <c r="AO478" s="600"/>
      <c r="AP478" s="598"/>
      <c r="AQ478" s="600"/>
      <c r="AR478" s="598"/>
      <c r="AS478" s="695">
        <v>2214</v>
      </c>
      <c r="AT478" s="600">
        <v>13</v>
      </c>
      <c r="AU478" s="602">
        <v>5.8374494836102376E-3</v>
      </c>
      <c r="AV478" s="601">
        <v>2227</v>
      </c>
      <c r="AW478" s="601">
        <v>3360</v>
      </c>
      <c r="AX478" s="598">
        <v>0.66279761904761902</v>
      </c>
      <c r="AY478" s="601"/>
      <c r="AZ478" s="601"/>
      <c r="BA478" s="601"/>
      <c r="BB478" s="600"/>
      <c r="BC478" s="598"/>
      <c r="BD478" s="600"/>
      <c r="BE478" s="598"/>
      <c r="BF478" s="600"/>
      <c r="BG478" s="598"/>
      <c r="BH478" s="600" t="s">
        <v>323</v>
      </c>
      <c r="BI478" s="598"/>
      <c r="BJ478" s="600"/>
      <c r="BK478" s="600"/>
      <c r="BL478" s="600"/>
      <c r="BM478" s="598"/>
      <c r="BN478" s="600"/>
      <c r="BO478" s="598"/>
      <c r="BP478" s="600"/>
      <c r="BQ478" s="598"/>
      <c r="BR478" s="601"/>
      <c r="BS478" s="598"/>
      <c r="BT478" s="600">
        <v>0</v>
      </c>
      <c r="BU478" s="598">
        <v>0</v>
      </c>
      <c r="BV478" s="600">
        <v>0</v>
      </c>
      <c r="BW478" s="598">
        <v>0</v>
      </c>
    </row>
    <row r="479" spans="1:75" s="4" customFormat="1" x14ac:dyDescent="0.2">
      <c r="A479" s="691" t="s">
        <v>130</v>
      </c>
      <c r="B479" s="691" t="s">
        <v>131</v>
      </c>
      <c r="C479" s="691" t="s">
        <v>134</v>
      </c>
      <c r="D479" s="691" t="s">
        <v>528</v>
      </c>
      <c r="E479" s="691" t="s">
        <v>504</v>
      </c>
      <c r="F479" s="691" t="s">
        <v>505</v>
      </c>
      <c r="G479" s="591" t="s">
        <v>318</v>
      </c>
      <c r="H479" s="591" t="s">
        <v>937</v>
      </c>
      <c r="I479" s="591" t="s">
        <v>937</v>
      </c>
      <c r="J479" s="10"/>
      <c r="K479" s="692"/>
      <c r="L479" s="692"/>
      <c r="M479" s="693"/>
      <c r="N479" s="692"/>
      <c r="O479" s="692"/>
      <c r="P479" s="692"/>
      <c r="Q479" s="692"/>
      <c r="R479" s="692"/>
      <c r="S479" s="692"/>
      <c r="T479" s="692"/>
      <c r="U479" s="692"/>
      <c r="V479" s="692"/>
      <c r="W479" s="692"/>
      <c r="X479" s="692"/>
      <c r="Y479" s="692" t="s">
        <v>510</v>
      </c>
      <c r="Z479" s="694">
        <v>1</v>
      </c>
      <c r="AA479" s="694">
        <v>1</v>
      </c>
      <c r="AB479" s="694">
        <v>1</v>
      </c>
      <c r="AC479" s="123">
        <v>1</v>
      </c>
      <c r="AD479" s="601">
        <v>5355</v>
      </c>
      <c r="AE479" s="601"/>
      <c r="AF479" s="600">
        <v>1</v>
      </c>
      <c r="AG479" s="598">
        <v>1</v>
      </c>
      <c r="AH479" s="600"/>
      <c r="AI479" s="598"/>
      <c r="AJ479" s="598"/>
      <c r="AK479" s="600">
        <v>1</v>
      </c>
      <c r="AL479" s="598">
        <v>1</v>
      </c>
      <c r="AM479" s="600"/>
      <c r="AN479" s="598"/>
      <c r="AO479" s="600"/>
      <c r="AP479" s="598"/>
      <c r="AQ479" s="600"/>
      <c r="AR479" s="598"/>
      <c r="AS479" s="695">
        <v>5352</v>
      </c>
      <c r="AT479" s="600">
        <v>3</v>
      </c>
      <c r="AU479" s="602">
        <v>5.602240896358543E-4</v>
      </c>
      <c r="AV479" s="601">
        <v>5355</v>
      </c>
      <c r="AW479" s="601">
        <v>7430</v>
      </c>
      <c r="AX479" s="598">
        <v>0.72072678331090179</v>
      </c>
      <c r="AY479" s="601"/>
      <c r="AZ479" s="601"/>
      <c r="BA479" s="601"/>
      <c r="BB479" s="600"/>
      <c r="BC479" s="598"/>
      <c r="BD479" s="600"/>
      <c r="BE479" s="598"/>
      <c r="BF479" s="600"/>
      <c r="BG479" s="598"/>
      <c r="BH479" s="600" t="s">
        <v>323</v>
      </c>
      <c r="BI479" s="598"/>
      <c r="BJ479" s="600"/>
      <c r="BK479" s="600"/>
      <c r="BL479" s="600"/>
      <c r="BM479" s="598"/>
      <c r="BN479" s="600"/>
      <c r="BO479" s="598"/>
      <c r="BP479" s="600"/>
      <c r="BQ479" s="598"/>
      <c r="BR479" s="601"/>
      <c r="BS479" s="598"/>
      <c r="BT479" s="600">
        <v>0</v>
      </c>
      <c r="BU479" s="598">
        <v>0</v>
      </c>
      <c r="BV479" s="600">
        <v>0</v>
      </c>
      <c r="BW479" s="598">
        <v>0</v>
      </c>
    </row>
    <row r="480" spans="1:75" s="4" customFormat="1" x14ac:dyDescent="0.2">
      <c r="A480" s="691" t="s">
        <v>130</v>
      </c>
      <c r="B480" s="691" t="s">
        <v>131</v>
      </c>
      <c r="C480" s="691" t="s">
        <v>135</v>
      </c>
      <c r="D480" s="691" t="s">
        <v>528</v>
      </c>
      <c r="E480" s="691" t="s">
        <v>504</v>
      </c>
      <c r="F480" s="691" t="s">
        <v>505</v>
      </c>
      <c r="G480" s="591" t="s">
        <v>318</v>
      </c>
      <c r="H480" s="591" t="s">
        <v>937</v>
      </c>
      <c r="I480" s="591" t="s">
        <v>937</v>
      </c>
      <c r="J480" s="10"/>
      <c r="K480" s="692"/>
      <c r="L480" s="692"/>
      <c r="M480" s="693"/>
      <c r="N480" s="692"/>
      <c r="O480" s="692"/>
      <c r="P480" s="692"/>
      <c r="Q480" s="692"/>
      <c r="R480" s="692"/>
      <c r="S480" s="692"/>
      <c r="T480" s="692"/>
      <c r="U480" s="692"/>
      <c r="V480" s="692"/>
      <c r="W480" s="692"/>
      <c r="X480" s="692"/>
      <c r="Y480" s="633"/>
      <c r="Z480" s="694">
        <v>6</v>
      </c>
      <c r="AA480" s="600">
        <v>0</v>
      </c>
      <c r="AB480" s="600">
        <v>17</v>
      </c>
      <c r="AC480" s="123">
        <v>2.8333333333333335</v>
      </c>
      <c r="AD480" s="601">
        <v>6287.333333333333</v>
      </c>
      <c r="AE480" s="601">
        <v>3233.3333333333335</v>
      </c>
      <c r="AF480" s="600">
        <v>3</v>
      </c>
      <c r="AG480" s="598">
        <v>0.17647058823529413</v>
      </c>
      <c r="AH480" s="600"/>
      <c r="AI480" s="598"/>
      <c r="AJ480" s="598"/>
      <c r="AK480" s="600">
        <v>2</v>
      </c>
      <c r="AL480" s="598">
        <v>0.33333333333333331</v>
      </c>
      <c r="AM480" s="600"/>
      <c r="AN480" s="598"/>
      <c r="AO480" s="600"/>
      <c r="AP480" s="598"/>
      <c r="AQ480" s="600"/>
      <c r="AR480" s="598"/>
      <c r="AS480" s="695">
        <v>37691</v>
      </c>
      <c r="AT480" s="600">
        <v>33</v>
      </c>
      <c r="AU480" s="602">
        <v>8.7477467924928424E-4</v>
      </c>
      <c r="AV480" s="601">
        <v>37724</v>
      </c>
      <c r="AW480" s="601">
        <v>52000</v>
      </c>
      <c r="AX480" s="598">
        <v>0.72546153846153849</v>
      </c>
      <c r="AY480" s="695">
        <v>37691</v>
      </c>
      <c r="AZ480" s="600">
        <v>33</v>
      </c>
      <c r="BA480" s="601">
        <v>37724</v>
      </c>
      <c r="BB480" s="601">
        <v>19396</v>
      </c>
      <c r="BC480" s="598">
        <v>0.51460560876601846</v>
      </c>
      <c r="BD480" s="600">
        <v>4</v>
      </c>
      <c r="BE480" s="598">
        <v>0.12121212121212122</v>
      </c>
      <c r="BF480" s="601">
        <v>19400</v>
      </c>
      <c r="BG480" s="598">
        <v>0.5142614781041247</v>
      </c>
      <c r="BH480" s="600">
        <v>107</v>
      </c>
      <c r="BI480" s="598">
        <v>5.5154639175257732E-3</v>
      </c>
      <c r="BJ480" s="600">
        <v>84</v>
      </c>
      <c r="BK480" s="600">
        <v>12</v>
      </c>
      <c r="BL480" s="600">
        <v>96</v>
      </c>
      <c r="BM480" s="598">
        <v>0.89719626168224298</v>
      </c>
      <c r="BN480" s="600">
        <v>104</v>
      </c>
      <c r="BO480" s="598">
        <v>5.3608247422680414E-3</v>
      </c>
      <c r="BP480" s="600">
        <v>1635</v>
      </c>
      <c r="BQ480" s="598">
        <v>8.4278350515463923E-2</v>
      </c>
      <c r="BR480" s="601">
        <v>1739</v>
      </c>
      <c r="BS480" s="598">
        <v>8.9639175257731962E-2</v>
      </c>
      <c r="BT480" s="600">
        <v>4</v>
      </c>
      <c r="BU480" s="598">
        <v>0.23529411764705882</v>
      </c>
      <c r="BV480" s="600">
        <v>2</v>
      </c>
      <c r="BW480" s="598">
        <v>0.33333333333333331</v>
      </c>
    </row>
    <row r="481" spans="1:75" s="4" customFormat="1" x14ac:dyDescent="0.2">
      <c r="A481" s="691" t="s">
        <v>130</v>
      </c>
      <c r="B481" s="691" t="s">
        <v>131</v>
      </c>
      <c r="C481" s="691" t="s">
        <v>625</v>
      </c>
      <c r="D481" s="691" t="s">
        <v>528</v>
      </c>
      <c r="E481" s="691" t="s">
        <v>504</v>
      </c>
      <c r="F481" s="691" t="s">
        <v>505</v>
      </c>
      <c r="G481" s="591" t="s">
        <v>318</v>
      </c>
      <c r="H481" s="591" t="s">
        <v>937</v>
      </c>
      <c r="I481" s="591" t="s">
        <v>937</v>
      </c>
      <c r="J481" s="10"/>
      <c r="K481" s="692"/>
      <c r="L481" s="692"/>
      <c r="M481" s="693"/>
      <c r="N481" s="692"/>
      <c r="O481" s="692"/>
      <c r="P481" s="692"/>
      <c r="Q481" s="692"/>
      <c r="R481" s="692"/>
      <c r="S481" s="692"/>
      <c r="T481" s="692"/>
      <c r="U481" s="692"/>
      <c r="V481" s="692"/>
      <c r="W481" s="692"/>
      <c r="X481" s="692"/>
      <c r="Y481" s="692" t="s">
        <v>510</v>
      </c>
      <c r="Z481" s="694">
        <v>1</v>
      </c>
      <c r="AA481" s="694">
        <v>1</v>
      </c>
      <c r="AB481" s="694">
        <v>1</v>
      </c>
      <c r="AC481" s="123">
        <v>1</v>
      </c>
      <c r="AD481" s="601">
        <v>4359</v>
      </c>
      <c r="AE481" s="601"/>
      <c r="AF481" s="600">
        <v>1</v>
      </c>
      <c r="AG481" s="598">
        <v>1</v>
      </c>
      <c r="AH481" s="600"/>
      <c r="AI481" s="598"/>
      <c r="AJ481" s="598"/>
      <c r="AK481" s="600">
        <v>1</v>
      </c>
      <c r="AL481" s="598">
        <v>1</v>
      </c>
      <c r="AM481" s="600"/>
      <c r="AN481" s="598"/>
      <c r="AO481" s="600"/>
      <c r="AP481" s="598"/>
      <c r="AQ481" s="600"/>
      <c r="AR481" s="598"/>
      <c r="AS481" s="695">
        <v>4359</v>
      </c>
      <c r="AT481" s="600">
        <v>0</v>
      </c>
      <c r="AU481" s="602">
        <v>0</v>
      </c>
      <c r="AV481" s="601">
        <v>4359</v>
      </c>
      <c r="AW481" s="601">
        <v>6490</v>
      </c>
      <c r="AX481" s="598">
        <v>0.67164869029275809</v>
      </c>
      <c r="AY481" s="601"/>
      <c r="AZ481" s="601"/>
      <c r="BA481" s="601"/>
      <c r="BB481" s="600"/>
      <c r="BC481" s="598"/>
      <c r="BD481" s="600"/>
      <c r="BE481" s="598"/>
      <c r="BF481" s="600"/>
      <c r="BG481" s="598"/>
      <c r="BH481" s="600" t="s">
        <v>323</v>
      </c>
      <c r="BI481" s="598"/>
      <c r="BJ481" s="600"/>
      <c r="BK481" s="600"/>
      <c r="BL481" s="600"/>
      <c r="BM481" s="598"/>
      <c r="BN481" s="600"/>
      <c r="BO481" s="598"/>
      <c r="BP481" s="600"/>
      <c r="BQ481" s="598"/>
      <c r="BR481" s="601"/>
      <c r="BS481" s="598"/>
      <c r="BT481" s="600">
        <v>0</v>
      </c>
      <c r="BU481" s="598">
        <v>0</v>
      </c>
      <c r="BV481" s="600">
        <v>0</v>
      </c>
      <c r="BW481" s="598">
        <v>0</v>
      </c>
    </row>
    <row r="482" spans="1:75" s="4" customFormat="1" x14ac:dyDescent="0.2">
      <c r="A482" s="691" t="s">
        <v>130</v>
      </c>
      <c r="B482" s="691" t="s">
        <v>131</v>
      </c>
      <c r="C482" s="691" t="s">
        <v>513</v>
      </c>
      <c r="D482" s="691" t="s">
        <v>528</v>
      </c>
      <c r="E482" s="691" t="s">
        <v>504</v>
      </c>
      <c r="F482" s="691" t="s">
        <v>505</v>
      </c>
      <c r="G482" s="591" t="s">
        <v>318</v>
      </c>
      <c r="H482" s="591" t="s">
        <v>937</v>
      </c>
      <c r="I482" s="591" t="s">
        <v>937</v>
      </c>
      <c r="J482" s="10"/>
      <c r="K482" s="692"/>
      <c r="L482" s="692"/>
      <c r="M482" s="693"/>
      <c r="N482" s="692"/>
      <c r="O482" s="692"/>
      <c r="P482" s="692"/>
      <c r="Q482" s="692"/>
      <c r="R482" s="692"/>
      <c r="S482" s="692"/>
      <c r="T482" s="692"/>
      <c r="U482" s="692"/>
      <c r="V482" s="692"/>
      <c r="W482" s="692"/>
      <c r="X482" s="692"/>
      <c r="Y482" s="633"/>
      <c r="Z482" s="694">
        <v>1</v>
      </c>
      <c r="AA482" s="600">
        <v>0</v>
      </c>
      <c r="AB482" s="600">
        <v>3</v>
      </c>
      <c r="AC482" s="123">
        <v>3</v>
      </c>
      <c r="AD482" s="601">
        <v>5075</v>
      </c>
      <c r="AE482" s="601">
        <v>2372</v>
      </c>
      <c r="AF482" s="600">
        <v>0</v>
      </c>
      <c r="AG482" s="598">
        <v>0</v>
      </c>
      <c r="AH482" s="600"/>
      <c r="AI482" s="598"/>
      <c r="AJ482" s="598"/>
      <c r="AK482" s="600">
        <v>0</v>
      </c>
      <c r="AL482" s="598">
        <v>0</v>
      </c>
      <c r="AM482" s="600"/>
      <c r="AN482" s="598"/>
      <c r="AO482" s="600"/>
      <c r="AP482" s="598"/>
      <c r="AQ482" s="600"/>
      <c r="AR482" s="598"/>
      <c r="AS482" s="695">
        <v>5068</v>
      </c>
      <c r="AT482" s="600">
        <v>7</v>
      </c>
      <c r="AU482" s="602">
        <v>1.3793103448275861E-3</v>
      </c>
      <c r="AV482" s="601">
        <v>5075</v>
      </c>
      <c r="AW482" s="601">
        <v>7640</v>
      </c>
      <c r="AX482" s="598">
        <v>0.66426701570680624</v>
      </c>
      <c r="AY482" s="695">
        <v>5068</v>
      </c>
      <c r="AZ482" s="600">
        <v>7</v>
      </c>
      <c r="BA482" s="601">
        <v>5075</v>
      </c>
      <c r="BB482" s="601">
        <v>2367</v>
      </c>
      <c r="BC482" s="598">
        <v>0.46704814522494081</v>
      </c>
      <c r="BD482" s="600">
        <v>5</v>
      </c>
      <c r="BE482" s="598">
        <v>0.7142857142857143</v>
      </c>
      <c r="BF482" s="601">
        <v>2372</v>
      </c>
      <c r="BG482" s="598">
        <v>0.46738916256157637</v>
      </c>
      <c r="BH482" s="600">
        <v>6</v>
      </c>
      <c r="BI482" s="598">
        <v>2.5295109612141651E-3</v>
      </c>
      <c r="BJ482" s="600">
        <v>4</v>
      </c>
      <c r="BK482" s="600">
        <v>0</v>
      </c>
      <c r="BL482" s="600">
        <v>4</v>
      </c>
      <c r="BM482" s="598">
        <v>0.66666666666666663</v>
      </c>
      <c r="BN482" s="600">
        <v>9</v>
      </c>
      <c r="BO482" s="598">
        <v>3.7942664418212477E-3</v>
      </c>
      <c r="BP482" s="600">
        <v>155</v>
      </c>
      <c r="BQ482" s="598">
        <v>6.5345699831365942E-2</v>
      </c>
      <c r="BR482" s="601">
        <v>164</v>
      </c>
      <c r="BS482" s="598">
        <v>6.9139966273187178E-2</v>
      </c>
      <c r="BT482" s="600">
        <v>0</v>
      </c>
      <c r="BU482" s="598">
        <v>0</v>
      </c>
      <c r="BV482" s="600">
        <v>0</v>
      </c>
      <c r="BW482" s="598">
        <v>0</v>
      </c>
    </row>
    <row r="483" spans="1:75" s="4" customFormat="1" x14ac:dyDescent="0.2">
      <c r="A483" s="691" t="s">
        <v>136</v>
      </c>
      <c r="B483" s="691" t="s">
        <v>137</v>
      </c>
      <c r="C483" s="691" t="s">
        <v>502</v>
      </c>
      <c r="D483" s="691" t="s">
        <v>509</v>
      </c>
      <c r="E483" s="691" t="s">
        <v>504</v>
      </c>
      <c r="F483" s="691" t="s">
        <v>519</v>
      </c>
      <c r="G483" s="591" t="s">
        <v>925</v>
      </c>
      <c r="H483" s="591" t="s">
        <v>1112</v>
      </c>
      <c r="I483" s="591" t="s">
        <v>934</v>
      </c>
      <c r="J483" s="10"/>
      <c r="K483" s="692" t="s">
        <v>1211</v>
      </c>
      <c r="L483" s="692"/>
      <c r="M483" s="721" t="s">
        <v>1375</v>
      </c>
      <c r="N483" s="692" t="s">
        <v>1211</v>
      </c>
      <c r="O483" s="692"/>
      <c r="P483" s="692" t="s">
        <v>1211</v>
      </c>
      <c r="Q483" s="692"/>
      <c r="R483" s="692" t="s">
        <v>1217</v>
      </c>
      <c r="S483" s="700">
        <v>6191</v>
      </c>
      <c r="T483" s="696">
        <v>69</v>
      </c>
      <c r="U483" s="696">
        <v>11</v>
      </c>
      <c r="V483" s="696">
        <v>50</v>
      </c>
      <c r="W483" s="696">
        <v>33</v>
      </c>
      <c r="X483" s="696">
        <v>12</v>
      </c>
      <c r="Y483" s="633"/>
      <c r="Z483" s="694">
        <v>1</v>
      </c>
      <c r="AA483" s="601">
        <v>0</v>
      </c>
      <c r="AB483" s="601">
        <v>3</v>
      </c>
      <c r="AC483" s="123">
        <v>3</v>
      </c>
      <c r="AD483" s="601">
        <v>6191</v>
      </c>
      <c r="AE483" s="601">
        <v>3541</v>
      </c>
      <c r="AF483" s="601">
        <v>3</v>
      </c>
      <c r="AG483" s="598">
        <v>1</v>
      </c>
      <c r="AH483" s="603">
        <v>3</v>
      </c>
      <c r="AI483" s="598"/>
      <c r="AJ483" s="598" t="s">
        <v>310</v>
      </c>
      <c r="AK483" s="601">
        <v>0</v>
      </c>
      <c r="AL483" s="598">
        <v>0</v>
      </c>
      <c r="AM483" s="601">
        <v>1</v>
      </c>
      <c r="AN483" s="598"/>
      <c r="AO483" s="600"/>
      <c r="AP483" s="598"/>
      <c r="AQ483" s="600"/>
      <c r="AR483" s="598"/>
      <c r="AS483" s="695">
        <v>6180</v>
      </c>
      <c r="AT483" s="601">
        <v>11</v>
      </c>
      <c r="AU483" s="602">
        <v>1.7767727346147634E-3</v>
      </c>
      <c r="AV483" s="601">
        <v>6191</v>
      </c>
      <c r="AW483" s="601">
        <v>9090</v>
      </c>
      <c r="AX483" s="598">
        <v>0.68107810781078104</v>
      </c>
      <c r="AY483" s="695">
        <v>6180</v>
      </c>
      <c r="AZ483" s="601">
        <v>11</v>
      </c>
      <c r="BA483" s="601">
        <v>6191</v>
      </c>
      <c r="BB483" s="601">
        <v>3519</v>
      </c>
      <c r="BC483" s="598">
        <v>0.56941747572815538</v>
      </c>
      <c r="BD483" s="601">
        <v>22</v>
      </c>
      <c r="BE483" s="598">
        <v>2</v>
      </c>
      <c r="BF483" s="601">
        <v>3541</v>
      </c>
      <c r="BG483" s="598">
        <v>0.57195929575189797</v>
      </c>
      <c r="BH483" s="601">
        <v>50</v>
      </c>
      <c r="BI483" s="598">
        <v>1.4120304998587969E-2</v>
      </c>
      <c r="BJ483" s="601">
        <v>33</v>
      </c>
      <c r="BK483" s="601">
        <v>12</v>
      </c>
      <c r="BL483" s="600">
        <v>45</v>
      </c>
      <c r="BM483" s="598">
        <v>0.9</v>
      </c>
      <c r="BN483" s="601">
        <v>1</v>
      </c>
      <c r="BO483" s="598">
        <v>2.8240609997175941E-4</v>
      </c>
      <c r="BP483" s="601">
        <v>61</v>
      </c>
      <c r="BQ483" s="598">
        <v>1.7226772098277322E-2</v>
      </c>
      <c r="BR483" s="601">
        <v>62</v>
      </c>
      <c r="BS483" s="598">
        <v>1.7509178198249081E-2</v>
      </c>
      <c r="BT483" s="601">
        <v>0</v>
      </c>
      <c r="BU483" s="598">
        <v>0</v>
      </c>
      <c r="BV483" s="601">
        <v>0</v>
      </c>
      <c r="BW483" s="598">
        <v>0</v>
      </c>
    </row>
    <row r="484" spans="1:75" s="4" customFormat="1" x14ac:dyDescent="0.2">
      <c r="A484" s="691" t="s">
        <v>136</v>
      </c>
      <c r="B484" s="691" t="s">
        <v>137</v>
      </c>
      <c r="C484" s="691" t="s">
        <v>138</v>
      </c>
      <c r="D484" s="691" t="s">
        <v>515</v>
      </c>
      <c r="E484" s="691" t="s">
        <v>504</v>
      </c>
      <c r="F484" s="691" t="s">
        <v>519</v>
      </c>
      <c r="G484" s="591" t="s">
        <v>925</v>
      </c>
      <c r="H484" s="591" t="s">
        <v>1112</v>
      </c>
      <c r="I484" s="591" t="s">
        <v>934</v>
      </c>
      <c r="J484" s="10"/>
      <c r="K484" s="692"/>
      <c r="L484" s="692"/>
      <c r="M484" s="693"/>
      <c r="N484" s="692"/>
      <c r="O484" s="692"/>
      <c r="P484" s="692"/>
      <c r="Q484" s="692"/>
      <c r="R484" s="692"/>
      <c r="S484" s="692"/>
      <c r="T484" s="692"/>
      <c r="U484" s="692"/>
      <c r="V484" s="692"/>
      <c r="W484" s="692"/>
      <c r="X484" s="692"/>
      <c r="Y484" s="633"/>
      <c r="Z484" s="694">
        <v>4</v>
      </c>
      <c r="AA484" s="601">
        <v>0</v>
      </c>
      <c r="AB484" s="601">
        <v>6</v>
      </c>
      <c r="AC484" s="123">
        <v>1.5</v>
      </c>
      <c r="AD484" s="601">
        <v>587.75</v>
      </c>
      <c r="AE484" s="601">
        <v>301.5</v>
      </c>
      <c r="AF484" s="601">
        <v>5</v>
      </c>
      <c r="AG484" s="598">
        <v>0.83333333333333337</v>
      </c>
      <c r="AH484" s="603">
        <v>1</v>
      </c>
      <c r="AI484" s="598" t="s">
        <v>1215</v>
      </c>
      <c r="AJ484" s="598"/>
      <c r="AK484" s="601">
        <v>3</v>
      </c>
      <c r="AL484" s="598">
        <v>0.75</v>
      </c>
      <c r="AM484" s="601">
        <v>3</v>
      </c>
      <c r="AN484" s="598"/>
      <c r="AO484" s="601">
        <v>0</v>
      </c>
      <c r="AP484" s="598">
        <v>0</v>
      </c>
      <c r="AQ484" s="601">
        <v>0</v>
      </c>
      <c r="AR484" s="598">
        <v>0</v>
      </c>
      <c r="AS484" s="695">
        <v>2345</v>
      </c>
      <c r="AT484" s="601">
        <v>6</v>
      </c>
      <c r="AU484" s="602">
        <v>2.5521054870267972E-3</v>
      </c>
      <c r="AV484" s="601">
        <v>2351</v>
      </c>
      <c r="AW484" s="601">
        <v>3600</v>
      </c>
      <c r="AX484" s="598">
        <v>0.6530555555555555</v>
      </c>
      <c r="AY484" s="695">
        <v>2345</v>
      </c>
      <c r="AZ484" s="601">
        <v>6</v>
      </c>
      <c r="BA484" s="601">
        <v>2351</v>
      </c>
      <c r="BB484" s="601">
        <v>1195</v>
      </c>
      <c r="BC484" s="598">
        <v>0.50959488272921105</v>
      </c>
      <c r="BD484" s="601">
        <v>11</v>
      </c>
      <c r="BE484" s="598">
        <v>1.8333333333333333</v>
      </c>
      <c r="BF484" s="601">
        <v>1206</v>
      </c>
      <c r="BG484" s="598">
        <v>0.51297320289238624</v>
      </c>
      <c r="BH484" s="601">
        <v>14</v>
      </c>
      <c r="BI484" s="598">
        <v>1.1608623548922056E-2</v>
      </c>
      <c r="BJ484" s="601">
        <v>7</v>
      </c>
      <c r="BK484" s="601">
        <v>5</v>
      </c>
      <c r="BL484" s="600">
        <v>12</v>
      </c>
      <c r="BM484" s="598">
        <v>0.8571428571428571</v>
      </c>
      <c r="BN484" s="601">
        <v>3</v>
      </c>
      <c r="BO484" s="598">
        <v>2.4875621890547263E-3</v>
      </c>
      <c r="BP484" s="601">
        <v>29</v>
      </c>
      <c r="BQ484" s="598">
        <v>2.404643449419569E-2</v>
      </c>
      <c r="BR484" s="601">
        <v>32</v>
      </c>
      <c r="BS484" s="598">
        <v>2.6533996683250415E-2</v>
      </c>
      <c r="BT484" s="601">
        <v>0</v>
      </c>
      <c r="BU484" s="598">
        <v>0</v>
      </c>
      <c r="BV484" s="601">
        <v>0</v>
      </c>
      <c r="BW484" s="598">
        <v>0</v>
      </c>
    </row>
    <row r="485" spans="1:75" s="4" customFormat="1" x14ac:dyDescent="0.2">
      <c r="A485" s="691" t="s">
        <v>136</v>
      </c>
      <c r="B485" s="691" t="s">
        <v>137</v>
      </c>
      <c r="C485" s="691" t="s">
        <v>139</v>
      </c>
      <c r="D485" s="691" t="s">
        <v>515</v>
      </c>
      <c r="E485" s="691" t="s">
        <v>504</v>
      </c>
      <c r="F485" s="691" t="s">
        <v>519</v>
      </c>
      <c r="G485" s="591" t="s">
        <v>925</v>
      </c>
      <c r="H485" s="591" t="s">
        <v>1112</v>
      </c>
      <c r="I485" s="591" t="s">
        <v>934</v>
      </c>
      <c r="J485" s="10"/>
      <c r="K485" s="692"/>
      <c r="L485" s="692"/>
      <c r="M485" s="693"/>
      <c r="N485" s="692"/>
      <c r="O485" s="692"/>
      <c r="P485" s="692"/>
      <c r="Q485" s="692"/>
      <c r="R485" s="692"/>
      <c r="S485" s="692"/>
      <c r="T485" s="692"/>
      <c r="U485" s="692"/>
      <c r="V485" s="692"/>
      <c r="W485" s="692"/>
      <c r="X485" s="692"/>
      <c r="Y485" s="633"/>
      <c r="Z485" s="694">
        <v>5</v>
      </c>
      <c r="AA485" s="601">
        <v>0</v>
      </c>
      <c r="AB485" s="601">
        <v>10</v>
      </c>
      <c r="AC485" s="123">
        <v>2</v>
      </c>
      <c r="AD485" s="601">
        <v>768</v>
      </c>
      <c r="AE485" s="601">
        <v>453.6</v>
      </c>
      <c r="AF485" s="601">
        <v>5</v>
      </c>
      <c r="AG485" s="598">
        <v>0.5</v>
      </c>
      <c r="AH485" s="603">
        <v>2</v>
      </c>
      <c r="AI485" s="598"/>
      <c r="AJ485" s="598"/>
      <c r="AK485" s="601">
        <v>3</v>
      </c>
      <c r="AL485" s="598">
        <v>0.6</v>
      </c>
      <c r="AM485" s="601">
        <v>3</v>
      </c>
      <c r="AN485" s="598"/>
      <c r="AO485" s="601">
        <v>0</v>
      </c>
      <c r="AP485" s="598">
        <v>0</v>
      </c>
      <c r="AQ485" s="601">
        <v>0</v>
      </c>
      <c r="AR485" s="598">
        <v>0</v>
      </c>
      <c r="AS485" s="695">
        <v>3835</v>
      </c>
      <c r="AT485" s="601">
        <v>5</v>
      </c>
      <c r="AU485" s="602">
        <v>1.3020833333333333E-3</v>
      </c>
      <c r="AV485" s="601">
        <v>3840</v>
      </c>
      <c r="AW485" s="601">
        <v>5490</v>
      </c>
      <c r="AX485" s="598">
        <v>0.69945355191256831</v>
      </c>
      <c r="AY485" s="695">
        <v>3835</v>
      </c>
      <c r="AZ485" s="601">
        <v>5</v>
      </c>
      <c r="BA485" s="601">
        <v>3840</v>
      </c>
      <c r="BB485" s="601">
        <v>2257</v>
      </c>
      <c r="BC485" s="598">
        <v>0.5885267275097783</v>
      </c>
      <c r="BD485" s="601">
        <v>11</v>
      </c>
      <c r="BE485" s="598">
        <v>2.2000000000000002</v>
      </c>
      <c r="BF485" s="601">
        <v>2268</v>
      </c>
      <c r="BG485" s="598">
        <v>0.59062499999999996</v>
      </c>
      <c r="BH485" s="601">
        <v>36</v>
      </c>
      <c r="BI485" s="598">
        <v>1.5873015873015872E-2</v>
      </c>
      <c r="BJ485" s="601">
        <v>26</v>
      </c>
      <c r="BK485" s="601">
        <v>7</v>
      </c>
      <c r="BL485" s="600">
        <v>33</v>
      </c>
      <c r="BM485" s="598">
        <v>0.91666666666666663</v>
      </c>
      <c r="BN485" s="601">
        <v>8</v>
      </c>
      <c r="BO485" s="598">
        <v>3.5273368606701938E-3</v>
      </c>
      <c r="BP485" s="601">
        <v>5</v>
      </c>
      <c r="BQ485" s="598">
        <v>2.2045855379188711E-3</v>
      </c>
      <c r="BR485" s="601">
        <v>13</v>
      </c>
      <c r="BS485" s="598">
        <v>5.7319223985890649E-3</v>
      </c>
      <c r="BT485" s="601">
        <v>2</v>
      </c>
      <c r="BU485" s="598">
        <v>0.2</v>
      </c>
      <c r="BV485" s="601">
        <v>2</v>
      </c>
      <c r="BW485" s="598">
        <v>0.4</v>
      </c>
    </row>
    <row r="486" spans="1:75" s="4" customFormat="1" x14ac:dyDescent="0.2">
      <c r="A486" s="691" t="s">
        <v>140</v>
      </c>
      <c r="B486" s="691" t="s">
        <v>141</v>
      </c>
      <c r="C486" s="691" t="s">
        <v>502</v>
      </c>
      <c r="D486" s="691" t="s">
        <v>507</v>
      </c>
      <c r="E486" s="691" t="s">
        <v>504</v>
      </c>
      <c r="F486" s="691" t="s">
        <v>519</v>
      </c>
      <c r="G486" s="591" t="s">
        <v>924</v>
      </c>
      <c r="H486" s="591" t="s">
        <v>1112</v>
      </c>
      <c r="I486" s="591" t="s">
        <v>934</v>
      </c>
      <c r="J486" s="10"/>
      <c r="K486" s="692"/>
      <c r="L486" s="692"/>
      <c r="M486" s="693"/>
      <c r="N486" s="692"/>
      <c r="O486" s="692"/>
      <c r="P486" s="692"/>
      <c r="Q486" s="692"/>
      <c r="R486" s="692"/>
      <c r="S486" s="692"/>
      <c r="T486" s="692"/>
      <c r="U486" s="692"/>
      <c r="V486" s="692"/>
      <c r="W486" s="692"/>
      <c r="X486" s="692"/>
      <c r="Y486" s="633" t="s">
        <v>1210</v>
      </c>
      <c r="Z486" s="694">
        <v>4</v>
      </c>
      <c r="AA486" s="694">
        <v>4</v>
      </c>
      <c r="AB486" s="694">
        <v>4</v>
      </c>
      <c r="AC486" s="123">
        <v>1</v>
      </c>
      <c r="AD486" s="601">
        <v>1669</v>
      </c>
      <c r="AE486" s="601"/>
      <c r="AF486" s="600"/>
      <c r="AG486" s="598"/>
      <c r="AH486" s="600"/>
      <c r="AI486" s="598"/>
      <c r="AJ486" s="598"/>
      <c r="AK486" s="600"/>
      <c r="AL486" s="598"/>
      <c r="AM486" s="600"/>
      <c r="AN486" s="598"/>
      <c r="AO486" s="600">
        <v>3</v>
      </c>
      <c r="AP486" s="598">
        <v>0.75</v>
      </c>
      <c r="AQ486" s="600">
        <v>3</v>
      </c>
      <c r="AR486" s="598">
        <v>0.75</v>
      </c>
      <c r="AS486" s="695">
        <v>6669</v>
      </c>
      <c r="AT486" s="600">
        <v>7</v>
      </c>
      <c r="AU486" s="602">
        <v>1.048532055122828E-3</v>
      </c>
      <c r="AV486" s="601">
        <v>6676</v>
      </c>
      <c r="AW486" s="601">
        <v>10050</v>
      </c>
      <c r="AX486" s="598">
        <v>0.66427860696517416</v>
      </c>
      <c r="AY486" s="601"/>
      <c r="AZ486" s="601"/>
      <c r="BA486" s="601"/>
      <c r="BB486" s="600"/>
      <c r="BC486" s="598"/>
      <c r="BD486" s="600"/>
      <c r="BE486" s="598"/>
      <c r="BF486" s="600"/>
      <c r="BG486" s="598"/>
      <c r="BH486" s="600" t="s">
        <v>323</v>
      </c>
      <c r="BI486" s="598"/>
      <c r="BJ486" s="600"/>
      <c r="BK486" s="600"/>
      <c r="BL486" s="600"/>
      <c r="BM486" s="598"/>
      <c r="BN486" s="600"/>
      <c r="BO486" s="598"/>
      <c r="BP486" s="600"/>
      <c r="BQ486" s="598"/>
      <c r="BR486" s="601"/>
      <c r="BS486" s="598"/>
      <c r="BT486" s="600">
        <v>1</v>
      </c>
      <c r="BU486" s="598">
        <v>0.25</v>
      </c>
      <c r="BV486" s="600">
        <v>1</v>
      </c>
      <c r="BW486" s="598">
        <v>0.25</v>
      </c>
    </row>
    <row r="487" spans="1:75" s="4" customFormat="1" x14ac:dyDescent="0.2">
      <c r="A487" s="691" t="s">
        <v>140</v>
      </c>
      <c r="B487" s="691" t="s">
        <v>142</v>
      </c>
      <c r="C487" s="691" t="s">
        <v>502</v>
      </c>
      <c r="D487" s="691" t="s">
        <v>507</v>
      </c>
      <c r="E487" s="691" t="s">
        <v>504</v>
      </c>
      <c r="F487" s="691" t="s">
        <v>519</v>
      </c>
      <c r="G487" s="591" t="s">
        <v>924</v>
      </c>
      <c r="H487" s="591" t="s">
        <v>1112</v>
      </c>
      <c r="I487" s="591" t="s">
        <v>934</v>
      </c>
      <c r="J487" s="10"/>
      <c r="K487" s="692"/>
      <c r="L487" s="692"/>
      <c r="M487" s="693"/>
      <c r="N487" s="692"/>
      <c r="O487" s="692"/>
      <c r="P487" s="692"/>
      <c r="Q487" s="692"/>
      <c r="R487" s="692"/>
      <c r="S487" s="692"/>
      <c r="T487" s="692"/>
      <c r="U487" s="692"/>
      <c r="V487" s="692"/>
      <c r="W487" s="692"/>
      <c r="X487" s="692"/>
      <c r="Y487" s="633" t="s">
        <v>1210</v>
      </c>
      <c r="Z487" s="694">
        <v>4</v>
      </c>
      <c r="AA487" s="694">
        <v>4</v>
      </c>
      <c r="AB487" s="694">
        <v>4</v>
      </c>
      <c r="AC487" s="123">
        <v>1</v>
      </c>
      <c r="AD487" s="601">
        <v>258.25</v>
      </c>
      <c r="AE487" s="601"/>
      <c r="AF487" s="600"/>
      <c r="AG487" s="598"/>
      <c r="AH487" s="600"/>
      <c r="AI487" s="598"/>
      <c r="AJ487" s="598"/>
      <c r="AK487" s="600"/>
      <c r="AL487" s="598"/>
      <c r="AM487" s="600"/>
      <c r="AN487" s="598"/>
      <c r="AO487" s="600">
        <v>3</v>
      </c>
      <c r="AP487" s="598">
        <v>0.75</v>
      </c>
      <c r="AQ487" s="600">
        <v>3</v>
      </c>
      <c r="AR487" s="598">
        <v>0.75</v>
      </c>
      <c r="AS487" s="695">
        <v>1030</v>
      </c>
      <c r="AT487" s="600">
        <v>3</v>
      </c>
      <c r="AU487" s="602">
        <v>2.9041626331074541E-3</v>
      </c>
      <c r="AV487" s="601">
        <v>1033</v>
      </c>
      <c r="AW487" s="601">
        <v>1480</v>
      </c>
      <c r="AX487" s="598">
        <v>0.697972972972973</v>
      </c>
      <c r="AY487" s="601"/>
      <c r="AZ487" s="601"/>
      <c r="BA487" s="601"/>
      <c r="BB487" s="600"/>
      <c r="BC487" s="598"/>
      <c r="BD487" s="600"/>
      <c r="BE487" s="598"/>
      <c r="BF487" s="600"/>
      <c r="BG487" s="598"/>
      <c r="BH487" s="600" t="s">
        <v>323</v>
      </c>
      <c r="BI487" s="598"/>
      <c r="BJ487" s="600"/>
      <c r="BK487" s="600"/>
      <c r="BL487" s="600"/>
      <c r="BM487" s="598"/>
      <c r="BN487" s="600"/>
      <c r="BO487" s="598"/>
      <c r="BP487" s="600"/>
      <c r="BQ487" s="598"/>
      <c r="BR487" s="601"/>
      <c r="BS487" s="598"/>
      <c r="BT487" s="600">
        <v>2</v>
      </c>
      <c r="BU487" s="598">
        <v>0.5</v>
      </c>
      <c r="BV487" s="600">
        <v>2</v>
      </c>
      <c r="BW487" s="598">
        <v>0.5</v>
      </c>
    </row>
    <row r="488" spans="1:75" s="4" customFormat="1" x14ac:dyDescent="0.2">
      <c r="A488" s="691" t="s">
        <v>140</v>
      </c>
      <c r="B488" s="691" t="s">
        <v>143</v>
      </c>
      <c r="C488" s="691" t="s">
        <v>502</v>
      </c>
      <c r="D488" s="691" t="s">
        <v>509</v>
      </c>
      <c r="E488" s="691" t="s">
        <v>504</v>
      </c>
      <c r="F488" s="691" t="s">
        <v>519</v>
      </c>
      <c r="G488" s="591" t="s">
        <v>924</v>
      </c>
      <c r="H488" s="591" t="s">
        <v>1112</v>
      </c>
      <c r="I488" s="591" t="s">
        <v>934</v>
      </c>
      <c r="J488" s="10"/>
      <c r="K488" s="692" t="s">
        <v>1213</v>
      </c>
      <c r="L488" s="724" t="s">
        <v>1376</v>
      </c>
      <c r="M488" s="724" t="s">
        <v>1377</v>
      </c>
      <c r="N488" s="692" t="s">
        <v>1211</v>
      </c>
      <c r="O488" s="692"/>
      <c r="P488" s="692" t="s">
        <v>1211</v>
      </c>
      <c r="Q488" s="692"/>
      <c r="R488" s="692" t="s">
        <v>1217</v>
      </c>
      <c r="S488" s="696">
        <v>12157</v>
      </c>
      <c r="T488" s="696">
        <v>105</v>
      </c>
      <c r="U488" s="696">
        <v>13</v>
      </c>
      <c r="V488" s="696">
        <v>37</v>
      </c>
      <c r="W488" s="696">
        <v>19</v>
      </c>
      <c r="X488" s="696">
        <v>5</v>
      </c>
      <c r="Y488" s="633"/>
      <c r="Z488" s="694">
        <v>1</v>
      </c>
      <c r="AA488" s="600">
        <v>0</v>
      </c>
      <c r="AB488" s="600">
        <v>3</v>
      </c>
      <c r="AC488" s="123">
        <v>3</v>
      </c>
      <c r="AD488" s="601">
        <v>12157</v>
      </c>
      <c r="AE488" s="601">
        <v>5784</v>
      </c>
      <c r="AF488" s="600">
        <v>1</v>
      </c>
      <c r="AG488" s="598">
        <v>0.33333333333333331</v>
      </c>
      <c r="AH488" s="600">
        <v>0</v>
      </c>
      <c r="AI488" s="598" t="s">
        <v>1215</v>
      </c>
      <c r="AJ488" s="598" t="s">
        <v>434</v>
      </c>
      <c r="AK488" s="600">
        <v>1</v>
      </c>
      <c r="AL488" s="598">
        <v>1</v>
      </c>
      <c r="AM488" s="600">
        <v>1</v>
      </c>
      <c r="AN488" s="598"/>
      <c r="AO488" s="600"/>
      <c r="AP488" s="598"/>
      <c r="AQ488" s="600"/>
      <c r="AR488" s="598"/>
      <c r="AS488" s="695">
        <v>12139</v>
      </c>
      <c r="AT488" s="600">
        <v>18</v>
      </c>
      <c r="AU488" s="602">
        <v>1.480628444517562E-3</v>
      </c>
      <c r="AV488" s="601">
        <v>12157</v>
      </c>
      <c r="AW488" s="601">
        <v>17930</v>
      </c>
      <c r="AX488" s="598">
        <v>0.67802565532626879</v>
      </c>
      <c r="AY488" s="695">
        <v>12139</v>
      </c>
      <c r="AZ488" s="600">
        <v>18</v>
      </c>
      <c r="BA488" s="601">
        <v>12157</v>
      </c>
      <c r="BB488" s="601">
        <v>5765</v>
      </c>
      <c r="BC488" s="598">
        <v>0.47491556141362551</v>
      </c>
      <c r="BD488" s="600">
        <v>19</v>
      </c>
      <c r="BE488" s="598">
        <v>1.0555555555555556</v>
      </c>
      <c r="BF488" s="601">
        <v>5784</v>
      </c>
      <c r="BG488" s="598">
        <v>0.47577527350497656</v>
      </c>
      <c r="BH488" s="600">
        <v>37</v>
      </c>
      <c r="BI488" s="598">
        <v>6.3969571230982018E-3</v>
      </c>
      <c r="BJ488" s="600">
        <v>19</v>
      </c>
      <c r="BK488" s="600">
        <v>5</v>
      </c>
      <c r="BL488" s="600">
        <v>24</v>
      </c>
      <c r="BM488" s="598">
        <v>0.64864864864864868</v>
      </c>
      <c r="BN488" s="600">
        <v>12</v>
      </c>
      <c r="BO488" s="598">
        <v>2.0746887966804979E-3</v>
      </c>
      <c r="BP488" s="600">
        <v>123</v>
      </c>
      <c r="BQ488" s="598">
        <v>2.1265560165975105E-2</v>
      </c>
      <c r="BR488" s="601">
        <v>135</v>
      </c>
      <c r="BS488" s="598">
        <v>2.3340248962655602E-2</v>
      </c>
      <c r="BT488" s="600">
        <v>1</v>
      </c>
      <c r="BU488" s="598">
        <v>0.33333333333333331</v>
      </c>
      <c r="BV488" s="600">
        <v>1</v>
      </c>
      <c r="BW488" s="598">
        <v>1</v>
      </c>
    </row>
    <row r="489" spans="1:75" s="4" customFormat="1" x14ac:dyDescent="0.2">
      <c r="A489" s="691" t="s">
        <v>140</v>
      </c>
      <c r="B489" s="691" t="s">
        <v>143</v>
      </c>
      <c r="C489" s="691" t="s">
        <v>144</v>
      </c>
      <c r="D489" s="691" t="s">
        <v>515</v>
      </c>
      <c r="E489" s="691" t="s">
        <v>504</v>
      </c>
      <c r="F489" s="691" t="s">
        <v>519</v>
      </c>
      <c r="G489" s="591" t="s">
        <v>924</v>
      </c>
      <c r="H489" s="591" t="s">
        <v>1112</v>
      </c>
      <c r="I489" s="591" t="s">
        <v>934</v>
      </c>
      <c r="J489" s="10"/>
      <c r="K489" s="692"/>
      <c r="L489" s="692"/>
      <c r="M489" s="693"/>
      <c r="N489" s="692"/>
      <c r="O489" s="692"/>
      <c r="P489" s="692"/>
      <c r="Q489" s="692"/>
      <c r="R489" s="692"/>
      <c r="S489" s="692"/>
      <c r="T489" s="692"/>
      <c r="U489" s="692"/>
      <c r="V489" s="692"/>
      <c r="W489" s="692"/>
      <c r="X489" s="692"/>
      <c r="Y489" s="633"/>
      <c r="Z489" s="694">
        <v>4</v>
      </c>
      <c r="AA489" s="600">
        <v>0</v>
      </c>
      <c r="AB489" s="600">
        <v>5</v>
      </c>
      <c r="AC489" s="123">
        <v>1.25</v>
      </c>
      <c r="AD489" s="601">
        <v>1669</v>
      </c>
      <c r="AE489" s="601">
        <v>779.25</v>
      </c>
      <c r="AF489" s="600">
        <v>3</v>
      </c>
      <c r="AG489" s="598">
        <v>0.6</v>
      </c>
      <c r="AH489" s="600">
        <v>0</v>
      </c>
      <c r="AI489" s="598"/>
      <c r="AJ489" s="598"/>
      <c r="AK489" s="600">
        <v>3</v>
      </c>
      <c r="AL489" s="598">
        <v>0.75</v>
      </c>
      <c r="AM489" s="600">
        <v>3</v>
      </c>
      <c r="AN489" s="598"/>
      <c r="AO489" s="600">
        <v>0</v>
      </c>
      <c r="AP489" s="598">
        <v>0</v>
      </c>
      <c r="AQ489" s="600">
        <v>0</v>
      </c>
      <c r="AR489" s="598">
        <v>0</v>
      </c>
      <c r="AS489" s="695">
        <v>6669</v>
      </c>
      <c r="AT489" s="600">
        <v>7</v>
      </c>
      <c r="AU489" s="602">
        <v>1.048532055122828E-3</v>
      </c>
      <c r="AV489" s="601">
        <v>6676</v>
      </c>
      <c r="AW489" s="601">
        <v>10050</v>
      </c>
      <c r="AX489" s="598">
        <v>0.66427860696517416</v>
      </c>
      <c r="AY489" s="695">
        <v>6669</v>
      </c>
      <c r="AZ489" s="600">
        <v>7</v>
      </c>
      <c r="BA489" s="601">
        <v>6676</v>
      </c>
      <c r="BB489" s="601">
        <v>3110</v>
      </c>
      <c r="BC489" s="598">
        <v>0.46633678212625579</v>
      </c>
      <c r="BD489" s="600">
        <v>7</v>
      </c>
      <c r="BE489" s="598">
        <v>1</v>
      </c>
      <c r="BF489" s="601">
        <v>3117</v>
      </c>
      <c r="BG489" s="598">
        <v>0.46689634511683642</v>
      </c>
      <c r="BH489" s="600">
        <v>17</v>
      </c>
      <c r="BI489" s="598">
        <v>5.4539621430863012E-3</v>
      </c>
      <c r="BJ489" s="600">
        <v>9</v>
      </c>
      <c r="BK489" s="600">
        <v>2</v>
      </c>
      <c r="BL489" s="600">
        <v>11</v>
      </c>
      <c r="BM489" s="598">
        <v>0.6470588235294118</v>
      </c>
      <c r="BN489" s="600">
        <v>0</v>
      </c>
      <c r="BO489" s="598">
        <v>0</v>
      </c>
      <c r="BP489" s="600">
        <v>77</v>
      </c>
      <c r="BQ489" s="598">
        <v>2.4703240295155599E-2</v>
      </c>
      <c r="BR489" s="601">
        <v>77</v>
      </c>
      <c r="BS489" s="598">
        <v>2.4703240295155599E-2</v>
      </c>
      <c r="BT489" s="600">
        <v>1</v>
      </c>
      <c r="BU489" s="598">
        <v>0.2</v>
      </c>
      <c r="BV489" s="600">
        <v>1</v>
      </c>
      <c r="BW489" s="598">
        <v>0.25</v>
      </c>
    </row>
    <row r="490" spans="1:75" s="4" customFormat="1" x14ac:dyDescent="0.2">
      <c r="A490" s="691" t="s">
        <v>140</v>
      </c>
      <c r="B490" s="691" t="s">
        <v>143</v>
      </c>
      <c r="C490" s="691" t="s">
        <v>145</v>
      </c>
      <c r="D490" s="691" t="s">
        <v>515</v>
      </c>
      <c r="E490" s="691" t="s">
        <v>504</v>
      </c>
      <c r="F490" s="691" t="s">
        <v>519</v>
      </c>
      <c r="G490" s="591" t="s">
        <v>924</v>
      </c>
      <c r="H490" s="591" t="s">
        <v>1112</v>
      </c>
      <c r="I490" s="591" t="s">
        <v>934</v>
      </c>
      <c r="J490" s="10"/>
      <c r="K490" s="692"/>
      <c r="L490" s="692"/>
      <c r="M490" s="693"/>
      <c r="N490" s="692"/>
      <c r="O490" s="692"/>
      <c r="P490" s="692"/>
      <c r="Q490" s="692"/>
      <c r="R490" s="692"/>
      <c r="S490" s="692"/>
      <c r="T490" s="692"/>
      <c r="U490" s="692"/>
      <c r="V490" s="692"/>
      <c r="W490" s="692"/>
      <c r="X490" s="692"/>
      <c r="Y490" s="633"/>
      <c r="Z490" s="694">
        <v>4</v>
      </c>
      <c r="AA490" s="600">
        <v>0</v>
      </c>
      <c r="AB490" s="600">
        <v>6</v>
      </c>
      <c r="AC490" s="123">
        <v>1.5</v>
      </c>
      <c r="AD490" s="601">
        <v>1370.25</v>
      </c>
      <c r="AE490" s="601">
        <v>669.5</v>
      </c>
      <c r="AF490" s="600">
        <v>4</v>
      </c>
      <c r="AG490" s="598">
        <v>0.66666666666666663</v>
      </c>
      <c r="AH490" s="600">
        <v>0</v>
      </c>
      <c r="AI490" s="598"/>
      <c r="AJ490" s="598"/>
      <c r="AK490" s="600">
        <v>4</v>
      </c>
      <c r="AL490" s="598">
        <v>1</v>
      </c>
      <c r="AM490" s="600">
        <v>4</v>
      </c>
      <c r="AN490" s="598"/>
      <c r="AO490" s="600">
        <v>0</v>
      </c>
      <c r="AP490" s="598">
        <v>0</v>
      </c>
      <c r="AQ490" s="600">
        <v>0</v>
      </c>
      <c r="AR490" s="598">
        <v>0</v>
      </c>
      <c r="AS490" s="695">
        <v>5470</v>
      </c>
      <c r="AT490" s="600">
        <v>11</v>
      </c>
      <c r="AU490" s="602">
        <v>2.0069330414157999E-3</v>
      </c>
      <c r="AV490" s="601">
        <v>5481</v>
      </c>
      <c r="AW490" s="601">
        <v>7880</v>
      </c>
      <c r="AX490" s="598">
        <v>0.69555837563451772</v>
      </c>
      <c r="AY490" s="695">
        <v>5470</v>
      </c>
      <c r="AZ490" s="600">
        <v>11</v>
      </c>
      <c r="BA490" s="601">
        <v>5481</v>
      </c>
      <c r="BB490" s="601">
        <v>2666</v>
      </c>
      <c r="BC490" s="598">
        <v>0.48738574040219379</v>
      </c>
      <c r="BD490" s="600">
        <v>12</v>
      </c>
      <c r="BE490" s="598">
        <v>1.0909090909090908</v>
      </c>
      <c r="BF490" s="601">
        <v>2678</v>
      </c>
      <c r="BG490" s="598">
        <v>0.48859697135559205</v>
      </c>
      <c r="BH490" s="600">
        <v>20</v>
      </c>
      <c r="BI490" s="598">
        <v>7.4682598954443615E-3</v>
      </c>
      <c r="BJ490" s="600">
        <v>13</v>
      </c>
      <c r="BK490" s="600">
        <v>3</v>
      </c>
      <c r="BL490" s="600">
        <v>16</v>
      </c>
      <c r="BM490" s="598">
        <v>0.8</v>
      </c>
      <c r="BN490" s="600">
        <v>3</v>
      </c>
      <c r="BO490" s="598">
        <v>1.1202389843166542E-3</v>
      </c>
      <c r="BP490" s="600">
        <v>34</v>
      </c>
      <c r="BQ490" s="598">
        <v>1.2696041822255415E-2</v>
      </c>
      <c r="BR490" s="601">
        <v>37</v>
      </c>
      <c r="BS490" s="598">
        <v>1.3816280806572068E-2</v>
      </c>
      <c r="BT490" s="600">
        <v>1</v>
      </c>
      <c r="BU490" s="598">
        <v>0.16666666666666666</v>
      </c>
      <c r="BV490" s="600">
        <v>1</v>
      </c>
      <c r="BW490" s="598">
        <v>0.25</v>
      </c>
    </row>
    <row r="491" spans="1:75" s="4" customFormat="1" x14ac:dyDescent="0.2">
      <c r="A491" s="691" t="s">
        <v>146</v>
      </c>
      <c r="B491" s="691" t="s">
        <v>147</v>
      </c>
      <c r="C491" s="691" t="s">
        <v>502</v>
      </c>
      <c r="D491" s="691" t="s">
        <v>507</v>
      </c>
      <c r="E491" s="691" t="s">
        <v>504</v>
      </c>
      <c r="F491" s="691" t="s">
        <v>505</v>
      </c>
      <c r="G491" s="591" t="s">
        <v>928</v>
      </c>
      <c r="H491" s="10" t="s">
        <v>1109</v>
      </c>
      <c r="I491" s="10" t="s">
        <v>934</v>
      </c>
      <c r="J491" s="10"/>
      <c r="K491" s="692"/>
      <c r="L491" s="692"/>
      <c r="M491" s="693"/>
      <c r="N491" s="692"/>
      <c r="O491" s="692"/>
      <c r="P491" s="692"/>
      <c r="Q491" s="692"/>
      <c r="R491" s="692"/>
      <c r="S491" s="692"/>
      <c r="T491" s="692"/>
      <c r="U491" s="692"/>
      <c r="V491" s="692"/>
      <c r="W491" s="692"/>
      <c r="X491" s="692"/>
      <c r="Y491" s="633" t="s">
        <v>1210</v>
      </c>
      <c r="Z491" s="694">
        <v>4</v>
      </c>
      <c r="AA491" s="694">
        <v>4</v>
      </c>
      <c r="AB491" s="694">
        <v>4</v>
      </c>
      <c r="AC491" s="123">
        <v>1</v>
      </c>
      <c r="AD491" s="601">
        <v>900.5</v>
      </c>
      <c r="AE491" s="601"/>
      <c r="AF491" s="600"/>
      <c r="AG491" s="598"/>
      <c r="AH491" s="600"/>
      <c r="AI491" s="598"/>
      <c r="AJ491" s="598"/>
      <c r="AK491" s="600"/>
      <c r="AL491" s="598"/>
      <c r="AM491" s="600"/>
      <c r="AN491" s="598"/>
      <c r="AO491" s="600">
        <v>3</v>
      </c>
      <c r="AP491" s="598">
        <v>0.75</v>
      </c>
      <c r="AQ491" s="600">
        <v>3</v>
      </c>
      <c r="AR491" s="598">
        <v>0.75</v>
      </c>
      <c r="AS491" s="695">
        <v>3502</v>
      </c>
      <c r="AT491" s="600">
        <v>100</v>
      </c>
      <c r="AU491" s="602">
        <v>2.77623542476402E-2</v>
      </c>
      <c r="AV491" s="601">
        <v>3602</v>
      </c>
      <c r="AW491" s="601">
        <v>4930</v>
      </c>
      <c r="AX491" s="598">
        <v>0.73062880324543611</v>
      </c>
      <c r="AY491" s="601"/>
      <c r="AZ491" s="601"/>
      <c r="BA491" s="601"/>
      <c r="BB491" s="600"/>
      <c r="BC491" s="598"/>
      <c r="BD491" s="600"/>
      <c r="BE491" s="598"/>
      <c r="BF491" s="600"/>
      <c r="BG491" s="598"/>
      <c r="BH491" s="600" t="s">
        <v>323</v>
      </c>
      <c r="BI491" s="598"/>
      <c r="BJ491" s="600"/>
      <c r="BK491" s="600"/>
      <c r="BL491" s="600"/>
      <c r="BM491" s="598"/>
      <c r="BN491" s="600"/>
      <c r="BO491" s="598"/>
      <c r="BP491" s="600"/>
      <c r="BQ491" s="598"/>
      <c r="BR491" s="601"/>
      <c r="BS491" s="598"/>
      <c r="BT491" s="600">
        <v>2</v>
      </c>
      <c r="BU491" s="598">
        <v>0.5</v>
      </c>
      <c r="BV491" s="600">
        <v>2</v>
      </c>
      <c r="BW491" s="598">
        <v>0.5</v>
      </c>
    </row>
    <row r="492" spans="1:75" s="4" customFormat="1" x14ac:dyDescent="0.2">
      <c r="A492" s="691" t="s">
        <v>146</v>
      </c>
      <c r="B492" s="691" t="s">
        <v>148</v>
      </c>
      <c r="C492" s="691" t="s">
        <v>502</v>
      </c>
      <c r="D492" s="691" t="s">
        <v>507</v>
      </c>
      <c r="E492" s="691" t="s">
        <v>504</v>
      </c>
      <c r="F492" s="691" t="s">
        <v>505</v>
      </c>
      <c r="G492" s="591" t="s">
        <v>928</v>
      </c>
      <c r="H492" s="10" t="s">
        <v>1109</v>
      </c>
      <c r="I492" s="10" t="s">
        <v>934</v>
      </c>
      <c r="J492" s="10"/>
      <c r="K492" s="692"/>
      <c r="L492" s="692"/>
      <c r="M492" s="693"/>
      <c r="N492" s="692"/>
      <c r="O492" s="692"/>
      <c r="P492" s="692"/>
      <c r="Q492" s="692"/>
      <c r="R492" s="692"/>
      <c r="S492" s="692"/>
      <c r="T492" s="692"/>
      <c r="U492" s="692"/>
      <c r="V492" s="692"/>
      <c r="W492" s="692"/>
      <c r="X492" s="692"/>
      <c r="Y492" s="633" t="s">
        <v>1210</v>
      </c>
      <c r="Z492" s="694">
        <v>4</v>
      </c>
      <c r="AA492" s="600">
        <v>0</v>
      </c>
      <c r="AB492" s="600">
        <v>7</v>
      </c>
      <c r="AC492" s="123">
        <v>1.75</v>
      </c>
      <c r="AD492" s="601">
        <v>1897.25</v>
      </c>
      <c r="AE492" s="601">
        <v>1054.25</v>
      </c>
      <c r="AF492" s="600"/>
      <c r="AG492" s="598"/>
      <c r="AH492" s="600"/>
      <c r="AI492" s="598"/>
      <c r="AJ492" s="598"/>
      <c r="AK492" s="600"/>
      <c r="AL492" s="598"/>
      <c r="AM492" s="600"/>
      <c r="AN492" s="598"/>
      <c r="AO492" s="600">
        <v>1</v>
      </c>
      <c r="AP492" s="598">
        <v>0.14285714285714285</v>
      </c>
      <c r="AQ492" s="600">
        <v>0</v>
      </c>
      <c r="AR492" s="598">
        <v>0</v>
      </c>
      <c r="AS492" s="695">
        <v>7539</v>
      </c>
      <c r="AT492" s="600">
        <v>50</v>
      </c>
      <c r="AU492" s="602">
        <v>6.5884833311371724E-3</v>
      </c>
      <c r="AV492" s="601">
        <v>7589</v>
      </c>
      <c r="AW492" s="601">
        <v>10850</v>
      </c>
      <c r="AX492" s="598">
        <v>0.6994470046082949</v>
      </c>
      <c r="AY492" s="695">
        <v>7539</v>
      </c>
      <c r="AZ492" s="600">
        <v>50</v>
      </c>
      <c r="BA492" s="601">
        <v>7589</v>
      </c>
      <c r="BB492" s="601">
        <v>4163</v>
      </c>
      <c r="BC492" s="598">
        <v>0.55219525135959679</v>
      </c>
      <c r="BD492" s="600">
        <v>54</v>
      </c>
      <c r="BE492" s="598">
        <v>1.08</v>
      </c>
      <c r="BF492" s="601">
        <v>4217</v>
      </c>
      <c r="BG492" s="598">
        <v>0.55567268414810911</v>
      </c>
      <c r="BH492" s="600">
        <v>62</v>
      </c>
      <c r="BI492" s="598">
        <v>1.470239506758359E-2</v>
      </c>
      <c r="BJ492" s="600">
        <v>23</v>
      </c>
      <c r="BK492" s="600">
        <v>11</v>
      </c>
      <c r="BL492" s="600">
        <v>34</v>
      </c>
      <c r="BM492" s="598">
        <v>0.54838709677419351</v>
      </c>
      <c r="BN492" s="600">
        <v>25</v>
      </c>
      <c r="BO492" s="598">
        <v>5.9283851078966087E-3</v>
      </c>
      <c r="BP492" s="600">
        <v>30</v>
      </c>
      <c r="BQ492" s="598">
        <v>7.1140621294759308E-3</v>
      </c>
      <c r="BR492" s="601">
        <v>55</v>
      </c>
      <c r="BS492" s="598">
        <v>1.304244723737254E-2</v>
      </c>
      <c r="BT492" s="600">
        <v>2</v>
      </c>
      <c r="BU492" s="598">
        <v>0.2857142857142857</v>
      </c>
      <c r="BV492" s="600">
        <v>1</v>
      </c>
      <c r="BW492" s="598">
        <v>0.25</v>
      </c>
    </row>
    <row r="493" spans="1:75" s="4" customFormat="1" x14ac:dyDescent="0.2">
      <c r="A493" s="691" t="s">
        <v>146</v>
      </c>
      <c r="B493" s="691" t="s">
        <v>149</v>
      </c>
      <c r="C493" s="691" t="s">
        <v>502</v>
      </c>
      <c r="D493" s="691" t="s">
        <v>509</v>
      </c>
      <c r="E493" s="691" t="s">
        <v>504</v>
      </c>
      <c r="F493" s="691" t="s">
        <v>505</v>
      </c>
      <c r="G493" s="591" t="s">
        <v>928</v>
      </c>
      <c r="H493" s="10" t="s">
        <v>1109</v>
      </c>
      <c r="I493" s="10" t="s">
        <v>934</v>
      </c>
      <c r="J493" s="10"/>
      <c r="K493" s="692" t="s">
        <v>1211</v>
      </c>
      <c r="L493" s="692"/>
      <c r="M493" s="693">
        <v>0.56666666666666665</v>
      </c>
      <c r="N493" s="692" t="s">
        <v>1213</v>
      </c>
      <c r="O493" s="696" t="s">
        <v>1378</v>
      </c>
      <c r="P493" s="692" t="s">
        <v>1211</v>
      </c>
      <c r="Q493" s="692"/>
      <c r="R493" s="692" t="s">
        <v>1217</v>
      </c>
      <c r="S493" s="696">
        <v>32265</v>
      </c>
      <c r="T493" s="696">
        <v>368</v>
      </c>
      <c r="U493" s="696">
        <v>123</v>
      </c>
      <c r="V493" s="696">
        <v>169</v>
      </c>
      <c r="W493" s="696">
        <v>99</v>
      </c>
      <c r="X493" s="696">
        <v>33</v>
      </c>
      <c r="Y493" s="633"/>
      <c r="Z493" s="694">
        <v>1</v>
      </c>
      <c r="AA493" s="600">
        <v>0</v>
      </c>
      <c r="AB493" s="600">
        <v>4</v>
      </c>
      <c r="AC493" s="123">
        <v>4</v>
      </c>
      <c r="AD493" s="601">
        <v>32265</v>
      </c>
      <c r="AE493" s="601">
        <v>17365</v>
      </c>
      <c r="AF493" s="600">
        <v>2</v>
      </c>
      <c r="AG493" s="598">
        <v>0.5</v>
      </c>
      <c r="AH493" s="600">
        <v>0</v>
      </c>
      <c r="AI493" s="598" t="s">
        <v>1215</v>
      </c>
      <c r="AJ493" s="598" t="s">
        <v>435</v>
      </c>
      <c r="AK493" s="600">
        <v>0</v>
      </c>
      <c r="AL493" s="598">
        <v>0</v>
      </c>
      <c r="AM493" s="600">
        <v>1</v>
      </c>
      <c r="AN493" s="598"/>
      <c r="AO493" s="600"/>
      <c r="AP493" s="598"/>
      <c r="AQ493" s="600"/>
      <c r="AR493" s="598"/>
      <c r="AS493" s="695">
        <v>32028</v>
      </c>
      <c r="AT493" s="600">
        <v>237</v>
      </c>
      <c r="AU493" s="602">
        <v>7.3454207345420731E-3</v>
      </c>
      <c r="AV493" s="601">
        <v>32265</v>
      </c>
      <c r="AW493" s="601">
        <v>46090</v>
      </c>
      <c r="AX493" s="598">
        <v>0.70004339336081578</v>
      </c>
      <c r="AY493" s="695">
        <v>32028</v>
      </c>
      <c r="AZ493" s="600">
        <v>237</v>
      </c>
      <c r="BA493" s="601">
        <v>32265</v>
      </c>
      <c r="BB493" s="601">
        <v>17157</v>
      </c>
      <c r="BC493" s="598">
        <v>0.53568752341701009</v>
      </c>
      <c r="BD493" s="600">
        <v>208</v>
      </c>
      <c r="BE493" s="598">
        <v>0.87763713080168781</v>
      </c>
      <c r="BF493" s="601">
        <v>17365</v>
      </c>
      <c r="BG493" s="598">
        <v>0.53819928715326204</v>
      </c>
      <c r="BH493" s="600">
        <v>230</v>
      </c>
      <c r="BI493" s="598">
        <v>1.3245033112582781E-2</v>
      </c>
      <c r="BJ493" s="600">
        <v>99</v>
      </c>
      <c r="BK493" s="600">
        <v>31</v>
      </c>
      <c r="BL493" s="600">
        <v>130</v>
      </c>
      <c r="BM493" s="598">
        <v>0.56521739130434778</v>
      </c>
      <c r="BN493" s="600">
        <v>19</v>
      </c>
      <c r="BO493" s="598">
        <v>1.0941549093003166E-3</v>
      </c>
      <c r="BP493" s="600">
        <v>225</v>
      </c>
      <c r="BQ493" s="598">
        <v>1.295709761013533E-2</v>
      </c>
      <c r="BR493" s="601">
        <v>244</v>
      </c>
      <c r="BS493" s="598">
        <v>1.4051252519435646E-2</v>
      </c>
      <c r="BT493" s="600">
        <v>0</v>
      </c>
      <c r="BU493" s="598">
        <v>0</v>
      </c>
      <c r="BV493" s="600">
        <v>0</v>
      </c>
      <c r="BW493" s="598">
        <v>0</v>
      </c>
    </row>
    <row r="494" spans="1:75" s="4" customFormat="1" x14ac:dyDescent="0.2">
      <c r="A494" s="691" t="s">
        <v>146</v>
      </c>
      <c r="B494" s="691" t="s">
        <v>149</v>
      </c>
      <c r="C494" s="691" t="s">
        <v>150</v>
      </c>
      <c r="D494" s="691" t="s">
        <v>515</v>
      </c>
      <c r="E494" s="691" t="s">
        <v>504</v>
      </c>
      <c r="F494" s="691" t="s">
        <v>505</v>
      </c>
      <c r="G494" s="591" t="s">
        <v>928</v>
      </c>
      <c r="H494" s="10" t="s">
        <v>1109</v>
      </c>
      <c r="I494" s="10" t="s">
        <v>934</v>
      </c>
      <c r="J494" s="10"/>
      <c r="K494" s="692"/>
      <c r="L494" s="692"/>
      <c r="M494" s="693"/>
      <c r="N494" s="692"/>
      <c r="O494" s="692"/>
      <c r="P494" s="692"/>
      <c r="Q494" s="692"/>
      <c r="R494" s="692"/>
      <c r="S494" s="692"/>
      <c r="T494" s="692"/>
      <c r="U494" s="692"/>
      <c r="V494" s="692"/>
      <c r="W494" s="692"/>
      <c r="X494" s="692"/>
      <c r="Y494" s="633"/>
      <c r="Z494" s="694">
        <v>2</v>
      </c>
      <c r="AA494" s="600">
        <v>0</v>
      </c>
      <c r="AB494" s="600">
        <v>4</v>
      </c>
      <c r="AC494" s="123">
        <v>2</v>
      </c>
      <c r="AD494" s="601">
        <v>1801</v>
      </c>
      <c r="AE494" s="601">
        <v>1132</v>
      </c>
      <c r="AF494" s="600">
        <v>2</v>
      </c>
      <c r="AG494" s="598">
        <v>0.5</v>
      </c>
      <c r="AH494" s="600">
        <v>0</v>
      </c>
      <c r="AI494" s="598"/>
      <c r="AJ494" s="598"/>
      <c r="AK494" s="600">
        <v>2</v>
      </c>
      <c r="AL494" s="598">
        <v>1</v>
      </c>
      <c r="AM494" s="600">
        <v>2</v>
      </c>
      <c r="AN494" s="598"/>
      <c r="AO494" s="600">
        <v>1</v>
      </c>
      <c r="AP494" s="598">
        <v>0.25</v>
      </c>
      <c r="AQ494" s="600">
        <v>0</v>
      </c>
      <c r="AR494" s="598">
        <v>0</v>
      </c>
      <c r="AS494" s="695">
        <v>3502</v>
      </c>
      <c r="AT494" s="600">
        <v>100</v>
      </c>
      <c r="AU494" s="602">
        <v>2.77623542476402E-2</v>
      </c>
      <c r="AV494" s="601">
        <v>3602</v>
      </c>
      <c r="AW494" s="601">
        <v>4930</v>
      </c>
      <c r="AX494" s="598">
        <v>0.73062880324543611</v>
      </c>
      <c r="AY494" s="695">
        <v>3502</v>
      </c>
      <c r="AZ494" s="600">
        <v>100</v>
      </c>
      <c r="BA494" s="601">
        <v>3602</v>
      </c>
      <c r="BB494" s="601">
        <v>2182</v>
      </c>
      <c r="BC494" s="598">
        <v>0.62307252998286689</v>
      </c>
      <c r="BD494" s="600">
        <v>82</v>
      </c>
      <c r="BE494" s="598">
        <v>0.82</v>
      </c>
      <c r="BF494" s="601">
        <v>2264</v>
      </c>
      <c r="BG494" s="598">
        <v>0.62853970016657412</v>
      </c>
      <c r="BH494" s="600">
        <v>38</v>
      </c>
      <c r="BI494" s="598">
        <v>1.6784452296819789E-2</v>
      </c>
      <c r="BJ494" s="600">
        <v>8</v>
      </c>
      <c r="BK494" s="600">
        <v>11</v>
      </c>
      <c r="BL494" s="600">
        <v>19</v>
      </c>
      <c r="BM494" s="598">
        <v>0.5</v>
      </c>
      <c r="BN494" s="600">
        <v>3</v>
      </c>
      <c r="BO494" s="598">
        <v>1.3250883392226149E-3</v>
      </c>
      <c r="BP494" s="600">
        <v>6</v>
      </c>
      <c r="BQ494" s="598">
        <v>2.6501766784452299E-3</v>
      </c>
      <c r="BR494" s="601">
        <v>9</v>
      </c>
      <c r="BS494" s="598">
        <v>3.9752650176678441E-3</v>
      </c>
      <c r="BT494" s="600">
        <v>0</v>
      </c>
      <c r="BU494" s="598">
        <v>0</v>
      </c>
      <c r="BV494" s="600">
        <v>0</v>
      </c>
      <c r="BW494" s="598">
        <v>0</v>
      </c>
    </row>
    <row r="495" spans="1:75" s="4" customFormat="1" x14ac:dyDescent="0.2">
      <c r="A495" s="691" t="s">
        <v>146</v>
      </c>
      <c r="B495" s="691" t="s">
        <v>149</v>
      </c>
      <c r="C495" s="691" t="s">
        <v>151</v>
      </c>
      <c r="D495" s="691" t="s">
        <v>515</v>
      </c>
      <c r="E495" s="691" t="s">
        <v>504</v>
      </c>
      <c r="F495" s="691" t="s">
        <v>505</v>
      </c>
      <c r="G495" s="591" t="s">
        <v>928</v>
      </c>
      <c r="H495" s="10" t="s">
        <v>1109</v>
      </c>
      <c r="I495" s="10" t="s">
        <v>934</v>
      </c>
      <c r="J495" s="10"/>
      <c r="K495" s="692"/>
      <c r="L495" s="692"/>
      <c r="M495" s="693"/>
      <c r="N495" s="692"/>
      <c r="O495" s="692"/>
      <c r="P495" s="692"/>
      <c r="Q495" s="692"/>
      <c r="R495" s="692"/>
      <c r="S495" s="692"/>
      <c r="T495" s="692"/>
      <c r="U495" s="692"/>
      <c r="V495" s="692"/>
      <c r="W495" s="692"/>
      <c r="X495" s="692"/>
      <c r="Y495" s="692" t="s">
        <v>510</v>
      </c>
      <c r="Z495" s="694">
        <v>1</v>
      </c>
      <c r="AA495" s="694">
        <v>1</v>
      </c>
      <c r="AB495" s="694">
        <v>1</v>
      </c>
      <c r="AC495" s="123">
        <v>1</v>
      </c>
      <c r="AD495" s="601">
        <v>2300</v>
      </c>
      <c r="AE495" s="601">
        <v>1020</v>
      </c>
      <c r="AF495" s="694">
        <v>1</v>
      </c>
      <c r="AG495" s="598">
        <v>1</v>
      </c>
      <c r="AH495" s="600">
        <v>0</v>
      </c>
      <c r="AI495" s="598"/>
      <c r="AJ495" s="598"/>
      <c r="AK495" s="694">
        <v>1</v>
      </c>
      <c r="AL495" s="598">
        <v>1</v>
      </c>
      <c r="AM495" s="694">
        <v>1</v>
      </c>
      <c r="AN495" s="598"/>
      <c r="AO495" s="600">
        <v>0</v>
      </c>
      <c r="AP495" s="598">
        <v>0</v>
      </c>
      <c r="AQ495" s="600">
        <v>0</v>
      </c>
      <c r="AR495" s="598">
        <v>0</v>
      </c>
      <c r="AS495" s="695">
        <v>2244</v>
      </c>
      <c r="AT495" s="600">
        <v>56</v>
      </c>
      <c r="AU495" s="602">
        <v>2.4347826086956521E-2</v>
      </c>
      <c r="AV495" s="601">
        <v>2300</v>
      </c>
      <c r="AW495" s="601">
        <v>3460</v>
      </c>
      <c r="AX495" s="598">
        <v>0.66473988439306353</v>
      </c>
      <c r="AY495" s="695">
        <v>2244</v>
      </c>
      <c r="AZ495" s="600">
        <v>56</v>
      </c>
      <c r="BA495" s="601">
        <v>2300</v>
      </c>
      <c r="BB495" s="600">
        <v>973</v>
      </c>
      <c r="BC495" s="598">
        <v>0.43360071301247771</v>
      </c>
      <c r="BD495" s="600">
        <v>47</v>
      </c>
      <c r="BE495" s="598">
        <v>0.8392857142857143</v>
      </c>
      <c r="BF495" s="601">
        <v>1020</v>
      </c>
      <c r="BG495" s="598">
        <v>0.44347826086956521</v>
      </c>
      <c r="BH495" s="600">
        <v>12</v>
      </c>
      <c r="BI495" s="598">
        <v>1.1764705882352941E-2</v>
      </c>
      <c r="BJ495" s="600">
        <v>5</v>
      </c>
      <c r="BK495" s="600">
        <v>3</v>
      </c>
      <c r="BL495" s="600">
        <v>8</v>
      </c>
      <c r="BM495" s="598">
        <v>0.66666666666666663</v>
      </c>
      <c r="BN495" s="600">
        <v>0</v>
      </c>
      <c r="BO495" s="598">
        <v>0</v>
      </c>
      <c r="BP495" s="600">
        <v>0</v>
      </c>
      <c r="BQ495" s="598">
        <v>0</v>
      </c>
      <c r="BR495" s="601">
        <v>0</v>
      </c>
      <c r="BS495" s="598">
        <v>0</v>
      </c>
      <c r="BT495" s="600">
        <v>0</v>
      </c>
      <c r="BU495" s="598">
        <v>0</v>
      </c>
      <c r="BV495" s="600">
        <v>0</v>
      </c>
      <c r="BW495" s="598">
        <v>0</v>
      </c>
    </row>
    <row r="496" spans="1:75" s="4" customFormat="1" x14ac:dyDescent="0.2">
      <c r="A496" s="691" t="s">
        <v>146</v>
      </c>
      <c r="B496" s="691" t="s">
        <v>149</v>
      </c>
      <c r="C496" s="691" t="s">
        <v>152</v>
      </c>
      <c r="D496" s="691" t="s">
        <v>515</v>
      </c>
      <c r="E496" s="691" t="s">
        <v>504</v>
      </c>
      <c r="F496" s="691" t="s">
        <v>505</v>
      </c>
      <c r="G496" s="591" t="s">
        <v>928</v>
      </c>
      <c r="H496" s="10" t="s">
        <v>1109</v>
      </c>
      <c r="I496" s="10" t="s">
        <v>934</v>
      </c>
      <c r="J496" s="10"/>
      <c r="K496" s="692"/>
      <c r="L496" s="692"/>
      <c r="M496" s="693"/>
      <c r="N496" s="692"/>
      <c r="O496" s="692"/>
      <c r="P496" s="692"/>
      <c r="Q496" s="692"/>
      <c r="R496" s="692"/>
      <c r="S496" s="692"/>
      <c r="T496" s="692"/>
      <c r="U496" s="692"/>
      <c r="V496" s="692"/>
      <c r="W496" s="692"/>
      <c r="X496" s="692"/>
      <c r="Y496" s="633"/>
      <c r="Z496" s="694">
        <v>3</v>
      </c>
      <c r="AA496" s="600">
        <v>0</v>
      </c>
      <c r="AB496" s="600">
        <v>8</v>
      </c>
      <c r="AC496" s="123">
        <v>2.6666666666666665</v>
      </c>
      <c r="AD496" s="601">
        <v>2529.6666666666665</v>
      </c>
      <c r="AE496" s="601">
        <v>1405.6666666666667</v>
      </c>
      <c r="AF496" s="600">
        <v>2</v>
      </c>
      <c r="AG496" s="598">
        <v>0.25</v>
      </c>
      <c r="AH496" s="600">
        <v>0</v>
      </c>
      <c r="AI496" s="598"/>
      <c r="AJ496" s="598"/>
      <c r="AK496" s="600">
        <v>2</v>
      </c>
      <c r="AL496" s="598">
        <v>0.66666666666666663</v>
      </c>
      <c r="AM496" s="600">
        <v>2</v>
      </c>
      <c r="AN496" s="598"/>
      <c r="AO496" s="694">
        <v>1</v>
      </c>
      <c r="AP496" s="598">
        <v>0.125</v>
      </c>
      <c r="AQ496" s="694">
        <v>1</v>
      </c>
      <c r="AR496" s="598">
        <v>0.33333333333333331</v>
      </c>
      <c r="AS496" s="695">
        <v>7539</v>
      </c>
      <c r="AT496" s="600">
        <v>50</v>
      </c>
      <c r="AU496" s="602">
        <v>6.5884833311371724E-3</v>
      </c>
      <c r="AV496" s="601">
        <v>7589</v>
      </c>
      <c r="AW496" s="601">
        <v>10850</v>
      </c>
      <c r="AX496" s="598">
        <v>0.6994470046082949</v>
      </c>
      <c r="AY496" s="695">
        <v>7539</v>
      </c>
      <c r="AZ496" s="600">
        <v>50</v>
      </c>
      <c r="BA496" s="601">
        <v>7589</v>
      </c>
      <c r="BB496" s="601">
        <v>4163</v>
      </c>
      <c r="BC496" s="598">
        <v>0.55219525135959679</v>
      </c>
      <c r="BD496" s="600">
        <v>54</v>
      </c>
      <c r="BE496" s="598">
        <v>1.08</v>
      </c>
      <c r="BF496" s="601">
        <v>4217</v>
      </c>
      <c r="BG496" s="598">
        <v>0.55567268414810911</v>
      </c>
      <c r="BH496" s="600">
        <v>62</v>
      </c>
      <c r="BI496" s="598">
        <v>1.470239506758359E-2</v>
      </c>
      <c r="BJ496" s="600">
        <v>23</v>
      </c>
      <c r="BK496" s="600">
        <v>11</v>
      </c>
      <c r="BL496" s="600">
        <v>34</v>
      </c>
      <c r="BM496" s="598">
        <v>0.54838709677419351</v>
      </c>
      <c r="BN496" s="600">
        <v>25</v>
      </c>
      <c r="BO496" s="598">
        <v>5.9283851078966087E-3</v>
      </c>
      <c r="BP496" s="600">
        <v>30</v>
      </c>
      <c r="BQ496" s="598">
        <v>7.1140621294759308E-3</v>
      </c>
      <c r="BR496" s="601">
        <v>55</v>
      </c>
      <c r="BS496" s="598">
        <v>1.304244723737254E-2</v>
      </c>
      <c r="BT496" s="600">
        <v>2</v>
      </c>
      <c r="BU496" s="598">
        <v>0.25</v>
      </c>
      <c r="BV496" s="600">
        <v>1</v>
      </c>
      <c r="BW496" s="598">
        <v>0.33333333333333331</v>
      </c>
    </row>
    <row r="497" spans="1:75" s="4" customFormat="1" x14ac:dyDescent="0.2">
      <c r="A497" s="691" t="s">
        <v>146</v>
      </c>
      <c r="B497" s="691" t="s">
        <v>149</v>
      </c>
      <c r="C497" s="691" t="s">
        <v>153</v>
      </c>
      <c r="D497" s="691" t="s">
        <v>515</v>
      </c>
      <c r="E497" s="691" t="s">
        <v>504</v>
      </c>
      <c r="F497" s="691" t="s">
        <v>505</v>
      </c>
      <c r="G497" s="591" t="s">
        <v>928</v>
      </c>
      <c r="H497" s="10" t="s">
        <v>1109</v>
      </c>
      <c r="I497" s="10" t="s">
        <v>934</v>
      </c>
      <c r="J497" s="167"/>
      <c r="K497" s="692"/>
      <c r="L497" s="692"/>
      <c r="M497" s="693"/>
      <c r="N497" s="692"/>
      <c r="O497" s="692"/>
      <c r="P497" s="692"/>
      <c r="Q497" s="692"/>
      <c r="R497" s="692"/>
      <c r="S497" s="692"/>
      <c r="T497" s="692"/>
      <c r="U497" s="692"/>
      <c r="V497" s="692"/>
      <c r="W497" s="692"/>
      <c r="X497" s="692"/>
      <c r="Y497" s="633"/>
      <c r="Z497" s="694">
        <v>3</v>
      </c>
      <c r="AA497" s="600">
        <v>0</v>
      </c>
      <c r="AB497" s="600">
        <v>4</v>
      </c>
      <c r="AC497" s="123">
        <v>1.3333333333333333</v>
      </c>
      <c r="AD497" s="601">
        <v>2713</v>
      </c>
      <c r="AE497" s="601">
        <v>1426</v>
      </c>
      <c r="AF497" s="600">
        <v>2</v>
      </c>
      <c r="AG497" s="598">
        <v>0.5</v>
      </c>
      <c r="AH497" s="600">
        <v>0</v>
      </c>
      <c r="AI497" s="598"/>
      <c r="AJ497" s="598"/>
      <c r="AK497" s="600">
        <v>2</v>
      </c>
      <c r="AL497" s="598">
        <v>0.66666666666666663</v>
      </c>
      <c r="AM497" s="600">
        <v>2</v>
      </c>
      <c r="AN497" s="598"/>
      <c r="AO497" s="600">
        <v>0</v>
      </c>
      <c r="AP497" s="598">
        <v>0</v>
      </c>
      <c r="AQ497" s="600">
        <v>0</v>
      </c>
      <c r="AR497" s="598">
        <v>0</v>
      </c>
      <c r="AS497" s="695">
        <v>8122</v>
      </c>
      <c r="AT497" s="600">
        <v>17</v>
      </c>
      <c r="AU497" s="602">
        <v>2.0887086865708318E-3</v>
      </c>
      <c r="AV497" s="601">
        <v>8139</v>
      </c>
      <c r="AW497" s="601">
        <v>11950</v>
      </c>
      <c r="AX497" s="598">
        <v>0.68108786610878658</v>
      </c>
      <c r="AY497" s="695">
        <v>8122</v>
      </c>
      <c r="AZ497" s="600">
        <v>17</v>
      </c>
      <c r="BA497" s="601">
        <v>8139</v>
      </c>
      <c r="BB497" s="601">
        <v>4263</v>
      </c>
      <c r="BC497" s="598">
        <v>0.52487072149716818</v>
      </c>
      <c r="BD497" s="600">
        <v>15</v>
      </c>
      <c r="BE497" s="598">
        <v>0.88235294117647056</v>
      </c>
      <c r="BF497" s="601">
        <v>4278</v>
      </c>
      <c r="BG497" s="598">
        <v>0.52561739771470695</v>
      </c>
      <c r="BH497" s="600">
        <v>67</v>
      </c>
      <c r="BI497" s="598">
        <v>1.5661524076671342E-2</v>
      </c>
      <c r="BJ497" s="600">
        <v>31</v>
      </c>
      <c r="BK497" s="600">
        <v>2</v>
      </c>
      <c r="BL497" s="600">
        <v>33</v>
      </c>
      <c r="BM497" s="598">
        <v>0.4925373134328358</v>
      </c>
      <c r="BN497" s="600">
        <v>6</v>
      </c>
      <c r="BO497" s="598">
        <v>1.4025245441795231E-3</v>
      </c>
      <c r="BP497" s="600">
        <v>66</v>
      </c>
      <c r="BQ497" s="598">
        <v>1.5427769985974754E-2</v>
      </c>
      <c r="BR497" s="601">
        <v>72</v>
      </c>
      <c r="BS497" s="598">
        <v>1.6830294530154277E-2</v>
      </c>
      <c r="BT497" s="600">
        <v>1</v>
      </c>
      <c r="BU497" s="598">
        <v>0.25</v>
      </c>
      <c r="BV497" s="600">
        <v>0</v>
      </c>
      <c r="BW497" s="598">
        <v>0</v>
      </c>
    </row>
    <row r="498" spans="1:75" s="4" customFormat="1" x14ac:dyDescent="0.2">
      <c r="A498" s="691" t="s">
        <v>146</v>
      </c>
      <c r="B498" s="691" t="s">
        <v>149</v>
      </c>
      <c r="C498" s="691" t="s">
        <v>154</v>
      </c>
      <c r="D498" s="691" t="s">
        <v>515</v>
      </c>
      <c r="E498" s="691" t="s">
        <v>504</v>
      </c>
      <c r="F498" s="691" t="s">
        <v>505</v>
      </c>
      <c r="G498" s="591" t="s">
        <v>928</v>
      </c>
      <c r="H498" s="10" t="s">
        <v>1109</v>
      </c>
      <c r="I498" s="10" t="s">
        <v>934</v>
      </c>
      <c r="J498" s="167"/>
      <c r="K498" s="692"/>
      <c r="L498" s="692"/>
      <c r="M498" s="693"/>
      <c r="N498" s="692"/>
      <c r="O498" s="692"/>
      <c r="P498" s="692"/>
      <c r="Q498" s="692"/>
      <c r="R498" s="692"/>
      <c r="S498" s="692"/>
      <c r="T498" s="692"/>
      <c r="U498" s="692"/>
      <c r="V498" s="692"/>
      <c r="W498" s="692"/>
      <c r="X498" s="692"/>
      <c r="Y498" s="633"/>
      <c r="Z498" s="694">
        <v>4</v>
      </c>
      <c r="AA498" s="600">
        <v>0</v>
      </c>
      <c r="AB498" s="600">
        <v>10</v>
      </c>
      <c r="AC498" s="123">
        <v>2.5</v>
      </c>
      <c r="AD498" s="601">
        <v>2658.75</v>
      </c>
      <c r="AE498" s="601">
        <v>1460</v>
      </c>
      <c r="AF498" s="600">
        <v>3</v>
      </c>
      <c r="AG498" s="598">
        <v>0.3</v>
      </c>
      <c r="AH498" s="600">
        <v>0</v>
      </c>
      <c r="AI498" s="598"/>
      <c r="AJ498" s="598"/>
      <c r="AK498" s="600">
        <v>2</v>
      </c>
      <c r="AL498" s="598">
        <v>0.5</v>
      </c>
      <c r="AM498" s="600">
        <v>2</v>
      </c>
      <c r="AN498" s="598"/>
      <c r="AO498" s="600">
        <v>0</v>
      </c>
      <c r="AP498" s="598">
        <v>0</v>
      </c>
      <c r="AQ498" s="600">
        <v>0</v>
      </c>
      <c r="AR498" s="598">
        <v>0</v>
      </c>
      <c r="AS498" s="695">
        <v>10621</v>
      </c>
      <c r="AT498" s="600">
        <v>14</v>
      </c>
      <c r="AU498" s="602">
        <v>1.3164080865068171E-3</v>
      </c>
      <c r="AV498" s="601">
        <v>10635</v>
      </c>
      <c r="AW498" s="601">
        <v>14900</v>
      </c>
      <c r="AX498" s="598">
        <v>0.71375838926174495</v>
      </c>
      <c r="AY498" s="695">
        <v>10621</v>
      </c>
      <c r="AZ498" s="600">
        <v>14</v>
      </c>
      <c r="BA498" s="601">
        <v>10635</v>
      </c>
      <c r="BB498" s="601">
        <v>5823</v>
      </c>
      <c r="BC498" s="598">
        <v>0.54825346012616516</v>
      </c>
      <c r="BD498" s="600">
        <v>17</v>
      </c>
      <c r="BE498" s="598">
        <v>1.2142857142857142</v>
      </c>
      <c r="BF498" s="601">
        <v>5840</v>
      </c>
      <c r="BG498" s="598">
        <v>0.54913023037141517</v>
      </c>
      <c r="BH498" s="600">
        <v>51</v>
      </c>
      <c r="BI498" s="598">
        <v>8.7328767123287677E-3</v>
      </c>
      <c r="BJ498" s="600">
        <v>32</v>
      </c>
      <c r="BK498" s="600">
        <v>6</v>
      </c>
      <c r="BL498" s="600">
        <v>38</v>
      </c>
      <c r="BM498" s="598">
        <v>0.74509803921568629</v>
      </c>
      <c r="BN498" s="600">
        <v>12</v>
      </c>
      <c r="BO498" s="598">
        <v>2.054794520547945E-3</v>
      </c>
      <c r="BP498" s="600">
        <v>111</v>
      </c>
      <c r="BQ498" s="598">
        <v>1.9006849315068495E-2</v>
      </c>
      <c r="BR498" s="601">
        <v>123</v>
      </c>
      <c r="BS498" s="598">
        <v>2.1061643835616439E-2</v>
      </c>
      <c r="BT498" s="600">
        <v>4</v>
      </c>
      <c r="BU498" s="598">
        <v>0.4</v>
      </c>
      <c r="BV498" s="600">
        <v>2</v>
      </c>
      <c r="BW498" s="598">
        <v>0.5</v>
      </c>
    </row>
    <row r="499" spans="1:75" s="4" customFormat="1" x14ac:dyDescent="0.2">
      <c r="A499" s="691" t="s">
        <v>155</v>
      </c>
      <c r="B499" s="691" t="s">
        <v>156</v>
      </c>
      <c r="C499" s="691" t="s">
        <v>502</v>
      </c>
      <c r="D499" s="691" t="s">
        <v>507</v>
      </c>
      <c r="E499" s="691" t="s">
        <v>504</v>
      </c>
      <c r="F499" s="691" t="s">
        <v>519</v>
      </c>
      <c r="G499" s="591" t="s">
        <v>321</v>
      </c>
      <c r="H499" s="10" t="s">
        <v>1109</v>
      </c>
      <c r="I499" s="10" t="s">
        <v>934</v>
      </c>
      <c r="J499" s="167"/>
      <c r="K499" s="692"/>
      <c r="L499" s="692"/>
      <c r="M499" s="693"/>
      <c r="N499" s="692"/>
      <c r="O499" s="692"/>
      <c r="P499" s="692"/>
      <c r="Q499" s="692"/>
      <c r="R499" s="692"/>
      <c r="S499" s="692"/>
      <c r="T499" s="692"/>
      <c r="U499" s="692"/>
      <c r="V499" s="692"/>
      <c r="W499" s="692"/>
      <c r="X499" s="692"/>
      <c r="Y499" s="633" t="s">
        <v>1210</v>
      </c>
      <c r="Z499" s="694">
        <v>6</v>
      </c>
      <c r="AA499" s="600">
        <v>0</v>
      </c>
      <c r="AB499" s="600">
        <v>11</v>
      </c>
      <c r="AC499" s="123">
        <v>1.8333333333333333</v>
      </c>
      <c r="AD499" s="601">
        <v>584.83333333333337</v>
      </c>
      <c r="AE499" s="601">
        <v>292.66666666666669</v>
      </c>
      <c r="AF499" s="600"/>
      <c r="AG499" s="598"/>
      <c r="AH499" s="600"/>
      <c r="AI499" s="598"/>
      <c r="AJ499" s="598"/>
      <c r="AK499" s="600"/>
      <c r="AL499" s="598"/>
      <c r="AM499" s="600"/>
      <c r="AN499" s="598"/>
      <c r="AO499" s="600">
        <v>6</v>
      </c>
      <c r="AP499" s="598">
        <v>0.54545454545454541</v>
      </c>
      <c r="AQ499" s="600">
        <v>5</v>
      </c>
      <c r="AR499" s="598">
        <v>0.83333333333333337</v>
      </c>
      <c r="AS499" s="695">
        <v>3119</v>
      </c>
      <c r="AT499" s="600">
        <v>390</v>
      </c>
      <c r="AU499" s="602">
        <v>0.11114277571957823</v>
      </c>
      <c r="AV499" s="601">
        <v>3509</v>
      </c>
      <c r="AW499" s="601">
        <v>4940</v>
      </c>
      <c r="AX499" s="598">
        <v>0.71032388663967616</v>
      </c>
      <c r="AY499" s="695">
        <v>3119</v>
      </c>
      <c r="AZ499" s="600">
        <v>390</v>
      </c>
      <c r="BA499" s="601">
        <v>3509</v>
      </c>
      <c r="BB499" s="601">
        <v>1469</v>
      </c>
      <c r="BC499" s="598">
        <v>0.47098428983648605</v>
      </c>
      <c r="BD499" s="600">
        <v>287</v>
      </c>
      <c r="BE499" s="598">
        <v>0.73589743589743595</v>
      </c>
      <c r="BF499" s="601">
        <v>1756</v>
      </c>
      <c r="BG499" s="598">
        <v>0.50042747221430606</v>
      </c>
      <c r="BH499" s="600">
        <v>17</v>
      </c>
      <c r="BI499" s="598">
        <v>9.6810933940774495E-3</v>
      </c>
      <c r="BJ499" s="600">
        <v>10</v>
      </c>
      <c r="BK499" s="600">
        <v>3</v>
      </c>
      <c r="BL499" s="600">
        <v>13</v>
      </c>
      <c r="BM499" s="598">
        <v>0.76470588235294112</v>
      </c>
      <c r="BN499" s="600">
        <v>10</v>
      </c>
      <c r="BO499" s="598">
        <v>5.6947608200455585E-3</v>
      </c>
      <c r="BP499" s="600">
        <v>42</v>
      </c>
      <c r="BQ499" s="598">
        <v>2.3917995444191344E-2</v>
      </c>
      <c r="BR499" s="601">
        <v>52</v>
      </c>
      <c r="BS499" s="598">
        <v>2.9612756264236904E-2</v>
      </c>
      <c r="BT499" s="600">
        <v>5</v>
      </c>
      <c r="BU499" s="598">
        <v>0.45454545454545453</v>
      </c>
      <c r="BV499" s="600">
        <v>4</v>
      </c>
      <c r="BW499" s="598">
        <v>0.66666666666666663</v>
      </c>
    </row>
    <row r="500" spans="1:75" s="4" customFormat="1" x14ac:dyDescent="0.2">
      <c r="A500" s="691" t="s">
        <v>155</v>
      </c>
      <c r="B500" s="691" t="s">
        <v>157</v>
      </c>
      <c r="C500" s="691" t="s">
        <v>502</v>
      </c>
      <c r="D500" s="691" t="s">
        <v>509</v>
      </c>
      <c r="E500" s="691" t="s">
        <v>504</v>
      </c>
      <c r="F500" s="691" t="s">
        <v>519</v>
      </c>
      <c r="G500" s="591" t="s">
        <v>321</v>
      </c>
      <c r="H500" s="10" t="s">
        <v>1109</v>
      </c>
      <c r="I500" s="10" t="s">
        <v>934</v>
      </c>
      <c r="J500" s="167"/>
      <c r="K500" s="692" t="s">
        <v>1211</v>
      </c>
      <c r="L500" s="692"/>
      <c r="M500" s="693">
        <v>0.58333333333333337</v>
      </c>
      <c r="N500" s="692" t="s">
        <v>1211</v>
      </c>
      <c r="O500" s="692"/>
      <c r="P500" s="692" t="s">
        <v>1211</v>
      </c>
      <c r="Q500" s="692"/>
      <c r="R500" s="692" t="s">
        <v>913</v>
      </c>
      <c r="S500" s="700">
        <v>22899</v>
      </c>
      <c r="T500" s="696">
        <v>335</v>
      </c>
      <c r="U500" s="696">
        <v>10</v>
      </c>
      <c r="V500" s="696">
        <v>91</v>
      </c>
      <c r="W500" s="696">
        <v>69</v>
      </c>
      <c r="X500" s="696">
        <v>12</v>
      </c>
      <c r="Y500" s="633"/>
      <c r="Z500" s="694">
        <v>1</v>
      </c>
      <c r="AA500" s="600">
        <v>0</v>
      </c>
      <c r="AB500" s="600">
        <v>3</v>
      </c>
      <c r="AC500" s="123">
        <v>3</v>
      </c>
      <c r="AD500" s="601">
        <v>22899</v>
      </c>
      <c r="AE500" s="601">
        <v>11521</v>
      </c>
      <c r="AF500" s="600">
        <v>2</v>
      </c>
      <c r="AG500" s="598">
        <v>0.66666666666666663</v>
      </c>
      <c r="AH500" s="600">
        <v>1</v>
      </c>
      <c r="AI500" s="598" t="s">
        <v>519</v>
      </c>
      <c r="AJ500" s="598" t="s">
        <v>435</v>
      </c>
      <c r="AK500" s="600">
        <v>0</v>
      </c>
      <c r="AL500" s="598">
        <v>0</v>
      </c>
      <c r="AM500" s="600">
        <v>0</v>
      </c>
      <c r="AN500" s="598"/>
      <c r="AO500" s="600"/>
      <c r="AP500" s="598"/>
      <c r="AQ500" s="600"/>
      <c r="AR500" s="598"/>
      <c r="AS500" s="695">
        <v>22036</v>
      </c>
      <c r="AT500" s="600">
        <v>863</v>
      </c>
      <c r="AU500" s="602">
        <v>3.768723525044762E-2</v>
      </c>
      <c r="AV500" s="601">
        <v>22899</v>
      </c>
      <c r="AW500" s="601">
        <v>33450</v>
      </c>
      <c r="AX500" s="598">
        <v>0.68457399103139016</v>
      </c>
      <c r="AY500" s="695">
        <v>22036</v>
      </c>
      <c r="AZ500" s="600">
        <v>863</v>
      </c>
      <c r="BA500" s="601">
        <v>22899</v>
      </c>
      <c r="BB500" s="601">
        <v>10877</v>
      </c>
      <c r="BC500" s="598">
        <v>0.49360137956071881</v>
      </c>
      <c r="BD500" s="600">
        <v>644</v>
      </c>
      <c r="BE500" s="598">
        <v>0.74623406720741603</v>
      </c>
      <c r="BF500" s="601">
        <v>11521</v>
      </c>
      <c r="BG500" s="598">
        <v>0.50312240709201272</v>
      </c>
      <c r="BH500" s="600">
        <v>91</v>
      </c>
      <c r="BI500" s="598">
        <v>7.8986199114660181E-3</v>
      </c>
      <c r="BJ500" s="600">
        <v>69</v>
      </c>
      <c r="BK500" s="600">
        <v>12</v>
      </c>
      <c r="BL500" s="600">
        <v>81</v>
      </c>
      <c r="BM500" s="598">
        <v>0.89010989010989006</v>
      </c>
      <c r="BN500" s="600">
        <v>21</v>
      </c>
      <c r="BO500" s="598">
        <v>1.8227584411075427E-3</v>
      </c>
      <c r="BP500" s="600">
        <v>385</v>
      </c>
      <c r="BQ500" s="598">
        <v>3.3417238086971619E-2</v>
      </c>
      <c r="BR500" s="601">
        <v>406</v>
      </c>
      <c r="BS500" s="598">
        <v>3.5239996528079159E-2</v>
      </c>
      <c r="BT500" s="600">
        <v>0</v>
      </c>
      <c r="BU500" s="598">
        <v>0</v>
      </c>
      <c r="BV500" s="600">
        <v>0</v>
      </c>
      <c r="BW500" s="598">
        <v>0</v>
      </c>
    </row>
    <row r="501" spans="1:75" s="4" customFormat="1" x14ac:dyDescent="0.2">
      <c r="A501" s="691" t="s">
        <v>155</v>
      </c>
      <c r="B501" s="691" t="s">
        <v>157</v>
      </c>
      <c r="C501" s="691" t="s">
        <v>158</v>
      </c>
      <c r="D501" s="691" t="s">
        <v>515</v>
      </c>
      <c r="E501" s="691" t="s">
        <v>504</v>
      </c>
      <c r="F501" s="691" t="s">
        <v>519</v>
      </c>
      <c r="G501" s="591" t="s">
        <v>321</v>
      </c>
      <c r="H501" s="10" t="s">
        <v>1109</v>
      </c>
      <c r="I501" s="10" t="s">
        <v>934</v>
      </c>
      <c r="J501" s="167"/>
      <c r="K501" s="692"/>
      <c r="L501" s="692"/>
      <c r="M501" s="693"/>
      <c r="N501" s="692"/>
      <c r="O501" s="692"/>
      <c r="P501" s="692"/>
      <c r="Q501" s="692"/>
      <c r="R501" s="692"/>
      <c r="S501" s="692"/>
      <c r="T501" s="692"/>
      <c r="U501" s="692"/>
      <c r="V501" s="692"/>
      <c r="W501" s="692"/>
      <c r="X501" s="692"/>
      <c r="Y501" s="633"/>
      <c r="Z501" s="694">
        <v>1</v>
      </c>
      <c r="AA501" s="600">
        <v>0</v>
      </c>
      <c r="AB501" s="600">
        <v>2</v>
      </c>
      <c r="AC501" s="123">
        <v>2</v>
      </c>
      <c r="AD501" s="601">
        <v>1469</v>
      </c>
      <c r="AE501" s="601">
        <v>525</v>
      </c>
      <c r="AF501" s="600">
        <v>2</v>
      </c>
      <c r="AG501" s="598">
        <v>1</v>
      </c>
      <c r="AH501" s="600">
        <v>0</v>
      </c>
      <c r="AI501" s="598"/>
      <c r="AJ501" s="598"/>
      <c r="AK501" s="600">
        <v>1</v>
      </c>
      <c r="AL501" s="598">
        <v>1</v>
      </c>
      <c r="AM501" s="600">
        <v>1</v>
      </c>
      <c r="AN501" s="598"/>
      <c r="AO501" s="600">
        <v>0</v>
      </c>
      <c r="AP501" s="598">
        <v>0</v>
      </c>
      <c r="AQ501" s="600">
        <v>0</v>
      </c>
      <c r="AR501" s="598">
        <v>0</v>
      </c>
      <c r="AS501" s="695">
        <v>1449</v>
      </c>
      <c r="AT501" s="600">
        <v>20</v>
      </c>
      <c r="AU501" s="602">
        <v>1.3614703880190605E-2</v>
      </c>
      <c r="AV501" s="601">
        <v>1469</v>
      </c>
      <c r="AW501" s="601">
        <v>2610</v>
      </c>
      <c r="AX501" s="598">
        <v>0.56283524904214555</v>
      </c>
      <c r="AY501" s="695">
        <v>1449</v>
      </c>
      <c r="AZ501" s="600">
        <v>20</v>
      </c>
      <c r="BA501" s="601">
        <v>1469</v>
      </c>
      <c r="BB501" s="601">
        <v>513</v>
      </c>
      <c r="BC501" s="598">
        <v>0.35403726708074534</v>
      </c>
      <c r="BD501" s="600">
        <v>12</v>
      </c>
      <c r="BE501" s="598">
        <v>0.6</v>
      </c>
      <c r="BF501" s="601">
        <v>525</v>
      </c>
      <c r="BG501" s="598">
        <v>0.3573859768550034</v>
      </c>
      <c r="BH501" s="600">
        <v>1</v>
      </c>
      <c r="BI501" s="598">
        <v>1.9047619047619048E-3</v>
      </c>
      <c r="BJ501" s="600">
        <v>1</v>
      </c>
      <c r="BK501" s="600">
        <v>0</v>
      </c>
      <c r="BL501" s="600">
        <v>1</v>
      </c>
      <c r="BM501" s="598">
        <v>1</v>
      </c>
      <c r="BN501" s="600">
        <v>3</v>
      </c>
      <c r="BO501" s="598">
        <v>5.7142857142857143E-3</v>
      </c>
      <c r="BP501" s="600">
        <v>14</v>
      </c>
      <c r="BQ501" s="598">
        <v>2.6666666666666668E-2</v>
      </c>
      <c r="BR501" s="601">
        <v>17</v>
      </c>
      <c r="BS501" s="598">
        <v>3.2380952380952378E-2</v>
      </c>
      <c r="BT501" s="600">
        <v>1</v>
      </c>
      <c r="BU501" s="598">
        <v>0.5</v>
      </c>
      <c r="BV501" s="600">
        <v>1</v>
      </c>
      <c r="BW501" s="598">
        <v>1</v>
      </c>
    </row>
    <row r="502" spans="1:75" s="4" customFormat="1" x14ac:dyDescent="0.2">
      <c r="A502" s="691" t="s">
        <v>155</v>
      </c>
      <c r="B502" s="691" t="s">
        <v>157</v>
      </c>
      <c r="C502" s="691" t="s">
        <v>159</v>
      </c>
      <c r="D502" s="691" t="s">
        <v>515</v>
      </c>
      <c r="E502" s="691" t="s">
        <v>504</v>
      </c>
      <c r="F502" s="691" t="s">
        <v>519</v>
      </c>
      <c r="G502" s="591" t="s">
        <v>321</v>
      </c>
      <c r="H502" s="10" t="s">
        <v>1109</v>
      </c>
      <c r="I502" s="10" t="s">
        <v>934</v>
      </c>
      <c r="J502" s="167"/>
      <c r="K502" s="692"/>
      <c r="L502" s="692"/>
      <c r="M502" s="693"/>
      <c r="N502" s="692"/>
      <c r="O502" s="692"/>
      <c r="P502" s="692"/>
      <c r="Q502" s="692"/>
      <c r="R502" s="692"/>
      <c r="S502" s="692"/>
      <c r="T502" s="692"/>
      <c r="U502" s="692"/>
      <c r="V502" s="692"/>
      <c r="W502" s="692"/>
      <c r="X502" s="692"/>
      <c r="Y502" s="633"/>
      <c r="Z502" s="694">
        <v>7</v>
      </c>
      <c r="AA502" s="600">
        <v>0</v>
      </c>
      <c r="AB502" s="600">
        <v>14</v>
      </c>
      <c r="AC502" s="123">
        <v>2</v>
      </c>
      <c r="AD502" s="601">
        <v>2560.1428571428573</v>
      </c>
      <c r="AE502" s="601">
        <v>1320</v>
      </c>
      <c r="AF502" s="600">
        <v>5</v>
      </c>
      <c r="AG502" s="598">
        <v>0.35714285714285715</v>
      </c>
      <c r="AH502" s="600">
        <v>0</v>
      </c>
      <c r="AI502" s="598"/>
      <c r="AJ502" s="598"/>
      <c r="AK502" s="600">
        <v>5</v>
      </c>
      <c r="AL502" s="598">
        <v>0.7142857142857143</v>
      </c>
      <c r="AM502" s="600">
        <v>5</v>
      </c>
      <c r="AN502" s="598"/>
      <c r="AO502" s="600">
        <v>0</v>
      </c>
      <c r="AP502" s="598">
        <v>0</v>
      </c>
      <c r="AQ502" s="600">
        <v>0</v>
      </c>
      <c r="AR502" s="598">
        <v>0</v>
      </c>
      <c r="AS502" s="695">
        <v>17468</v>
      </c>
      <c r="AT502" s="600">
        <v>453</v>
      </c>
      <c r="AU502" s="602">
        <v>2.5277607276379666E-2</v>
      </c>
      <c r="AV502" s="601">
        <v>17921</v>
      </c>
      <c r="AW502" s="601">
        <v>25900</v>
      </c>
      <c r="AX502" s="598">
        <v>0.69193050193050198</v>
      </c>
      <c r="AY502" s="695">
        <v>17468</v>
      </c>
      <c r="AZ502" s="600">
        <v>453</v>
      </c>
      <c r="BA502" s="601">
        <v>17921</v>
      </c>
      <c r="BB502" s="601">
        <v>8895</v>
      </c>
      <c r="BC502" s="598">
        <v>0.50921685367529201</v>
      </c>
      <c r="BD502" s="600">
        <v>345</v>
      </c>
      <c r="BE502" s="598">
        <v>0.76158940397350994</v>
      </c>
      <c r="BF502" s="601">
        <v>9240</v>
      </c>
      <c r="BG502" s="598">
        <v>0.51559622788906867</v>
      </c>
      <c r="BH502" s="600">
        <v>73</v>
      </c>
      <c r="BI502" s="598">
        <v>7.9004329004329008E-3</v>
      </c>
      <c r="BJ502" s="600">
        <v>58</v>
      </c>
      <c r="BK502" s="600">
        <v>9</v>
      </c>
      <c r="BL502" s="600">
        <v>67</v>
      </c>
      <c r="BM502" s="598">
        <v>0.9178082191780822</v>
      </c>
      <c r="BN502" s="600">
        <v>15</v>
      </c>
      <c r="BO502" s="598">
        <v>1.6233766233766235E-3</v>
      </c>
      <c r="BP502" s="600">
        <v>130</v>
      </c>
      <c r="BQ502" s="598">
        <v>1.406926406926407E-2</v>
      </c>
      <c r="BR502" s="601">
        <v>145</v>
      </c>
      <c r="BS502" s="598">
        <v>1.5692640692640692E-2</v>
      </c>
      <c r="BT502" s="600">
        <v>5</v>
      </c>
      <c r="BU502" s="598">
        <v>0.35714285714285715</v>
      </c>
      <c r="BV502" s="600">
        <v>3</v>
      </c>
      <c r="BW502" s="598">
        <v>0.42857142857142855</v>
      </c>
    </row>
    <row r="503" spans="1:75" s="4" customFormat="1" x14ac:dyDescent="0.2">
      <c r="A503" s="691" t="s">
        <v>155</v>
      </c>
      <c r="B503" s="691" t="s">
        <v>157</v>
      </c>
      <c r="C503" s="691" t="s">
        <v>160</v>
      </c>
      <c r="D503" s="691" t="s">
        <v>515</v>
      </c>
      <c r="E503" s="691" t="s">
        <v>504</v>
      </c>
      <c r="F503" s="691" t="s">
        <v>519</v>
      </c>
      <c r="G503" s="591" t="s">
        <v>321</v>
      </c>
      <c r="H503" s="10" t="s">
        <v>1109</v>
      </c>
      <c r="I503" s="10" t="s">
        <v>934</v>
      </c>
      <c r="J503" s="167"/>
      <c r="K503" s="692"/>
      <c r="L503" s="692"/>
      <c r="M503" s="693"/>
      <c r="N503" s="692"/>
      <c r="O503" s="692"/>
      <c r="P503" s="692"/>
      <c r="Q503" s="692"/>
      <c r="R503" s="692"/>
      <c r="S503" s="692"/>
      <c r="T503" s="692"/>
      <c r="U503" s="692"/>
      <c r="V503" s="692"/>
      <c r="W503" s="692"/>
      <c r="X503" s="692"/>
      <c r="Y503" s="633"/>
      <c r="Z503" s="694">
        <v>2</v>
      </c>
      <c r="AA503" s="600">
        <v>0</v>
      </c>
      <c r="AB503" s="600">
        <v>5</v>
      </c>
      <c r="AC503" s="123">
        <v>2.5</v>
      </c>
      <c r="AD503" s="601">
        <v>1754.5</v>
      </c>
      <c r="AE503" s="601">
        <v>878</v>
      </c>
      <c r="AF503" s="600">
        <v>3</v>
      </c>
      <c r="AG503" s="598">
        <v>0.6</v>
      </c>
      <c r="AH503" s="600">
        <v>1</v>
      </c>
      <c r="AI503" s="598"/>
      <c r="AJ503" s="598"/>
      <c r="AK503" s="600">
        <v>2</v>
      </c>
      <c r="AL503" s="598">
        <v>1</v>
      </c>
      <c r="AM503" s="600">
        <v>2</v>
      </c>
      <c r="AN503" s="598"/>
      <c r="AO503" s="600">
        <v>0</v>
      </c>
      <c r="AP503" s="598">
        <v>0</v>
      </c>
      <c r="AQ503" s="600">
        <v>0</v>
      </c>
      <c r="AR503" s="598">
        <v>0</v>
      </c>
      <c r="AS503" s="695">
        <v>3119</v>
      </c>
      <c r="AT503" s="600">
        <v>390</v>
      </c>
      <c r="AU503" s="602">
        <v>0.11114277571957823</v>
      </c>
      <c r="AV503" s="601">
        <v>3509</v>
      </c>
      <c r="AW503" s="601">
        <v>4940</v>
      </c>
      <c r="AX503" s="598">
        <v>0.71032388663967616</v>
      </c>
      <c r="AY503" s="695">
        <v>3119</v>
      </c>
      <c r="AZ503" s="600">
        <v>390</v>
      </c>
      <c r="BA503" s="601">
        <v>3509</v>
      </c>
      <c r="BB503" s="601">
        <v>1469</v>
      </c>
      <c r="BC503" s="598">
        <v>0.47098428983648605</v>
      </c>
      <c r="BD503" s="600">
        <v>287</v>
      </c>
      <c r="BE503" s="598">
        <v>0.73589743589743595</v>
      </c>
      <c r="BF503" s="601">
        <v>1756</v>
      </c>
      <c r="BG503" s="598">
        <v>0.50042747221430606</v>
      </c>
      <c r="BH503" s="600">
        <v>17</v>
      </c>
      <c r="BI503" s="598">
        <v>9.6810933940774495E-3</v>
      </c>
      <c r="BJ503" s="600">
        <v>10</v>
      </c>
      <c r="BK503" s="600">
        <v>3</v>
      </c>
      <c r="BL503" s="600">
        <v>13</v>
      </c>
      <c r="BM503" s="598">
        <v>0.76470588235294112</v>
      </c>
      <c r="BN503" s="600">
        <v>5</v>
      </c>
      <c r="BO503" s="598">
        <v>2.8473804100227792E-3</v>
      </c>
      <c r="BP503" s="600">
        <v>50</v>
      </c>
      <c r="BQ503" s="598">
        <v>2.847380410022779E-2</v>
      </c>
      <c r="BR503" s="601">
        <v>55</v>
      </c>
      <c r="BS503" s="598">
        <v>3.1321184510250573E-2</v>
      </c>
      <c r="BT503" s="600">
        <v>0</v>
      </c>
      <c r="BU503" s="598">
        <v>0</v>
      </c>
      <c r="BV503" s="600">
        <v>0</v>
      </c>
      <c r="BW503" s="598">
        <v>0</v>
      </c>
    </row>
    <row r="504" spans="1:75" s="4" customFormat="1" x14ac:dyDescent="0.2">
      <c r="A504" s="691" t="s">
        <v>161</v>
      </c>
      <c r="B504" s="691" t="s">
        <v>162</v>
      </c>
      <c r="C504" s="691" t="s">
        <v>502</v>
      </c>
      <c r="D504" s="691" t="s">
        <v>509</v>
      </c>
      <c r="E504" s="691" t="s">
        <v>504</v>
      </c>
      <c r="F504" s="691" t="s">
        <v>519</v>
      </c>
      <c r="G504" s="591" t="s">
        <v>920</v>
      </c>
      <c r="H504" s="10" t="s">
        <v>1110</v>
      </c>
      <c r="I504" s="10" t="s">
        <v>935</v>
      </c>
      <c r="J504" s="691" t="s">
        <v>936</v>
      </c>
      <c r="K504" s="692" t="s">
        <v>1213</v>
      </c>
      <c r="L504" s="699" t="s">
        <v>1379</v>
      </c>
      <c r="M504" s="699" t="s">
        <v>1307</v>
      </c>
      <c r="N504" s="692" t="s">
        <v>1211</v>
      </c>
      <c r="O504" s="692"/>
      <c r="P504" s="692" t="s">
        <v>1211</v>
      </c>
      <c r="Q504" s="692"/>
      <c r="R504" s="692" t="s">
        <v>1214</v>
      </c>
      <c r="S504" s="696">
        <v>76417</v>
      </c>
      <c r="T504" s="696">
        <v>823</v>
      </c>
      <c r="U504" s="696">
        <v>265</v>
      </c>
      <c r="V504" s="696">
        <v>245</v>
      </c>
      <c r="W504" s="696">
        <v>209</v>
      </c>
      <c r="X504" s="696">
        <v>10</v>
      </c>
      <c r="Y504" s="633"/>
      <c r="Z504" s="634">
        <v>1</v>
      </c>
      <c r="AA504" s="600">
        <v>0</v>
      </c>
      <c r="AB504" s="600">
        <v>7</v>
      </c>
      <c r="AC504" s="123">
        <v>7</v>
      </c>
      <c r="AD504" s="601">
        <v>76531</v>
      </c>
      <c r="AE504" s="601">
        <v>33808</v>
      </c>
      <c r="AF504" s="600">
        <v>3</v>
      </c>
      <c r="AG504" s="598">
        <v>0.42857142857142855</v>
      </c>
      <c r="AH504" s="600">
        <v>5</v>
      </c>
      <c r="AI504" s="598" t="s">
        <v>1215</v>
      </c>
      <c r="AJ504" s="598" t="s">
        <v>434</v>
      </c>
      <c r="AK504" s="600">
        <v>1</v>
      </c>
      <c r="AL504" s="598">
        <v>1</v>
      </c>
      <c r="AM504" s="600">
        <v>1</v>
      </c>
      <c r="AN504" s="598"/>
      <c r="AO504" s="600"/>
      <c r="AP504" s="598"/>
      <c r="AQ504" s="600"/>
      <c r="AR504" s="598"/>
      <c r="AS504" s="695">
        <v>76417</v>
      </c>
      <c r="AT504" s="600">
        <v>114</v>
      </c>
      <c r="AU504" s="602">
        <v>1.4895924527315728E-3</v>
      </c>
      <c r="AV504" s="601">
        <v>76531</v>
      </c>
      <c r="AW504" s="601">
        <v>108900</v>
      </c>
      <c r="AX504" s="598">
        <v>0.70276400367309455</v>
      </c>
      <c r="AY504" s="695">
        <v>76417</v>
      </c>
      <c r="AZ504" s="600">
        <v>114</v>
      </c>
      <c r="BA504" s="601">
        <v>76531</v>
      </c>
      <c r="BB504" s="601">
        <v>33715</v>
      </c>
      <c r="BC504" s="598">
        <v>0.44119763926874911</v>
      </c>
      <c r="BD504" s="600">
        <v>93</v>
      </c>
      <c r="BE504" s="598">
        <v>0.81578947368421051</v>
      </c>
      <c r="BF504" s="601">
        <v>33808</v>
      </c>
      <c r="BG504" s="598">
        <v>0.44175562843814925</v>
      </c>
      <c r="BH504" s="600">
        <v>245</v>
      </c>
      <c r="BI504" s="598">
        <v>7.2468054898248936E-3</v>
      </c>
      <c r="BJ504" s="600">
        <v>209</v>
      </c>
      <c r="BK504" s="600">
        <v>10</v>
      </c>
      <c r="BL504" s="600">
        <v>219</v>
      </c>
      <c r="BM504" s="598">
        <v>0.89387755102040811</v>
      </c>
      <c r="BN504" s="600">
        <v>73</v>
      </c>
      <c r="BO504" s="598">
        <v>2.1592522479886417E-3</v>
      </c>
      <c r="BP504" s="600">
        <v>624</v>
      </c>
      <c r="BQ504" s="598">
        <v>1.8457169900615238E-2</v>
      </c>
      <c r="BR504" s="601">
        <v>697</v>
      </c>
      <c r="BS504" s="598">
        <v>2.0616422148603882E-2</v>
      </c>
      <c r="BT504" s="600">
        <v>0</v>
      </c>
      <c r="BU504" s="598">
        <v>0</v>
      </c>
      <c r="BV504" s="600">
        <v>0</v>
      </c>
      <c r="BW504" s="598">
        <v>0</v>
      </c>
    </row>
    <row r="505" spans="1:75" s="4" customFormat="1" x14ac:dyDescent="0.2">
      <c r="A505" s="691" t="s">
        <v>161</v>
      </c>
      <c r="B505" s="691" t="s">
        <v>162</v>
      </c>
      <c r="C505" s="691" t="s">
        <v>163</v>
      </c>
      <c r="D505" s="691" t="s">
        <v>527</v>
      </c>
      <c r="E505" s="691" t="s">
        <v>504</v>
      </c>
      <c r="F505" s="691" t="s">
        <v>519</v>
      </c>
      <c r="G505" s="591" t="s">
        <v>920</v>
      </c>
      <c r="H505" s="10" t="s">
        <v>1110</v>
      </c>
      <c r="I505" s="10" t="s">
        <v>935</v>
      </c>
      <c r="J505" s="691" t="s">
        <v>936</v>
      </c>
      <c r="K505" s="692"/>
      <c r="L505" s="692"/>
      <c r="M505" s="693"/>
      <c r="N505" s="692"/>
      <c r="O505" s="692"/>
      <c r="P505" s="692"/>
      <c r="Q505" s="692"/>
      <c r="R505" s="692"/>
      <c r="S505" s="692"/>
      <c r="T505" s="692"/>
      <c r="U505" s="692"/>
      <c r="V505" s="692"/>
      <c r="W505" s="692"/>
      <c r="X505" s="692"/>
      <c r="Y505" s="633"/>
      <c r="Z505" s="694">
        <v>1</v>
      </c>
      <c r="AA505" s="600">
        <v>0</v>
      </c>
      <c r="AB505" s="600">
        <v>7</v>
      </c>
      <c r="AC505" s="123">
        <v>7</v>
      </c>
      <c r="AD505" s="601">
        <v>27008</v>
      </c>
      <c r="AE505" s="601">
        <v>11328</v>
      </c>
      <c r="AF505" s="600">
        <v>1</v>
      </c>
      <c r="AG505" s="598">
        <v>0.14285714285714285</v>
      </c>
      <c r="AH505" s="600">
        <v>0</v>
      </c>
      <c r="AI505" s="598"/>
      <c r="AJ505" s="598"/>
      <c r="AK505" s="600">
        <v>0</v>
      </c>
      <c r="AL505" s="598">
        <v>0</v>
      </c>
      <c r="AM505" s="600">
        <v>0</v>
      </c>
      <c r="AN505" s="598"/>
      <c r="AO505" s="600">
        <v>0</v>
      </c>
      <c r="AP505" s="598">
        <v>0</v>
      </c>
      <c r="AQ505" s="600">
        <v>0</v>
      </c>
      <c r="AR505" s="598">
        <v>0</v>
      </c>
      <c r="AS505" s="695">
        <v>26937</v>
      </c>
      <c r="AT505" s="600">
        <v>71</v>
      </c>
      <c r="AU505" s="602">
        <v>2.6288507109004738E-3</v>
      </c>
      <c r="AV505" s="601">
        <v>27008</v>
      </c>
      <c r="AW505" s="601">
        <v>38700</v>
      </c>
      <c r="AX505" s="598">
        <v>0.69788113695090437</v>
      </c>
      <c r="AY505" s="695">
        <v>26937</v>
      </c>
      <c r="AZ505" s="600">
        <v>71</v>
      </c>
      <c r="BA505" s="601">
        <v>27008</v>
      </c>
      <c r="BB505" s="601">
        <v>11270</v>
      </c>
      <c r="BC505" s="598">
        <v>0.4183836358911534</v>
      </c>
      <c r="BD505" s="600">
        <v>58</v>
      </c>
      <c r="BE505" s="598">
        <v>0.81690140845070425</v>
      </c>
      <c r="BF505" s="601">
        <v>11328</v>
      </c>
      <c r="BG505" s="598">
        <v>0.41943127962085308</v>
      </c>
      <c r="BH505" s="600">
        <v>72</v>
      </c>
      <c r="BI505" s="598">
        <v>6.3559322033898309E-3</v>
      </c>
      <c r="BJ505" s="600">
        <v>48</v>
      </c>
      <c r="BK505" s="600">
        <v>10</v>
      </c>
      <c r="BL505" s="600">
        <v>58</v>
      </c>
      <c r="BM505" s="598">
        <v>0.80555555555555558</v>
      </c>
      <c r="BN505" s="600">
        <v>33</v>
      </c>
      <c r="BO505" s="598">
        <v>2.913135593220339E-3</v>
      </c>
      <c r="BP505" s="600">
        <v>480</v>
      </c>
      <c r="BQ505" s="598">
        <v>4.2372881355932202E-2</v>
      </c>
      <c r="BR505" s="601">
        <v>513</v>
      </c>
      <c r="BS505" s="598">
        <v>4.528601694915254E-2</v>
      </c>
      <c r="BT505" s="600">
        <v>3</v>
      </c>
      <c r="BU505" s="598">
        <v>0.42857142857142855</v>
      </c>
      <c r="BV505" s="600">
        <v>0</v>
      </c>
      <c r="BW505" s="598">
        <v>0</v>
      </c>
    </row>
    <row r="506" spans="1:75" s="4" customFormat="1" x14ac:dyDescent="0.2">
      <c r="A506" s="691" t="s">
        <v>161</v>
      </c>
      <c r="B506" s="691" t="s">
        <v>162</v>
      </c>
      <c r="C506" s="691" t="s">
        <v>1380</v>
      </c>
      <c r="D506" s="691" t="s">
        <v>527</v>
      </c>
      <c r="E506" s="691" t="s">
        <v>504</v>
      </c>
      <c r="F506" s="691" t="s">
        <v>519</v>
      </c>
      <c r="G506" s="591" t="s">
        <v>920</v>
      </c>
      <c r="H506" s="10" t="s">
        <v>1110</v>
      </c>
      <c r="I506" s="10" t="s">
        <v>935</v>
      </c>
      <c r="J506" s="691" t="s">
        <v>936</v>
      </c>
      <c r="K506" s="692"/>
      <c r="L506" s="692"/>
      <c r="M506" s="693"/>
      <c r="N506" s="692"/>
      <c r="O506" s="692"/>
      <c r="P506" s="692"/>
      <c r="Q506" s="692"/>
      <c r="R506" s="692"/>
      <c r="S506" s="692"/>
      <c r="T506" s="692"/>
      <c r="U506" s="692"/>
      <c r="V506" s="692"/>
      <c r="W506" s="692"/>
      <c r="X506" s="692"/>
      <c r="Y506" s="633"/>
      <c r="Z506" s="694">
        <v>1</v>
      </c>
      <c r="AA506" s="600">
        <v>0</v>
      </c>
      <c r="AB506" s="600">
        <v>2</v>
      </c>
      <c r="AC506" s="123">
        <v>2</v>
      </c>
      <c r="AD506" s="601">
        <v>22496</v>
      </c>
      <c r="AE506" s="601">
        <v>10693</v>
      </c>
      <c r="AF506" s="600">
        <v>1</v>
      </c>
      <c r="AG506" s="598">
        <v>0.5</v>
      </c>
      <c r="AH506" s="600">
        <v>0</v>
      </c>
      <c r="AI506" s="598"/>
      <c r="AJ506" s="598"/>
      <c r="AK506" s="600">
        <v>1</v>
      </c>
      <c r="AL506" s="598">
        <v>1</v>
      </c>
      <c r="AM506" s="600">
        <v>1</v>
      </c>
      <c r="AN506" s="598"/>
      <c r="AO506" s="600">
        <v>0</v>
      </c>
      <c r="AP506" s="598">
        <v>0</v>
      </c>
      <c r="AQ506" s="600">
        <v>0</v>
      </c>
      <c r="AR506" s="598">
        <v>0</v>
      </c>
      <c r="AS506" s="695">
        <v>22475</v>
      </c>
      <c r="AT506" s="600">
        <v>21</v>
      </c>
      <c r="AU506" s="602">
        <v>9.3349928876244664E-4</v>
      </c>
      <c r="AV506" s="601">
        <v>22496</v>
      </c>
      <c r="AW506" s="601">
        <v>31400</v>
      </c>
      <c r="AX506" s="598">
        <v>0.71643312101910828</v>
      </c>
      <c r="AY506" s="695">
        <v>22475</v>
      </c>
      <c r="AZ506" s="600">
        <v>21</v>
      </c>
      <c r="BA506" s="601">
        <v>22496</v>
      </c>
      <c r="BB506" s="601">
        <v>10676</v>
      </c>
      <c r="BC506" s="598">
        <v>0.47501668520578422</v>
      </c>
      <c r="BD506" s="600">
        <v>17</v>
      </c>
      <c r="BE506" s="598">
        <v>0.80952380952380953</v>
      </c>
      <c r="BF506" s="601">
        <v>10693</v>
      </c>
      <c r="BG506" s="598">
        <v>0.47532894736842107</v>
      </c>
      <c r="BH506" s="600">
        <v>85</v>
      </c>
      <c r="BI506" s="598">
        <v>7.9491255961844191E-3</v>
      </c>
      <c r="BJ506" s="600">
        <v>77</v>
      </c>
      <c r="BK506" s="600">
        <v>0</v>
      </c>
      <c r="BL506" s="600">
        <v>77</v>
      </c>
      <c r="BM506" s="598">
        <v>0.90588235294117647</v>
      </c>
      <c r="BN506" s="600">
        <v>3</v>
      </c>
      <c r="BO506" s="598">
        <v>2.8055737398297953E-4</v>
      </c>
      <c r="BP506" s="600">
        <v>670</v>
      </c>
      <c r="BQ506" s="598">
        <v>6.2657813522865424E-2</v>
      </c>
      <c r="BR506" s="601">
        <v>673</v>
      </c>
      <c r="BS506" s="598">
        <v>6.2938370896848408E-2</v>
      </c>
      <c r="BT506" s="600">
        <v>1</v>
      </c>
      <c r="BU506" s="598">
        <v>0.5</v>
      </c>
      <c r="BV506" s="600">
        <v>0</v>
      </c>
      <c r="BW506" s="598">
        <v>0</v>
      </c>
    </row>
    <row r="507" spans="1:75" s="4" customFormat="1" x14ac:dyDescent="0.2">
      <c r="A507" s="691" t="s">
        <v>161</v>
      </c>
      <c r="B507" s="691" t="s">
        <v>162</v>
      </c>
      <c r="C507" s="691" t="s">
        <v>164</v>
      </c>
      <c r="D507" s="691" t="s">
        <v>527</v>
      </c>
      <c r="E507" s="691" t="s">
        <v>504</v>
      </c>
      <c r="F507" s="691" t="s">
        <v>519</v>
      </c>
      <c r="G507" s="591" t="s">
        <v>920</v>
      </c>
      <c r="H507" s="10" t="s">
        <v>1110</v>
      </c>
      <c r="I507" s="10" t="s">
        <v>935</v>
      </c>
      <c r="J507" s="691" t="s">
        <v>936</v>
      </c>
      <c r="K507" s="692"/>
      <c r="L507" s="692"/>
      <c r="M507" s="693"/>
      <c r="N507" s="692"/>
      <c r="O507" s="692"/>
      <c r="P507" s="692"/>
      <c r="Q507" s="692"/>
      <c r="R507" s="692"/>
      <c r="S507" s="692"/>
      <c r="T507" s="692"/>
      <c r="U507" s="692"/>
      <c r="V507" s="692"/>
      <c r="W507" s="692"/>
      <c r="X507" s="692"/>
      <c r="Y507" s="633"/>
      <c r="Z507" s="694">
        <v>7</v>
      </c>
      <c r="AA507" s="600">
        <v>0</v>
      </c>
      <c r="AB507" s="600">
        <v>28</v>
      </c>
      <c r="AC507" s="123">
        <v>4</v>
      </c>
      <c r="AD507" s="601">
        <v>10933</v>
      </c>
      <c r="AE507" s="601">
        <v>4829.7142857142853</v>
      </c>
      <c r="AF507" s="600">
        <v>7</v>
      </c>
      <c r="AG507" s="598">
        <v>0.25</v>
      </c>
      <c r="AH507" s="600">
        <v>5</v>
      </c>
      <c r="AI507" s="598"/>
      <c r="AJ507" s="598"/>
      <c r="AK507" s="600">
        <v>4</v>
      </c>
      <c r="AL507" s="598">
        <v>0.5714285714285714</v>
      </c>
      <c r="AM507" s="600">
        <v>4</v>
      </c>
      <c r="AN507" s="598"/>
      <c r="AO507" s="600">
        <v>0</v>
      </c>
      <c r="AP507" s="598">
        <v>0</v>
      </c>
      <c r="AQ507" s="600">
        <v>0</v>
      </c>
      <c r="AR507" s="598">
        <v>0</v>
      </c>
      <c r="AS507" s="695">
        <v>76417</v>
      </c>
      <c r="AT507" s="600">
        <v>114</v>
      </c>
      <c r="AU507" s="602">
        <v>1.4895924527315728E-3</v>
      </c>
      <c r="AV507" s="601">
        <v>76531</v>
      </c>
      <c r="AW507" s="601">
        <v>108900</v>
      </c>
      <c r="AX507" s="598">
        <v>0.70276400367309455</v>
      </c>
      <c r="AY507" s="695">
        <v>76417</v>
      </c>
      <c r="AZ507" s="600">
        <v>114</v>
      </c>
      <c r="BA507" s="601">
        <v>76531</v>
      </c>
      <c r="BB507" s="601">
        <v>33715</v>
      </c>
      <c r="BC507" s="598">
        <v>0.44119763926874911</v>
      </c>
      <c r="BD507" s="600">
        <v>93</v>
      </c>
      <c r="BE507" s="598">
        <v>0.81578947368421051</v>
      </c>
      <c r="BF507" s="601">
        <v>33808</v>
      </c>
      <c r="BG507" s="598">
        <v>0.44175562843814925</v>
      </c>
      <c r="BH507" s="600">
        <v>245</v>
      </c>
      <c r="BI507" s="598">
        <v>7.2468054898248936E-3</v>
      </c>
      <c r="BJ507" s="600">
        <v>209</v>
      </c>
      <c r="BK507" s="600">
        <v>10</v>
      </c>
      <c r="BL507" s="600">
        <v>219</v>
      </c>
      <c r="BM507" s="598">
        <v>0.89387755102040811</v>
      </c>
      <c r="BN507" s="600">
        <v>236</v>
      </c>
      <c r="BO507" s="598">
        <v>6.9805963085660195E-3</v>
      </c>
      <c r="BP507" s="600">
        <v>564</v>
      </c>
      <c r="BQ507" s="598">
        <v>1.668244202555608E-2</v>
      </c>
      <c r="BR507" s="601">
        <v>800</v>
      </c>
      <c r="BS507" s="598">
        <v>2.3663038334122102E-2</v>
      </c>
      <c r="BT507" s="600">
        <v>4</v>
      </c>
      <c r="BU507" s="598">
        <v>0.14285714285714285</v>
      </c>
      <c r="BV507" s="600">
        <v>1</v>
      </c>
      <c r="BW507" s="598">
        <v>0.14285714285714285</v>
      </c>
    </row>
    <row r="508" spans="1:75" s="4" customFormat="1" x14ac:dyDescent="0.2">
      <c r="A508" s="691" t="s">
        <v>161</v>
      </c>
      <c r="B508" s="691" t="s">
        <v>162</v>
      </c>
      <c r="C508" s="691" t="s">
        <v>165</v>
      </c>
      <c r="D508" s="691" t="s">
        <v>527</v>
      </c>
      <c r="E508" s="691" t="s">
        <v>504</v>
      </c>
      <c r="F508" s="691" t="s">
        <v>519</v>
      </c>
      <c r="G508" s="591" t="s">
        <v>920</v>
      </c>
      <c r="H508" s="10" t="s">
        <v>1110</v>
      </c>
      <c r="I508" s="10" t="s">
        <v>935</v>
      </c>
      <c r="J508" s="691" t="s">
        <v>936</v>
      </c>
      <c r="K508" s="692"/>
      <c r="L508" s="692"/>
      <c r="M508" s="693"/>
      <c r="N508" s="692"/>
      <c r="O508" s="692"/>
      <c r="P508" s="692"/>
      <c r="Q508" s="692"/>
      <c r="R508" s="692"/>
      <c r="S508" s="692"/>
      <c r="T508" s="692"/>
      <c r="U508" s="692"/>
      <c r="V508" s="692"/>
      <c r="W508" s="692"/>
      <c r="X508" s="692"/>
      <c r="Y508" s="633"/>
      <c r="Z508" s="694">
        <v>1</v>
      </c>
      <c r="AA508" s="600">
        <v>0</v>
      </c>
      <c r="AB508" s="600">
        <v>4</v>
      </c>
      <c r="AC508" s="123">
        <v>4</v>
      </c>
      <c r="AD508" s="601">
        <v>27027</v>
      </c>
      <c r="AE508" s="601">
        <v>11787</v>
      </c>
      <c r="AF508" s="600">
        <v>1</v>
      </c>
      <c r="AG508" s="598">
        <v>0.25</v>
      </c>
      <c r="AH508" s="600">
        <v>0</v>
      </c>
      <c r="AI508" s="598"/>
      <c r="AJ508" s="598"/>
      <c r="AK508" s="600">
        <v>0</v>
      </c>
      <c r="AL508" s="598">
        <v>0</v>
      </c>
      <c r="AM508" s="600">
        <v>0</v>
      </c>
      <c r="AN508" s="598"/>
      <c r="AO508" s="600">
        <v>0</v>
      </c>
      <c r="AP508" s="598">
        <v>0</v>
      </c>
      <c r="AQ508" s="600">
        <v>0</v>
      </c>
      <c r="AR508" s="598">
        <v>0</v>
      </c>
      <c r="AS508" s="695">
        <v>27005</v>
      </c>
      <c r="AT508" s="600">
        <v>22</v>
      </c>
      <c r="AU508" s="602">
        <v>8.1400081400081396E-4</v>
      </c>
      <c r="AV508" s="601">
        <v>27027</v>
      </c>
      <c r="AW508" s="601">
        <v>38800</v>
      </c>
      <c r="AX508" s="598">
        <v>0.69657216494845364</v>
      </c>
      <c r="AY508" s="695">
        <v>27005</v>
      </c>
      <c r="AZ508" s="600">
        <v>22</v>
      </c>
      <c r="BA508" s="601">
        <v>27027</v>
      </c>
      <c r="BB508" s="601">
        <v>11769</v>
      </c>
      <c r="BC508" s="598">
        <v>0.43580818366969082</v>
      </c>
      <c r="BD508" s="600">
        <v>18</v>
      </c>
      <c r="BE508" s="598">
        <v>0.81818181818181823</v>
      </c>
      <c r="BF508" s="601">
        <v>11787</v>
      </c>
      <c r="BG508" s="598">
        <v>0.4361194361194361</v>
      </c>
      <c r="BH508" s="600">
        <v>88</v>
      </c>
      <c r="BI508" s="598">
        <v>7.4658522100619325E-3</v>
      </c>
      <c r="BJ508" s="600">
        <v>84</v>
      </c>
      <c r="BK508" s="600">
        <v>0</v>
      </c>
      <c r="BL508" s="600">
        <v>84</v>
      </c>
      <c r="BM508" s="598">
        <v>0.95454545454545459</v>
      </c>
      <c r="BN508" s="600">
        <v>22</v>
      </c>
      <c r="BO508" s="598">
        <v>1.8664630525154831E-3</v>
      </c>
      <c r="BP508" s="600">
        <v>1096</v>
      </c>
      <c r="BQ508" s="598">
        <v>9.2983795707134984E-2</v>
      </c>
      <c r="BR508" s="601">
        <v>1118</v>
      </c>
      <c r="BS508" s="598">
        <v>9.485025875965046E-2</v>
      </c>
      <c r="BT508" s="600">
        <v>1</v>
      </c>
      <c r="BU508" s="598">
        <v>0.25</v>
      </c>
      <c r="BV508" s="600">
        <v>0</v>
      </c>
      <c r="BW508" s="598">
        <v>0</v>
      </c>
    </row>
    <row r="509" spans="1:75" s="4" customFormat="1" x14ac:dyDescent="0.2">
      <c r="A509" s="691" t="s">
        <v>166</v>
      </c>
      <c r="B509" s="691" t="s">
        <v>167</v>
      </c>
      <c r="C509" s="691" t="s">
        <v>502</v>
      </c>
      <c r="D509" s="691" t="s">
        <v>507</v>
      </c>
      <c r="E509" s="691" t="s">
        <v>518</v>
      </c>
      <c r="F509" s="691" t="s">
        <v>519</v>
      </c>
      <c r="G509" s="591" t="s">
        <v>321</v>
      </c>
      <c r="H509" s="10" t="s">
        <v>1109</v>
      </c>
      <c r="I509" s="10" t="s">
        <v>934</v>
      </c>
      <c r="J509" s="167"/>
      <c r="K509" s="692"/>
      <c r="L509" s="692"/>
      <c r="M509" s="693"/>
      <c r="N509" s="692"/>
      <c r="O509" s="692"/>
      <c r="P509" s="692"/>
      <c r="Q509" s="692"/>
      <c r="R509" s="692"/>
      <c r="S509" s="692"/>
      <c r="T509" s="692"/>
      <c r="U509" s="692"/>
      <c r="V509" s="692"/>
      <c r="W509" s="692"/>
      <c r="X509" s="692"/>
      <c r="Y509" s="633" t="s">
        <v>1210</v>
      </c>
      <c r="Z509" s="694">
        <v>4</v>
      </c>
      <c r="AA509" s="600">
        <v>0</v>
      </c>
      <c r="AB509" s="600">
        <v>6</v>
      </c>
      <c r="AC509" s="123">
        <v>1.5</v>
      </c>
      <c r="AD509" s="601">
        <v>566.25</v>
      </c>
      <c r="AE509" s="601">
        <v>307.75</v>
      </c>
      <c r="AF509" s="600"/>
      <c r="AG509" s="598"/>
      <c r="AH509" s="600"/>
      <c r="AI509" s="598"/>
      <c r="AJ509" s="598"/>
      <c r="AK509" s="600"/>
      <c r="AL509" s="598"/>
      <c r="AM509" s="600"/>
      <c r="AN509" s="598"/>
      <c r="AO509" s="600">
        <v>4</v>
      </c>
      <c r="AP509" s="598">
        <v>0.66666666666666663</v>
      </c>
      <c r="AQ509" s="600">
        <v>4</v>
      </c>
      <c r="AR509" s="598">
        <v>1</v>
      </c>
      <c r="AS509" s="695">
        <v>2162</v>
      </c>
      <c r="AT509" s="600">
        <v>103</v>
      </c>
      <c r="AU509" s="602">
        <v>4.5474613686534215E-2</v>
      </c>
      <c r="AV509" s="601">
        <v>2265</v>
      </c>
      <c r="AW509" s="601">
        <v>2970</v>
      </c>
      <c r="AX509" s="598">
        <v>0.76262626262626265</v>
      </c>
      <c r="AY509" s="695">
        <v>2162</v>
      </c>
      <c r="AZ509" s="600">
        <v>103</v>
      </c>
      <c r="BA509" s="601">
        <v>2265</v>
      </c>
      <c r="BB509" s="601">
        <v>1150</v>
      </c>
      <c r="BC509" s="598">
        <v>0.53191489361702127</v>
      </c>
      <c r="BD509" s="600">
        <v>81</v>
      </c>
      <c r="BE509" s="598">
        <v>0.78640776699029125</v>
      </c>
      <c r="BF509" s="601">
        <v>1231</v>
      </c>
      <c r="BG509" s="598">
        <v>0.54348785871964678</v>
      </c>
      <c r="BH509" s="600">
        <v>9</v>
      </c>
      <c r="BI509" s="598">
        <v>7.311129163281885E-3</v>
      </c>
      <c r="BJ509" s="600">
        <v>3</v>
      </c>
      <c r="BK509" s="600">
        <v>0</v>
      </c>
      <c r="BL509" s="600">
        <v>3</v>
      </c>
      <c r="BM509" s="598">
        <v>0.33333333333333331</v>
      </c>
      <c r="BN509" s="600">
        <v>9</v>
      </c>
      <c r="BO509" s="598">
        <v>7.311129163281885E-3</v>
      </c>
      <c r="BP509" s="600">
        <v>34</v>
      </c>
      <c r="BQ509" s="598">
        <v>2.761982128350934E-2</v>
      </c>
      <c r="BR509" s="601">
        <v>43</v>
      </c>
      <c r="BS509" s="598">
        <v>3.4930950446791224E-2</v>
      </c>
      <c r="BT509" s="600">
        <v>2</v>
      </c>
      <c r="BU509" s="598">
        <v>0.33333333333333331</v>
      </c>
      <c r="BV509" s="600">
        <v>1</v>
      </c>
      <c r="BW509" s="598">
        <v>0.25</v>
      </c>
    </row>
    <row r="510" spans="1:75" s="4" customFormat="1" x14ac:dyDescent="0.2">
      <c r="A510" s="691" t="s">
        <v>166</v>
      </c>
      <c r="B510" s="691" t="s">
        <v>168</v>
      </c>
      <c r="C510" s="691" t="s">
        <v>502</v>
      </c>
      <c r="D510" s="691" t="s">
        <v>507</v>
      </c>
      <c r="E510" s="691" t="s">
        <v>518</v>
      </c>
      <c r="F510" s="691" t="s">
        <v>519</v>
      </c>
      <c r="G510" s="591" t="s">
        <v>321</v>
      </c>
      <c r="H510" s="10" t="s">
        <v>1109</v>
      </c>
      <c r="I510" s="10" t="s">
        <v>934</v>
      </c>
      <c r="J510" s="167"/>
      <c r="K510" s="692"/>
      <c r="L510" s="692"/>
      <c r="M510" s="693"/>
      <c r="N510" s="692"/>
      <c r="O510" s="692"/>
      <c r="P510" s="692"/>
      <c r="Q510" s="692"/>
      <c r="R510" s="692"/>
      <c r="S510" s="692"/>
      <c r="T510" s="692"/>
      <c r="U510" s="692"/>
      <c r="V510" s="692"/>
      <c r="W510" s="692"/>
      <c r="X510" s="692"/>
      <c r="Y510" s="633" t="s">
        <v>1210</v>
      </c>
      <c r="Z510" s="694">
        <v>4</v>
      </c>
      <c r="AA510" s="600">
        <v>0</v>
      </c>
      <c r="AB510" s="600">
        <v>7</v>
      </c>
      <c r="AC510" s="123">
        <v>1.75</v>
      </c>
      <c r="AD510" s="601">
        <v>1397.75</v>
      </c>
      <c r="AE510" s="601">
        <v>725</v>
      </c>
      <c r="AF510" s="600"/>
      <c r="AG510" s="598"/>
      <c r="AH510" s="600"/>
      <c r="AI510" s="598"/>
      <c r="AJ510" s="598"/>
      <c r="AK510" s="600"/>
      <c r="AL510" s="598"/>
      <c r="AM510" s="600"/>
      <c r="AN510" s="598"/>
      <c r="AO510" s="600">
        <v>3</v>
      </c>
      <c r="AP510" s="598">
        <v>0.42857142857142855</v>
      </c>
      <c r="AQ510" s="600">
        <v>3</v>
      </c>
      <c r="AR510" s="598">
        <v>0.75</v>
      </c>
      <c r="AS510" s="695">
        <v>4965</v>
      </c>
      <c r="AT510" s="600">
        <v>626</v>
      </c>
      <c r="AU510" s="602">
        <v>0.11196565909497407</v>
      </c>
      <c r="AV510" s="601">
        <v>5591</v>
      </c>
      <c r="AW510" s="601">
        <v>7000</v>
      </c>
      <c r="AX510" s="598">
        <v>0.79871428571428571</v>
      </c>
      <c r="AY510" s="695">
        <v>4965</v>
      </c>
      <c r="AZ510" s="600">
        <v>626</v>
      </c>
      <c r="BA510" s="601">
        <v>5591</v>
      </c>
      <c r="BB510" s="601">
        <v>2440</v>
      </c>
      <c r="BC510" s="598">
        <v>0.49144008056394761</v>
      </c>
      <c r="BD510" s="600">
        <v>460</v>
      </c>
      <c r="BE510" s="598">
        <v>0.73482428115015974</v>
      </c>
      <c r="BF510" s="601">
        <v>2900</v>
      </c>
      <c r="BG510" s="598">
        <v>0.5186907529958863</v>
      </c>
      <c r="BH510" s="600">
        <v>18</v>
      </c>
      <c r="BI510" s="598">
        <v>6.2068965517241377E-3</v>
      </c>
      <c r="BJ510" s="600">
        <v>5</v>
      </c>
      <c r="BK510" s="600">
        <v>5</v>
      </c>
      <c r="BL510" s="600">
        <v>10</v>
      </c>
      <c r="BM510" s="598">
        <v>0.55555555555555558</v>
      </c>
      <c r="BN510" s="600">
        <v>27</v>
      </c>
      <c r="BO510" s="598">
        <v>9.3103448275862061E-3</v>
      </c>
      <c r="BP510" s="600">
        <v>121</v>
      </c>
      <c r="BQ510" s="598">
        <v>4.172413793103448E-2</v>
      </c>
      <c r="BR510" s="601">
        <v>148</v>
      </c>
      <c r="BS510" s="598">
        <v>5.1034482758620693E-2</v>
      </c>
      <c r="BT510" s="600">
        <v>5</v>
      </c>
      <c r="BU510" s="598">
        <v>0.7142857142857143</v>
      </c>
      <c r="BV510" s="600">
        <v>3</v>
      </c>
      <c r="BW510" s="598">
        <v>0.75</v>
      </c>
    </row>
    <row r="511" spans="1:75" s="4" customFormat="1" x14ac:dyDescent="0.2">
      <c r="A511" s="691" t="s">
        <v>166</v>
      </c>
      <c r="B511" s="691" t="s">
        <v>169</v>
      </c>
      <c r="C511" s="691" t="s">
        <v>502</v>
      </c>
      <c r="D511" s="691" t="s">
        <v>507</v>
      </c>
      <c r="E511" s="691" t="s">
        <v>518</v>
      </c>
      <c r="F511" s="691" t="s">
        <v>519</v>
      </c>
      <c r="G511" s="591" t="s">
        <v>321</v>
      </c>
      <c r="H511" s="10" t="s">
        <v>1109</v>
      </c>
      <c r="I511" s="10" t="s">
        <v>934</v>
      </c>
      <c r="J511" s="167"/>
      <c r="K511" s="692"/>
      <c r="L511" s="692"/>
      <c r="M511" s="693"/>
      <c r="N511" s="692"/>
      <c r="O511" s="692"/>
      <c r="P511" s="692"/>
      <c r="Q511" s="692"/>
      <c r="R511" s="692"/>
      <c r="S511" s="692"/>
      <c r="T511" s="692"/>
      <c r="U511" s="692"/>
      <c r="V511" s="692"/>
      <c r="W511" s="692"/>
      <c r="X511" s="692"/>
      <c r="Y511" s="633" t="s">
        <v>1210</v>
      </c>
      <c r="Z511" s="694">
        <v>4</v>
      </c>
      <c r="AA511" s="600">
        <v>0</v>
      </c>
      <c r="AB511" s="600">
        <v>5</v>
      </c>
      <c r="AC511" s="123">
        <v>1.25</v>
      </c>
      <c r="AD511" s="601">
        <v>547.5</v>
      </c>
      <c r="AE511" s="601">
        <v>348</v>
      </c>
      <c r="AF511" s="600"/>
      <c r="AG511" s="598"/>
      <c r="AH511" s="600"/>
      <c r="AI511" s="598"/>
      <c r="AJ511" s="598"/>
      <c r="AK511" s="600"/>
      <c r="AL511" s="598"/>
      <c r="AM511" s="600"/>
      <c r="AN511" s="598"/>
      <c r="AO511" s="600">
        <v>2</v>
      </c>
      <c r="AP511" s="598">
        <v>0.4</v>
      </c>
      <c r="AQ511" s="600">
        <v>2</v>
      </c>
      <c r="AR511" s="598">
        <v>0.5</v>
      </c>
      <c r="AS511" s="695">
        <v>1820</v>
      </c>
      <c r="AT511" s="600">
        <v>370</v>
      </c>
      <c r="AU511" s="602">
        <v>0.16894977168949771</v>
      </c>
      <c r="AV511" s="601">
        <v>2190</v>
      </c>
      <c r="AW511" s="601">
        <v>2320</v>
      </c>
      <c r="AX511" s="598">
        <v>0.94396551724137934</v>
      </c>
      <c r="AY511" s="695">
        <v>1820</v>
      </c>
      <c r="AZ511" s="600">
        <v>370</v>
      </c>
      <c r="BA511" s="601">
        <v>2190</v>
      </c>
      <c r="BB511" s="601">
        <v>1090</v>
      </c>
      <c r="BC511" s="598">
        <v>0.59890109890109888</v>
      </c>
      <c r="BD511" s="600">
        <v>302</v>
      </c>
      <c r="BE511" s="598">
        <v>0.81621621621621621</v>
      </c>
      <c r="BF511" s="601">
        <v>1392</v>
      </c>
      <c r="BG511" s="598">
        <v>0.63561643835616444</v>
      </c>
      <c r="BH511" s="600">
        <v>24</v>
      </c>
      <c r="BI511" s="598">
        <v>1.7241379310344827E-2</v>
      </c>
      <c r="BJ511" s="600">
        <v>4</v>
      </c>
      <c r="BK511" s="600">
        <v>7</v>
      </c>
      <c r="BL511" s="600">
        <v>11</v>
      </c>
      <c r="BM511" s="598">
        <v>0.45833333333333331</v>
      </c>
      <c r="BN511" s="600">
        <v>13</v>
      </c>
      <c r="BO511" s="598">
        <v>9.3390804597701157E-3</v>
      </c>
      <c r="BP511" s="600">
        <v>32</v>
      </c>
      <c r="BQ511" s="598">
        <v>2.2988505747126436E-2</v>
      </c>
      <c r="BR511" s="601">
        <v>45</v>
      </c>
      <c r="BS511" s="598">
        <v>3.2327586206896554E-2</v>
      </c>
      <c r="BT511" s="600">
        <v>2</v>
      </c>
      <c r="BU511" s="598">
        <v>0.4</v>
      </c>
      <c r="BV511" s="600">
        <v>1</v>
      </c>
      <c r="BW511" s="598">
        <v>0.25</v>
      </c>
    </row>
    <row r="512" spans="1:75" s="4" customFormat="1" x14ac:dyDescent="0.2">
      <c r="A512" s="691" t="s">
        <v>166</v>
      </c>
      <c r="B512" s="691" t="s">
        <v>170</v>
      </c>
      <c r="C512" s="691" t="s">
        <v>502</v>
      </c>
      <c r="D512" s="691" t="s">
        <v>507</v>
      </c>
      <c r="E512" s="691" t="s">
        <v>518</v>
      </c>
      <c r="F512" s="691" t="s">
        <v>519</v>
      </c>
      <c r="G512" s="591" t="s">
        <v>321</v>
      </c>
      <c r="H512" s="10" t="s">
        <v>1109</v>
      </c>
      <c r="I512" s="10" t="s">
        <v>934</v>
      </c>
      <c r="J512" s="167"/>
      <c r="K512" s="692"/>
      <c r="L512" s="692"/>
      <c r="M512" s="693"/>
      <c r="N512" s="692"/>
      <c r="O512" s="692"/>
      <c r="P512" s="692"/>
      <c r="Q512" s="692"/>
      <c r="R512" s="692"/>
      <c r="S512" s="692"/>
      <c r="T512" s="692"/>
      <c r="U512" s="692"/>
      <c r="V512" s="692"/>
      <c r="W512" s="692"/>
      <c r="X512" s="692"/>
      <c r="Y512" s="633" t="s">
        <v>1210</v>
      </c>
      <c r="Z512" s="694">
        <v>4</v>
      </c>
      <c r="AA512" s="600">
        <v>0</v>
      </c>
      <c r="AB512" s="600">
        <v>7</v>
      </c>
      <c r="AC512" s="123">
        <v>1.75</v>
      </c>
      <c r="AD512" s="601">
        <v>1959</v>
      </c>
      <c r="AE512" s="601">
        <v>961.75</v>
      </c>
      <c r="AF512" s="600"/>
      <c r="AG512" s="598"/>
      <c r="AH512" s="600"/>
      <c r="AI512" s="598"/>
      <c r="AJ512" s="598"/>
      <c r="AK512" s="600"/>
      <c r="AL512" s="598"/>
      <c r="AM512" s="600"/>
      <c r="AN512" s="598"/>
      <c r="AO512" s="600">
        <v>3</v>
      </c>
      <c r="AP512" s="598">
        <v>0.42857142857142855</v>
      </c>
      <c r="AQ512" s="600">
        <v>3</v>
      </c>
      <c r="AR512" s="598">
        <v>0.75</v>
      </c>
      <c r="AS512" s="695">
        <v>7768</v>
      </c>
      <c r="AT512" s="600">
        <v>68</v>
      </c>
      <c r="AU512" s="602">
        <v>8.677896886166412E-3</v>
      </c>
      <c r="AV512" s="601">
        <v>7836</v>
      </c>
      <c r="AW512" s="601">
        <v>10500</v>
      </c>
      <c r="AX512" s="598">
        <v>0.74628571428571433</v>
      </c>
      <c r="AY512" s="695">
        <v>7768</v>
      </c>
      <c r="AZ512" s="600">
        <v>68</v>
      </c>
      <c r="BA512" s="601">
        <v>7836</v>
      </c>
      <c r="BB512" s="601">
        <v>3791</v>
      </c>
      <c r="BC512" s="598">
        <v>0.4880278063851699</v>
      </c>
      <c r="BD512" s="600">
        <v>56</v>
      </c>
      <c r="BE512" s="598">
        <v>0.82352941176470584</v>
      </c>
      <c r="BF512" s="601">
        <v>3847</v>
      </c>
      <c r="BG512" s="598">
        <v>0.49093925472179684</v>
      </c>
      <c r="BH512" s="600">
        <v>33</v>
      </c>
      <c r="BI512" s="598">
        <v>8.5781128151806597E-3</v>
      </c>
      <c r="BJ512" s="600">
        <v>19</v>
      </c>
      <c r="BK512" s="600">
        <v>3</v>
      </c>
      <c r="BL512" s="600">
        <v>22</v>
      </c>
      <c r="BM512" s="598">
        <v>0.66666666666666663</v>
      </c>
      <c r="BN512" s="600">
        <v>44</v>
      </c>
      <c r="BO512" s="598">
        <v>1.1437483753574213E-2</v>
      </c>
      <c r="BP512" s="600">
        <v>227</v>
      </c>
      <c r="BQ512" s="598">
        <v>5.900701845593969E-2</v>
      </c>
      <c r="BR512" s="601">
        <v>271</v>
      </c>
      <c r="BS512" s="598">
        <v>7.0444502209513912E-2</v>
      </c>
      <c r="BT512" s="600">
        <v>2</v>
      </c>
      <c r="BU512" s="598">
        <v>0.2857142857142857</v>
      </c>
      <c r="BV512" s="600">
        <v>1</v>
      </c>
      <c r="BW512" s="598">
        <v>0.25</v>
      </c>
    </row>
    <row r="513" spans="1:75" s="4" customFormat="1" x14ac:dyDescent="0.2">
      <c r="A513" s="691" t="s">
        <v>166</v>
      </c>
      <c r="B513" s="691" t="s">
        <v>171</v>
      </c>
      <c r="C513" s="691" t="s">
        <v>502</v>
      </c>
      <c r="D513" s="691" t="s">
        <v>507</v>
      </c>
      <c r="E513" s="691" t="s">
        <v>518</v>
      </c>
      <c r="F513" s="691" t="s">
        <v>519</v>
      </c>
      <c r="G513" s="591" t="s">
        <v>321</v>
      </c>
      <c r="H513" s="10" t="s">
        <v>1109</v>
      </c>
      <c r="I513" s="10" t="s">
        <v>934</v>
      </c>
      <c r="J513" s="167"/>
      <c r="K513" s="692"/>
      <c r="L513" s="692"/>
      <c r="M513" s="693"/>
      <c r="N513" s="692"/>
      <c r="O513" s="692"/>
      <c r="P513" s="692"/>
      <c r="Q513" s="692"/>
      <c r="R513" s="692"/>
      <c r="S513" s="692"/>
      <c r="T513" s="692"/>
      <c r="U513" s="692"/>
      <c r="V513" s="692"/>
      <c r="W513" s="692"/>
      <c r="X513" s="692"/>
      <c r="Y513" s="633" t="s">
        <v>1210</v>
      </c>
      <c r="Z513" s="694">
        <v>4</v>
      </c>
      <c r="AA513" s="600">
        <v>0</v>
      </c>
      <c r="AB513" s="600">
        <v>6</v>
      </c>
      <c r="AC513" s="123">
        <v>1.5</v>
      </c>
      <c r="AD513" s="601">
        <v>897.5</v>
      </c>
      <c r="AE513" s="601">
        <v>499.75</v>
      </c>
      <c r="AF513" s="600"/>
      <c r="AG513" s="598"/>
      <c r="AH513" s="600"/>
      <c r="AI513" s="598"/>
      <c r="AJ513" s="598"/>
      <c r="AK513" s="600"/>
      <c r="AL513" s="598"/>
      <c r="AM513" s="600"/>
      <c r="AN513" s="598"/>
      <c r="AO513" s="600">
        <v>3</v>
      </c>
      <c r="AP513" s="598">
        <v>0.5</v>
      </c>
      <c r="AQ513" s="600">
        <v>2</v>
      </c>
      <c r="AR513" s="598">
        <v>0.5</v>
      </c>
      <c r="AS513" s="695">
        <v>3199</v>
      </c>
      <c r="AT513" s="600">
        <v>391</v>
      </c>
      <c r="AU513" s="602">
        <v>0.10891364902506964</v>
      </c>
      <c r="AV513" s="601">
        <v>3590</v>
      </c>
      <c r="AW513" s="601">
        <v>3950</v>
      </c>
      <c r="AX513" s="598">
        <v>0.90886075949367084</v>
      </c>
      <c r="AY513" s="695">
        <v>3199</v>
      </c>
      <c r="AZ513" s="600">
        <v>391</v>
      </c>
      <c r="BA513" s="601">
        <v>3590</v>
      </c>
      <c r="BB513" s="601">
        <v>1672</v>
      </c>
      <c r="BC513" s="598">
        <v>0.5226633322913411</v>
      </c>
      <c r="BD513" s="600">
        <v>327</v>
      </c>
      <c r="BE513" s="598">
        <v>0.83631713554987208</v>
      </c>
      <c r="BF513" s="601">
        <v>1999</v>
      </c>
      <c r="BG513" s="598">
        <v>0.55682451253481891</v>
      </c>
      <c r="BH513" s="600">
        <v>23</v>
      </c>
      <c r="BI513" s="598">
        <v>1.150575287643822E-2</v>
      </c>
      <c r="BJ513" s="600">
        <v>7</v>
      </c>
      <c r="BK513" s="600">
        <v>8</v>
      </c>
      <c r="BL513" s="600">
        <v>15</v>
      </c>
      <c r="BM513" s="598">
        <v>0.65217391304347827</v>
      </c>
      <c r="BN513" s="600">
        <v>21</v>
      </c>
      <c r="BO513" s="598">
        <v>1.0505252626313157E-2</v>
      </c>
      <c r="BP513" s="600">
        <v>54</v>
      </c>
      <c r="BQ513" s="598">
        <v>2.7013506753376687E-2</v>
      </c>
      <c r="BR513" s="601">
        <v>75</v>
      </c>
      <c r="BS513" s="598">
        <v>3.7518759379689848E-2</v>
      </c>
      <c r="BT513" s="600">
        <v>3</v>
      </c>
      <c r="BU513" s="598">
        <v>0.5</v>
      </c>
      <c r="BV513" s="600">
        <v>2</v>
      </c>
      <c r="BW513" s="598">
        <v>0.5</v>
      </c>
    </row>
    <row r="514" spans="1:75" s="4" customFormat="1" x14ac:dyDescent="0.2">
      <c r="A514" s="691" t="s">
        <v>166</v>
      </c>
      <c r="B514" s="691" t="s">
        <v>172</v>
      </c>
      <c r="C514" s="691" t="s">
        <v>502</v>
      </c>
      <c r="D514" s="691" t="s">
        <v>509</v>
      </c>
      <c r="E514" s="691" t="s">
        <v>518</v>
      </c>
      <c r="F514" s="691" t="s">
        <v>519</v>
      </c>
      <c r="G514" s="591" t="s">
        <v>321</v>
      </c>
      <c r="H514" s="10" t="s">
        <v>1109</v>
      </c>
      <c r="I514" s="10" t="s">
        <v>934</v>
      </c>
      <c r="J514" s="167"/>
      <c r="K514" s="692" t="s">
        <v>1211</v>
      </c>
      <c r="L514" s="692"/>
      <c r="M514" s="693">
        <v>0.80625000000000002</v>
      </c>
      <c r="N514" s="692" t="s">
        <v>1211</v>
      </c>
      <c r="O514" s="692"/>
      <c r="P514" s="692" t="s">
        <v>1211</v>
      </c>
      <c r="Q514" s="692"/>
      <c r="R514" s="692" t="s">
        <v>1217</v>
      </c>
      <c r="S514" s="696">
        <v>21472</v>
      </c>
      <c r="T514" s="696">
        <v>171</v>
      </c>
      <c r="U514" s="696" t="s">
        <v>438</v>
      </c>
      <c r="V514" s="696">
        <v>141</v>
      </c>
      <c r="W514" s="696">
        <v>38</v>
      </c>
      <c r="X514" s="696">
        <v>23</v>
      </c>
      <c r="Y514" s="633"/>
      <c r="Z514" s="694">
        <v>1</v>
      </c>
      <c r="AA514" s="600">
        <v>0</v>
      </c>
      <c r="AB514" s="600">
        <v>3</v>
      </c>
      <c r="AC514" s="123">
        <v>3</v>
      </c>
      <c r="AD514" s="601">
        <v>21459</v>
      </c>
      <c r="AE514" s="601">
        <v>11369</v>
      </c>
      <c r="AF514" s="600">
        <v>2</v>
      </c>
      <c r="AG514" s="598">
        <v>0.66666666666666663</v>
      </c>
      <c r="AH514" s="600">
        <v>2</v>
      </c>
      <c r="AI514" s="598" t="s">
        <v>1215</v>
      </c>
      <c r="AJ514" s="598" t="s">
        <v>434</v>
      </c>
      <c r="AK514" s="600">
        <v>1</v>
      </c>
      <c r="AL514" s="598">
        <v>1</v>
      </c>
      <c r="AM514" s="600">
        <v>1</v>
      </c>
      <c r="AN514" s="598"/>
      <c r="AO514" s="600"/>
      <c r="AP514" s="598"/>
      <c r="AQ514" s="600"/>
      <c r="AR514" s="598"/>
      <c r="AS514" s="695">
        <v>19914</v>
      </c>
      <c r="AT514" s="600">
        <v>1545</v>
      </c>
      <c r="AU514" s="602">
        <v>7.199776317628967E-2</v>
      </c>
      <c r="AV514" s="601">
        <v>21459</v>
      </c>
      <c r="AW514" s="601">
        <v>26720</v>
      </c>
      <c r="AX514" s="598">
        <v>0.80310628742514967</v>
      </c>
      <c r="AY514" s="695">
        <v>19914</v>
      </c>
      <c r="AZ514" s="600">
        <v>1545</v>
      </c>
      <c r="BA514" s="601">
        <v>21459</v>
      </c>
      <c r="BB514" s="601">
        <v>10150</v>
      </c>
      <c r="BC514" s="598">
        <v>0.50969167419905592</v>
      </c>
      <c r="BD514" s="600">
        <v>1219</v>
      </c>
      <c r="BE514" s="598">
        <v>0.78899676375404526</v>
      </c>
      <c r="BF514" s="601">
        <v>11369</v>
      </c>
      <c r="BG514" s="598">
        <v>0.52980101589076845</v>
      </c>
      <c r="BH514" s="600">
        <v>141</v>
      </c>
      <c r="BI514" s="598">
        <v>1.2402146186999736E-2</v>
      </c>
      <c r="BJ514" s="600">
        <v>38</v>
      </c>
      <c r="BK514" s="600">
        <v>23</v>
      </c>
      <c r="BL514" s="600">
        <v>61</v>
      </c>
      <c r="BM514" s="598">
        <v>0.43262411347517732</v>
      </c>
      <c r="BN514" s="600">
        <v>26</v>
      </c>
      <c r="BO514" s="598">
        <v>2.2869205734893129E-3</v>
      </c>
      <c r="BP514" s="600">
        <v>267</v>
      </c>
      <c r="BQ514" s="598">
        <v>2.3484915120063329E-2</v>
      </c>
      <c r="BR514" s="601">
        <v>293</v>
      </c>
      <c r="BS514" s="598">
        <v>2.5771835693552642E-2</v>
      </c>
      <c r="BT514" s="600">
        <v>1</v>
      </c>
      <c r="BU514" s="598">
        <v>0.33333333333333331</v>
      </c>
      <c r="BV514" s="600">
        <v>1</v>
      </c>
      <c r="BW514" s="598">
        <v>1</v>
      </c>
    </row>
    <row r="515" spans="1:75" s="4" customFormat="1" x14ac:dyDescent="0.2">
      <c r="A515" s="691" t="s">
        <v>166</v>
      </c>
      <c r="B515" s="691" t="s">
        <v>172</v>
      </c>
      <c r="C515" s="691" t="s">
        <v>1381</v>
      </c>
      <c r="D515" s="691" t="s">
        <v>515</v>
      </c>
      <c r="E515" s="691" t="s">
        <v>518</v>
      </c>
      <c r="F515" s="691" t="s">
        <v>519</v>
      </c>
      <c r="G515" s="591" t="s">
        <v>321</v>
      </c>
      <c r="H515" s="10" t="s">
        <v>1109</v>
      </c>
      <c r="I515" s="10" t="s">
        <v>934</v>
      </c>
      <c r="J515" s="167"/>
      <c r="K515" s="692"/>
      <c r="L515" s="692"/>
      <c r="M515" s="693"/>
      <c r="N515" s="692"/>
      <c r="O515" s="692"/>
      <c r="P515" s="692"/>
      <c r="Q515" s="692"/>
      <c r="R515" s="692"/>
      <c r="S515" s="692"/>
      <c r="T515" s="692"/>
      <c r="U515" s="692"/>
      <c r="V515" s="692"/>
      <c r="W515" s="692"/>
      <c r="X515" s="692"/>
      <c r="Y515" s="633"/>
      <c r="Z515" s="694">
        <v>4</v>
      </c>
      <c r="AA515" s="600">
        <v>0</v>
      </c>
      <c r="AB515" s="600">
        <v>9</v>
      </c>
      <c r="AC515" s="123">
        <v>2.25</v>
      </c>
      <c r="AD515" s="601">
        <v>2840.25</v>
      </c>
      <c r="AE515" s="601">
        <v>1571.5</v>
      </c>
      <c r="AF515" s="600">
        <v>3</v>
      </c>
      <c r="AG515" s="598">
        <v>0.33333333333333331</v>
      </c>
      <c r="AH515" s="600">
        <v>1</v>
      </c>
      <c r="AI515" s="598"/>
      <c r="AJ515" s="598"/>
      <c r="AK515" s="600">
        <v>2</v>
      </c>
      <c r="AL515" s="598">
        <v>0.5</v>
      </c>
      <c r="AM515" s="600">
        <v>2</v>
      </c>
      <c r="AN515" s="598"/>
      <c r="AO515" s="600">
        <v>2</v>
      </c>
      <c r="AP515" s="598">
        <v>0.22222222222222221</v>
      </c>
      <c r="AQ515" s="600">
        <v>0</v>
      </c>
      <c r="AR515" s="598">
        <v>0</v>
      </c>
      <c r="AS515" s="695">
        <v>9984</v>
      </c>
      <c r="AT515" s="600">
        <v>1377</v>
      </c>
      <c r="AU515" s="602">
        <v>0.12120411935569052</v>
      </c>
      <c r="AV515" s="601">
        <v>11361</v>
      </c>
      <c r="AW515" s="601">
        <v>13250</v>
      </c>
      <c r="AX515" s="598">
        <v>0.85743396226415092</v>
      </c>
      <c r="AY515" s="695">
        <v>9984</v>
      </c>
      <c r="AZ515" s="600">
        <v>1377</v>
      </c>
      <c r="BA515" s="601">
        <v>11361</v>
      </c>
      <c r="BB515" s="601">
        <v>5202</v>
      </c>
      <c r="BC515" s="598">
        <v>0.52103365384615385</v>
      </c>
      <c r="BD515" s="600">
        <v>1084</v>
      </c>
      <c r="BE515" s="598">
        <v>0.7872185911401598</v>
      </c>
      <c r="BF515" s="601">
        <v>6286</v>
      </c>
      <c r="BG515" s="598">
        <v>0.55329636475662358</v>
      </c>
      <c r="BH515" s="600">
        <v>65</v>
      </c>
      <c r="BI515" s="598">
        <v>1.0340439070951321E-2</v>
      </c>
      <c r="BJ515" s="600">
        <v>16</v>
      </c>
      <c r="BK515" s="600">
        <v>20</v>
      </c>
      <c r="BL515" s="600">
        <v>36</v>
      </c>
      <c r="BM515" s="598">
        <v>0.55384615384615388</v>
      </c>
      <c r="BN515" s="600">
        <v>75</v>
      </c>
      <c r="BO515" s="598">
        <v>1.1931275851097677E-2</v>
      </c>
      <c r="BP515" s="600">
        <v>224</v>
      </c>
      <c r="BQ515" s="598">
        <v>3.5634743875278395E-2</v>
      </c>
      <c r="BR515" s="601">
        <v>299</v>
      </c>
      <c r="BS515" s="598">
        <v>4.7566019726376071E-2</v>
      </c>
      <c r="BT515" s="600">
        <v>1</v>
      </c>
      <c r="BU515" s="598">
        <v>0.1111111111111111</v>
      </c>
      <c r="BV515" s="600">
        <v>0</v>
      </c>
      <c r="BW515" s="598">
        <v>0</v>
      </c>
    </row>
    <row r="516" spans="1:75" s="4" customFormat="1" x14ac:dyDescent="0.2">
      <c r="A516" s="691" t="s">
        <v>166</v>
      </c>
      <c r="B516" s="691" t="s">
        <v>172</v>
      </c>
      <c r="C516" s="691" t="s">
        <v>173</v>
      </c>
      <c r="D516" s="691" t="s">
        <v>515</v>
      </c>
      <c r="E516" s="691" t="s">
        <v>518</v>
      </c>
      <c r="F516" s="691" t="s">
        <v>519</v>
      </c>
      <c r="G516" s="591" t="s">
        <v>321</v>
      </c>
      <c r="H516" s="10" t="s">
        <v>1109</v>
      </c>
      <c r="I516" s="10" t="s">
        <v>934</v>
      </c>
      <c r="J516" s="167"/>
      <c r="K516" s="692"/>
      <c r="L516" s="692"/>
      <c r="M516" s="693"/>
      <c r="N516" s="692"/>
      <c r="O516" s="692"/>
      <c r="P516" s="692"/>
      <c r="Q516" s="692"/>
      <c r="R516" s="692"/>
      <c r="S516" s="692"/>
      <c r="T516" s="692"/>
      <c r="U516" s="692"/>
      <c r="V516" s="692"/>
      <c r="W516" s="692"/>
      <c r="X516" s="692"/>
      <c r="Y516" s="633"/>
      <c r="Z516" s="694">
        <v>1</v>
      </c>
      <c r="AA516" s="600">
        <v>0</v>
      </c>
      <c r="AB516" s="600">
        <v>4</v>
      </c>
      <c r="AC516" s="123">
        <v>4</v>
      </c>
      <c r="AD516" s="601">
        <v>2264</v>
      </c>
      <c r="AE516" s="601">
        <v>1230</v>
      </c>
      <c r="AF516" s="600">
        <v>1</v>
      </c>
      <c r="AG516" s="598">
        <v>0.25</v>
      </c>
      <c r="AH516" s="600">
        <v>1</v>
      </c>
      <c r="AI516" s="598"/>
      <c r="AJ516" s="598"/>
      <c r="AK516" s="600">
        <v>1</v>
      </c>
      <c r="AL516" s="598">
        <v>1</v>
      </c>
      <c r="AM516" s="600">
        <v>1</v>
      </c>
      <c r="AN516" s="598"/>
      <c r="AO516" s="600">
        <v>0</v>
      </c>
      <c r="AP516" s="598">
        <v>0</v>
      </c>
      <c r="AQ516" s="600">
        <v>0</v>
      </c>
      <c r="AR516" s="598">
        <v>0</v>
      </c>
      <c r="AS516" s="695">
        <v>2162</v>
      </c>
      <c r="AT516" s="600">
        <v>102</v>
      </c>
      <c r="AU516" s="602">
        <v>4.5053003533568906E-2</v>
      </c>
      <c r="AV516" s="601">
        <v>2264</v>
      </c>
      <c r="AW516" s="601">
        <v>2970</v>
      </c>
      <c r="AX516" s="598">
        <v>0.76228956228956224</v>
      </c>
      <c r="AY516" s="695">
        <v>2162</v>
      </c>
      <c r="AZ516" s="600">
        <v>102</v>
      </c>
      <c r="BA516" s="601">
        <v>2264</v>
      </c>
      <c r="BB516" s="601">
        <v>1150</v>
      </c>
      <c r="BC516" s="598">
        <v>0.53191489361702127</v>
      </c>
      <c r="BD516" s="600">
        <v>80</v>
      </c>
      <c r="BE516" s="598">
        <v>0.78431372549019607</v>
      </c>
      <c r="BF516" s="601">
        <v>1230</v>
      </c>
      <c r="BG516" s="598">
        <v>0.54328621908127206</v>
      </c>
      <c r="BH516" s="600">
        <v>9</v>
      </c>
      <c r="BI516" s="598">
        <v>7.3170731707317077E-3</v>
      </c>
      <c r="BJ516" s="600">
        <v>3</v>
      </c>
      <c r="BK516" s="600">
        <v>0</v>
      </c>
      <c r="BL516" s="600">
        <v>3</v>
      </c>
      <c r="BM516" s="598">
        <v>0.33333333333333331</v>
      </c>
      <c r="BN516" s="600">
        <v>3</v>
      </c>
      <c r="BO516" s="598">
        <v>2.4390243902439024E-3</v>
      </c>
      <c r="BP516" s="600">
        <v>9</v>
      </c>
      <c r="BQ516" s="598">
        <v>7.3170731707317077E-3</v>
      </c>
      <c r="BR516" s="601">
        <v>12</v>
      </c>
      <c r="BS516" s="598">
        <v>9.7560975609756097E-3</v>
      </c>
      <c r="BT516" s="600">
        <v>1</v>
      </c>
      <c r="BU516" s="598">
        <v>0.25</v>
      </c>
      <c r="BV516" s="600">
        <v>0</v>
      </c>
      <c r="BW516" s="598">
        <v>0</v>
      </c>
    </row>
    <row r="517" spans="1:75" s="4" customFormat="1" x14ac:dyDescent="0.2">
      <c r="A517" s="691" t="s">
        <v>166</v>
      </c>
      <c r="B517" s="691" t="s">
        <v>172</v>
      </c>
      <c r="C517" s="691" t="s">
        <v>174</v>
      </c>
      <c r="D517" s="691" t="s">
        <v>515</v>
      </c>
      <c r="E517" s="691" t="s">
        <v>518</v>
      </c>
      <c r="F517" s="691" t="s">
        <v>519</v>
      </c>
      <c r="G517" s="591" t="s">
        <v>321</v>
      </c>
      <c r="H517" s="10" t="s">
        <v>1109</v>
      </c>
      <c r="I517" s="10" t="s">
        <v>934</v>
      </c>
      <c r="J517" s="167"/>
      <c r="K517" s="692"/>
      <c r="L517" s="692"/>
      <c r="M517" s="693"/>
      <c r="N517" s="692"/>
      <c r="O517" s="692"/>
      <c r="P517" s="692"/>
      <c r="Q517" s="692"/>
      <c r="R517" s="692"/>
      <c r="S517" s="692"/>
      <c r="T517" s="692"/>
      <c r="U517" s="692"/>
      <c r="V517" s="692"/>
      <c r="W517" s="692"/>
      <c r="X517" s="692"/>
      <c r="Y517" s="633"/>
      <c r="Z517" s="694">
        <v>3</v>
      </c>
      <c r="AA517" s="600">
        <v>0</v>
      </c>
      <c r="AB517" s="600">
        <v>8</v>
      </c>
      <c r="AC517" s="123">
        <v>2.6666666666666665</v>
      </c>
      <c r="AD517" s="601">
        <v>2611.3333333333335</v>
      </c>
      <c r="AE517" s="601">
        <v>1282</v>
      </c>
      <c r="AF517" s="600">
        <v>3</v>
      </c>
      <c r="AG517" s="598">
        <v>0.375</v>
      </c>
      <c r="AH517" s="600">
        <v>0</v>
      </c>
      <c r="AI517" s="598"/>
      <c r="AJ517" s="598"/>
      <c r="AK517" s="600">
        <v>2</v>
      </c>
      <c r="AL517" s="598">
        <v>0.66666666666666663</v>
      </c>
      <c r="AM517" s="600">
        <v>2</v>
      </c>
      <c r="AN517" s="598"/>
      <c r="AO517" s="600">
        <v>0</v>
      </c>
      <c r="AP517" s="598">
        <v>0</v>
      </c>
      <c r="AQ517" s="600">
        <v>0</v>
      </c>
      <c r="AR517" s="598">
        <v>0</v>
      </c>
      <c r="AS517" s="695">
        <v>7768</v>
      </c>
      <c r="AT517" s="600">
        <v>66</v>
      </c>
      <c r="AU517" s="602">
        <v>8.4248149093694158E-3</v>
      </c>
      <c r="AV517" s="601">
        <v>7834</v>
      </c>
      <c r="AW517" s="601">
        <v>10500</v>
      </c>
      <c r="AX517" s="598">
        <v>0.74609523809523814</v>
      </c>
      <c r="AY517" s="695">
        <v>7768</v>
      </c>
      <c r="AZ517" s="600">
        <v>66</v>
      </c>
      <c r="BA517" s="601">
        <v>7834</v>
      </c>
      <c r="BB517" s="601">
        <v>3791</v>
      </c>
      <c r="BC517" s="598">
        <v>0.4880278063851699</v>
      </c>
      <c r="BD517" s="600">
        <v>55</v>
      </c>
      <c r="BE517" s="598">
        <v>0.83333333333333337</v>
      </c>
      <c r="BF517" s="601">
        <v>3846</v>
      </c>
      <c r="BG517" s="598">
        <v>0.49093694153689049</v>
      </c>
      <c r="BH517" s="600">
        <v>33</v>
      </c>
      <c r="BI517" s="598">
        <v>8.5803432137285494E-3</v>
      </c>
      <c r="BJ517" s="600">
        <v>19</v>
      </c>
      <c r="BK517" s="600">
        <v>3</v>
      </c>
      <c r="BL517" s="600">
        <v>22</v>
      </c>
      <c r="BM517" s="598">
        <v>0.66666666666666663</v>
      </c>
      <c r="BN517" s="600">
        <v>39</v>
      </c>
      <c r="BO517" s="598">
        <v>1.0140405616224649E-2</v>
      </c>
      <c r="BP517" s="600">
        <v>69</v>
      </c>
      <c r="BQ517" s="598">
        <v>1.7940717628705149E-2</v>
      </c>
      <c r="BR517" s="601">
        <v>108</v>
      </c>
      <c r="BS517" s="598">
        <v>2.8081123244929798E-2</v>
      </c>
      <c r="BT517" s="600">
        <v>2</v>
      </c>
      <c r="BU517" s="598">
        <v>0.25</v>
      </c>
      <c r="BV517" s="600">
        <v>0</v>
      </c>
      <c r="BW517" s="598">
        <v>0</v>
      </c>
    </row>
    <row r="518" spans="1:75" s="4" customFormat="1" x14ac:dyDescent="0.2">
      <c r="A518" s="691" t="s">
        <v>175</v>
      </c>
      <c r="B518" s="691" t="s">
        <v>176</v>
      </c>
      <c r="C518" s="691" t="s">
        <v>502</v>
      </c>
      <c r="D518" s="691" t="s">
        <v>517</v>
      </c>
      <c r="E518" s="691" t="s">
        <v>518</v>
      </c>
      <c r="F518" s="691" t="s">
        <v>505</v>
      </c>
      <c r="G518" s="591" t="s">
        <v>314</v>
      </c>
      <c r="H518" s="10" t="s">
        <v>517</v>
      </c>
      <c r="I518" s="10" t="s">
        <v>517</v>
      </c>
      <c r="J518" s="167"/>
      <c r="K518" s="692"/>
      <c r="L518" s="692"/>
      <c r="M518" s="693"/>
      <c r="N518" s="692"/>
      <c r="O518" s="692"/>
      <c r="P518" s="692"/>
      <c r="Q518" s="692"/>
      <c r="R518" s="692" t="s">
        <v>1214</v>
      </c>
      <c r="S518" s="692"/>
      <c r="T518" s="692"/>
      <c r="U518" s="692"/>
      <c r="V518" s="692"/>
      <c r="W518" s="692"/>
      <c r="X518" s="692"/>
      <c r="Y518" s="633"/>
      <c r="Z518" s="694">
        <v>7</v>
      </c>
      <c r="AA518" s="600">
        <v>0</v>
      </c>
      <c r="AB518" s="600">
        <v>13</v>
      </c>
      <c r="AC518" s="123">
        <v>1.8571428571428572</v>
      </c>
      <c r="AD518" s="601">
        <v>5825.2857142857147</v>
      </c>
      <c r="AE518" s="601">
        <v>3317</v>
      </c>
      <c r="AF518" s="600"/>
      <c r="AG518" s="598"/>
      <c r="AH518" s="600"/>
      <c r="AI518" s="598"/>
      <c r="AJ518" s="598"/>
      <c r="AK518" s="600"/>
      <c r="AL518" s="598"/>
      <c r="AM518" s="600"/>
      <c r="AN518" s="598"/>
      <c r="AO518" s="600">
        <v>5</v>
      </c>
      <c r="AP518" s="598">
        <v>0.38461538461538464</v>
      </c>
      <c r="AQ518" s="600">
        <v>5</v>
      </c>
      <c r="AR518" s="598">
        <v>0.7142857142857143</v>
      </c>
      <c r="AS518" s="695">
        <v>40777</v>
      </c>
      <c r="AT518" s="600"/>
      <c r="AU518" s="602"/>
      <c r="AV518" s="601">
        <v>40777</v>
      </c>
      <c r="AW518" s="601">
        <v>55300</v>
      </c>
      <c r="AX518" s="598">
        <v>0.73737793851717903</v>
      </c>
      <c r="AY518" s="601">
        <v>40777</v>
      </c>
      <c r="AZ518" s="600"/>
      <c r="BA518" s="601">
        <v>40777</v>
      </c>
      <c r="BB518" s="601">
        <v>23219</v>
      </c>
      <c r="BC518" s="598">
        <v>0.56941413051475098</v>
      </c>
      <c r="BD518" s="600"/>
      <c r="BE518" s="598"/>
      <c r="BF518" s="601">
        <v>23219</v>
      </c>
      <c r="BG518" s="598">
        <v>0.56941413051475098</v>
      </c>
      <c r="BH518" s="600">
        <v>103</v>
      </c>
      <c r="BI518" s="598">
        <v>4.4360222231792932E-3</v>
      </c>
      <c r="BJ518" s="600">
        <v>93</v>
      </c>
      <c r="BK518" s="600"/>
      <c r="BL518" s="600">
        <v>93</v>
      </c>
      <c r="BM518" s="598">
        <v>0.90291262135922334</v>
      </c>
      <c r="BN518" s="600">
        <v>1318</v>
      </c>
      <c r="BO518" s="598">
        <v>5.6763857185925318E-2</v>
      </c>
      <c r="BP518" s="600">
        <v>935</v>
      </c>
      <c r="BQ518" s="598">
        <v>4.02687454240062E-2</v>
      </c>
      <c r="BR518" s="601">
        <v>2253</v>
      </c>
      <c r="BS518" s="598">
        <v>9.7032602609931518E-2</v>
      </c>
      <c r="BT518" s="600">
        <v>2</v>
      </c>
      <c r="BU518" s="598">
        <v>0.15384615384615385</v>
      </c>
      <c r="BV518" s="600">
        <v>2</v>
      </c>
      <c r="BW518" s="598">
        <v>0.2857142857142857</v>
      </c>
    </row>
    <row r="519" spans="1:75" s="4" customFormat="1" x14ac:dyDescent="0.2">
      <c r="A519" s="691" t="s">
        <v>175</v>
      </c>
      <c r="B519" s="691" t="s">
        <v>177</v>
      </c>
      <c r="C519" s="691" t="s">
        <v>502</v>
      </c>
      <c r="D519" s="691" t="s">
        <v>503</v>
      </c>
      <c r="E519" s="691" t="s">
        <v>504</v>
      </c>
      <c r="F519" s="691" t="s">
        <v>505</v>
      </c>
      <c r="G519" s="591" t="s">
        <v>314</v>
      </c>
      <c r="H519" s="10" t="s">
        <v>1109</v>
      </c>
      <c r="I519" s="10" t="s">
        <v>934</v>
      </c>
      <c r="J519" s="167"/>
      <c r="K519" s="692"/>
      <c r="L519" s="692"/>
      <c r="M519" s="693"/>
      <c r="N519" s="692"/>
      <c r="O519" s="692"/>
      <c r="P519" s="692"/>
      <c r="Q519" s="692"/>
      <c r="R519" s="692"/>
      <c r="S519" s="692"/>
      <c r="T519" s="692"/>
      <c r="U519" s="692"/>
      <c r="V519" s="692"/>
      <c r="W519" s="692"/>
      <c r="X519" s="692"/>
      <c r="Y519" s="633" t="s">
        <v>1210</v>
      </c>
      <c r="Z519" s="694">
        <v>6</v>
      </c>
      <c r="AA519" s="694">
        <v>6</v>
      </c>
      <c r="AB519" s="694">
        <v>6</v>
      </c>
      <c r="AC519" s="123">
        <v>1</v>
      </c>
      <c r="AD519" s="601">
        <v>711.83333333333337</v>
      </c>
      <c r="AE519" s="601"/>
      <c r="AF519" s="600"/>
      <c r="AG519" s="598"/>
      <c r="AH519" s="600"/>
      <c r="AI519" s="598"/>
      <c r="AJ519" s="598"/>
      <c r="AK519" s="600"/>
      <c r="AL519" s="598"/>
      <c r="AM519" s="600"/>
      <c r="AN519" s="598"/>
      <c r="AO519" s="600">
        <v>4</v>
      </c>
      <c r="AP519" s="598">
        <v>0.66666666666666663</v>
      </c>
      <c r="AQ519" s="600">
        <v>4</v>
      </c>
      <c r="AR519" s="598">
        <v>0.66666666666666663</v>
      </c>
      <c r="AS519" s="695">
        <v>4271</v>
      </c>
      <c r="AT519" s="600"/>
      <c r="AU519" s="602"/>
      <c r="AV519" s="601">
        <v>4271</v>
      </c>
      <c r="AW519" s="601"/>
      <c r="AX519" s="598"/>
      <c r="AY519" s="601"/>
      <c r="AZ519" s="601"/>
      <c r="BA519" s="601"/>
      <c r="BB519" s="600"/>
      <c r="BC519" s="598"/>
      <c r="BD519" s="600"/>
      <c r="BE519" s="598"/>
      <c r="BF519" s="600"/>
      <c r="BG519" s="598"/>
      <c r="BH519" s="600" t="s">
        <v>323</v>
      </c>
      <c r="BI519" s="598"/>
      <c r="BJ519" s="600"/>
      <c r="BK519" s="600"/>
      <c r="BL519" s="600"/>
      <c r="BM519" s="598"/>
      <c r="BN519" s="600"/>
      <c r="BO519" s="598"/>
      <c r="BP519" s="600"/>
      <c r="BQ519" s="598"/>
      <c r="BR519" s="601"/>
      <c r="BS519" s="598"/>
      <c r="BT519" s="600">
        <v>1</v>
      </c>
      <c r="BU519" s="598">
        <v>0.16666666666666666</v>
      </c>
      <c r="BV519" s="600">
        <v>1</v>
      </c>
      <c r="BW519" s="598">
        <v>0.16666666666666666</v>
      </c>
    </row>
    <row r="520" spans="1:75" s="4" customFormat="1" x14ac:dyDescent="0.2">
      <c r="A520" s="691" t="s">
        <v>175</v>
      </c>
      <c r="B520" s="691" t="s">
        <v>178</v>
      </c>
      <c r="C520" s="691" t="s">
        <v>502</v>
      </c>
      <c r="D520" s="691" t="s">
        <v>507</v>
      </c>
      <c r="E520" s="691" t="s">
        <v>504</v>
      </c>
      <c r="F520" s="691" t="s">
        <v>505</v>
      </c>
      <c r="G520" s="591" t="s">
        <v>314</v>
      </c>
      <c r="H520" s="10" t="s">
        <v>1109</v>
      </c>
      <c r="I520" s="10" t="s">
        <v>934</v>
      </c>
      <c r="J520" s="167"/>
      <c r="K520" s="692"/>
      <c r="L520" s="692"/>
      <c r="M520" s="693"/>
      <c r="N520" s="692"/>
      <c r="O520" s="692"/>
      <c r="P520" s="692"/>
      <c r="Q520" s="692"/>
      <c r="R520" s="692"/>
      <c r="S520" s="692"/>
      <c r="T520" s="692"/>
      <c r="U520" s="692"/>
      <c r="V520" s="692"/>
      <c r="W520" s="692"/>
      <c r="X520" s="692"/>
      <c r="Y520" s="633" t="s">
        <v>1210</v>
      </c>
      <c r="Z520" s="694">
        <v>6</v>
      </c>
      <c r="AA520" s="694">
        <v>6</v>
      </c>
      <c r="AB520" s="694">
        <v>6</v>
      </c>
      <c r="AC520" s="123">
        <v>1</v>
      </c>
      <c r="AD520" s="601">
        <v>623</v>
      </c>
      <c r="AE520" s="601"/>
      <c r="AF520" s="600"/>
      <c r="AG520" s="598"/>
      <c r="AH520" s="600"/>
      <c r="AI520" s="598"/>
      <c r="AJ520" s="598"/>
      <c r="AK520" s="600"/>
      <c r="AL520" s="598"/>
      <c r="AM520" s="600"/>
      <c r="AN520" s="598"/>
      <c r="AO520" s="600">
        <v>2</v>
      </c>
      <c r="AP520" s="598">
        <v>0.33333333333333331</v>
      </c>
      <c r="AQ520" s="600">
        <v>2</v>
      </c>
      <c r="AR520" s="598">
        <v>0.33333333333333331</v>
      </c>
      <c r="AS520" s="695">
        <v>3727</v>
      </c>
      <c r="AT520" s="600">
        <v>11</v>
      </c>
      <c r="AU520" s="602">
        <v>2.9427501337613697E-3</v>
      </c>
      <c r="AV520" s="601">
        <v>3738</v>
      </c>
      <c r="AW520" s="601">
        <v>4940</v>
      </c>
      <c r="AX520" s="598">
        <v>0.75668016194331988</v>
      </c>
      <c r="AY520" s="601"/>
      <c r="AZ520" s="601"/>
      <c r="BA520" s="601"/>
      <c r="BB520" s="600"/>
      <c r="BC520" s="598"/>
      <c r="BD520" s="600"/>
      <c r="BE520" s="598"/>
      <c r="BF520" s="600"/>
      <c r="BG520" s="598"/>
      <c r="BH520" s="600" t="s">
        <v>323</v>
      </c>
      <c r="BI520" s="598"/>
      <c r="BJ520" s="600"/>
      <c r="BK520" s="600"/>
      <c r="BL520" s="600"/>
      <c r="BM520" s="598"/>
      <c r="BN520" s="600"/>
      <c r="BO520" s="598"/>
      <c r="BP520" s="600"/>
      <c r="BQ520" s="598"/>
      <c r="BR520" s="601"/>
      <c r="BS520" s="598"/>
      <c r="BT520" s="600">
        <v>3</v>
      </c>
      <c r="BU520" s="598">
        <v>0.5</v>
      </c>
      <c r="BV520" s="600">
        <v>3</v>
      </c>
      <c r="BW520" s="598">
        <v>0.5</v>
      </c>
    </row>
    <row r="521" spans="1:75" s="4" customFormat="1" x14ac:dyDescent="0.2">
      <c r="A521" s="691" t="s">
        <v>175</v>
      </c>
      <c r="B521" s="691" t="s">
        <v>179</v>
      </c>
      <c r="C521" s="691" t="s">
        <v>502</v>
      </c>
      <c r="D521" s="691" t="s">
        <v>507</v>
      </c>
      <c r="E521" s="691" t="s">
        <v>504</v>
      </c>
      <c r="F521" s="691" t="s">
        <v>505</v>
      </c>
      <c r="G521" s="591" t="s">
        <v>314</v>
      </c>
      <c r="H521" s="10" t="s">
        <v>1109</v>
      </c>
      <c r="I521" s="10" t="s">
        <v>934</v>
      </c>
      <c r="J521" s="167"/>
      <c r="K521" s="692"/>
      <c r="L521" s="692"/>
      <c r="M521" s="693"/>
      <c r="N521" s="692"/>
      <c r="O521" s="692"/>
      <c r="P521" s="692"/>
      <c r="Q521" s="692"/>
      <c r="R521" s="692"/>
      <c r="S521" s="692"/>
      <c r="T521" s="692"/>
      <c r="U521" s="692"/>
      <c r="V521" s="692"/>
      <c r="W521" s="692"/>
      <c r="X521" s="692"/>
      <c r="Y521" s="633" t="s">
        <v>1210</v>
      </c>
      <c r="Z521" s="694">
        <v>5</v>
      </c>
      <c r="AA521" s="600">
        <v>0</v>
      </c>
      <c r="AB521" s="600">
        <v>7</v>
      </c>
      <c r="AC521" s="123">
        <v>1.4</v>
      </c>
      <c r="AD521" s="601">
        <v>396.6</v>
      </c>
      <c r="AE521" s="601">
        <v>237</v>
      </c>
      <c r="AF521" s="600"/>
      <c r="AG521" s="598"/>
      <c r="AH521" s="600"/>
      <c r="AI521" s="598"/>
      <c r="AJ521" s="598"/>
      <c r="AK521" s="600"/>
      <c r="AL521" s="598"/>
      <c r="AM521" s="600"/>
      <c r="AN521" s="598"/>
      <c r="AO521" s="600">
        <v>6</v>
      </c>
      <c r="AP521" s="598">
        <v>0.8571428571428571</v>
      </c>
      <c r="AQ521" s="600">
        <v>5</v>
      </c>
      <c r="AR521" s="598">
        <v>1</v>
      </c>
      <c r="AS521" s="695">
        <v>1983</v>
      </c>
      <c r="AT521" s="600">
        <v>0</v>
      </c>
      <c r="AU521" s="602">
        <v>0</v>
      </c>
      <c r="AV521" s="601">
        <v>1983</v>
      </c>
      <c r="AW521" s="601">
        <v>2720</v>
      </c>
      <c r="AX521" s="598">
        <v>0.72904411764705879</v>
      </c>
      <c r="AY521" s="695">
        <v>1983</v>
      </c>
      <c r="AZ521" s="600">
        <v>0</v>
      </c>
      <c r="BA521" s="601">
        <v>1983</v>
      </c>
      <c r="BB521" s="601">
        <v>1185</v>
      </c>
      <c r="BC521" s="598">
        <v>0.5975794251134644</v>
      </c>
      <c r="BD521" s="600">
        <v>0</v>
      </c>
      <c r="BE521" s="598"/>
      <c r="BF521" s="601">
        <v>1185</v>
      </c>
      <c r="BG521" s="598">
        <v>0.5975794251134644</v>
      </c>
      <c r="BH521" s="600">
        <v>6</v>
      </c>
      <c r="BI521" s="598">
        <v>5.0632911392405064E-3</v>
      </c>
      <c r="BJ521" s="600">
        <v>6</v>
      </c>
      <c r="BK521" s="600">
        <v>0</v>
      </c>
      <c r="BL521" s="600">
        <v>6</v>
      </c>
      <c r="BM521" s="598">
        <v>1</v>
      </c>
      <c r="BN521" s="600">
        <v>4</v>
      </c>
      <c r="BO521" s="598">
        <v>3.3755274261603376E-3</v>
      </c>
      <c r="BP521" s="600">
        <v>37</v>
      </c>
      <c r="BQ521" s="598">
        <v>3.1223628691983123E-2</v>
      </c>
      <c r="BR521" s="601">
        <v>41</v>
      </c>
      <c r="BS521" s="598">
        <v>3.4599156118143459E-2</v>
      </c>
      <c r="BT521" s="600">
        <v>0</v>
      </c>
      <c r="BU521" s="598">
        <v>0</v>
      </c>
      <c r="BV521" s="600">
        <v>0</v>
      </c>
      <c r="BW521" s="598">
        <v>0</v>
      </c>
    </row>
    <row r="522" spans="1:75" s="4" customFormat="1" x14ac:dyDescent="0.2">
      <c r="A522" s="691" t="s">
        <v>175</v>
      </c>
      <c r="B522" s="691" t="s">
        <v>180</v>
      </c>
      <c r="C522" s="691" t="s">
        <v>502</v>
      </c>
      <c r="D522" s="691" t="s">
        <v>507</v>
      </c>
      <c r="E522" s="691" t="s">
        <v>504</v>
      </c>
      <c r="F522" s="691" t="s">
        <v>505</v>
      </c>
      <c r="G522" s="591" t="s">
        <v>314</v>
      </c>
      <c r="H522" s="10" t="s">
        <v>1109</v>
      </c>
      <c r="I522" s="10" t="s">
        <v>934</v>
      </c>
      <c r="J522" s="167"/>
      <c r="K522" s="692"/>
      <c r="L522" s="692"/>
      <c r="M522" s="693"/>
      <c r="N522" s="692"/>
      <c r="O522" s="692"/>
      <c r="P522" s="692"/>
      <c r="Q522" s="692"/>
      <c r="R522" s="692"/>
      <c r="S522" s="692"/>
      <c r="T522" s="692"/>
      <c r="U522" s="692"/>
      <c r="V522" s="692"/>
      <c r="W522" s="692"/>
      <c r="X522" s="692"/>
      <c r="Y522" s="633" t="s">
        <v>1210</v>
      </c>
      <c r="Z522" s="694">
        <v>4</v>
      </c>
      <c r="AA522" s="694">
        <v>4</v>
      </c>
      <c r="AB522" s="694">
        <v>4</v>
      </c>
      <c r="AC522" s="123">
        <v>1</v>
      </c>
      <c r="AD522" s="601">
        <v>1132</v>
      </c>
      <c r="AE522" s="601"/>
      <c r="AF522" s="600"/>
      <c r="AG522" s="598"/>
      <c r="AH522" s="600"/>
      <c r="AI522" s="598"/>
      <c r="AJ522" s="598"/>
      <c r="AK522" s="600"/>
      <c r="AL522" s="598"/>
      <c r="AM522" s="600"/>
      <c r="AN522" s="598"/>
      <c r="AO522" s="694">
        <v>4</v>
      </c>
      <c r="AP522" s="598">
        <v>1</v>
      </c>
      <c r="AQ522" s="694">
        <v>4</v>
      </c>
      <c r="AR522" s="598">
        <v>1</v>
      </c>
      <c r="AS522" s="695">
        <v>4524</v>
      </c>
      <c r="AT522" s="600">
        <v>4</v>
      </c>
      <c r="AU522" s="602">
        <v>8.8339222614840988E-4</v>
      </c>
      <c r="AV522" s="601">
        <v>4528</v>
      </c>
      <c r="AW522" s="601">
        <v>6140</v>
      </c>
      <c r="AX522" s="598">
        <v>0.73745928338762212</v>
      </c>
      <c r="AY522" s="601"/>
      <c r="AZ522" s="601"/>
      <c r="BA522" s="601"/>
      <c r="BB522" s="600"/>
      <c r="BC522" s="598"/>
      <c r="BD522" s="600"/>
      <c r="BE522" s="598"/>
      <c r="BF522" s="600"/>
      <c r="BG522" s="598"/>
      <c r="BH522" s="600" t="s">
        <v>323</v>
      </c>
      <c r="BI522" s="598"/>
      <c r="BJ522" s="600"/>
      <c r="BK522" s="600"/>
      <c r="BL522" s="600"/>
      <c r="BM522" s="598"/>
      <c r="BN522" s="600"/>
      <c r="BO522" s="598"/>
      <c r="BP522" s="600"/>
      <c r="BQ522" s="598"/>
      <c r="BR522" s="601"/>
      <c r="BS522" s="598"/>
      <c r="BT522" s="600">
        <v>2</v>
      </c>
      <c r="BU522" s="598">
        <v>0.5</v>
      </c>
      <c r="BV522" s="600">
        <v>2</v>
      </c>
      <c r="BW522" s="598">
        <v>0.5</v>
      </c>
    </row>
    <row r="523" spans="1:75" s="4" customFormat="1" x14ac:dyDescent="0.2">
      <c r="A523" s="691" t="s">
        <v>175</v>
      </c>
      <c r="B523" s="691" t="s">
        <v>181</v>
      </c>
      <c r="C523" s="691" t="s">
        <v>502</v>
      </c>
      <c r="D523" s="691" t="s">
        <v>509</v>
      </c>
      <c r="E523" s="691" t="s">
        <v>504</v>
      </c>
      <c r="F523" s="691" t="s">
        <v>505</v>
      </c>
      <c r="G523" s="591" t="s">
        <v>314</v>
      </c>
      <c r="H523" s="10" t="s">
        <v>1109</v>
      </c>
      <c r="I523" s="10" t="s">
        <v>934</v>
      </c>
      <c r="J523" s="167"/>
      <c r="K523" s="692" t="s">
        <v>1213</v>
      </c>
      <c r="L523" s="724" t="s">
        <v>1382</v>
      </c>
      <c r="M523" s="724" t="s">
        <v>1383</v>
      </c>
      <c r="N523" s="691" t="s">
        <v>1213</v>
      </c>
      <c r="O523" s="724" t="s">
        <v>1384</v>
      </c>
      <c r="P523" s="691" t="s">
        <v>1211</v>
      </c>
      <c r="Q523" s="691"/>
      <c r="R523" s="691" t="s">
        <v>1217</v>
      </c>
      <c r="S523" s="696">
        <v>32767</v>
      </c>
      <c r="T523" s="696">
        <v>283</v>
      </c>
      <c r="U523" s="696">
        <v>10</v>
      </c>
      <c r="V523" s="696">
        <v>76</v>
      </c>
      <c r="W523" s="696">
        <v>70</v>
      </c>
      <c r="X523" s="696">
        <v>0</v>
      </c>
      <c r="Y523" s="633"/>
      <c r="Z523" s="694">
        <v>1</v>
      </c>
      <c r="AA523" s="600">
        <v>0</v>
      </c>
      <c r="AB523" s="600">
        <v>3</v>
      </c>
      <c r="AC523" s="123">
        <v>3</v>
      </c>
      <c r="AD523" s="601">
        <v>32766</v>
      </c>
      <c r="AE523" s="601">
        <v>18484</v>
      </c>
      <c r="AF523" s="600">
        <v>1</v>
      </c>
      <c r="AG523" s="598">
        <v>0.33333333333333331</v>
      </c>
      <c r="AH523" s="600">
        <v>0</v>
      </c>
      <c r="AI523" s="598" t="s">
        <v>1215</v>
      </c>
      <c r="AJ523" s="598" t="s">
        <v>434</v>
      </c>
      <c r="AK523" s="600">
        <v>1</v>
      </c>
      <c r="AL523" s="598">
        <v>1</v>
      </c>
      <c r="AM523" s="600">
        <v>1</v>
      </c>
      <c r="AN523" s="598"/>
      <c r="AO523" s="600"/>
      <c r="AP523" s="598"/>
      <c r="AQ523" s="600"/>
      <c r="AR523" s="598"/>
      <c r="AS523" s="695">
        <v>32744</v>
      </c>
      <c r="AT523" s="600">
        <v>22</v>
      </c>
      <c r="AU523" s="602">
        <v>6.7142769944454617E-4</v>
      </c>
      <c r="AV523" s="601">
        <v>32766</v>
      </c>
      <c r="AW523" s="601">
        <v>43900</v>
      </c>
      <c r="AX523" s="598">
        <v>0.74637813211845105</v>
      </c>
      <c r="AY523" s="695">
        <v>32744</v>
      </c>
      <c r="AZ523" s="600">
        <v>22</v>
      </c>
      <c r="BA523" s="601">
        <v>32766</v>
      </c>
      <c r="BB523" s="601">
        <v>18467</v>
      </c>
      <c r="BC523" s="598">
        <v>0.56398118739311021</v>
      </c>
      <c r="BD523" s="600">
        <v>17</v>
      </c>
      <c r="BE523" s="598">
        <v>0.77272727272727271</v>
      </c>
      <c r="BF523" s="601">
        <v>18484</v>
      </c>
      <c r="BG523" s="598">
        <v>0.56412134529695412</v>
      </c>
      <c r="BH523" s="600">
        <v>76</v>
      </c>
      <c r="BI523" s="598">
        <v>4.1116641419606144E-3</v>
      </c>
      <c r="BJ523" s="600">
        <v>70</v>
      </c>
      <c r="BK523" s="600">
        <v>0</v>
      </c>
      <c r="BL523" s="600">
        <v>70</v>
      </c>
      <c r="BM523" s="598">
        <v>0.92105263157894735</v>
      </c>
      <c r="BN523" s="600">
        <v>30</v>
      </c>
      <c r="BO523" s="598">
        <v>1.6230253191949794E-3</v>
      </c>
      <c r="BP523" s="600">
        <v>389</v>
      </c>
      <c r="BQ523" s="598">
        <v>2.1045228305561568E-2</v>
      </c>
      <c r="BR523" s="601">
        <v>419</v>
      </c>
      <c r="BS523" s="598">
        <v>2.2668253624756548E-2</v>
      </c>
      <c r="BT523" s="600">
        <v>1</v>
      </c>
      <c r="BU523" s="598">
        <v>0.33333333333333331</v>
      </c>
      <c r="BV523" s="600">
        <v>1</v>
      </c>
      <c r="BW523" s="598">
        <v>1</v>
      </c>
    </row>
    <row r="524" spans="1:75" s="4" customFormat="1" x14ac:dyDescent="0.2">
      <c r="A524" s="691" t="s">
        <v>175</v>
      </c>
      <c r="B524" s="691" t="s">
        <v>181</v>
      </c>
      <c r="C524" s="691" t="s">
        <v>182</v>
      </c>
      <c r="D524" s="691" t="s">
        <v>515</v>
      </c>
      <c r="E524" s="691" t="s">
        <v>504</v>
      </c>
      <c r="F524" s="691" t="s">
        <v>505</v>
      </c>
      <c r="G524" s="591" t="s">
        <v>314</v>
      </c>
      <c r="H524" s="10" t="s">
        <v>1109</v>
      </c>
      <c r="I524" s="10" t="s">
        <v>934</v>
      </c>
      <c r="J524" s="167"/>
      <c r="K524" s="692"/>
      <c r="L524" s="692"/>
      <c r="M524" s="693"/>
      <c r="N524" s="692"/>
      <c r="O524" s="692"/>
      <c r="P524" s="692"/>
      <c r="Q524" s="692"/>
      <c r="R524" s="692"/>
      <c r="S524" s="692"/>
      <c r="T524" s="692"/>
      <c r="U524" s="692"/>
      <c r="V524" s="692"/>
      <c r="W524" s="692"/>
      <c r="X524" s="692"/>
      <c r="Y524" s="692" t="s">
        <v>510</v>
      </c>
      <c r="Z524" s="694">
        <v>1</v>
      </c>
      <c r="AA524" s="694">
        <v>1</v>
      </c>
      <c r="AB524" s="694">
        <v>1</v>
      </c>
      <c r="AC524" s="123">
        <v>1</v>
      </c>
      <c r="AD524" s="601">
        <v>3738</v>
      </c>
      <c r="AE524" s="601"/>
      <c r="AF524" s="694">
        <v>1</v>
      </c>
      <c r="AG524" s="598">
        <v>1</v>
      </c>
      <c r="AH524" s="600">
        <v>0</v>
      </c>
      <c r="AI524" s="598"/>
      <c r="AJ524" s="598"/>
      <c r="AK524" s="694">
        <v>1</v>
      </c>
      <c r="AL524" s="598">
        <v>1</v>
      </c>
      <c r="AM524" s="694">
        <v>1</v>
      </c>
      <c r="AN524" s="598"/>
      <c r="AO524" s="600">
        <v>0</v>
      </c>
      <c r="AP524" s="598">
        <v>0</v>
      </c>
      <c r="AQ524" s="600">
        <v>0</v>
      </c>
      <c r="AR524" s="598">
        <v>0</v>
      </c>
      <c r="AS524" s="695">
        <v>3727</v>
      </c>
      <c r="AT524" s="600">
        <v>11</v>
      </c>
      <c r="AU524" s="602">
        <v>2.9427501337613697E-3</v>
      </c>
      <c r="AV524" s="601">
        <v>3738</v>
      </c>
      <c r="AW524" s="601">
        <v>4940</v>
      </c>
      <c r="AX524" s="598">
        <v>0.75668016194331988</v>
      </c>
      <c r="AY524" s="601"/>
      <c r="AZ524" s="601"/>
      <c r="BA524" s="601"/>
      <c r="BB524" s="600"/>
      <c r="BC524" s="598"/>
      <c r="BD524" s="600"/>
      <c r="BE524" s="598"/>
      <c r="BF524" s="600"/>
      <c r="BG524" s="598"/>
      <c r="BH524" s="600" t="s">
        <v>323</v>
      </c>
      <c r="BI524" s="598"/>
      <c r="BJ524" s="600"/>
      <c r="BK524" s="600"/>
      <c r="BL524" s="600"/>
      <c r="BM524" s="598"/>
      <c r="BN524" s="600"/>
      <c r="BO524" s="598"/>
      <c r="BP524" s="600"/>
      <c r="BQ524" s="598"/>
      <c r="BR524" s="601"/>
      <c r="BS524" s="598"/>
      <c r="BT524" s="600">
        <v>0</v>
      </c>
      <c r="BU524" s="598">
        <v>0</v>
      </c>
      <c r="BV524" s="600">
        <v>0</v>
      </c>
      <c r="BW524" s="598">
        <v>0</v>
      </c>
    </row>
    <row r="525" spans="1:75" s="4" customFormat="1" x14ac:dyDescent="0.2">
      <c r="A525" s="691" t="s">
        <v>175</v>
      </c>
      <c r="B525" s="691" t="s">
        <v>181</v>
      </c>
      <c r="C525" s="691" t="s">
        <v>183</v>
      </c>
      <c r="D525" s="691" t="s">
        <v>515</v>
      </c>
      <c r="E525" s="691" t="s">
        <v>504</v>
      </c>
      <c r="F525" s="691" t="s">
        <v>505</v>
      </c>
      <c r="G525" s="591" t="s">
        <v>314</v>
      </c>
      <c r="H525" s="10" t="s">
        <v>1109</v>
      </c>
      <c r="I525" s="10" t="s">
        <v>934</v>
      </c>
      <c r="J525" s="167"/>
      <c r="K525" s="692"/>
      <c r="L525" s="692"/>
      <c r="M525" s="693"/>
      <c r="N525" s="692"/>
      <c r="O525" s="692"/>
      <c r="P525" s="692"/>
      <c r="Q525" s="692"/>
      <c r="R525" s="692"/>
      <c r="S525" s="692"/>
      <c r="T525" s="692"/>
      <c r="U525" s="692"/>
      <c r="V525" s="692"/>
      <c r="W525" s="692"/>
      <c r="X525" s="692"/>
      <c r="Y525" s="633"/>
      <c r="Z525" s="694">
        <v>2</v>
      </c>
      <c r="AA525" s="600">
        <v>0</v>
      </c>
      <c r="AB525" s="600">
        <v>3</v>
      </c>
      <c r="AC525" s="123">
        <v>1.5</v>
      </c>
      <c r="AD525" s="601">
        <v>3255</v>
      </c>
      <c r="AE525" s="601">
        <v>1758</v>
      </c>
      <c r="AF525" s="600">
        <v>3</v>
      </c>
      <c r="AG525" s="598">
        <v>1</v>
      </c>
      <c r="AH525" s="600">
        <v>0</v>
      </c>
      <c r="AI525" s="598"/>
      <c r="AJ525" s="598"/>
      <c r="AK525" s="600">
        <v>2</v>
      </c>
      <c r="AL525" s="598">
        <v>1</v>
      </c>
      <c r="AM525" s="600">
        <v>2</v>
      </c>
      <c r="AN525" s="598"/>
      <c r="AO525" s="600">
        <v>0</v>
      </c>
      <c r="AP525" s="598">
        <v>0</v>
      </c>
      <c r="AQ525" s="600">
        <v>0</v>
      </c>
      <c r="AR525" s="598">
        <v>0</v>
      </c>
      <c r="AS525" s="695">
        <v>6507</v>
      </c>
      <c r="AT525" s="600">
        <v>3</v>
      </c>
      <c r="AU525" s="602">
        <v>4.608294930875576E-4</v>
      </c>
      <c r="AV525" s="601">
        <v>6510</v>
      </c>
      <c r="AW525" s="601">
        <v>8860</v>
      </c>
      <c r="AX525" s="598">
        <v>0.73476297968397286</v>
      </c>
      <c r="AY525" s="695">
        <v>6507</v>
      </c>
      <c r="AZ525" s="600">
        <v>3</v>
      </c>
      <c r="BA525" s="601">
        <v>6510</v>
      </c>
      <c r="BB525" s="601">
        <v>3513</v>
      </c>
      <c r="BC525" s="598">
        <v>0.53988012909174732</v>
      </c>
      <c r="BD525" s="600">
        <v>3</v>
      </c>
      <c r="BE525" s="598">
        <v>1</v>
      </c>
      <c r="BF525" s="601">
        <v>3516</v>
      </c>
      <c r="BG525" s="598">
        <v>0.54009216589861753</v>
      </c>
      <c r="BH525" s="600">
        <v>19</v>
      </c>
      <c r="BI525" s="598">
        <v>5.4038680318543803E-3</v>
      </c>
      <c r="BJ525" s="600">
        <v>18</v>
      </c>
      <c r="BK525" s="600">
        <v>0</v>
      </c>
      <c r="BL525" s="600">
        <v>18</v>
      </c>
      <c r="BM525" s="598">
        <v>0.94736842105263153</v>
      </c>
      <c r="BN525" s="600">
        <v>1</v>
      </c>
      <c r="BO525" s="598">
        <v>2.8441410693970419E-4</v>
      </c>
      <c r="BP525" s="600">
        <v>59</v>
      </c>
      <c r="BQ525" s="598">
        <v>1.6780432309442549E-2</v>
      </c>
      <c r="BR525" s="601">
        <v>60</v>
      </c>
      <c r="BS525" s="598">
        <v>1.7064846416382253E-2</v>
      </c>
      <c r="BT525" s="600">
        <v>0</v>
      </c>
      <c r="BU525" s="598">
        <v>0</v>
      </c>
      <c r="BV525" s="600">
        <v>0</v>
      </c>
      <c r="BW525" s="598">
        <v>0</v>
      </c>
    </row>
    <row r="526" spans="1:75" s="4" customFormat="1" x14ac:dyDescent="0.2">
      <c r="A526" s="691" t="s">
        <v>175</v>
      </c>
      <c r="B526" s="691" t="s">
        <v>181</v>
      </c>
      <c r="C526" s="691" t="s">
        <v>184</v>
      </c>
      <c r="D526" s="691" t="s">
        <v>515</v>
      </c>
      <c r="E526" s="691" t="s">
        <v>504</v>
      </c>
      <c r="F526" s="691" t="s">
        <v>505</v>
      </c>
      <c r="G526" s="591" t="s">
        <v>314</v>
      </c>
      <c r="H526" s="10" t="s">
        <v>1109</v>
      </c>
      <c r="I526" s="10" t="s">
        <v>934</v>
      </c>
      <c r="J526" s="167"/>
      <c r="K526" s="692"/>
      <c r="L526" s="692"/>
      <c r="M526" s="693"/>
      <c r="N526" s="692"/>
      <c r="O526" s="692"/>
      <c r="P526" s="692"/>
      <c r="Q526" s="692"/>
      <c r="R526" s="692"/>
      <c r="S526" s="692"/>
      <c r="T526" s="692"/>
      <c r="U526" s="692"/>
      <c r="V526" s="692"/>
      <c r="W526" s="692"/>
      <c r="X526" s="692"/>
      <c r="Y526" s="633"/>
      <c r="Z526" s="694">
        <v>7</v>
      </c>
      <c r="AA526" s="600">
        <v>0</v>
      </c>
      <c r="AB526" s="600">
        <v>14</v>
      </c>
      <c r="AC526" s="123">
        <v>2</v>
      </c>
      <c r="AD526" s="601">
        <v>3216.8571428571427</v>
      </c>
      <c r="AE526" s="601">
        <v>1827.2857142857142</v>
      </c>
      <c r="AF526" s="600">
        <v>7</v>
      </c>
      <c r="AG526" s="598">
        <v>0.5</v>
      </c>
      <c r="AH526" s="600">
        <v>0</v>
      </c>
      <c r="AI526" s="598"/>
      <c r="AJ526" s="598"/>
      <c r="AK526" s="600">
        <v>6</v>
      </c>
      <c r="AL526" s="598">
        <v>0.8571428571428571</v>
      </c>
      <c r="AM526" s="600">
        <v>6</v>
      </c>
      <c r="AN526" s="598"/>
      <c r="AO526" s="600">
        <v>0</v>
      </c>
      <c r="AP526" s="598">
        <v>0</v>
      </c>
      <c r="AQ526" s="600">
        <v>0</v>
      </c>
      <c r="AR526" s="598">
        <v>0</v>
      </c>
      <c r="AS526" s="695">
        <v>22510</v>
      </c>
      <c r="AT526" s="600">
        <v>8</v>
      </c>
      <c r="AU526" s="602">
        <v>3.5527133848476772E-4</v>
      </c>
      <c r="AV526" s="601">
        <v>22518</v>
      </c>
      <c r="AW526" s="601">
        <v>30100</v>
      </c>
      <c r="AX526" s="598">
        <v>0.7481063122923588</v>
      </c>
      <c r="AY526" s="695">
        <v>22510</v>
      </c>
      <c r="AZ526" s="600">
        <v>8</v>
      </c>
      <c r="BA526" s="601">
        <v>22518</v>
      </c>
      <c r="BB526" s="601">
        <v>12784</v>
      </c>
      <c r="BC526" s="598">
        <v>0.56792536650377612</v>
      </c>
      <c r="BD526" s="600">
        <v>7</v>
      </c>
      <c r="BE526" s="598">
        <v>0.875</v>
      </c>
      <c r="BF526" s="601">
        <v>12791</v>
      </c>
      <c r="BG526" s="598">
        <v>0.56803446131983304</v>
      </c>
      <c r="BH526" s="600">
        <v>54</v>
      </c>
      <c r="BI526" s="598">
        <v>4.22171839574701E-3</v>
      </c>
      <c r="BJ526" s="600">
        <v>49</v>
      </c>
      <c r="BK526" s="600">
        <v>0</v>
      </c>
      <c r="BL526" s="600">
        <v>49</v>
      </c>
      <c r="BM526" s="598">
        <v>0.90740740740740744</v>
      </c>
      <c r="BN526" s="600">
        <v>28</v>
      </c>
      <c r="BO526" s="598">
        <v>2.1890391681651162E-3</v>
      </c>
      <c r="BP526" s="600">
        <v>136</v>
      </c>
      <c r="BQ526" s="598">
        <v>1.0632475959659136E-2</v>
      </c>
      <c r="BR526" s="601">
        <v>164</v>
      </c>
      <c r="BS526" s="598">
        <v>1.2821515127824252E-2</v>
      </c>
      <c r="BT526" s="600">
        <v>4</v>
      </c>
      <c r="BU526" s="598">
        <v>0.2857142857142857</v>
      </c>
      <c r="BV526" s="600">
        <v>1</v>
      </c>
      <c r="BW526" s="598">
        <v>0.14285714285714285</v>
      </c>
    </row>
    <row r="527" spans="1:75" s="4" customFormat="1" x14ac:dyDescent="0.2">
      <c r="A527" s="691" t="s">
        <v>185</v>
      </c>
      <c r="B527" s="691" t="s">
        <v>186</v>
      </c>
      <c r="C527" s="691" t="s">
        <v>502</v>
      </c>
      <c r="D527" s="691" t="s">
        <v>503</v>
      </c>
      <c r="E527" s="691" t="s">
        <v>504</v>
      </c>
      <c r="F527" s="691" t="s">
        <v>519</v>
      </c>
      <c r="G527" s="591" t="s">
        <v>320</v>
      </c>
      <c r="H527" s="10" t="s">
        <v>1110</v>
      </c>
      <c r="I527" s="10" t="s">
        <v>935</v>
      </c>
      <c r="J527" s="591" t="s">
        <v>505</v>
      </c>
      <c r="K527" s="692"/>
      <c r="L527" s="692"/>
      <c r="M527" s="693"/>
      <c r="N527" s="692"/>
      <c r="O527" s="692"/>
      <c r="P527" s="692"/>
      <c r="Q527" s="692"/>
      <c r="R527" s="692"/>
      <c r="S527" s="692"/>
      <c r="T527" s="692"/>
      <c r="U527" s="692"/>
      <c r="V527" s="692"/>
      <c r="W527" s="692"/>
      <c r="X527" s="692"/>
      <c r="Y527" s="633" t="s">
        <v>1210</v>
      </c>
      <c r="Z527" s="694">
        <v>6</v>
      </c>
      <c r="AA527" s="600">
        <v>0</v>
      </c>
      <c r="AB527" s="600">
        <v>7</v>
      </c>
      <c r="AC527" s="123">
        <v>1.1666666666666667</v>
      </c>
      <c r="AD527" s="601">
        <v>1521</v>
      </c>
      <c r="AE527" s="601">
        <v>605.33333333333337</v>
      </c>
      <c r="AF527" s="600"/>
      <c r="AG527" s="598"/>
      <c r="AH527" s="600"/>
      <c r="AI527" s="598"/>
      <c r="AJ527" s="598"/>
      <c r="AK527" s="600"/>
      <c r="AL527" s="598"/>
      <c r="AM527" s="600"/>
      <c r="AN527" s="598"/>
      <c r="AO527" s="600">
        <v>5</v>
      </c>
      <c r="AP527" s="598">
        <v>0.7142857142857143</v>
      </c>
      <c r="AQ527" s="600">
        <v>5</v>
      </c>
      <c r="AR527" s="598">
        <v>0.83333333333333337</v>
      </c>
      <c r="AS527" s="695">
        <v>9126</v>
      </c>
      <c r="AT527" s="600"/>
      <c r="AU527" s="602"/>
      <c r="AV527" s="601">
        <v>9126</v>
      </c>
      <c r="AW527" s="601"/>
      <c r="AX527" s="598"/>
      <c r="AY527" s="695">
        <v>9126</v>
      </c>
      <c r="AZ527" s="600"/>
      <c r="BA527" s="601">
        <v>9126</v>
      </c>
      <c r="BB527" s="601">
        <v>3632</v>
      </c>
      <c r="BC527" s="598">
        <v>0.39798378259916722</v>
      </c>
      <c r="BD527" s="600"/>
      <c r="BE527" s="598"/>
      <c r="BF527" s="601">
        <v>3632</v>
      </c>
      <c r="BG527" s="598">
        <v>0.39798378259916722</v>
      </c>
      <c r="BH527" s="600">
        <v>20</v>
      </c>
      <c r="BI527" s="598">
        <v>5.5066079295154188E-3</v>
      </c>
      <c r="BJ527" s="600">
        <v>20</v>
      </c>
      <c r="BK527" s="600"/>
      <c r="BL527" s="600">
        <v>20</v>
      </c>
      <c r="BM527" s="598">
        <v>1</v>
      </c>
      <c r="BN527" s="600">
        <v>3</v>
      </c>
      <c r="BO527" s="598">
        <v>8.259911894273128E-4</v>
      </c>
      <c r="BP527" s="600">
        <v>295</v>
      </c>
      <c r="BQ527" s="598">
        <v>8.122246696035243E-2</v>
      </c>
      <c r="BR527" s="601">
        <v>298</v>
      </c>
      <c r="BS527" s="598">
        <v>8.2048458149779735E-2</v>
      </c>
      <c r="BT527" s="600">
        <v>0</v>
      </c>
      <c r="BU527" s="598">
        <v>0</v>
      </c>
      <c r="BV527" s="600">
        <v>0</v>
      </c>
      <c r="BW527" s="598">
        <v>0</v>
      </c>
    </row>
    <row r="528" spans="1:75" s="4" customFormat="1" x14ac:dyDescent="0.2">
      <c r="A528" s="691" t="s">
        <v>185</v>
      </c>
      <c r="B528" s="691" t="s">
        <v>187</v>
      </c>
      <c r="C528" s="691" t="s">
        <v>502</v>
      </c>
      <c r="D528" s="691" t="s">
        <v>509</v>
      </c>
      <c r="E528" s="691" t="s">
        <v>504</v>
      </c>
      <c r="F528" s="691" t="s">
        <v>519</v>
      </c>
      <c r="G528" s="591" t="s">
        <v>320</v>
      </c>
      <c r="H528" s="10" t="s">
        <v>1110</v>
      </c>
      <c r="I528" s="10" t="s">
        <v>935</v>
      </c>
      <c r="J528" s="591" t="s">
        <v>505</v>
      </c>
      <c r="K528" s="692" t="s">
        <v>1211</v>
      </c>
      <c r="L528" s="692"/>
      <c r="M528" s="699" t="s">
        <v>1385</v>
      </c>
      <c r="N528" s="692" t="s">
        <v>1213</v>
      </c>
      <c r="O528" s="696" t="s">
        <v>1386</v>
      </c>
      <c r="P528" s="692" t="s">
        <v>1211</v>
      </c>
      <c r="Q528" s="692"/>
      <c r="R528" s="692" t="s">
        <v>1217</v>
      </c>
      <c r="S528" s="696">
        <v>27632</v>
      </c>
      <c r="T528" s="696" t="s">
        <v>438</v>
      </c>
      <c r="U528" s="696" t="s">
        <v>438</v>
      </c>
      <c r="V528" s="696" t="s">
        <v>438</v>
      </c>
      <c r="W528" s="696">
        <v>70</v>
      </c>
      <c r="X528" s="696" t="s">
        <v>438</v>
      </c>
      <c r="Y528" s="692" t="s">
        <v>510</v>
      </c>
      <c r="Z528" s="694">
        <v>1</v>
      </c>
      <c r="AA528" s="694">
        <v>1</v>
      </c>
      <c r="AB528" s="694">
        <v>1</v>
      </c>
      <c r="AC528" s="123">
        <v>1</v>
      </c>
      <c r="AD528" s="601">
        <v>27632</v>
      </c>
      <c r="AE528" s="601"/>
      <c r="AF528" s="600">
        <v>1</v>
      </c>
      <c r="AG528" s="598">
        <v>1</v>
      </c>
      <c r="AH528" s="600">
        <v>0</v>
      </c>
      <c r="AI528" s="598" t="s">
        <v>1215</v>
      </c>
      <c r="AJ528" s="598" t="s">
        <v>510</v>
      </c>
      <c r="AK528" s="600">
        <v>1</v>
      </c>
      <c r="AL528" s="598">
        <v>1</v>
      </c>
      <c r="AM528" s="600">
        <v>1</v>
      </c>
      <c r="AN528" s="598"/>
      <c r="AO528" s="600"/>
      <c r="AP528" s="598"/>
      <c r="AQ528" s="600"/>
      <c r="AR528" s="598"/>
      <c r="AS528" s="695">
        <v>27612</v>
      </c>
      <c r="AT528" s="600">
        <v>20</v>
      </c>
      <c r="AU528" s="602">
        <v>7.2379849449913142E-4</v>
      </c>
      <c r="AV528" s="601">
        <v>27632</v>
      </c>
      <c r="AW528" s="601">
        <v>40000</v>
      </c>
      <c r="AX528" s="598">
        <v>0.69079999999999997</v>
      </c>
      <c r="AY528" s="601"/>
      <c r="AZ528" s="601"/>
      <c r="BA528" s="601"/>
      <c r="BB528" s="600"/>
      <c r="BC528" s="598"/>
      <c r="BD528" s="600"/>
      <c r="BE528" s="598"/>
      <c r="BF528" s="600"/>
      <c r="BG528" s="598"/>
      <c r="BH528" s="600" t="s">
        <v>323</v>
      </c>
      <c r="BI528" s="598"/>
      <c r="BJ528" s="600"/>
      <c r="BK528" s="600"/>
      <c r="BL528" s="600"/>
      <c r="BM528" s="598"/>
      <c r="BN528" s="600"/>
      <c r="BO528" s="598"/>
      <c r="BP528" s="600"/>
      <c r="BQ528" s="598"/>
      <c r="BR528" s="601"/>
      <c r="BS528" s="598"/>
      <c r="BT528" s="600">
        <v>0</v>
      </c>
      <c r="BU528" s="598">
        <v>0</v>
      </c>
      <c r="BV528" s="600">
        <v>0</v>
      </c>
      <c r="BW528" s="598">
        <v>0</v>
      </c>
    </row>
    <row r="529" spans="1:75" s="4" customFormat="1" x14ac:dyDescent="0.2">
      <c r="A529" s="691" t="s">
        <v>185</v>
      </c>
      <c r="B529" s="691" t="s">
        <v>187</v>
      </c>
      <c r="C529" s="691" t="s">
        <v>502</v>
      </c>
      <c r="D529" s="691" t="s">
        <v>527</v>
      </c>
      <c r="E529" s="691" t="s">
        <v>504</v>
      </c>
      <c r="F529" s="691" t="s">
        <v>519</v>
      </c>
      <c r="G529" s="591" t="s">
        <v>320</v>
      </c>
      <c r="H529" s="10" t="s">
        <v>1110</v>
      </c>
      <c r="I529" s="10" t="s">
        <v>935</v>
      </c>
      <c r="J529" s="591" t="s">
        <v>505</v>
      </c>
      <c r="K529" s="692"/>
      <c r="L529" s="692"/>
      <c r="M529" s="693"/>
      <c r="N529" s="692"/>
      <c r="O529" s="692"/>
      <c r="P529" s="692"/>
      <c r="Q529" s="692"/>
      <c r="R529" s="692"/>
      <c r="S529" s="692"/>
      <c r="T529" s="692"/>
      <c r="U529" s="692"/>
      <c r="V529" s="692"/>
      <c r="W529" s="692"/>
      <c r="X529" s="692"/>
      <c r="Y529" s="633" t="s">
        <v>1210</v>
      </c>
      <c r="Z529" s="694">
        <v>10</v>
      </c>
      <c r="AA529" s="600">
        <v>0</v>
      </c>
      <c r="AB529" s="600">
        <v>18</v>
      </c>
      <c r="AC529" s="123">
        <v>1.8</v>
      </c>
      <c r="AD529" s="601">
        <v>2763.2</v>
      </c>
      <c r="AE529" s="601">
        <v>1135.8</v>
      </c>
      <c r="AF529" s="600">
        <v>8</v>
      </c>
      <c r="AG529" s="598">
        <v>0.44444444444444442</v>
      </c>
      <c r="AH529" s="600">
        <v>0</v>
      </c>
      <c r="AI529" s="598"/>
      <c r="AJ529" s="598"/>
      <c r="AK529" s="600">
        <v>7</v>
      </c>
      <c r="AL529" s="598">
        <v>0.7</v>
      </c>
      <c r="AM529" s="600">
        <v>7</v>
      </c>
      <c r="AN529" s="598">
        <v>0.72727272727272729</v>
      </c>
      <c r="AO529" s="600">
        <v>0</v>
      </c>
      <c r="AP529" s="598">
        <v>0</v>
      </c>
      <c r="AQ529" s="600">
        <v>0</v>
      </c>
      <c r="AR529" s="598">
        <v>0</v>
      </c>
      <c r="AS529" s="695">
        <v>27612</v>
      </c>
      <c r="AT529" s="600">
        <v>20</v>
      </c>
      <c r="AU529" s="602">
        <v>7.2379849449913142E-4</v>
      </c>
      <c r="AV529" s="601">
        <v>27632</v>
      </c>
      <c r="AW529" s="601">
        <v>40000</v>
      </c>
      <c r="AX529" s="598">
        <v>0.69079999999999997</v>
      </c>
      <c r="AY529" s="695">
        <v>27612</v>
      </c>
      <c r="AZ529" s="600">
        <v>20</v>
      </c>
      <c r="BA529" s="601">
        <v>27632</v>
      </c>
      <c r="BB529" s="601">
        <v>11356</v>
      </c>
      <c r="BC529" s="598">
        <v>0.41127046211791973</v>
      </c>
      <c r="BD529" s="600">
        <v>2</v>
      </c>
      <c r="BE529" s="598">
        <v>0.1</v>
      </c>
      <c r="BF529" s="601">
        <v>11358</v>
      </c>
      <c r="BG529" s="598">
        <v>0.41104516502605676</v>
      </c>
      <c r="BH529" s="600">
        <v>70</v>
      </c>
      <c r="BI529" s="598">
        <v>6.1630568762106007E-3</v>
      </c>
      <c r="BJ529" s="600"/>
      <c r="BK529" s="600"/>
      <c r="BL529" s="600">
        <v>70</v>
      </c>
      <c r="BM529" s="598">
        <v>1</v>
      </c>
      <c r="BN529" s="600">
        <v>37</v>
      </c>
      <c r="BO529" s="598">
        <v>3.2576157774256032E-3</v>
      </c>
      <c r="BP529" s="600">
        <v>61</v>
      </c>
      <c r="BQ529" s="598">
        <v>5.3706638492692377E-3</v>
      </c>
      <c r="BR529" s="601">
        <v>98</v>
      </c>
      <c r="BS529" s="598">
        <v>8.628279626694841E-3</v>
      </c>
      <c r="BT529" s="600">
        <v>5</v>
      </c>
      <c r="BU529" s="598">
        <v>0.27777777777777779</v>
      </c>
      <c r="BV529" s="600">
        <v>5</v>
      </c>
      <c r="BW529" s="598">
        <v>0.5</v>
      </c>
    </row>
    <row r="530" spans="1:75" s="4" customFormat="1" x14ac:dyDescent="0.2">
      <c r="A530" s="691" t="s">
        <v>188</v>
      </c>
      <c r="B530" s="691" t="s">
        <v>189</v>
      </c>
      <c r="C530" s="691" t="s">
        <v>502</v>
      </c>
      <c r="D530" s="691" t="s">
        <v>503</v>
      </c>
      <c r="E530" s="691" t="s">
        <v>504</v>
      </c>
      <c r="F530" s="691" t="s">
        <v>519</v>
      </c>
      <c r="G530" s="691" t="s">
        <v>321</v>
      </c>
      <c r="H530" s="10" t="s">
        <v>1109</v>
      </c>
      <c r="I530" s="10" t="s">
        <v>934</v>
      </c>
      <c r="J530" s="167"/>
      <c r="K530" s="692"/>
      <c r="L530" s="692"/>
      <c r="M530" s="693"/>
      <c r="N530" s="692"/>
      <c r="O530" s="692"/>
      <c r="P530" s="692"/>
      <c r="Q530" s="692"/>
      <c r="R530" s="692"/>
      <c r="S530" s="692"/>
      <c r="T530" s="692"/>
      <c r="U530" s="692"/>
      <c r="V530" s="692"/>
      <c r="W530" s="692"/>
      <c r="X530" s="692"/>
      <c r="Y530" s="633" t="s">
        <v>1210</v>
      </c>
      <c r="Z530" s="694">
        <v>6</v>
      </c>
      <c r="AA530" s="600">
        <v>0</v>
      </c>
      <c r="AB530" s="600">
        <v>7</v>
      </c>
      <c r="AC530" s="123">
        <v>1.1666666666666667</v>
      </c>
      <c r="AD530" s="601">
        <v>270.66666666666669</v>
      </c>
      <c r="AE530" s="601">
        <v>105.66666666666667</v>
      </c>
      <c r="AF530" s="600"/>
      <c r="AG530" s="598"/>
      <c r="AH530" s="600"/>
      <c r="AI530" s="598"/>
      <c r="AJ530" s="598"/>
      <c r="AK530" s="600"/>
      <c r="AL530" s="598"/>
      <c r="AM530" s="600"/>
      <c r="AN530" s="598"/>
      <c r="AO530" s="600">
        <v>3</v>
      </c>
      <c r="AP530" s="598">
        <v>0.42857142857142855</v>
      </c>
      <c r="AQ530" s="600">
        <v>3</v>
      </c>
      <c r="AR530" s="598">
        <v>0.5</v>
      </c>
      <c r="AS530" s="695">
        <v>1624</v>
      </c>
      <c r="AT530" s="600"/>
      <c r="AU530" s="602"/>
      <c r="AV530" s="601">
        <v>1624</v>
      </c>
      <c r="AW530" s="601"/>
      <c r="AX530" s="598"/>
      <c r="AY530" s="695">
        <v>1624</v>
      </c>
      <c r="AZ530" s="600"/>
      <c r="BA530" s="601">
        <v>1624</v>
      </c>
      <c r="BB530" s="601">
        <v>634</v>
      </c>
      <c r="BC530" s="598">
        <v>0.39039408866995073</v>
      </c>
      <c r="BD530" s="600"/>
      <c r="BE530" s="598"/>
      <c r="BF530" s="601">
        <v>634</v>
      </c>
      <c r="BG530" s="598">
        <v>0.39039408866995073</v>
      </c>
      <c r="BH530" s="600">
        <v>0</v>
      </c>
      <c r="BI530" s="598">
        <v>0</v>
      </c>
      <c r="BJ530" s="600">
        <v>0</v>
      </c>
      <c r="BK530" s="600"/>
      <c r="BL530" s="600">
        <v>0</v>
      </c>
      <c r="BM530" s="598"/>
      <c r="BN530" s="600">
        <v>2</v>
      </c>
      <c r="BO530" s="598">
        <v>3.1545741324921135E-3</v>
      </c>
      <c r="BP530" s="600">
        <v>20</v>
      </c>
      <c r="BQ530" s="598">
        <v>3.1545741324921134E-2</v>
      </c>
      <c r="BR530" s="601">
        <v>22</v>
      </c>
      <c r="BS530" s="598">
        <v>3.4700315457413249E-2</v>
      </c>
      <c r="BT530" s="600">
        <v>1</v>
      </c>
      <c r="BU530" s="598">
        <v>0.14285714285714285</v>
      </c>
      <c r="BV530" s="600">
        <v>1</v>
      </c>
      <c r="BW530" s="598">
        <v>0.16666666666666666</v>
      </c>
    </row>
    <row r="531" spans="1:75" s="4" customFormat="1" x14ac:dyDescent="0.2">
      <c r="A531" s="691" t="s">
        <v>188</v>
      </c>
      <c r="B531" s="691" t="s">
        <v>190</v>
      </c>
      <c r="C531" s="691" t="s">
        <v>502</v>
      </c>
      <c r="D531" s="691" t="s">
        <v>507</v>
      </c>
      <c r="E531" s="691" t="s">
        <v>504</v>
      </c>
      <c r="F531" s="691" t="s">
        <v>519</v>
      </c>
      <c r="G531" s="691" t="s">
        <v>321</v>
      </c>
      <c r="H531" s="10" t="s">
        <v>1109</v>
      </c>
      <c r="I531" s="10" t="s">
        <v>934</v>
      </c>
      <c r="J531" s="167"/>
      <c r="K531" s="692"/>
      <c r="L531" s="692"/>
      <c r="M531" s="693"/>
      <c r="N531" s="692"/>
      <c r="O531" s="692"/>
      <c r="P531" s="692"/>
      <c r="Q531" s="692"/>
      <c r="R531" s="692"/>
      <c r="S531" s="692"/>
      <c r="T531" s="692"/>
      <c r="U531" s="692"/>
      <c r="V531" s="692"/>
      <c r="W531" s="692"/>
      <c r="X531" s="692"/>
      <c r="Y531" s="633" t="s">
        <v>1210</v>
      </c>
      <c r="Z531" s="694">
        <v>6</v>
      </c>
      <c r="AA531" s="600">
        <v>0</v>
      </c>
      <c r="AB531" s="600">
        <v>8</v>
      </c>
      <c r="AC531" s="123">
        <v>1.3333333333333333</v>
      </c>
      <c r="AD531" s="601">
        <v>746.33333333333337</v>
      </c>
      <c r="AE531" s="601">
        <v>258.5</v>
      </c>
      <c r="AF531" s="600"/>
      <c r="AG531" s="598"/>
      <c r="AH531" s="600"/>
      <c r="AI531" s="598"/>
      <c r="AJ531" s="598"/>
      <c r="AK531" s="600"/>
      <c r="AL531" s="598"/>
      <c r="AM531" s="600"/>
      <c r="AN531" s="598"/>
      <c r="AO531" s="600">
        <v>5</v>
      </c>
      <c r="AP531" s="598">
        <v>0.625</v>
      </c>
      <c r="AQ531" s="600">
        <v>5</v>
      </c>
      <c r="AR531" s="598">
        <v>0.83333333333333337</v>
      </c>
      <c r="AS531" s="695">
        <v>4475</v>
      </c>
      <c r="AT531" s="600">
        <v>3</v>
      </c>
      <c r="AU531" s="602">
        <v>6.6994193836534166E-4</v>
      </c>
      <c r="AV531" s="601">
        <v>4478</v>
      </c>
      <c r="AW531" s="601">
        <v>7140</v>
      </c>
      <c r="AX531" s="598">
        <v>0.62717086834733893</v>
      </c>
      <c r="AY531" s="695">
        <v>4475</v>
      </c>
      <c r="AZ531" s="600">
        <v>3</v>
      </c>
      <c r="BA531" s="601">
        <v>4478</v>
      </c>
      <c r="BB531" s="601">
        <v>1551</v>
      </c>
      <c r="BC531" s="598">
        <v>0.34659217877094972</v>
      </c>
      <c r="BD531" s="600">
        <v>0</v>
      </c>
      <c r="BE531" s="598">
        <v>0</v>
      </c>
      <c r="BF531" s="601">
        <v>1551</v>
      </c>
      <c r="BG531" s="598">
        <v>0.34635998213488162</v>
      </c>
      <c r="BH531" s="600">
        <v>2</v>
      </c>
      <c r="BI531" s="598">
        <v>1.2894906511927789E-3</v>
      </c>
      <c r="BJ531" s="600">
        <v>2</v>
      </c>
      <c r="BK531" s="600">
        <v>0</v>
      </c>
      <c r="BL531" s="600">
        <v>2</v>
      </c>
      <c r="BM531" s="598">
        <v>1</v>
      </c>
      <c r="BN531" s="600">
        <v>3</v>
      </c>
      <c r="BO531" s="598">
        <v>1.9342359767891683E-3</v>
      </c>
      <c r="BP531" s="600">
        <v>8</v>
      </c>
      <c r="BQ531" s="598">
        <v>5.1579626047711154E-3</v>
      </c>
      <c r="BR531" s="601">
        <v>11</v>
      </c>
      <c r="BS531" s="598">
        <v>7.0921985815602835E-3</v>
      </c>
      <c r="BT531" s="600">
        <v>3</v>
      </c>
      <c r="BU531" s="598">
        <v>0.375</v>
      </c>
      <c r="BV531" s="600">
        <v>2</v>
      </c>
      <c r="BW531" s="598">
        <v>0.33333333333333331</v>
      </c>
    </row>
    <row r="532" spans="1:75" s="4" customFormat="1" x14ac:dyDescent="0.2">
      <c r="A532" s="691" t="s">
        <v>188</v>
      </c>
      <c r="B532" s="691" t="s">
        <v>191</v>
      </c>
      <c r="C532" s="691" t="s">
        <v>502</v>
      </c>
      <c r="D532" s="691" t="s">
        <v>507</v>
      </c>
      <c r="E532" s="691" t="s">
        <v>504</v>
      </c>
      <c r="F532" s="691" t="s">
        <v>519</v>
      </c>
      <c r="G532" s="691" t="s">
        <v>321</v>
      </c>
      <c r="H532" s="10" t="s">
        <v>1109</v>
      </c>
      <c r="I532" s="10" t="s">
        <v>934</v>
      </c>
      <c r="J532" s="167"/>
      <c r="K532" s="692"/>
      <c r="L532" s="692"/>
      <c r="M532" s="693"/>
      <c r="N532" s="692"/>
      <c r="O532" s="692"/>
      <c r="P532" s="692"/>
      <c r="Q532" s="692"/>
      <c r="R532" s="692"/>
      <c r="S532" s="692"/>
      <c r="T532" s="692"/>
      <c r="U532" s="692"/>
      <c r="V532" s="692"/>
      <c r="W532" s="692"/>
      <c r="X532" s="692"/>
      <c r="Y532" s="633" t="s">
        <v>1210</v>
      </c>
      <c r="Z532" s="694">
        <v>6</v>
      </c>
      <c r="AA532" s="600">
        <v>4</v>
      </c>
      <c r="AB532" s="600">
        <v>4</v>
      </c>
      <c r="AC532" s="123">
        <v>0.66666666666666663</v>
      </c>
      <c r="AD532" s="601">
        <v>686</v>
      </c>
      <c r="AE532" s="601"/>
      <c r="AF532" s="600"/>
      <c r="AG532" s="598"/>
      <c r="AH532" s="600"/>
      <c r="AI532" s="598"/>
      <c r="AJ532" s="598"/>
      <c r="AK532" s="600"/>
      <c r="AL532" s="598"/>
      <c r="AM532" s="600"/>
      <c r="AN532" s="598"/>
      <c r="AO532" s="600">
        <v>3</v>
      </c>
      <c r="AP532" s="598">
        <v>0.75</v>
      </c>
      <c r="AQ532" s="600">
        <v>3</v>
      </c>
      <c r="AR532" s="598">
        <v>0.5</v>
      </c>
      <c r="AS532" s="695">
        <v>4114</v>
      </c>
      <c r="AT532" s="600">
        <v>2</v>
      </c>
      <c r="AU532" s="602">
        <v>4.8590864917395527E-4</v>
      </c>
      <c r="AV532" s="601">
        <v>4116</v>
      </c>
      <c r="AW532" s="601">
        <v>6850</v>
      </c>
      <c r="AX532" s="598">
        <v>0.60087591240875915</v>
      </c>
      <c r="AY532" s="601"/>
      <c r="AZ532" s="601"/>
      <c r="BA532" s="601"/>
      <c r="BB532" s="600"/>
      <c r="BC532" s="598"/>
      <c r="BD532" s="600"/>
      <c r="BE532" s="598"/>
      <c r="BF532" s="600"/>
      <c r="BG532" s="598"/>
      <c r="BH532" s="600" t="s">
        <v>323</v>
      </c>
      <c r="BI532" s="598"/>
      <c r="BJ532" s="600"/>
      <c r="BK532" s="600"/>
      <c r="BL532" s="600"/>
      <c r="BM532" s="598"/>
      <c r="BN532" s="600"/>
      <c r="BO532" s="598"/>
      <c r="BP532" s="600"/>
      <c r="BQ532" s="598"/>
      <c r="BR532" s="601"/>
      <c r="BS532" s="598"/>
      <c r="BT532" s="600">
        <v>1</v>
      </c>
      <c r="BU532" s="598">
        <v>0.25</v>
      </c>
      <c r="BV532" s="600">
        <v>0</v>
      </c>
      <c r="BW532" s="598">
        <v>0</v>
      </c>
    </row>
    <row r="533" spans="1:75" s="4" customFormat="1" x14ac:dyDescent="0.2">
      <c r="A533" s="691" t="s">
        <v>188</v>
      </c>
      <c r="B533" s="691" t="s">
        <v>192</v>
      </c>
      <c r="C533" s="691" t="s">
        <v>502</v>
      </c>
      <c r="D533" s="691" t="s">
        <v>507</v>
      </c>
      <c r="E533" s="691" t="s">
        <v>504</v>
      </c>
      <c r="F533" s="691" t="s">
        <v>519</v>
      </c>
      <c r="G533" s="691" t="s">
        <v>321</v>
      </c>
      <c r="H533" s="10" t="s">
        <v>1109</v>
      </c>
      <c r="I533" s="10" t="s">
        <v>934</v>
      </c>
      <c r="J533" s="167"/>
      <c r="K533" s="692"/>
      <c r="L533" s="692"/>
      <c r="M533" s="693"/>
      <c r="N533" s="692"/>
      <c r="O533" s="692"/>
      <c r="P533" s="692"/>
      <c r="Q533" s="692"/>
      <c r="R533" s="692"/>
      <c r="S533" s="692"/>
      <c r="T533" s="692"/>
      <c r="U533" s="692"/>
      <c r="V533" s="692"/>
      <c r="W533" s="692"/>
      <c r="X533" s="692"/>
      <c r="Y533" s="633" t="s">
        <v>1210</v>
      </c>
      <c r="Z533" s="694">
        <v>6</v>
      </c>
      <c r="AA533" s="600">
        <v>0</v>
      </c>
      <c r="AB533" s="600">
        <v>11</v>
      </c>
      <c r="AC533" s="123">
        <v>1.8333333333333333</v>
      </c>
      <c r="AD533" s="601">
        <v>344.33333333333331</v>
      </c>
      <c r="AE533" s="601">
        <v>161.5</v>
      </c>
      <c r="AF533" s="600"/>
      <c r="AG533" s="598"/>
      <c r="AH533" s="600"/>
      <c r="AI533" s="598"/>
      <c r="AJ533" s="598"/>
      <c r="AK533" s="600"/>
      <c r="AL533" s="598"/>
      <c r="AM533" s="600"/>
      <c r="AN533" s="598"/>
      <c r="AO533" s="600">
        <v>6</v>
      </c>
      <c r="AP533" s="598">
        <v>0.54545454545454541</v>
      </c>
      <c r="AQ533" s="600">
        <v>3</v>
      </c>
      <c r="AR533" s="598">
        <v>0.5</v>
      </c>
      <c r="AS533" s="695">
        <v>2047</v>
      </c>
      <c r="AT533" s="600">
        <v>19</v>
      </c>
      <c r="AU533" s="602">
        <v>9.1965150048402711E-3</v>
      </c>
      <c r="AV533" s="601">
        <v>2066</v>
      </c>
      <c r="AW533" s="601">
        <v>3250</v>
      </c>
      <c r="AX533" s="598">
        <v>0.63569230769230767</v>
      </c>
      <c r="AY533" s="695">
        <v>2047</v>
      </c>
      <c r="AZ533" s="600">
        <v>19</v>
      </c>
      <c r="BA533" s="601">
        <v>2066</v>
      </c>
      <c r="BB533" s="601">
        <v>959</v>
      </c>
      <c r="BC533" s="598">
        <v>0.46849047386419151</v>
      </c>
      <c r="BD533" s="600">
        <v>10</v>
      </c>
      <c r="BE533" s="598">
        <v>0.52631578947368418</v>
      </c>
      <c r="BF533" s="601">
        <v>969</v>
      </c>
      <c r="BG533" s="598">
        <v>0.46902226524685381</v>
      </c>
      <c r="BH533" s="600">
        <v>19</v>
      </c>
      <c r="BI533" s="598">
        <v>1.9607843137254902E-2</v>
      </c>
      <c r="BJ533" s="600">
        <v>15</v>
      </c>
      <c r="BK533" s="600">
        <v>4</v>
      </c>
      <c r="BL533" s="600">
        <v>19</v>
      </c>
      <c r="BM533" s="598">
        <v>1</v>
      </c>
      <c r="BN533" s="600">
        <v>1</v>
      </c>
      <c r="BO533" s="598">
        <v>1.0319917440660474E-3</v>
      </c>
      <c r="BP533" s="600">
        <v>14</v>
      </c>
      <c r="BQ533" s="598">
        <v>1.4447884416924664E-2</v>
      </c>
      <c r="BR533" s="601">
        <v>15</v>
      </c>
      <c r="BS533" s="598">
        <v>1.5479876160990712E-2</v>
      </c>
      <c r="BT533" s="600">
        <v>5</v>
      </c>
      <c r="BU533" s="598">
        <v>0.45454545454545453</v>
      </c>
      <c r="BV533" s="600">
        <v>4</v>
      </c>
      <c r="BW533" s="598">
        <v>0.66666666666666663</v>
      </c>
    </row>
    <row r="534" spans="1:75" s="4" customFormat="1" x14ac:dyDescent="0.2">
      <c r="A534" s="691" t="s">
        <v>188</v>
      </c>
      <c r="B534" s="691" t="s">
        <v>193</v>
      </c>
      <c r="C534" s="691" t="s">
        <v>502</v>
      </c>
      <c r="D534" s="691" t="s">
        <v>507</v>
      </c>
      <c r="E534" s="691" t="s">
        <v>504</v>
      </c>
      <c r="F534" s="691" t="s">
        <v>519</v>
      </c>
      <c r="G534" s="691" t="s">
        <v>321</v>
      </c>
      <c r="H534" s="10" t="s">
        <v>1109</v>
      </c>
      <c r="I534" s="10" t="s">
        <v>934</v>
      </c>
      <c r="J534" s="167"/>
      <c r="K534" s="692"/>
      <c r="L534" s="692"/>
      <c r="M534" s="693"/>
      <c r="N534" s="692"/>
      <c r="O534" s="692"/>
      <c r="P534" s="692"/>
      <c r="Q534" s="692"/>
      <c r="R534" s="692"/>
      <c r="S534" s="692"/>
      <c r="T534" s="692"/>
      <c r="U534" s="692"/>
      <c r="V534" s="692"/>
      <c r="W534" s="692"/>
      <c r="X534" s="692"/>
      <c r="Y534" s="633" t="s">
        <v>1210</v>
      </c>
      <c r="Z534" s="694">
        <v>6</v>
      </c>
      <c r="AA534" s="600">
        <v>0</v>
      </c>
      <c r="AB534" s="600">
        <v>8</v>
      </c>
      <c r="AC534" s="123">
        <v>1.3333333333333333</v>
      </c>
      <c r="AD534" s="601">
        <v>48.5</v>
      </c>
      <c r="AE534" s="601">
        <v>18.666666666666668</v>
      </c>
      <c r="AF534" s="600"/>
      <c r="AG534" s="598"/>
      <c r="AH534" s="600"/>
      <c r="AI534" s="598"/>
      <c r="AJ534" s="598"/>
      <c r="AK534" s="600"/>
      <c r="AL534" s="598"/>
      <c r="AM534" s="600"/>
      <c r="AN534" s="598"/>
      <c r="AO534" s="600">
        <v>5</v>
      </c>
      <c r="AP534" s="598">
        <v>0.625</v>
      </c>
      <c r="AQ534" s="600">
        <v>4</v>
      </c>
      <c r="AR534" s="598">
        <v>0.66666666666666663</v>
      </c>
      <c r="AS534" s="695">
        <v>291</v>
      </c>
      <c r="AT534" s="600">
        <v>0</v>
      </c>
      <c r="AU534" s="602">
        <v>0</v>
      </c>
      <c r="AV534" s="601">
        <v>291</v>
      </c>
      <c r="AW534" s="601">
        <v>480</v>
      </c>
      <c r="AX534" s="598">
        <v>0.60624999999999996</v>
      </c>
      <c r="AY534" s="695">
        <v>291</v>
      </c>
      <c r="AZ534" s="600">
        <v>0</v>
      </c>
      <c r="BA534" s="601">
        <v>291</v>
      </c>
      <c r="BB534" s="601">
        <v>112</v>
      </c>
      <c r="BC534" s="598">
        <v>0.38487972508591067</v>
      </c>
      <c r="BD534" s="600">
        <v>0</v>
      </c>
      <c r="BE534" s="598"/>
      <c r="BF534" s="601">
        <v>112</v>
      </c>
      <c r="BG534" s="598">
        <v>0.38487972508591067</v>
      </c>
      <c r="BH534" s="600">
        <v>0</v>
      </c>
      <c r="BI534" s="598">
        <v>0</v>
      </c>
      <c r="BJ534" s="600">
        <v>0</v>
      </c>
      <c r="BK534" s="600">
        <v>0</v>
      </c>
      <c r="BL534" s="600">
        <v>0</v>
      </c>
      <c r="BM534" s="598"/>
      <c r="BN534" s="600">
        <v>0</v>
      </c>
      <c r="BO534" s="598">
        <v>0</v>
      </c>
      <c r="BP534" s="600">
        <v>0</v>
      </c>
      <c r="BQ534" s="598">
        <v>0</v>
      </c>
      <c r="BR534" s="601">
        <v>0</v>
      </c>
      <c r="BS534" s="598">
        <v>0</v>
      </c>
      <c r="BT534" s="600">
        <v>3</v>
      </c>
      <c r="BU534" s="598">
        <v>0.375</v>
      </c>
      <c r="BV534" s="600">
        <v>2</v>
      </c>
      <c r="BW534" s="598">
        <v>0.33333333333333331</v>
      </c>
    </row>
    <row r="535" spans="1:75" s="4" customFormat="1" x14ac:dyDescent="0.2">
      <c r="A535" s="691" t="s">
        <v>188</v>
      </c>
      <c r="B535" s="691" t="s">
        <v>194</v>
      </c>
      <c r="C535" s="691" t="s">
        <v>502</v>
      </c>
      <c r="D535" s="691" t="s">
        <v>509</v>
      </c>
      <c r="E535" s="691" t="s">
        <v>504</v>
      </c>
      <c r="F535" s="691" t="s">
        <v>519</v>
      </c>
      <c r="G535" s="691" t="s">
        <v>321</v>
      </c>
      <c r="H535" s="10" t="s">
        <v>1109</v>
      </c>
      <c r="I535" s="10" t="s">
        <v>934</v>
      </c>
      <c r="J535" s="167"/>
      <c r="K535" s="692" t="s">
        <v>1211</v>
      </c>
      <c r="L535" s="692"/>
      <c r="M535" s="693">
        <v>0.61111111111111105</v>
      </c>
      <c r="N535" s="692" t="s">
        <v>1213</v>
      </c>
      <c r="O535" s="696" t="s">
        <v>1387</v>
      </c>
      <c r="P535" s="692" t="s">
        <v>1211</v>
      </c>
      <c r="Q535" s="692"/>
      <c r="R535" s="692" t="s">
        <v>1217</v>
      </c>
      <c r="S535" s="696">
        <v>29288</v>
      </c>
      <c r="T535" s="696">
        <v>365</v>
      </c>
      <c r="U535" s="696">
        <v>45</v>
      </c>
      <c r="V535" s="696">
        <v>39</v>
      </c>
      <c r="W535" s="696">
        <v>35</v>
      </c>
      <c r="X535" s="696">
        <v>4</v>
      </c>
      <c r="Y535" s="692" t="s">
        <v>510</v>
      </c>
      <c r="Z535" s="694">
        <v>1</v>
      </c>
      <c r="AA535" s="694">
        <v>1</v>
      </c>
      <c r="AB535" s="694">
        <v>1</v>
      </c>
      <c r="AC535" s="123">
        <v>1</v>
      </c>
      <c r="AD535" s="601">
        <v>29290</v>
      </c>
      <c r="AE535" s="601"/>
      <c r="AF535" s="600">
        <v>1</v>
      </c>
      <c r="AG535" s="598">
        <v>1</v>
      </c>
      <c r="AH535" s="600">
        <v>0</v>
      </c>
      <c r="AI535" s="598" t="s">
        <v>1215</v>
      </c>
      <c r="AJ535" s="598" t="s">
        <v>510</v>
      </c>
      <c r="AK535" s="600">
        <v>1</v>
      </c>
      <c r="AL535" s="598">
        <v>1</v>
      </c>
      <c r="AM535" s="600">
        <v>1</v>
      </c>
      <c r="AN535" s="598"/>
      <c r="AO535" s="600"/>
      <c r="AP535" s="598"/>
      <c r="AQ535" s="600"/>
      <c r="AR535" s="598"/>
      <c r="AS535" s="695">
        <v>29225</v>
      </c>
      <c r="AT535" s="600">
        <v>65</v>
      </c>
      <c r="AU535" s="602">
        <v>2.2191874359849778E-3</v>
      </c>
      <c r="AV535" s="601">
        <v>29290</v>
      </c>
      <c r="AW535" s="601">
        <v>46020</v>
      </c>
      <c r="AX535" s="598">
        <v>0.63646240764884832</v>
      </c>
      <c r="AY535" s="601"/>
      <c r="AZ535" s="601"/>
      <c r="BA535" s="601"/>
      <c r="BB535" s="600"/>
      <c r="BC535" s="598"/>
      <c r="BD535" s="600"/>
      <c r="BE535" s="598"/>
      <c r="BF535" s="600"/>
      <c r="BG535" s="598"/>
      <c r="BH535" s="600" t="s">
        <v>323</v>
      </c>
      <c r="BI535" s="598"/>
      <c r="BJ535" s="600"/>
      <c r="BK535" s="600"/>
      <c r="BL535" s="600"/>
      <c r="BM535" s="598"/>
      <c r="BN535" s="600"/>
      <c r="BO535" s="598"/>
      <c r="BP535" s="600"/>
      <c r="BQ535" s="598"/>
      <c r="BR535" s="601"/>
      <c r="BS535" s="598"/>
      <c r="BT535" s="600">
        <v>0</v>
      </c>
      <c r="BU535" s="598">
        <v>0</v>
      </c>
      <c r="BV535" s="600">
        <v>0</v>
      </c>
      <c r="BW535" s="598">
        <v>0</v>
      </c>
    </row>
    <row r="536" spans="1:75" s="4" customFormat="1" x14ac:dyDescent="0.2">
      <c r="A536" s="691" t="s">
        <v>188</v>
      </c>
      <c r="B536" s="691" t="s">
        <v>194</v>
      </c>
      <c r="C536" s="691" t="s">
        <v>901</v>
      </c>
      <c r="D536" s="691" t="s">
        <v>515</v>
      </c>
      <c r="E536" s="691" t="s">
        <v>504</v>
      </c>
      <c r="F536" s="691" t="s">
        <v>519</v>
      </c>
      <c r="G536" s="691" t="s">
        <v>321</v>
      </c>
      <c r="H536" s="10" t="s">
        <v>1109</v>
      </c>
      <c r="I536" s="10" t="s">
        <v>934</v>
      </c>
      <c r="J536" s="167"/>
      <c r="K536" s="692"/>
      <c r="L536" s="692"/>
      <c r="M536" s="693"/>
      <c r="N536" s="692"/>
      <c r="O536" s="692"/>
      <c r="P536" s="692"/>
      <c r="Q536" s="692"/>
      <c r="R536" s="692"/>
      <c r="S536" s="692"/>
      <c r="T536" s="692"/>
      <c r="U536" s="692"/>
      <c r="V536" s="692"/>
      <c r="W536" s="692"/>
      <c r="X536" s="692"/>
      <c r="Y536" s="692" t="s">
        <v>510</v>
      </c>
      <c r="Z536" s="694">
        <v>1</v>
      </c>
      <c r="AA536" s="694">
        <v>1</v>
      </c>
      <c r="AB536" s="694">
        <v>1</v>
      </c>
      <c r="AC536" s="123">
        <v>1</v>
      </c>
      <c r="AD536" s="601">
        <v>2616</v>
      </c>
      <c r="AE536" s="601"/>
      <c r="AF536" s="600">
        <v>1</v>
      </c>
      <c r="AG536" s="598">
        <v>1</v>
      </c>
      <c r="AH536" s="600">
        <v>0</v>
      </c>
      <c r="AI536" s="598"/>
      <c r="AJ536" s="598"/>
      <c r="AK536" s="600">
        <v>1</v>
      </c>
      <c r="AL536" s="598">
        <v>1</v>
      </c>
      <c r="AM536" s="600">
        <v>1</v>
      </c>
      <c r="AN536" s="598"/>
      <c r="AO536" s="600">
        <v>0</v>
      </c>
      <c r="AP536" s="598">
        <v>0</v>
      </c>
      <c r="AQ536" s="600">
        <v>0</v>
      </c>
      <c r="AR536" s="598">
        <v>0</v>
      </c>
      <c r="AS536" s="695">
        <v>2615</v>
      </c>
      <c r="AT536" s="600">
        <v>1</v>
      </c>
      <c r="AU536" s="602">
        <v>3.8226299694189603E-4</v>
      </c>
      <c r="AV536" s="601">
        <v>2616</v>
      </c>
      <c r="AW536" s="601">
        <v>3850</v>
      </c>
      <c r="AX536" s="598">
        <v>0.67948051948051946</v>
      </c>
      <c r="AY536" s="601"/>
      <c r="AZ536" s="601"/>
      <c r="BA536" s="601"/>
      <c r="BB536" s="600"/>
      <c r="BC536" s="598"/>
      <c r="BD536" s="600"/>
      <c r="BE536" s="598"/>
      <c r="BF536" s="600"/>
      <c r="BG536" s="598"/>
      <c r="BH536" s="600" t="s">
        <v>323</v>
      </c>
      <c r="BI536" s="598"/>
      <c r="BJ536" s="600"/>
      <c r="BK536" s="600"/>
      <c r="BL536" s="600"/>
      <c r="BM536" s="598"/>
      <c r="BN536" s="600"/>
      <c r="BO536" s="598"/>
      <c r="BP536" s="600"/>
      <c r="BQ536" s="598"/>
      <c r="BR536" s="601"/>
      <c r="BS536" s="598"/>
      <c r="BT536" s="600">
        <v>0</v>
      </c>
      <c r="BU536" s="598">
        <v>0</v>
      </c>
      <c r="BV536" s="600">
        <v>0</v>
      </c>
      <c r="BW536" s="598">
        <v>0</v>
      </c>
    </row>
    <row r="537" spans="1:75" s="4" customFormat="1" x14ac:dyDescent="0.2">
      <c r="A537" s="691" t="s">
        <v>188</v>
      </c>
      <c r="B537" s="691" t="s">
        <v>194</v>
      </c>
      <c r="C537" s="691" t="s">
        <v>1388</v>
      </c>
      <c r="D537" s="691" t="s">
        <v>515</v>
      </c>
      <c r="E537" s="691" t="s">
        <v>504</v>
      </c>
      <c r="F537" s="691" t="s">
        <v>519</v>
      </c>
      <c r="G537" s="691" t="s">
        <v>321</v>
      </c>
      <c r="H537" s="10" t="s">
        <v>1109</v>
      </c>
      <c r="I537" s="10" t="s">
        <v>934</v>
      </c>
      <c r="J537" s="167"/>
      <c r="K537" s="692"/>
      <c r="L537" s="692"/>
      <c r="M537" s="693"/>
      <c r="N537" s="692"/>
      <c r="O537" s="692"/>
      <c r="P537" s="692"/>
      <c r="Q537" s="692"/>
      <c r="R537" s="692"/>
      <c r="S537" s="692"/>
      <c r="T537" s="692"/>
      <c r="U537" s="692"/>
      <c r="V537" s="692"/>
      <c r="W537" s="692"/>
      <c r="X537" s="692"/>
      <c r="Y537" s="692" t="s">
        <v>510</v>
      </c>
      <c r="Z537" s="694">
        <v>1</v>
      </c>
      <c r="AA537" s="694">
        <v>1</v>
      </c>
      <c r="AB537" s="694">
        <v>1</v>
      </c>
      <c r="AC537" s="123">
        <v>1</v>
      </c>
      <c r="AD537" s="601">
        <v>1759</v>
      </c>
      <c r="AE537" s="601"/>
      <c r="AF537" s="600">
        <v>1</v>
      </c>
      <c r="AG537" s="598">
        <v>1</v>
      </c>
      <c r="AH537" s="600">
        <v>0</v>
      </c>
      <c r="AI537" s="598"/>
      <c r="AJ537" s="598"/>
      <c r="AK537" s="600">
        <v>1</v>
      </c>
      <c r="AL537" s="598">
        <v>1</v>
      </c>
      <c r="AM537" s="600">
        <v>1</v>
      </c>
      <c r="AN537" s="598"/>
      <c r="AO537" s="600">
        <v>0</v>
      </c>
      <c r="AP537" s="598">
        <v>0</v>
      </c>
      <c r="AQ537" s="600">
        <v>0</v>
      </c>
      <c r="AR537" s="598">
        <v>0</v>
      </c>
      <c r="AS537" s="695">
        <v>1758</v>
      </c>
      <c r="AT537" s="600">
        <v>1</v>
      </c>
      <c r="AU537" s="602">
        <v>5.6850483229107444E-4</v>
      </c>
      <c r="AV537" s="601">
        <v>1759</v>
      </c>
      <c r="AW537" s="601">
        <v>3050</v>
      </c>
      <c r="AX537" s="598">
        <v>0.57672131147540984</v>
      </c>
      <c r="AY537" s="601"/>
      <c r="AZ537" s="601"/>
      <c r="BA537" s="601"/>
      <c r="BB537" s="600"/>
      <c r="BC537" s="598"/>
      <c r="BD537" s="600"/>
      <c r="BE537" s="598"/>
      <c r="BF537" s="600"/>
      <c r="BG537" s="598"/>
      <c r="BH537" s="600" t="s">
        <v>323</v>
      </c>
      <c r="BI537" s="598"/>
      <c r="BJ537" s="600"/>
      <c r="BK537" s="600"/>
      <c r="BL537" s="600"/>
      <c r="BM537" s="598"/>
      <c r="BN537" s="600"/>
      <c r="BO537" s="598"/>
      <c r="BP537" s="600"/>
      <c r="BQ537" s="598"/>
      <c r="BR537" s="601"/>
      <c r="BS537" s="598"/>
      <c r="BT537" s="600">
        <v>0</v>
      </c>
      <c r="BU537" s="598">
        <v>0</v>
      </c>
      <c r="BV537" s="600">
        <v>0</v>
      </c>
      <c r="BW537" s="598">
        <v>0</v>
      </c>
    </row>
    <row r="538" spans="1:75" s="4" customFormat="1" x14ac:dyDescent="0.2">
      <c r="A538" s="691" t="s">
        <v>188</v>
      </c>
      <c r="B538" s="691" t="s">
        <v>194</v>
      </c>
      <c r="C538" s="691" t="s">
        <v>1389</v>
      </c>
      <c r="D538" s="691" t="s">
        <v>515</v>
      </c>
      <c r="E538" s="691" t="s">
        <v>504</v>
      </c>
      <c r="F538" s="691" t="s">
        <v>519</v>
      </c>
      <c r="G538" s="691" t="s">
        <v>321</v>
      </c>
      <c r="H538" s="10" t="s">
        <v>1109</v>
      </c>
      <c r="I538" s="10" t="s">
        <v>934</v>
      </c>
      <c r="J538" s="167"/>
      <c r="K538" s="692"/>
      <c r="L538" s="692"/>
      <c r="M538" s="693"/>
      <c r="N538" s="692"/>
      <c r="O538" s="692"/>
      <c r="P538" s="692"/>
      <c r="Q538" s="692"/>
      <c r="R538" s="692"/>
      <c r="S538" s="692"/>
      <c r="T538" s="692"/>
      <c r="U538" s="692"/>
      <c r="V538" s="692"/>
      <c r="W538" s="692"/>
      <c r="X538" s="692"/>
      <c r="Y538" s="692" t="s">
        <v>510</v>
      </c>
      <c r="Z538" s="694">
        <v>1</v>
      </c>
      <c r="AA538" s="694">
        <v>1</v>
      </c>
      <c r="AB538" s="694">
        <v>1</v>
      </c>
      <c r="AC538" s="123">
        <v>1</v>
      </c>
      <c r="AD538" s="601">
        <v>2441</v>
      </c>
      <c r="AE538" s="601"/>
      <c r="AF538" s="600">
        <v>1</v>
      </c>
      <c r="AG538" s="598">
        <v>1</v>
      </c>
      <c r="AH538" s="600">
        <v>0</v>
      </c>
      <c r="AI538" s="598"/>
      <c r="AJ538" s="598"/>
      <c r="AK538" s="600">
        <v>1</v>
      </c>
      <c r="AL538" s="598">
        <v>1</v>
      </c>
      <c r="AM538" s="600">
        <v>1</v>
      </c>
      <c r="AN538" s="598"/>
      <c r="AO538" s="600">
        <v>0</v>
      </c>
      <c r="AP538" s="598">
        <v>0</v>
      </c>
      <c r="AQ538" s="600">
        <v>0</v>
      </c>
      <c r="AR538" s="598">
        <v>0</v>
      </c>
      <c r="AS538" s="695">
        <v>2434</v>
      </c>
      <c r="AT538" s="600">
        <v>7</v>
      </c>
      <c r="AU538" s="602">
        <v>2.8676771814829987E-3</v>
      </c>
      <c r="AV538" s="601">
        <v>2441</v>
      </c>
      <c r="AW538" s="601">
        <v>3930</v>
      </c>
      <c r="AX538" s="598">
        <v>0.62111959287531804</v>
      </c>
      <c r="AY538" s="601"/>
      <c r="AZ538" s="601"/>
      <c r="BA538" s="601"/>
      <c r="BB538" s="600"/>
      <c r="BC538" s="598"/>
      <c r="BD538" s="600"/>
      <c r="BE538" s="598"/>
      <c r="BF538" s="600"/>
      <c r="BG538" s="598"/>
      <c r="BH538" s="600" t="s">
        <v>323</v>
      </c>
      <c r="BI538" s="598"/>
      <c r="BJ538" s="600"/>
      <c r="BK538" s="600"/>
      <c r="BL538" s="600"/>
      <c r="BM538" s="598"/>
      <c r="BN538" s="600"/>
      <c r="BO538" s="598"/>
      <c r="BP538" s="600"/>
      <c r="BQ538" s="598"/>
      <c r="BR538" s="601"/>
      <c r="BS538" s="598"/>
      <c r="BT538" s="600">
        <v>0</v>
      </c>
      <c r="BU538" s="598">
        <v>0</v>
      </c>
      <c r="BV538" s="600">
        <v>0</v>
      </c>
      <c r="BW538" s="598">
        <v>0</v>
      </c>
    </row>
    <row r="539" spans="1:75" s="4" customFormat="1" x14ac:dyDescent="0.2">
      <c r="A539" s="691" t="s">
        <v>188</v>
      </c>
      <c r="B539" s="691" t="s">
        <v>194</v>
      </c>
      <c r="C539" s="691" t="s">
        <v>195</v>
      </c>
      <c r="D539" s="691" t="s">
        <v>515</v>
      </c>
      <c r="E539" s="691" t="s">
        <v>504</v>
      </c>
      <c r="F539" s="691" t="s">
        <v>519</v>
      </c>
      <c r="G539" s="691" t="s">
        <v>321</v>
      </c>
      <c r="H539" s="10" t="s">
        <v>1109</v>
      </c>
      <c r="I539" s="10" t="s">
        <v>934</v>
      </c>
      <c r="J539" s="167"/>
      <c r="K539" s="692"/>
      <c r="L539" s="692"/>
      <c r="M539" s="693"/>
      <c r="N539" s="692"/>
      <c r="O539" s="692"/>
      <c r="P539" s="692"/>
      <c r="Q539" s="692"/>
      <c r="R539" s="692"/>
      <c r="S539" s="692"/>
      <c r="T539" s="692"/>
      <c r="U539" s="692"/>
      <c r="V539" s="692"/>
      <c r="W539" s="692"/>
      <c r="X539" s="692"/>
      <c r="Y539" s="633"/>
      <c r="Z539" s="694">
        <v>2</v>
      </c>
      <c r="AA539" s="600">
        <v>0</v>
      </c>
      <c r="AB539" s="600">
        <v>4</v>
      </c>
      <c r="AC539" s="123">
        <v>2</v>
      </c>
      <c r="AD539" s="601">
        <v>2156</v>
      </c>
      <c r="AE539" s="601">
        <v>703.5</v>
      </c>
      <c r="AF539" s="600">
        <v>2</v>
      </c>
      <c r="AG539" s="598">
        <v>0.5</v>
      </c>
      <c r="AH539" s="600">
        <v>0</v>
      </c>
      <c r="AI539" s="598"/>
      <c r="AJ539" s="598"/>
      <c r="AK539" s="600">
        <v>2</v>
      </c>
      <c r="AL539" s="598">
        <v>1</v>
      </c>
      <c r="AM539" s="600">
        <v>2</v>
      </c>
      <c r="AN539" s="598"/>
      <c r="AO539" s="600">
        <v>1</v>
      </c>
      <c r="AP539" s="598">
        <v>0.25</v>
      </c>
      <c r="AQ539" s="600">
        <v>0</v>
      </c>
      <c r="AR539" s="598">
        <v>0</v>
      </c>
      <c r="AS539" s="695">
        <v>4309</v>
      </c>
      <c r="AT539" s="600">
        <v>3</v>
      </c>
      <c r="AU539" s="602">
        <v>6.9573283858998143E-4</v>
      </c>
      <c r="AV539" s="601">
        <v>4312</v>
      </c>
      <c r="AW539" s="601">
        <v>6880</v>
      </c>
      <c r="AX539" s="598">
        <v>0.62674418604651161</v>
      </c>
      <c r="AY539" s="695">
        <v>4309</v>
      </c>
      <c r="AZ539" s="600">
        <v>3</v>
      </c>
      <c r="BA539" s="601">
        <v>4312</v>
      </c>
      <c r="BB539" s="601">
        <v>1407</v>
      </c>
      <c r="BC539" s="598">
        <v>0.32652587607333489</v>
      </c>
      <c r="BD539" s="600">
        <v>0</v>
      </c>
      <c r="BE539" s="598">
        <v>0</v>
      </c>
      <c r="BF539" s="601">
        <v>1407</v>
      </c>
      <c r="BG539" s="598">
        <v>0.32629870129870131</v>
      </c>
      <c r="BH539" s="600">
        <v>1</v>
      </c>
      <c r="BI539" s="598">
        <v>7.1073205401563609E-4</v>
      </c>
      <c r="BJ539" s="600">
        <v>1</v>
      </c>
      <c r="BK539" s="600">
        <v>0</v>
      </c>
      <c r="BL539" s="600">
        <v>1</v>
      </c>
      <c r="BM539" s="598">
        <v>1</v>
      </c>
      <c r="BN539" s="600">
        <v>2</v>
      </c>
      <c r="BO539" s="598">
        <v>1.4214641080312722E-3</v>
      </c>
      <c r="BP539" s="600">
        <v>29</v>
      </c>
      <c r="BQ539" s="598">
        <v>2.0611229566453448E-2</v>
      </c>
      <c r="BR539" s="601">
        <v>31</v>
      </c>
      <c r="BS539" s="598">
        <v>2.2032693674484721E-2</v>
      </c>
      <c r="BT539" s="600">
        <v>2</v>
      </c>
      <c r="BU539" s="598">
        <v>0.5</v>
      </c>
      <c r="BV539" s="600">
        <v>1</v>
      </c>
      <c r="BW539" s="598">
        <v>0.5</v>
      </c>
    </row>
    <row r="540" spans="1:75" s="4" customFormat="1" x14ac:dyDescent="0.2">
      <c r="A540" s="691" t="s">
        <v>188</v>
      </c>
      <c r="B540" s="691" t="s">
        <v>194</v>
      </c>
      <c r="C540" s="691" t="s">
        <v>196</v>
      </c>
      <c r="D540" s="691" t="s">
        <v>515</v>
      </c>
      <c r="E540" s="691" t="s">
        <v>504</v>
      </c>
      <c r="F540" s="691" t="s">
        <v>519</v>
      </c>
      <c r="G540" s="691" t="s">
        <v>321</v>
      </c>
      <c r="H540" s="10" t="s">
        <v>1109</v>
      </c>
      <c r="I540" s="10" t="s">
        <v>934</v>
      </c>
      <c r="J540" s="167"/>
      <c r="K540" s="692"/>
      <c r="L540" s="692"/>
      <c r="M540" s="693"/>
      <c r="N540" s="692"/>
      <c r="O540" s="692"/>
      <c r="P540" s="692"/>
      <c r="Q540" s="692"/>
      <c r="R540" s="692"/>
      <c r="S540" s="692"/>
      <c r="T540" s="692"/>
      <c r="U540" s="692"/>
      <c r="V540" s="692"/>
      <c r="W540" s="692"/>
      <c r="X540" s="692"/>
      <c r="Y540" s="633"/>
      <c r="Z540" s="694">
        <v>1</v>
      </c>
      <c r="AA540" s="600">
        <v>0</v>
      </c>
      <c r="AB540" s="600">
        <v>2</v>
      </c>
      <c r="AC540" s="123">
        <v>2</v>
      </c>
      <c r="AD540" s="601">
        <v>2579</v>
      </c>
      <c r="AE540" s="601">
        <v>790</v>
      </c>
      <c r="AF540" s="600">
        <v>0</v>
      </c>
      <c r="AG540" s="598">
        <v>0</v>
      </c>
      <c r="AH540" s="600">
        <v>0</v>
      </c>
      <c r="AI540" s="598"/>
      <c r="AJ540" s="598"/>
      <c r="AK540" s="600">
        <v>0</v>
      </c>
      <c r="AL540" s="598">
        <v>0</v>
      </c>
      <c r="AM540" s="600">
        <v>0</v>
      </c>
      <c r="AN540" s="598"/>
      <c r="AO540" s="600">
        <v>0</v>
      </c>
      <c r="AP540" s="598">
        <v>0</v>
      </c>
      <c r="AQ540" s="600">
        <v>0</v>
      </c>
      <c r="AR540" s="598">
        <v>0</v>
      </c>
      <c r="AS540" s="695">
        <v>2576</v>
      </c>
      <c r="AT540" s="600">
        <v>3</v>
      </c>
      <c r="AU540" s="602">
        <v>1.1632415664986429E-3</v>
      </c>
      <c r="AV540" s="601">
        <v>2579</v>
      </c>
      <c r="AW540" s="601">
        <v>3710</v>
      </c>
      <c r="AX540" s="598">
        <v>0.69514824797843666</v>
      </c>
      <c r="AY540" s="695">
        <v>2576</v>
      </c>
      <c r="AZ540" s="600">
        <v>3</v>
      </c>
      <c r="BA540" s="601">
        <v>2579</v>
      </c>
      <c r="BB540" s="601">
        <v>790</v>
      </c>
      <c r="BC540" s="598">
        <v>0.30667701863354035</v>
      </c>
      <c r="BD540" s="600">
        <v>0</v>
      </c>
      <c r="BE540" s="598">
        <v>0</v>
      </c>
      <c r="BF540" s="601">
        <v>790</v>
      </c>
      <c r="BG540" s="598">
        <v>0.30632027917797594</v>
      </c>
      <c r="BH540" s="600">
        <v>3</v>
      </c>
      <c r="BI540" s="598">
        <v>3.7974683544303796E-3</v>
      </c>
      <c r="BJ540" s="600">
        <v>3</v>
      </c>
      <c r="BK540" s="600">
        <v>0</v>
      </c>
      <c r="BL540" s="600">
        <v>3</v>
      </c>
      <c r="BM540" s="598">
        <v>1</v>
      </c>
      <c r="BN540" s="600">
        <v>2</v>
      </c>
      <c r="BO540" s="598">
        <v>2.5316455696202532E-3</v>
      </c>
      <c r="BP540" s="600">
        <v>45</v>
      </c>
      <c r="BQ540" s="598">
        <v>5.6962025316455694E-2</v>
      </c>
      <c r="BR540" s="601">
        <v>47</v>
      </c>
      <c r="BS540" s="598">
        <v>5.9493670886075947E-2</v>
      </c>
      <c r="BT540" s="600">
        <v>0</v>
      </c>
      <c r="BU540" s="598">
        <v>0</v>
      </c>
      <c r="BV540" s="600">
        <v>0</v>
      </c>
      <c r="BW540" s="598">
        <v>0</v>
      </c>
    </row>
    <row r="541" spans="1:75" s="4" customFormat="1" x14ac:dyDescent="0.2">
      <c r="A541" s="691" t="s">
        <v>188</v>
      </c>
      <c r="B541" s="691" t="s">
        <v>194</v>
      </c>
      <c r="C541" s="691" t="s">
        <v>197</v>
      </c>
      <c r="D541" s="691" t="s">
        <v>515</v>
      </c>
      <c r="E541" s="691" t="s">
        <v>504</v>
      </c>
      <c r="F541" s="691" t="s">
        <v>519</v>
      </c>
      <c r="G541" s="691" t="s">
        <v>321</v>
      </c>
      <c r="H541" s="10" t="s">
        <v>1109</v>
      </c>
      <c r="I541" s="10" t="s">
        <v>934</v>
      </c>
      <c r="J541" s="167"/>
      <c r="K541" s="692"/>
      <c r="L541" s="692"/>
      <c r="M541" s="693"/>
      <c r="N541" s="692"/>
      <c r="O541" s="692"/>
      <c r="P541" s="692"/>
      <c r="Q541" s="692"/>
      <c r="R541" s="692"/>
      <c r="S541" s="692"/>
      <c r="T541" s="692"/>
      <c r="U541" s="692"/>
      <c r="V541" s="692"/>
      <c r="W541" s="692"/>
      <c r="X541" s="692"/>
      <c r="Y541" s="633"/>
      <c r="Z541" s="694">
        <v>2</v>
      </c>
      <c r="AA541" s="600">
        <v>0</v>
      </c>
      <c r="AB541" s="600">
        <v>4</v>
      </c>
      <c r="AC541" s="123">
        <v>2</v>
      </c>
      <c r="AD541" s="601">
        <v>2153</v>
      </c>
      <c r="AE541" s="601">
        <v>668</v>
      </c>
      <c r="AF541" s="600">
        <v>2</v>
      </c>
      <c r="AG541" s="598">
        <v>0.5</v>
      </c>
      <c r="AH541" s="600">
        <v>0</v>
      </c>
      <c r="AI541" s="598"/>
      <c r="AJ541" s="598"/>
      <c r="AK541" s="600">
        <v>2</v>
      </c>
      <c r="AL541" s="598">
        <v>1</v>
      </c>
      <c r="AM541" s="600">
        <v>2</v>
      </c>
      <c r="AN541" s="598"/>
      <c r="AO541" s="600">
        <v>1</v>
      </c>
      <c r="AP541" s="598">
        <v>0.25</v>
      </c>
      <c r="AQ541" s="600">
        <v>0</v>
      </c>
      <c r="AR541" s="598">
        <v>0</v>
      </c>
      <c r="AS541" s="695">
        <v>4304</v>
      </c>
      <c r="AT541" s="600">
        <v>2</v>
      </c>
      <c r="AU541" s="602">
        <v>4.6446818392940084E-4</v>
      </c>
      <c r="AV541" s="601">
        <v>4306</v>
      </c>
      <c r="AW541" s="601">
        <v>7170</v>
      </c>
      <c r="AX541" s="598">
        <v>0.60055788005578803</v>
      </c>
      <c r="AY541" s="695">
        <v>4304</v>
      </c>
      <c r="AZ541" s="600">
        <v>2</v>
      </c>
      <c r="BA541" s="601">
        <v>4306</v>
      </c>
      <c r="BB541" s="601">
        <v>1336</v>
      </c>
      <c r="BC541" s="598">
        <v>0.3104089219330855</v>
      </c>
      <c r="BD541" s="600">
        <v>0</v>
      </c>
      <c r="BE541" s="598">
        <v>0</v>
      </c>
      <c r="BF541" s="601">
        <v>1336</v>
      </c>
      <c r="BG541" s="598">
        <v>0.31026474686483974</v>
      </c>
      <c r="BH541" s="600">
        <v>2</v>
      </c>
      <c r="BI541" s="598">
        <v>1.4970059880239522E-3</v>
      </c>
      <c r="BJ541" s="600">
        <v>2</v>
      </c>
      <c r="BK541" s="600">
        <v>0</v>
      </c>
      <c r="BL541" s="600">
        <v>2</v>
      </c>
      <c r="BM541" s="598">
        <v>1</v>
      </c>
      <c r="BN541" s="600">
        <v>4</v>
      </c>
      <c r="BO541" s="598">
        <v>2.9940119760479044E-3</v>
      </c>
      <c r="BP541" s="600">
        <v>21</v>
      </c>
      <c r="BQ541" s="598">
        <v>1.5718562874251496E-2</v>
      </c>
      <c r="BR541" s="601">
        <v>25</v>
      </c>
      <c r="BS541" s="598">
        <v>1.87125748502994E-2</v>
      </c>
      <c r="BT541" s="600">
        <v>1</v>
      </c>
      <c r="BU541" s="598">
        <v>0.25</v>
      </c>
      <c r="BV541" s="600">
        <v>1</v>
      </c>
      <c r="BW541" s="598">
        <v>0.5</v>
      </c>
    </row>
    <row r="542" spans="1:75" s="4" customFormat="1" x14ac:dyDescent="0.2">
      <c r="A542" s="691" t="s">
        <v>188</v>
      </c>
      <c r="B542" s="691" t="s">
        <v>194</v>
      </c>
      <c r="C542" s="691" t="s">
        <v>198</v>
      </c>
      <c r="D542" s="691" t="s">
        <v>515</v>
      </c>
      <c r="E542" s="691" t="s">
        <v>504</v>
      </c>
      <c r="F542" s="691" t="s">
        <v>519</v>
      </c>
      <c r="G542" s="691" t="s">
        <v>321</v>
      </c>
      <c r="H542" s="10" t="s">
        <v>1109</v>
      </c>
      <c r="I542" s="10" t="s">
        <v>934</v>
      </c>
      <c r="J542" s="167"/>
      <c r="K542" s="692"/>
      <c r="L542" s="692"/>
      <c r="M542" s="693"/>
      <c r="N542" s="692"/>
      <c r="O542" s="692"/>
      <c r="P542" s="692"/>
      <c r="Q542" s="692"/>
      <c r="R542" s="692"/>
      <c r="S542" s="692"/>
      <c r="T542" s="692"/>
      <c r="U542" s="692"/>
      <c r="V542" s="692"/>
      <c r="W542" s="692"/>
      <c r="X542" s="692"/>
      <c r="Y542" s="633"/>
      <c r="Z542" s="694">
        <v>1</v>
      </c>
      <c r="AA542" s="600">
        <v>0</v>
      </c>
      <c r="AB542" s="600">
        <v>5</v>
      </c>
      <c r="AC542" s="123">
        <v>5</v>
      </c>
      <c r="AD542" s="601">
        <v>2066</v>
      </c>
      <c r="AE542" s="601">
        <v>969</v>
      </c>
      <c r="AF542" s="600">
        <v>1</v>
      </c>
      <c r="AG542" s="598">
        <v>0.2</v>
      </c>
      <c r="AH542" s="600">
        <v>0</v>
      </c>
      <c r="AI542" s="598"/>
      <c r="AJ542" s="598"/>
      <c r="AK542" s="600">
        <v>1</v>
      </c>
      <c r="AL542" s="598">
        <v>1</v>
      </c>
      <c r="AM542" s="600">
        <v>1</v>
      </c>
      <c r="AN542" s="598"/>
      <c r="AO542" s="600">
        <v>0</v>
      </c>
      <c r="AP542" s="598">
        <v>0</v>
      </c>
      <c r="AQ542" s="600">
        <v>0</v>
      </c>
      <c r="AR542" s="598">
        <v>0</v>
      </c>
      <c r="AS542" s="695">
        <v>2047</v>
      </c>
      <c r="AT542" s="600">
        <v>19</v>
      </c>
      <c r="AU542" s="602">
        <v>9.1965150048402711E-3</v>
      </c>
      <c r="AV542" s="601">
        <v>2066</v>
      </c>
      <c r="AW542" s="601">
        <v>3250</v>
      </c>
      <c r="AX542" s="598">
        <v>0.63569230769230767</v>
      </c>
      <c r="AY542" s="695">
        <v>2047</v>
      </c>
      <c r="AZ542" s="600">
        <v>19</v>
      </c>
      <c r="BA542" s="601">
        <v>2066</v>
      </c>
      <c r="BB542" s="601">
        <v>959</v>
      </c>
      <c r="BC542" s="598">
        <v>0.46849047386419151</v>
      </c>
      <c r="BD542" s="600">
        <v>10</v>
      </c>
      <c r="BE542" s="598">
        <v>0.52631578947368418</v>
      </c>
      <c r="BF542" s="601">
        <v>969</v>
      </c>
      <c r="BG542" s="598">
        <v>0.46902226524685381</v>
      </c>
      <c r="BH542" s="600">
        <v>19</v>
      </c>
      <c r="BI542" s="598">
        <v>1.9607843137254902E-2</v>
      </c>
      <c r="BJ542" s="600">
        <v>15</v>
      </c>
      <c r="BK542" s="600">
        <v>4</v>
      </c>
      <c r="BL542" s="600">
        <v>19</v>
      </c>
      <c r="BM542" s="598">
        <v>1</v>
      </c>
      <c r="BN542" s="600">
        <v>4</v>
      </c>
      <c r="BO542" s="598">
        <v>4.1279669762641896E-3</v>
      </c>
      <c r="BP542" s="600">
        <v>17</v>
      </c>
      <c r="BQ542" s="598">
        <v>1.7543859649122806E-2</v>
      </c>
      <c r="BR542" s="601">
        <v>21</v>
      </c>
      <c r="BS542" s="598">
        <v>2.1671826625386997E-2</v>
      </c>
      <c r="BT542" s="600">
        <v>2</v>
      </c>
      <c r="BU542" s="598">
        <v>0.4</v>
      </c>
      <c r="BV542" s="600">
        <v>0</v>
      </c>
      <c r="BW542" s="598">
        <v>0</v>
      </c>
    </row>
    <row r="543" spans="1:75" s="4" customFormat="1" x14ac:dyDescent="0.2">
      <c r="A543" s="691" t="s">
        <v>188</v>
      </c>
      <c r="B543" s="691" t="s">
        <v>194</v>
      </c>
      <c r="C543" s="691" t="s">
        <v>199</v>
      </c>
      <c r="D543" s="691" t="s">
        <v>515</v>
      </c>
      <c r="E543" s="691" t="s">
        <v>504</v>
      </c>
      <c r="F543" s="691" t="s">
        <v>519</v>
      </c>
      <c r="G543" s="691" t="s">
        <v>321</v>
      </c>
      <c r="H543" s="10" t="s">
        <v>1109</v>
      </c>
      <c r="I543" s="10" t="s">
        <v>934</v>
      </c>
      <c r="J543" s="167"/>
      <c r="K543" s="692"/>
      <c r="L543" s="692"/>
      <c r="M543" s="693"/>
      <c r="N543" s="692"/>
      <c r="O543" s="692"/>
      <c r="P543" s="692"/>
      <c r="Q543" s="692"/>
      <c r="R543" s="692"/>
      <c r="S543" s="692"/>
      <c r="T543" s="692"/>
      <c r="U543" s="692"/>
      <c r="V543" s="692"/>
      <c r="W543" s="692"/>
      <c r="X543" s="692"/>
      <c r="Y543" s="633"/>
      <c r="Z543" s="694">
        <v>1</v>
      </c>
      <c r="AA543" s="600">
        <v>0</v>
      </c>
      <c r="AB543" s="600">
        <v>2</v>
      </c>
      <c r="AC543" s="123">
        <v>2</v>
      </c>
      <c r="AD543" s="601">
        <v>2979</v>
      </c>
      <c r="AE543" s="601">
        <v>1117</v>
      </c>
      <c r="AF543" s="600">
        <v>0</v>
      </c>
      <c r="AG543" s="598">
        <v>0</v>
      </c>
      <c r="AH543" s="600">
        <v>0</v>
      </c>
      <c r="AI543" s="598"/>
      <c r="AJ543" s="598"/>
      <c r="AK543" s="600">
        <v>0</v>
      </c>
      <c r="AL543" s="598">
        <v>0</v>
      </c>
      <c r="AM543" s="600">
        <v>0</v>
      </c>
      <c r="AN543" s="598"/>
      <c r="AO543" s="600">
        <v>0</v>
      </c>
      <c r="AP543" s="598">
        <v>0</v>
      </c>
      <c r="AQ543" s="600">
        <v>0</v>
      </c>
      <c r="AR543" s="598">
        <v>0</v>
      </c>
      <c r="AS543" s="695">
        <v>2974</v>
      </c>
      <c r="AT543" s="600">
        <v>5</v>
      </c>
      <c r="AU543" s="602">
        <v>1.6784155756965425E-3</v>
      </c>
      <c r="AV543" s="601">
        <v>2979</v>
      </c>
      <c r="AW543" s="601">
        <v>4270</v>
      </c>
      <c r="AX543" s="598">
        <v>0.69765807962529269</v>
      </c>
      <c r="AY543" s="695">
        <v>2974</v>
      </c>
      <c r="AZ543" s="600">
        <v>5</v>
      </c>
      <c r="BA543" s="601">
        <v>2979</v>
      </c>
      <c r="BB543" s="601">
        <v>1117</v>
      </c>
      <c r="BC543" s="598">
        <v>0.37558843308675183</v>
      </c>
      <c r="BD543" s="600">
        <v>0</v>
      </c>
      <c r="BE543" s="598">
        <v>0</v>
      </c>
      <c r="BF543" s="601">
        <v>1117</v>
      </c>
      <c r="BG543" s="598">
        <v>0.37495803961060759</v>
      </c>
      <c r="BH543" s="600">
        <v>4</v>
      </c>
      <c r="BI543" s="598">
        <v>3.5810205908683975E-3</v>
      </c>
      <c r="BJ543" s="600">
        <v>4</v>
      </c>
      <c r="BK543" s="600">
        <v>0</v>
      </c>
      <c r="BL543" s="600">
        <v>4</v>
      </c>
      <c r="BM543" s="598">
        <v>1</v>
      </c>
      <c r="BN543" s="600">
        <v>0</v>
      </c>
      <c r="BO543" s="598">
        <v>0</v>
      </c>
      <c r="BP543" s="600">
        <v>45</v>
      </c>
      <c r="BQ543" s="598">
        <v>4.0286481647269473E-2</v>
      </c>
      <c r="BR543" s="601">
        <v>45</v>
      </c>
      <c r="BS543" s="598">
        <v>4.0286481647269473E-2</v>
      </c>
      <c r="BT543" s="600">
        <v>0</v>
      </c>
      <c r="BU543" s="598">
        <v>0</v>
      </c>
      <c r="BV543" s="600">
        <v>0</v>
      </c>
      <c r="BW543" s="598">
        <v>0</v>
      </c>
    </row>
    <row r="544" spans="1:75" s="4" customFormat="1" x14ac:dyDescent="0.2">
      <c r="A544" s="691" t="s">
        <v>188</v>
      </c>
      <c r="B544" s="691" t="s">
        <v>194</v>
      </c>
      <c r="C544" s="691" t="s">
        <v>1043</v>
      </c>
      <c r="D544" s="691" t="s">
        <v>515</v>
      </c>
      <c r="E544" s="691" t="s">
        <v>504</v>
      </c>
      <c r="F544" s="691" t="s">
        <v>519</v>
      </c>
      <c r="G544" s="691" t="s">
        <v>321</v>
      </c>
      <c r="H544" s="10" t="s">
        <v>1109</v>
      </c>
      <c r="I544" s="10" t="s">
        <v>934</v>
      </c>
      <c r="J544" s="167"/>
      <c r="K544" s="692"/>
      <c r="L544" s="692"/>
      <c r="M544" s="693"/>
      <c r="N544" s="692"/>
      <c r="O544" s="692"/>
      <c r="P544" s="692"/>
      <c r="Q544" s="692"/>
      <c r="R544" s="692"/>
      <c r="S544" s="692"/>
      <c r="T544" s="692"/>
      <c r="U544" s="692"/>
      <c r="V544" s="692"/>
      <c r="W544" s="692"/>
      <c r="X544" s="692"/>
      <c r="Y544" s="692" t="s">
        <v>510</v>
      </c>
      <c r="Z544" s="694">
        <v>1</v>
      </c>
      <c r="AA544" s="694">
        <v>1</v>
      </c>
      <c r="AB544" s="694">
        <v>1</v>
      </c>
      <c r="AC544" s="123">
        <v>1</v>
      </c>
      <c r="AD544" s="601">
        <v>2205</v>
      </c>
      <c r="AE544" s="601"/>
      <c r="AF544" s="600">
        <v>1</v>
      </c>
      <c r="AG544" s="598">
        <v>1</v>
      </c>
      <c r="AH544" s="600">
        <v>0</v>
      </c>
      <c r="AI544" s="598"/>
      <c r="AJ544" s="598"/>
      <c r="AK544" s="600">
        <v>1</v>
      </c>
      <c r="AL544" s="598">
        <v>1</v>
      </c>
      <c r="AM544" s="600">
        <v>1</v>
      </c>
      <c r="AN544" s="598"/>
      <c r="AO544" s="600">
        <v>0</v>
      </c>
      <c r="AP544" s="598">
        <v>0</v>
      </c>
      <c r="AQ544" s="600">
        <v>0</v>
      </c>
      <c r="AR544" s="598">
        <v>0</v>
      </c>
      <c r="AS544" s="695">
        <v>2195</v>
      </c>
      <c r="AT544" s="600">
        <v>10</v>
      </c>
      <c r="AU544" s="602">
        <v>4.5351473922902496E-3</v>
      </c>
      <c r="AV544" s="601">
        <v>2205</v>
      </c>
      <c r="AW544" s="601">
        <v>3350</v>
      </c>
      <c r="AX544" s="598">
        <v>0.65820895522388057</v>
      </c>
      <c r="AY544" s="601"/>
      <c r="AZ544" s="601"/>
      <c r="BA544" s="601"/>
      <c r="BB544" s="600"/>
      <c r="BC544" s="598"/>
      <c r="BD544" s="600"/>
      <c r="BE544" s="598"/>
      <c r="BF544" s="600"/>
      <c r="BG544" s="598"/>
      <c r="BH544" s="600" t="s">
        <v>323</v>
      </c>
      <c r="BI544" s="598"/>
      <c r="BJ544" s="600"/>
      <c r="BK544" s="600"/>
      <c r="BL544" s="600"/>
      <c r="BM544" s="598"/>
      <c r="BN544" s="600"/>
      <c r="BO544" s="598"/>
      <c r="BP544" s="600"/>
      <c r="BQ544" s="598"/>
      <c r="BR544" s="601"/>
      <c r="BS544" s="598"/>
      <c r="BT544" s="600">
        <v>0</v>
      </c>
      <c r="BU544" s="598">
        <v>0</v>
      </c>
      <c r="BV544" s="600">
        <v>0</v>
      </c>
      <c r="BW544" s="598">
        <v>0</v>
      </c>
    </row>
    <row r="545" spans="1:75" s="4" customFormat="1" x14ac:dyDescent="0.2">
      <c r="A545" s="691" t="s">
        <v>188</v>
      </c>
      <c r="B545" s="691" t="s">
        <v>194</v>
      </c>
      <c r="C545" s="691" t="s">
        <v>200</v>
      </c>
      <c r="D545" s="691" t="s">
        <v>515</v>
      </c>
      <c r="E545" s="691" t="s">
        <v>504</v>
      </c>
      <c r="F545" s="691" t="s">
        <v>519</v>
      </c>
      <c r="G545" s="691" t="s">
        <v>321</v>
      </c>
      <c r="H545" s="10" t="s">
        <v>1109</v>
      </c>
      <c r="I545" s="10" t="s">
        <v>934</v>
      </c>
      <c r="J545" s="167"/>
      <c r="K545" s="692"/>
      <c r="L545" s="692"/>
      <c r="M545" s="693"/>
      <c r="N545" s="692"/>
      <c r="O545" s="692"/>
      <c r="P545" s="692"/>
      <c r="Q545" s="692"/>
      <c r="R545" s="692"/>
      <c r="S545" s="692"/>
      <c r="T545" s="692"/>
      <c r="U545" s="692"/>
      <c r="V545" s="692"/>
      <c r="W545" s="692"/>
      <c r="X545" s="692"/>
      <c r="Y545" s="633"/>
      <c r="Z545" s="694">
        <v>1</v>
      </c>
      <c r="AA545" s="600">
        <v>0</v>
      </c>
      <c r="AB545" s="600">
        <v>2</v>
      </c>
      <c r="AC545" s="123">
        <v>2</v>
      </c>
      <c r="AD545" s="601">
        <v>2028</v>
      </c>
      <c r="AE545" s="601">
        <v>739</v>
      </c>
      <c r="AF545" s="600">
        <v>1</v>
      </c>
      <c r="AG545" s="598">
        <v>0.5</v>
      </c>
      <c r="AH545" s="600">
        <v>0</v>
      </c>
      <c r="AI545" s="598"/>
      <c r="AJ545" s="598"/>
      <c r="AK545" s="600">
        <v>1</v>
      </c>
      <c r="AL545" s="598">
        <v>1</v>
      </c>
      <c r="AM545" s="600">
        <v>1</v>
      </c>
      <c r="AN545" s="598"/>
      <c r="AO545" s="600">
        <v>0</v>
      </c>
      <c r="AP545" s="598">
        <v>0</v>
      </c>
      <c r="AQ545" s="600">
        <v>0</v>
      </c>
      <c r="AR545" s="598">
        <v>0</v>
      </c>
      <c r="AS545" s="695">
        <v>2023</v>
      </c>
      <c r="AT545" s="600">
        <v>5</v>
      </c>
      <c r="AU545" s="602">
        <v>2.465483234714004E-3</v>
      </c>
      <c r="AV545" s="601">
        <v>2028</v>
      </c>
      <c r="AW545" s="601">
        <v>3350</v>
      </c>
      <c r="AX545" s="598">
        <v>0.60537313432835826</v>
      </c>
      <c r="AY545" s="695">
        <v>2023</v>
      </c>
      <c r="AZ545" s="600">
        <v>5</v>
      </c>
      <c r="BA545" s="601">
        <v>2028</v>
      </c>
      <c r="BB545" s="601">
        <v>736</v>
      </c>
      <c r="BC545" s="598">
        <v>0.36381611468116659</v>
      </c>
      <c r="BD545" s="600">
        <v>3</v>
      </c>
      <c r="BE545" s="598">
        <v>0.6</v>
      </c>
      <c r="BF545" s="601">
        <v>739</v>
      </c>
      <c r="BG545" s="598">
        <v>0.36439842209072976</v>
      </c>
      <c r="BH545" s="600">
        <v>0</v>
      </c>
      <c r="BI545" s="598">
        <v>0</v>
      </c>
      <c r="BJ545" s="600">
        <v>0</v>
      </c>
      <c r="BK545" s="600">
        <v>0</v>
      </c>
      <c r="BL545" s="600">
        <v>0</v>
      </c>
      <c r="BM545" s="598"/>
      <c r="BN545" s="600">
        <v>0</v>
      </c>
      <c r="BO545" s="598">
        <v>0</v>
      </c>
      <c r="BP545" s="600">
        <v>27</v>
      </c>
      <c r="BQ545" s="598">
        <v>3.6535859269282815E-2</v>
      </c>
      <c r="BR545" s="601">
        <v>27</v>
      </c>
      <c r="BS545" s="598">
        <v>3.6535859269282815E-2</v>
      </c>
      <c r="BT545" s="600">
        <v>0</v>
      </c>
      <c r="BU545" s="598">
        <v>0</v>
      </c>
      <c r="BV545" s="600">
        <v>0</v>
      </c>
      <c r="BW545" s="598">
        <v>0</v>
      </c>
    </row>
    <row r="546" spans="1:75" s="4" customFormat="1" x14ac:dyDescent="0.2">
      <c r="A546" s="691" t="s">
        <v>188</v>
      </c>
      <c r="B546" s="691" t="s">
        <v>194</v>
      </c>
      <c r="C546" s="691" t="s">
        <v>1390</v>
      </c>
      <c r="D546" s="691" t="s">
        <v>515</v>
      </c>
      <c r="E546" s="691" t="s">
        <v>504</v>
      </c>
      <c r="F546" s="691" t="s">
        <v>519</v>
      </c>
      <c r="G546" s="691" t="s">
        <v>321</v>
      </c>
      <c r="H546" s="10" t="s">
        <v>1109</v>
      </c>
      <c r="I546" s="10" t="s">
        <v>934</v>
      </c>
      <c r="J546" s="167"/>
      <c r="K546" s="692"/>
      <c r="L546" s="692"/>
      <c r="M546" s="693"/>
      <c r="N546" s="692"/>
      <c r="O546" s="692"/>
      <c r="P546" s="692"/>
      <c r="Q546" s="692"/>
      <c r="R546" s="692"/>
      <c r="S546" s="692"/>
      <c r="T546" s="692"/>
      <c r="U546" s="692"/>
      <c r="V546" s="692"/>
      <c r="W546" s="692"/>
      <c r="X546" s="692"/>
      <c r="Y546" s="692" t="s">
        <v>510</v>
      </c>
      <c r="Z546" s="694">
        <v>1</v>
      </c>
      <c r="AA546" s="694">
        <v>1</v>
      </c>
      <c r="AB546" s="694">
        <v>1</v>
      </c>
      <c r="AC546" s="123">
        <v>1</v>
      </c>
      <c r="AD546" s="601">
        <v>1997</v>
      </c>
      <c r="AE546" s="601"/>
      <c r="AF546" s="600">
        <v>1</v>
      </c>
      <c r="AG546" s="598">
        <v>1</v>
      </c>
      <c r="AH546" s="600">
        <v>0</v>
      </c>
      <c r="AI546" s="598"/>
      <c r="AJ546" s="598"/>
      <c r="AK546" s="600">
        <v>1</v>
      </c>
      <c r="AL546" s="598">
        <v>1</v>
      </c>
      <c r="AM546" s="600">
        <v>1</v>
      </c>
      <c r="AN546" s="598"/>
      <c r="AO546" s="600">
        <v>0</v>
      </c>
      <c r="AP546" s="598">
        <v>0</v>
      </c>
      <c r="AQ546" s="600">
        <v>0</v>
      </c>
      <c r="AR546" s="598">
        <v>0</v>
      </c>
      <c r="AS546" s="695">
        <v>1990</v>
      </c>
      <c r="AT546" s="600">
        <v>7</v>
      </c>
      <c r="AU546" s="602">
        <v>3.5052578868302454E-3</v>
      </c>
      <c r="AV546" s="601">
        <v>1997</v>
      </c>
      <c r="AW546" s="601">
        <v>3210</v>
      </c>
      <c r="AX546" s="598">
        <v>0.62211838006230524</v>
      </c>
      <c r="AY546" s="601"/>
      <c r="AZ546" s="601"/>
      <c r="BA546" s="601"/>
      <c r="BB546" s="600"/>
      <c r="BC546" s="598"/>
      <c r="BD546" s="600"/>
      <c r="BE546" s="598"/>
      <c r="BF546" s="600"/>
      <c r="BG546" s="598"/>
      <c r="BH546" s="600" t="s">
        <v>323</v>
      </c>
      <c r="BI546" s="598"/>
      <c r="BJ546" s="600"/>
      <c r="BK546" s="600"/>
      <c r="BL546" s="600"/>
      <c r="BM546" s="598"/>
      <c r="BN546" s="600"/>
      <c r="BO546" s="598"/>
      <c r="BP546" s="600"/>
      <c r="BQ546" s="598"/>
      <c r="BR546" s="601"/>
      <c r="BS546" s="598"/>
      <c r="BT546" s="600">
        <v>0</v>
      </c>
      <c r="BU546" s="598">
        <v>0</v>
      </c>
      <c r="BV546" s="600">
        <v>0</v>
      </c>
      <c r="BW546" s="598">
        <v>0</v>
      </c>
    </row>
    <row r="547" spans="1:75" s="4" customFormat="1" x14ac:dyDescent="0.2">
      <c r="A547" s="691" t="s">
        <v>201</v>
      </c>
      <c r="B547" s="691" t="s">
        <v>202</v>
      </c>
      <c r="C547" s="691" t="s">
        <v>1044</v>
      </c>
      <c r="D547" s="691" t="s">
        <v>528</v>
      </c>
      <c r="E547" s="691" t="s">
        <v>504</v>
      </c>
      <c r="F547" s="691" t="s">
        <v>519</v>
      </c>
      <c r="G547" s="691" t="s">
        <v>321</v>
      </c>
      <c r="H547" s="10" t="s">
        <v>937</v>
      </c>
      <c r="I547" s="10" t="s">
        <v>937</v>
      </c>
      <c r="J547" s="167"/>
      <c r="K547" s="692"/>
      <c r="L547" s="692"/>
      <c r="M547" s="693"/>
      <c r="N547" s="692"/>
      <c r="O547" s="692"/>
      <c r="P547" s="692"/>
      <c r="Q547" s="692"/>
      <c r="R547" s="692"/>
      <c r="S547" s="692"/>
      <c r="T547" s="692"/>
      <c r="U547" s="692"/>
      <c r="V547" s="692"/>
      <c r="W547" s="692"/>
      <c r="X547" s="692"/>
      <c r="Y547" s="633"/>
      <c r="Z547" s="694">
        <v>1</v>
      </c>
      <c r="AA547" s="600">
        <v>0</v>
      </c>
      <c r="AB547" s="600">
        <v>2</v>
      </c>
      <c r="AC547" s="123">
        <v>2</v>
      </c>
      <c r="AD547" s="601">
        <v>22522</v>
      </c>
      <c r="AE547" s="601">
        <v>6843</v>
      </c>
      <c r="AF547" s="600">
        <v>2</v>
      </c>
      <c r="AG547" s="598">
        <v>1</v>
      </c>
      <c r="AH547" s="600"/>
      <c r="AI547" s="598"/>
      <c r="AJ547" s="598"/>
      <c r="AK547" s="600">
        <v>1</v>
      </c>
      <c r="AL547" s="598">
        <v>1</v>
      </c>
      <c r="AM547" s="600"/>
      <c r="AN547" s="598"/>
      <c r="AO547" s="600"/>
      <c r="AP547" s="598"/>
      <c r="AQ547" s="600"/>
      <c r="AR547" s="598"/>
      <c r="AS547" s="695">
        <v>22470</v>
      </c>
      <c r="AT547" s="697">
        <v>52</v>
      </c>
      <c r="AU547" s="602">
        <v>2.3088535654027173E-3</v>
      </c>
      <c r="AV547" s="601">
        <v>22522</v>
      </c>
      <c r="AW547" s="601">
        <v>35400</v>
      </c>
      <c r="AX547" s="598">
        <v>0.6362146892655367</v>
      </c>
      <c r="AY547" s="695">
        <v>22470</v>
      </c>
      <c r="AZ547" s="697">
        <v>52</v>
      </c>
      <c r="BA547" s="601">
        <v>22522</v>
      </c>
      <c r="BB547" s="601">
        <v>6835</v>
      </c>
      <c r="BC547" s="598">
        <v>0.30418335558522475</v>
      </c>
      <c r="BD547" s="600">
        <v>8</v>
      </c>
      <c r="BE547" s="598">
        <v>0.15384615384615385</v>
      </c>
      <c r="BF547" s="601">
        <v>6843</v>
      </c>
      <c r="BG547" s="598">
        <v>0.30383624900097683</v>
      </c>
      <c r="BH547" s="600">
        <v>25</v>
      </c>
      <c r="BI547" s="598">
        <v>3.6533684056700277E-3</v>
      </c>
      <c r="BJ547" s="600">
        <v>21</v>
      </c>
      <c r="BK547" s="600">
        <v>4</v>
      </c>
      <c r="BL547" s="600">
        <v>25</v>
      </c>
      <c r="BM547" s="598">
        <v>1</v>
      </c>
      <c r="BN547" s="600">
        <v>9</v>
      </c>
      <c r="BO547" s="598">
        <v>1.31521262604121E-3</v>
      </c>
      <c r="BP547" s="600">
        <v>593</v>
      </c>
      <c r="BQ547" s="598">
        <v>8.6657898582493065E-2</v>
      </c>
      <c r="BR547" s="601">
        <v>602</v>
      </c>
      <c r="BS547" s="598">
        <v>8.7973111208534266E-2</v>
      </c>
      <c r="BT547" s="600">
        <v>1</v>
      </c>
      <c r="BU547" s="598">
        <v>0.5</v>
      </c>
      <c r="BV547" s="600">
        <v>0</v>
      </c>
      <c r="BW547" s="598">
        <v>0</v>
      </c>
    </row>
    <row r="548" spans="1:75" s="4" customFormat="1" x14ac:dyDescent="0.2">
      <c r="A548" s="691" t="s">
        <v>201</v>
      </c>
      <c r="B548" s="691" t="s">
        <v>202</v>
      </c>
      <c r="C548" s="691" t="s">
        <v>203</v>
      </c>
      <c r="D548" s="691" t="s">
        <v>528</v>
      </c>
      <c r="E548" s="691" t="s">
        <v>504</v>
      </c>
      <c r="F548" s="691" t="s">
        <v>519</v>
      </c>
      <c r="G548" s="691" t="s">
        <v>321</v>
      </c>
      <c r="H548" s="10" t="s">
        <v>937</v>
      </c>
      <c r="I548" s="10" t="s">
        <v>937</v>
      </c>
      <c r="J548" s="167"/>
      <c r="K548" s="692"/>
      <c r="L548" s="692"/>
      <c r="M548" s="693"/>
      <c r="N548" s="692"/>
      <c r="O548" s="692"/>
      <c r="P548" s="692"/>
      <c r="Q548" s="692"/>
      <c r="R548" s="692"/>
      <c r="S548" s="692"/>
      <c r="T548" s="692"/>
      <c r="U548" s="692"/>
      <c r="V548" s="692"/>
      <c r="W548" s="692"/>
      <c r="X548" s="692"/>
      <c r="Y548" s="633"/>
      <c r="Z548" s="694">
        <v>4</v>
      </c>
      <c r="AA548" s="600">
        <v>0</v>
      </c>
      <c r="AB548" s="600">
        <v>10</v>
      </c>
      <c r="AC548" s="123">
        <v>2.5</v>
      </c>
      <c r="AD548" s="601">
        <v>22955.25</v>
      </c>
      <c r="AE548" s="601">
        <v>8141.5</v>
      </c>
      <c r="AF548" s="600">
        <v>4</v>
      </c>
      <c r="AG548" s="598">
        <v>0.4</v>
      </c>
      <c r="AH548" s="600"/>
      <c r="AI548" s="598"/>
      <c r="AJ548" s="598"/>
      <c r="AK548" s="600">
        <v>1</v>
      </c>
      <c r="AL548" s="598">
        <v>0.25</v>
      </c>
      <c r="AM548" s="600"/>
      <c r="AN548" s="598"/>
      <c r="AO548" s="600"/>
      <c r="AP548" s="598"/>
      <c r="AQ548" s="600"/>
      <c r="AR548" s="598"/>
      <c r="AS548" s="695">
        <v>91782</v>
      </c>
      <c r="AT548" s="697">
        <v>39</v>
      </c>
      <c r="AU548" s="602">
        <v>4.2473943869049565E-4</v>
      </c>
      <c r="AV548" s="601">
        <v>91821</v>
      </c>
      <c r="AW548" s="601">
        <v>140800</v>
      </c>
      <c r="AX548" s="598">
        <v>0.65213778409090906</v>
      </c>
      <c r="AY548" s="695">
        <v>91782</v>
      </c>
      <c r="AZ548" s="697">
        <v>39</v>
      </c>
      <c r="BA548" s="601">
        <v>91821</v>
      </c>
      <c r="BB548" s="601">
        <v>32544</v>
      </c>
      <c r="BC548" s="598">
        <v>0.35457932928025104</v>
      </c>
      <c r="BD548" s="600">
        <v>22</v>
      </c>
      <c r="BE548" s="598">
        <v>0.5641025641025641</v>
      </c>
      <c r="BF548" s="601">
        <v>32566</v>
      </c>
      <c r="BG548" s="598">
        <v>0.35466832206140209</v>
      </c>
      <c r="BH548" s="600">
        <v>311</v>
      </c>
      <c r="BI548" s="598">
        <v>9.5498372535773503E-3</v>
      </c>
      <c r="BJ548" s="600">
        <v>249</v>
      </c>
      <c r="BK548" s="600">
        <v>0</v>
      </c>
      <c r="BL548" s="600">
        <v>249</v>
      </c>
      <c r="BM548" s="598">
        <v>0.80064308681672025</v>
      </c>
      <c r="BN548" s="600">
        <v>149</v>
      </c>
      <c r="BO548" s="598">
        <v>4.5753239575016891E-3</v>
      </c>
      <c r="BP548" s="600">
        <v>2194</v>
      </c>
      <c r="BQ548" s="598">
        <v>6.7370877602407425E-2</v>
      </c>
      <c r="BR548" s="601">
        <v>2343</v>
      </c>
      <c r="BS548" s="598">
        <v>7.1946201559909106E-2</v>
      </c>
      <c r="BT548" s="600">
        <v>5</v>
      </c>
      <c r="BU548" s="598">
        <v>0.5</v>
      </c>
      <c r="BV548" s="600">
        <v>3</v>
      </c>
      <c r="BW548" s="598">
        <v>0.75</v>
      </c>
    </row>
    <row r="549" spans="1:75" s="4" customFormat="1" x14ac:dyDescent="0.2">
      <c r="A549" s="691" t="s">
        <v>201</v>
      </c>
      <c r="B549" s="691" t="s">
        <v>202</v>
      </c>
      <c r="C549" s="691" t="s">
        <v>1045</v>
      </c>
      <c r="D549" s="691" t="s">
        <v>528</v>
      </c>
      <c r="E549" s="691" t="s">
        <v>504</v>
      </c>
      <c r="F549" s="691" t="s">
        <v>519</v>
      </c>
      <c r="G549" s="691" t="s">
        <v>321</v>
      </c>
      <c r="H549" s="10" t="s">
        <v>937</v>
      </c>
      <c r="I549" s="10" t="s">
        <v>937</v>
      </c>
      <c r="J549" s="167"/>
      <c r="K549" s="692"/>
      <c r="L549" s="692"/>
      <c r="M549" s="693"/>
      <c r="N549" s="692"/>
      <c r="O549" s="692"/>
      <c r="P549" s="692"/>
      <c r="Q549" s="692"/>
      <c r="R549" s="692"/>
      <c r="S549" s="692"/>
      <c r="T549" s="692"/>
      <c r="U549" s="692"/>
      <c r="V549" s="692"/>
      <c r="W549" s="692"/>
      <c r="X549" s="692"/>
      <c r="Y549" s="692" t="s">
        <v>510</v>
      </c>
      <c r="Z549" s="694">
        <v>1</v>
      </c>
      <c r="AA549" s="694">
        <v>1</v>
      </c>
      <c r="AB549" s="694">
        <v>1</v>
      </c>
      <c r="AC549" s="123">
        <v>1</v>
      </c>
      <c r="AD549" s="601">
        <v>21150</v>
      </c>
      <c r="AE549" s="601"/>
      <c r="AF549" s="600">
        <v>0</v>
      </c>
      <c r="AG549" s="598">
        <v>0</v>
      </c>
      <c r="AH549" s="600"/>
      <c r="AI549" s="598"/>
      <c r="AJ549" s="598"/>
      <c r="AK549" s="600">
        <v>0</v>
      </c>
      <c r="AL549" s="598">
        <v>0</v>
      </c>
      <c r="AM549" s="600"/>
      <c r="AN549" s="598"/>
      <c r="AO549" s="600"/>
      <c r="AP549" s="598"/>
      <c r="AQ549" s="600"/>
      <c r="AR549" s="598"/>
      <c r="AS549" s="695">
        <v>21139</v>
      </c>
      <c r="AT549" s="600">
        <v>11</v>
      </c>
      <c r="AU549" s="602">
        <v>5.2009456264775415E-4</v>
      </c>
      <c r="AV549" s="601">
        <v>21150</v>
      </c>
      <c r="AW549" s="601">
        <v>31200</v>
      </c>
      <c r="AX549" s="598">
        <v>0.67788461538461542</v>
      </c>
      <c r="AY549" s="601"/>
      <c r="AZ549" s="601"/>
      <c r="BA549" s="601"/>
      <c r="BB549" s="600"/>
      <c r="BC549" s="598"/>
      <c r="BD549" s="600"/>
      <c r="BE549" s="598"/>
      <c r="BF549" s="600"/>
      <c r="BG549" s="598"/>
      <c r="BH549" s="600" t="s">
        <v>323</v>
      </c>
      <c r="BI549" s="598"/>
      <c r="BJ549" s="600"/>
      <c r="BK549" s="600"/>
      <c r="BL549" s="600"/>
      <c r="BM549" s="598"/>
      <c r="BN549" s="600"/>
      <c r="BO549" s="598"/>
      <c r="BP549" s="600"/>
      <c r="BQ549" s="598"/>
      <c r="BR549" s="601"/>
      <c r="BS549" s="598"/>
      <c r="BT549" s="600">
        <v>0</v>
      </c>
      <c r="BU549" s="598">
        <v>0</v>
      </c>
      <c r="BV549" s="600">
        <v>0</v>
      </c>
      <c r="BW549" s="598">
        <v>0</v>
      </c>
    </row>
    <row r="550" spans="1:75" s="4" customFormat="1" x14ac:dyDescent="0.2">
      <c r="A550" s="691" t="s">
        <v>201</v>
      </c>
      <c r="B550" s="691" t="s">
        <v>202</v>
      </c>
      <c r="C550" s="691" t="s">
        <v>1046</v>
      </c>
      <c r="D550" s="691" t="s">
        <v>528</v>
      </c>
      <c r="E550" s="691" t="s">
        <v>504</v>
      </c>
      <c r="F550" s="691" t="s">
        <v>519</v>
      </c>
      <c r="G550" s="691" t="s">
        <v>321</v>
      </c>
      <c r="H550" s="10" t="s">
        <v>937</v>
      </c>
      <c r="I550" s="10" t="s">
        <v>937</v>
      </c>
      <c r="J550" s="167"/>
      <c r="K550" s="692"/>
      <c r="L550" s="692"/>
      <c r="M550" s="693"/>
      <c r="N550" s="692"/>
      <c r="O550" s="692"/>
      <c r="P550" s="692"/>
      <c r="Q550" s="692"/>
      <c r="R550" s="692"/>
      <c r="S550" s="692"/>
      <c r="T550" s="692"/>
      <c r="U550" s="692"/>
      <c r="V550" s="692"/>
      <c r="W550" s="692"/>
      <c r="X550" s="692"/>
      <c r="Y550" s="692" t="s">
        <v>510</v>
      </c>
      <c r="Z550" s="694">
        <v>1</v>
      </c>
      <c r="AA550" s="694">
        <v>1</v>
      </c>
      <c r="AB550" s="694">
        <v>1</v>
      </c>
      <c r="AC550" s="123">
        <v>1</v>
      </c>
      <c r="AD550" s="601">
        <v>22306</v>
      </c>
      <c r="AE550" s="601"/>
      <c r="AF550" s="600">
        <v>0</v>
      </c>
      <c r="AG550" s="598">
        <v>0</v>
      </c>
      <c r="AH550" s="600"/>
      <c r="AI550" s="598"/>
      <c r="AJ550" s="598"/>
      <c r="AK550" s="600">
        <v>0</v>
      </c>
      <c r="AL550" s="598">
        <v>0</v>
      </c>
      <c r="AM550" s="600"/>
      <c r="AN550" s="598"/>
      <c r="AO550" s="600"/>
      <c r="AP550" s="598"/>
      <c r="AQ550" s="600"/>
      <c r="AR550" s="598"/>
      <c r="AS550" s="695">
        <v>22254</v>
      </c>
      <c r="AT550" s="600">
        <v>52</v>
      </c>
      <c r="AU550" s="602">
        <v>2.3312113332735586E-3</v>
      </c>
      <c r="AV550" s="601">
        <v>22306</v>
      </c>
      <c r="AW550" s="601">
        <v>34900</v>
      </c>
      <c r="AX550" s="598">
        <v>0.6391404011461318</v>
      </c>
      <c r="AY550" s="601"/>
      <c r="AZ550" s="601"/>
      <c r="BA550" s="601"/>
      <c r="BB550" s="600"/>
      <c r="BC550" s="598"/>
      <c r="BD550" s="600"/>
      <c r="BE550" s="598"/>
      <c r="BF550" s="600"/>
      <c r="BG550" s="598"/>
      <c r="BH550" s="600" t="s">
        <v>323</v>
      </c>
      <c r="BI550" s="598"/>
      <c r="BJ550" s="600"/>
      <c r="BK550" s="600"/>
      <c r="BL550" s="600"/>
      <c r="BM550" s="598"/>
      <c r="BN550" s="600"/>
      <c r="BO550" s="598"/>
      <c r="BP550" s="600"/>
      <c r="BQ550" s="598"/>
      <c r="BR550" s="601"/>
      <c r="BS550" s="598"/>
      <c r="BT550" s="600">
        <v>0</v>
      </c>
      <c r="BU550" s="598">
        <v>0</v>
      </c>
      <c r="BV550" s="600">
        <v>0</v>
      </c>
      <c r="BW550" s="598">
        <v>0</v>
      </c>
    </row>
    <row r="551" spans="1:75" s="4" customFormat="1" x14ac:dyDescent="0.2">
      <c r="A551" s="691" t="s">
        <v>201</v>
      </c>
      <c r="B551" s="691" t="s">
        <v>202</v>
      </c>
      <c r="C551" s="691" t="s">
        <v>1047</v>
      </c>
      <c r="D551" s="691" t="s">
        <v>528</v>
      </c>
      <c r="E551" s="691" t="s">
        <v>504</v>
      </c>
      <c r="F551" s="691" t="s">
        <v>519</v>
      </c>
      <c r="G551" s="691" t="s">
        <v>321</v>
      </c>
      <c r="H551" s="10" t="s">
        <v>937</v>
      </c>
      <c r="I551" s="10" t="s">
        <v>937</v>
      </c>
      <c r="J551" s="167"/>
      <c r="K551" s="692"/>
      <c r="L551" s="692"/>
      <c r="M551" s="693"/>
      <c r="N551" s="692"/>
      <c r="O551" s="692"/>
      <c r="P551" s="692"/>
      <c r="Q551" s="692"/>
      <c r="R551" s="692"/>
      <c r="S551" s="692"/>
      <c r="T551" s="692"/>
      <c r="U551" s="692"/>
      <c r="V551" s="692"/>
      <c r="W551" s="692"/>
      <c r="X551" s="692"/>
      <c r="Y551" s="633"/>
      <c r="Z551" s="694">
        <v>1</v>
      </c>
      <c r="AA551" s="600">
        <v>0</v>
      </c>
      <c r="AB551" s="600">
        <v>5</v>
      </c>
      <c r="AC551" s="123">
        <v>5</v>
      </c>
      <c r="AD551" s="601">
        <v>17185</v>
      </c>
      <c r="AE551" s="601">
        <v>6766</v>
      </c>
      <c r="AF551" s="600">
        <v>0</v>
      </c>
      <c r="AG551" s="598">
        <v>0</v>
      </c>
      <c r="AH551" s="600"/>
      <c r="AI551" s="598"/>
      <c r="AJ551" s="598"/>
      <c r="AK551" s="600">
        <v>0</v>
      </c>
      <c r="AL551" s="598">
        <v>0</v>
      </c>
      <c r="AM551" s="600"/>
      <c r="AN551" s="598"/>
      <c r="AO551" s="600"/>
      <c r="AP551" s="598"/>
      <c r="AQ551" s="600"/>
      <c r="AR551" s="598"/>
      <c r="AS551" s="695">
        <v>17173</v>
      </c>
      <c r="AT551" s="600">
        <v>12</v>
      </c>
      <c r="AU551" s="602">
        <v>6.982833866744254E-4</v>
      </c>
      <c r="AV551" s="601">
        <v>17185</v>
      </c>
      <c r="AW551" s="601">
        <v>26700</v>
      </c>
      <c r="AX551" s="598">
        <v>0.64363295880149818</v>
      </c>
      <c r="AY551" s="695">
        <v>17173</v>
      </c>
      <c r="AZ551" s="600">
        <v>12</v>
      </c>
      <c r="BA551" s="601">
        <v>17185</v>
      </c>
      <c r="BB551" s="601">
        <v>6755</v>
      </c>
      <c r="BC551" s="598">
        <v>0.39335002620392479</v>
      </c>
      <c r="BD551" s="600">
        <v>11</v>
      </c>
      <c r="BE551" s="598">
        <v>0.91666666666666663</v>
      </c>
      <c r="BF551" s="601">
        <v>6766</v>
      </c>
      <c r="BG551" s="598">
        <v>0.39371544951993015</v>
      </c>
      <c r="BH551" s="600">
        <v>42</v>
      </c>
      <c r="BI551" s="598">
        <v>6.207508128879693E-3</v>
      </c>
      <c r="BJ551" s="600">
        <v>42</v>
      </c>
      <c r="BK551" s="600">
        <v>0</v>
      </c>
      <c r="BL551" s="600">
        <v>42</v>
      </c>
      <c r="BM551" s="598">
        <v>1</v>
      </c>
      <c r="BN551" s="600">
        <v>49</v>
      </c>
      <c r="BO551" s="598">
        <v>7.242092817026308E-3</v>
      </c>
      <c r="BP551" s="600">
        <v>577</v>
      </c>
      <c r="BQ551" s="598">
        <v>8.5279337865799582E-2</v>
      </c>
      <c r="BR551" s="601">
        <v>626</v>
      </c>
      <c r="BS551" s="598">
        <v>9.2521430682825895E-2</v>
      </c>
      <c r="BT551" s="600">
        <v>0</v>
      </c>
      <c r="BU551" s="598">
        <v>0</v>
      </c>
      <c r="BV551" s="600">
        <v>0</v>
      </c>
      <c r="BW551" s="598">
        <v>0</v>
      </c>
    </row>
    <row r="552" spans="1:75" s="4" customFormat="1" x14ac:dyDescent="0.2">
      <c r="A552" s="691" t="s">
        <v>201</v>
      </c>
      <c r="B552" s="691" t="s">
        <v>202</v>
      </c>
      <c r="C552" s="691" t="s">
        <v>1048</v>
      </c>
      <c r="D552" s="691" t="s">
        <v>528</v>
      </c>
      <c r="E552" s="691" t="s">
        <v>504</v>
      </c>
      <c r="F552" s="691" t="s">
        <v>519</v>
      </c>
      <c r="G552" s="691" t="s">
        <v>321</v>
      </c>
      <c r="H552" s="10" t="s">
        <v>937</v>
      </c>
      <c r="I552" s="10" t="s">
        <v>937</v>
      </c>
      <c r="J552" s="167"/>
      <c r="K552" s="692"/>
      <c r="L552" s="692"/>
      <c r="M552" s="693"/>
      <c r="N552" s="692"/>
      <c r="O552" s="692"/>
      <c r="P552" s="692"/>
      <c r="Q552" s="692"/>
      <c r="R552" s="692"/>
      <c r="S552" s="692"/>
      <c r="T552" s="692"/>
      <c r="U552" s="692"/>
      <c r="V552" s="692"/>
      <c r="W552" s="692"/>
      <c r="X552" s="692"/>
      <c r="Y552" s="692" t="s">
        <v>510</v>
      </c>
      <c r="Z552" s="694">
        <v>1</v>
      </c>
      <c r="AA552" s="694">
        <v>1</v>
      </c>
      <c r="AB552" s="694">
        <v>1</v>
      </c>
      <c r="AC552" s="123">
        <v>1</v>
      </c>
      <c r="AD552" s="601">
        <v>22738</v>
      </c>
      <c r="AE552" s="601"/>
      <c r="AF552" s="600">
        <v>1</v>
      </c>
      <c r="AG552" s="598">
        <v>1</v>
      </c>
      <c r="AH552" s="600"/>
      <c r="AI552" s="598"/>
      <c r="AJ552" s="598"/>
      <c r="AK552" s="600">
        <v>1</v>
      </c>
      <c r="AL552" s="598">
        <v>1</v>
      </c>
      <c r="AM552" s="600"/>
      <c r="AN552" s="598"/>
      <c r="AO552" s="600"/>
      <c r="AP552" s="598"/>
      <c r="AQ552" s="600"/>
      <c r="AR552" s="598"/>
      <c r="AS552" s="695">
        <v>21924</v>
      </c>
      <c r="AT552" s="600">
        <v>814</v>
      </c>
      <c r="AU552" s="602">
        <v>3.5799102823467321E-2</v>
      </c>
      <c r="AV552" s="601">
        <v>22738</v>
      </c>
      <c r="AW552" s="601">
        <v>33200</v>
      </c>
      <c r="AX552" s="598">
        <v>0.6848795180722892</v>
      </c>
      <c r="AY552" s="601"/>
      <c r="AZ552" s="601"/>
      <c r="BA552" s="601"/>
      <c r="BB552" s="600"/>
      <c r="BC552" s="598"/>
      <c r="BD552" s="600"/>
      <c r="BE552" s="598"/>
      <c r="BF552" s="600"/>
      <c r="BG552" s="598"/>
      <c r="BH552" s="600" t="s">
        <v>323</v>
      </c>
      <c r="BI552" s="598"/>
      <c r="BJ552" s="600"/>
      <c r="BK552" s="600"/>
      <c r="BL552" s="600"/>
      <c r="BM552" s="598"/>
      <c r="BN552" s="600"/>
      <c r="BO552" s="598"/>
      <c r="BP552" s="600"/>
      <c r="BQ552" s="598"/>
      <c r="BR552" s="601"/>
      <c r="BS552" s="598"/>
      <c r="BT552" s="600">
        <v>1</v>
      </c>
      <c r="BU552" s="598">
        <v>1</v>
      </c>
      <c r="BV552" s="600">
        <v>1</v>
      </c>
      <c r="BW552" s="598">
        <v>1</v>
      </c>
    </row>
    <row r="553" spans="1:75" s="4" customFormat="1" x14ac:dyDescent="0.2">
      <c r="A553" s="691" t="s">
        <v>201</v>
      </c>
      <c r="B553" s="691" t="s">
        <v>202</v>
      </c>
      <c r="C553" s="691" t="s">
        <v>204</v>
      </c>
      <c r="D553" s="691" t="s">
        <v>528</v>
      </c>
      <c r="E553" s="691" t="s">
        <v>504</v>
      </c>
      <c r="F553" s="691" t="s">
        <v>519</v>
      </c>
      <c r="G553" s="691" t="s">
        <v>321</v>
      </c>
      <c r="H553" s="10" t="s">
        <v>937</v>
      </c>
      <c r="I553" s="10" t="s">
        <v>937</v>
      </c>
      <c r="J553" s="167"/>
      <c r="K553" s="692"/>
      <c r="L553" s="692"/>
      <c r="M553" s="693"/>
      <c r="N553" s="692"/>
      <c r="O553" s="692"/>
      <c r="P553" s="692"/>
      <c r="Q553" s="692"/>
      <c r="R553" s="692"/>
      <c r="S553" s="692"/>
      <c r="T553" s="692"/>
      <c r="U553" s="692"/>
      <c r="V553" s="692"/>
      <c r="W553" s="692"/>
      <c r="X553" s="692"/>
      <c r="Y553" s="633"/>
      <c r="Z553" s="694">
        <v>1</v>
      </c>
      <c r="AA553" s="600">
        <v>0</v>
      </c>
      <c r="AB553" s="600">
        <v>3</v>
      </c>
      <c r="AC553" s="123">
        <v>3</v>
      </c>
      <c r="AD553" s="601">
        <v>25762</v>
      </c>
      <c r="AE553" s="601">
        <v>12580</v>
      </c>
      <c r="AF553" s="600">
        <v>1</v>
      </c>
      <c r="AG553" s="598">
        <v>0.33333333333333331</v>
      </c>
      <c r="AH553" s="600"/>
      <c r="AI553" s="598"/>
      <c r="AJ553" s="598"/>
      <c r="AK553" s="600">
        <v>0</v>
      </c>
      <c r="AL553" s="598">
        <v>0</v>
      </c>
      <c r="AM553" s="600"/>
      <c r="AN553" s="598"/>
      <c r="AO553" s="600"/>
      <c r="AP553" s="598"/>
      <c r="AQ553" s="600"/>
      <c r="AR553" s="598"/>
      <c r="AS553" s="695">
        <v>24722</v>
      </c>
      <c r="AT553" s="600">
        <v>1040</v>
      </c>
      <c r="AU553" s="602">
        <v>4.0369536526667187E-2</v>
      </c>
      <c r="AV553" s="601">
        <v>25762</v>
      </c>
      <c r="AW553" s="601">
        <v>33300</v>
      </c>
      <c r="AX553" s="598">
        <v>0.77363363363363369</v>
      </c>
      <c r="AY553" s="695">
        <v>24722</v>
      </c>
      <c r="AZ553" s="600">
        <v>1040</v>
      </c>
      <c r="BA553" s="601">
        <v>25762</v>
      </c>
      <c r="BB553" s="601">
        <v>11773</v>
      </c>
      <c r="BC553" s="598">
        <v>0.47621551654396893</v>
      </c>
      <c r="BD553" s="600">
        <v>807</v>
      </c>
      <c r="BE553" s="598">
        <v>0.77596153846153848</v>
      </c>
      <c r="BF553" s="601">
        <v>12580</v>
      </c>
      <c r="BG553" s="598">
        <v>0.48831612452449347</v>
      </c>
      <c r="BH553" s="600">
        <v>141</v>
      </c>
      <c r="BI553" s="598">
        <v>1.1208267090620032E-2</v>
      </c>
      <c r="BJ553" s="600">
        <v>44</v>
      </c>
      <c r="BK553" s="600">
        <v>3</v>
      </c>
      <c r="BL553" s="600">
        <v>47</v>
      </c>
      <c r="BM553" s="598">
        <v>0.33333333333333331</v>
      </c>
      <c r="BN553" s="600">
        <v>289</v>
      </c>
      <c r="BO553" s="598">
        <v>2.2972972972972974E-2</v>
      </c>
      <c r="BP553" s="600">
        <v>1118</v>
      </c>
      <c r="BQ553" s="598">
        <v>8.8871224165341808E-2</v>
      </c>
      <c r="BR553" s="601">
        <v>1407</v>
      </c>
      <c r="BS553" s="598">
        <v>0.11184419713831478</v>
      </c>
      <c r="BT553" s="600">
        <v>0</v>
      </c>
      <c r="BU553" s="598">
        <v>0</v>
      </c>
      <c r="BV553" s="600">
        <v>0</v>
      </c>
      <c r="BW553" s="598">
        <v>0</v>
      </c>
    </row>
    <row r="554" spans="1:75" s="4" customFormat="1" x14ac:dyDescent="0.2">
      <c r="A554" s="691" t="s">
        <v>201</v>
      </c>
      <c r="B554" s="691" t="s">
        <v>202</v>
      </c>
      <c r="C554" s="691" t="s">
        <v>205</v>
      </c>
      <c r="D554" s="691" t="s">
        <v>528</v>
      </c>
      <c r="E554" s="691" t="s">
        <v>504</v>
      </c>
      <c r="F554" s="691" t="s">
        <v>519</v>
      </c>
      <c r="G554" s="691" t="s">
        <v>321</v>
      </c>
      <c r="H554" s="10" t="s">
        <v>937</v>
      </c>
      <c r="I554" s="10" t="s">
        <v>937</v>
      </c>
      <c r="J554" s="167"/>
      <c r="K554" s="692"/>
      <c r="L554" s="692"/>
      <c r="M554" s="693"/>
      <c r="N554" s="692"/>
      <c r="O554" s="692"/>
      <c r="P554" s="692"/>
      <c r="Q554" s="692"/>
      <c r="R554" s="692"/>
      <c r="S554" s="692"/>
      <c r="T554" s="692"/>
      <c r="U554" s="692"/>
      <c r="V554" s="692"/>
      <c r="W554" s="692"/>
      <c r="X554" s="692"/>
      <c r="Y554" s="692" t="s">
        <v>510</v>
      </c>
      <c r="Z554" s="694">
        <v>2</v>
      </c>
      <c r="AA554" s="694">
        <v>2</v>
      </c>
      <c r="AB554" s="694">
        <v>2</v>
      </c>
      <c r="AC554" s="123">
        <v>1</v>
      </c>
      <c r="AD554" s="601">
        <v>20667</v>
      </c>
      <c r="AE554" s="601"/>
      <c r="AF554" s="600">
        <v>2</v>
      </c>
      <c r="AG554" s="598">
        <v>1</v>
      </c>
      <c r="AH554" s="600"/>
      <c r="AI554" s="598"/>
      <c r="AJ554" s="598"/>
      <c r="AK554" s="600">
        <v>2</v>
      </c>
      <c r="AL554" s="598">
        <v>1</v>
      </c>
      <c r="AM554" s="600"/>
      <c r="AN554" s="598"/>
      <c r="AO554" s="600"/>
      <c r="AP554" s="598"/>
      <c r="AQ554" s="600"/>
      <c r="AR554" s="598"/>
      <c r="AS554" s="695">
        <v>41297</v>
      </c>
      <c r="AT554" s="600">
        <v>37</v>
      </c>
      <c r="AU554" s="602">
        <v>8.951468524701215E-4</v>
      </c>
      <c r="AV554" s="601">
        <v>41334</v>
      </c>
      <c r="AW554" s="601">
        <v>63000</v>
      </c>
      <c r="AX554" s="598">
        <v>0.65609523809523806</v>
      </c>
      <c r="AY554" s="601"/>
      <c r="AZ554" s="601"/>
      <c r="BA554" s="601"/>
      <c r="BB554" s="600"/>
      <c r="BC554" s="598"/>
      <c r="BD554" s="600"/>
      <c r="BE554" s="598"/>
      <c r="BF554" s="600"/>
      <c r="BG554" s="598"/>
      <c r="BH554" s="600" t="s">
        <v>323</v>
      </c>
      <c r="BI554" s="598"/>
      <c r="BJ554" s="600"/>
      <c r="BK554" s="600"/>
      <c r="BL554" s="600"/>
      <c r="BM554" s="598"/>
      <c r="BN554" s="600"/>
      <c r="BO554" s="598"/>
      <c r="BP554" s="600"/>
      <c r="BQ554" s="598"/>
      <c r="BR554" s="601"/>
      <c r="BS554" s="598"/>
      <c r="BT554" s="600">
        <v>1</v>
      </c>
      <c r="BU554" s="598">
        <v>0.5</v>
      </c>
      <c r="BV554" s="600">
        <v>1</v>
      </c>
      <c r="BW554" s="598">
        <v>0.5</v>
      </c>
    </row>
    <row r="555" spans="1:75" s="4" customFormat="1" x14ac:dyDescent="0.2">
      <c r="A555" s="691" t="s">
        <v>206</v>
      </c>
      <c r="B555" s="691" t="s">
        <v>207</v>
      </c>
      <c r="C555" s="691" t="s">
        <v>502</v>
      </c>
      <c r="D555" s="691" t="s">
        <v>507</v>
      </c>
      <c r="E555" s="691" t="s">
        <v>504</v>
      </c>
      <c r="F555" s="691" t="s">
        <v>505</v>
      </c>
      <c r="G555" s="10" t="s">
        <v>314</v>
      </c>
      <c r="H555" s="720" t="s">
        <v>1109</v>
      </c>
      <c r="I555" s="720" t="s">
        <v>934</v>
      </c>
      <c r="J555" s="167"/>
      <c r="K555" s="692"/>
      <c r="L555" s="692"/>
      <c r="M555" s="693"/>
      <c r="N555" s="692"/>
      <c r="O555" s="692"/>
      <c r="P555" s="692"/>
      <c r="Q555" s="692"/>
      <c r="R555" s="692"/>
      <c r="S555" s="692"/>
      <c r="T555" s="692"/>
      <c r="U555" s="692"/>
      <c r="V555" s="692"/>
      <c r="W555" s="692"/>
      <c r="X555" s="692"/>
      <c r="Y555" s="633" t="s">
        <v>1210</v>
      </c>
      <c r="Z555" s="694">
        <v>6</v>
      </c>
      <c r="AA555" s="600">
        <v>0</v>
      </c>
      <c r="AB555" s="600">
        <v>10</v>
      </c>
      <c r="AC555" s="123">
        <v>1.6666666666666667</v>
      </c>
      <c r="AD555" s="601">
        <v>1515.6666666666667</v>
      </c>
      <c r="AE555" s="601">
        <v>704</v>
      </c>
      <c r="AF555" s="600"/>
      <c r="AG555" s="598"/>
      <c r="AH555" s="600"/>
      <c r="AI555" s="598"/>
      <c r="AJ555" s="598"/>
      <c r="AK555" s="600"/>
      <c r="AL555" s="598"/>
      <c r="AM555" s="600"/>
      <c r="AN555" s="598"/>
      <c r="AO555" s="600">
        <v>6</v>
      </c>
      <c r="AP555" s="598">
        <v>0.6</v>
      </c>
      <c r="AQ555" s="600">
        <v>3</v>
      </c>
      <c r="AR555" s="598">
        <v>0.5</v>
      </c>
      <c r="AS555" s="695">
        <v>9093</v>
      </c>
      <c r="AT555" s="600">
        <v>1</v>
      </c>
      <c r="AU555" s="602">
        <v>1.0996261271167803E-4</v>
      </c>
      <c r="AV555" s="601">
        <v>9094</v>
      </c>
      <c r="AW555" s="601">
        <v>12700</v>
      </c>
      <c r="AX555" s="598">
        <v>0.71606299212598423</v>
      </c>
      <c r="AY555" s="695">
        <v>9093</v>
      </c>
      <c r="AZ555" s="600">
        <v>1</v>
      </c>
      <c r="BA555" s="601">
        <v>9094</v>
      </c>
      <c r="BB555" s="601">
        <v>4223</v>
      </c>
      <c r="BC555" s="598">
        <v>0.46442318266798638</v>
      </c>
      <c r="BD555" s="600">
        <v>1</v>
      </c>
      <c r="BE555" s="598">
        <v>1</v>
      </c>
      <c r="BF555" s="601">
        <v>4224</v>
      </c>
      <c r="BG555" s="598">
        <v>0.464482076094128</v>
      </c>
      <c r="BH555" s="600">
        <v>19</v>
      </c>
      <c r="BI555" s="598">
        <v>4.4981060606060609E-3</v>
      </c>
      <c r="BJ555" s="600">
        <v>8</v>
      </c>
      <c r="BK555" s="600">
        <v>1</v>
      </c>
      <c r="BL555" s="600">
        <v>9</v>
      </c>
      <c r="BM555" s="598">
        <v>0.47368421052631576</v>
      </c>
      <c r="BN555" s="600">
        <v>9</v>
      </c>
      <c r="BO555" s="598">
        <v>2.130681818181818E-3</v>
      </c>
      <c r="BP555" s="600">
        <v>40</v>
      </c>
      <c r="BQ555" s="598">
        <v>9.46969696969697E-3</v>
      </c>
      <c r="BR555" s="601">
        <v>49</v>
      </c>
      <c r="BS555" s="598">
        <v>1.1600378787878788E-2</v>
      </c>
      <c r="BT555" s="600">
        <v>2</v>
      </c>
      <c r="BU555" s="598">
        <v>0.2</v>
      </c>
      <c r="BV555" s="600">
        <v>2</v>
      </c>
      <c r="BW555" s="598">
        <v>0.33333333333333331</v>
      </c>
    </row>
    <row r="556" spans="1:75" s="4" customFormat="1" x14ac:dyDescent="0.2">
      <c r="A556" s="691" t="s">
        <v>206</v>
      </c>
      <c r="B556" s="691" t="s">
        <v>208</v>
      </c>
      <c r="C556" s="691" t="s">
        <v>502</v>
      </c>
      <c r="D556" s="691" t="s">
        <v>509</v>
      </c>
      <c r="E556" s="691" t="s">
        <v>504</v>
      </c>
      <c r="F556" s="691" t="s">
        <v>505</v>
      </c>
      <c r="G556" s="10" t="s">
        <v>314</v>
      </c>
      <c r="H556" s="720" t="s">
        <v>1109</v>
      </c>
      <c r="I556" s="720" t="s">
        <v>934</v>
      </c>
      <c r="J556" s="167"/>
      <c r="K556" s="692"/>
      <c r="L556" s="724" t="s">
        <v>1392</v>
      </c>
      <c r="M556" s="693">
        <v>0.66319444444444442</v>
      </c>
      <c r="N556" s="692" t="s">
        <v>1213</v>
      </c>
      <c r="O556" s="696" t="s">
        <v>1393</v>
      </c>
      <c r="P556" s="692" t="s">
        <v>1211</v>
      </c>
      <c r="Q556" s="692"/>
      <c r="R556" s="692" t="s">
        <v>1217</v>
      </c>
      <c r="S556" s="700">
        <v>31881</v>
      </c>
      <c r="T556" s="696">
        <v>206</v>
      </c>
      <c r="U556" s="696">
        <v>3</v>
      </c>
      <c r="V556" s="696">
        <v>97</v>
      </c>
      <c r="W556" s="696">
        <v>54</v>
      </c>
      <c r="X556" s="696">
        <v>7</v>
      </c>
      <c r="Y556" s="633"/>
      <c r="Z556" s="694">
        <v>1</v>
      </c>
      <c r="AA556" s="600">
        <v>0</v>
      </c>
      <c r="AB556" s="600">
        <v>4</v>
      </c>
      <c r="AC556" s="123">
        <v>4</v>
      </c>
      <c r="AD556" s="601">
        <v>31881</v>
      </c>
      <c r="AE556" s="601">
        <v>14481</v>
      </c>
      <c r="AF556" s="600">
        <v>1</v>
      </c>
      <c r="AG556" s="598">
        <v>0.25</v>
      </c>
      <c r="AH556" s="600">
        <v>1</v>
      </c>
      <c r="AI556" s="598"/>
      <c r="AJ556" s="598" t="s">
        <v>435</v>
      </c>
      <c r="AK556" s="600">
        <v>0</v>
      </c>
      <c r="AL556" s="598">
        <v>0</v>
      </c>
      <c r="AM556" s="600">
        <v>0</v>
      </c>
      <c r="AN556" s="598"/>
      <c r="AO556" s="600"/>
      <c r="AP556" s="598"/>
      <c r="AQ556" s="600"/>
      <c r="AR556" s="598"/>
      <c r="AS556" s="695">
        <v>31853</v>
      </c>
      <c r="AT556" s="600">
        <v>28</v>
      </c>
      <c r="AU556" s="602">
        <v>8.7826605188043034E-4</v>
      </c>
      <c r="AV556" s="601">
        <v>31881</v>
      </c>
      <c r="AW556" s="601">
        <v>45060</v>
      </c>
      <c r="AX556" s="598">
        <v>0.70752330226364846</v>
      </c>
      <c r="AY556" s="695">
        <v>31853</v>
      </c>
      <c r="AZ556" s="600">
        <v>28</v>
      </c>
      <c r="BA556" s="601">
        <v>31881</v>
      </c>
      <c r="BB556" s="601">
        <v>14460</v>
      </c>
      <c r="BC556" s="598">
        <v>0.45396038049791226</v>
      </c>
      <c r="BD556" s="600">
        <v>21</v>
      </c>
      <c r="BE556" s="598">
        <v>0.75</v>
      </c>
      <c r="BF556" s="601">
        <v>14481</v>
      </c>
      <c r="BG556" s="598">
        <v>0.45422038204573256</v>
      </c>
      <c r="BH556" s="600">
        <v>97</v>
      </c>
      <c r="BI556" s="598">
        <v>6.6984324286996754E-3</v>
      </c>
      <c r="BJ556" s="600">
        <v>54</v>
      </c>
      <c r="BK556" s="600">
        <v>7</v>
      </c>
      <c r="BL556" s="600">
        <v>61</v>
      </c>
      <c r="BM556" s="598">
        <v>0.62886597938144329</v>
      </c>
      <c r="BN556" s="600">
        <v>28</v>
      </c>
      <c r="BO556" s="598">
        <v>1.93356812374836E-3</v>
      </c>
      <c r="BP556" s="600">
        <v>266</v>
      </c>
      <c r="BQ556" s="598">
        <v>1.8368897175609418E-2</v>
      </c>
      <c r="BR556" s="601">
        <v>294</v>
      </c>
      <c r="BS556" s="598">
        <v>2.030246529935778E-2</v>
      </c>
      <c r="BT556" s="600">
        <v>0</v>
      </c>
      <c r="BU556" s="598">
        <v>0</v>
      </c>
      <c r="BV556" s="600">
        <v>0</v>
      </c>
      <c r="BW556" s="598">
        <v>0</v>
      </c>
    </row>
    <row r="557" spans="1:75" s="4" customFormat="1" x14ac:dyDescent="0.2">
      <c r="A557" s="691" t="s">
        <v>206</v>
      </c>
      <c r="B557" s="691" t="s">
        <v>208</v>
      </c>
      <c r="C557" s="691" t="s">
        <v>209</v>
      </c>
      <c r="D557" s="691" t="s">
        <v>515</v>
      </c>
      <c r="E557" s="691" t="s">
        <v>504</v>
      </c>
      <c r="F557" s="691" t="s">
        <v>505</v>
      </c>
      <c r="G557" s="10" t="s">
        <v>314</v>
      </c>
      <c r="H557" s="720" t="s">
        <v>1109</v>
      </c>
      <c r="I557" s="720" t="s">
        <v>934</v>
      </c>
      <c r="J557" s="167"/>
      <c r="K557" s="692"/>
      <c r="L557" s="692"/>
      <c r="M557" s="693"/>
      <c r="N557" s="692"/>
      <c r="O557" s="692"/>
      <c r="P557" s="692"/>
      <c r="Q557" s="692"/>
      <c r="R557" s="692"/>
      <c r="S557" s="692"/>
      <c r="T557" s="692"/>
      <c r="U557" s="692"/>
      <c r="V557" s="692"/>
      <c r="W557" s="692"/>
      <c r="X557" s="692"/>
      <c r="Y557" s="633"/>
      <c r="Z557" s="694">
        <v>3</v>
      </c>
      <c r="AA557" s="600">
        <v>0</v>
      </c>
      <c r="AB557" s="600">
        <v>6</v>
      </c>
      <c r="AC557" s="123">
        <v>2</v>
      </c>
      <c r="AD557" s="601">
        <v>3031.3333333333335</v>
      </c>
      <c r="AE557" s="601">
        <v>1408</v>
      </c>
      <c r="AF557" s="600">
        <v>1</v>
      </c>
      <c r="AG557" s="598">
        <v>0.16666666666666666</v>
      </c>
      <c r="AH557" s="600">
        <v>0</v>
      </c>
      <c r="AI557" s="598"/>
      <c r="AJ557" s="598"/>
      <c r="AK557" s="600">
        <v>0</v>
      </c>
      <c r="AL557" s="598">
        <v>0</v>
      </c>
      <c r="AM557" s="600">
        <v>0</v>
      </c>
      <c r="AN557" s="598"/>
      <c r="AO557" s="600">
        <v>4</v>
      </c>
      <c r="AP557" s="598">
        <v>0.66666666666666663</v>
      </c>
      <c r="AQ557" s="600">
        <v>2</v>
      </c>
      <c r="AR557" s="598">
        <v>0.66666666666666663</v>
      </c>
      <c r="AS557" s="695">
        <v>9093</v>
      </c>
      <c r="AT557" s="600">
        <v>1</v>
      </c>
      <c r="AU557" s="602">
        <v>1.0996261271167803E-4</v>
      </c>
      <c r="AV557" s="601">
        <v>9094</v>
      </c>
      <c r="AW557" s="601">
        <v>12700</v>
      </c>
      <c r="AX557" s="598">
        <v>0.71606299212598423</v>
      </c>
      <c r="AY557" s="695">
        <v>9093</v>
      </c>
      <c r="AZ557" s="600">
        <v>1</v>
      </c>
      <c r="BA557" s="601">
        <v>9094</v>
      </c>
      <c r="BB557" s="601">
        <v>4223</v>
      </c>
      <c r="BC557" s="598">
        <v>0.46442318266798638</v>
      </c>
      <c r="BD557" s="600">
        <v>1</v>
      </c>
      <c r="BE557" s="598">
        <v>1</v>
      </c>
      <c r="BF557" s="601">
        <v>4224</v>
      </c>
      <c r="BG557" s="598">
        <v>0.464482076094128</v>
      </c>
      <c r="BH557" s="600">
        <v>19</v>
      </c>
      <c r="BI557" s="598">
        <v>4.4981060606060609E-3</v>
      </c>
      <c r="BJ557" s="600">
        <v>8</v>
      </c>
      <c r="BK557" s="600">
        <v>1</v>
      </c>
      <c r="BL557" s="600">
        <v>9</v>
      </c>
      <c r="BM557" s="598">
        <v>0.47368421052631576</v>
      </c>
      <c r="BN557" s="600">
        <v>5</v>
      </c>
      <c r="BO557" s="598">
        <v>1.1837121212121212E-3</v>
      </c>
      <c r="BP557" s="600">
        <v>59</v>
      </c>
      <c r="BQ557" s="598">
        <v>1.396780303030303E-2</v>
      </c>
      <c r="BR557" s="601">
        <v>64</v>
      </c>
      <c r="BS557" s="598">
        <v>1.5151515151515152E-2</v>
      </c>
      <c r="BT557" s="600">
        <v>2</v>
      </c>
      <c r="BU557" s="598">
        <v>0.33333333333333331</v>
      </c>
      <c r="BV557" s="600">
        <v>1</v>
      </c>
      <c r="BW557" s="598">
        <v>0.33333333333333331</v>
      </c>
    </row>
    <row r="558" spans="1:75" s="4" customFormat="1" x14ac:dyDescent="0.2">
      <c r="A558" s="691" t="s">
        <v>206</v>
      </c>
      <c r="B558" s="691" t="s">
        <v>208</v>
      </c>
      <c r="C558" s="691" t="s">
        <v>210</v>
      </c>
      <c r="D558" s="691" t="s">
        <v>515</v>
      </c>
      <c r="E558" s="691" t="s">
        <v>504</v>
      </c>
      <c r="F558" s="691" t="s">
        <v>505</v>
      </c>
      <c r="G558" s="10" t="s">
        <v>314</v>
      </c>
      <c r="H558" s="720" t="s">
        <v>1109</v>
      </c>
      <c r="I558" s="720" t="s">
        <v>934</v>
      </c>
      <c r="J558" s="167"/>
      <c r="K558" s="692"/>
      <c r="L558" s="692"/>
      <c r="M558" s="693"/>
      <c r="N558" s="692"/>
      <c r="O558" s="692"/>
      <c r="P558" s="692"/>
      <c r="Q558" s="692"/>
      <c r="R558" s="692"/>
      <c r="S558" s="692"/>
      <c r="T558" s="692"/>
      <c r="U558" s="692"/>
      <c r="V558" s="692"/>
      <c r="W558" s="692"/>
      <c r="X558" s="692"/>
      <c r="Y558" s="633"/>
      <c r="Z558" s="694">
        <v>2</v>
      </c>
      <c r="AA558" s="600">
        <v>0</v>
      </c>
      <c r="AB558" s="600">
        <v>4</v>
      </c>
      <c r="AC558" s="123">
        <v>2</v>
      </c>
      <c r="AD558" s="601">
        <v>3524</v>
      </c>
      <c r="AE558" s="601">
        <v>1531.5</v>
      </c>
      <c r="AF558" s="600">
        <v>2</v>
      </c>
      <c r="AG558" s="598">
        <v>0.5</v>
      </c>
      <c r="AH558" s="600">
        <v>0</v>
      </c>
      <c r="AI558" s="598"/>
      <c r="AJ558" s="598"/>
      <c r="AK558" s="600">
        <v>2</v>
      </c>
      <c r="AL558" s="598">
        <v>1</v>
      </c>
      <c r="AM558" s="600">
        <v>2</v>
      </c>
      <c r="AN558" s="598"/>
      <c r="AO558" s="600">
        <v>0</v>
      </c>
      <c r="AP558" s="598">
        <v>0</v>
      </c>
      <c r="AQ558" s="600">
        <v>0</v>
      </c>
      <c r="AR558" s="598">
        <v>0</v>
      </c>
      <c r="AS558" s="695">
        <v>7036</v>
      </c>
      <c r="AT558" s="600">
        <v>12</v>
      </c>
      <c r="AU558" s="602">
        <v>1.70261066969353E-3</v>
      </c>
      <c r="AV558" s="601">
        <v>7048</v>
      </c>
      <c r="AW558" s="601">
        <v>10100</v>
      </c>
      <c r="AX558" s="598">
        <v>0.69782178217821778</v>
      </c>
      <c r="AY558" s="695">
        <v>7036</v>
      </c>
      <c r="AZ558" s="600">
        <v>12</v>
      </c>
      <c r="BA558" s="601">
        <v>7048</v>
      </c>
      <c r="BB558" s="601">
        <v>3053</v>
      </c>
      <c r="BC558" s="598">
        <v>0.43391131324616261</v>
      </c>
      <c r="BD558" s="600">
        <v>10</v>
      </c>
      <c r="BE558" s="598">
        <v>0.83333333333333337</v>
      </c>
      <c r="BF558" s="601">
        <v>3063</v>
      </c>
      <c r="BG558" s="598">
        <v>0.43459137343927357</v>
      </c>
      <c r="BH558" s="600">
        <v>11</v>
      </c>
      <c r="BI558" s="598">
        <v>3.5912504080966375E-3</v>
      </c>
      <c r="BJ558" s="600">
        <v>10</v>
      </c>
      <c r="BK558" s="600">
        <v>1</v>
      </c>
      <c r="BL558" s="600">
        <v>11</v>
      </c>
      <c r="BM558" s="598">
        <v>1</v>
      </c>
      <c r="BN558" s="600">
        <v>2</v>
      </c>
      <c r="BO558" s="598">
        <v>6.5295461965393404E-4</v>
      </c>
      <c r="BP558" s="600">
        <v>66</v>
      </c>
      <c r="BQ558" s="598">
        <v>2.1547502448579822E-2</v>
      </c>
      <c r="BR558" s="601">
        <v>68</v>
      </c>
      <c r="BS558" s="598">
        <v>2.2200457068233759E-2</v>
      </c>
      <c r="BT558" s="600">
        <v>1</v>
      </c>
      <c r="BU558" s="598">
        <v>0.25</v>
      </c>
      <c r="BV558" s="600">
        <v>0</v>
      </c>
      <c r="BW558" s="598">
        <v>0</v>
      </c>
    </row>
    <row r="559" spans="1:75" s="4" customFormat="1" x14ac:dyDescent="0.2">
      <c r="A559" s="691" t="s">
        <v>206</v>
      </c>
      <c r="B559" s="691" t="s">
        <v>208</v>
      </c>
      <c r="C559" s="691" t="s">
        <v>211</v>
      </c>
      <c r="D559" s="691" t="s">
        <v>515</v>
      </c>
      <c r="E559" s="691" t="s">
        <v>504</v>
      </c>
      <c r="F559" s="691" t="s">
        <v>505</v>
      </c>
      <c r="G559" s="10" t="s">
        <v>314</v>
      </c>
      <c r="H559" s="720" t="s">
        <v>1109</v>
      </c>
      <c r="I559" s="720" t="s">
        <v>934</v>
      </c>
      <c r="J559" s="167"/>
      <c r="K559" s="692"/>
      <c r="L559" s="692"/>
      <c r="M559" s="693"/>
      <c r="N559" s="692"/>
      <c r="O559" s="692"/>
      <c r="P559" s="692"/>
      <c r="Q559" s="692"/>
      <c r="R559" s="692"/>
      <c r="S559" s="692"/>
      <c r="T559" s="692"/>
      <c r="U559" s="692"/>
      <c r="V559" s="692"/>
      <c r="W559" s="692"/>
      <c r="X559" s="692"/>
      <c r="Y559" s="633"/>
      <c r="Z559" s="694">
        <v>3</v>
      </c>
      <c r="AA559" s="600">
        <v>0</v>
      </c>
      <c r="AB559" s="600">
        <v>12</v>
      </c>
      <c r="AC559" s="123">
        <v>4</v>
      </c>
      <c r="AD559" s="601">
        <v>3151.6666666666665</v>
      </c>
      <c r="AE559" s="601">
        <v>1511</v>
      </c>
      <c r="AF559" s="600">
        <v>2</v>
      </c>
      <c r="AG559" s="598">
        <v>0.16666666666666666</v>
      </c>
      <c r="AH559" s="600">
        <v>1</v>
      </c>
      <c r="AI559" s="598"/>
      <c r="AJ559" s="598"/>
      <c r="AK559" s="600">
        <v>1</v>
      </c>
      <c r="AL559" s="598">
        <v>0.33333333333333331</v>
      </c>
      <c r="AM559" s="600">
        <v>1</v>
      </c>
      <c r="AN559" s="598"/>
      <c r="AO559" s="600">
        <v>0</v>
      </c>
      <c r="AP559" s="598">
        <v>0</v>
      </c>
      <c r="AQ559" s="600">
        <v>0</v>
      </c>
      <c r="AR559" s="598">
        <v>0</v>
      </c>
      <c r="AS559" s="695">
        <v>9450</v>
      </c>
      <c r="AT559" s="600">
        <v>5</v>
      </c>
      <c r="AU559" s="602">
        <v>5.2882072977260709E-4</v>
      </c>
      <c r="AV559" s="601">
        <v>9455</v>
      </c>
      <c r="AW559" s="601">
        <v>13050</v>
      </c>
      <c r="AX559" s="598">
        <v>0.7245210727969349</v>
      </c>
      <c r="AY559" s="695">
        <v>9450</v>
      </c>
      <c r="AZ559" s="600">
        <v>5</v>
      </c>
      <c r="BA559" s="601">
        <v>9455</v>
      </c>
      <c r="BB559" s="601">
        <v>4530</v>
      </c>
      <c r="BC559" s="598">
        <v>0.47936507936507938</v>
      </c>
      <c r="BD559" s="600">
        <v>3</v>
      </c>
      <c r="BE559" s="598">
        <v>0.6</v>
      </c>
      <c r="BF559" s="601">
        <v>4533</v>
      </c>
      <c r="BG559" s="598">
        <v>0.47942887361184561</v>
      </c>
      <c r="BH559" s="600">
        <v>28</v>
      </c>
      <c r="BI559" s="598">
        <v>6.1769247738804323E-3</v>
      </c>
      <c r="BJ559" s="600">
        <v>25</v>
      </c>
      <c r="BK559" s="600">
        <v>3</v>
      </c>
      <c r="BL559" s="600">
        <v>28</v>
      </c>
      <c r="BM559" s="598">
        <v>1</v>
      </c>
      <c r="BN559" s="600">
        <v>43</v>
      </c>
      <c r="BO559" s="598">
        <v>9.4859916170306636E-3</v>
      </c>
      <c r="BP559" s="600">
        <v>53</v>
      </c>
      <c r="BQ559" s="598">
        <v>1.1692036179130819E-2</v>
      </c>
      <c r="BR559" s="601">
        <v>96</v>
      </c>
      <c r="BS559" s="598">
        <v>2.1178027796161483E-2</v>
      </c>
      <c r="BT559" s="600">
        <v>2</v>
      </c>
      <c r="BU559" s="598">
        <v>0.16666666666666666</v>
      </c>
      <c r="BV559" s="600">
        <v>0</v>
      </c>
      <c r="BW559" s="598">
        <v>0</v>
      </c>
    </row>
    <row r="560" spans="1:75" s="4" customFormat="1" x14ac:dyDescent="0.2">
      <c r="A560" s="691" t="s">
        <v>206</v>
      </c>
      <c r="B560" s="691" t="s">
        <v>208</v>
      </c>
      <c r="C560" s="691" t="s">
        <v>212</v>
      </c>
      <c r="D560" s="691" t="s">
        <v>515</v>
      </c>
      <c r="E560" s="691" t="s">
        <v>504</v>
      </c>
      <c r="F560" s="691" t="s">
        <v>505</v>
      </c>
      <c r="G560" s="10" t="s">
        <v>314</v>
      </c>
      <c r="H560" s="720" t="s">
        <v>1109</v>
      </c>
      <c r="I560" s="720" t="s">
        <v>934</v>
      </c>
      <c r="J560" s="167"/>
      <c r="K560" s="692"/>
      <c r="L560" s="692"/>
      <c r="M560" s="693"/>
      <c r="N560" s="692"/>
      <c r="O560" s="692"/>
      <c r="P560" s="692"/>
      <c r="Q560" s="692"/>
      <c r="R560" s="692"/>
      <c r="S560" s="692"/>
      <c r="T560" s="692"/>
      <c r="U560" s="692"/>
      <c r="V560" s="692"/>
      <c r="W560" s="692"/>
      <c r="X560" s="692"/>
      <c r="Y560" s="633"/>
      <c r="Z560" s="694">
        <v>2</v>
      </c>
      <c r="AA560" s="600">
        <v>0</v>
      </c>
      <c r="AB560" s="600">
        <v>3</v>
      </c>
      <c r="AC560" s="123">
        <v>1.5</v>
      </c>
      <c r="AD560" s="601">
        <v>3142</v>
      </c>
      <c r="AE560" s="601">
        <v>1299</v>
      </c>
      <c r="AF560" s="600">
        <v>1</v>
      </c>
      <c r="AG560" s="598">
        <v>0.33333333333333331</v>
      </c>
      <c r="AH560" s="600">
        <v>0</v>
      </c>
      <c r="AI560" s="598"/>
      <c r="AJ560" s="598"/>
      <c r="AK560" s="600">
        <v>1</v>
      </c>
      <c r="AL560" s="598">
        <v>0.5</v>
      </c>
      <c r="AM560" s="600">
        <v>1</v>
      </c>
      <c r="AN560" s="598"/>
      <c r="AO560" s="600">
        <v>0</v>
      </c>
      <c r="AP560" s="598">
        <v>0</v>
      </c>
      <c r="AQ560" s="600">
        <v>0</v>
      </c>
      <c r="AR560" s="598">
        <v>0</v>
      </c>
      <c r="AS560" s="695">
        <v>6274</v>
      </c>
      <c r="AT560" s="600">
        <v>10</v>
      </c>
      <c r="AU560" s="602">
        <v>1.5913430935709739E-3</v>
      </c>
      <c r="AV560" s="601">
        <v>6284</v>
      </c>
      <c r="AW560" s="601">
        <v>9210</v>
      </c>
      <c r="AX560" s="598">
        <v>0.68230184581976117</v>
      </c>
      <c r="AY560" s="695">
        <v>6274</v>
      </c>
      <c r="AZ560" s="600">
        <v>10</v>
      </c>
      <c r="BA560" s="601">
        <v>6284</v>
      </c>
      <c r="BB560" s="601">
        <v>2591</v>
      </c>
      <c r="BC560" s="598">
        <v>0.41297417915205609</v>
      </c>
      <c r="BD560" s="600">
        <v>7</v>
      </c>
      <c r="BE560" s="598">
        <v>0.7</v>
      </c>
      <c r="BF560" s="601">
        <v>2598</v>
      </c>
      <c r="BG560" s="598">
        <v>0.41343093570973904</v>
      </c>
      <c r="BH560" s="600">
        <v>13</v>
      </c>
      <c r="BI560" s="598">
        <v>5.0038491147036184E-3</v>
      </c>
      <c r="BJ560" s="600">
        <v>11</v>
      </c>
      <c r="BK560" s="600">
        <v>2</v>
      </c>
      <c r="BL560" s="600">
        <v>13</v>
      </c>
      <c r="BM560" s="598">
        <v>1</v>
      </c>
      <c r="BN560" s="600">
        <v>0</v>
      </c>
      <c r="BO560" s="598">
        <v>0</v>
      </c>
      <c r="BP560" s="600">
        <v>70</v>
      </c>
      <c r="BQ560" s="598">
        <v>2.6943802925327175E-2</v>
      </c>
      <c r="BR560" s="601">
        <v>70</v>
      </c>
      <c r="BS560" s="598">
        <v>2.6943802925327175E-2</v>
      </c>
      <c r="BT560" s="600">
        <v>2</v>
      </c>
      <c r="BU560" s="598">
        <v>0.66666666666666663</v>
      </c>
      <c r="BV560" s="600">
        <v>1</v>
      </c>
      <c r="BW560" s="598">
        <v>0.5</v>
      </c>
    </row>
    <row r="561" spans="1:75" s="4" customFormat="1" x14ac:dyDescent="0.2">
      <c r="A561" s="691" t="s">
        <v>213</v>
      </c>
      <c r="B561" s="691" t="s">
        <v>214</v>
      </c>
      <c r="C561" s="691" t="s">
        <v>502</v>
      </c>
      <c r="D561" s="691" t="s">
        <v>509</v>
      </c>
      <c r="E561" s="691" t="s">
        <v>504</v>
      </c>
      <c r="F561" s="691" t="s">
        <v>505</v>
      </c>
      <c r="G561" s="10" t="s">
        <v>314</v>
      </c>
      <c r="H561" s="720" t="s">
        <v>1112</v>
      </c>
      <c r="I561" s="720" t="s">
        <v>934</v>
      </c>
      <c r="J561" s="167"/>
      <c r="K561" s="692" t="s">
        <v>1211</v>
      </c>
      <c r="L561" s="692"/>
      <c r="M561" s="693">
        <v>0.5625</v>
      </c>
      <c r="N561" s="692" t="s">
        <v>1213</v>
      </c>
      <c r="O561" s="696" t="s">
        <v>1394</v>
      </c>
      <c r="P561" s="692" t="s">
        <v>1211</v>
      </c>
      <c r="Q561" s="692"/>
      <c r="R561" s="692" t="s">
        <v>1217</v>
      </c>
      <c r="S561" s="696">
        <v>5387</v>
      </c>
      <c r="T561" s="696">
        <v>3376</v>
      </c>
      <c r="U561" s="696">
        <v>15</v>
      </c>
      <c r="V561" s="696">
        <v>21</v>
      </c>
      <c r="W561" s="696">
        <v>4</v>
      </c>
      <c r="X561" s="696">
        <v>17</v>
      </c>
      <c r="Y561" s="633"/>
      <c r="Z561" s="694">
        <v>1</v>
      </c>
      <c r="AA561" s="600">
        <v>0</v>
      </c>
      <c r="AB561" s="600">
        <v>3</v>
      </c>
      <c r="AC561" s="123">
        <v>3</v>
      </c>
      <c r="AD561" s="601">
        <v>5387</v>
      </c>
      <c r="AE561" s="601">
        <v>3397</v>
      </c>
      <c r="AF561" s="600">
        <v>3</v>
      </c>
      <c r="AG561" s="598">
        <v>1</v>
      </c>
      <c r="AH561" s="600">
        <v>1</v>
      </c>
      <c r="AI561" s="598" t="s">
        <v>1215</v>
      </c>
      <c r="AJ561" s="598" t="s">
        <v>434</v>
      </c>
      <c r="AK561" s="600">
        <v>1</v>
      </c>
      <c r="AL561" s="598">
        <v>1</v>
      </c>
      <c r="AM561" s="600">
        <v>1</v>
      </c>
      <c r="AN561" s="598"/>
      <c r="AO561" s="600"/>
      <c r="AP561" s="598"/>
      <c r="AQ561" s="600"/>
      <c r="AR561" s="598"/>
      <c r="AS561" s="695">
        <v>5374</v>
      </c>
      <c r="AT561" s="600">
        <v>13</v>
      </c>
      <c r="AU561" s="602">
        <v>2.4132170038982737E-3</v>
      </c>
      <c r="AV561" s="601">
        <v>5387</v>
      </c>
      <c r="AW561" s="601">
        <v>7420</v>
      </c>
      <c r="AX561" s="598">
        <v>0.72601078167115907</v>
      </c>
      <c r="AY561" s="695">
        <v>5374</v>
      </c>
      <c r="AZ561" s="600">
        <v>13</v>
      </c>
      <c r="BA561" s="601">
        <v>5387</v>
      </c>
      <c r="BB561" s="601">
        <v>3380</v>
      </c>
      <c r="BC561" s="598">
        <v>0.62895422404168222</v>
      </c>
      <c r="BD561" s="600">
        <v>17</v>
      </c>
      <c r="BE561" s="598">
        <v>1.3076923076923077</v>
      </c>
      <c r="BF561" s="601">
        <v>3397</v>
      </c>
      <c r="BG561" s="598">
        <v>0.63059216632634119</v>
      </c>
      <c r="BH561" s="600">
        <v>21</v>
      </c>
      <c r="BI561" s="598">
        <v>6.1819252281424784E-3</v>
      </c>
      <c r="BJ561" s="600">
        <v>17</v>
      </c>
      <c r="BK561" s="600">
        <v>4</v>
      </c>
      <c r="BL561" s="600">
        <v>21</v>
      </c>
      <c r="BM561" s="598">
        <v>1</v>
      </c>
      <c r="BN561" s="600">
        <v>5</v>
      </c>
      <c r="BO561" s="598">
        <v>1.4718869590815426E-3</v>
      </c>
      <c r="BP561" s="600">
        <v>30</v>
      </c>
      <c r="BQ561" s="598">
        <v>8.8313217544892554E-3</v>
      </c>
      <c r="BR561" s="601">
        <v>35</v>
      </c>
      <c r="BS561" s="598">
        <v>1.0303208713570797E-2</v>
      </c>
      <c r="BT561" s="600">
        <v>1</v>
      </c>
      <c r="BU561" s="598">
        <v>0.33333333333333331</v>
      </c>
      <c r="BV561" s="600">
        <v>0</v>
      </c>
      <c r="BW561" s="598">
        <v>0</v>
      </c>
    </row>
    <row r="562" spans="1:75" s="4" customFormat="1" x14ac:dyDescent="0.2">
      <c r="A562" s="691" t="s">
        <v>213</v>
      </c>
      <c r="B562" s="691" t="s">
        <v>214</v>
      </c>
      <c r="C562" s="691" t="s">
        <v>215</v>
      </c>
      <c r="D562" s="691" t="s">
        <v>515</v>
      </c>
      <c r="E562" s="691" t="s">
        <v>504</v>
      </c>
      <c r="F562" s="691" t="s">
        <v>505</v>
      </c>
      <c r="G562" s="10" t="s">
        <v>314</v>
      </c>
      <c r="H562" s="720" t="s">
        <v>1112</v>
      </c>
      <c r="I562" s="720" t="s">
        <v>934</v>
      </c>
      <c r="J562" s="167"/>
      <c r="K562" s="692"/>
      <c r="L562" s="692"/>
      <c r="M562" s="693"/>
      <c r="N562" s="692"/>
      <c r="O562" s="692"/>
      <c r="P562" s="692"/>
      <c r="Q562" s="692"/>
      <c r="R562" s="692"/>
      <c r="S562" s="692"/>
      <c r="T562" s="692"/>
      <c r="U562" s="692"/>
      <c r="V562" s="692"/>
      <c r="W562" s="692"/>
      <c r="X562" s="692"/>
      <c r="Y562" s="633"/>
      <c r="Z562" s="634">
        <v>1</v>
      </c>
      <c r="AA562" s="600">
        <v>0</v>
      </c>
      <c r="AB562" s="600">
        <v>2</v>
      </c>
      <c r="AC562" s="123">
        <v>2</v>
      </c>
      <c r="AD562" s="601">
        <v>558</v>
      </c>
      <c r="AE562" s="601">
        <v>370</v>
      </c>
      <c r="AF562" s="600">
        <v>2</v>
      </c>
      <c r="AG562" s="598">
        <v>1</v>
      </c>
      <c r="AH562" s="600">
        <v>1</v>
      </c>
      <c r="AI562" s="598"/>
      <c r="AJ562" s="598"/>
      <c r="AK562" s="600">
        <v>1</v>
      </c>
      <c r="AL562" s="598">
        <v>1</v>
      </c>
      <c r="AM562" s="600">
        <v>1</v>
      </c>
      <c r="AN562" s="598"/>
      <c r="AO562" s="600">
        <v>0</v>
      </c>
      <c r="AP562" s="598">
        <v>0</v>
      </c>
      <c r="AQ562" s="600">
        <v>0</v>
      </c>
      <c r="AR562" s="598">
        <v>0</v>
      </c>
      <c r="AS562" s="695">
        <v>554</v>
      </c>
      <c r="AT562" s="600">
        <v>4</v>
      </c>
      <c r="AU562" s="602">
        <v>7.1684587813620072E-3</v>
      </c>
      <c r="AV562" s="601">
        <v>558</v>
      </c>
      <c r="AW562" s="601">
        <v>810</v>
      </c>
      <c r="AX562" s="598">
        <v>0.68888888888888888</v>
      </c>
      <c r="AY562" s="695">
        <v>554</v>
      </c>
      <c r="AZ562" s="600">
        <v>4</v>
      </c>
      <c r="BA562" s="601">
        <v>558</v>
      </c>
      <c r="BB562" s="601">
        <v>366</v>
      </c>
      <c r="BC562" s="598">
        <v>0.66064981949458479</v>
      </c>
      <c r="BD562" s="600">
        <v>4</v>
      </c>
      <c r="BE562" s="598">
        <v>1</v>
      </c>
      <c r="BF562" s="601">
        <v>370</v>
      </c>
      <c r="BG562" s="598">
        <v>0.6630824372759857</v>
      </c>
      <c r="BH562" s="600">
        <v>2</v>
      </c>
      <c r="BI562" s="598">
        <v>5.4054054054054057E-3</v>
      </c>
      <c r="BJ562" s="600">
        <v>2</v>
      </c>
      <c r="BK562" s="600">
        <v>0</v>
      </c>
      <c r="BL562" s="600">
        <v>2</v>
      </c>
      <c r="BM562" s="598">
        <v>1</v>
      </c>
      <c r="BN562" s="600">
        <v>0</v>
      </c>
      <c r="BO562" s="598">
        <v>0</v>
      </c>
      <c r="BP562" s="600">
        <v>2</v>
      </c>
      <c r="BQ562" s="598">
        <v>5.4054054054054057E-3</v>
      </c>
      <c r="BR562" s="601">
        <v>2</v>
      </c>
      <c r="BS562" s="598">
        <v>5.4054054054054057E-3</v>
      </c>
      <c r="BT562" s="600">
        <v>0</v>
      </c>
      <c r="BU562" s="598">
        <v>0</v>
      </c>
      <c r="BV562" s="600">
        <v>0</v>
      </c>
      <c r="BW562" s="598">
        <v>0</v>
      </c>
    </row>
    <row r="563" spans="1:75" s="4" customFormat="1" x14ac:dyDescent="0.2">
      <c r="A563" s="691" t="s">
        <v>213</v>
      </c>
      <c r="B563" s="691" t="s">
        <v>214</v>
      </c>
      <c r="C563" s="691" t="s">
        <v>216</v>
      </c>
      <c r="D563" s="691" t="s">
        <v>515</v>
      </c>
      <c r="E563" s="691" t="s">
        <v>504</v>
      </c>
      <c r="F563" s="691" t="s">
        <v>505</v>
      </c>
      <c r="G563" s="10" t="s">
        <v>314</v>
      </c>
      <c r="H563" s="720" t="s">
        <v>1112</v>
      </c>
      <c r="I563" s="720" t="s">
        <v>934</v>
      </c>
      <c r="J563" s="167"/>
      <c r="K563" s="692"/>
      <c r="L563" s="692"/>
      <c r="M563" s="693"/>
      <c r="N563" s="692"/>
      <c r="O563" s="692"/>
      <c r="P563" s="692"/>
      <c r="Q563" s="692"/>
      <c r="R563" s="692"/>
      <c r="S563" s="692"/>
      <c r="T563" s="692"/>
      <c r="U563" s="692"/>
      <c r="V563" s="692"/>
      <c r="W563" s="692"/>
      <c r="X563" s="692"/>
      <c r="Y563" s="692" t="s">
        <v>510</v>
      </c>
      <c r="Z563" s="694">
        <v>1</v>
      </c>
      <c r="AA563" s="600">
        <v>1</v>
      </c>
      <c r="AB563" s="600">
        <v>1</v>
      </c>
      <c r="AC563" s="123">
        <v>1</v>
      </c>
      <c r="AD563" s="601">
        <v>597</v>
      </c>
      <c r="AE563" s="601"/>
      <c r="AF563" s="600">
        <v>1</v>
      </c>
      <c r="AG563" s="598">
        <v>1</v>
      </c>
      <c r="AH563" s="600">
        <v>0</v>
      </c>
      <c r="AI563" s="598"/>
      <c r="AJ563" s="598"/>
      <c r="AK563" s="600">
        <v>1</v>
      </c>
      <c r="AL563" s="598">
        <v>1</v>
      </c>
      <c r="AM563" s="600">
        <v>1</v>
      </c>
      <c r="AN563" s="598"/>
      <c r="AO563" s="600">
        <v>0</v>
      </c>
      <c r="AP563" s="598">
        <v>0</v>
      </c>
      <c r="AQ563" s="600">
        <v>0</v>
      </c>
      <c r="AR563" s="598">
        <v>0</v>
      </c>
      <c r="AS563" s="695">
        <v>592</v>
      </c>
      <c r="AT563" s="600">
        <v>5</v>
      </c>
      <c r="AU563" s="602">
        <v>8.3752093802345051E-3</v>
      </c>
      <c r="AV563" s="601">
        <v>597</v>
      </c>
      <c r="AW563" s="601">
        <v>920</v>
      </c>
      <c r="AX563" s="598">
        <v>0.64891304347826084</v>
      </c>
      <c r="AY563" s="601"/>
      <c r="AZ563" s="601"/>
      <c r="BA563" s="601"/>
      <c r="BB563" s="600"/>
      <c r="BC563" s="598"/>
      <c r="BD563" s="600"/>
      <c r="BE563" s="598"/>
      <c r="BF563" s="600"/>
      <c r="BG563" s="598"/>
      <c r="BH563" s="600" t="s">
        <v>323</v>
      </c>
      <c r="BI563" s="598"/>
      <c r="BJ563" s="600"/>
      <c r="BK563" s="600"/>
      <c r="BL563" s="600"/>
      <c r="BM563" s="598"/>
      <c r="BN563" s="600"/>
      <c r="BO563" s="598"/>
      <c r="BP563" s="600"/>
      <c r="BQ563" s="598"/>
      <c r="BR563" s="601"/>
      <c r="BS563" s="598"/>
      <c r="BT563" s="600">
        <v>0</v>
      </c>
      <c r="BU563" s="598">
        <v>0</v>
      </c>
      <c r="BV563" s="600">
        <v>0</v>
      </c>
      <c r="BW563" s="598">
        <v>0</v>
      </c>
    </row>
    <row r="564" spans="1:75" s="4" customFormat="1" x14ac:dyDescent="0.2">
      <c r="A564" s="691" t="s">
        <v>213</v>
      </c>
      <c r="B564" s="691" t="s">
        <v>214</v>
      </c>
      <c r="C564" s="691" t="s">
        <v>217</v>
      </c>
      <c r="D564" s="691" t="s">
        <v>515</v>
      </c>
      <c r="E564" s="691" t="s">
        <v>504</v>
      </c>
      <c r="F564" s="691" t="s">
        <v>505</v>
      </c>
      <c r="G564" s="10" t="s">
        <v>314</v>
      </c>
      <c r="H564" s="720" t="s">
        <v>1112</v>
      </c>
      <c r="I564" s="720" t="s">
        <v>934</v>
      </c>
      <c r="J564" s="167"/>
      <c r="K564" s="692"/>
      <c r="L564" s="692"/>
      <c r="M564" s="693"/>
      <c r="N564" s="692"/>
      <c r="O564" s="692"/>
      <c r="P564" s="692"/>
      <c r="Q564" s="692"/>
      <c r="R564" s="692"/>
      <c r="S564" s="692"/>
      <c r="T564" s="692"/>
      <c r="U564" s="692"/>
      <c r="V564" s="692"/>
      <c r="W564" s="692"/>
      <c r="X564" s="692"/>
      <c r="Y564" s="692" t="s">
        <v>510</v>
      </c>
      <c r="Z564" s="694">
        <v>2</v>
      </c>
      <c r="AA564" s="600">
        <v>2</v>
      </c>
      <c r="AB564" s="600">
        <v>2</v>
      </c>
      <c r="AC564" s="123">
        <v>1</v>
      </c>
      <c r="AD564" s="601">
        <v>608.5</v>
      </c>
      <c r="AE564" s="601"/>
      <c r="AF564" s="600">
        <v>1</v>
      </c>
      <c r="AG564" s="598">
        <v>0.5</v>
      </c>
      <c r="AH564" s="600">
        <v>0</v>
      </c>
      <c r="AI564" s="598"/>
      <c r="AJ564" s="598"/>
      <c r="AK564" s="600">
        <v>1</v>
      </c>
      <c r="AL564" s="598">
        <v>0.5</v>
      </c>
      <c r="AM564" s="600">
        <v>1</v>
      </c>
      <c r="AN564" s="598"/>
      <c r="AO564" s="600">
        <v>0</v>
      </c>
      <c r="AP564" s="598">
        <v>0</v>
      </c>
      <c r="AQ564" s="600">
        <v>0</v>
      </c>
      <c r="AR564" s="598">
        <v>0</v>
      </c>
      <c r="AS564" s="695">
        <v>1214</v>
      </c>
      <c r="AT564" s="600">
        <v>3</v>
      </c>
      <c r="AU564" s="602">
        <v>2.4650780608052587E-3</v>
      </c>
      <c r="AV564" s="601">
        <v>1217</v>
      </c>
      <c r="AW564" s="601">
        <v>1750</v>
      </c>
      <c r="AX564" s="598">
        <v>0.6954285714285714</v>
      </c>
      <c r="AY564" s="601"/>
      <c r="AZ564" s="601"/>
      <c r="BA564" s="601"/>
      <c r="BB564" s="600"/>
      <c r="BC564" s="598"/>
      <c r="BD564" s="600"/>
      <c r="BE564" s="598"/>
      <c r="BF564" s="600"/>
      <c r="BG564" s="598"/>
      <c r="BH564" s="600" t="s">
        <v>323</v>
      </c>
      <c r="BI564" s="598"/>
      <c r="BJ564" s="600"/>
      <c r="BK564" s="600"/>
      <c r="BL564" s="600"/>
      <c r="BM564" s="598"/>
      <c r="BN564" s="600"/>
      <c r="BO564" s="598"/>
      <c r="BP564" s="600"/>
      <c r="BQ564" s="598"/>
      <c r="BR564" s="601"/>
      <c r="BS564" s="598"/>
      <c r="BT564" s="600">
        <v>0</v>
      </c>
      <c r="BU564" s="598">
        <v>0</v>
      </c>
      <c r="BV564" s="600">
        <v>0</v>
      </c>
      <c r="BW564" s="598">
        <v>0</v>
      </c>
    </row>
    <row r="565" spans="1:75" s="4" customFormat="1" x14ac:dyDescent="0.2">
      <c r="A565" s="691" t="s">
        <v>213</v>
      </c>
      <c r="B565" s="691" t="s">
        <v>214</v>
      </c>
      <c r="C565" s="691" t="s">
        <v>218</v>
      </c>
      <c r="D565" s="691" t="s">
        <v>515</v>
      </c>
      <c r="E565" s="691" t="s">
        <v>504</v>
      </c>
      <c r="F565" s="691" t="s">
        <v>505</v>
      </c>
      <c r="G565" s="10" t="s">
        <v>314</v>
      </c>
      <c r="H565" s="720" t="s">
        <v>1112</v>
      </c>
      <c r="I565" s="720" t="s">
        <v>934</v>
      </c>
      <c r="J565" s="167"/>
      <c r="K565" s="692"/>
      <c r="L565" s="692"/>
      <c r="M565" s="693"/>
      <c r="N565" s="692"/>
      <c r="O565" s="692"/>
      <c r="P565" s="692"/>
      <c r="Q565" s="692"/>
      <c r="R565" s="692"/>
      <c r="S565" s="692"/>
      <c r="T565" s="692"/>
      <c r="U565" s="692"/>
      <c r="V565" s="692"/>
      <c r="W565" s="692"/>
      <c r="X565" s="692"/>
      <c r="Y565" s="633"/>
      <c r="Z565" s="694">
        <v>4</v>
      </c>
      <c r="AA565" s="600">
        <v>0</v>
      </c>
      <c r="AB565" s="600">
        <v>5</v>
      </c>
      <c r="AC565" s="123">
        <v>1.25</v>
      </c>
      <c r="AD565" s="601">
        <v>753.75</v>
      </c>
      <c r="AE565" s="601">
        <v>505</v>
      </c>
      <c r="AF565" s="600">
        <v>3</v>
      </c>
      <c r="AG565" s="598">
        <v>0.6</v>
      </c>
      <c r="AH565" s="600">
        <v>0</v>
      </c>
      <c r="AI565" s="598"/>
      <c r="AJ565" s="598"/>
      <c r="AK565" s="600">
        <v>3</v>
      </c>
      <c r="AL565" s="598">
        <v>0.75</v>
      </c>
      <c r="AM565" s="600">
        <v>3</v>
      </c>
      <c r="AN565" s="598"/>
      <c r="AO565" s="600">
        <v>0</v>
      </c>
      <c r="AP565" s="598">
        <v>0</v>
      </c>
      <c r="AQ565" s="600">
        <v>0</v>
      </c>
      <c r="AR565" s="598">
        <v>0</v>
      </c>
      <c r="AS565" s="695">
        <v>3014</v>
      </c>
      <c r="AT565" s="600">
        <v>1</v>
      </c>
      <c r="AU565" s="602">
        <v>3.3167495854063018E-4</v>
      </c>
      <c r="AV565" s="601">
        <v>3015</v>
      </c>
      <c r="AW565" s="601">
        <v>3940</v>
      </c>
      <c r="AX565" s="598">
        <v>0.76522842639593913</v>
      </c>
      <c r="AY565" s="695">
        <v>3014</v>
      </c>
      <c r="AZ565" s="600">
        <v>1</v>
      </c>
      <c r="BA565" s="601">
        <v>3015</v>
      </c>
      <c r="BB565" s="601">
        <v>2019</v>
      </c>
      <c r="BC565" s="598">
        <v>0.66987392169873927</v>
      </c>
      <c r="BD565" s="600">
        <v>1</v>
      </c>
      <c r="BE565" s="598">
        <v>1</v>
      </c>
      <c r="BF565" s="601">
        <v>2020</v>
      </c>
      <c r="BG565" s="598">
        <v>0.66998341625207292</v>
      </c>
      <c r="BH565" s="600">
        <v>10</v>
      </c>
      <c r="BI565" s="598">
        <v>4.9504950495049506E-3</v>
      </c>
      <c r="BJ565" s="600">
        <v>9</v>
      </c>
      <c r="BK565" s="600">
        <v>1</v>
      </c>
      <c r="BL565" s="600">
        <v>10</v>
      </c>
      <c r="BM565" s="598">
        <v>1</v>
      </c>
      <c r="BN565" s="600">
        <v>0</v>
      </c>
      <c r="BO565" s="598">
        <v>0</v>
      </c>
      <c r="BP565" s="600">
        <v>14</v>
      </c>
      <c r="BQ565" s="598">
        <v>6.9306930693069308E-3</v>
      </c>
      <c r="BR565" s="601">
        <v>14</v>
      </c>
      <c r="BS565" s="598">
        <v>6.9306930693069308E-3</v>
      </c>
      <c r="BT565" s="600">
        <v>2</v>
      </c>
      <c r="BU565" s="598">
        <v>0.4</v>
      </c>
      <c r="BV565" s="600">
        <v>1</v>
      </c>
      <c r="BW565" s="598">
        <v>0.25</v>
      </c>
    </row>
    <row r="566" spans="1:75" s="4" customFormat="1" x14ac:dyDescent="0.2">
      <c r="A566" s="691" t="s">
        <v>219</v>
      </c>
      <c r="B566" s="691" t="s">
        <v>220</v>
      </c>
      <c r="C566" s="691" t="s">
        <v>221</v>
      </c>
      <c r="D566" s="691" t="s">
        <v>507</v>
      </c>
      <c r="E566" s="691" t="s">
        <v>504</v>
      </c>
      <c r="F566" s="691" t="s">
        <v>519</v>
      </c>
      <c r="G566" s="10" t="s">
        <v>922</v>
      </c>
      <c r="H566" s="720" t="s">
        <v>1109</v>
      </c>
      <c r="I566" s="720" t="s">
        <v>934</v>
      </c>
      <c r="J566" s="167"/>
      <c r="K566" s="692"/>
      <c r="L566" s="692"/>
      <c r="M566" s="693"/>
      <c r="N566" s="692"/>
      <c r="O566" s="692"/>
      <c r="P566" s="692"/>
      <c r="Q566" s="692"/>
      <c r="R566" s="692"/>
      <c r="S566" s="692"/>
      <c r="T566" s="692"/>
      <c r="U566" s="692"/>
      <c r="V566" s="692"/>
      <c r="W566" s="692"/>
      <c r="X566" s="692"/>
      <c r="Y566" s="633"/>
      <c r="Z566" s="694">
        <v>4</v>
      </c>
      <c r="AA566" s="600">
        <v>0</v>
      </c>
      <c r="AB566" s="600">
        <v>6</v>
      </c>
      <c r="AC566" s="123">
        <v>1.5</v>
      </c>
      <c r="AD566" s="601">
        <v>2799.75</v>
      </c>
      <c r="AE566" s="601">
        <v>889.5</v>
      </c>
      <c r="AF566" s="600"/>
      <c r="AG566" s="598"/>
      <c r="AH566" s="600"/>
      <c r="AI566" s="598"/>
      <c r="AJ566" s="598"/>
      <c r="AK566" s="600"/>
      <c r="AL566" s="598"/>
      <c r="AM566" s="600"/>
      <c r="AN566" s="598"/>
      <c r="AO566" s="600">
        <v>3</v>
      </c>
      <c r="AP566" s="598">
        <v>0.5</v>
      </c>
      <c r="AQ566" s="600">
        <v>3</v>
      </c>
      <c r="AR566" s="598">
        <v>0.75</v>
      </c>
      <c r="AS566" s="695">
        <v>11192</v>
      </c>
      <c r="AT566" s="600">
        <v>7</v>
      </c>
      <c r="AU566" s="602">
        <v>6.2505580855433526E-4</v>
      </c>
      <c r="AV566" s="601">
        <v>11199</v>
      </c>
      <c r="AW566" s="601">
        <v>15850</v>
      </c>
      <c r="AX566" s="598">
        <v>0.70656151419558355</v>
      </c>
      <c r="AY566" s="695">
        <v>11192</v>
      </c>
      <c r="AZ566" s="600">
        <v>7</v>
      </c>
      <c r="BA566" s="601">
        <v>11199</v>
      </c>
      <c r="BB566" s="601">
        <v>3551</v>
      </c>
      <c r="BC566" s="598">
        <v>0.31728020014295927</v>
      </c>
      <c r="BD566" s="600">
        <v>7</v>
      </c>
      <c r="BE566" s="598">
        <v>1</v>
      </c>
      <c r="BF566" s="601">
        <v>3558</v>
      </c>
      <c r="BG566" s="598">
        <v>0.31770693811947498</v>
      </c>
      <c r="BH566" s="600">
        <v>15</v>
      </c>
      <c r="BI566" s="598">
        <v>4.2158516020236085E-3</v>
      </c>
      <c r="BJ566" s="600">
        <v>13</v>
      </c>
      <c r="BK566" s="600"/>
      <c r="BL566" s="600">
        <v>13</v>
      </c>
      <c r="BM566" s="598">
        <v>0.8666666666666667</v>
      </c>
      <c r="BN566" s="600">
        <v>3</v>
      </c>
      <c r="BO566" s="598">
        <v>8.4317032040472171E-4</v>
      </c>
      <c r="BP566" s="600">
        <v>125</v>
      </c>
      <c r="BQ566" s="598">
        <v>3.5132096683530074E-2</v>
      </c>
      <c r="BR566" s="601">
        <v>128</v>
      </c>
      <c r="BS566" s="598">
        <v>3.5975267003934795E-2</v>
      </c>
      <c r="BT566" s="600">
        <v>1</v>
      </c>
      <c r="BU566" s="598">
        <v>0.16666666666666666</v>
      </c>
      <c r="BV566" s="600">
        <v>0</v>
      </c>
      <c r="BW566" s="598">
        <v>0</v>
      </c>
    </row>
    <row r="567" spans="1:75" s="4" customFormat="1" x14ac:dyDescent="0.2">
      <c r="A567" s="691" t="s">
        <v>219</v>
      </c>
      <c r="B567" s="691" t="s">
        <v>220</v>
      </c>
      <c r="C567" s="691" t="s">
        <v>222</v>
      </c>
      <c r="D567" s="691" t="s">
        <v>507</v>
      </c>
      <c r="E567" s="691" t="s">
        <v>504</v>
      </c>
      <c r="F567" s="691" t="s">
        <v>519</v>
      </c>
      <c r="G567" s="10" t="s">
        <v>922</v>
      </c>
      <c r="H567" s="720" t="s">
        <v>1109</v>
      </c>
      <c r="I567" s="720" t="s">
        <v>934</v>
      </c>
      <c r="J567" s="167"/>
      <c r="K567" s="692"/>
      <c r="L567" s="692"/>
      <c r="M567" s="693"/>
      <c r="N567" s="692"/>
      <c r="O567" s="692"/>
      <c r="P567" s="692"/>
      <c r="Q567" s="692"/>
      <c r="R567" s="692"/>
      <c r="S567" s="692"/>
      <c r="T567" s="692"/>
      <c r="U567" s="692"/>
      <c r="V567" s="692"/>
      <c r="W567" s="692"/>
      <c r="X567" s="692"/>
      <c r="Y567" s="633"/>
      <c r="Z567" s="694">
        <v>1</v>
      </c>
      <c r="AA567" s="600">
        <v>0</v>
      </c>
      <c r="AB567" s="600">
        <v>2</v>
      </c>
      <c r="AC567" s="123">
        <v>2</v>
      </c>
      <c r="AD567" s="601">
        <v>2348</v>
      </c>
      <c r="AE567" s="601">
        <v>681</v>
      </c>
      <c r="AF567" s="600"/>
      <c r="AG567" s="598"/>
      <c r="AH567" s="600"/>
      <c r="AI567" s="598"/>
      <c r="AJ567" s="598"/>
      <c r="AK567" s="600"/>
      <c r="AL567" s="598"/>
      <c r="AM567" s="600"/>
      <c r="AN567" s="598"/>
      <c r="AO567" s="600">
        <v>1</v>
      </c>
      <c r="AP567" s="598">
        <v>0.5</v>
      </c>
      <c r="AQ567" s="600">
        <v>0</v>
      </c>
      <c r="AR567" s="598">
        <v>0</v>
      </c>
      <c r="AS567" s="695">
        <v>2346</v>
      </c>
      <c r="AT567" s="600">
        <v>2</v>
      </c>
      <c r="AU567" s="602">
        <v>8.5178875638841568E-4</v>
      </c>
      <c r="AV567" s="601">
        <v>2348</v>
      </c>
      <c r="AW567" s="601">
        <v>3620</v>
      </c>
      <c r="AX567" s="598">
        <v>0.64861878453038679</v>
      </c>
      <c r="AY567" s="695">
        <v>2346</v>
      </c>
      <c r="AZ567" s="600">
        <v>2</v>
      </c>
      <c r="BA567" s="601">
        <v>2348</v>
      </c>
      <c r="BB567" s="601">
        <v>679</v>
      </c>
      <c r="BC567" s="598">
        <v>0.2894288150042626</v>
      </c>
      <c r="BD567" s="600">
        <v>2</v>
      </c>
      <c r="BE567" s="598">
        <v>1</v>
      </c>
      <c r="BF567" s="601">
        <v>681</v>
      </c>
      <c r="BG567" s="598">
        <v>0.29003407155025551</v>
      </c>
      <c r="BH567" s="600">
        <v>7</v>
      </c>
      <c r="BI567" s="598">
        <v>1.0279001468428781E-2</v>
      </c>
      <c r="BJ567" s="600">
        <v>5</v>
      </c>
      <c r="BK567" s="600"/>
      <c r="BL567" s="600">
        <v>5</v>
      </c>
      <c r="BM567" s="598">
        <v>0.7142857142857143</v>
      </c>
      <c r="BN567" s="600">
        <v>0</v>
      </c>
      <c r="BO567" s="598">
        <v>0</v>
      </c>
      <c r="BP567" s="600">
        <v>42</v>
      </c>
      <c r="BQ567" s="598">
        <v>6.1674008810572688E-2</v>
      </c>
      <c r="BR567" s="601">
        <v>42</v>
      </c>
      <c r="BS567" s="598">
        <v>6.1674008810572688E-2</v>
      </c>
      <c r="BT567" s="600">
        <v>0</v>
      </c>
      <c r="BU567" s="598">
        <v>0</v>
      </c>
      <c r="BV567" s="600">
        <v>0</v>
      </c>
      <c r="BW567" s="598">
        <v>0</v>
      </c>
    </row>
    <row r="568" spans="1:75" s="4" customFormat="1" x14ac:dyDescent="0.2">
      <c r="A568" s="691" t="s">
        <v>219</v>
      </c>
      <c r="B568" s="691" t="s">
        <v>223</v>
      </c>
      <c r="C568" s="691" t="s">
        <v>224</v>
      </c>
      <c r="D568" s="691" t="s">
        <v>507</v>
      </c>
      <c r="E568" s="691" t="s">
        <v>504</v>
      </c>
      <c r="F568" s="691" t="s">
        <v>519</v>
      </c>
      <c r="G568" s="10" t="s">
        <v>922</v>
      </c>
      <c r="H568" s="720" t="s">
        <v>1109</v>
      </c>
      <c r="I568" s="720" t="s">
        <v>934</v>
      </c>
      <c r="J568" s="167"/>
      <c r="K568" s="692"/>
      <c r="L568" s="692"/>
      <c r="M568" s="693"/>
      <c r="N568" s="692"/>
      <c r="O568" s="692"/>
      <c r="P568" s="692"/>
      <c r="Q568" s="692"/>
      <c r="R568" s="692"/>
      <c r="S568" s="692"/>
      <c r="T568" s="692"/>
      <c r="U568" s="692"/>
      <c r="V568" s="692"/>
      <c r="W568" s="692"/>
      <c r="X568" s="692"/>
      <c r="Y568" s="633"/>
      <c r="Z568" s="694">
        <v>4</v>
      </c>
      <c r="AA568" s="600">
        <v>0</v>
      </c>
      <c r="AB568" s="600">
        <v>6</v>
      </c>
      <c r="AC568" s="123">
        <v>1.5</v>
      </c>
      <c r="AD568" s="601">
        <v>2326</v>
      </c>
      <c r="AE568" s="601">
        <v>898.25</v>
      </c>
      <c r="AF568" s="600"/>
      <c r="AG568" s="598"/>
      <c r="AH568" s="600"/>
      <c r="AI568" s="598"/>
      <c r="AJ568" s="598"/>
      <c r="AK568" s="600"/>
      <c r="AL568" s="598"/>
      <c r="AM568" s="600"/>
      <c r="AN568" s="598"/>
      <c r="AO568" s="600">
        <v>2</v>
      </c>
      <c r="AP568" s="598">
        <v>0.33333333333333331</v>
      </c>
      <c r="AQ568" s="600">
        <v>2</v>
      </c>
      <c r="AR568" s="598">
        <v>0.5</v>
      </c>
      <c r="AS568" s="695">
        <v>9300</v>
      </c>
      <c r="AT568" s="600">
        <v>4</v>
      </c>
      <c r="AU568" s="602">
        <v>4.299226139294927E-4</v>
      </c>
      <c r="AV568" s="601">
        <v>9304</v>
      </c>
      <c r="AW568" s="601">
        <v>13750</v>
      </c>
      <c r="AX568" s="598">
        <v>0.67665454545454551</v>
      </c>
      <c r="AY568" s="695">
        <v>9300</v>
      </c>
      <c r="AZ568" s="600">
        <v>4</v>
      </c>
      <c r="BA568" s="601">
        <v>9304</v>
      </c>
      <c r="BB568" s="601">
        <v>3584</v>
      </c>
      <c r="BC568" s="598">
        <v>0.38537634408602151</v>
      </c>
      <c r="BD568" s="600">
        <v>9</v>
      </c>
      <c r="BE568" s="598">
        <v>2.25</v>
      </c>
      <c r="BF568" s="601">
        <v>3593</v>
      </c>
      <c r="BG568" s="598">
        <v>0.38617798796216679</v>
      </c>
      <c r="BH568" s="600">
        <v>24</v>
      </c>
      <c r="BI568" s="598">
        <v>6.6796548844976341E-3</v>
      </c>
      <c r="BJ568" s="600">
        <v>19</v>
      </c>
      <c r="BK568" s="600">
        <v>5</v>
      </c>
      <c r="BL568" s="600">
        <v>24</v>
      </c>
      <c r="BM568" s="598">
        <v>1</v>
      </c>
      <c r="BN568" s="600">
        <v>2</v>
      </c>
      <c r="BO568" s="598">
        <v>5.5663790704146951E-4</v>
      </c>
      <c r="BP568" s="600">
        <v>144</v>
      </c>
      <c r="BQ568" s="598">
        <v>4.0077929306985803E-2</v>
      </c>
      <c r="BR568" s="601">
        <v>146</v>
      </c>
      <c r="BS568" s="598">
        <v>4.0634567214027278E-2</v>
      </c>
      <c r="BT568" s="600">
        <v>1</v>
      </c>
      <c r="BU568" s="598">
        <v>0.16666666666666666</v>
      </c>
      <c r="BV568" s="600">
        <v>0</v>
      </c>
      <c r="BW568" s="598">
        <v>0</v>
      </c>
    </row>
    <row r="569" spans="1:75" s="4" customFormat="1" x14ac:dyDescent="0.2">
      <c r="A569" s="691" t="s">
        <v>219</v>
      </c>
      <c r="B569" s="691" t="s">
        <v>223</v>
      </c>
      <c r="C569" s="691" t="s">
        <v>225</v>
      </c>
      <c r="D569" s="691" t="s">
        <v>507</v>
      </c>
      <c r="E569" s="691" t="s">
        <v>504</v>
      </c>
      <c r="F569" s="691" t="s">
        <v>519</v>
      </c>
      <c r="G569" s="10" t="s">
        <v>321</v>
      </c>
      <c r="H569" s="720" t="s">
        <v>1109</v>
      </c>
      <c r="I569" s="720" t="s">
        <v>934</v>
      </c>
      <c r="J569" s="167"/>
      <c r="K569" s="692"/>
      <c r="L569" s="692"/>
      <c r="M569" s="693"/>
      <c r="N569" s="692"/>
      <c r="O569" s="692"/>
      <c r="P569" s="692"/>
      <c r="Q569" s="692"/>
      <c r="R569" s="692"/>
      <c r="S569" s="692"/>
      <c r="T569" s="692"/>
      <c r="U569" s="692"/>
      <c r="V569" s="692"/>
      <c r="W569" s="692"/>
      <c r="X569" s="692"/>
      <c r="Y569" s="692" t="s">
        <v>510</v>
      </c>
      <c r="Z569" s="694">
        <v>1</v>
      </c>
      <c r="AA569" s="694">
        <v>1</v>
      </c>
      <c r="AB569" s="694">
        <v>1</v>
      </c>
      <c r="AC569" s="123">
        <v>1</v>
      </c>
      <c r="AD569" s="601">
        <v>2227</v>
      </c>
      <c r="AE569" s="601"/>
      <c r="AF569" s="600"/>
      <c r="AG569" s="598"/>
      <c r="AH569" s="600"/>
      <c r="AI569" s="598"/>
      <c r="AJ569" s="598"/>
      <c r="AK569" s="600"/>
      <c r="AL569" s="598"/>
      <c r="AM569" s="600"/>
      <c r="AN569" s="598"/>
      <c r="AO569" s="600">
        <v>0</v>
      </c>
      <c r="AP569" s="598">
        <v>0</v>
      </c>
      <c r="AQ569" s="600">
        <v>0</v>
      </c>
      <c r="AR569" s="598">
        <v>0</v>
      </c>
      <c r="AS569" s="695">
        <v>2221</v>
      </c>
      <c r="AT569" s="600">
        <v>6</v>
      </c>
      <c r="AU569" s="602">
        <v>2.6942074539739562E-3</v>
      </c>
      <c r="AV569" s="601">
        <v>2227</v>
      </c>
      <c r="AW569" s="601">
        <v>3590</v>
      </c>
      <c r="AX569" s="598">
        <v>0.62033426183844009</v>
      </c>
      <c r="AY569" s="601"/>
      <c r="AZ569" s="601"/>
      <c r="BA569" s="601"/>
      <c r="BB569" s="600"/>
      <c r="BC569" s="598"/>
      <c r="BD569" s="600"/>
      <c r="BE569" s="598"/>
      <c r="BF569" s="600"/>
      <c r="BG569" s="598"/>
      <c r="BH569" s="600" t="s">
        <v>323</v>
      </c>
      <c r="BI569" s="598"/>
      <c r="BJ569" s="600"/>
      <c r="BK569" s="600"/>
      <c r="BL569" s="600"/>
      <c r="BM569" s="598"/>
      <c r="BN569" s="600"/>
      <c r="BO569" s="598"/>
      <c r="BP569" s="600"/>
      <c r="BQ569" s="598"/>
      <c r="BR569" s="601"/>
      <c r="BS569" s="598"/>
      <c r="BT569" s="600">
        <v>0</v>
      </c>
      <c r="BU569" s="598">
        <v>0</v>
      </c>
      <c r="BV569" s="600">
        <v>0</v>
      </c>
      <c r="BW569" s="598">
        <v>0</v>
      </c>
    </row>
    <row r="570" spans="1:75" s="4" customFormat="1" x14ac:dyDescent="0.2">
      <c r="A570" s="691" t="s">
        <v>219</v>
      </c>
      <c r="B570" s="691" t="s">
        <v>226</v>
      </c>
      <c r="C570" s="691" t="s">
        <v>502</v>
      </c>
      <c r="D570" s="691" t="s">
        <v>509</v>
      </c>
      <c r="E570" s="691" t="s">
        <v>504</v>
      </c>
      <c r="F570" s="691" t="s">
        <v>519</v>
      </c>
      <c r="G570" s="10" t="s">
        <v>321</v>
      </c>
      <c r="H570" s="720" t="s">
        <v>1109</v>
      </c>
      <c r="I570" s="720" t="s">
        <v>934</v>
      </c>
      <c r="J570" s="167"/>
      <c r="K570" s="692" t="s">
        <v>1213</v>
      </c>
      <c r="L570" s="692" t="s">
        <v>1395</v>
      </c>
      <c r="M570" s="692" t="s">
        <v>1396</v>
      </c>
      <c r="N570" s="692" t="s">
        <v>1211</v>
      </c>
      <c r="O570" s="692"/>
      <c r="P570" s="692" t="s">
        <v>1211</v>
      </c>
      <c r="Q570" s="692"/>
      <c r="R570" s="692" t="s">
        <v>1217</v>
      </c>
      <c r="S570" s="696">
        <v>30041</v>
      </c>
      <c r="T570" s="696">
        <v>500</v>
      </c>
      <c r="U570" s="696">
        <v>137</v>
      </c>
      <c r="V570" s="696">
        <v>48</v>
      </c>
      <c r="W570" s="696">
        <v>38</v>
      </c>
      <c r="X570" s="696" t="s">
        <v>1397</v>
      </c>
      <c r="Y570" s="692" t="s">
        <v>510</v>
      </c>
      <c r="Z570" s="694">
        <v>1</v>
      </c>
      <c r="AA570" s="694">
        <v>1</v>
      </c>
      <c r="AB570" s="694">
        <v>1</v>
      </c>
      <c r="AC570" s="123">
        <v>1</v>
      </c>
      <c r="AD570" s="601">
        <v>30041</v>
      </c>
      <c r="AE570" s="601"/>
      <c r="AF570" s="600">
        <v>1</v>
      </c>
      <c r="AG570" s="598">
        <v>1</v>
      </c>
      <c r="AH570" s="600">
        <v>0</v>
      </c>
      <c r="AI570" s="598" t="s">
        <v>1215</v>
      </c>
      <c r="AJ570" s="598" t="s">
        <v>510</v>
      </c>
      <c r="AK570" s="600">
        <v>1</v>
      </c>
      <c r="AL570" s="598">
        <v>1</v>
      </c>
      <c r="AM570" s="600">
        <v>1</v>
      </c>
      <c r="AN570" s="598"/>
      <c r="AO570" s="600"/>
      <c r="AP570" s="598"/>
      <c r="AQ570" s="600"/>
      <c r="AR570" s="598"/>
      <c r="AS570" s="695">
        <v>30019</v>
      </c>
      <c r="AT570" s="600">
        <v>22</v>
      </c>
      <c r="AU570" s="602">
        <v>7.3233247894544128E-4</v>
      </c>
      <c r="AV570" s="601">
        <v>30041</v>
      </c>
      <c r="AW570" s="601">
        <v>44260</v>
      </c>
      <c r="AX570" s="598">
        <v>0.67873926796204243</v>
      </c>
      <c r="AY570" s="601"/>
      <c r="AZ570" s="601"/>
      <c r="BA570" s="601"/>
      <c r="BB570" s="600"/>
      <c r="BC570" s="598"/>
      <c r="BD570" s="600"/>
      <c r="BE570" s="598"/>
      <c r="BF570" s="600"/>
      <c r="BG570" s="598"/>
      <c r="BH570" s="600" t="s">
        <v>323</v>
      </c>
      <c r="BI570" s="598"/>
      <c r="BJ570" s="600"/>
      <c r="BK570" s="600"/>
      <c r="BL570" s="600"/>
      <c r="BM570" s="598"/>
      <c r="BN570" s="600"/>
      <c r="BO570" s="598"/>
      <c r="BP570" s="600"/>
      <c r="BQ570" s="598"/>
      <c r="BR570" s="601"/>
      <c r="BS570" s="598"/>
      <c r="BT570" s="600">
        <v>0</v>
      </c>
      <c r="BU570" s="598">
        <v>0</v>
      </c>
      <c r="BV570" s="600">
        <v>0</v>
      </c>
      <c r="BW570" s="598">
        <v>0</v>
      </c>
    </row>
    <row r="571" spans="1:75" s="4" customFormat="1" x14ac:dyDescent="0.2">
      <c r="A571" s="691" t="s">
        <v>219</v>
      </c>
      <c r="B571" s="691" t="s">
        <v>226</v>
      </c>
      <c r="C571" s="691" t="s">
        <v>221</v>
      </c>
      <c r="D571" s="691" t="s">
        <v>515</v>
      </c>
      <c r="E571" s="691" t="s">
        <v>504</v>
      </c>
      <c r="F571" s="691" t="s">
        <v>519</v>
      </c>
      <c r="G571" s="10" t="s">
        <v>321</v>
      </c>
      <c r="H571" s="720" t="s">
        <v>1109</v>
      </c>
      <c r="I571" s="720" t="s">
        <v>934</v>
      </c>
      <c r="J571" s="167"/>
      <c r="K571" s="692"/>
      <c r="L571" s="692"/>
      <c r="M571" s="693"/>
      <c r="N571" s="692"/>
      <c r="O571" s="692"/>
      <c r="P571" s="692"/>
      <c r="Q571" s="692"/>
      <c r="R571" s="692"/>
      <c r="S571" s="692"/>
      <c r="T571" s="692"/>
      <c r="U571" s="692"/>
      <c r="V571" s="692"/>
      <c r="W571" s="692"/>
      <c r="X571" s="692"/>
      <c r="Y571" s="633"/>
      <c r="Z571" s="694">
        <v>4</v>
      </c>
      <c r="AA571" s="600">
        <v>0</v>
      </c>
      <c r="AB571" s="600">
        <v>8</v>
      </c>
      <c r="AC571" s="123">
        <v>2</v>
      </c>
      <c r="AD571" s="601">
        <v>2799.75</v>
      </c>
      <c r="AE571" s="601">
        <v>889.5</v>
      </c>
      <c r="AF571" s="600">
        <v>4</v>
      </c>
      <c r="AG571" s="598">
        <v>0.5</v>
      </c>
      <c r="AH571" s="600">
        <v>0</v>
      </c>
      <c r="AI571" s="598"/>
      <c r="AJ571" s="598"/>
      <c r="AK571" s="600">
        <v>4</v>
      </c>
      <c r="AL571" s="598">
        <v>1</v>
      </c>
      <c r="AM571" s="600">
        <v>4</v>
      </c>
      <c r="AN571" s="598"/>
      <c r="AO571" s="600">
        <v>1</v>
      </c>
      <c r="AP571" s="598">
        <v>0.125</v>
      </c>
      <c r="AQ571" s="600">
        <v>0</v>
      </c>
      <c r="AR571" s="598">
        <v>0</v>
      </c>
      <c r="AS571" s="695">
        <v>11192</v>
      </c>
      <c r="AT571" s="600">
        <v>7</v>
      </c>
      <c r="AU571" s="602">
        <v>6.2505580855433526E-4</v>
      </c>
      <c r="AV571" s="601">
        <v>11199</v>
      </c>
      <c r="AW571" s="601">
        <v>15850</v>
      </c>
      <c r="AX571" s="598">
        <v>0.70656151419558355</v>
      </c>
      <c r="AY571" s="695">
        <v>11192</v>
      </c>
      <c r="AZ571" s="600">
        <v>7</v>
      </c>
      <c r="BA571" s="601">
        <v>11199</v>
      </c>
      <c r="BB571" s="601">
        <v>3551</v>
      </c>
      <c r="BC571" s="598">
        <v>0.31728020014295927</v>
      </c>
      <c r="BD571" s="600">
        <v>7</v>
      </c>
      <c r="BE571" s="598">
        <v>1</v>
      </c>
      <c r="BF571" s="601">
        <v>3558</v>
      </c>
      <c r="BG571" s="598">
        <v>0.31770693811947498</v>
      </c>
      <c r="BH571" s="600">
        <v>15</v>
      </c>
      <c r="BI571" s="598">
        <v>4.2158516020236085E-3</v>
      </c>
      <c r="BJ571" s="600">
        <v>13</v>
      </c>
      <c r="BK571" s="600"/>
      <c r="BL571" s="600">
        <v>13</v>
      </c>
      <c r="BM571" s="598">
        <v>0.8666666666666667</v>
      </c>
      <c r="BN571" s="600">
        <v>5</v>
      </c>
      <c r="BO571" s="598">
        <v>1.405283867341203E-3</v>
      </c>
      <c r="BP571" s="600">
        <v>50</v>
      </c>
      <c r="BQ571" s="598">
        <v>1.4052838673412029E-2</v>
      </c>
      <c r="BR571" s="601">
        <v>55</v>
      </c>
      <c r="BS571" s="598">
        <v>1.5458122540753232E-2</v>
      </c>
      <c r="BT571" s="600">
        <v>1</v>
      </c>
      <c r="BU571" s="598">
        <v>0.125</v>
      </c>
      <c r="BV571" s="600">
        <v>0</v>
      </c>
      <c r="BW571" s="598">
        <v>0</v>
      </c>
    </row>
    <row r="572" spans="1:75" s="4" customFormat="1" x14ac:dyDescent="0.2">
      <c r="A572" s="691" t="s">
        <v>219</v>
      </c>
      <c r="B572" s="691" t="s">
        <v>226</v>
      </c>
      <c r="C572" s="691" t="s">
        <v>225</v>
      </c>
      <c r="D572" s="691" t="s">
        <v>515</v>
      </c>
      <c r="E572" s="691" t="s">
        <v>504</v>
      </c>
      <c r="F572" s="691" t="s">
        <v>519</v>
      </c>
      <c r="G572" s="10" t="s">
        <v>321</v>
      </c>
      <c r="H572" s="720" t="s">
        <v>1109</v>
      </c>
      <c r="I572" s="720" t="s">
        <v>934</v>
      </c>
      <c r="J572" s="167"/>
      <c r="K572" s="692"/>
      <c r="L572" s="692"/>
      <c r="M572" s="693"/>
      <c r="N572" s="692"/>
      <c r="O572" s="692"/>
      <c r="P572" s="692"/>
      <c r="Q572" s="692"/>
      <c r="R572" s="692"/>
      <c r="S572" s="692"/>
      <c r="T572" s="692"/>
      <c r="U572" s="692"/>
      <c r="V572" s="692"/>
      <c r="W572" s="692"/>
      <c r="X572" s="692"/>
      <c r="Y572" s="633"/>
      <c r="Z572" s="694">
        <v>1</v>
      </c>
      <c r="AA572" s="600">
        <v>0</v>
      </c>
      <c r="AB572" s="600">
        <v>2</v>
      </c>
      <c r="AC572" s="123">
        <v>2</v>
      </c>
      <c r="AD572" s="601">
        <v>2227</v>
      </c>
      <c r="AE572" s="601">
        <v>674</v>
      </c>
      <c r="AF572" s="600">
        <v>1</v>
      </c>
      <c r="AG572" s="598">
        <v>0.5</v>
      </c>
      <c r="AH572" s="600">
        <v>0</v>
      </c>
      <c r="AI572" s="598"/>
      <c r="AJ572" s="598"/>
      <c r="AK572" s="600">
        <v>0</v>
      </c>
      <c r="AL572" s="598">
        <v>0</v>
      </c>
      <c r="AM572" s="600">
        <v>0</v>
      </c>
      <c r="AN572" s="598"/>
      <c r="AO572" s="600">
        <v>0</v>
      </c>
      <c r="AP572" s="598">
        <v>0</v>
      </c>
      <c r="AQ572" s="600">
        <v>0</v>
      </c>
      <c r="AR572" s="598">
        <v>0</v>
      </c>
      <c r="AS572" s="695">
        <v>2221</v>
      </c>
      <c r="AT572" s="600">
        <v>6</v>
      </c>
      <c r="AU572" s="602">
        <v>2.6942074539739562E-3</v>
      </c>
      <c r="AV572" s="601">
        <v>2227</v>
      </c>
      <c r="AW572" s="601">
        <v>3590</v>
      </c>
      <c r="AX572" s="598">
        <v>0.62033426183844009</v>
      </c>
      <c r="AY572" s="695">
        <v>2221</v>
      </c>
      <c r="AZ572" s="600">
        <v>6</v>
      </c>
      <c r="BA572" s="601">
        <v>2227</v>
      </c>
      <c r="BB572" s="601">
        <v>669</v>
      </c>
      <c r="BC572" s="598">
        <v>0.30121566861773974</v>
      </c>
      <c r="BD572" s="600">
        <v>5</v>
      </c>
      <c r="BE572" s="598">
        <v>0.83333333333333337</v>
      </c>
      <c r="BF572" s="601">
        <v>674</v>
      </c>
      <c r="BG572" s="598">
        <v>0.30264930399640771</v>
      </c>
      <c r="BH572" s="600">
        <v>2</v>
      </c>
      <c r="BI572" s="598">
        <v>2.967359050445104E-3</v>
      </c>
      <c r="BJ572" s="600">
        <v>1</v>
      </c>
      <c r="BK572" s="600"/>
      <c r="BL572" s="600">
        <v>1</v>
      </c>
      <c r="BM572" s="598">
        <v>0.5</v>
      </c>
      <c r="BN572" s="600">
        <v>6</v>
      </c>
      <c r="BO572" s="598">
        <v>8.9020771513353119E-3</v>
      </c>
      <c r="BP572" s="600">
        <v>24</v>
      </c>
      <c r="BQ572" s="598">
        <v>3.5608308605341248E-2</v>
      </c>
      <c r="BR572" s="601">
        <v>30</v>
      </c>
      <c r="BS572" s="598">
        <v>4.4510385756676561E-2</v>
      </c>
      <c r="BT572" s="600">
        <v>0</v>
      </c>
      <c r="BU572" s="598">
        <v>0</v>
      </c>
      <c r="BV572" s="600">
        <v>0</v>
      </c>
      <c r="BW572" s="598">
        <v>0</v>
      </c>
    </row>
    <row r="573" spans="1:75" s="4" customFormat="1" x14ac:dyDescent="0.2">
      <c r="A573" s="691" t="s">
        <v>219</v>
      </c>
      <c r="B573" s="691" t="s">
        <v>226</v>
      </c>
      <c r="C573" s="691" t="s">
        <v>222</v>
      </c>
      <c r="D573" s="691" t="s">
        <v>515</v>
      </c>
      <c r="E573" s="691" t="s">
        <v>504</v>
      </c>
      <c r="F573" s="691" t="s">
        <v>519</v>
      </c>
      <c r="G573" s="10" t="s">
        <v>321</v>
      </c>
      <c r="H573" s="720" t="s">
        <v>1109</v>
      </c>
      <c r="I573" s="720" t="s">
        <v>934</v>
      </c>
      <c r="J573" s="167"/>
      <c r="K573" s="692"/>
      <c r="L573" s="692"/>
      <c r="M573" s="693"/>
      <c r="N573" s="692"/>
      <c r="O573" s="692"/>
      <c r="P573" s="692"/>
      <c r="Q573" s="692"/>
      <c r="R573" s="692"/>
      <c r="S573" s="692"/>
      <c r="T573" s="692"/>
      <c r="U573" s="692"/>
      <c r="V573" s="692"/>
      <c r="W573" s="692"/>
      <c r="X573" s="692"/>
      <c r="Y573" s="633"/>
      <c r="Z573" s="694">
        <v>1</v>
      </c>
      <c r="AA573" s="600">
        <v>0</v>
      </c>
      <c r="AB573" s="600">
        <v>2</v>
      </c>
      <c r="AC573" s="123">
        <v>2</v>
      </c>
      <c r="AD573" s="601">
        <v>2348</v>
      </c>
      <c r="AE573" s="601">
        <v>681</v>
      </c>
      <c r="AF573" s="600">
        <v>2</v>
      </c>
      <c r="AG573" s="598">
        <v>1</v>
      </c>
      <c r="AH573" s="600">
        <v>0</v>
      </c>
      <c r="AI573" s="598"/>
      <c r="AJ573" s="598"/>
      <c r="AK573" s="600">
        <v>1</v>
      </c>
      <c r="AL573" s="598">
        <v>1</v>
      </c>
      <c r="AM573" s="600">
        <v>1</v>
      </c>
      <c r="AN573" s="598"/>
      <c r="AO573" s="600">
        <v>0</v>
      </c>
      <c r="AP573" s="598">
        <v>0</v>
      </c>
      <c r="AQ573" s="600">
        <v>0</v>
      </c>
      <c r="AR573" s="598">
        <v>0</v>
      </c>
      <c r="AS573" s="695">
        <v>2346</v>
      </c>
      <c r="AT573" s="600">
        <v>2</v>
      </c>
      <c r="AU573" s="602">
        <v>8.5178875638841568E-4</v>
      </c>
      <c r="AV573" s="601">
        <v>2348</v>
      </c>
      <c r="AW573" s="601">
        <v>3620</v>
      </c>
      <c r="AX573" s="598">
        <v>0.64861878453038679</v>
      </c>
      <c r="AY573" s="695">
        <v>2346</v>
      </c>
      <c r="AZ573" s="600">
        <v>2</v>
      </c>
      <c r="BA573" s="601">
        <v>2348</v>
      </c>
      <c r="BB573" s="601">
        <v>679</v>
      </c>
      <c r="BC573" s="598">
        <v>0.2894288150042626</v>
      </c>
      <c r="BD573" s="600">
        <v>2</v>
      </c>
      <c r="BE573" s="598">
        <v>1</v>
      </c>
      <c r="BF573" s="601">
        <v>681</v>
      </c>
      <c r="BG573" s="598">
        <v>0.29003407155025551</v>
      </c>
      <c r="BH573" s="600">
        <v>7</v>
      </c>
      <c r="BI573" s="598">
        <v>1.0279001468428781E-2</v>
      </c>
      <c r="BJ573" s="600">
        <v>5</v>
      </c>
      <c r="BK573" s="600"/>
      <c r="BL573" s="600">
        <v>5</v>
      </c>
      <c r="BM573" s="598">
        <v>0.7142857142857143</v>
      </c>
      <c r="BN573" s="600">
        <v>0</v>
      </c>
      <c r="BO573" s="598">
        <v>0</v>
      </c>
      <c r="BP573" s="600">
        <v>22</v>
      </c>
      <c r="BQ573" s="598">
        <v>3.2305433186490456E-2</v>
      </c>
      <c r="BR573" s="601">
        <v>22</v>
      </c>
      <c r="BS573" s="598">
        <v>3.2305433186490456E-2</v>
      </c>
      <c r="BT573" s="600">
        <v>0</v>
      </c>
      <c r="BU573" s="598">
        <v>0</v>
      </c>
      <c r="BV573" s="600">
        <v>0</v>
      </c>
      <c r="BW573" s="598">
        <v>0</v>
      </c>
    </row>
    <row r="574" spans="1:75" s="4" customFormat="1" x14ac:dyDescent="0.2">
      <c r="A574" s="691" t="s">
        <v>219</v>
      </c>
      <c r="B574" s="691" t="s">
        <v>226</v>
      </c>
      <c r="C574" s="691" t="s">
        <v>227</v>
      </c>
      <c r="D574" s="691" t="s">
        <v>515</v>
      </c>
      <c r="E574" s="691" t="s">
        <v>504</v>
      </c>
      <c r="F574" s="691" t="s">
        <v>519</v>
      </c>
      <c r="G574" s="10" t="s">
        <v>321</v>
      </c>
      <c r="H574" s="720" t="s">
        <v>1109</v>
      </c>
      <c r="I574" s="720" t="s">
        <v>934</v>
      </c>
      <c r="J574" s="167"/>
      <c r="K574" s="692"/>
      <c r="L574" s="692"/>
      <c r="M574" s="693"/>
      <c r="N574" s="692"/>
      <c r="O574" s="692"/>
      <c r="P574" s="692"/>
      <c r="Q574" s="692"/>
      <c r="R574" s="692"/>
      <c r="S574" s="692"/>
      <c r="T574" s="692"/>
      <c r="U574" s="692"/>
      <c r="V574" s="692"/>
      <c r="W574" s="692"/>
      <c r="X574" s="692"/>
      <c r="Y574" s="692" t="s">
        <v>510</v>
      </c>
      <c r="Z574" s="694">
        <v>2</v>
      </c>
      <c r="AA574" s="694">
        <v>2</v>
      </c>
      <c r="AB574" s="694">
        <v>2</v>
      </c>
      <c r="AC574" s="123">
        <v>1</v>
      </c>
      <c r="AD574" s="601">
        <v>2481.5</v>
      </c>
      <c r="AE574" s="601"/>
      <c r="AF574" s="694">
        <v>2</v>
      </c>
      <c r="AG574" s="598">
        <v>1</v>
      </c>
      <c r="AH574" s="600">
        <v>0</v>
      </c>
      <c r="AI574" s="598"/>
      <c r="AJ574" s="598"/>
      <c r="AK574" s="694">
        <v>2</v>
      </c>
      <c r="AL574" s="598">
        <v>1</v>
      </c>
      <c r="AM574" s="694">
        <v>2</v>
      </c>
      <c r="AN574" s="598"/>
      <c r="AO574" s="600">
        <v>0</v>
      </c>
      <c r="AP574" s="598">
        <v>0</v>
      </c>
      <c r="AQ574" s="600">
        <v>0</v>
      </c>
      <c r="AR574" s="598">
        <v>0</v>
      </c>
      <c r="AS574" s="695">
        <v>4960</v>
      </c>
      <c r="AT574" s="600">
        <v>3</v>
      </c>
      <c r="AU574" s="602">
        <v>6.0447310094700782E-4</v>
      </c>
      <c r="AV574" s="601">
        <v>4963</v>
      </c>
      <c r="AW574" s="601">
        <v>7450</v>
      </c>
      <c r="AX574" s="598">
        <v>0.66617449664429529</v>
      </c>
      <c r="AY574" s="601"/>
      <c r="AZ574" s="601"/>
      <c r="BA574" s="601"/>
      <c r="BB574" s="600"/>
      <c r="BC574" s="598"/>
      <c r="BD574" s="600"/>
      <c r="BE574" s="598"/>
      <c r="BF574" s="600"/>
      <c r="BG574" s="598"/>
      <c r="BH574" s="600" t="s">
        <v>323</v>
      </c>
      <c r="BI574" s="598"/>
      <c r="BJ574" s="600"/>
      <c r="BK574" s="600"/>
      <c r="BL574" s="600"/>
      <c r="BM574" s="598"/>
      <c r="BN574" s="600"/>
      <c r="BO574" s="598"/>
      <c r="BP574" s="600"/>
      <c r="BQ574" s="598"/>
      <c r="BR574" s="601"/>
      <c r="BS574" s="598"/>
      <c r="BT574" s="600">
        <v>1</v>
      </c>
      <c r="BU574" s="598">
        <v>0.5</v>
      </c>
      <c r="BV574" s="600">
        <v>1</v>
      </c>
      <c r="BW574" s="598">
        <v>0.5</v>
      </c>
    </row>
    <row r="575" spans="1:75" s="4" customFormat="1" x14ac:dyDescent="0.2">
      <c r="A575" s="691" t="s">
        <v>219</v>
      </c>
      <c r="B575" s="691" t="s">
        <v>226</v>
      </c>
      <c r="C575" s="691" t="s">
        <v>224</v>
      </c>
      <c r="D575" s="691" t="s">
        <v>515</v>
      </c>
      <c r="E575" s="691" t="s">
        <v>504</v>
      </c>
      <c r="F575" s="691" t="s">
        <v>519</v>
      </c>
      <c r="G575" s="10" t="s">
        <v>321</v>
      </c>
      <c r="H575" s="720" t="s">
        <v>1109</v>
      </c>
      <c r="I575" s="720" t="s">
        <v>934</v>
      </c>
      <c r="J575" s="167"/>
      <c r="K575" s="692"/>
      <c r="L575" s="692"/>
      <c r="M575" s="693"/>
      <c r="N575" s="692"/>
      <c r="O575" s="692"/>
      <c r="P575" s="692"/>
      <c r="Q575" s="692"/>
      <c r="R575" s="692"/>
      <c r="S575" s="692"/>
      <c r="T575" s="692"/>
      <c r="U575" s="692"/>
      <c r="V575" s="692"/>
      <c r="W575" s="692"/>
      <c r="X575" s="692"/>
      <c r="Y575" s="633"/>
      <c r="Z575" s="694">
        <v>4</v>
      </c>
      <c r="AA575" s="600">
        <v>0</v>
      </c>
      <c r="AB575" s="600">
        <v>10</v>
      </c>
      <c r="AC575" s="123">
        <v>2.5</v>
      </c>
      <c r="AD575" s="601">
        <v>2326</v>
      </c>
      <c r="AE575" s="601">
        <v>898.25</v>
      </c>
      <c r="AF575" s="600">
        <v>2</v>
      </c>
      <c r="AG575" s="598">
        <v>0.2</v>
      </c>
      <c r="AH575" s="600">
        <v>0</v>
      </c>
      <c r="AI575" s="598"/>
      <c r="AJ575" s="598"/>
      <c r="AK575" s="600">
        <v>2</v>
      </c>
      <c r="AL575" s="598">
        <v>0.5</v>
      </c>
      <c r="AM575" s="600">
        <v>2</v>
      </c>
      <c r="AN575" s="598"/>
      <c r="AO575" s="600">
        <v>0</v>
      </c>
      <c r="AP575" s="598">
        <v>0</v>
      </c>
      <c r="AQ575" s="600">
        <v>0</v>
      </c>
      <c r="AR575" s="598">
        <v>0</v>
      </c>
      <c r="AS575" s="695">
        <v>9300</v>
      </c>
      <c r="AT575" s="600">
        <v>4</v>
      </c>
      <c r="AU575" s="602">
        <v>4.299226139294927E-4</v>
      </c>
      <c r="AV575" s="601">
        <v>9304</v>
      </c>
      <c r="AW575" s="601">
        <v>13750</v>
      </c>
      <c r="AX575" s="598">
        <v>0.67665454545454551</v>
      </c>
      <c r="AY575" s="695">
        <v>9300</v>
      </c>
      <c r="AZ575" s="600">
        <v>4</v>
      </c>
      <c r="BA575" s="601">
        <v>9304</v>
      </c>
      <c r="BB575" s="601">
        <v>3584</v>
      </c>
      <c r="BC575" s="598">
        <v>0.38537634408602151</v>
      </c>
      <c r="BD575" s="600">
        <v>9</v>
      </c>
      <c r="BE575" s="598">
        <v>2.25</v>
      </c>
      <c r="BF575" s="601">
        <v>3593</v>
      </c>
      <c r="BG575" s="598">
        <v>0.38617798796216679</v>
      </c>
      <c r="BH575" s="600">
        <v>24</v>
      </c>
      <c r="BI575" s="598">
        <v>6.6796548844976341E-3</v>
      </c>
      <c r="BJ575" s="600">
        <v>19</v>
      </c>
      <c r="BK575" s="600">
        <v>5</v>
      </c>
      <c r="BL575" s="600">
        <v>24</v>
      </c>
      <c r="BM575" s="598">
        <v>1</v>
      </c>
      <c r="BN575" s="600">
        <v>5</v>
      </c>
      <c r="BO575" s="598">
        <v>1.3915947676036739E-3</v>
      </c>
      <c r="BP575" s="600">
        <v>18</v>
      </c>
      <c r="BQ575" s="598">
        <v>5.0097411633732254E-3</v>
      </c>
      <c r="BR575" s="601">
        <v>23</v>
      </c>
      <c r="BS575" s="598">
        <v>6.4013359309768999E-3</v>
      </c>
      <c r="BT575" s="600">
        <v>2</v>
      </c>
      <c r="BU575" s="598">
        <v>0.2</v>
      </c>
      <c r="BV575" s="600">
        <v>1</v>
      </c>
      <c r="BW575" s="598">
        <v>0.25</v>
      </c>
    </row>
    <row r="576" spans="1:75" s="4" customFormat="1" x14ac:dyDescent="0.2">
      <c r="A576" s="691" t="s">
        <v>228</v>
      </c>
      <c r="B576" s="691" t="s">
        <v>229</v>
      </c>
      <c r="C576" s="691" t="s">
        <v>502</v>
      </c>
      <c r="D576" s="691" t="s">
        <v>509</v>
      </c>
      <c r="E576" s="691" t="s">
        <v>504</v>
      </c>
      <c r="F576" s="691" t="s">
        <v>519</v>
      </c>
      <c r="G576" s="10" t="s">
        <v>319</v>
      </c>
      <c r="H576" s="720" t="s">
        <v>1112</v>
      </c>
      <c r="I576" s="720" t="s">
        <v>934</v>
      </c>
      <c r="J576" s="167"/>
      <c r="K576" s="692" t="s">
        <v>1211</v>
      </c>
      <c r="L576" s="692"/>
      <c r="M576" s="693">
        <v>0.53125</v>
      </c>
      <c r="N576" s="692" t="s">
        <v>1211</v>
      </c>
      <c r="O576" s="692"/>
      <c r="P576" s="692" t="s">
        <v>1211</v>
      </c>
      <c r="Q576" s="692"/>
      <c r="R576" s="692" t="s">
        <v>1217</v>
      </c>
      <c r="S576" s="696">
        <v>5556</v>
      </c>
      <c r="T576" s="696">
        <v>45</v>
      </c>
      <c r="U576" s="696">
        <v>19</v>
      </c>
      <c r="V576" s="696">
        <v>100</v>
      </c>
      <c r="W576" s="696">
        <v>65</v>
      </c>
      <c r="X576" s="696">
        <v>11</v>
      </c>
      <c r="Y576" s="633"/>
      <c r="Z576" s="694">
        <v>1</v>
      </c>
      <c r="AA576" s="600">
        <v>0</v>
      </c>
      <c r="AB576" s="600">
        <v>4</v>
      </c>
      <c r="AC576" s="123">
        <v>4</v>
      </c>
      <c r="AD576" s="601">
        <v>5556</v>
      </c>
      <c r="AE576" s="601">
        <v>3148</v>
      </c>
      <c r="AF576" s="600">
        <v>2</v>
      </c>
      <c r="AG576" s="598">
        <v>0.5</v>
      </c>
      <c r="AH576" s="600">
        <v>2</v>
      </c>
      <c r="AI576" s="598" t="s">
        <v>1215</v>
      </c>
      <c r="AJ576" s="598" t="s">
        <v>434</v>
      </c>
      <c r="AK576" s="600">
        <v>1</v>
      </c>
      <c r="AL576" s="598">
        <v>1</v>
      </c>
      <c r="AM576" s="600">
        <v>1</v>
      </c>
      <c r="AN576" s="598"/>
      <c r="AO576" s="600"/>
      <c r="AP576" s="598"/>
      <c r="AQ576" s="600"/>
      <c r="AR576" s="598"/>
      <c r="AS576" s="695">
        <v>5500</v>
      </c>
      <c r="AT576" s="600">
        <v>56</v>
      </c>
      <c r="AU576" s="602">
        <v>1.0079193664506839E-2</v>
      </c>
      <c r="AV576" s="601">
        <v>5556</v>
      </c>
      <c r="AW576" s="601">
        <v>8580</v>
      </c>
      <c r="AX576" s="598">
        <v>0.64755244755244756</v>
      </c>
      <c r="AY576" s="695">
        <v>5500</v>
      </c>
      <c r="AZ576" s="600">
        <v>56</v>
      </c>
      <c r="BA576" s="601">
        <v>5556</v>
      </c>
      <c r="BB576" s="601">
        <v>3111</v>
      </c>
      <c r="BC576" s="598">
        <v>0.5656363636363636</v>
      </c>
      <c r="BD576" s="600">
        <v>37</v>
      </c>
      <c r="BE576" s="598">
        <v>0.6607142857142857</v>
      </c>
      <c r="BF576" s="601">
        <v>3148</v>
      </c>
      <c r="BG576" s="598">
        <v>0.56659467242620587</v>
      </c>
      <c r="BH576" s="600">
        <v>100</v>
      </c>
      <c r="BI576" s="598">
        <v>3.176620076238882E-2</v>
      </c>
      <c r="BJ576" s="600">
        <v>65</v>
      </c>
      <c r="BK576" s="600">
        <v>11</v>
      </c>
      <c r="BL576" s="600">
        <v>76</v>
      </c>
      <c r="BM576" s="598">
        <v>0.76</v>
      </c>
      <c r="BN576" s="600">
        <v>7</v>
      </c>
      <c r="BO576" s="598">
        <v>2.2236340533672173E-3</v>
      </c>
      <c r="BP576" s="600">
        <v>66</v>
      </c>
      <c r="BQ576" s="598">
        <v>2.0965692503176619E-2</v>
      </c>
      <c r="BR576" s="601">
        <v>73</v>
      </c>
      <c r="BS576" s="598">
        <v>2.3189326556543838E-2</v>
      </c>
      <c r="BT576" s="600">
        <v>0</v>
      </c>
      <c r="BU576" s="598">
        <v>0</v>
      </c>
      <c r="BV576" s="600">
        <v>0</v>
      </c>
      <c r="BW576" s="598">
        <v>0</v>
      </c>
    </row>
    <row r="577" spans="1:75" s="4" customFormat="1" x14ac:dyDescent="0.2">
      <c r="A577" s="691" t="s">
        <v>228</v>
      </c>
      <c r="B577" s="691" t="s">
        <v>229</v>
      </c>
      <c r="C577" s="691" t="s">
        <v>502</v>
      </c>
      <c r="D577" s="691" t="s">
        <v>515</v>
      </c>
      <c r="E577" s="691" t="s">
        <v>504</v>
      </c>
      <c r="F577" s="691" t="s">
        <v>519</v>
      </c>
      <c r="G577" s="10" t="s">
        <v>319</v>
      </c>
      <c r="H577" s="720" t="s">
        <v>1112</v>
      </c>
      <c r="I577" s="720" t="s">
        <v>934</v>
      </c>
      <c r="J577" s="167"/>
      <c r="K577" s="692"/>
      <c r="L577" s="692"/>
      <c r="M577" s="693"/>
      <c r="N577" s="692"/>
      <c r="O577" s="692"/>
      <c r="P577" s="692"/>
      <c r="Q577" s="692"/>
      <c r="R577" s="692"/>
      <c r="S577" s="692"/>
      <c r="T577" s="692"/>
      <c r="U577" s="692"/>
      <c r="V577" s="692"/>
      <c r="W577" s="692"/>
      <c r="X577" s="692"/>
      <c r="Y577" s="633" t="s">
        <v>1210</v>
      </c>
      <c r="Z577" s="694">
        <v>6</v>
      </c>
      <c r="AA577" s="600">
        <v>0</v>
      </c>
      <c r="AB577" s="600">
        <v>19</v>
      </c>
      <c r="AC577" s="123">
        <v>3.1666666666666665</v>
      </c>
      <c r="AD577" s="601">
        <v>926</v>
      </c>
      <c r="AE577" s="601">
        <v>524.66666666666663</v>
      </c>
      <c r="AF577" s="600">
        <v>3</v>
      </c>
      <c r="AG577" s="598">
        <v>0.15789473684210525</v>
      </c>
      <c r="AH577" s="600">
        <v>2</v>
      </c>
      <c r="AI577" s="598"/>
      <c r="AJ577" s="598"/>
      <c r="AK577" s="600">
        <v>3</v>
      </c>
      <c r="AL577" s="598">
        <v>0.5</v>
      </c>
      <c r="AM577" s="600">
        <v>3</v>
      </c>
      <c r="AN577" s="598">
        <v>0.5714285714285714</v>
      </c>
      <c r="AO577" s="600">
        <v>0</v>
      </c>
      <c r="AP577" s="598">
        <v>0</v>
      </c>
      <c r="AQ577" s="600">
        <v>0</v>
      </c>
      <c r="AR577" s="598">
        <v>0</v>
      </c>
      <c r="AS577" s="695">
        <v>5500</v>
      </c>
      <c r="AT577" s="600">
        <v>56</v>
      </c>
      <c r="AU577" s="602">
        <v>1.0079193664506839E-2</v>
      </c>
      <c r="AV577" s="601">
        <v>5556</v>
      </c>
      <c r="AW577" s="601">
        <v>8580</v>
      </c>
      <c r="AX577" s="598">
        <v>0.64755244755244756</v>
      </c>
      <c r="AY577" s="695">
        <v>5500</v>
      </c>
      <c r="AZ577" s="600">
        <v>56</v>
      </c>
      <c r="BA577" s="601">
        <v>5556</v>
      </c>
      <c r="BB577" s="601">
        <v>3111</v>
      </c>
      <c r="BC577" s="598">
        <v>0.5656363636363636</v>
      </c>
      <c r="BD577" s="600">
        <v>37</v>
      </c>
      <c r="BE577" s="598">
        <v>0.6607142857142857</v>
      </c>
      <c r="BF577" s="601">
        <v>3148</v>
      </c>
      <c r="BG577" s="598">
        <v>0.56659467242620587</v>
      </c>
      <c r="BH577" s="600">
        <v>100</v>
      </c>
      <c r="BI577" s="598">
        <v>3.176620076238882E-2</v>
      </c>
      <c r="BJ577" s="600">
        <v>65</v>
      </c>
      <c r="BK577" s="600">
        <v>11</v>
      </c>
      <c r="BL577" s="600">
        <v>76</v>
      </c>
      <c r="BM577" s="598">
        <v>0.76</v>
      </c>
      <c r="BN577" s="600">
        <v>18</v>
      </c>
      <c r="BO577" s="598">
        <v>5.7179161372299869E-3</v>
      </c>
      <c r="BP577" s="600">
        <v>10</v>
      </c>
      <c r="BQ577" s="598">
        <v>3.1766200762388818E-3</v>
      </c>
      <c r="BR577" s="601">
        <v>28</v>
      </c>
      <c r="BS577" s="598">
        <v>8.8945362134688691E-3</v>
      </c>
      <c r="BT577" s="600">
        <v>6</v>
      </c>
      <c r="BU577" s="598">
        <v>0.31578947368421051</v>
      </c>
      <c r="BV577" s="600">
        <v>2</v>
      </c>
      <c r="BW577" s="598">
        <v>0.33333333333333331</v>
      </c>
    </row>
    <row r="578" spans="1:75" s="4" customFormat="1" x14ac:dyDescent="0.2">
      <c r="A578" s="691" t="s">
        <v>1398</v>
      </c>
      <c r="B578" s="691" t="s">
        <v>230</v>
      </c>
      <c r="C578" s="691" t="s">
        <v>231</v>
      </c>
      <c r="D578" s="691" t="s">
        <v>503</v>
      </c>
      <c r="E578" s="691" t="s">
        <v>504</v>
      </c>
      <c r="F578" s="691" t="s">
        <v>519</v>
      </c>
      <c r="G578" s="691" t="s">
        <v>315</v>
      </c>
      <c r="H578" s="720" t="s">
        <v>1110</v>
      </c>
      <c r="I578" s="720" t="s">
        <v>935</v>
      </c>
      <c r="J578" s="720" t="s">
        <v>936</v>
      </c>
      <c r="K578" s="692"/>
      <c r="L578" s="692"/>
      <c r="M578" s="693"/>
      <c r="N578" s="692"/>
      <c r="O578" s="692"/>
      <c r="P578" s="692"/>
      <c r="Q578" s="692"/>
      <c r="R578" s="692"/>
      <c r="S578" s="692"/>
      <c r="T578" s="692"/>
      <c r="U578" s="692"/>
      <c r="V578" s="692"/>
      <c r="W578" s="692"/>
      <c r="X578" s="692"/>
      <c r="Y578" s="633"/>
      <c r="Z578" s="634">
        <v>2</v>
      </c>
      <c r="AA578" s="600">
        <v>0</v>
      </c>
      <c r="AB578" s="600">
        <v>4</v>
      </c>
      <c r="AC578" s="123">
        <v>2</v>
      </c>
      <c r="AD578" s="601">
        <v>10706</v>
      </c>
      <c r="AE578" s="601">
        <v>4213</v>
      </c>
      <c r="AF578" s="600"/>
      <c r="AG578" s="598"/>
      <c r="AH578" s="600"/>
      <c r="AI578" s="598"/>
      <c r="AJ578" s="598"/>
      <c r="AK578" s="600"/>
      <c r="AL578" s="598"/>
      <c r="AM578" s="600"/>
      <c r="AN578" s="598"/>
      <c r="AO578" s="600">
        <v>2</v>
      </c>
      <c r="AP578" s="598">
        <v>0.5</v>
      </c>
      <c r="AQ578" s="600">
        <v>2</v>
      </c>
      <c r="AR578" s="598">
        <v>1</v>
      </c>
      <c r="AS578" s="695">
        <v>21412</v>
      </c>
      <c r="AT578" s="600"/>
      <c r="AU578" s="602"/>
      <c r="AV578" s="601">
        <v>21412</v>
      </c>
      <c r="AW578" s="601"/>
      <c r="AX578" s="598"/>
      <c r="AY578" s="695">
        <v>21412</v>
      </c>
      <c r="AZ578" s="600"/>
      <c r="BA578" s="601">
        <v>21412</v>
      </c>
      <c r="BB578" s="601">
        <v>8426</v>
      </c>
      <c r="BC578" s="598">
        <v>0.39351765365215768</v>
      </c>
      <c r="BD578" s="600"/>
      <c r="BE578" s="598"/>
      <c r="BF578" s="601">
        <v>8426</v>
      </c>
      <c r="BG578" s="598">
        <v>0.39351765365215768</v>
      </c>
      <c r="BH578" s="600">
        <v>83</v>
      </c>
      <c r="BI578" s="598">
        <v>9.850462853073819E-3</v>
      </c>
      <c r="BJ578" s="600">
        <v>83</v>
      </c>
      <c r="BK578" s="600"/>
      <c r="BL578" s="600">
        <v>83</v>
      </c>
      <c r="BM578" s="598">
        <v>1</v>
      </c>
      <c r="BN578" s="600">
        <v>4</v>
      </c>
      <c r="BO578" s="598">
        <v>4.7472110135295516E-4</v>
      </c>
      <c r="BP578" s="600">
        <v>715</v>
      </c>
      <c r="BQ578" s="598">
        <v>8.4856396866840725E-2</v>
      </c>
      <c r="BR578" s="601">
        <v>719</v>
      </c>
      <c r="BS578" s="598">
        <v>8.533111796819369E-2</v>
      </c>
      <c r="BT578" s="600">
        <v>3</v>
      </c>
      <c r="BU578" s="598">
        <v>0.75</v>
      </c>
      <c r="BV578" s="600">
        <v>1</v>
      </c>
      <c r="BW578" s="598">
        <v>0.5</v>
      </c>
    </row>
    <row r="579" spans="1:75" s="4" customFormat="1" x14ac:dyDescent="0.2">
      <c r="A579" s="691" t="s">
        <v>1398</v>
      </c>
      <c r="B579" s="691" t="s">
        <v>230</v>
      </c>
      <c r="C579" s="691" t="s">
        <v>232</v>
      </c>
      <c r="D579" s="691" t="s">
        <v>503</v>
      </c>
      <c r="E579" s="691" t="s">
        <v>504</v>
      </c>
      <c r="F579" s="691" t="s">
        <v>519</v>
      </c>
      <c r="G579" s="691" t="s">
        <v>315</v>
      </c>
      <c r="H579" s="720" t="s">
        <v>1110</v>
      </c>
      <c r="I579" s="720" t="s">
        <v>935</v>
      </c>
      <c r="J579" s="720" t="s">
        <v>936</v>
      </c>
      <c r="K579" s="692"/>
      <c r="L579" s="692"/>
      <c r="M579" s="693"/>
      <c r="N579" s="692"/>
      <c r="O579" s="692"/>
      <c r="P579" s="692"/>
      <c r="Q579" s="692"/>
      <c r="R579" s="692"/>
      <c r="S579" s="692"/>
      <c r="T579" s="692"/>
      <c r="U579" s="692"/>
      <c r="V579" s="692"/>
      <c r="W579" s="692"/>
      <c r="X579" s="692"/>
      <c r="Y579" s="633"/>
      <c r="Z579" s="634">
        <v>3</v>
      </c>
      <c r="AA579" s="600">
        <v>0</v>
      </c>
      <c r="AB579" s="600">
        <v>7</v>
      </c>
      <c r="AC579" s="123">
        <v>2.3333333333333335</v>
      </c>
      <c r="AD579" s="601">
        <v>11201</v>
      </c>
      <c r="AE579" s="601">
        <v>3985.3333333333335</v>
      </c>
      <c r="AF579" s="600"/>
      <c r="AG579" s="598"/>
      <c r="AH579" s="600"/>
      <c r="AI579" s="598"/>
      <c r="AJ579" s="598"/>
      <c r="AK579" s="600"/>
      <c r="AL579" s="598"/>
      <c r="AM579" s="600"/>
      <c r="AN579" s="598"/>
      <c r="AO579" s="600">
        <v>3</v>
      </c>
      <c r="AP579" s="598">
        <v>0.42857142857142855</v>
      </c>
      <c r="AQ579" s="600">
        <v>3</v>
      </c>
      <c r="AR579" s="598">
        <v>1</v>
      </c>
      <c r="AS579" s="695">
        <v>33603</v>
      </c>
      <c r="AT579" s="600"/>
      <c r="AU579" s="602"/>
      <c r="AV579" s="601">
        <v>33603</v>
      </c>
      <c r="AW579" s="601"/>
      <c r="AX579" s="598"/>
      <c r="AY579" s="695">
        <v>33603</v>
      </c>
      <c r="AZ579" s="600"/>
      <c r="BA579" s="601">
        <v>33603</v>
      </c>
      <c r="BB579" s="601">
        <v>11956</v>
      </c>
      <c r="BC579" s="598">
        <v>0.35580156533642832</v>
      </c>
      <c r="BD579" s="600"/>
      <c r="BE579" s="598"/>
      <c r="BF579" s="601">
        <v>11956</v>
      </c>
      <c r="BG579" s="598">
        <v>0.35580156533642832</v>
      </c>
      <c r="BH579" s="600">
        <v>74</v>
      </c>
      <c r="BI579" s="598">
        <v>6.1893609902977584E-3</v>
      </c>
      <c r="BJ579" s="600">
        <v>74</v>
      </c>
      <c r="BK579" s="600"/>
      <c r="BL579" s="600">
        <v>74</v>
      </c>
      <c r="BM579" s="598">
        <v>1</v>
      </c>
      <c r="BN579" s="600">
        <v>48</v>
      </c>
      <c r="BO579" s="598">
        <v>4.0147206423553029E-3</v>
      </c>
      <c r="BP579" s="600">
        <v>882</v>
      </c>
      <c r="BQ579" s="598">
        <v>7.3770491803278687E-2</v>
      </c>
      <c r="BR579" s="601">
        <v>930</v>
      </c>
      <c r="BS579" s="598">
        <v>7.7785212445633994E-2</v>
      </c>
      <c r="BT579" s="600">
        <v>2</v>
      </c>
      <c r="BU579" s="598">
        <v>0.2857142857142857</v>
      </c>
      <c r="BV579" s="600">
        <v>2</v>
      </c>
      <c r="BW579" s="598">
        <v>0.66666666666666663</v>
      </c>
    </row>
    <row r="580" spans="1:75" s="4" customFormat="1" x14ac:dyDescent="0.2">
      <c r="A580" s="691" t="s">
        <v>1398</v>
      </c>
      <c r="B580" s="691" t="s">
        <v>230</v>
      </c>
      <c r="C580" s="691" t="s">
        <v>233</v>
      </c>
      <c r="D580" s="691" t="s">
        <v>503</v>
      </c>
      <c r="E580" s="691" t="s">
        <v>504</v>
      </c>
      <c r="F580" s="691" t="s">
        <v>519</v>
      </c>
      <c r="G580" s="691" t="s">
        <v>315</v>
      </c>
      <c r="H580" s="720" t="s">
        <v>1110</v>
      </c>
      <c r="I580" s="720" t="s">
        <v>935</v>
      </c>
      <c r="J580" s="720" t="s">
        <v>936</v>
      </c>
      <c r="K580" s="692"/>
      <c r="L580" s="692"/>
      <c r="M580" s="693"/>
      <c r="N580" s="692"/>
      <c r="O580" s="692"/>
      <c r="P580" s="692"/>
      <c r="Q580" s="692"/>
      <c r="R580" s="692"/>
      <c r="S580" s="692"/>
      <c r="T580" s="692"/>
      <c r="U580" s="692"/>
      <c r="V580" s="692"/>
      <c r="W580" s="692"/>
      <c r="X580" s="692"/>
      <c r="Y580" s="633"/>
      <c r="Z580" s="634">
        <v>1</v>
      </c>
      <c r="AA580" s="600">
        <v>0</v>
      </c>
      <c r="AB580" s="600">
        <v>3</v>
      </c>
      <c r="AC580" s="123">
        <v>3</v>
      </c>
      <c r="AD580" s="601">
        <v>14601</v>
      </c>
      <c r="AE580" s="601">
        <v>5587</v>
      </c>
      <c r="AF580" s="600"/>
      <c r="AG580" s="598"/>
      <c r="AH580" s="600"/>
      <c r="AI580" s="598"/>
      <c r="AJ580" s="598"/>
      <c r="AK580" s="600"/>
      <c r="AL580" s="598"/>
      <c r="AM580" s="600"/>
      <c r="AN580" s="598"/>
      <c r="AO580" s="600">
        <v>1</v>
      </c>
      <c r="AP580" s="598">
        <v>0.33333333333333331</v>
      </c>
      <c r="AQ580" s="600">
        <v>1</v>
      </c>
      <c r="AR580" s="598">
        <v>1</v>
      </c>
      <c r="AS580" s="695">
        <v>14601</v>
      </c>
      <c r="AT580" s="600"/>
      <c r="AU580" s="602"/>
      <c r="AV580" s="601">
        <v>14601</v>
      </c>
      <c r="AW580" s="601"/>
      <c r="AX580" s="598"/>
      <c r="AY580" s="695">
        <v>14601</v>
      </c>
      <c r="AZ580" s="600"/>
      <c r="BA580" s="601">
        <v>14601</v>
      </c>
      <c r="BB580" s="601">
        <v>5587</v>
      </c>
      <c r="BC580" s="598">
        <v>0.38264502431340319</v>
      </c>
      <c r="BD580" s="600"/>
      <c r="BE580" s="598"/>
      <c r="BF580" s="601">
        <v>5587</v>
      </c>
      <c r="BG580" s="598">
        <v>0.38264502431340319</v>
      </c>
      <c r="BH580" s="600">
        <v>40</v>
      </c>
      <c r="BI580" s="598">
        <v>7.1594773581528546E-3</v>
      </c>
      <c r="BJ580" s="600">
        <v>40</v>
      </c>
      <c r="BK580" s="600"/>
      <c r="BL580" s="600">
        <v>40</v>
      </c>
      <c r="BM580" s="598">
        <v>1</v>
      </c>
      <c r="BN580" s="600">
        <v>36</v>
      </c>
      <c r="BO580" s="598">
        <v>6.4435296223375694E-3</v>
      </c>
      <c r="BP580" s="600">
        <v>591</v>
      </c>
      <c r="BQ580" s="598">
        <v>0.10578127796670843</v>
      </c>
      <c r="BR580" s="601">
        <v>627</v>
      </c>
      <c r="BS580" s="598">
        <v>0.112224807589046</v>
      </c>
      <c r="BT580" s="600">
        <v>1</v>
      </c>
      <c r="BU580" s="598">
        <v>0.33333333333333331</v>
      </c>
      <c r="BV580" s="600">
        <v>0</v>
      </c>
      <c r="BW580" s="598">
        <v>0</v>
      </c>
    </row>
    <row r="581" spans="1:75" s="4" customFormat="1" x14ac:dyDescent="0.2">
      <c r="A581" s="691" t="s">
        <v>1398</v>
      </c>
      <c r="B581" s="691" t="s">
        <v>230</v>
      </c>
      <c r="C581" s="691" t="s">
        <v>234</v>
      </c>
      <c r="D581" s="691" t="s">
        <v>503</v>
      </c>
      <c r="E581" s="691" t="s">
        <v>504</v>
      </c>
      <c r="F581" s="691" t="s">
        <v>519</v>
      </c>
      <c r="G581" s="691" t="s">
        <v>315</v>
      </c>
      <c r="H581" s="720" t="s">
        <v>1110</v>
      </c>
      <c r="I581" s="720" t="s">
        <v>935</v>
      </c>
      <c r="J581" s="720" t="s">
        <v>936</v>
      </c>
      <c r="K581" s="692"/>
      <c r="L581" s="692"/>
      <c r="M581" s="693"/>
      <c r="N581" s="692"/>
      <c r="O581" s="692"/>
      <c r="P581" s="692"/>
      <c r="Q581" s="692"/>
      <c r="R581" s="692"/>
      <c r="S581" s="692"/>
      <c r="T581" s="692"/>
      <c r="U581" s="692"/>
      <c r="V581" s="692"/>
      <c r="W581" s="692"/>
      <c r="X581" s="692"/>
      <c r="Y581" s="633"/>
      <c r="Z581" s="634">
        <v>1</v>
      </c>
      <c r="AA581" s="600">
        <v>0</v>
      </c>
      <c r="AB581" s="600">
        <v>5</v>
      </c>
      <c r="AC581" s="123">
        <v>5</v>
      </c>
      <c r="AD581" s="601">
        <v>14152</v>
      </c>
      <c r="AE581" s="601">
        <v>5945</v>
      </c>
      <c r="AF581" s="600"/>
      <c r="AG581" s="598"/>
      <c r="AH581" s="600"/>
      <c r="AI581" s="598"/>
      <c r="AJ581" s="598"/>
      <c r="AK581" s="600"/>
      <c r="AL581" s="598"/>
      <c r="AM581" s="600"/>
      <c r="AN581" s="598"/>
      <c r="AO581" s="600">
        <v>1</v>
      </c>
      <c r="AP581" s="598">
        <v>0.2</v>
      </c>
      <c r="AQ581" s="600">
        <v>1</v>
      </c>
      <c r="AR581" s="598">
        <v>1</v>
      </c>
      <c r="AS581" s="695">
        <v>14152</v>
      </c>
      <c r="AT581" s="600"/>
      <c r="AU581" s="602"/>
      <c r="AV581" s="601">
        <v>14152</v>
      </c>
      <c r="AW581" s="601"/>
      <c r="AX581" s="598"/>
      <c r="AY581" s="695">
        <v>14152</v>
      </c>
      <c r="AZ581" s="600"/>
      <c r="BA581" s="601">
        <v>14152</v>
      </c>
      <c r="BB581" s="601">
        <v>5945</v>
      </c>
      <c r="BC581" s="598">
        <v>0.42008196721311475</v>
      </c>
      <c r="BD581" s="600"/>
      <c r="BE581" s="598"/>
      <c r="BF581" s="601">
        <v>5945</v>
      </c>
      <c r="BG581" s="598">
        <v>0.42008196721311475</v>
      </c>
      <c r="BH581" s="600">
        <v>40</v>
      </c>
      <c r="BI581" s="598">
        <v>6.7283431455004202E-3</v>
      </c>
      <c r="BJ581" s="600">
        <v>40</v>
      </c>
      <c r="BK581" s="600"/>
      <c r="BL581" s="600">
        <v>40</v>
      </c>
      <c r="BM581" s="598">
        <v>1</v>
      </c>
      <c r="BN581" s="600">
        <v>81</v>
      </c>
      <c r="BO581" s="598">
        <v>1.3624894869638351E-2</v>
      </c>
      <c r="BP581" s="600">
        <v>420</v>
      </c>
      <c r="BQ581" s="598">
        <v>7.0647603027754413E-2</v>
      </c>
      <c r="BR581" s="601">
        <v>501</v>
      </c>
      <c r="BS581" s="598">
        <v>8.4272497897392773E-2</v>
      </c>
      <c r="BT581" s="600">
        <v>1</v>
      </c>
      <c r="BU581" s="598">
        <v>0.2</v>
      </c>
      <c r="BV581" s="600">
        <v>0</v>
      </c>
      <c r="BW581" s="598">
        <v>0</v>
      </c>
    </row>
    <row r="582" spans="1:75" s="4" customFormat="1" x14ac:dyDescent="0.2">
      <c r="A582" s="691" t="s">
        <v>1398</v>
      </c>
      <c r="B582" s="691" t="s">
        <v>1399</v>
      </c>
      <c r="C582" s="691" t="s">
        <v>502</v>
      </c>
      <c r="D582" s="691" t="s">
        <v>507</v>
      </c>
      <c r="E582" s="691" t="s">
        <v>504</v>
      </c>
      <c r="F582" s="691" t="s">
        <v>519</v>
      </c>
      <c r="G582" s="691" t="s">
        <v>315</v>
      </c>
      <c r="H582" s="720" t="s">
        <v>1110</v>
      </c>
      <c r="I582" s="720" t="s">
        <v>935</v>
      </c>
      <c r="J582" s="720" t="s">
        <v>936</v>
      </c>
      <c r="K582" s="692"/>
      <c r="L582" s="692"/>
      <c r="M582" s="693"/>
      <c r="N582" s="692"/>
      <c r="O582" s="692"/>
      <c r="P582" s="692"/>
      <c r="Q582" s="692"/>
      <c r="R582" s="692"/>
      <c r="S582" s="692"/>
      <c r="T582" s="692"/>
      <c r="U582" s="692"/>
      <c r="V582" s="692"/>
      <c r="W582" s="692"/>
      <c r="X582" s="692"/>
      <c r="Y582" s="633" t="s">
        <v>1210</v>
      </c>
      <c r="Z582" s="634">
        <v>5</v>
      </c>
      <c r="AA582" s="600">
        <v>0</v>
      </c>
      <c r="AB582" s="600">
        <v>13</v>
      </c>
      <c r="AC582" s="123">
        <v>2.6</v>
      </c>
      <c r="AD582" s="601">
        <v>7730.6</v>
      </c>
      <c r="AE582" s="601">
        <v>3063.4</v>
      </c>
      <c r="AF582" s="600"/>
      <c r="AG582" s="598"/>
      <c r="AH582" s="600"/>
      <c r="AI582" s="598"/>
      <c r="AJ582" s="598"/>
      <c r="AK582" s="600"/>
      <c r="AL582" s="598"/>
      <c r="AM582" s="600"/>
      <c r="AN582" s="598"/>
      <c r="AO582" s="600">
        <v>4</v>
      </c>
      <c r="AP582" s="598">
        <v>0.30769230769230771</v>
      </c>
      <c r="AQ582" s="600">
        <v>4</v>
      </c>
      <c r="AR582" s="598">
        <v>0.8</v>
      </c>
      <c r="AS582" s="695">
        <v>38614</v>
      </c>
      <c r="AT582" s="600">
        <v>39</v>
      </c>
      <c r="AU582" s="602">
        <v>1.0089773109461103E-3</v>
      </c>
      <c r="AV582" s="601">
        <v>38653</v>
      </c>
      <c r="AW582" s="601">
        <v>60700</v>
      </c>
      <c r="AX582" s="598">
        <v>0.63678747940691927</v>
      </c>
      <c r="AY582" s="695">
        <v>38614</v>
      </c>
      <c r="AZ582" s="600">
        <v>39</v>
      </c>
      <c r="BA582" s="601">
        <v>38653</v>
      </c>
      <c r="BB582" s="601">
        <v>15280</v>
      </c>
      <c r="BC582" s="598">
        <v>0.39571140001035893</v>
      </c>
      <c r="BD582" s="600">
        <v>37</v>
      </c>
      <c r="BE582" s="598">
        <v>0.94871794871794868</v>
      </c>
      <c r="BF582" s="601">
        <v>15317</v>
      </c>
      <c r="BG582" s="598">
        <v>0.39626937107080951</v>
      </c>
      <c r="BH582" s="600">
        <v>128</v>
      </c>
      <c r="BI582" s="598">
        <v>8.3567278187634646E-3</v>
      </c>
      <c r="BJ582" s="600"/>
      <c r="BK582" s="600"/>
      <c r="BL582" s="600">
        <v>128</v>
      </c>
      <c r="BM582" s="598">
        <v>1</v>
      </c>
      <c r="BN582" s="600">
        <v>29</v>
      </c>
      <c r="BO582" s="598">
        <v>1.8933211464385977E-3</v>
      </c>
      <c r="BP582" s="600">
        <v>977</v>
      </c>
      <c r="BQ582" s="598">
        <v>6.3785336554155511E-2</v>
      </c>
      <c r="BR582" s="601">
        <v>1006</v>
      </c>
      <c r="BS582" s="598">
        <v>6.5678657700594112E-2</v>
      </c>
      <c r="BT582" s="600">
        <v>5</v>
      </c>
      <c r="BU582" s="598">
        <v>0.38461538461538464</v>
      </c>
      <c r="BV582" s="600">
        <v>2</v>
      </c>
      <c r="BW582" s="598">
        <v>0.4</v>
      </c>
    </row>
    <row r="583" spans="1:75" s="4" customFormat="1" x14ac:dyDescent="0.2">
      <c r="A583" s="691" t="s">
        <v>1398</v>
      </c>
      <c r="B583" s="691" t="s">
        <v>1400</v>
      </c>
      <c r="C583" s="691" t="s">
        <v>502</v>
      </c>
      <c r="D583" s="691" t="s">
        <v>507</v>
      </c>
      <c r="E583" s="691" t="s">
        <v>504</v>
      </c>
      <c r="F583" s="691" t="s">
        <v>519</v>
      </c>
      <c r="G583" s="691" t="s">
        <v>315</v>
      </c>
      <c r="H583" s="720" t="s">
        <v>1110</v>
      </c>
      <c r="I583" s="720" t="s">
        <v>935</v>
      </c>
      <c r="J583" s="720" t="s">
        <v>936</v>
      </c>
      <c r="K583" s="692"/>
      <c r="L583" s="692"/>
      <c r="M583" s="693"/>
      <c r="N583" s="692"/>
      <c r="O583" s="692"/>
      <c r="P583" s="692"/>
      <c r="Q583" s="692"/>
      <c r="R583" s="692"/>
      <c r="S583" s="692"/>
      <c r="T583" s="692"/>
      <c r="U583" s="692"/>
      <c r="V583" s="692"/>
      <c r="W583" s="692"/>
      <c r="X583" s="692"/>
      <c r="Y583" s="633" t="s">
        <v>1210</v>
      </c>
      <c r="Z583" s="634">
        <v>5</v>
      </c>
      <c r="AA583" s="600">
        <v>0</v>
      </c>
      <c r="AB583" s="600">
        <v>8</v>
      </c>
      <c r="AC583" s="123">
        <v>1.6</v>
      </c>
      <c r="AD583" s="601">
        <v>6386.4</v>
      </c>
      <c r="AE583" s="601">
        <v>2281.4</v>
      </c>
      <c r="AF583" s="600"/>
      <c r="AG583" s="598"/>
      <c r="AH583" s="600"/>
      <c r="AI583" s="598"/>
      <c r="AJ583" s="598"/>
      <c r="AK583" s="600"/>
      <c r="AL583" s="598"/>
      <c r="AM583" s="600"/>
      <c r="AN583" s="598"/>
      <c r="AO583" s="600">
        <v>3</v>
      </c>
      <c r="AP583" s="598">
        <v>0.375</v>
      </c>
      <c r="AQ583" s="600">
        <v>2</v>
      </c>
      <c r="AR583" s="598">
        <v>0.4</v>
      </c>
      <c r="AS583" s="695">
        <v>31919</v>
      </c>
      <c r="AT583" s="600">
        <v>13</v>
      </c>
      <c r="AU583" s="602">
        <v>4.0711511962921208E-4</v>
      </c>
      <c r="AV583" s="601">
        <v>31932</v>
      </c>
      <c r="AW583" s="601">
        <v>52700</v>
      </c>
      <c r="AX583" s="598">
        <v>0.60592030360531313</v>
      </c>
      <c r="AY583" s="695">
        <v>31919</v>
      </c>
      <c r="AZ583" s="600">
        <v>13</v>
      </c>
      <c r="BA583" s="601">
        <v>31932</v>
      </c>
      <c r="BB583" s="601">
        <v>11397</v>
      </c>
      <c r="BC583" s="598">
        <v>0.35706005827250226</v>
      </c>
      <c r="BD583" s="600">
        <v>10</v>
      </c>
      <c r="BE583" s="598">
        <v>0.76923076923076927</v>
      </c>
      <c r="BF583" s="601">
        <v>11407</v>
      </c>
      <c r="BG583" s="598">
        <v>0.35722785920080169</v>
      </c>
      <c r="BH583" s="600">
        <v>69</v>
      </c>
      <c r="BI583" s="598">
        <v>6.0489173314631365E-3</v>
      </c>
      <c r="BJ583" s="600"/>
      <c r="BK583" s="600"/>
      <c r="BL583" s="600">
        <v>69</v>
      </c>
      <c r="BM583" s="598">
        <v>1</v>
      </c>
      <c r="BN583" s="600">
        <v>6</v>
      </c>
      <c r="BO583" s="598">
        <v>5.2599281143157707E-4</v>
      </c>
      <c r="BP583" s="600">
        <v>860</v>
      </c>
      <c r="BQ583" s="598">
        <v>7.5392302971859379E-2</v>
      </c>
      <c r="BR583" s="601">
        <v>866</v>
      </c>
      <c r="BS583" s="598">
        <v>7.5918295783290957E-2</v>
      </c>
      <c r="BT583" s="600">
        <v>2</v>
      </c>
      <c r="BU583" s="598">
        <v>0.25</v>
      </c>
      <c r="BV583" s="600">
        <v>1</v>
      </c>
      <c r="BW583" s="598">
        <v>0.2</v>
      </c>
    </row>
    <row r="584" spans="1:75" s="4" customFormat="1" x14ac:dyDescent="0.2">
      <c r="A584" s="691" t="s">
        <v>1398</v>
      </c>
      <c r="B584" s="691" t="s">
        <v>1401</v>
      </c>
      <c r="C584" s="691" t="s">
        <v>502</v>
      </c>
      <c r="D584" s="691" t="s">
        <v>507</v>
      </c>
      <c r="E584" s="691" t="s">
        <v>504</v>
      </c>
      <c r="F584" s="691" t="s">
        <v>519</v>
      </c>
      <c r="G584" s="691" t="s">
        <v>315</v>
      </c>
      <c r="H584" s="720" t="s">
        <v>1110</v>
      </c>
      <c r="I584" s="720" t="s">
        <v>935</v>
      </c>
      <c r="J584" s="720" t="s">
        <v>936</v>
      </c>
      <c r="K584" s="692"/>
      <c r="L584" s="692"/>
      <c r="M584" s="693"/>
      <c r="N584" s="692"/>
      <c r="O584" s="692"/>
      <c r="P584" s="692"/>
      <c r="Q584" s="692"/>
      <c r="R584" s="692"/>
      <c r="S584" s="692"/>
      <c r="T584" s="692"/>
      <c r="U584" s="692"/>
      <c r="V584" s="692"/>
      <c r="W584" s="692"/>
      <c r="X584" s="692"/>
      <c r="Y584" s="633" t="s">
        <v>1210</v>
      </c>
      <c r="Z584" s="634">
        <v>5</v>
      </c>
      <c r="AA584" s="600">
        <v>0</v>
      </c>
      <c r="AB584" s="600">
        <v>9</v>
      </c>
      <c r="AC584" s="123">
        <v>1.8</v>
      </c>
      <c r="AD584" s="601">
        <v>7670.6</v>
      </c>
      <c r="AE584" s="601">
        <v>2733</v>
      </c>
      <c r="AF584" s="600"/>
      <c r="AG584" s="598"/>
      <c r="AH584" s="600"/>
      <c r="AI584" s="598"/>
      <c r="AJ584" s="598"/>
      <c r="AK584" s="600"/>
      <c r="AL584" s="598"/>
      <c r="AM584" s="600"/>
      <c r="AN584" s="598"/>
      <c r="AO584" s="600">
        <v>3</v>
      </c>
      <c r="AP584" s="598">
        <v>0.33333333333333331</v>
      </c>
      <c r="AQ584" s="600">
        <v>3</v>
      </c>
      <c r="AR584" s="598">
        <v>0.6</v>
      </c>
      <c r="AS584" s="695">
        <v>38318</v>
      </c>
      <c r="AT584" s="600">
        <v>35</v>
      </c>
      <c r="AU584" s="602">
        <v>9.1257528746121553E-4</v>
      </c>
      <c r="AV584" s="601">
        <v>38353</v>
      </c>
      <c r="AW584" s="601">
        <v>60000</v>
      </c>
      <c r="AX584" s="598">
        <v>0.63921666666666666</v>
      </c>
      <c r="AY584" s="695">
        <v>38318</v>
      </c>
      <c r="AZ584" s="600">
        <v>35</v>
      </c>
      <c r="BA584" s="601">
        <v>38353</v>
      </c>
      <c r="BB584" s="601">
        <v>13635</v>
      </c>
      <c r="BC584" s="598">
        <v>0.35583798736886058</v>
      </c>
      <c r="BD584" s="600">
        <v>30</v>
      </c>
      <c r="BE584" s="598">
        <v>0.8571428571428571</v>
      </c>
      <c r="BF584" s="601">
        <v>13665</v>
      </c>
      <c r="BG584" s="598">
        <v>0.35629546580450028</v>
      </c>
      <c r="BH584" s="600">
        <v>92</v>
      </c>
      <c r="BI584" s="598">
        <v>6.7325283571167214E-3</v>
      </c>
      <c r="BJ584" s="600"/>
      <c r="BK584" s="600"/>
      <c r="BL584" s="600">
        <v>92</v>
      </c>
      <c r="BM584" s="598">
        <v>1</v>
      </c>
      <c r="BN584" s="600">
        <v>11</v>
      </c>
      <c r="BO584" s="598">
        <v>8.049762166117819E-4</v>
      </c>
      <c r="BP584" s="600">
        <v>952</v>
      </c>
      <c r="BQ584" s="598">
        <v>6.966703256494694E-2</v>
      </c>
      <c r="BR584" s="601">
        <v>963</v>
      </c>
      <c r="BS584" s="598">
        <v>7.0472008781558723E-2</v>
      </c>
      <c r="BT584" s="600">
        <v>4</v>
      </c>
      <c r="BU584" s="598">
        <v>0.44444444444444442</v>
      </c>
      <c r="BV584" s="600">
        <v>3</v>
      </c>
      <c r="BW584" s="598">
        <v>0.6</v>
      </c>
    </row>
    <row r="585" spans="1:75" s="4" customFormat="1" x14ac:dyDescent="0.2">
      <c r="A585" s="691" t="s">
        <v>1398</v>
      </c>
      <c r="B585" s="691" t="s">
        <v>1402</v>
      </c>
      <c r="C585" s="691" t="s">
        <v>502</v>
      </c>
      <c r="D585" s="691" t="s">
        <v>507</v>
      </c>
      <c r="E585" s="691" t="s">
        <v>504</v>
      </c>
      <c r="F585" s="691" t="s">
        <v>519</v>
      </c>
      <c r="G585" s="691" t="s">
        <v>315</v>
      </c>
      <c r="H585" s="720" t="s">
        <v>1110</v>
      </c>
      <c r="I585" s="720" t="s">
        <v>935</v>
      </c>
      <c r="J585" s="720" t="s">
        <v>936</v>
      </c>
      <c r="K585" s="692"/>
      <c r="L585" s="692"/>
      <c r="M585" s="693"/>
      <c r="N585" s="692"/>
      <c r="O585" s="692"/>
      <c r="P585" s="692"/>
      <c r="Q585" s="692"/>
      <c r="R585" s="692"/>
      <c r="S585" s="692"/>
      <c r="T585" s="692"/>
      <c r="U585" s="692"/>
      <c r="V585" s="692"/>
      <c r="W585" s="692"/>
      <c r="X585" s="692"/>
      <c r="Y585" s="633" t="s">
        <v>1210</v>
      </c>
      <c r="Z585" s="634">
        <v>5</v>
      </c>
      <c r="AA585" s="600">
        <v>0</v>
      </c>
      <c r="AB585" s="600">
        <v>9</v>
      </c>
      <c r="AC585" s="123">
        <v>1.8</v>
      </c>
      <c r="AD585" s="601">
        <v>3460.2</v>
      </c>
      <c r="AE585" s="601">
        <v>1503.2</v>
      </c>
      <c r="AF585" s="600"/>
      <c r="AG585" s="598"/>
      <c r="AH585" s="600"/>
      <c r="AI585" s="598"/>
      <c r="AJ585" s="598"/>
      <c r="AK585" s="600"/>
      <c r="AL585" s="598"/>
      <c r="AM585" s="600"/>
      <c r="AN585" s="598"/>
      <c r="AO585" s="600">
        <v>5</v>
      </c>
      <c r="AP585" s="598">
        <v>0.55555555555555558</v>
      </c>
      <c r="AQ585" s="600">
        <v>2</v>
      </c>
      <c r="AR585" s="598">
        <v>0.4</v>
      </c>
      <c r="AS585" s="695">
        <v>17232</v>
      </c>
      <c r="AT585" s="600">
        <v>69</v>
      </c>
      <c r="AU585" s="602">
        <v>3.9882087740593028E-3</v>
      </c>
      <c r="AV585" s="601">
        <v>17301</v>
      </c>
      <c r="AW585" s="601">
        <v>25100</v>
      </c>
      <c r="AX585" s="598">
        <v>0.68928286852589638</v>
      </c>
      <c r="AY585" s="695">
        <v>17232</v>
      </c>
      <c r="AZ585" s="600">
        <v>69</v>
      </c>
      <c r="BA585" s="601">
        <v>17301</v>
      </c>
      <c r="BB585" s="601">
        <v>7455</v>
      </c>
      <c r="BC585" s="598">
        <v>0.43262534818941506</v>
      </c>
      <c r="BD585" s="600">
        <v>61</v>
      </c>
      <c r="BE585" s="598">
        <v>0.88405797101449279</v>
      </c>
      <c r="BF585" s="601">
        <v>7516</v>
      </c>
      <c r="BG585" s="598">
        <v>0.43442575573666264</v>
      </c>
      <c r="BH585" s="600">
        <v>58</v>
      </c>
      <c r="BI585" s="598">
        <v>7.716870675891432E-3</v>
      </c>
      <c r="BJ585" s="600"/>
      <c r="BK585" s="600"/>
      <c r="BL585" s="600">
        <v>58</v>
      </c>
      <c r="BM585" s="598">
        <v>1</v>
      </c>
      <c r="BN585" s="600">
        <v>9</v>
      </c>
      <c r="BO585" s="598">
        <v>1.197445449707291E-3</v>
      </c>
      <c r="BP585" s="600">
        <v>708</v>
      </c>
      <c r="BQ585" s="598">
        <v>9.4199042043640241E-2</v>
      </c>
      <c r="BR585" s="601">
        <v>717</v>
      </c>
      <c r="BS585" s="598">
        <v>9.5396487493347532E-2</v>
      </c>
      <c r="BT585" s="600">
        <v>7</v>
      </c>
      <c r="BU585" s="598">
        <v>0.77777777777777779</v>
      </c>
      <c r="BV585" s="600">
        <v>3</v>
      </c>
      <c r="BW585" s="598">
        <v>0.6</v>
      </c>
    </row>
    <row r="586" spans="1:75" s="4" customFormat="1" x14ac:dyDescent="0.2">
      <c r="A586" s="691" t="s">
        <v>1398</v>
      </c>
      <c r="B586" s="691" t="s">
        <v>1403</v>
      </c>
      <c r="C586" s="691" t="s">
        <v>502</v>
      </c>
      <c r="D586" s="691" t="s">
        <v>509</v>
      </c>
      <c r="E586" s="691" t="s">
        <v>504</v>
      </c>
      <c r="F586" s="691" t="s">
        <v>519</v>
      </c>
      <c r="G586" s="691" t="s">
        <v>315</v>
      </c>
      <c r="H586" s="720" t="s">
        <v>1110</v>
      </c>
      <c r="I586" s="720" t="s">
        <v>935</v>
      </c>
      <c r="J586" s="720" t="s">
        <v>936</v>
      </c>
      <c r="K586" s="692" t="s">
        <v>1213</v>
      </c>
      <c r="L586" s="699" t="s">
        <v>1404</v>
      </c>
      <c r="M586" s="699" t="s">
        <v>1405</v>
      </c>
      <c r="N586" s="692" t="s">
        <v>1211</v>
      </c>
      <c r="O586" s="692"/>
      <c r="P586" s="692" t="s">
        <v>1211</v>
      </c>
      <c r="Q586" s="692"/>
      <c r="R586" s="692" t="s">
        <v>1217</v>
      </c>
      <c r="S586" s="696">
        <v>126288</v>
      </c>
      <c r="T586" s="696">
        <v>1820</v>
      </c>
      <c r="U586" s="696">
        <v>101</v>
      </c>
      <c r="V586" s="696">
        <v>496</v>
      </c>
      <c r="W586" s="696">
        <v>329</v>
      </c>
      <c r="X586" s="696">
        <v>18</v>
      </c>
      <c r="Y586" s="633"/>
      <c r="Z586" s="634">
        <v>1</v>
      </c>
      <c r="AA586" s="600">
        <v>0</v>
      </c>
      <c r="AB586" s="600">
        <v>6</v>
      </c>
      <c r="AC586" s="123">
        <v>6</v>
      </c>
      <c r="AD586" s="601">
        <v>126228</v>
      </c>
      <c r="AE586" s="601">
        <v>47889</v>
      </c>
      <c r="AF586" s="600">
        <v>3</v>
      </c>
      <c r="AG586" s="598">
        <v>0.5</v>
      </c>
      <c r="AH586" s="600">
        <v>2</v>
      </c>
      <c r="AI586" s="598" t="s">
        <v>1215</v>
      </c>
      <c r="AJ586" s="598" t="s">
        <v>434</v>
      </c>
      <c r="AK586" s="600">
        <v>1</v>
      </c>
      <c r="AL586" s="598">
        <v>1</v>
      </c>
      <c r="AM586" s="600">
        <v>1</v>
      </c>
      <c r="AN586" s="598"/>
      <c r="AO586" s="600"/>
      <c r="AP586" s="598"/>
      <c r="AQ586" s="600"/>
      <c r="AR586" s="598"/>
      <c r="AS586" s="695">
        <v>126083</v>
      </c>
      <c r="AT586" s="600">
        <v>145</v>
      </c>
      <c r="AU586" s="602">
        <v>1.1487150236080743E-3</v>
      </c>
      <c r="AV586" s="601">
        <v>126228</v>
      </c>
      <c r="AW586" s="601">
        <v>198500</v>
      </c>
      <c r="AX586" s="598">
        <v>0.63590931989924437</v>
      </c>
      <c r="AY586" s="695">
        <v>126083</v>
      </c>
      <c r="AZ586" s="600">
        <v>145</v>
      </c>
      <c r="BA586" s="601">
        <v>126228</v>
      </c>
      <c r="BB586" s="601">
        <v>47743</v>
      </c>
      <c r="BC586" s="598">
        <v>0.3786632615023437</v>
      </c>
      <c r="BD586" s="600">
        <v>146</v>
      </c>
      <c r="BE586" s="598">
        <v>1.0068965517241379</v>
      </c>
      <c r="BF586" s="601">
        <v>47889</v>
      </c>
      <c r="BG586" s="598">
        <v>0.37938492252115219</v>
      </c>
      <c r="BH586" s="600">
        <v>496</v>
      </c>
      <c r="BI586" s="598">
        <v>1.0357284553864143E-2</v>
      </c>
      <c r="BJ586" s="600">
        <v>329</v>
      </c>
      <c r="BK586" s="600">
        <v>17</v>
      </c>
      <c r="BL586" s="600">
        <v>346</v>
      </c>
      <c r="BM586" s="598">
        <v>0.69758064516129037</v>
      </c>
      <c r="BN586" s="600">
        <v>122</v>
      </c>
      <c r="BO586" s="598">
        <v>2.5475578942972289E-3</v>
      </c>
      <c r="BP586" s="600">
        <v>706</v>
      </c>
      <c r="BQ586" s="598">
        <v>1.4742425191588882E-2</v>
      </c>
      <c r="BR586" s="601">
        <v>828</v>
      </c>
      <c r="BS586" s="598">
        <v>1.7289983085886113E-2</v>
      </c>
      <c r="BT586" s="600">
        <v>2</v>
      </c>
      <c r="BU586" s="598">
        <v>0.33333333333333331</v>
      </c>
      <c r="BV586" s="600">
        <v>0</v>
      </c>
      <c r="BW586" s="598">
        <v>0</v>
      </c>
    </row>
    <row r="587" spans="1:75" s="4" customFormat="1" x14ac:dyDescent="0.2">
      <c r="A587" s="691" t="s">
        <v>1398</v>
      </c>
      <c r="B587" s="691" t="s">
        <v>1403</v>
      </c>
      <c r="C587" s="691" t="s">
        <v>1406</v>
      </c>
      <c r="D587" s="691" t="s">
        <v>527</v>
      </c>
      <c r="E587" s="691" t="s">
        <v>504</v>
      </c>
      <c r="F587" s="691" t="s">
        <v>519</v>
      </c>
      <c r="G587" s="691" t="s">
        <v>315</v>
      </c>
      <c r="H587" s="720" t="s">
        <v>1110</v>
      </c>
      <c r="I587" s="720" t="s">
        <v>935</v>
      </c>
      <c r="J587" s="720" t="s">
        <v>936</v>
      </c>
      <c r="K587" s="692"/>
      <c r="L587" s="692"/>
      <c r="M587" s="693"/>
      <c r="N587" s="692"/>
      <c r="O587" s="692"/>
      <c r="P587" s="692"/>
      <c r="Q587" s="692"/>
      <c r="R587" s="692"/>
      <c r="S587" s="692"/>
      <c r="T587" s="692"/>
      <c r="U587" s="692"/>
      <c r="V587" s="692"/>
      <c r="W587" s="692"/>
      <c r="X587" s="692"/>
      <c r="Y587" s="633"/>
      <c r="Z587" s="634">
        <v>4</v>
      </c>
      <c r="AA587" s="600">
        <v>0</v>
      </c>
      <c r="AB587" s="600">
        <v>25</v>
      </c>
      <c r="AC587" s="123">
        <v>6.25</v>
      </c>
      <c r="AD587" s="601">
        <v>9661.5</v>
      </c>
      <c r="AE587" s="601">
        <v>3827.75</v>
      </c>
      <c r="AF587" s="600">
        <v>2</v>
      </c>
      <c r="AG587" s="598">
        <v>0.08</v>
      </c>
      <c r="AH587" s="600">
        <v>0</v>
      </c>
      <c r="AI587" s="598"/>
      <c r="AJ587" s="598"/>
      <c r="AK587" s="600">
        <v>2</v>
      </c>
      <c r="AL587" s="598">
        <v>0.5</v>
      </c>
      <c r="AM587" s="600">
        <v>2</v>
      </c>
      <c r="AN587" s="598"/>
      <c r="AO587" s="600">
        <v>2</v>
      </c>
      <c r="AP587" s="598">
        <v>0.08</v>
      </c>
      <c r="AQ587" s="600">
        <v>0</v>
      </c>
      <c r="AR587" s="598">
        <v>0</v>
      </c>
      <c r="AS587" s="695">
        <v>38614</v>
      </c>
      <c r="AT587" s="600">
        <v>32</v>
      </c>
      <c r="AU587" s="602">
        <v>8.2802877399989648E-4</v>
      </c>
      <c r="AV587" s="601">
        <v>38646</v>
      </c>
      <c r="AW587" s="601">
        <v>60700</v>
      </c>
      <c r="AX587" s="598">
        <v>0.63667215815486</v>
      </c>
      <c r="AY587" s="695">
        <v>38614</v>
      </c>
      <c r="AZ587" s="600">
        <v>32</v>
      </c>
      <c r="BA587" s="601">
        <v>38646</v>
      </c>
      <c r="BB587" s="601">
        <v>15280</v>
      </c>
      <c r="BC587" s="598">
        <v>0.39571140001035893</v>
      </c>
      <c r="BD587" s="600">
        <v>31</v>
      </c>
      <c r="BE587" s="598">
        <v>0.96875</v>
      </c>
      <c r="BF587" s="601">
        <v>15311</v>
      </c>
      <c r="BG587" s="598">
        <v>0.39618589245976299</v>
      </c>
      <c r="BH587" s="600">
        <v>128</v>
      </c>
      <c r="BI587" s="598"/>
      <c r="BJ587" s="600"/>
      <c r="BK587" s="600"/>
      <c r="BL587" s="600">
        <v>128</v>
      </c>
      <c r="BM587" s="598"/>
      <c r="BN587" s="600">
        <v>395</v>
      </c>
      <c r="BO587" s="598">
        <v>2.5798445562014237E-2</v>
      </c>
      <c r="BP587" s="600">
        <v>495</v>
      </c>
      <c r="BQ587" s="598">
        <v>3.2329697603030498E-2</v>
      </c>
      <c r="BR587" s="601">
        <v>890</v>
      </c>
      <c r="BS587" s="598">
        <v>5.8128143165044742E-2</v>
      </c>
      <c r="BT587" s="600">
        <v>8</v>
      </c>
      <c r="BU587" s="598">
        <v>0.32</v>
      </c>
      <c r="BV587" s="600">
        <v>1</v>
      </c>
      <c r="BW587" s="598">
        <v>0.25</v>
      </c>
    </row>
    <row r="588" spans="1:75" s="4" customFormat="1" x14ac:dyDescent="0.2">
      <c r="A588" s="691" t="s">
        <v>1398</v>
      </c>
      <c r="B588" s="691" t="s">
        <v>1403</v>
      </c>
      <c r="C588" s="691" t="s">
        <v>1407</v>
      </c>
      <c r="D588" s="691" t="s">
        <v>527</v>
      </c>
      <c r="E588" s="691" t="s">
        <v>504</v>
      </c>
      <c r="F588" s="691" t="s">
        <v>519</v>
      </c>
      <c r="G588" s="691" t="s">
        <v>315</v>
      </c>
      <c r="H588" s="720" t="s">
        <v>1110</v>
      </c>
      <c r="I588" s="720" t="s">
        <v>935</v>
      </c>
      <c r="J588" s="720" t="s">
        <v>936</v>
      </c>
      <c r="K588" s="692"/>
      <c r="L588" s="692"/>
      <c r="M588" s="693"/>
      <c r="N588" s="692"/>
      <c r="O588" s="692"/>
      <c r="P588" s="692"/>
      <c r="Q588" s="692"/>
      <c r="R588" s="692"/>
      <c r="S588" s="692"/>
      <c r="T588" s="692"/>
      <c r="U588" s="692"/>
      <c r="V588" s="692"/>
      <c r="W588" s="692"/>
      <c r="X588" s="692"/>
      <c r="Y588" s="633"/>
      <c r="Z588" s="634">
        <v>4</v>
      </c>
      <c r="AA588" s="600">
        <v>0</v>
      </c>
      <c r="AB588" s="600">
        <v>17</v>
      </c>
      <c r="AC588" s="123">
        <v>4.25</v>
      </c>
      <c r="AD588" s="601">
        <v>7983</v>
      </c>
      <c r="AE588" s="601">
        <v>2851.75</v>
      </c>
      <c r="AF588" s="600">
        <v>4</v>
      </c>
      <c r="AG588" s="598">
        <v>0.23529411764705882</v>
      </c>
      <c r="AH588" s="600">
        <v>2</v>
      </c>
      <c r="AI588" s="598"/>
      <c r="AJ588" s="598"/>
      <c r="AK588" s="600">
        <v>4</v>
      </c>
      <c r="AL588" s="598">
        <v>1</v>
      </c>
      <c r="AM588" s="600">
        <v>4</v>
      </c>
      <c r="AN588" s="598"/>
      <c r="AO588" s="600">
        <v>5</v>
      </c>
      <c r="AP588" s="598">
        <v>0.29411764705882354</v>
      </c>
      <c r="AQ588" s="600">
        <v>0</v>
      </c>
      <c r="AR588" s="598">
        <v>0</v>
      </c>
      <c r="AS588" s="695">
        <v>31919</v>
      </c>
      <c r="AT588" s="600">
        <v>13</v>
      </c>
      <c r="AU588" s="602">
        <v>4.0711511962921208E-4</v>
      </c>
      <c r="AV588" s="601">
        <v>31932</v>
      </c>
      <c r="AW588" s="601">
        <v>52700</v>
      </c>
      <c r="AX588" s="598">
        <v>0.60592030360531313</v>
      </c>
      <c r="AY588" s="695">
        <v>31919</v>
      </c>
      <c r="AZ588" s="600">
        <v>13</v>
      </c>
      <c r="BA588" s="601">
        <v>31932</v>
      </c>
      <c r="BB588" s="601">
        <v>11397</v>
      </c>
      <c r="BC588" s="598">
        <v>0.35706005827250226</v>
      </c>
      <c r="BD588" s="600">
        <v>10</v>
      </c>
      <c r="BE588" s="598">
        <v>0.76923076923076927</v>
      </c>
      <c r="BF588" s="601">
        <v>11407</v>
      </c>
      <c r="BG588" s="598">
        <v>0.35722785920080169</v>
      </c>
      <c r="BH588" s="600">
        <v>69</v>
      </c>
      <c r="BI588" s="598"/>
      <c r="BJ588" s="600"/>
      <c r="BK588" s="600"/>
      <c r="BL588" s="600">
        <v>69</v>
      </c>
      <c r="BM588" s="598"/>
      <c r="BN588" s="600">
        <v>96</v>
      </c>
      <c r="BO588" s="598">
        <v>8.4158849829052331E-3</v>
      </c>
      <c r="BP588" s="600">
        <v>314</v>
      </c>
      <c r="BQ588" s="598">
        <v>2.7526957131585868E-2</v>
      </c>
      <c r="BR588" s="601">
        <v>410</v>
      </c>
      <c r="BS588" s="598">
        <v>3.59428421144911E-2</v>
      </c>
      <c r="BT588" s="600">
        <v>5</v>
      </c>
      <c r="BU588" s="598">
        <v>0.29411764705882354</v>
      </c>
      <c r="BV588" s="600">
        <v>2</v>
      </c>
      <c r="BW588" s="598">
        <v>0.5</v>
      </c>
    </row>
    <row r="589" spans="1:75" s="4" customFormat="1" x14ac:dyDescent="0.2">
      <c r="A589" s="691" t="s">
        <v>1398</v>
      </c>
      <c r="B589" s="691" t="s">
        <v>1403</v>
      </c>
      <c r="C589" s="691" t="s">
        <v>1408</v>
      </c>
      <c r="D589" s="691" t="s">
        <v>527</v>
      </c>
      <c r="E589" s="691" t="s">
        <v>504</v>
      </c>
      <c r="F589" s="691" t="s">
        <v>519</v>
      </c>
      <c r="G589" s="691" t="s">
        <v>315</v>
      </c>
      <c r="H589" s="720" t="s">
        <v>1110</v>
      </c>
      <c r="I589" s="720" t="s">
        <v>935</v>
      </c>
      <c r="J589" s="720" t="s">
        <v>936</v>
      </c>
      <c r="K589" s="692"/>
      <c r="L589" s="692"/>
      <c r="M589" s="693"/>
      <c r="N589" s="692"/>
      <c r="O589" s="692"/>
      <c r="P589" s="692"/>
      <c r="Q589" s="692"/>
      <c r="R589" s="692"/>
      <c r="S589" s="692"/>
      <c r="T589" s="692"/>
      <c r="U589" s="692"/>
      <c r="V589" s="692"/>
      <c r="W589" s="692"/>
      <c r="X589" s="692"/>
      <c r="Y589" s="633"/>
      <c r="Z589" s="634">
        <v>4</v>
      </c>
      <c r="AA589" s="600">
        <v>0</v>
      </c>
      <c r="AB589" s="600">
        <v>15</v>
      </c>
      <c r="AC589" s="123">
        <v>3.75</v>
      </c>
      <c r="AD589" s="601">
        <v>9588.25</v>
      </c>
      <c r="AE589" s="601">
        <v>3416.25</v>
      </c>
      <c r="AF589" s="600">
        <v>4</v>
      </c>
      <c r="AG589" s="598">
        <v>0.26666666666666666</v>
      </c>
      <c r="AH589" s="600">
        <v>0</v>
      </c>
      <c r="AI589" s="598"/>
      <c r="AJ589" s="598"/>
      <c r="AK589" s="600">
        <v>4</v>
      </c>
      <c r="AL589" s="598">
        <v>1</v>
      </c>
      <c r="AM589" s="600">
        <v>4</v>
      </c>
      <c r="AN589" s="598"/>
      <c r="AO589" s="600">
        <v>1</v>
      </c>
      <c r="AP589" s="598">
        <v>6.6666666666666666E-2</v>
      </c>
      <c r="AQ589" s="600">
        <v>0</v>
      </c>
      <c r="AR589" s="598">
        <v>0</v>
      </c>
      <c r="AS589" s="695">
        <v>38318</v>
      </c>
      <c r="AT589" s="600">
        <v>35</v>
      </c>
      <c r="AU589" s="602">
        <v>9.1257528746121553E-4</v>
      </c>
      <c r="AV589" s="601">
        <v>38353</v>
      </c>
      <c r="AW589" s="601">
        <v>60000</v>
      </c>
      <c r="AX589" s="598">
        <v>0.63921666666666666</v>
      </c>
      <c r="AY589" s="695">
        <v>38318</v>
      </c>
      <c r="AZ589" s="600">
        <v>35</v>
      </c>
      <c r="BA589" s="601">
        <v>38353</v>
      </c>
      <c r="BB589" s="601">
        <v>13635</v>
      </c>
      <c r="BC589" s="598">
        <v>0.35583798736886058</v>
      </c>
      <c r="BD589" s="600">
        <v>30</v>
      </c>
      <c r="BE589" s="598">
        <v>0.8571428571428571</v>
      </c>
      <c r="BF589" s="601">
        <v>13665</v>
      </c>
      <c r="BG589" s="598">
        <v>0.35629546580450028</v>
      </c>
      <c r="BH589" s="600">
        <v>92</v>
      </c>
      <c r="BI589" s="598"/>
      <c r="BJ589" s="600"/>
      <c r="BK589" s="600"/>
      <c r="BL589" s="600">
        <v>92</v>
      </c>
      <c r="BM589" s="598"/>
      <c r="BN589" s="600">
        <v>99</v>
      </c>
      <c r="BO589" s="598">
        <v>7.2447859495060373E-3</v>
      </c>
      <c r="BP589" s="600">
        <v>611</v>
      </c>
      <c r="BQ589" s="598">
        <v>4.4712769849981703E-2</v>
      </c>
      <c r="BR589" s="601">
        <v>710</v>
      </c>
      <c r="BS589" s="598">
        <v>5.1957555799487742E-2</v>
      </c>
      <c r="BT589" s="600">
        <v>4</v>
      </c>
      <c r="BU589" s="598">
        <v>0.26666666666666666</v>
      </c>
      <c r="BV589" s="600">
        <v>2</v>
      </c>
      <c r="BW589" s="598">
        <v>0.5</v>
      </c>
    </row>
    <row r="590" spans="1:75" s="4" customFormat="1" x14ac:dyDescent="0.2">
      <c r="A590" s="691" t="s">
        <v>1398</v>
      </c>
      <c r="B590" s="691" t="s">
        <v>1403</v>
      </c>
      <c r="C590" s="691" t="s">
        <v>529</v>
      </c>
      <c r="D590" s="691" t="s">
        <v>527</v>
      </c>
      <c r="E590" s="691" t="s">
        <v>504</v>
      </c>
      <c r="F590" s="691" t="s">
        <v>519</v>
      </c>
      <c r="G590" s="691" t="s">
        <v>315</v>
      </c>
      <c r="H590" s="720" t="s">
        <v>1110</v>
      </c>
      <c r="I590" s="720" t="s">
        <v>935</v>
      </c>
      <c r="J590" s="720" t="s">
        <v>936</v>
      </c>
      <c r="K590" s="692"/>
      <c r="L590" s="692"/>
      <c r="M590" s="693"/>
      <c r="N590" s="692"/>
      <c r="O590" s="692"/>
      <c r="P590" s="692"/>
      <c r="Q590" s="692"/>
      <c r="R590" s="692"/>
      <c r="S590" s="692"/>
      <c r="T590" s="692"/>
      <c r="U590" s="692"/>
      <c r="V590" s="692"/>
      <c r="W590" s="692"/>
      <c r="X590" s="692"/>
      <c r="Y590" s="633"/>
      <c r="Z590" s="634">
        <v>2</v>
      </c>
      <c r="AA590" s="600">
        <v>0</v>
      </c>
      <c r="AB590" s="600">
        <v>6</v>
      </c>
      <c r="AC590" s="123">
        <v>3</v>
      </c>
      <c r="AD590" s="601">
        <v>8648.5</v>
      </c>
      <c r="AE590" s="601">
        <v>3756.5</v>
      </c>
      <c r="AF590" s="600">
        <v>2</v>
      </c>
      <c r="AG590" s="598">
        <v>0.33333333333333331</v>
      </c>
      <c r="AH590" s="600">
        <v>0</v>
      </c>
      <c r="AI590" s="598"/>
      <c r="AJ590" s="598"/>
      <c r="AK590" s="600">
        <v>1</v>
      </c>
      <c r="AL590" s="598">
        <v>0.5</v>
      </c>
      <c r="AM590" s="600">
        <v>1</v>
      </c>
      <c r="AN590" s="598"/>
      <c r="AO590" s="600">
        <v>0</v>
      </c>
      <c r="AP590" s="598">
        <v>0</v>
      </c>
      <c r="AQ590" s="600">
        <v>0</v>
      </c>
      <c r="AR590" s="598">
        <v>0</v>
      </c>
      <c r="AS590" s="695">
        <v>17232</v>
      </c>
      <c r="AT590" s="600">
        <v>65</v>
      </c>
      <c r="AU590" s="602">
        <v>3.7578770885124588E-3</v>
      </c>
      <c r="AV590" s="601">
        <v>17297</v>
      </c>
      <c r="AW590" s="601">
        <v>25100</v>
      </c>
      <c r="AX590" s="598">
        <v>0.68912350597609562</v>
      </c>
      <c r="AY590" s="695">
        <v>17232</v>
      </c>
      <c r="AZ590" s="600">
        <v>65</v>
      </c>
      <c r="BA590" s="601">
        <v>17297</v>
      </c>
      <c r="BB590" s="601">
        <v>7455</v>
      </c>
      <c r="BC590" s="598">
        <v>0.43262534818941506</v>
      </c>
      <c r="BD590" s="600">
        <v>58</v>
      </c>
      <c r="BE590" s="598">
        <v>0.89230769230769236</v>
      </c>
      <c r="BF590" s="601">
        <v>7513</v>
      </c>
      <c r="BG590" s="598">
        <v>0.43435277793837079</v>
      </c>
      <c r="BH590" s="600">
        <v>58</v>
      </c>
      <c r="BI590" s="598"/>
      <c r="BJ590" s="600"/>
      <c r="BK590" s="600"/>
      <c r="BL590" s="600">
        <v>58</v>
      </c>
      <c r="BM590" s="598"/>
      <c r="BN590" s="600">
        <v>5</v>
      </c>
      <c r="BO590" s="598">
        <v>6.65513110608279E-4</v>
      </c>
      <c r="BP590" s="600">
        <v>410</v>
      </c>
      <c r="BQ590" s="598">
        <v>5.4572075069878878E-2</v>
      </c>
      <c r="BR590" s="601">
        <v>415</v>
      </c>
      <c r="BS590" s="598">
        <v>5.5237588180487157E-2</v>
      </c>
      <c r="BT590" s="600">
        <v>2</v>
      </c>
      <c r="BU590" s="598">
        <v>0.33333333333333331</v>
      </c>
      <c r="BV590" s="600">
        <v>1</v>
      </c>
      <c r="BW590" s="598">
        <v>0.5</v>
      </c>
    </row>
    <row r="591" spans="1:75" s="4" customFormat="1" x14ac:dyDescent="0.2">
      <c r="A591" s="691" t="s">
        <v>235</v>
      </c>
      <c r="B591" s="691" t="s">
        <v>236</v>
      </c>
      <c r="C591" s="691" t="s">
        <v>57</v>
      </c>
      <c r="D591" s="691" t="s">
        <v>503</v>
      </c>
      <c r="E591" s="691" t="s">
        <v>504</v>
      </c>
      <c r="F591" s="691" t="s">
        <v>505</v>
      </c>
      <c r="G591" s="691" t="s">
        <v>317</v>
      </c>
      <c r="H591" s="720" t="s">
        <v>1109</v>
      </c>
      <c r="I591" s="720" t="s">
        <v>934</v>
      </c>
      <c r="J591" s="167"/>
      <c r="K591" s="692"/>
      <c r="L591" s="692"/>
      <c r="M591" s="693"/>
      <c r="N591" s="692"/>
      <c r="O591" s="692"/>
      <c r="P591" s="692"/>
      <c r="Q591" s="692"/>
      <c r="R591" s="692"/>
      <c r="S591" s="692"/>
      <c r="T591" s="692"/>
      <c r="U591" s="692"/>
      <c r="V591" s="692"/>
      <c r="W591" s="692"/>
      <c r="X591" s="692"/>
      <c r="Y591" s="633"/>
      <c r="Z591" s="694">
        <v>3</v>
      </c>
      <c r="AA591" s="600">
        <v>0</v>
      </c>
      <c r="AB591" s="600">
        <v>7</v>
      </c>
      <c r="AC591" s="123">
        <v>2.3333333333333335</v>
      </c>
      <c r="AD591" s="601">
        <v>2842.6666666666665</v>
      </c>
      <c r="AE591" s="601">
        <v>1840.6666666666667</v>
      </c>
      <c r="AF591" s="600"/>
      <c r="AG591" s="598"/>
      <c r="AH591" s="600"/>
      <c r="AI591" s="598"/>
      <c r="AJ591" s="598"/>
      <c r="AK591" s="600"/>
      <c r="AL591" s="598"/>
      <c r="AM591" s="600"/>
      <c r="AN591" s="598"/>
      <c r="AO591" s="600">
        <v>2</v>
      </c>
      <c r="AP591" s="598">
        <v>0.2857142857142857</v>
      </c>
      <c r="AQ591" s="600">
        <v>2</v>
      </c>
      <c r="AR591" s="598">
        <v>0.66666666666666663</v>
      </c>
      <c r="AS591" s="695">
        <v>8528</v>
      </c>
      <c r="AT591" s="600"/>
      <c r="AU591" s="602"/>
      <c r="AV591" s="601">
        <v>8528</v>
      </c>
      <c r="AW591" s="601"/>
      <c r="AX591" s="598"/>
      <c r="AY591" s="695">
        <v>8528</v>
      </c>
      <c r="AZ591" s="600"/>
      <c r="BA591" s="601">
        <v>8528</v>
      </c>
      <c r="BB591" s="601">
        <v>5522</v>
      </c>
      <c r="BC591" s="598">
        <v>0.64751407129455907</v>
      </c>
      <c r="BD591" s="600"/>
      <c r="BE591" s="598"/>
      <c r="BF591" s="601">
        <v>5522</v>
      </c>
      <c r="BG591" s="598">
        <v>0.64751407129455907</v>
      </c>
      <c r="BH591" s="600">
        <v>35</v>
      </c>
      <c r="BI591" s="598">
        <v>6.3382832307135092E-3</v>
      </c>
      <c r="BJ591" s="600"/>
      <c r="BK591" s="600"/>
      <c r="BL591" s="600">
        <v>35</v>
      </c>
      <c r="BM591" s="598">
        <v>1</v>
      </c>
      <c r="BN591" s="600">
        <v>11</v>
      </c>
      <c r="BO591" s="598">
        <v>1.9920318725099601E-3</v>
      </c>
      <c r="BP591" s="600">
        <v>209</v>
      </c>
      <c r="BQ591" s="598">
        <v>3.7848605577689244E-2</v>
      </c>
      <c r="BR591" s="601">
        <v>220</v>
      </c>
      <c r="BS591" s="598">
        <v>3.9840637450199202E-2</v>
      </c>
      <c r="BT591" s="600">
        <v>1</v>
      </c>
      <c r="BU591" s="598">
        <v>0.14285714285714285</v>
      </c>
      <c r="BV591" s="600">
        <v>1</v>
      </c>
      <c r="BW591" s="598">
        <v>0.33333333333333331</v>
      </c>
    </row>
    <row r="592" spans="1:75" s="4" customFormat="1" x14ac:dyDescent="0.2">
      <c r="A592" s="691" t="s">
        <v>235</v>
      </c>
      <c r="B592" s="691" t="s">
        <v>236</v>
      </c>
      <c r="C592" s="691" t="s">
        <v>58</v>
      </c>
      <c r="D592" s="691" t="s">
        <v>503</v>
      </c>
      <c r="E592" s="691" t="s">
        <v>504</v>
      </c>
      <c r="F592" s="691" t="s">
        <v>505</v>
      </c>
      <c r="G592" s="691" t="s">
        <v>317</v>
      </c>
      <c r="H592" s="720" t="s">
        <v>1109</v>
      </c>
      <c r="I592" s="720" t="s">
        <v>934</v>
      </c>
      <c r="J592" s="167"/>
      <c r="K592" s="692"/>
      <c r="L592" s="692"/>
      <c r="M592" s="693"/>
      <c r="N592" s="692"/>
      <c r="O592" s="692"/>
      <c r="P592" s="692"/>
      <c r="Q592" s="692"/>
      <c r="R592" s="692"/>
      <c r="S592" s="692"/>
      <c r="T592" s="692"/>
      <c r="U592" s="692"/>
      <c r="V592" s="692"/>
      <c r="W592" s="692"/>
      <c r="X592" s="692"/>
      <c r="Y592" s="633"/>
      <c r="Z592" s="694">
        <v>1</v>
      </c>
      <c r="AA592" s="600">
        <v>0</v>
      </c>
      <c r="AB592" s="600">
        <v>5</v>
      </c>
      <c r="AC592" s="123">
        <v>5</v>
      </c>
      <c r="AD592" s="601">
        <v>3211</v>
      </c>
      <c r="AE592" s="601">
        <v>2083</v>
      </c>
      <c r="AF592" s="600"/>
      <c r="AG592" s="598"/>
      <c r="AH592" s="600"/>
      <c r="AI592" s="598"/>
      <c r="AJ592" s="598"/>
      <c r="AK592" s="600"/>
      <c r="AL592" s="598"/>
      <c r="AM592" s="600"/>
      <c r="AN592" s="598"/>
      <c r="AO592" s="600">
        <v>1</v>
      </c>
      <c r="AP592" s="598">
        <v>0.2</v>
      </c>
      <c r="AQ592" s="600">
        <v>1</v>
      </c>
      <c r="AR592" s="598">
        <v>1</v>
      </c>
      <c r="AS592" s="695">
        <v>3211</v>
      </c>
      <c r="AT592" s="600"/>
      <c r="AU592" s="602"/>
      <c r="AV592" s="601">
        <v>3211</v>
      </c>
      <c r="AW592" s="601"/>
      <c r="AX592" s="598"/>
      <c r="AY592" s="695">
        <v>3211</v>
      </c>
      <c r="AZ592" s="600"/>
      <c r="BA592" s="601">
        <v>3211</v>
      </c>
      <c r="BB592" s="601">
        <v>2083</v>
      </c>
      <c r="BC592" s="598">
        <v>0.64870756773590776</v>
      </c>
      <c r="BD592" s="600"/>
      <c r="BE592" s="598"/>
      <c r="BF592" s="601">
        <v>2083</v>
      </c>
      <c r="BG592" s="598">
        <v>0.64870756773590776</v>
      </c>
      <c r="BH592" s="600">
        <v>21</v>
      </c>
      <c r="BI592" s="598">
        <v>1.0081613058089293E-2</v>
      </c>
      <c r="BJ592" s="600">
        <v>14</v>
      </c>
      <c r="BK592" s="600"/>
      <c r="BL592" s="600">
        <v>14</v>
      </c>
      <c r="BM592" s="598">
        <v>0.66666666666666663</v>
      </c>
      <c r="BN592" s="600">
        <v>66</v>
      </c>
      <c r="BO592" s="598">
        <v>3.1685069611137782E-2</v>
      </c>
      <c r="BP592" s="600">
        <v>165</v>
      </c>
      <c r="BQ592" s="598">
        <v>7.921267402784446E-2</v>
      </c>
      <c r="BR592" s="601">
        <v>231</v>
      </c>
      <c r="BS592" s="598">
        <v>0.11089774363898224</v>
      </c>
      <c r="BT592" s="600">
        <v>1</v>
      </c>
      <c r="BU592" s="598">
        <v>0.2</v>
      </c>
      <c r="BV592" s="600">
        <v>1</v>
      </c>
      <c r="BW592" s="598">
        <v>1</v>
      </c>
    </row>
    <row r="593" spans="1:75" s="4" customFormat="1" x14ac:dyDescent="0.2">
      <c r="A593" s="691" t="s">
        <v>235</v>
      </c>
      <c r="B593" s="691" t="s">
        <v>236</v>
      </c>
      <c r="C593" s="691" t="s">
        <v>237</v>
      </c>
      <c r="D593" s="691" t="s">
        <v>503</v>
      </c>
      <c r="E593" s="691" t="s">
        <v>504</v>
      </c>
      <c r="F593" s="691" t="s">
        <v>505</v>
      </c>
      <c r="G593" s="691" t="s">
        <v>317</v>
      </c>
      <c r="H593" s="720" t="s">
        <v>1109</v>
      </c>
      <c r="I593" s="720" t="s">
        <v>934</v>
      </c>
      <c r="J593" s="167"/>
      <c r="K593" s="692"/>
      <c r="L593" s="692"/>
      <c r="M593" s="693"/>
      <c r="N593" s="692"/>
      <c r="O593" s="692"/>
      <c r="P593" s="692"/>
      <c r="Q593" s="692"/>
      <c r="R593" s="692"/>
      <c r="S593" s="692"/>
      <c r="T593" s="692"/>
      <c r="U593" s="692"/>
      <c r="V593" s="692"/>
      <c r="W593" s="692"/>
      <c r="X593" s="692"/>
      <c r="Y593" s="692" t="s">
        <v>510</v>
      </c>
      <c r="Z593" s="694">
        <v>1</v>
      </c>
      <c r="AA593" s="694">
        <v>1</v>
      </c>
      <c r="AB593" s="694">
        <v>1</v>
      </c>
      <c r="AC593" s="123">
        <v>1</v>
      </c>
      <c r="AD593" s="601">
        <v>1616</v>
      </c>
      <c r="AE593" s="601"/>
      <c r="AF593" s="600"/>
      <c r="AG593" s="598"/>
      <c r="AH593" s="600"/>
      <c r="AI593" s="598"/>
      <c r="AJ593" s="598"/>
      <c r="AK593" s="600"/>
      <c r="AL593" s="598"/>
      <c r="AM593" s="600"/>
      <c r="AN593" s="598"/>
      <c r="AO593" s="600">
        <v>1</v>
      </c>
      <c r="AP593" s="598">
        <v>1</v>
      </c>
      <c r="AQ593" s="600">
        <v>1</v>
      </c>
      <c r="AR593" s="598">
        <v>1</v>
      </c>
      <c r="AS593" s="695">
        <v>1616</v>
      </c>
      <c r="AT593" s="600"/>
      <c r="AU593" s="602"/>
      <c r="AV593" s="601">
        <v>1616</v>
      </c>
      <c r="AW593" s="601"/>
      <c r="AX593" s="598"/>
      <c r="AY593" s="601"/>
      <c r="AZ593" s="601"/>
      <c r="BA593" s="601"/>
      <c r="BB593" s="600"/>
      <c r="BC593" s="598"/>
      <c r="BD593" s="600"/>
      <c r="BE593" s="598"/>
      <c r="BF593" s="600"/>
      <c r="BG593" s="598"/>
      <c r="BH593" s="600" t="s">
        <v>323</v>
      </c>
      <c r="BI593" s="598"/>
      <c r="BJ593" s="600"/>
      <c r="BK593" s="600"/>
      <c r="BL593" s="600"/>
      <c r="BM593" s="598"/>
      <c r="BN593" s="600"/>
      <c r="BO593" s="598"/>
      <c r="BP593" s="600"/>
      <c r="BQ593" s="598"/>
      <c r="BR593" s="601"/>
      <c r="BS593" s="598"/>
      <c r="BT593" s="600">
        <v>0</v>
      </c>
      <c r="BU593" s="598">
        <v>0</v>
      </c>
      <c r="BV593" s="600">
        <v>0</v>
      </c>
      <c r="BW593" s="598">
        <v>0</v>
      </c>
    </row>
    <row r="594" spans="1:75" s="4" customFormat="1" x14ac:dyDescent="0.2">
      <c r="A594" s="691" t="s">
        <v>235</v>
      </c>
      <c r="B594" s="691" t="s">
        <v>238</v>
      </c>
      <c r="C594" s="691" t="s">
        <v>502</v>
      </c>
      <c r="D594" s="691" t="s">
        <v>507</v>
      </c>
      <c r="E594" s="691" t="s">
        <v>504</v>
      </c>
      <c r="F594" s="691" t="s">
        <v>505</v>
      </c>
      <c r="G594" s="691" t="s">
        <v>317</v>
      </c>
      <c r="H594" s="720" t="s">
        <v>1109</v>
      </c>
      <c r="I594" s="720" t="s">
        <v>934</v>
      </c>
      <c r="J594" s="167"/>
      <c r="K594" s="692"/>
      <c r="L594" s="692"/>
      <c r="M594" s="693"/>
      <c r="N594" s="692"/>
      <c r="O594" s="692"/>
      <c r="P594" s="692"/>
      <c r="Q594" s="692"/>
      <c r="R594" s="692"/>
      <c r="S594" s="692"/>
      <c r="T594" s="692"/>
      <c r="U594" s="692"/>
      <c r="V594" s="692"/>
      <c r="W594" s="692"/>
      <c r="X594" s="692"/>
      <c r="Y594" s="633" t="s">
        <v>1210</v>
      </c>
      <c r="Z594" s="694">
        <v>5</v>
      </c>
      <c r="AA594" s="600">
        <v>0</v>
      </c>
      <c r="AB594" s="600">
        <v>6</v>
      </c>
      <c r="AC594" s="123">
        <v>1.2</v>
      </c>
      <c r="AD594" s="601">
        <v>180.6</v>
      </c>
      <c r="AE594" s="601">
        <v>97.2</v>
      </c>
      <c r="AF594" s="600"/>
      <c r="AG594" s="598"/>
      <c r="AH594" s="600"/>
      <c r="AI594" s="598"/>
      <c r="AJ594" s="598"/>
      <c r="AK594" s="600"/>
      <c r="AL594" s="598"/>
      <c r="AM594" s="600"/>
      <c r="AN594" s="598"/>
      <c r="AO594" s="600">
        <v>2</v>
      </c>
      <c r="AP594" s="598">
        <v>0.33333333333333331</v>
      </c>
      <c r="AQ594" s="600">
        <v>2</v>
      </c>
      <c r="AR594" s="598">
        <v>0.4</v>
      </c>
      <c r="AS594" s="695">
        <v>872</v>
      </c>
      <c r="AT594" s="600">
        <v>31</v>
      </c>
      <c r="AU594" s="602">
        <v>3.4330011074197121E-2</v>
      </c>
      <c r="AV594" s="601">
        <v>903</v>
      </c>
      <c r="AW594" s="601">
        <v>1200</v>
      </c>
      <c r="AX594" s="598">
        <v>0.75249999999999995</v>
      </c>
      <c r="AY594" s="695">
        <v>872</v>
      </c>
      <c r="AZ594" s="600">
        <v>31</v>
      </c>
      <c r="BA594" s="601">
        <v>903</v>
      </c>
      <c r="BB594" s="601">
        <v>458</v>
      </c>
      <c r="BC594" s="598">
        <v>0.52522935779816515</v>
      </c>
      <c r="BD594" s="600">
        <v>28</v>
      </c>
      <c r="BE594" s="598">
        <v>0.90322580645161288</v>
      </c>
      <c r="BF594" s="601">
        <v>486</v>
      </c>
      <c r="BG594" s="598">
        <v>0.53820598006644516</v>
      </c>
      <c r="BH594" s="600">
        <v>9</v>
      </c>
      <c r="BI594" s="598">
        <v>1.8518518518518517E-2</v>
      </c>
      <c r="BJ594" s="600"/>
      <c r="BK594" s="600"/>
      <c r="BL594" s="600">
        <v>9</v>
      </c>
      <c r="BM594" s="598">
        <v>1</v>
      </c>
      <c r="BN594" s="600">
        <v>0</v>
      </c>
      <c r="BO594" s="598">
        <v>0</v>
      </c>
      <c r="BP594" s="600">
        <v>9</v>
      </c>
      <c r="BQ594" s="598">
        <v>1.8518518518518517E-2</v>
      </c>
      <c r="BR594" s="601">
        <v>9</v>
      </c>
      <c r="BS594" s="598">
        <v>1.8518518518518517E-2</v>
      </c>
      <c r="BT594" s="600">
        <v>1</v>
      </c>
      <c r="BU594" s="598">
        <v>0.16666666666666666</v>
      </c>
      <c r="BV594" s="600">
        <v>1</v>
      </c>
      <c r="BW594" s="598">
        <v>0.2</v>
      </c>
    </row>
    <row r="595" spans="1:75" s="4" customFormat="1" x14ac:dyDescent="0.2">
      <c r="A595" s="691" t="s">
        <v>235</v>
      </c>
      <c r="B595" s="691" t="s">
        <v>239</v>
      </c>
      <c r="C595" s="691" t="s">
        <v>502</v>
      </c>
      <c r="D595" s="691" t="s">
        <v>507</v>
      </c>
      <c r="E595" s="691" t="s">
        <v>504</v>
      </c>
      <c r="F595" s="691" t="s">
        <v>505</v>
      </c>
      <c r="G595" s="691" t="s">
        <v>317</v>
      </c>
      <c r="H595" s="720" t="s">
        <v>1109</v>
      </c>
      <c r="I595" s="720" t="s">
        <v>934</v>
      </c>
      <c r="J595" s="167"/>
      <c r="K595" s="692"/>
      <c r="L595" s="692"/>
      <c r="M595" s="693"/>
      <c r="N595" s="692"/>
      <c r="O595" s="692"/>
      <c r="P595" s="692"/>
      <c r="Q595" s="692"/>
      <c r="R595" s="692"/>
      <c r="S595" s="692"/>
      <c r="T595" s="692"/>
      <c r="U595" s="692"/>
      <c r="V595" s="692"/>
      <c r="W595" s="692"/>
      <c r="X595" s="692"/>
      <c r="Y595" s="633" t="s">
        <v>1210</v>
      </c>
      <c r="Z595" s="694">
        <v>5</v>
      </c>
      <c r="AA595" s="600">
        <v>0</v>
      </c>
      <c r="AB595" s="600">
        <v>7</v>
      </c>
      <c r="AC595" s="123">
        <v>1.4</v>
      </c>
      <c r="AD595" s="601">
        <v>338.6</v>
      </c>
      <c r="AE595" s="601">
        <v>201.8</v>
      </c>
      <c r="AF595" s="600"/>
      <c r="AG595" s="598"/>
      <c r="AH595" s="600"/>
      <c r="AI595" s="598"/>
      <c r="AJ595" s="598"/>
      <c r="AK595" s="600"/>
      <c r="AL595" s="598"/>
      <c r="AM595" s="600"/>
      <c r="AN595" s="598"/>
      <c r="AO595" s="600">
        <v>3</v>
      </c>
      <c r="AP595" s="598">
        <v>0.42857142857142855</v>
      </c>
      <c r="AQ595" s="600">
        <v>3</v>
      </c>
      <c r="AR595" s="598">
        <v>0.6</v>
      </c>
      <c r="AS595" s="695">
        <v>1674</v>
      </c>
      <c r="AT595" s="600">
        <v>19</v>
      </c>
      <c r="AU595" s="602">
        <v>1.1222681630242174E-2</v>
      </c>
      <c r="AV595" s="601">
        <v>1693</v>
      </c>
      <c r="AW595" s="601">
        <v>2230</v>
      </c>
      <c r="AX595" s="598">
        <v>0.75919282511210762</v>
      </c>
      <c r="AY595" s="695">
        <v>1674</v>
      </c>
      <c r="AZ595" s="600">
        <v>19</v>
      </c>
      <c r="BA595" s="601">
        <v>1693</v>
      </c>
      <c r="BB595" s="601">
        <v>993</v>
      </c>
      <c r="BC595" s="598">
        <v>0.59318996415770608</v>
      </c>
      <c r="BD595" s="600">
        <v>16</v>
      </c>
      <c r="BE595" s="598">
        <v>0.84210526315789469</v>
      </c>
      <c r="BF595" s="601">
        <v>1009</v>
      </c>
      <c r="BG595" s="598">
        <v>0.59598346131128177</v>
      </c>
      <c r="BH595" s="600">
        <v>9</v>
      </c>
      <c r="BI595" s="598">
        <v>8.9197224975222991E-3</v>
      </c>
      <c r="BJ595" s="600"/>
      <c r="BK595" s="600"/>
      <c r="BL595" s="600">
        <v>9</v>
      </c>
      <c r="BM595" s="598">
        <v>1</v>
      </c>
      <c r="BN595" s="600">
        <v>2</v>
      </c>
      <c r="BO595" s="598">
        <v>1.9821605550049554E-3</v>
      </c>
      <c r="BP595" s="600">
        <v>14</v>
      </c>
      <c r="BQ595" s="598">
        <v>1.3875123885034688E-2</v>
      </c>
      <c r="BR595" s="601">
        <v>16</v>
      </c>
      <c r="BS595" s="598">
        <v>1.5857284440039643E-2</v>
      </c>
      <c r="BT595" s="600">
        <v>2</v>
      </c>
      <c r="BU595" s="598">
        <v>0.2857142857142857</v>
      </c>
      <c r="BV595" s="600">
        <v>1</v>
      </c>
      <c r="BW595" s="598">
        <v>0.2</v>
      </c>
    </row>
    <row r="596" spans="1:75" s="4" customFormat="1" x14ac:dyDescent="0.2">
      <c r="A596" s="691" t="s">
        <v>235</v>
      </c>
      <c r="B596" s="691" t="s">
        <v>240</v>
      </c>
      <c r="C596" s="691" t="s">
        <v>502</v>
      </c>
      <c r="D596" s="691" t="s">
        <v>509</v>
      </c>
      <c r="E596" s="691" t="s">
        <v>504</v>
      </c>
      <c r="F596" s="691" t="s">
        <v>505</v>
      </c>
      <c r="G596" s="691" t="s">
        <v>317</v>
      </c>
      <c r="H596" s="720" t="s">
        <v>1109</v>
      </c>
      <c r="I596" s="720" t="s">
        <v>934</v>
      </c>
      <c r="J596" s="167"/>
      <c r="K596" s="692" t="s">
        <v>1213</v>
      </c>
      <c r="L596" s="699" t="s">
        <v>1409</v>
      </c>
      <c r="M596" s="699" t="s">
        <v>1410</v>
      </c>
      <c r="N596" s="692" t="s">
        <v>1213</v>
      </c>
      <c r="O596" s="696" t="s">
        <v>1411</v>
      </c>
      <c r="P596" s="692" t="s">
        <v>1213</v>
      </c>
      <c r="Q596" s="696" t="s">
        <v>1412</v>
      </c>
      <c r="R596" s="692" t="s">
        <v>1217</v>
      </c>
      <c r="S596" s="696">
        <v>15545</v>
      </c>
      <c r="T596" s="696">
        <v>110</v>
      </c>
      <c r="U596" s="696">
        <v>59</v>
      </c>
      <c r="V596" s="696">
        <v>76</v>
      </c>
      <c r="W596" s="696" t="s">
        <v>438</v>
      </c>
      <c r="X596" s="696" t="s">
        <v>438</v>
      </c>
      <c r="Y596" s="633"/>
      <c r="Z596" s="694">
        <v>1</v>
      </c>
      <c r="AA596" s="600">
        <v>0</v>
      </c>
      <c r="AB596" s="600">
        <v>3</v>
      </c>
      <c r="AC596" s="123">
        <v>3</v>
      </c>
      <c r="AD596" s="601">
        <v>15541</v>
      </c>
      <c r="AE596" s="601">
        <v>9796</v>
      </c>
      <c r="AF596" s="600">
        <v>2</v>
      </c>
      <c r="AG596" s="598">
        <v>0.66666666666666663</v>
      </c>
      <c r="AH596" s="600">
        <v>1</v>
      </c>
      <c r="AI596" s="598"/>
      <c r="AJ596" s="598" t="s">
        <v>435</v>
      </c>
      <c r="AK596" s="600">
        <v>0</v>
      </c>
      <c r="AL596" s="598">
        <v>0</v>
      </c>
      <c r="AM596" s="600">
        <v>1</v>
      </c>
      <c r="AN596" s="598"/>
      <c r="AO596" s="600"/>
      <c r="AP596" s="598"/>
      <c r="AQ596" s="600"/>
      <c r="AR596" s="598"/>
      <c r="AS596" s="695">
        <v>15464</v>
      </c>
      <c r="AT596" s="600">
        <v>77</v>
      </c>
      <c r="AU596" s="602">
        <v>4.9546361238015568E-3</v>
      </c>
      <c r="AV596" s="601">
        <v>15541</v>
      </c>
      <c r="AW596" s="601">
        <v>20660</v>
      </c>
      <c r="AX596" s="598">
        <v>0.75222652468538242</v>
      </c>
      <c r="AY596" s="695">
        <v>15464</v>
      </c>
      <c r="AZ596" s="600">
        <v>77</v>
      </c>
      <c r="BA596" s="601">
        <v>15541</v>
      </c>
      <c r="BB596" s="601">
        <v>9730</v>
      </c>
      <c r="BC596" s="598">
        <v>0.62920331091567516</v>
      </c>
      <c r="BD596" s="600">
        <v>66</v>
      </c>
      <c r="BE596" s="598">
        <v>0.8571428571428571</v>
      </c>
      <c r="BF596" s="601">
        <v>9796</v>
      </c>
      <c r="BG596" s="598">
        <v>0.63033266842545521</v>
      </c>
      <c r="BH596" s="600">
        <v>76</v>
      </c>
      <c r="BI596" s="598">
        <v>7.7582686810943246E-3</v>
      </c>
      <c r="BJ596" s="600"/>
      <c r="BK596" s="600"/>
      <c r="BL596" s="600">
        <v>73</v>
      </c>
      <c r="BM596" s="598">
        <v>0.96052631578947367</v>
      </c>
      <c r="BN596" s="600">
        <v>13</v>
      </c>
      <c r="BO596" s="598">
        <v>1.3270722743977134E-3</v>
      </c>
      <c r="BP596" s="600">
        <v>181</v>
      </c>
      <c r="BQ596" s="598">
        <v>1.847692935892201E-2</v>
      </c>
      <c r="BR596" s="601">
        <v>194</v>
      </c>
      <c r="BS596" s="598">
        <v>1.9804001633319721E-2</v>
      </c>
      <c r="BT596" s="600">
        <v>0</v>
      </c>
      <c r="BU596" s="598">
        <v>0</v>
      </c>
      <c r="BV596" s="600">
        <v>0</v>
      </c>
      <c r="BW596" s="598">
        <v>0</v>
      </c>
    </row>
    <row r="597" spans="1:75" s="4" customFormat="1" x14ac:dyDescent="0.2">
      <c r="A597" s="691" t="s">
        <v>235</v>
      </c>
      <c r="B597" s="691" t="s">
        <v>240</v>
      </c>
      <c r="C597" s="691" t="s">
        <v>770</v>
      </c>
      <c r="D597" s="691" t="s">
        <v>515</v>
      </c>
      <c r="E597" s="691" t="s">
        <v>504</v>
      </c>
      <c r="F597" s="691" t="s">
        <v>505</v>
      </c>
      <c r="G597" s="691" t="s">
        <v>317</v>
      </c>
      <c r="H597" s="720" t="s">
        <v>1109</v>
      </c>
      <c r="I597" s="720" t="s">
        <v>934</v>
      </c>
      <c r="J597" s="167"/>
      <c r="K597" s="692"/>
      <c r="L597" s="692"/>
      <c r="M597" s="693"/>
      <c r="N597" s="692"/>
      <c r="O597" s="692"/>
      <c r="P597" s="692"/>
      <c r="Q597" s="692"/>
      <c r="R597" s="692"/>
      <c r="S597" s="692"/>
      <c r="T597" s="692"/>
      <c r="U597" s="692"/>
      <c r="V597" s="692"/>
      <c r="W597" s="692"/>
      <c r="X597" s="692"/>
      <c r="Y597" s="692" t="s">
        <v>510</v>
      </c>
      <c r="Z597" s="694">
        <v>1</v>
      </c>
      <c r="AA597" s="694">
        <v>1</v>
      </c>
      <c r="AB597" s="694">
        <v>1</v>
      </c>
      <c r="AC597" s="123">
        <v>1</v>
      </c>
      <c r="AD597" s="601">
        <v>903</v>
      </c>
      <c r="AE597" s="601"/>
      <c r="AF597" s="694">
        <v>1</v>
      </c>
      <c r="AG597" s="598">
        <v>1</v>
      </c>
      <c r="AH597" s="600">
        <v>0</v>
      </c>
      <c r="AI597" s="598"/>
      <c r="AJ597" s="598"/>
      <c r="AK597" s="694">
        <v>1</v>
      </c>
      <c r="AL597" s="598">
        <v>1</v>
      </c>
      <c r="AM597" s="694">
        <v>1</v>
      </c>
      <c r="AN597" s="598"/>
      <c r="AO597" s="600">
        <v>0</v>
      </c>
      <c r="AP597" s="598">
        <v>0</v>
      </c>
      <c r="AQ597" s="600">
        <v>0</v>
      </c>
      <c r="AR597" s="598">
        <v>0</v>
      </c>
      <c r="AS597" s="695">
        <v>872</v>
      </c>
      <c r="AT597" s="600">
        <v>31</v>
      </c>
      <c r="AU597" s="602">
        <v>3.4330011074197121E-2</v>
      </c>
      <c r="AV597" s="601">
        <v>903</v>
      </c>
      <c r="AW597" s="601">
        <v>1200</v>
      </c>
      <c r="AX597" s="598">
        <v>0.75249999999999995</v>
      </c>
      <c r="AY597" s="601"/>
      <c r="AZ597" s="601"/>
      <c r="BA597" s="601"/>
      <c r="BB597" s="600"/>
      <c r="BC597" s="598"/>
      <c r="BD597" s="600"/>
      <c r="BE597" s="598"/>
      <c r="BF597" s="600"/>
      <c r="BG597" s="598"/>
      <c r="BH597" s="600" t="s">
        <v>323</v>
      </c>
      <c r="BI597" s="598"/>
      <c r="BJ597" s="600"/>
      <c r="BK597" s="600"/>
      <c r="BL597" s="600"/>
      <c r="BM597" s="598"/>
      <c r="BN597" s="600"/>
      <c r="BO597" s="598"/>
      <c r="BP597" s="600"/>
      <c r="BQ597" s="598"/>
      <c r="BR597" s="601"/>
      <c r="BS597" s="598"/>
      <c r="BT597" s="600">
        <v>0</v>
      </c>
      <c r="BU597" s="598">
        <v>0</v>
      </c>
      <c r="BV597" s="600">
        <v>0</v>
      </c>
      <c r="BW597" s="598">
        <v>0</v>
      </c>
    </row>
    <row r="598" spans="1:75" s="4" customFormat="1" x14ac:dyDescent="0.2">
      <c r="A598" s="691" t="s">
        <v>235</v>
      </c>
      <c r="B598" s="691" t="s">
        <v>240</v>
      </c>
      <c r="C598" s="691" t="s">
        <v>241</v>
      </c>
      <c r="D598" s="691" t="s">
        <v>515</v>
      </c>
      <c r="E598" s="691" t="s">
        <v>504</v>
      </c>
      <c r="F598" s="691" t="s">
        <v>505</v>
      </c>
      <c r="G598" s="691" t="s">
        <v>317</v>
      </c>
      <c r="H598" s="720" t="s">
        <v>1109</v>
      </c>
      <c r="I598" s="720" t="s">
        <v>934</v>
      </c>
      <c r="J598" s="167"/>
      <c r="K598" s="692"/>
      <c r="L598" s="692"/>
      <c r="M598" s="693"/>
      <c r="N598" s="692"/>
      <c r="O598" s="692"/>
      <c r="P598" s="692"/>
      <c r="Q598" s="692"/>
      <c r="R598" s="692"/>
      <c r="S598" s="692"/>
      <c r="T598" s="692"/>
      <c r="U598" s="692"/>
      <c r="V598" s="692"/>
      <c r="W598" s="692"/>
      <c r="X598" s="692"/>
      <c r="Y598" s="633"/>
      <c r="Z598" s="694">
        <v>2</v>
      </c>
      <c r="AA598" s="600">
        <v>0</v>
      </c>
      <c r="AB598" s="600">
        <v>6</v>
      </c>
      <c r="AC598" s="123">
        <v>3</v>
      </c>
      <c r="AD598" s="601">
        <v>1561</v>
      </c>
      <c r="AE598" s="601">
        <v>914.5</v>
      </c>
      <c r="AF598" s="600">
        <v>2</v>
      </c>
      <c r="AG598" s="598">
        <v>0.33333333333333331</v>
      </c>
      <c r="AH598" s="600">
        <v>0</v>
      </c>
      <c r="AI598" s="598"/>
      <c r="AJ598" s="598"/>
      <c r="AK598" s="600">
        <v>2</v>
      </c>
      <c r="AL598" s="598">
        <v>1</v>
      </c>
      <c r="AM598" s="600">
        <v>2</v>
      </c>
      <c r="AN598" s="598"/>
      <c r="AO598" s="600">
        <v>0</v>
      </c>
      <c r="AP598" s="598">
        <v>0</v>
      </c>
      <c r="AQ598" s="600">
        <v>0</v>
      </c>
      <c r="AR598" s="598">
        <v>0</v>
      </c>
      <c r="AS598" s="695">
        <v>3104</v>
      </c>
      <c r="AT598" s="600">
        <v>18</v>
      </c>
      <c r="AU598" s="602">
        <v>5.7655349135169766E-3</v>
      </c>
      <c r="AV598" s="601">
        <v>3122</v>
      </c>
      <c r="AW598" s="601">
        <v>4480</v>
      </c>
      <c r="AX598" s="598">
        <v>0.69687500000000002</v>
      </c>
      <c r="AY598" s="695">
        <v>3104</v>
      </c>
      <c r="AZ598" s="600">
        <v>18</v>
      </c>
      <c r="BA598" s="601">
        <v>3122</v>
      </c>
      <c r="BB598" s="601">
        <v>1813</v>
      </c>
      <c r="BC598" s="598">
        <v>0.58408505154639179</v>
      </c>
      <c r="BD598" s="600">
        <v>16</v>
      </c>
      <c r="BE598" s="598">
        <v>0.88888888888888884</v>
      </c>
      <c r="BF598" s="601">
        <v>1829</v>
      </c>
      <c r="BG598" s="598">
        <v>0.58584240871236382</v>
      </c>
      <c r="BH598" s="600">
        <v>11</v>
      </c>
      <c r="BI598" s="598">
        <v>6.0142154182613447E-3</v>
      </c>
      <c r="BJ598" s="600"/>
      <c r="BK598" s="600"/>
      <c r="BL598" s="600">
        <v>11</v>
      </c>
      <c r="BM598" s="598">
        <v>1</v>
      </c>
      <c r="BN598" s="600">
        <v>4</v>
      </c>
      <c r="BO598" s="598">
        <v>2.1869874248223072E-3</v>
      </c>
      <c r="BP598" s="600">
        <v>42</v>
      </c>
      <c r="BQ598" s="598">
        <v>2.2963367960634227E-2</v>
      </c>
      <c r="BR598" s="601">
        <v>46</v>
      </c>
      <c r="BS598" s="598">
        <v>2.5150355385456534E-2</v>
      </c>
      <c r="BT598" s="600">
        <v>1</v>
      </c>
      <c r="BU598" s="598">
        <v>0.16666666666666666</v>
      </c>
      <c r="BV598" s="600">
        <v>1</v>
      </c>
      <c r="BW598" s="598">
        <v>0.5</v>
      </c>
    </row>
    <row r="599" spans="1:75" s="4" customFormat="1" x14ac:dyDescent="0.2">
      <c r="A599" s="691" t="s">
        <v>235</v>
      </c>
      <c r="B599" s="691" t="s">
        <v>240</v>
      </c>
      <c r="C599" s="691" t="s">
        <v>242</v>
      </c>
      <c r="D599" s="691" t="s">
        <v>515</v>
      </c>
      <c r="E599" s="691" t="s">
        <v>504</v>
      </c>
      <c r="F599" s="691" t="s">
        <v>505</v>
      </c>
      <c r="G599" s="691" t="s">
        <v>317</v>
      </c>
      <c r="H599" s="720" t="s">
        <v>1109</v>
      </c>
      <c r="I599" s="720" t="s">
        <v>934</v>
      </c>
      <c r="J599" s="167"/>
      <c r="K599" s="692"/>
      <c r="L599" s="692"/>
      <c r="M599" s="693"/>
      <c r="N599" s="692"/>
      <c r="O599" s="692"/>
      <c r="P599" s="692"/>
      <c r="Q599" s="692"/>
      <c r="R599" s="692"/>
      <c r="S599" s="692"/>
      <c r="T599" s="692"/>
      <c r="U599" s="692"/>
      <c r="V599" s="692"/>
      <c r="W599" s="692"/>
      <c r="X599" s="692"/>
      <c r="Y599" s="633"/>
      <c r="Z599" s="694">
        <v>6</v>
      </c>
      <c r="AA599" s="600">
        <v>0</v>
      </c>
      <c r="AB599" s="600">
        <v>15</v>
      </c>
      <c r="AC599" s="123">
        <v>2.5</v>
      </c>
      <c r="AD599" s="601">
        <v>1637.8333333333333</v>
      </c>
      <c r="AE599" s="601">
        <v>1067.1666666666667</v>
      </c>
      <c r="AF599" s="600">
        <v>5</v>
      </c>
      <c r="AG599" s="598">
        <v>0.33333333333333331</v>
      </c>
      <c r="AH599" s="600">
        <v>0</v>
      </c>
      <c r="AI599" s="598"/>
      <c r="AJ599" s="598"/>
      <c r="AK599" s="600">
        <v>4</v>
      </c>
      <c r="AL599" s="598">
        <v>0.66666666666666663</v>
      </c>
      <c r="AM599" s="600">
        <v>4</v>
      </c>
      <c r="AN599" s="598"/>
      <c r="AO599" s="600">
        <v>0</v>
      </c>
      <c r="AP599" s="598">
        <v>0</v>
      </c>
      <c r="AQ599" s="600">
        <v>0</v>
      </c>
      <c r="AR599" s="598">
        <v>0</v>
      </c>
      <c r="AS599" s="695">
        <v>9814</v>
      </c>
      <c r="AT599" s="600">
        <v>13</v>
      </c>
      <c r="AU599" s="602">
        <v>1.3228859265289508E-3</v>
      </c>
      <c r="AV599" s="601">
        <v>9827</v>
      </c>
      <c r="AW599" s="601">
        <v>12750</v>
      </c>
      <c r="AX599" s="598">
        <v>0.77074509803921565</v>
      </c>
      <c r="AY599" s="695">
        <v>9814</v>
      </c>
      <c r="AZ599" s="600">
        <v>13</v>
      </c>
      <c r="BA599" s="601">
        <v>9827</v>
      </c>
      <c r="BB599" s="601">
        <v>6393</v>
      </c>
      <c r="BC599" s="598">
        <v>0.65141634399836967</v>
      </c>
      <c r="BD599" s="600">
        <v>10</v>
      </c>
      <c r="BE599" s="598">
        <v>0.76923076923076927</v>
      </c>
      <c r="BF599" s="601">
        <v>6403</v>
      </c>
      <c r="BG599" s="598">
        <v>0.65157219904345176</v>
      </c>
      <c r="BH599" s="600">
        <v>47</v>
      </c>
      <c r="BI599" s="598">
        <v>7.3403092300484149E-3</v>
      </c>
      <c r="BJ599" s="600"/>
      <c r="BK599" s="600"/>
      <c r="BL599" s="600">
        <v>47</v>
      </c>
      <c r="BM599" s="598">
        <v>1</v>
      </c>
      <c r="BN599" s="600">
        <v>32</v>
      </c>
      <c r="BO599" s="598">
        <v>4.9976573481180699E-3</v>
      </c>
      <c r="BP599" s="600">
        <v>98</v>
      </c>
      <c r="BQ599" s="598">
        <v>1.5305325628611588E-2</v>
      </c>
      <c r="BR599" s="601">
        <v>130</v>
      </c>
      <c r="BS599" s="598">
        <v>2.030298297672966E-2</v>
      </c>
      <c r="BT599" s="600">
        <v>3</v>
      </c>
      <c r="BU599" s="598">
        <v>0.2</v>
      </c>
      <c r="BV599" s="600">
        <v>1</v>
      </c>
      <c r="BW599" s="598">
        <v>0.16666666666666666</v>
      </c>
    </row>
    <row r="600" spans="1:75" s="4" customFormat="1" x14ac:dyDescent="0.2">
      <c r="A600" s="691" t="s">
        <v>235</v>
      </c>
      <c r="B600" s="691" t="s">
        <v>240</v>
      </c>
      <c r="C600" s="691" t="s">
        <v>243</v>
      </c>
      <c r="D600" s="691" t="s">
        <v>515</v>
      </c>
      <c r="E600" s="691" t="s">
        <v>504</v>
      </c>
      <c r="F600" s="691" t="s">
        <v>505</v>
      </c>
      <c r="G600" s="691" t="s">
        <v>317</v>
      </c>
      <c r="H600" s="720" t="s">
        <v>1109</v>
      </c>
      <c r="I600" s="720" t="s">
        <v>934</v>
      </c>
      <c r="J600" s="167"/>
      <c r="K600" s="692"/>
      <c r="L600" s="692"/>
      <c r="M600" s="693"/>
      <c r="N600" s="692"/>
      <c r="O600" s="692"/>
      <c r="P600" s="692"/>
      <c r="Q600" s="692"/>
      <c r="R600" s="692"/>
      <c r="S600" s="692"/>
      <c r="T600" s="692"/>
      <c r="U600" s="692"/>
      <c r="V600" s="692"/>
      <c r="W600" s="692"/>
      <c r="X600" s="692"/>
      <c r="Y600" s="692" t="s">
        <v>510</v>
      </c>
      <c r="Z600" s="694">
        <v>1</v>
      </c>
      <c r="AA600" s="694">
        <v>1</v>
      </c>
      <c r="AB600" s="694">
        <v>1</v>
      </c>
      <c r="AC600" s="123">
        <v>1</v>
      </c>
      <c r="AD600" s="601">
        <v>1693</v>
      </c>
      <c r="AE600" s="601"/>
      <c r="AF600" s="694">
        <v>1</v>
      </c>
      <c r="AG600" s="598">
        <v>1</v>
      </c>
      <c r="AH600" s="600">
        <v>1</v>
      </c>
      <c r="AI600" s="598" t="s">
        <v>1215</v>
      </c>
      <c r="AJ600" s="598"/>
      <c r="AK600" s="694">
        <v>1</v>
      </c>
      <c r="AL600" s="598">
        <v>1</v>
      </c>
      <c r="AM600" s="694">
        <v>1</v>
      </c>
      <c r="AN600" s="598"/>
      <c r="AO600" s="600">
        <v>0</v>
      </c>
      <c r="AP600" s="598">
        <v>0</v>
      </c>
      <c r="AQ600" s="600">
        <v>0</v>
      </c>
      <c r="AR600" s="598">
        <v>0</v>
      </c>
      <c r="AS600" s="695">
        <v>1674</v>
      </c>
      <c r="AT600" s="600">
        <v>19</v>
      </c>
      <c r="AU600" s="602">
        <v>1.1222681630242174E-2</v>
      </c>
      <c r="AV600" s="601">
        <v>1693</v>
      </c>
      <c r="AW600" s="601">
        <v>2230</v>
      </c>
      <c r="AX600" s="598">
        <v>0.75919282511210762</v>
      </c>
      <c r="AY600" s="601"/>
      <c r="AZ600" s="601"/>
      <c r="BA600" s="601"/>
      <c r="BB600" s="600"/>
      <c r="BC600" s="598"/>
      <c r="BD600" s="600"/>
      <c r="BE600" s="598"/>
      <c r="BF600" s="600"/>
      <c r="BG600" s="598"/>
      <c r="BH600" s="600" t="s">
        <v>323</v>
      </c>
      <c r="BI600" s="598"/>
      <c r="BJ600" s="600"/>
      <c r="BK600" s="600"/>
      <c r="BL600" s="600"/>
      <c r="BM600" s="598"/>
      <c r="BN600" s="600"/>
      <c r="BO600" s="598"/>
      <c r="BP600" s="600"/>
      <c r="BQ600" s="598"/>
      <c r="BR600" s="601"/>
      <c r="BS600" s="598"/>
      <c r="BT600" s="600">
        <v>0</v>
      </c>
      <c r="BU600" s="598">
        <v>0</v>
      </c>
      <c r="BV600" s="600">
        <v>0</v>
      </c>
      <c r="BW600" s="598">
        <v>0</v>
      </c>
    </row>
    <row r="601" spans="1:75" s="4" customFormat="1" x14ac:dyDescent="0.2">
      <c r="A601" s="691" t="s">
        <v>244</v>
      </c>
      <c r="B601" s="691" t="s">
        <v>245</v>
      </c>
      <c r="C601" s="691" t="s">
        <v>502</v>
      </c>
      <c r="D601" s="691" t="s">
        <v>509</v>
      </c>
      <c r="E601" s="691" t="s">
        <v>504</v>
      </c>
      <c r="F601" s="691" t="s">
        <v>519</v>
      </c>
      <c r="G601" s="591" t="s">
        <v>321</v>
      </c>
      <c r="H601" s="720" t="s">
        <v>1112</v>
      </c>
      <c r="I601" s="720" t="s">
        <v>934</v>
      </c>
      <c r="J601" s="167"/>
      <c r="K601" s="692" t="s">
        <v>1211</v>
      </c>
      <c r="L601" s="692"/>
      <c r="M601" s="693">
        <v>0.50694444444444442</v>
      </c>
      <c r="N601" s="692" t="s">
        <v>1213</v>
      </c>
      <c r="O601" s="696" t="s">
        <v>1413</v>
      </c>
      <c r="P601" s="692" t="s">
        <v>1211</v>
      </c>
      <c r="Q601" s="692"/>
      <c r="R601" s="692" t="s">
        <v>1217</v>
      </c>
      <c r="S601" s="696">
        <v>5767</v>
      </c>
      <c r="T601" s="696">
        <v>76</v>
      </c>
      <c r="U601" s="696">
        <v>1</v>
      </c>
      <c r="V601" s="696">
        <v>4</v>
      </c>
      <c r="W601" s="696">
        <v>1</v>
      </c>
      <c r="X601" s="696">
        <v>3</v>
      </c>
      <c r="Y601" s="692" t="s">
        <v>510</v>
      </c>
      <c r="Z601" s="694">
        <v>1</v>
      </c>
      <c r="AA601" s="694">
        <v>1</v>
      </c>
      <c r="AB601" s="694">
        <v>1</v>
      </c>
      <c r="AC601" s="123">
        <v>1</v>
      </c>
      <c r="AD601" s="601">
        <v>5767</v>
      </c>
      <c r="AE601" s="601"/>
      <c r="AF601" s="694">
        <v>1</v>
      </c>
      <c r="AG601" s="598">
        <v>1</v>
      </c>
      <c r="AH601" s="600">
        <v>0</v>
      </c>
      <c r="AI601" s="598" t="s">
        <v>1215</v>
      </c>
      <c r="AJ601" s="598" t="s">
        <v>510</v>
      </c>
      <c r="AK601" s="694">
        <v>1</v>
      </c>
      <c r="AL601" s="598">
        <v>1</v>
      </c>
      <c r="AM601" s="694">
        <v>1</v>
      </c>
      <c r="AN601" s="598"/>
      <c r="AO601" s="600"/>
      <c r="AP601" s="598"/>
      <c r="AQ601" s="600"/>
      <c r="AR601" s="598"/>
      <c r="AS601" s="695">
        <v>5743</v>
      </c>
      <c r="AT601" s="600">
        <v>24</v>
      </c>
      <c r="AU601" s="602">
        <v>4.1616091555401425E-3</v>
      </c>
      <c r="AV601" s="601">
        <v>5767</v>
      </c>
      <c r="AW601" s="601">
        <v>9600</v>
      </c>
      <c r="AX601" s="598">
        <v>0.60072916666666665</v>
      </c>
      <c r="AY601" s="601"/>
      <c r="AZ601" s="601"/>
      <c r="BA601" s="601"/>
      <c r="BB601" s="600"/>
      <c r="BC601" s="598"/>
      <c r="BD601" s="600"/>
      <c r="BE601" s="598"/>
      <c r="BF601" s="600"/>
      <c r="BG601" s="598"/>
      <c r="BH601" s="600" t="s">
        <v>323</v>
      </c>
      <c r="BI601" s="598"/>
      <c r="BJ601" s="600"/>
      <c r="BK601" s="600"/>
      <c r="BL601" s="600"/>
      <c r="BM601" s="598"/>
      <c r="BN601" s="600"/>
      <c r="BO601" s="598"/>
      <c r="BP601" s="600"/>
      <c r="BQ601" s="598"/>
      <c r="BR601" s="601"/>
      <c r="BS601" s="598"/>
      <c r="BT601" s="600">
        <v>0</v>
      </c>
      <c r="BU601" s="598">
        <v>0</v>
      </c>
      <c r="BV601" s="600">
        <v>0</v>
      </c>
      <c r="BW601" s="598">
        <v>0</v>
      </c>
    </row>
    <row r="602" spans="1:75" s="4" customFormat="1" x14ac:dyDescent="0.2">
      <c r="A602" s="691" t="s">
        <v>244</v>
      </c>
      <c r="B602" s="691" t="s">
        <v>245</v>
      </c>
      <c r="C602" s="691" t="s">
        <v>1054</v>
      </c>
      <c r="D602" s="691" t="s">
        <v>515</v>
      </c>
      <c r="E602" s="691" t="s">
        <v>504</v>
      </c>
      <c r="F602" s="691" t="s">
        <v>519</v>
      </c>
      <c r="G602" s="591" t="s">
        <v>321</v>
      </c>
      <c r="H602" s="720" t="s">
        <v>1112</v>
      </c>
      <c r="I602" s="720" t="s">
        <v>934</v>
      </c>
      <c r="J602" s="167"/>
      <c r="K602" s="692"/>
      <c r="L602" s="692"/>
      <c r="M602" s="693"/>
      <c r="N602" s="692"/>
      <c r="O602" s="692"/>
      <c r="P602" s="692"/>
      <c r="Q602" s="692"/>
      <c r="R602" s="692"/>
      <c r="S602" s="692"/>
      <c r="T602" s="692"/>
      <c r="U602" s="692"/>
      <c r="V602" s="692"/>
      <c r="W602" s="692"/>
      <c r="X602" s="692"/>
      <c r="Y602" s="633"/>
      <c r="Z602" s="694">
        <v>3</v>
      </c>
      <c r="AA602" s="600">
        <v>0</v>
      </c>
      <c r="AB602" s="600">
        <v>6</v>
      </c>
      <c r="AC602" s="123">
        <v>2</v>
      </c>
      <c r="AD602" s="601">
        <v>895.66666666666663</v>
      </c>
      <c r="AE602" s="601">
        <v>399.66666666666669</v>
      </c>
      <c r="AF602" s="600">
        <v>4</v>
      </c>
      <c r="AG602" s="598">
        <v>0.66666666666666663</v>
      </c>
      <c r="AH602" s="600">
        <v>0</v>
      </c>
      <c r="AI602" s="598"/>
      <c r="AJ602" s="598"/>
      <c r="AK602" s="600">
        <v>2</v>
      </c>
      <c r="AL602" s="598">
        <v>0.66666666666666663</v>
      </c>
      <c r="AM602" s="600">
        <v>2</v>
      </c>
      <c r="AN602" s="598"/>
      <c r="AO602" s="600">
        <v>0</v>
      </c>
      <c r="AP602" s="598">
        <v>0</v>
      </c>
      <c r="AQ602" s="600">
        <v>0</v>
      </c>
      <c r="AR602" s="598">
        <v>0</v>
      </c>
      <c r="AS602" s="695">
        <v>2685</v>
      </c>
      <c r="AT602" s="600">
        <v>2</v>
      </c>
      <c r="AU602" s="602">
        <v>7.4432452549311504E-4</v>
      </c>
      <c r="AV602" s="601">
        <v>2687</v>
      </c>
      <c r="AW602" s="601">
        <v>4510</v>
      </c>
      <c r="AX602" s="598">
        <v>0.59578713968957875</v>
      </c>
      <c r="AY602" s="695">
        <v>2685</v>
      </c>
      <c r="AZ602" s="600">
        <v>2</v>
      </c>
      <c r="BA602" s="601">
        <v>2687</v>
      </c>
      <c r="BB602" s="601">
        <v>1198</v>
      </c>
      <c r="BC602" s="598">
        <v>0.44618249534450649</v>
      </c>
      <c r="BD602" s="600">
        <v>1</v>
      </c>
      <c r="BE602" s="598">
        <v>0.5</v>
      </c>
      <c r="BF602" s="601">
        <v>1199</v>
      </c>
      <c r="BG602" s="598">
        <v>0.44622255303312242</v>
      </c>
      <c r="BH602" s="600">
        <v>2</v>
      </c>
      <c r="BI602" s="598">
        <v>1.6680567139282735E-3</v>
      </c>
      <c r="BJ602" s="600">
        <v>2</v>
      </c>
      <c r="BK602" s="600">
        <v>0</v>
      </c>
      <c r="BL602" s="600">
        <v>2</v>
      </c>
      <c r="BM602" s="598">
        <v>1</v>
      </c>
      <c r="BN602" s="600">
        <v>4</v>
      </c>
      <c r="BO602" s="598">
        <v>3.336113427856547E-3</v>
      </c>
      <c r="BP602" s="600">
        <v>3</v>
      </c>
      <c r="BQ602" s="598">
        <v>2.5020850708924102E-3</v>
      </c>
      <c r="BR602" s="601">
        <v>7</v>
      </c>
      <c r="BS602" s="598">
        <v>5.8381984987489572E-3</v>
      </c>
      <c r="BT602" s="600">
        <v>3</v>
      </c>
      <c r="BU602" s="598">
        <v>0.5</v>
      </c>
      <c r="BV602" s="600">
        <v>2</v>
      </c>
      <c r="BW602" s="598">
        <v>0.66666666666666663</v>
      </c>
    </row>
    <row r="603" spans="1:75" s="4" customFormat="1" x14ac:dyDescent="0.2">
      <c r="A603" s="691" t="s">
        <v>244</v>
      </c>
      <c r="B603" s="691" t="s">
        <v>245</v>
      </c>
      <c r="C603" s="691" t="s">
        <v>246</v>
      </c>
      <c r="D603" s="691" t="s">
        <v>515</v>
      </c>
      <c r="E603" s="691" t="s">
        <v>504</v>
      </c>
      <c r="F603" s="691" t="s">
        <v>519</v>
      </c>
      <c r="G603" s="591" t="s">
        <v>321</v>
      </c>
      <c r="H603" s="720" t="s">
        <v>1112</v>
      </c>
      <c r="I603" s="720" t="s">
        <v>934</v>
      </c>
      <c r="J603" s="167"/>
      <c r="K603" s="692"/>
      <c r="L603" s="692"/>
      <c r="M603" s="693"/>
      <c r="N603" s="692"/>
      <c r="O603" s="692"/>
      <c r="P603" s="692"/>
      <c r="Q603" s="692"/>
      <c r="R603" s="692"/>
      <c r="S603" s="692"/>
      <c r="T603" s="692"/>
      <c r="U603" s="692"/>
      <c r="V603" s="692"/>
      <c r="W603" s="692"/>
      <c r="X603" s="692"/>
      <c r="Y603" s="633"/>
      <c r="Z603" s="694">
        <v>3</v>
      </c>
      <c r="AA603" s="600">
        <v>0</v>
      </c>
      <c r="AB603" s="600">
        <v>4</v>
      </c>
      <c r="AC603" s="123">
        <v>1.3333333333333333</v>
      </c>
      <c r="AD603" s="601">
        <v>1026.6666666666667</v>
      </c>
      <c r="AE603" s="601">
        <v>369.66666666666669</v>
      </c>
      <c r="AF603" s="600">
        <v>2</v>
      </c>
      <c r="AG603" s="598">
        <v>0.5</v>
      </c>
      <c r="AH603" s="600">
        <v>0</v>
      </c>
      <c r="AI603" s="598"/>
      <c r="AJ603" s="598"/>
      <c r="AK603" s="600">
        <v>2</v>
      </c>
      <c r="AL603" s="598">
        <v>0.66666666666666663</v>
      </c>
      <c r="AM603" s="600">
        <v>2</v>
      </c>
      <c r="AN603" s="598"/>
      <c r="AO603" s="600">
        <v>0</v>
      </c>
      <c r="AP603" s="598">
        <v>0</v>
      </c>
      <c r="AQ603" s="600">
        <v>0</v>
      </c>
      <c r="AR603" s="598">
        <v>0</v>
      </c>
      <c r="AS603" s="695">
        <v>3058</v>
      </c>
      <c r="AT603" s="600">
        <v>22</v>
      </c>
      <c r="AU603" s="602">
        <v>7.1428571428571426E-3</v>
      </c>
      <c r="AV603" s="601">
        <v>3080</v>
      </c>
      <c r="AW603" s="601">
        <v>5090</v>
      </c>
      <c r="AX603" s="598">
        <v>0.60510805500982323</v>
      </c>
      <c r="AY603" s="695">
        <v>3058</v>
      </c>
      <c r="AZ603" s="600">
        <v>22</v>
      </c>
      <c r="BA603" s="601">
        <v>3080</v>
      </c>
      <c r="BB603" s="601">
        <v>1092</v>
      </c>
      <c r="BC603" s="598">
        <v>0.35709614126880312</v>
      </c>
      <c r="BD603" s="600">
        <v>17</v>
      </c>
      <c r="BE603" s="598">
        <v>0.77272727272727271</v>
      </c>
      <c r="BF603" s="601">
        <v>1109</v>
      </c>
      <c r="BG603" s="598">
        <v>0.36006493506493509</v>
      </c>
      <c r="BH603" s="600">
        <v>2</v>
      </c>
      <c r="BI603" s="598">
        <v>1.8034265103697023E-3</v>
      </c>
      <c r="BJ603" s="600">
        <v>0</v>
      </c>
      <c r="BK603" s="600">
        <v>2</v>
      </c>
      <c r="BL603" s="600">
        <v>2</v>
      </c>
      <c r="BM603" s="598">
        <v>1</v>
      </c>
      <c r="BN603" s="600">
        <v>0</v>
      </c>
      <c r="BO603" s="598">
        <v>0</v>
      </c>
      <c r="BP603" s="600">
        <v>18</v>
      </c>
      <c r="BQ603" s="598">
        <v>1.6230838593327322E-2</v>
      </c>
      <c r="BR603" s="601">
        <v>18</v>
      </c>
      <c r="BS603" s="598">
        <v>1.6230838593327322E-2</v>
      </c>
      <c r="BT603" s="600">
        <v>2</v>
      </c>
      <c r="BU603" s="598">
        <v>0.5</v>
      </c>
      <c r="BV603" s="600">
        <v>1</v>
      </c>
      <c r="BW603" s="598">
        <v>0.33333333333333331</v>
      </c>
    </row>
    <row r="604" spans="1:75" s="4" customFormat="1" x14ac:dyDescent="0.2">
      <c r="A604" s="691" t="s">
        <v>247</v>
      </c>
      <c r="B604" s="691" t="s">
        <v>248</v>
      </c>
      <c r="C604" s="691" t="s">
        <v>502</v>
      </c>
      <c r="D604" s="691" t="s">
        <v>517</v>
      </c>
      <c r="E604" s="691" t="s">
        <v>518</v>
      </c>
      <c r="F604" s="691" t="s">
        <v>519</v>
      </c>
      <c r="G604" s="720" t="s">
        <v>924</v>
      </c>
      <c r="H604" s="691" t="s">
        <v>517</v>
      </c>
      <c r="I604" s="691" t="s">
        <v>517</v>
      </c>
      <c r="J604" s="167"/>
      <c r="K604" s="692"/>
      <c r="L604" s="692"/>
      <c r="M604" s="693"/>
      <c r="N604" s="692"/>
      <c r="O604" s="692"/>
      <c r="P604" s="692"/>
      <c r="Q604" s="692"/>
      <c r="R604" s="692" t="s">
        <v>1217</v>
      </c>
      <c r="S604" s="692"/>
      <c r="T604" s="692"/>
      <c r="U604" s="692"/>
      <c r="V604" s="692"/>
      <c r="W604" s="692"/>
      <c r="X604" s="692"/>
      <c r="Y604" s="633"/>
      <c r="Z604" s="694">
        <v>7</v>
      </c>
      <c r="AA604" s="600">
        <v>0</v>
      </c>
      <c r="AB604" s="600">
        <v>23</v>
      </c>
      <c r="AC604" s="123">
        <v>3.2857142857142856</v>
      </c>
      <c r="AD604" s="601">
        <v>6207.1428571428569</v>
      </c>
      <c r="AE604" s="601">
        <v>3690</v>
      </c>
      <c r="AF604" s="600"/>
      <c r="AG604" s="598"/>
      <c r="AH604" s="600"/>
      <c r="AI604" s="598"/>
      <c r="AJ604" s="598"/>
      <c r="AK604" s="600"/>
      <c r="AL604" s="598"/>
      <c r="AM604" s="600"/>
      <c r="AN604" s="598"/>
      <c r="AO604" s="600">
        <v>5</v>
      </c>
      <c r="AP604" s="598">
        <v>0.21739130434782608</v>
      </c>
      <c r="AQ604" s="600">
        <v>3</v>
      </c>
      <c r="AR604" s="598">
        <v>0.42857142857142855</v>
      </c>
      <c r="AS604" s="695">
        <v>43450</v>
      </c>
      <c r="AT604" s="600"/>
      <c r="AU604" s="602"/>
      <c r="AV604" s="601">
        <v>43450</v>
      </c>
      <c r="AW604" s="601">
        <v>63500</v>
      </c>
      <c r="AX604" s="598">
        <v>0.68425196850393699</v>
      </c>
      <c r="AY604" s="695">
        <v>43450</v>
      </c>
      <c r="AZ604" s="600"/>
      <c r="BA604" s="601">
        <v>43450</v>
      </c>
      <c r="BB604" s="601">
        <v>25830</v>
      </c>
      <c r="BC604" s="598">
        <v>0.59447640966628312</v>
      </c>
      <c r="BD604" s="600"/>
      <c r="BE604" s="598"/>
      <c r="BF604" s="601">
        <v>25830</v>
      </c>
      <c r="BG604" s="598">
        <v>0.59447640966628312</v>
      </c>
      <c r="BH604" s="600">
        <v>202</v>
      </c>
      <c r="BI604" s="598">
        <v>7.8203639179248944E-3</v>
      </c>
      <c r="BJ604" s="600">
        <v>173</v>
      </c>
      <c r="BK604" s="600"/>
      <c r="BL604" s="600">
        <v>173</v>
      </c>
      <c r="BM604" s="598">
        <v>0.85643564356435642</v>
      </c>
      <c r="BN604" s="600">
        <v>1747</v>
      </c>
      <c r="BO604" s="598">
        <v>6.7634533488192025E-2</v>
      </c>
      <c r="BP604" s="600">
        <v>1026</v>
      </c>
      <c r="BQ604" s="598">
        <v>3.9721254355400699E-2</v>
      </c>
      <c r="BR604" s="601">
        <v>2773</v>
      </c>
      <c r="BS604" s="598">
        <v>0.10735578784359272</v>
      </c>
      <c r="BT604" s="600">
        <v>8</v>
      </c>
      <c r="BU604" s="598">
        <v>0.34782608695652173</v>
      </c>
      <c r="BV604" s="600">
        <v>2</v>
      </c>
      <c r="BW604" s="598">
        <v>0.2857142857142857</v>
      </c>
    </row>
    <row r="605" spans="1:75" s="4" customFormat="1" x14ac:dyDescent="0.2">
      <c r="A605" s="691" t="s">
        <v>247</v>
      </c>
      <c r="B605" s="691" t="s">
        <v>1414</v>
      </c>
      <c r="C605" s="691" t="s">
        <v>249</v>
      </c>
      <c r="D605" s="691" t="s">
        <v>507</v>
      </c>
      <c r="E605" s="691" t="s">
        <v>504</v>
      </c>
      <c r="F605" s="691" t="s">
        <v>519</v>
      </c>
      <c r="G605" s="720" t="s">
        <v>924</v>
      </c>
      <c r="H605" s="720" t="s">
        <v>1109</v>
      </c>
      <c r="I605" s="720" t="s">
        <v>934</v>
      </c>
      <c r="J605" s="167"/>
      <c r="K605" s="692"/>
      <c r="L605" s="692"/>
      <c r="M605" s="693"/>
      <c r="N605" s="692"/>
      <c r="O605" s="692"/>
      <c r="P605" s="692"/>
      <c r="Q605" s="692"/>
      <c r="R605" s="692"/>
      <c r="S605" s="692"/>
      <c r="T605" s="692"/>
      <c r="U605" s="692"/>
      <c r="V605" s="692"/>
      <c r="W605" s="692"/>
      <c r="X605" s="692"/>
      <c r="Y605" s="692" t="s">
        <v>510</v>
      </c>
      <c r="Z605" s="694">
        <v>3</v>
      </c>
      <c r="AA605" s="694">
        <v>3</v>
      </c>
      <c r="AB605" s="694">
        <v>3</v>
      </c>
      <c r="AC605" s="123">
        <v>1</v>
      </c>
      <c r="AD605" s="601">
        <v>572.33333333333337</v>
      </c>
      <c r="AE605" s="601"/>
      <c r="AF605" s="600"/>
      <c r="AG605" s="598"/>
      <c r="AH605" s="600"/>
      <c r="AI605" s="598"/>
      <c r="AJ605" s="598"/>
      <c r="AK605" s="600"/>
      <c r="AL605" s="598"/>
      <c r="AM605" s="600"/>
      <c r="AN605" s="598"/>
      <c r="AO605" s="694">
        <v>3</v>
      </c>
      <c r="AP605" s="598">
        <v>1</v>
      </c>
      <c r="AQ605" s="694">
        <v>3</v>
      </c>
      <c r="AR605" s="598">
        <v>1</v>
      </c>
      <c r="AS605" s="695">
        <v>1711</v>
      </c>
      <c r="AT605" s="600">
        <v>6</v>
      </c>
      <c r="AU605" s="602">
        <v>3.4944670937682005E-3</v>
      </c>
      <c r="AV605" s="601">
        <v>1717</v>
      </c>
      <c r="AW605" s="601">
        <v>2330</v>
      </c>
      <c r="AX605" s="598">
        <v>0.73690987124463514</v>
      </c>
      <c r="AY605" s="601"/>
      <c r="AZ605" s="601"/>
      <c r="BA605" s="601"/>
      <c r="BB605" s="600"/>
      <c r="BC605" s="598"/>
      <c r="BD605" s="600"/>
      <c r="BE605" s="598"/>
      <c r="BF605" s="600"/>
      <c r="BG605" s="598"/>
      <c r="BH605" s="600" t="s">
        <v>323</v>
      </c>
      <c r="BI605" s="598"/>
      <c r="BJ605" s="600"/>
      <c r="BK605" s="600"/>
      <c r="BL605" s="600"/>
      <c r="BM605" s="598"/>
      <c r="BN605" s="600"/>
      <c r="BO605" s="598"/>
      <c r="BP605" s="600"/>
      <c r="BQ605" s="598"/>
      <c r="BR605" s="601"/>
      <c r="BS605" s="598"/>
      <c r="BT605" s="600">
        <v>0</v>
      </c>
      <c r="BU605" s="598">
        <v>0</v>
      </c>
      <c r="BV605" s="600">
        <v>0</v>
      </c>
      <c r="BW605" s="598">
        <v>0</v>
      </c>
    </row>
    <row r="606" spans="1:75" s="4" customFormat="1" x14ac:dyDescent="0.2">
      <c r="A606" s="691" t="s">
        <v>247</v>
      </c>
      <c r="B606" s="691" t="s">
        <v>1414</v>
      </c>
      <c r="C606" s="691" t="s">
        <v>250</v>
      </c>
      <c r="D606" s="691" t="s">
        <v>507</v>
      </c>
      <c r="E606" s="691" t="s">
        <v>504</v>
      </c>
      <c r="F606" s="691" t="s">
        <v>519</v>
      </c>
      <c r="G606" s="720" t="s">
        <v>924</v>
      </c>
      <c r="H606" s="720" t="s">
        <v>1109</v>
      </c>
      <c r="I606" s="720" t="s">
        <v>934</v>
      </c>
      <c r="J606" s="167"/>
      <c r="K606" s="692"/>
      <c r="L606" s="692"/>
      <c r="M606" s="693"/>
      <c r="N606" s="692"/>
      <c r="O606" s="692"/>
      <c r="P606" s="692"/>
      <c r="Q606" s="692"/>
      <c r="R606" s="692"/>
      <c r="S606" s="692"/>
      <c r="T606" s="692"/>
      <c r="U606" s="692"/>
      <c r="V606" s="692"/>
      <c r="W606" s="692"/>
      <c r="X606" s="692"/>
      <c r="Y606" s="692" t="s">
        <v>510</v>
      </c>
      <c r="Z606" s="694">
        <v>2</v>
      </c>
      <c r="AA606" s="600">
        <v>1</v>
      </c>
      <c r="AB606" s="600">
        <v>1</v>
      </c>
      <c r="AC606" s="123">
        <v>0.5</v>
      </c>
      <c r="AD606" s="601">
        <v>520</v>
      </c>
      <c r="AE606" s="601"/>
      <c r="AF606" s="600"/>
      <c r="AG606" s="598"/>
      <c r="AH606" s="600"/>
      <c r="AI606" s="598"/>
      <c r="AJ606" s="598"/>
      <c r="AK606" s="600"/>
      <c r="AL606" s="598"/>
      <c r="AM606" s="600"/>
      <c r="AN606" s="598"/>
      <c r="AO606" s="600">
        <v>0</v>
      </c>
      <c r="AP606" s="598">
        <v>0</v>
      </c>
      <c r="AQ606" s="600">
        <v>0</v>
      </c>
      <c r="AR606" s="598">
        <v>0</v>
      </c>
      <c r="AS606" s="695">
        <v>1039</v>
      </c>
      <c r="AT606" s="600">
        <v>1</v>
      </c>
      <c r="AU606" s="602">
        <v>9.6153846153846159E-4</v>
      </c>
      <c r="AV606" s="601">
        <v>1040</v>
      </c>
      <c r="AW606" s="601">
        <v>1530</v>
      </c>
      <c r="AX606" s="598">
        <v>0.6797385620915033</v>
      </c>
      <c r="AY606" s="601"/>
      <c r="AZ606" s="601"/>
      <c r="BA606" s="601"/>
      <c r="BB606" s="600"/>
      <c r="BC606" s="598"/>
      <c r="BD606" s="600"/>
      <c r="BE606" s="598"/>
      <c r="BF606" s="600"/>
      <c r="BG606" s="598"/>
      <c r="BH606" s="600" t="s">
        <v>323</v>
      </c>
      <c r="BI606" s="598"/>
      <c r="BJ606" s="600"/>
      <c r="BK606" s="600"/>
      <c r="BL606" s="600"/>
      <c r="BM606" s="598"/>
      <c r="BN606" s="600"/>
      <c r="BO606" s="598"/>
      <c r="BP606" s="600"/>
      <c r="BQ606" s="598"/>
      <c r="BR606" s="601"/>
      <c r="BS606" s="598"/>
      <c r="BT606" s="600">
        <v>0</v>
      </c>
      <c r="BU606" s="598">
        <v>0</v>
      </c>
      <c r="BV606" s="600">
        <v>0</v>
      </c>
      <c r="BW606" s="598">
        <v>0</v>
      </c>
    </row>
    <row r="607" spans="1:75" s="4" customFormat="1" x14ac:dyDescent="0.2">
      <c r="A607" s="691" t="s">
        <v>247</v>
      </c>
      <c r="B607" s="691" t="s">
        <v>1414</v>
      </c>
      <c r="C607" s="691" t="s">
        <v>251</v>
      </c>
      <c r="D607" s="691" t="s">
        <v>507</v>
      </c>
      <c r="E607" s="691" t="s">
        <v>504</v>
      </c>
      <c r="F607" s="691" t="s">
        <v>519</v>
      </c>
      <c r="G607" s="720" t="s">
        <v>924</v>
      </c>
      <c r="H607" s="720" t="s">
        <v>1109</v>
      </c>
      <c r="I607" s="720" t="s">
        <v>934</v>
      </c>
      <c r="J607" s="167"/>
      <c r="K607" s="692"/>
      <c r="L607" s="692"/>
      <c r="M607" s="693"/>
      <c r="N607" s="692"/>
      <c r="O607" s="692"/>
      <c r="P607" s="692"/>
      <c r="Q607" s="692"/>
      <c r="R607" s="692"/>
      <c r="S607" s="692"/>
      <c r="T607" s="692"/>
      <c r="U607" s="692"/>
      <c r="V607" s="692"/>
      <c r="W607" s="692"/>
      <c r="X607" s="692"/>
      <c r="Y607" s="633"/>
      <c r="Z607" s="694">
        <v>2</v>
      </c>
      <c r="AA607" s="600">
        <v>0</v>
      </c>
      <c r="AB607" s="600">
        <v>3</v>
      </c>
      <c r="AC607" s="123">
        <v>1.5</v>
      </c>
      <c r="AD607" s="601">
        <v>397</v>
      </c>
      <c r="AE607" s="601">
        <v>232</v>
      </c>
      <c r="AF607" s="600"/>
      <c r="AG607" s="598"/>
      <c r="AH607" s="600"/>
      <c r="AI607" s="598"/>
      <c r="AJ607" s="598"/>
      <c r="AK607" s="600"/>
      <c r="AL607" s="598"/>
      <c r="AM607" s="600"/>
      <c r="AN607" s="598"/>
      <c r="AO607" s="600">
        <v>1</v>
      </c>
      <c r="AP607" s="598">
        <v>0.33333333333333331</v>
      </c>
      <c r="AQ607" s="600">
        <v>1</v>
      </c>
      <c r="AR607" s="598">
        <v>0.5</v>
      </c>
      <c r="AS607" s="695">
        <v>784</v>
      </c>
      <c r="AT607" s="600">
        <v>10</v>
      </c>
      <c r="AU607" s="602">
        <v>1.2594458438287154E-2</v>
      </c>
      <c r="AV607" s="601">
        <v>794</v>
      </c>
      <c r="AW607" s="601">
        <v>1180</v>
      </c>
      <c r="AX607" s="598">
        <v>0.67288135593220344</v>
      </c>
      <c r="AY607" s="695">
        <v>784</v>
      </c>
      <c r="AZ607" s="600">
        <v>10</v>
      </c>
      <c r="BA607" s="601">
        <v>794</v>
      </c>
      <c r="BB607" s="601">
        <v>457</v>
      </c>
      <c r="BC607" s="598">
        <v>0.58290816326530615</v>
      </c>
      <c r="BD607" s="600">
        <v>7</v>
      </c>
      <c r="BE607" s="598">
        <v>0.7</v>
      </c>
      <c r="BF607" s="601">
        <v>464</v>
      </c>
      <c r="BG607" s="598">
        <v>0.58438287153652391</v>
      </c>
      <c r="BH607" s="600">
        <v>13</v>
      </c>
      <c r="BI607" s="598">
        <v>2.8017241379310345E-2</v>
      </c>
      <c r="BJ607" s="600">
        <v>4</v>
      </c>
      <c r="BK607" s="600">
        <v>7</v>
      </c>
      <c r="BL607" s="600">
        <v>11</v>
      </c>
      <c r="BM607" s="598">
        <v>0.84615384615384615</v>
      </c>
      <c r="BN607" s="600">
        <v>0</v>
      </c>
      <c r="BO607" s="598">
        <v>0</v>
      </c>
      <c r="BP607" s="600">
        <v>36</v>
      </c>
      <c r="BQ607" s="598">
        <v>7.7586206896551727E-2</v>
      </c>
      <c r="BR607" s="601">
        <v>36</v>
      </c>
      <c r="BS607" s="598">
        <v>7.7586206896551727E-2</v>
      </c>
      <c r="BT607" s="600">
        <v>1</v>
      </c>
      <c r="BU607" s="598">
        <v>0.33333333333333331</v>
      </c>
      <c r="BV607" s="600">
        <v>0</v>
      </c>
      <c r="BW607" s="598">
        <v>0</v>
      </c>
    </row>
    <row r="608" spans="1:75" s="4" customFormat="1" x14ac:dyDescent="0.2">
      <c r="A608" s="691" t="s">
        <v>247</v>
      </c>
      <c r="B608" s="691" t="s">
        <v>252</v>
      </c>
      <c r="C608" s="691" t="s">
        <v>502</v>
      </c>
      <c r="D608" s="691" t="s">
        <v>509</v>
      </c>
      <c r="E608" s="691" t="s">
        <v>504</v>
      </c>
      <c r="F608" s="691" t="s">
        <v>519</v>
      </c>
      <c r="G608" s="720" t="s">
        <v>924</v>
      </c>
      <c r="H608" s="720" t="s">
        <v>1109</v>
      </c>
      <c r="I608" s="720" t="s">
        <v>934</v>
      </c>
      <c r="J608" s="167"/>
      <c r="K608" s="692" t="s">
        <v>1213</v>
      </c>
      <c r="L608" s="724" t="s">
        <v>1415</v>
      </c>
      <c r="M608" s="693">
        <v>0.58333333333333337</v>
      </c>
      <c r="N608" s="692" t="s">
        <v>1211</v>
      </c>
      <c r="O608" s="692"/>
      <c r="P608" s="692" t="s">
        <v>1211</v>
      </c>
      <c r="Q608" s="692"/>
      <c r="R608" s="692" t="s">
        <v>1217</v>
      </c>
      <c r="S608" s="696">
        <v>30600</v>
      </c>
      <c r="T608" s="696">
        <v>19413</v>
      </c>
      <c r="U608" s="696">
        <v>75</v>
      </c>
      <c r="V608" s="696">
        <v>159</v>
      </c>
      <c r="W608" s="696">
        <v>140</v>
      </c>
      <c r="X608" s="696">
        <v>19</v>
      </c>
      <c r="Y608" s="633"/>
      <c r="Z608" s="694">
        <v>1</v>
      </c>
      <c r="AA608" s="600">
        <v>0</v>
      </c>
      <c r="AB608" s="600">
        <v>5</v>
      </c>
      <c r="AC608" s="123">
        <v>5</v>
      </c>
      <c r="AD608" s="601">
        <v>30643</v>
      </c>
      <c r="AE608" s="601">
        <v>19392</v>
      </c>
      <c r="AF608" s="600">
        <v>2</v>
      </c>
      <c r="AG608" s="598">
        <v>0.4</v>
      </c>
      <c r="AH608" s="600">
        <v>1</v>
      </c>
      <c r="AI608" s="598" t="s">
        <v>1215</v>
      </c>
      <c r="AJ608" s="598" t="s">
        <v>434</v>
      </c>
      <c r="AK608" s="600">
        <v>1</v>
      </c>
      <c r="AL608" s="598">
        <v>1</v>
      </c>
      <c r="AM608" s="600">
        <v>1</v>
      </c>
      <c r="AN608" s="598"/>
      <c r="AO608" s="600"/>
      <c r="AP608" s="598"/>
      <c r="AQ608" s="600"/>
      <c r="AR608" s="598"/>
      <c r="AS608" s="695">
        <v>30600</v>
      </c>
      <c r="AT608" s="600">
        <v>43</v>
      </c>
      <c r="AU608" s="602">
        <v>1.4032568612733741E-3</v>
      </c>
      <c r="AV608" s="601">
        <v>30643</v>
      </c>
      <c r="AW608" s="601">
        <v>43600</v>
      </c>
      <c r="AX608" s="598">
        <v>0.70282110091743122</v>
      </c>
      <c r="AY608" s="695">
        <v>30600</v>
      </c>
      <c r="AZ608" s="600">
        <v>43</v>
      </c>
      <c r="BA608" s="601">
        <v>30643</v>
      </c>
      <c r="BB608" s="601">
        <v>19373</v>
      </c>
      <c r="BC608" s="598">
        <v>0.63310457516339869</v>
      </c>
      <c r="BD608" s="600">
        <v>19</v>
      </c>
      <c r="BE608" s="598">
        <v>0.44186046511627908</v>
      </c>
      <c r="BF608" s="601">
        <v>19392</v>
      </c>
      <c r="BG608" s="598">
        <v>0.63283621055379691</v>
      </c>
      <c r="BH608" s="600">
        <v>159</v>
      </c>
      <c r="BI608" s="598">
        <v>8.1992574257425746E-3</v>
      </c>
      <c r="BJ608" s="600">
        <v>140</v>
      </c>
      <c r="BK608" s="600">
        <v>19</v>
      </c>
      <c r="BL608" s="600">
        <v>159</v>
      </c>
      <c r="BM608" s="598">
        <v>1</v>
      </c>
      <c r="BN608" s="600">
        <v>43</v>
      </c>
      <c r="BO608" s="598">
        <v>2.2174092409240924E-3</v>
      </c>
      <c r="BP608" s="600">
        <v>238</v>
      </c>
      <c r="BQ608" s="598">
        <v>1.2273102310231022E-2</v>
      </c>
      <c r="BR608" s="601">
        <v>281</v>
      </c>
      <c r="BS608" s="598">
        <v>1.4490511551155116E-2</v>
      </c>
      <c r="BT608" s="600">
        <v>1</v>
      </c>
      <c r="BU608" s="598">
        <v>0.2</v>
      </c>
      <c r="BV608" s="600">
        <v>0</v>
      </c>
      <c r="BW608" s="598">
        <v>0</v>
      </c>
    </row>
    <row r="609" spans="1:75" s="4" customFormat="1" x14ac:dyDescent="0.2">
      <c r="A609" s="691" t="s">
        <v>247</v>
      </c>
      <c r="B609" s="691" t="s">
        <v>252</v>
      </c>
      <c r="C609" s="691" t="s">
        <v>502</v>
      </c>
      <c r="D609" s="691" t="s">
        <v>515</v>
      </c>
      <c r="E609" s="691" t="s">
        <v>504</v>
      </c>
      <c r="F609" s="691" t="s">
        <v>519</v>
      </c>
      <c r="G609" s="720" t="s">
        <v>924</v>
      </c>
      <c r="H609" s="720" t="s">
        <v>1109</v>
      </c>
      <c r="I609" s="720" t="s">
        <v>934</v>
      </c>
      <c r="J609" s="167"/>
      <c r="K609" s="692"/>
      <c r="L609" s="692"/>
      <c r="M609" s="693"/>
      <c r="N609" s="692"/>
      <c r="O609" s="692"/>
      <c r="P609" s="692"/>
      <c r="Q609" s="692"/>
      <c r="R609" s="692"/>
      <c r="S609" s="692"/>
      <c r="T609" s="692"/>
      <c r="U609" s="692"/>
      <c r="V609" s="692"/>
      <c r="W609" s="692"/>
      <c r="X609" s="692"/>
      <c r="Y609" s="633" t="s">
        <v>1210</v>
      </c>
      <c r="Z609" s="694">
        <v>12</v>
      </c>
      <c r="AA609" s="600">
        <v>0</v>
      </c>
      <c r="AB609" s="600">
        <v>31</v>
      </c>
      <c r="AC609" s="123">
        <v>2.5833333333333335</v>
      </c>
      <c r="AD609" s="601">
        <v>2553.5833333333335</v>
      </c>
      <c r="AE609" s="601">
        <v>1616</v>
      </c>
      <c r="AF609" s="600">
        <v>11</v>
      </c>
      <c r="AG609" s="598">
        <v>0.35483870967741937</v>
      </c>
      <c r="AH609" s="600">
        <v>1</v>
      </c>
      <c r="AI609" s="598"/>
      <c r="AJ609" s="598"/>
      <c r="AK609" s="600">
        <v>10</v>
      </c>
      <c r="AL609" s="598">
        <v>0.83333333333333337</v>
      </c>
      <c r="AM609" s="600">
        <v>10</v>
      </c>
      <c r="AN609" s="598">
        <v>0.84615384615384615</v>
      </c>
      <c r="AO609" s="600">
        <v>1</v>
      </c>
      <c r="AP609" s="598">
        <v>3.2258064516129031E-2</v>
      </c>
      <c r="AQ609" s="600">
        <v>0</v>
      </c>
      <c r="AR609" s="598">
        <v>0</v>
      </c>
      <c r="AS609" s="695">
        <v>30600</v>
      </c>
      <c r="AT609" s="600">
        <v>43</v>
      </c>
      <c r="AU609" s="602">
        <v>1.4032568612733741E-3</v>
      </c>
      <c r="AV609" s="601">
        <v>30643</v>
      </c>
      <c r="AW609" s="601">
        <v>43600</v>
      </c>
      <c r="AX609" s="598">
        <v>0.70282110091743122</v>
      </c>
      <c r="AY609" s="695">
        <v>30600</v>
      </c>
      <c r="AZ609" s="600">
        <v>43</v>
      </c>
      <c r="BA609" s="601">
        <v>30643</v>
      </c>
      <c r="BB609" s="601">
        <v>19373</v>
      </c>
      <c r="BC609" s="598">
        <v>0.63310457516339869</v>
      </c>
      <c r="BD609" s="600">
        <v>19</v>
      </c>
      <c r="BE609" s="598">
        <v>0.44186046511627908</v>
      </c>
      <c r="BF609" s="601">
        <v>19392</v>
      </c>
      <c r="BG609" s="598">
        <v>0.63283621055379691</v>
      </c>
      <c r="BH609" s="600">
        <v>159</v>
      </c>
      <c r="BI609" s="598">
        <v>8.1992574257425746E-3</v>
      </c>
      <c r="BJ609" s="600">
        <v>140</v>
      </c>
      <c r="BK609" s="600">
        <v>19</v>
      </c>
      <c r="BL609" s="600">
        <v>159</v>
      </c>
      <c r="BM609" s="598">
        <v>1</v>
      </c>
      <c r="BN609" s="600">
        <v>78</v>
      </c>
      <c r="BO609" s="598">
        <v>4.0222772277227724E-3</v>
      </c>
      <c r="BP609" s="600">
        <v>215</v>
      </c>
      <c r="BQ609" s="598">
        <v>1.1087046204620463E-2</v>
      </c>
      <c r="BR609" s="601">
        <v>293</v>
      </c>
      <c r="BS609" s="598">
        <v>1.5109323432343235E-2</v>
      </c>
      <c r="BT609" s="600">
        <v>7</v>
      </c>
      <c r="BU609" s="598">
        <v>0.22580645161290322</v>
      </c>
      <c r="BV609" s="600">
        <v>5</v>
      </c>
      <c r="BW609" s="598">
        <v>0.41666666666666669</v>
      </c>
    </row>
    <row r="610" spans="1:75" s="4" customFormat="1" x14ac:dyDescent="0.2">
      <c r="A610" s="691" t="s">
        <v>253</v>
      </c>
      <c r="B610" s="691" t="s">
        <v>254</v>
      </c>
      <c r="C610" s="691" t="s">
        <v>502</v>
      </c>
      <c r="D610" s="691" t="s">
        <v>517</v>
      </c>
      <c r="E610" s="691" t="s">
        <v>518</v>
      </c>
      <c r="F610" s="691" t="s">
        <v>519</v>
      </c>
      <c r="G610" s="720" t="s">
        <v>320</v>
      </c>
      <c r="H610" s="691" t="s">
        <v>517</v>
      </c>
      <c r="I610" s="691" t="s">
        <v>517</v>
      </c>
      <c r="J610" s="720" t="s">
        <v>936</v>
      </c>
      <c r="K610" s="692"/>
      <c r="L610" s="692"/>
      <c r="M610" s="693"/>
      <c r="N610" s="692"/>
      <c r="O610" s="692"/>
      <c r="P610" s="692"/>
      <c r="Q610" s="692"/>
      <c r="R610" s="692" t="s">
        <v>913</v>
      </c>
      <c r="S610" s="692"/>
      <c r="T610" s="692"/>
      <c r="U610" s="692"/>
      <c r="V610" s="692"/>
      <c r="W610" s="692"/>
      <c r="X610" s="692"/>
      <c r="Y610" s="633"/>
      <c r="Z610" s="694">
        <v>7</v>
      </c>
      <c r="AA610" s="600">
        <v>0</v>
      </c>
      <c r="AB610" s="600">
        <v>21</v>
      </c>
      <c r="AC610" s="123">
        <v>3</v>
      </c>
      <c r="AD610" s="601">
        <v>27803.285714285714</v>
      </c>
      <c r="AE610" s="601">
        <v>11576.857142857143</v>
      </c>
      <c r="AF610" s="600"/>
      <c r="AG610" s="598"/>
      <c r="AH610" s="600"/>
      <c r="AI610" s="598"/>
      <c r="AJ610" s="598"/>
      <c r="AK610" s="600"/>
      <c r="AL610" s="598"/>
      <c r="AM610" s="600"/>
      <c r="AN610" s="598"/>
      <c r="AO610" s="600">
        <v>3</v>
      </c>
      <c r="AP610" s="598">
        <v>0.14285714285714285</v>
      </c>
      <c r="AQ610" s="600">
        <v>3</v>
      </c>
      <c r="AR610" s="598">
        <v>0.42857142857142855</v>
      </c>
      <c r="AS610" s="695">
        <v>194623</v>
      </c>
      <c r="AT610" s="600"/>
      <c r="AU610" s="602"/>
      <c r="AV610" s="601">
        <v>194623</v>
      </c>
      <c r="AW610" s="601">
        <v>281500</v>
      </c>
      <c r="AX610" s="598">
        <v>0.69137833037300178</v>
      </c>
      <c r="AY610" s="695">
        <v>194623</v>
      </c>
      <c r="AZ610" s="600"/>
      <c r="BA610" s="601">
        <v>194623</v>
      </c>
      <c r="BB610" s="601">
        <v>81038</v>
      </c>
      <c r="BC610" s="598">
        <v>0.41638449720742154</v>
      </c>
      <c r="BD610" s="600"/>
      <c r="BE610" s="598"/>
      <c r="BF610" s="601">
        <v>81038</v>
      </c>
      <c r="BG610" s="598">
        <v>0.41638449720742154</v>
      </c>
      <c r="BH610" s="600">
        <v>1119</v>
      </c>
      <c r="BI610" s="598">
        <v>1.3808336829635479E-2</v>
      </c>
      <c r="BJ610" s="600">
        <v>913</v>
      </c>
      <c r="BK610" s="600"/>
      <c r="BL610" s="600">
        <v>913</v>
      </c>
      <c r="BM610" s="598">
        <v>0.81590705987488832</v>
      </c>
      <c r="BN610" s="600">
        <v>4449</v>
      </c>
      <c r="BO610" s="598">
        <v>5.4900170290481005E-2</v>
      </c>
      <c r="BP610" s="600">
        <v>6771</v>
      </c>
      <c r="BQ610" s="598">
        <v>8.3553394703719239E-2</v>
      </c>
      <c r="BR610" s="601">
        <v>11220</v>
      </c>
      <c r="BS610" s="598">
        <v>0.13845356499420025</v>
      </c>
      <c r="BT610" s="600">
        <v>11</v>
      </c>
      <c r="BU610" s="598">
        <v>0.52380952380952384</v>
      </c>
      <c r="BV610" s="600">
        <v>5</v>
      </c>
      <c r="BW610" s="598">
        <v>0.7142857142857143</v>
      </c>
    </row>
    <row r="611" spans="1:75" s="4" customFormat="1" x14ac:dyDescent="0.2">
      <c r="A611" s="691" t="s">
        <v>253</v>
      </c>
      <c r="B611" s="691" t="s">
        <v>255</v>
      </c>
      <c r="C611" s="691" t="s">
        <v>502</v>
      </c>
      <c r="D611" s="691" t="s">
        <v>507</v>
      </c>
      <c r="E611" s="691" t="s">
        <v>518</v>
      </c>
      <c r="F611" s="691" t="s">
        <v>519</v>
      </c>
      <c r="G611" s="720" t="s">
        <v>320</v>
      </c>
      <c r="H611" s="720" t="s">
        <v>1110</v>
      </c>
      <c r="I611" s="720" t="s">
        <v>935</v>
      </c>
      <c r="J611" s="720" t="s">
        <v>936</v>
      </c>
      <c r="K611" s="692"/>
      <c r="L611" s="692"/>
      <c r="M611" s="693"/>
      <c r="N611" s="692"/>
      <c r="O611" s="692"/>
      <c r="P611" s="692"/>
      <c r="Q611" s="692"/>
      <c r="R611" s="692"/>
      <c r="S611" s="692"/>
      <c r="T611" s="692"/>
      <c r="U611" s="692"/>
      <c r="V611" s="692"/>
      <c r="W611" s="692"/>
      <c r="X611" s="692"/>
      <c r="Y611" s="633" t="s">
        <v>1210</v>
      </c>
      <c r="Z611" s="694">
        <v>6</v>
      </c>
      <c r="AA611" s="600">
        <v>0</v>
      </c>
      <c r="AB611" s="600">
        <v>8</v>
      </c>
      <c r="AC611" s="123">
        <v>1.3333333333333333</v>
      </c>
      <c r="AD611" s="601">
        <v>88.666666666666671</v>
      </c>
      <c r="AE611" s="601">
        <v>62.666666666666664</v>
      </c>
      <c r="AF611" s="600"/>
      <c r="AG611" s="598"/>
      <c r="AH611" s="600"/>
      <c r="AI611" s="598"/>
      <c r="AJ611" s="598"/>
      <c r="AK611" s="600"/>
      <c r="AL611" s="598"/>
      <c r="AM611" s="600"/>
      <c r="AN611" s="598"/>
      <c r="AO611" s="600">
        <v>5</v>
      </c>
      <c r="AP611" s="598">
        <v>0.625</v>
      </c>
      <c r="AQ611" s="600">
        <v>4</v>
      </c>
      <c r="AR611" s="598">
        <v>0.66666666666666663</v>
      </c>
      <c r="AS611" s="695">
        <v>530</v>
      </c>
      <c r="AT611" s="600">
        <v>2</v>
      </c>
      <c r="AU611" s="602">
        <v>3.7593984962406013E-3</v>
      </c>
      <c r="AV611" s="601">
        <v>532</v>
      </c>
      <c r="AW611" s="601">
        <v>790</v>
      </c>
      <c r="AX611" s="598">
        <v>0.67341772151898738</v>
      </c>
      <c r="AY611" s="695">
        <v>530</v>
      </c>
      <c r="AZ611" s="600">
        <v>2</v>
      </c>
      <c r="BA611" s="601">
        <v>532</v>
      </c>
      <c r="BB611" s="601">
        <v>374</v>
      </c>
      <c r="BC611" s="598">
        <v>0.70566037735849052</v>
      </c>
      <c r="BD611" s="600">
        <v>2</v>
      </c>
      <c r="BE611" s="598">
        <v>1</v>
      </c>
      <c r="BF611" s="601">
        <v>376</v>
      </c>
      <c r="BG611" s="598">
        <v>0.70676691729323304</v>
      </c>
      <c r="BH611" s="600">
        <v>4</v>
      </c>
      <c r="BI611" s="598">
        <v>1.0638297872340425E-2</v>
      </c>
      <c r="BJ611" s="600">
        <v>3</v>
      </c>
      <c r="BK611" s="600">
        <v>0</v>
      </c>
      <c r="BL611" s="600">
        <v>3</v>
      </c>
      <c r="BM611" s="598">
        <v>0.75</v>
      </c>
      <c r="BN611" s="600">
        <v>2</v>
      </c>
      <c r="BO611" s="598">
        <v>5.3191489361702126E-3</v>
      </c>
      <c r="BP611" s="600">
        <v>91</v>
      </c>
      <c r="BQ611" s="598">
        <v>0.24202127659574468</v>
      </c>
      <c r="BR611" s="601">
        <v>93</v>
      </c>
      <c r="BS611" s="598">
        <v>0.2473404255319149</v>
      </c>
      <c r="BT611" s="600">
        <v>2</v>
      </c>
      <c r="BU611" s="598">
        <v>0.25</v>
      </c>
      <c r="BV611" s="600">
        <v>2</v>
      </c>
      <c r="BW611" s="598">
        <v>0.33333333333333331</v>
      </c>
    </row>
    <row r="612" spans="1:75" s="4" customFormat="1" x14ac:dyDescent="0.2">
      <c r="A612" s="691" t="s">
        <v>253</v>
      </c>
      <c r="B612" s="691" t="s">
        <v>256</v>
      </c>
      <c r="C612" s="691" t="s">
        <v>502</v>
      </c>
      <c r="D612" s="691" t="s">
        <v>507</v>
      </c>
      <c r="E612" s="691" t="s">
        <v>518</v>
      </c>
      <c r="F612" s="691" t="s">
        <v>519</v>
      </c>
      <c r="G612" s="720" t="s">
        <v>320</v>
      </c>
      <c r="H612" s="720" t="s">
        <v>1110</v>
      </c>
      <c r="I612" s="720" t="s">
        <v>935</v>
      </c>
      <c r="J612" s="720" t="s">
        <v>936</v>
      </c>
      <c r="K612" s="692"/>
      <c r="L612" s="692"/>
      <c r="M612" s="693"/>
      <c r="N612" s="692"/>
      <c r="O612" s="692"/>
      <c r="P612" s="692"/>
      <c r="Q612" s="692"/>
      <c r="R612" s="692"/>
      <c r="S612" s="692"/>
      <c r="T612" s="692"/>
      <c r="U612" s="692"/>
      <c r="V612" s="692"/>
      <c r="W612" s="692"/>
      <c r="X612" s="692"/>
      <c r="Y612" s="633" t="s">
        <v>1210</v>
      </c>
      <c r="Z612" s="694">
        <v>6</v>
      </c>
      <c r="AA612" s="600">
        <v>0</v>
      </c>
      <c r="AB612" s="600">
        <v>8</v>
      </c>
      <c r="AC612" s="123">
        <v>1.3333333333333333</v>
      </c>
      <c r="AD612" s="601">
        <v>1611.1666666666667</v>
      </c>
      <c r="AE612" s="601">
        <v>681.66666666666663</v>
      </c>
      <c r="AF612" s="600"/>
      <c r="AG612" s="598"/>
      <c r="AH612" s="600"/>
      <c r="AI612" s="598"/>
      <c r="AJ612" s="598"/>
      <c r="AK612" s="600"/>
      <c r="AL612" s="598"/>
      <c r="AM612" s="600"/>
      <c r="AN612" s="598"/>
      <c r="AO612" s="600">
        <v>3</v>
      </c>
      <c r="AP612" s="598">
        <v>0.375</v>
      </c>
      <c r="AQ612" s="600">
        <v>2</v>
      </c>
      <c r="AR612" s="598">
        <v>0.33333333333333331</v>
      </c>
      <c r="AS612" s="695">
        <v>9653</v>
      </c>
      <c r="AT612" s="600">
        <v>14</v>
      </c>
      <c r="AU612" s="602">
        <v>1.448225923244026E-3</v>
      </c>
      <c r="AV612" s="601">
        <v>9667</v>
      </c>
      <c r="AW612" s="601">
        <v>14450</v>
      </c>
      <c r="AX612" s="598">
        <v>0.66899653979238749</v>
      </c>
      <c r="AY612" s="695">
        <v>9653</v>
      </c>
      <c r="AZ612" s="600">
        <v>14</v>
      </c>
      <c r="BA612" s="601">
        <v>9667</v>
      </c>
      <c r="BB612" s="601">
        <v>4080</v>
      </c>
      <c r="BC612" s="598">
        <v>0.42266652854035014</v>
      </c>
      <c r="BD612" s="600">
        <v>10</v>
      </c>
      <c r="BE612" s="598">
        <v>0.7142857142857143</v>
      </c>
      <c r="BF612" s="601">
        <v>4090</v>
      </c>
      <c r="BG612" s="598">
        <v>0.42308885900486193</v>
      </c>
      <c r="BH612" s="600">
        <v>20</v>
      </c>
      <c r="BI612" s="598">
        <v>4.8899755501222494E-3</v>
      </c>
      <c r="BJ612" s="600">
        <v>17</v>
      </c>
      <c r="BK612" s="600">
        <v>0</v>
      </c>
      <c r="BL612" s="600">
        <v>17</v>
      </c>
      <c r="BM612" s="598">
        <v>0.85</v>
      </c>
      <c r="BN612" s="600">
        <v>14</v>
      </c>
      <c r="BO612" s="598">
        <v>3.4229828850855745E-3</v>
      </c>
      <c r="BP612" s="600">
        <v>122</v>
      </c>
      <c r="BQ612" s="598">
        <v>2.9828850855745721E-2</v>
      </c>
      <c r="BR612" s="601">
        <v>136</v>
      </c>
      <c r="BS612" s="598">
        <v>3.3251833740831294E-2</v>
      </c>
      <c r="BT612" s="600">
        <v>0</v>
      </c>
      <c r="BU612" s="598">
        <v>0</v>
      </c>
      <c r="BV612" s="600">
        <v>0</v>
      </c>
      <c r="BW612" s="598">
        <v>0</v>
      </c>
    </row>
    <row r="613" spans="1:75" s="4" customFormat="1" x14ac:dyDescent="0.2">
      <c r="A613" s="691" t="s">
        <v>253</v>
      </c>
      <c r="B613" s="691" t="s">
        <v>257</v>
      </c>
      <c r="C613" s="691" t="s">
        <v>502</v>
      </c>
      <c r="D613" s="691" t="s">
        <v>509</v>
      </c>
      <c r="E613" s="691" t="s">
        <v>518</v>
      </c>
      <c r="F613" s="691" t="s">
        <v>519</v>
      </c>
      <c r="G613" s="720" t="s">
        <v>320</v>
      </c>
      <c r="H613" s="720" t="s">
        <v>1110</v>
      </c>
      <c r="I613" s="720" t="s">
        <v>935</v>
      </c>
      <c r="J613" s="720" t="s">
        <v>936</v>
      </c>
      <c r="K613" s="692" t="s">
        <v>1211</v>
      </c>
      <c r="L613" s="692"/>
      <c r="M613" s="731">
        <v>0.9375</v>
      </c>
      <c r="N613" s="692" t="s">
        <v>1213</v>
      </c>
      <c r="O613" s="696" t="s">
        <v>806</v>
      </c>
      <c r="P613" s="692" t="s">
        <v>1211</v>
      </c>
      <c r="Q613" s="692"/>
      <c r="R613" s="692" t="s">
        <v>1214</v>
      </c>
      <c r="S613" s="696">
        <v>132051</v>
      </c>
      <c r="T613" s="696">
        <v>3350</v>
      </c>
      <c r="U613" s="696">
        <v>483</v>
      </c>
      <c r="V613" s="696">
        <v>802</v>
      </c>
      <c r="W613" s="696">
        <v>609</v>
      </c>
      <c r="X613" s="696">
        <v>15</v>
      </c>
      <c r="Y613" s="633"/>
      <c r="Z613" s="694">
        <v>1</v>
      </c>
      <c r="AA613" s="600">
        <v>0</v>
      </c>
      <c r="AB613" s="600">
        <v>11</v>
      </c>
      <c r="AC613" s="123">
        <v>11</v>
      </c>
      <c r="AD613" s="601">
        <v>132051</v>
      </c>
      <c r="AE613" s="601">
        <v>52325</v>
      </c>
      <c r="AF613" s="600">
        <v>6</v>
      </c>
      <c r="AG613" s="598">
        <v>0.54545454545454541</v>
      </c>
      <c r="AH613" s="600">
        <v>6</v>
      </c>
      <c r="AI613" s="598" t="s">
        <v>1215</v>
      </c>
      <c r="AJ613" s="598" t="s">
        <v>434</v>
      </c>
      <c r="AK613" s="600">
        <v>1</v>
      </c>
      <c r="AL613" s="598">
        <v>1</v>
      </c>
      <c r="AM613" s="600">
        <v>1</v>
      </c>
      <c r="AN613" s="598"/>
      <c r="AO613" s="600"/>
      <c r="AP613" s="598"/>
      <c r="AQ613" s="600"/>
      <c r="AR613" s="598"/>
      <c r="AS613" s="695">
        <v>131840</v>
      </c>
      <c r="AT613" s="600">
        <v>211</v>
      </c>
      <c r="AU613" s="602">
        <v>1.5978674905907566E-3</v>
      </c>
      <c r="AV613" s="601">
        <v>132051</v>
      </c>
      <c r="AW613" s="601">
        <v>190400</v>
      </c>
      <c r="AX613" s="598">
        <v>0.69354516806722688</v>
      </c>
      <c r="AY613" s="695">
        <v>131840</v>
      </c>
      <c r="AZ613" s="600">
        <v>211</v>
      </c>
      <c r="BA613" s="601">
        <v>132051</v>
      </c>
      <c r="BB613" s="601">
        <v>52139</v>
      </c>
      <c r="BC613" s="598">
        <v>0.39547178398058253</v>
      </c>
      <c r="BD613" s="600">
        <v>186</v>
      </c>
      <c r="BE613" s="598">
        <v>0.88151658767772512</v>
      </c>
      <c r="BF613" s="601">
        <v>52325</v>
      </c>
      <c r="BG613" s="598">
        <v>0.39624841917138076</v>
      </c>
      <c r="BH613" s="600">
        <v>802</v>
      </c>
      <c r="BI613" s="598">
        <v>1.5327281414237936E-2</v>
      </c>
      <c r="BJ613" s="600">
        <v>609</v>
      </c>
      <c r="BK613" s="600">
        <v>15</v>
      </c>
      <c r="BL613" s="600">
        <v>624</v>
      </c>
      <c r="BM613" s="598">
        <v>0.77805486284289271</v>
      </c>
      <c r="BN613" s="600">
        <v>218</v>
      </c>
      <c r="BO613" s="598">
        <v>4.166268514094601E-3</v>
      </c>
      <c r="BP613" s="600">
        <v>779</v>
      </c>
      <c r="BQ613" s="598">
        <v>1.4887720974677497E-2</v>
      </c>
      <c r="BR613" s="601">
        <v>997</v>
      </c>
      <c r="BS613" s="598">
        <v>1.9053989488772096E-2</v>
      </c>
      <c r="BT613" s="600">
        <v>2</v>
      </c>
      <c r="BU613" s="598">
        <v>0.18181818181818182</v>
      </c>
      <c r="BV613" s="600">
        <v>1</v>
      </c>
      <c r="BW613" s="598">
        <v>1</v>
      </c>
    </row>
    <row r="614" spans="1:75" s="4" customFormat="1" x14ac:dyDescent="0.2">
      <c r="A614" s="691" t="s">
        <v>253</v>
      </c>
      <c r="B614" s="691" t="s">
        <v>257</v>
      </c>
      <c r="C614" s="691" t="s">
        <v>514</v>
      </c>
      <c r="D614" s="691" t="s">
        <v>527</v>
      </c>
      <c r="E614" s="691" t="s">
        <v>518</v>
      </c>
      <c r="F614" s="691" t="s">
        <v>519</v>
      </c>
      <c r="G614" s="720" t="s">
        <v>320</v>
      </c>
      <c r="H614" s="720" t="s">
        <v>1110</v>
      </c>
      <c r="I614" s="720" t="s">
        <v>935</v>
      </c>
      <c r="J614" s="720" t="s">
        <v>936</v>
      </c>
      <c r="K614" s="692"/>
      <c r="L614" s="692"/>
      <c r="M614" s="693"/>
      <c r="N614" s="692"/>
      <c r="O614" s="692"/>
      <c r="P614" s="692"/>
      <c r="Q614" s="692"/>
      <c r="R614" s="692"/>
      <c r="S614" s="692"/>
      <c r="T614" s="692"/>
      <c r="U614" s="692"/>
      <c r="V614" s="692"/>
      <c r="W614" s="692"/>
      <c r="X614" s="692"/>
      <c r="Y614" s="633"/>
      <c r="Z614" s="694">
        <v>3</v>
      </c>
      <c r="AA614" s="600">
        <v>0</v>
      </c>
      <c r="AB614" s="600">
        <v>7</v>
      </c>
      <c r="AC614" s="123">
        <v>2.3333333333333335</v>
      </c>
      <c r="AD614" s="601">
        <v>8734.6666666666661</v>
      </c>
      <c r="AE614" s="601">
        <v>3498.6666666666665</v>
      </c>
      <c r="AF614" s="600">
        <v>3</v>
      </c>
      <c r="AG614" s="598">
        <v>0.42857142857142855</v>
      </c>
      <c r="AH614" s="600">
        <v>3</v>
      </c>
      <c r="AI614" s="598"/>
      <c r="AJ614" s="598"/>
      <c r="AK614" s="600">
        <v>3</v>
      </c>
      <c r="AL614" s="598">
        <v>1</v>
      </c>
      <c r="AM614" s="600">
        <v>3</v>
      </c>
      <c r="AN614" s="598"/>
      <c r="AO614" s="600">
        <v>0</v>
      </c>
      <c r="AP614" s="598">
        <v>0</v>
      </c>
      <c r="AQ614" s="600">
        <v>0</v>
      </c>
      <c r="AR614" s="598">
        <v>0</v>
      </c>
      <c r="AS614" s="695">
        <v>26178</v>
      </c>
      <c r="AT614" s="600">
        <v>26</v>
      </c>
      <c r="AU614" s="602">
        <v>9.9221492901847039E-4</v>
      </c>
      <c r="AV614" s="601">
        <v>26204</v>
      </c>
      <c r="AW614" s="601">
        <v>38200</v>
      </c>
      <c r="AX614" s="598">
        <v>0.68596858638743452</v>
      </c>
      <c r="AY614" s="695">
        <v>26178</v>
      </c>
      <c r="AZ614" s="600">
        <v>26</v>
      </c>
      <c r="BA614" s="601">
        <v>26204</v>
      </c>
      <c r="BB614" s="601">
        <v>10472</v>
      </c>
      <c r="BC614" s="598">
        <v>0.40003056001222398</v>
      </c>
      <c r="BD614" s="600">
        <v>24</v>
      </c>
      <c r="BE614" s="598">
        <v>0.92307692307692313</v>
      </c>
      <c r="BF614" s="601">
        <v>10496</v>
      </c>
      <c r="BG614" s="598">
        <v>0.40054953442222563</v>
      </c>
      <c r="BH614" s="600">
        <v>154</v>
      </c>
      <c r="BI614" s="598">
        <v>1.4672256097560975E-2</v>
      </c>
      <c r="BJ614" s="600">
        <v>119</v>
      </c>
      <c r="BK614" s="600">
        <v>1</v>
      </c>
      <c r="BL614" s="600">
        <v>120</v>
      </c>
      <c r="BM614" s="598">
        <v>0.77922077922077926</v>
      </c>
      <c r="BN614" s="600">
        <v>156</v>
      </c>
      <c r="BO614" s="598">
        <v>1.486280487804878E-2</v>
      </c>
      <c r="BP614" s="600">
        <v>344</v>
      </c>
      <c r="BQ614" s="598">
        <v>3.277439024390244E-2</v>
      </c>
      <c r="BR614" s="601">
        <v>500</v>
      </c>
      <c r="BS614" s="598">
        <v>4.763719512195122E-2</v>
      </c>
      <c r="BT614" s="600">
        <v>3</v>
      </c>
      <c r="BU614" s="598">
        <v>0.42857142857142855</v>
      </c>
      <c r="BV614" s="600">
        <v>1</v>
      </c>
      <c r="BW614" s="598">
        <v>0.33333333333333331</v>
      </c>
    </row>
    <row r="615" spans="1:75" s="4" customFormat="1" x14ac:dyDescent="0.2">
      <c r="A615" s="691" t="s">
        <v>253</v>
      </c>
      <c r="B615" s="691" t="s">
        <v>257</v>
      </c>
      <c r="C615" s="691" t="s">
        <v>258</v>
      </c>
      <c r="D615" s="691" t="s">
        <v>527</v>
      </c>
      <c r="E615" s="691" t="s">
        <v>518</v>
      </c>
      <c r="F615" s="691" t="s">
        <v>519</v>
      </c>
      <c r="G615" s="720" t="s">
        <v>320</v>
      </c>
      <c r="H615" s="720" t="s">
        <v>1110</v>
      </c>
      <c r="I615" s="720" t="s">
        <v>935</v>
      </c>
      <c r="J615" s="720" t="s">
        <v>936</v>
      </c>
      <c r="K615" s="692"/>
      <c r="L615" s="692"/>
      <c r="M615" s="693"/>
      <c r="N615" s="692"/>
      <c r="O615" s="692"/>
      <c r="P615" s="692"/>
      <c r="Q615" s="692"/>
      <c r="R615" s="692"/>
      <c r="S615" s="692"/>
      <c r="T615" s="692"/>
      <c r="U615" s="692"/>
      <c r="V615" s="692"/>
      <c r="W615" s="692"/>
      <c r="X615" s="692"/>
      <c r="Y615" s="633"/>
      <c r="Z615" s="694">
        <v>3</v>
      </c>
      <c r="AA615" s="600">
        <v>0</v>
      </c>
      <c r="AB615" s="600">
        <v>8</v>
      </c>
      <c r="AC615" s="123">
        <v>2.6666666666666665</v>
      </c>
      <c r="AD615" s="601">
        <v>9267.3333333333339</v>
      </c>
      <c r="AE615" s="601">
        <v>3298.3333333333335</v>
      </c>
      <c r="AF615" s="600">
        <v>3</v>
      </c>
      <c r="AG615" s="598">
        <v>0.375</v>
      </c>
      <c r="AH615" s="600">
        <v>0</v>
      </c>
      <c r="AI615" s="598"/>
      <c r="AJ615" s="598"/>
      <c r="AK615" s="600">
        <v>2</v>
      </c>
      <c r="AL615" s="598">
        <v>0.66666666666666663</v>
      </c>
      <c r="AM615" s="600">
        <v>2</v>
      </c>
      <c r="AN615" s="598"/>
      <c r="AO615" s="600">
        <v>0</v>
      </c>
      <c r="AP615" s="598">
        <v>0</v>
      </c>
      <c r="AQ615" s="600">
        <v>0</v>
      </c>
      <c r="AR615" s="598">
        <v>0</v>
      </c>
      <c r="AS615" s="695">
        <v>27697</v>
      </c>
      <c r="AT615" s="600">
        <v>105</v>
      </c>
      <c r="AU615" s="602">
        <v>3.7767067117473563E-3</v>
      </c>
      <c r="AV615" s="601">
        <v>27802</v>
      </c>
      <c r="AW615" s="601">
        <v>40600</v>
      </c>
      <c r="AX615" s="598">
        <v>0.68477832512315273</v>
      </c>
      <c r="AY615" s="695">
        <v>27697</v>
      </c>
      <c r="AZ615" s="600">
        <v>105</v>
      </c>
      <c r="BA615" s="601">
        <v>27802</v>
      </c>
      <c r="BB615" s="601">
        <v>9807</v>
      </c>
      <c r="BC615" s="598">
        <v>0.35408166949489112</v>
      </c>
      <c r="BD615" s="600">
        <v>88</v>
      </c>
      <c r="BE615" s="598">
        <v>0.83809523809523812</v>
      </c>
      <c r="BF615" s="601">
        <v>9895</v>
      </c>
      <c r="BG615" s="598">
        <v>0.35590964678800086</v>
      </c>
      <c r="BH615" s="600">
        <v>261</v>
      </c>
      <c r="BI615" s="598">
        <v>2.6376958059626074E-2</v>
      </c>
      <c r="BJ615" s="600">
        <v>210</v>
      </c>
      <c r="BK615" s="600">
        <v>6</v>
      </c>
      <c r="BL615" s="600">
        <v>216</v>
      </c>
      <c r="BM615" s="598">
        <v>0.82758620689655171</v>
      </c>
      <c r="BN615" s="600">
        <v>81</v>
      </c>
      <c r="BO615" s="598">
        <v>8.1859525012632651E-3</v>
      </c>
      <c r="BP615" s="600">
        <v>302</v>
      </c>
      <c r="BQ615" s="598">
        <v>3.0520464881253158E-2</v>
      </c>
      <c r="BR615" s="601">
        <v>383</v>
      </c>
      <c r="BS615" s="598">
        <v>3.8706417382516421E-2</v>
      </c>
      <c r="BT615" s="600">
        <v>2</v>
      </c>
      <c r="BU615" s="598">
        <v>0.25</v>
      </c>
      <c r="BV615" s="600">
        <v>2</v>
      </c>
      <c r="BW615" s="598">
        <v>0.66666666666666663</v>
      </c>
    </row>
    <row r="616" spans="1:75" s="4" customFormat="1" x14ac:dyDescent="0.2">
      <c r="A616" s="691" t="s">
        <v>253</v>
      </c>
      <c r="B616" s="691" t="s">
        <v>257</v>
      </c>
      <c r="C616" s="691" t="s">
        <v>623</v>
      </c>
      <c r="D616" s="691" t="s">
        <v>527</v>
      </c>
      <c r="E616" s="691" t="s">
        <v>518</v>
      </c>
      <c r="F616" s="691" t="s">
        <v>519</v>
      </c>
      <c r="G616" s="720" t="s">
        <v>320</v>
      </c>
      <c r="H616" s="720" t="s">
        <v>1110</v>
      </c>
      <c r="I616" s="720" t="s">
        <v>935</v>
      </c>
      <c r="J616" s="720" t="s">
        <v>936</v>
      </c>
      <c r="K616" s="692"/>
      <c r="L616" s="692"/>
      <c r="M616" s="693"/>
      <c r="N616" s="692"/>
      <c r="O616" s="692"/>
      <c r="P616" s="692"/>
      <c r="Q616" s="692"/>
      <c r="R616" s="692"/>
      <c r="S616" s="692"/>
      <c r="T616" s="692"/>
      <c r="U616" s="692"/>
      <c r="V616" s="692"/>
      <c r="W616" s="692"/>
      <c r="X616" s="692"/>
      <c r="Y616" s="633"/>
      <c r="Z616" s="694">
        <v>3</v>
      </c>
      <c r="AA616" s="600">
        <v>0</v>
      </c>
      <c r="AB616" s="600">
        <v>10</v>
      </c>
      <c r="AC616" s="123">
        <v>3.3333333333333335</v>
      </c>
      <c r="AD616" s="601">
        <v>9856</v>
      </c>
      <c r="AE616" s="601">
        <v>3742.6666666666665</v>
      </c>
      <c r="AF616" s="600">
        <v>3</v>
      </c>
      <c r="AG616" s="598">
        <v>0.3</v>
      </c>
      <c r="AH616" s="600">
        <v>1</v>
      </c>
      <c r="AI616" s="598"/>
      <c r="AJ616" s="598"/>
      <c r="AK616" s="600">
        <v>2</v>
      </c>
      <c r="AL616" s="598">
        <v>0.66666666666666663</v>
      </c>
      <c r="AM616" s="600">
        <v>2</v>
      </c>
      <c r="AN616" s="598"/>
      <c r="AO616" s="600">
        <v>1</v>
      </c>
      <c r="AP616" s="598">
        <v>0.1</v>
      </c>
      <c r="AQ616" s="600">
        <v>1</v>
      </c>
      <c r="AR616" s="598">
        <v>0.33333333333333331</v>
      </c>
      <c r="AS616" s="695">
        <v>29539</v>
      </c>
      <c r="AT616" s="600">
        <v>29</v>
      </c>
      <c r="AU616" s="602">
        <v>9.8079004329004326E-4</v>
      </c>
      <c r="AV616" s="601">
        <v>29568</v>
      </c>
      <c r="AW616" s="601">
        <v>43300</v>
      </c>
      <c r="AX616" s="598">
        <v>0.6828637413394919</v>
      </c>
      <c r="AY616" s="695">
        <v>29539</v>
      </c>
      <c r="AZ616" s="600">
        <v>29</v>
      </c>
      <c r="BA616" s="601">
        <v>29568</v>
      </c>
      <c r="BB616" s="601">
        <v>11203</v>
      </c>
      <c r="BC616" s="598">
        <v>0.37926131554893533</v>
      </c>
      <c r="BD616" s="600">
        <v>25</v>
      </c>
      <c r="BE616" s="598">
        <v>0.86206896551724133</v>
      </c>
      <c r="BF616" s="601">
        <v>11228</v>
      </c>
      <c r="BG616" s="598">
        <v>0.37973484848484851</v>
      </c>
      <c r="BH616" s="600">
        <v>65</v>
      </c>
      <c r="BI616" s="598">
        <v>5.7890986818667613E-3</v>
      </c>
      <c r="BJ616" s="600">
        <v>49</v>
      </c>
      <c r="BK616" s="600">
        <v>3</v>
      </c>
      <c r="BL616" s="600">
        <v>52</v>
      </c>
      <c r="BM616" s="598">
        <v>0.8</v>
      </c>
      <c r="BN616" s="600">
        <v>95</v>
      </c>
      <c r="BO616" s="598">
        <v>8.4609903811898816E-3</v>
      </c>
      <c r="BP616" s="600">
        <v>258</v>
      </c>
      <c r="BQ616" s="598">
        <v>2.2978268614178839E-2</v>
      </c>
      <c r="BR616" s="601">
        <v>353</v>
      </c>
      <c r="BS616" s="598">
        <v>3.1439258995368723E-2</v>
      </c>
      <c r="BT616" s="600">
        <v>3</v>
      </c>
      <c r="BU616" s="598">
        <v>0.3</v>
      </c>
      <c r="BV616" s="600">
        <v>3</v>
      </c>
      <c r="BW616" s="598">
        <v>1</v>
      </c>
    </row>
    <row r="617" spans="1:75" s="4" customFormat="1" x14ac:dyDescent="0.2">
      <c r="A617" s="691" t="s">
        <v>253</v>
      </c>
      <c r="B617" s="691" t="s">
        <v>257</v>
      </c>
      <c r="C617" s="691" t="s">
        <v>259</v>
      </c>
      <c r="D617" s="691" t="s">
        <v>527</v>
      </c>
      <c r="E617" s="691" t="s">
        <v>518</v>
      </c>
      <c r="F617" s="691" t="s">
        <v>519</v>
      </c>
      <c r="G617" s="720" t="s">
        <v>320</v>
      </c>
      <c r="H617" s="720" t="s">
        <v>1110</v>
      </c>
      <c r="I617" s="720" t="s">
        <v>935</v>
      </c>
      <c r="J617" s="720" t="s">
        <v>936</v>
      </c>
      <c r="K617" s="692"/>
      <c r="L617" s="692"/>
      <c r="M617" s="693"/>
      <c r="N617" s="692"/>
      <c r="O617" s="692"/>
      <c r="P617" s="692"/>
      <c r="Q617" s="692"/>
      <c r="R617" s="692"/>
      <c r="S617" s="692"/>
      <c r="T617" s="692"/>
      <c r="U617" s="692"/>
      <c r="V617" s="692"/>
      <c r="W617" s="692"/>
      <c r="X617" s="692"/>
      <c r="Y617" s="633"/>
      <c r="Z617" s="694">
        <v>3</v>
      </c>
      <c r="AA617" s="600">
        <v>0</v>
      </c>
      <c r="AB617" s="600">
        <v>5</v>
      </c>
      <c r="AC617" s="123">
        <v>1.6666666666666667</v>
      </c>
      <c r="AD617" s="601">
        <v>10063.333333333334</v>
      </c>
      <c r="AE617" s="601">
        <v>4518</v>
      </c>
      <c r="AF617" s="600">
        <v>3</v>
      </c>
      <c r="AG617" s="598">
        <v>0.6</v>
      </c>
      <c r="AH617" s="600">
        <v>1</v>
      </c>
      <c r="AI617" s="598"/>
      <c r="AJ617" s="598"/>
      <c r="AK617" s="600">
        <v>2</v>
      </c>
      <c r="AL617" s="598">
        <v>0.66666666666666663</v>
      </c>
      <c r="AM617" s="600">
        <v>2</v>
      </c>
      <c r="AN617" s="598"/>
      <c r="AO617" s="600">
        <v>0</v>
      </c>
      <c r="AP617" s="598">
        <v>0</v>
      </c>
      <c r="AQ617" s="600">
        <v>0</v>
      </c>
      <c r="AR617" s="598">
        <v>0</v>
      </c>
      <c r="AS617" s="695">
        <v>30155</v>
      </c>
      <c r="AT617" s="600">
        <v>35</v>
      </c>
      <c r="AU617" s="602">
        <v>1.1593242795627692E-3</v>
      </c>
      <c r="AV617" s="601">
        <v>30190</v>
      </c>
      <c r="AW617" s="601">
        <v>41600</v>
      </c>
      <c r="AX617" s="598">
        <v>0.72572115384615388</v>
      </c>
      <c r="AY617" s="695">
        <v>30155</v>
      </c>
      <c r="AZ617" s="600">
        <v>35</v>
      </c>
      <c r="BA617" s="601">
        <v>30190</v>
      </c>
      <c r="BB617" s="601">
        <v>13520</v>
      </c>
      <c r="BC617" s="598">
        <v>0.44835019068147902</v>
      </c>
      <c r="BD617" s="600">
        <v>34</v>
      </c>
      <c r="BE617" s="598">
        <v>0.97142857142857142</v>
      </c>
      <c r="BF617" s="601">
        <v>13554</v>
      </c>
      <c r="BG617" s="598">
        <v>0.4489566081483935</v>
      </c>
      <c r="BH617" s="600">
        <v>153</v>
      </c>
      <c r="BI617" s="598">
        <v>1.1288180610889775E-2</v>
      </c>
      <c r="BJ617" s="600">
        <v>117</v>
      </c>
      <c r="BK617" s="600">
        <v>4</v>
      </c>
      <c r="BL617" s="600">
        <v>121</v>
      </c>
      <c r="BM617" s="598">
        <v>0.79084967320261434</v>
      </c>
      <c r="BN617" s="600">
        <v>64</v>
      </c>
      <c r="BO617" s="598">
        <v>4.721853327431017E-3</v>
      </c>
      <c r="BP617" s="600">
        <v>323</v>
      </c>
      <c r="BQ617" s="598">
        <v>2.3830603511878413E-2</v>
      </c>
      <c r="BR617" s="601">
        <v>387</v>
      </c>
      <c r="BS617" s="598">
        <v>2.8552456839309428E-2</v>
      </c>
      <c r="BT617" s="600">
        <v>2</v>
      </c>
      <c r="BU617" s="598">
        <v>0.4</v>
      </c>
      <c r="BV617" s="600">
        <v>1</v>
      </c>
      <c r="BW617" s="598">
        <v>0.33333333333333331</v>
      </c>
    </row>
    <row r="618" spans="1:75" s="4" customFormat="1" x14ac:dyDescent="0.2">
      <c r="A618" s="691" t="s">
        <v>253</v>
      </c>
      <c r="B618" s="691" t="s">
        <v>257</v>
      </c>
      <c r="C618" s="691" t="s">
        <v>625</v>
      </c>
      <c r="D618" s="691" t="s">
        <v>527</v>
      </c>
      <c r="E618" s="691" t="s">
        <v>518</v>
      </c>
      <c r="F618" s="691" t="s">
        <v>519</v>
      </c>
      <c r="G618" s="720" t="s">
        <v>320</v>
      </c>
      <c r="H618" s="720" t="s">
        <v>1110</v>
      </c>
      <c r="I618" s="720" t="s">
        <v>935</v>
      </c>
      <c r="J618" s="720" t="s">
        <v>936</v>
      </c>
      <c r="K618" s="692"/>
      <c r="L618" s="692"/>
      <c r="M618" s="693"/>
      <c r="N618" s="692"/>
      <c r="O618" s="692"/>
      <c r="P618" s="692"/>
      <c r="Q618" s="692"/>
      <c r="R618" s="692"/>
      <c r="S618" s="692"/>
      <c r="T618" s="692"/>
      <c r="U618" s="692"/>
      <c r="V618" s="692"/>
      <c r="W618" s="692"/>
      <c r="X618" s="692"/>
      <c r="Y618" s="633"/>
      <c r="Z618" s="694">
        <v>2</v>
      </c>
      <c r="AA618" s="600">
        <v>0</v>
      </c>
      <c r="AB618" s="600">
        <v>8</v>
      </c>
      <c r="AC618" s="123">
        <v>4</v>
      </c>
      <c r="AD618" s="601">
        <v>9143.5</v>
      </c>
      <c r="AE618" s="601">
        <v>3576</v>
      </c>
      <c r="AF618" s="600">
        <v>2</v>
      </c>
      <c r="AG618" s="598">
        <v>0.25</v>
      </c>
      <c r="AH618" s="600">
        <v>1</v>
      </c>
      <c r="AI618" s="598"/>
      <c r="AJ618" s="598"/>
      <c r="AK618" s="600">
        <v>2</v>
      </c>
      <c r="AL618" s="598">
        <v>1</v>
      </c>
      <c r="AM618" s="600">
        <v>2</v>
      </c>
      <c r="AN618" s="598"/>
      <c r="AO618" s="600">
        <v>0</v>
      </c>
      <c r="AP618" s="598">
        <v>0</v>
      </c>
      <c r="AQ618" s="600">
        <v>0</v>
      </c>
      <c r="AR618" s="598">
        <v>0</v>
      </c>
      <c r="AS618" s="695">
        <v>18271</v>
      </c>
      <c r="AT618" s="600">
        <v>16</v>
      </c>
      <c r="AU618" s="602">
        <v>8.7493848088806257E-4</v>
      </c>
      <c r="AV618" s="601">
        <v>18287</v>
      </c>
      <c r="AW618" s="601">
        <v>26700</v>
      </c>
      <c r="AX618" s="598">
        <v>0.68490636704119845</v>
      </c>
      <c r="AY618" s="695">
        <v>18271</v>
      </c>
      <c r="AZ618" s="600">
        <v>16</v>
      </c>
      <c r="BA618" s="601">
        <v>18287</v>
      </c>
      <c r="BB618" s="601">
        <v>7137</v>
      </c>
      <c r="BC618" s="598">
        <v>0.39061901373761698</v>
      </c>
      <c r="BD618" s="600">
        <v>15</v>
      </c>
      <c r="BE618" s="598">
        <v>0.9375</v>
      </c>
      <c r="BF618" s="601">
        <v>7152</v>
      </c>
      <c r="BG618" s="598">
        <v>0.39109750095696394</v>
      </c>
      <c r="BH618" s="600">
        <v>169</v>
      </c>
      <c r="BI618" s="598">
        <v>2.3629753914988814E-2</v>
      </c>
      <c r="BJ618" s="600">
        <v>114</v>
      </c>
      <c r="BK618" s="600">
        <v>1</v>
      </c>
      <c r="BL618" s="600">
        <v>115</v>
      </c>
      <c r="BM618" s="598">
        <v>0.68047337278106512</v>
      </c>
      <c r="BN618" s="600">
        <v>94</v>
      </c>
      <c r="BO618" s="598">
        <v>1.3143176733780761E-2</v>
      </c>
      <c r="BP618" s="600">
        <v>242</v>
      </c>
      <c r="BQ618" s="598">
        <v>3.3836689038031317E-2</v>
      </c>
      <c r="BR618" s="601">
        <v>336</v>
      </c>
      <c r="BS618" s="598">
        <v>4.6979865771812082E-2</v>
      </c>
      <c r="BT618" s="600">
        <v>4</v>
      </c>
      <c r="BU618" s="598">
        <v>0.5</v>
      </c>
      <c r="BV618" s="600">
        <v>1</v>
      </c>
      <c r="BW618" s="598">
        <v>0.5</v>
      </c>
    </row>
    <row r="619" spans="1:75" s="4" customFormat="1" x14ac:dyDescent="0.2">
      <c r="A619" s="691" t="s">
        <v>260</v>
      </c>
      <c r="B619" s="691" t="s">
        <v>261</v>
      </c>
      <c r="C619" s="691" t="s">
        <v>262</v>
      </c>
      <c r="D619" s="691" t="s">
        <v>528</v>
      </c>
      <c r="E619" s="691" t="s">
        <v>504</v>
      </c>
      <c r="F619" s="691" t="s">
        <v>519</v>
      </c>
      <c r="G619" s="720" t="s">
        <v>320</v>
      </c>
      <c r="H619" s="720" t="s">
        <v>937</v>
      </c>
      <c r="I619" s="720" t="s">
        <v>937</v>
      </c>
      <c r="J619" s="167"/>
      <c r="K619" s="692"/>
      <c r="L619" s="692"/>
      <c r="M619" s="693"/>
      <c r="N619" s="692"/>
      <c r="O619" s="692"/>
      <c r="P619" s="692"/>
      <c r="Q619" s="692"/>
      <c r="R619" s="692"/>
      <c r="S619" s="692"/>
      <c r="T619" s="692"/>
      <c r="U619" s="692"/>
      <c r="V619" s="692"/>
      <c r="W619" s="692"/>
      <c r="X619" s="692"/>
      <c r="Y619" s="633"/>
      <c r="Z619" s="694">
        <v>1</v>
      </c>
      <c r="AA619" s="600">
        <v>0</v>
      </c>
      <c r="AB619" s="600">
        <v>4</v>
      </c>
      <c r="AC619" s="123">
        <v>4</v>
      </c>
      <c r="AD619" s="601">
        <v>35330</v>
      </c>
      <c r="AE619" s="601">
        <v>18685</v>
      </c>
      <c r="AF619" s="600">
        <v>0</v>
      </c>
      <c r="AG619" s="598">
        <v>0</v>
      </c>
      <c r="AH619" s="600"/>
      <c r="AI619" s="598"/>
      <c r="AJ619" s="598"/>
      <c r="AK619" s="600">
        <v>0</v>
      </c>
      <c r="AL619" s="598">
        <v>0</v>
      </c>
      <c r="AM619" s="600"/>
      <c r="AN619" s="598"/>
      <c r="AO619" s="600"/>
      <c r="AP619" s="598"/>
      <c r="AQ619" s="600"/>
      <c r="AR619" s="598"/>
      <c r="AS619" s="695">
        <v>35061</v>
      </c>
      <c r="AT619" s="600">
        <v>269</v>
      </c>
      <c r="AU619" s="602">
        <v>7.613925842060572E-3</v>
      </c>
      <c r="AV619" s="601">
        <v>35330</v>
      </c>
      <c r="AW619" s="601">
        <v>48000</v>
      </c>
      <c r="AX619" s="598">
        <v>0.73604166666666671</v>
      </c>
      <c r="AY619" s="695">
        <v>35061</v>
      </c>
      <c r="AZ619" s="600">
        <v>269</v>
      </c>
      <c r="BA619" s="601">
        <v>35330</v>
      </c>
      <c r="BB619" s="601">
        <v>18455</v>
      </c>
      <c r="BC619" s="598">
        <v>0.52636832948290124</v>
      </c>
      <c r="BD619" s="600">
        <v>230</v>
      </c>
      <c r="BE619" s="598">
        <v>0.85501858736059477</v>
      </c>
      <c r="BF619" s="601">
        <v>18685</v>
      </c>
      <c r="BG619" s="598">
        <v>0.52887064817435603</v>
      </c>
      <c r="BH619" s="600">
        <v>155</v>
      </c>
      <c r="BI619" s="598">
        <v>8.2954241370082962E-3</v>
      </c>
      <c r="BJ619" s="600">
        <v>142</v>
      </c>
      <c r="BK619" s="600">
        <v>6</v>
      </c>
      <c r="BL619" s="600">
        <v>148</v>
      </c>
      <c r="BM619" s="598">
        <v>0.95483870967741935</v>
      </c>
      <c r="BN619" s="600">
        <v>2106</v>
      </c>
      <c r="BO619" s="598">
        <v>0.11271073053251271</v>
      </c>
      <c r="BP619" s="600">
        <v>1834</v>
      </c>
      <c r="BQ619" s="598">
        <v>9.8153599143698159E-2</v>
      </c>
      <c r="BR619" s="601">
        <v>3940</v>
      </c>
      <c r="BS619" s="598">
        <v>0.21086432967621085</v>
      </c>
      <c r="BT619" s="600">
        <v>0</v>
      </c>
      <c r="BU619" s="598">
        <v>0</v>
      </c>
      <c r="BV619" s="600">
        <v>0</v>
      </c>
      <c r="BW619" s="598">
        <v>0</v>
      </c>
    </row>
    <row r="620" spans="1:75" s="4" customFormat="1" x14ac:dyDescent="0.2">
      <c r="A620" s="691" t="s">
        <v>260</v>
      </c>
      <c r="B620" s="691" t="s">
        <v>261</v>
      </c>
      <c r="C620" s="691" t="s">
        <v>52</v>
      </c>
      <c r="D620" s="691" t="s">
        <v>528</v>
      </c>
      <c r="E620" s="691" t="s">
        <v>504</v>
      </c>
      <c r="F620" s="691" t="s">
        <v>519</v>
      </c>
      <c r="G620" s="720" t="s">
        <v>320</v>
      </c>
      <c r="H620" s="720" t="s">
        <v>937</v>
      </c>
      <c r="I620" s="720" t="s">
        <v>937</v>
      </c>
      <c r="J620" s="167"/>
      <c r="K620" s="692"/>
      <c r="L620" s="692"/>
      <c r="M620" s="693"/>
      <c r="N620" s="692"/>
      <c r="O620" s="692"/>
      <c r="P620" s="692"/>
      <c r="Q620" s="692"/>
      <c r="R620" s="692"/>
      <c r="S620" s="692"/>
      <c r="T620" s="692"/>
      <c r="U620" s="692"/>
      <c r="V620" s="692"/>
      <c r="W620" s="692"/>
      <c r="X620" s="692"/>
      <c r="Y620" s="633"/>
      <c r="Z620" s="694">
        <v>3</v>
      </c>
      <c r="AA620" s="600">
        <v>0</v>
      </c>
      <c r="AB620" s="600">
        <v>7</v>
      </c>
      <c r="AC620" s="123">
        <v>2.3333333333333335</v>
      </c>
      <c r="AD620" s="601">
        <v>22782.333333333332</v>
      </c>
      <c r="AE620" s="601">
        <v>9280</v>
      </c>
      <c r="AF620" s="600">
        <v>2</v>
      </c>
      <c r="AG620" s="598">
        <v>0.2857142857142857</v>
      </c>
      <c r="AH620" s="600"/>
      <c r="AI620" s="598"/>
      <c r="AJ620" s="598"/>
      <c r="AK620" s="600">
        <v>2</v>
      </c>
      <c r="AL620" s="598">
        <v>0.66666666666666663</v>
      </c>
      <c r="AM620" s="600"/>
      <c r="AN620" s="598"/>
      <c r="AO620" s="600"/>
      <c r="AP620" s="598"/>
      <c r="AQ620" s="600"/>
      <c r="AR620" s="598"/>
      <c r="AS620" s="695">
        <v>68336</v>
      </c>
      <c r="AT620" s="600">
        <v>11</v>
      </c>
      <c r="AU620" s="602">
        <v>1.6094342107188318E-4</v>
      </c>
      <c r="AV620" s="601">
        <v>68347</v>
      </c>
      <c r="AW620" s="601">
        <v>101500</v>
      </c>
      <c r="AX620" s="598">
        <v>0.6733694581280788</v>
      </c>
      <c r="AY620" s="695">
        <v>68336</v>
      </c>
      <c r="AZ620" s="600">
        <v>11</v>
      </c>
      <c r="BA620" s="601">
        <v>68347</v>
      </c>
      <c r="BB620" s="601">
        <v>27831</v>
      </c>
      <c r="BC620" s="598">
        <v>0.40726703348162024</v>
      </c>
      <c r="BD620" s="600">
        <v>9</v>
      </c>
      <c r="BE620" s="598">
        <v>0.81818181818181823</v>
      </c>
      <c r="BF620" s="601">
        <v>27840</v>
      </c>
      <c r="BG620" s="598">
        <v>0.40733316751283888</v>
      </c>
      <c r="BH620" s="600">
        <v>215</v>
      </c>
      <c r="BI620" s="598"/>
      <c r="BJ620" s="600"/>
      <c r="BK620" s="600"/>
      <c r="BL620" s="600">
        <v>215</v>
      </c>
      <c r="BM620" s="598"/>
      <c r="BN620" s="600">
        <v>18</v>
      </c>
      <c r="BO620" s="598">
        <v>6.4655172413793103E-4</v>
      </c>
      <c r="BP620" s="600">
        <v>1830</v>
      </c>
      <c r="BQ620" s="598">
        <v>6.5732758620689655E-2</v>
      </c>
      <c r="BR620" s="601">
        <v>1848</v>
      </c>
      <c r="BS620" s="598">
        <v>6.637931034482758E-2</v>
      </c>
      <c r="BT620" s="600">
        <v>2</v>
      </c>
      <c r="BU620" s="598">
        <v>0.2857142857142857</v>
      </c>
      <c r="BV620" s="600">
        <v>2</v>
      </c>
      <c r="BW620" s="598">
        <v>0.66666666666666663</v>
      </c>
    </row>
    <row r="621" spans="1:75" s="4" customFormat="1" x14ac:dyDescent="0.2">
      <c r="A621" s="691" t="s">
        <v>260</v>
      </c>
      <c r="B621" s="691" t="s">
        <v>261</v>
      </c>
      <c r="C621" s="691" t="s">
        <v>263</v>
      </c>
      <c r="D621" s="691" t="s">
        <v>528</v>
      </c>
      <c r="E621" s="691" t="s">
        <v>504</v>
      </c>
      <c r="F621" s="691" t="s">
        <v>519</v>
      </c>
      <c r="G621" s="720" t="s">
        <v>320</v>
      </c>
      <c r="H621" s="720" t="s">
        <v>937</v>
      </c>
      <c r="I621" s="720" t="s">
        <v>937</v>
      </c>
      <c r="J621" s="167"/>
      <c r="K621" s="692"/>
      <c r="L621" s="692"/>
      <c r="M621" s="693"/>
      <c r="N621" s="692"/>
      <c r="O621" s="692"/>
      <c r="P621" s="692"/>
      <c r="Q621" s="692"/>
      <c r="R621" s="692"/>
      <c r="S621" s="692"/>
      <c r="T621" s="692"/>
      <c r="U621" s="692"/>
      <c r="V621" s="692"/>
      <c r="W621" s="692"/>
      <c r="X621" s="692"/>
      <c r="Y621" s="633"/>
      <c r="Z621" s="694">
        <v>2</v>
      </c>
      <c r="AA621" s="600">
        <v>0</v>
      </c>
      <c r="AB621" s="600">
        <v>5</v>
      </c>
      <c r="AC621" s="123">
        <v>2.5</v>
      </c>
      <c r="AD621" s="601">
        <v>21510.5</v>
      </c>
      <c r="AE621" s="601">
        <v>8418</v>
      </c>
      <c r="AF621" s="600">
        <v>0</v>
      </c>
      <c r="AG621" s="598">
        <v>0</v>
      </c>
      <c r="AH621" s="600"/>
      <c r="AI621" s="598"/>
      <c r="AJ621" s="598"/>
      <c r="AK621" s="600">
        <v>0</v>
      </c>
      <c r="AL621" s="598">
        <v>0</v>
      </c>
      <c r="AM621" s="600"/>
      <c r="AN621" s="598"/>
      <c r="AO621" s="600"/>
      <c r="AP621" s="598"/>
      <c r="AQ621" s="600"/>
      <c r="AR621" s="598"/>
      <c r="AS621" s="695">
        <v>43013</v>
      </c>
      <c r="AT621" s="600">
        <v>8</v>
      </c>
      <c r="AU621" s="602">
        <v>1.8595569605541479E-4</v>
      </c>
      <c r="AV621" s="601">
        <v>43021</v>
      </c>
      <c r="AW621" s="601">
        <v>65200</v>
      </c>
      <c r="AX621" s="598">
        <v>0.65983128834355831</v>
      </c>
      <c r="AY621" s="695">
        <v>43013</v>
      </c>
      <c r="AZ621" s="600">
        <v>8</v>
      </c>
      <c r="BA621" s="601">
        <v>43021</v>
      </c>
      <c r="BB621" s="601">
        <v>16830</v>
      </c>
      <c r="BC621" s="598">
        <v>0.39127705577383581</v>
      </c>
      <c r="BD621" s="600">
        <v>6</v>
      </c>
      <c r="BE621" s="598">
        <v>0.75</v>
      </c>
      <c r="BF621" s="601">
        <v>16836</v>
      </c>
      <c r="BG621" s="598">
        <v>0.39134376234862045</v>
      </c>
      <c r="BH621" s="600">
        <v>209</v>
      </c>
      <c r="BI621" s="598">
        <v>1.2413875029698266E-2</v>
      </c>
      <c r="BJ621" s="600">
        <v>181</v>
      </c>
      <c r="BK621" s="600">
        <v>0</v>
      </c>
      <c r="BL621" s="600">
        <v>181</v>
      </c>
      <c r="BM621" s="598">
        <v>0.86602870813397126</v>
      </c>
      <c r="BN621" s="600">
        <v>1017</v>
      </c>
      <c r="BO621" s="598">
        <v>6.0406272273699213E-2</v>
      </c>
      <c r="BP621" s="600">
        <v>1295</v>
      </c>
      <c r="BQ621" s="598">
        <v>7.6918507959135185E-2</v>
      </c>
      <c r="BR621" s="601">
        <v>2312</v>
      </c>
      <c r="BS621" s="598">
        <v>0.1373247802328344</v>
      </c>
      <c r="BT621" s="600">
        <v>2</v>
      </c>
      <c r="BU621" s="598">
        <v>0.4</v>
      </c>
      <c r="BV621" s="600">
        <v>1</v>
      </c>
      <c r="BW621" s="598">
        <v>0.5</v>
      </c>
    </row>
    <row r="622" spans="1:75" s="4" customFormat="1" x14ac:dyDescent="0.2">
      <c r="A622" s="691" t="s">
        <v>260</v>
      </c>
      <c r="B622" s="691" t="s">
        <v>261</v>
      </c>
      <c r="C622" s="691" t="s">
        <v>54</v>
      </c>
      <c r="D622" s="691" t="s">
        <v>528</v>
      </c>
      <c r="E622" s="691" t="s">
        <v>504</v>
      </c>
      <c r="F622" s="691" t="s">
        <v>519</v>
      </c>
      <c r="G622" s="720" t="s">
        <v>320</v>
      </c>
      <c r="H622" s="720" t="s">
        <v>937</v>
      </c>
      <c r="I622" s="720" t="s">
        <v>937</v>
      </c>
      <c r="J622" s="167"/>
      <c r="K622" s="692"/>
      <c r="L622" s="692"/>
      <c r="M622" s="693"/>
      <c r="N622" s="692"/>
      <c r="O622" s="692"/>
      <c r="P622" s="692"/>
      <c r="Q622" s="692"/>
      <c r="R622" s="692"/>
      <c r="S622" s="692"/>
      <c r="T622" s="692"/>
      <c r="U622" s="692"/>
      <c r="V622" s="692"/>
      <c r="W622" s="692"/>
      <c r="X622" s="692"/>
      <c r="Y622" s="692" t="s">
        <v>510</v>
      </c>
      <c r="Z622" s="694">
        <v>1</v>
      </c>
      <c r="AA622" s="694">
        <v>1</v>
      </c>
      <c r="AB622" s="694">
        <v>1</v>
      </c>
      <c r="AC622" s="123">
        <v>1</v>
      </c>
      <c r="AD622" s="601">
        <v>27615</v>
      </c>
      <c r="AE622" s="601"/>
      <c r="AF622" s="600">
        <v>1</v>
      </c>
      <c r="AG622" s="598">
        <v>1</v>
      </c>
      <c r="AH622" s="600"/>
      <c r="AI622" s="598"/>
      <c r="AJ622" s="598"/>
      <c r="AK622" s="600">
        <v>1</v>
      </c>
      <c r="AL622" s="598">
        <v>1</v>
      </c>
      <c r="AM622" s="600"/>
      <c r="AN622" s="598"/>
      <c r="AO622" s="600"/>
      <c r="AP622" s="598"/>
      <c r="AQ622" s="600"/>
      <c r="AR622" s="598"/>
      <c r="AS622" s="695">
        <v>27612</v>
      </c>
      <c r="AT622" s="600">
        <v>3</v>
      </c>
      <c r="AU622" s="602">
        <v>1.0863661053775122E-4</v>
      </c>
      <c r="AV622" s="601">
        <v>27615</v>
      </c>
      <c r="AW622" s="601">
        <v>40000</v>
      </c>
      <c r="AX622" s="598">
        <v>0.69037499999999996</v>
      </c>
      <c r="AY622" s="601"/>
      <c r="AZ622" s="601"/>
      <c r="BA622" s="601"/>
      <c r="BB622" s="600"/>
      <c r="BC622" s="598"/>
      <c r="BD622" s="600"/>
      <c r="BE622" s="598"/>
      <c r="BF622" s="600"/>
      <c r="BG622" s="598"/>
      <c r="BH622" s="600" t="s">
        <v>323</v>
      </c>
      <c r="BI622" s="598"/>
      <c r="BJ622" s="600"/>
      <c r="BK622" s="600"/>
      <c r="BL622" s="600"/>
      <c r="BM622" s="598"/>
      <c r="BN622" s="600"/>
      <c r="BO622" s="598"/>
      <c r="BP622" s="600"/>
      <c r="BQ622" s="598"/>
      <c r="BR622" s="601"/>
      <c r="BS622" s="598"/>
      <c r="BT622" s="600">
        <v>0</v>
      </c>
      <c r="BU622" s="598">
        <v>0</v>
      </c>
      <c r="BV622" s="600">
        <v>0</v>
      </c>
      <c r="BW622" s="598">
        <v>0</v>
      </c>
    </row>
    <row r="623" spans="1:75" s="4" customFormat="1" x14ac:dyDescent="0.2">
      <c r="A623" s="691" t="s">
        <v>260</v>
      </c>
      <c r="B623" s="691" t="s">
        <v>261</v>
      </c>
      <c r="C623" s="691" t="s">
        <v>264</v>
      </c>
      <c r="D623" s="691" t="s">
        <v>528</v>
      </c>
      <c r="E623" s="691" t="s">
        <v>504</v>
      </c>
      <c r="F623" s="691" t="s">
        <v>519</v>
      </c>
      <c r="G623" s="720" t="s">
        <v>320</v>
      </c>
      <c r="H623" s="720" t="s">
        <v>937</v>
      </c>
      <c r="I623" s="720" t="s">
        <v>937</v>
      </c>
      <c r="J623" s="167"/>
      <c r="K623" s="692"/>
      <c r="L623" s="692"/>
      <c r="M623" s="693"/>
      <c r="N623" s="692"/>
      <c r="O623" s="692"/>
      <c r="P623" s="692"/>
      <c r="Q623" s="692"/>
      <c r="R623" s="692"/>
      <c r="S623" s="692"/>
      <c r="T623" s="692"/>
      <c r="U623" s="692"/>
      <c r="V623" s="692"/>
      <c r="W623" s="692"/>
      <c r="X623" s="692"/>
      <c r="Y623" s="633"/>
      <c r="Z623" s="694">
        <v>1</v>
      </c>
      <c r="AA623" s="600">
        <v>0</v>
      </c>
      <c r="AB623" s="600">
        <v>3</v>
      </c>
      <c r="AC623" s="123">
        <v>3</v>
      </c>
      <c r="AD623" s="601">
        <v>29013</v>
      </c>
      <c r="AE623" s="601">
        <v>16754</v>
      </c>
      <c r="AF623" s="600">
        <v>1</v>
      </c>
      <c r="AG623" s="598">
        <v>0.33333333333333331</v>
      </c>
      <c r="AH623" s="600"/>
      <c r="AI623" s="598"/>
      <c r="AJ623" s="598"/>
      <c r="AK623" s="600">
        <v>1</v>
      </c>
      <c r="AL623" s="598">
        <v>1</v>
      </c>
      <c r="AM623" s="600"/>
      <c r="AN623" s="598"/>
      <c r="AO623" s="600"/>
      <c r="AP623" s="598"/>
      <c r="AQ623" s="600"/>
      <c r="AR623" s="598"/>
      <c r="AS623" s="695">
        <v>28972</v>
      </c>
      <c r="AT623" s="600">
        <v>41</v>
      </c>
      <c r="AU623" s="602">
        <v>1.41315961810223E-3</v>
      </c>
      <c r="AV623" s="601">
        <v>29013</v>
      </c>
      <c r="AW623" s="601">
        <v>39500</v>
      </c>
      <c r="AX623" s="598">
        <v>0.73450632911392411</v>
      </c>
      <c r="AY623" s="695">
        <v>28972</v>
      </c>
      <c r="AZ623" s="600">
        <v>41</v>
      </c>
      <c r="BA623" s="601">
        <v>29013</v>
      </c>
      <c r="BB623" s="601">
        <v>16715</v>
      </c>
      <c r="BC623" s="598">
        <v>0.57693635234019058</v>
      </c>
      <c r="BD623" s="600">
        <v>39</v>
      </c>
      <c r="BE623" s="598">
        <v>0.95121951219512191</v>
      </c>
      <c r="BF623" s="601">
        <v>16754</v>
      </c>
      <c r="BG623" s="598">
        <v>0.57746527418743321</v>
      </c>
      <c r="BH623" s="600">
        <v>132</v>
      </c>
      <c r="BI623" s="598"/>
      <c r="BJ623" s="600"/>
      <c r="BK623" s="600"/>
      <c r="BL623" s="600">
        <v>132</v>
      </c>
      <c r="BM623" s="598"/>
      <c r="BN623" s="600">
        <v>16</v>
      </c>
      <c r="BO623" s="598">
        <v>9.5499582189327917E-4</v>
      </c>
      <c r="BP623" s="600">
        <v>1429</v>
      </c>
      <c r="BQ623" s="598">
        <v>8.5293064342843505E-2</v>
      </c>
      <c r="BR623" s="601">
        <v>1445</v>
      </c>
      <c r="BS623" s="598">
        <v>8.6248060164736781E-2</v>
      </c>
      <c r="BT623" s="600">
        <v>0</v>
      </c>
      <c r="BU623" s="598">
        <v>0</v>
      </c>
      <c r="BV623" s="600">
        <v>0</v>
      </c>
      <c r="BW623" s="598">
        <v>0</v>
      </c>
    </row>
    <row r="624" spans="1:75" s="4" customFormat="1" x14ac:dyDescent="0.2">
      <c r="A624" s="691" t="s">
        <v>260</v>
      </c>
      <c r="B624" s="691" t="s">
        <v>261</v>
      </c>
      <c r="C624" s="691" t="s">
        <v>55</v>
      </c>
      <c r="D624" s="691" t="s">
        <v>528</v>
      </c>
      <c r="E624" s="691" t="s">
        <v>504</v>
      </c>
      <c r="F624" s="691" t="s">
        <v>519</v>
      </c>
      <c r="G624" s="720" t="s">
        <v>320</v>
      </c>
      <c r="H624" s="720" t="s">
        <v>937</v>
      </c>
      <c r="I624" s="720" t="s">
        <v>937</v>
      </c>
      <c r="J624" s="167"/>
      <c r="K624" s="692"/>
      <c r="L624" s="692"/>
      <c r="M624" s="693"/>
      <c r="N624" s="692"/>
      <c r="O624" s="692"/>
      <c r="P624" s="692"/>
      <c r="Q624" s="692"/>
      <c r="R624" s="692"/>
      <c r="S624" s="692"/>
      <c r="T624" s="692"/>
      <c r="U624" s="692"/>
      <c r="V624" s="692"/>
      <c r="W624" s="692"/>
      <c r="X624" s="692"/>
      <c r="Y624" s="633"/>
      <c r="Z624" s="694">
        <v>5</v>
      </c>
      <c r="AA624" s="600">
        <v>0</v>
      </c>
      <c r="AB624" s="600">
        <v>17</v>
      </c>
      <c r="AC624" s="123">
        <v>3.4</v>
      </c>
      <c r="AD624" s="601">
        <v>24452.400000000001</v>
      </c>
      <c r="AE624" s="601">
        <v>9628</v>
      </c>
      <c r="AF624" s="600">
        <v>4</v>
      </c>
      <c r="AG624" s="598">
        <v>0.23529411764705882</v>
      </c>
      <c r="AH624" s="600"/>
      <c r="AI624" s="598"/>
      <c r="AJ624" s="598"/>
      <c r="AK624" s="600">
        <v>4</v>
      </c>
      <c r="AL624" s="598">
        <v>0.8</v>
      </c>
      <c r="AM624" s="600"/>
      <c r="AN624" s="598"/>
      <c r="AO624" s="600"/>
      <c r="AP624" s="598"/>
      <c r="AQ624" s="600"/>
      <c r="AR624" s="598"/>
      <c r="AS624" s="695">
        <v>122187</v>
      </c>
      <c r="AT624" s="600">
        <v>75</v>
      </c>
      <c r="AU624" s="602">
        <v>6.1343671786818468E-4</v>
      </c>
      <c r="AV624" s="601">
        <v>122262</v>
      </c>
      <c r="AW624" s="601">
        <v>176000</v>
      </c>
      <c r="AX624" s="598">
        <v>0.69467045454545451</v>
      </c>
      <c r="AY624" s="695">
        <v>122187</v>
      </c>
      <c r="AZ624" s="600">
        <v>75</v>
      </c>
      <c r="BA624" s="601">
        <v>122262</v>
      </c>
      <c r="BB624" s="601">
        <v>48077</v>
      </c>
      <c r="BC624" s="598">
        <v>0.39347066381857315</v>
      </c>
      <c r="BD624" s="600">
        <v>63</v>
      </c>
      <c r="BE624" s="598">
        <v>0.84</v>
      </c>
      <c r="BF624" s="601">
        <v>48140</v>
      </c>
      <c r="BG624" s="598">
        <v>0.39374458130899215</v>
      </c>
      <c r="BH624" s="600">
        <v>765</v>
      </c>
      <c r="BI624" s="598">
        <v>1.5891150810137099E-2</v>
      </c>
      <c r="BJ624" s="600">
        <v>604</v>
      </c>
      <c r="BK624" s="600">
        <v>3</v>
      </c>
      <c r="BL624" s="600">
        <v>607</v>
      </c>
      <c r="BM624" s="598">
        <v>0.79346405228758166</v>
      </c>
      <c r="BN624" s="600">
        <v>2242</v>
      </c>
      <c r="BO624" s="598">
        <v>4.6572496884088078E-2</v>
      </c>
      <c r="BP624" s="600">
        <v>3117</v>
      </c>
      <c r="BQ624" s="598">
        <v>6.4748649771499786E-2</v>
      </c>
      <c r="BR624" s="601">
        <v>5359</v>
      </c>
      <c r="BS624" s="598">
        <v>0.11132114665558787</v>
      </c>
      <c r="BT624" s="600">
        <v>4</v>
      </c>
      <c r="BU624" s="598">
        <v>0.23529411764705882</v>
      </c>
      <c r="BV624" s="600">
        <v>3</v>
      </c>
      <c r="BW624" s="598">
        <v>0.6</v>
      </c>
    </row>
    <row r="625" spans="1:75" s="4" customFormat="1" x14ac:dyDescent="0.2">
      <c r="A625" s="691" t="s">
        <v>265</v>
      </c>
      <c r="B625" s="691" t="s">
        <v>266</v>
      </c>
      <c r="C625" s="691" t="s">
        <v>502</v>
      </c>
      <c r="D625" s="691" t="s">
        <v>517</v>
      </c>
      <c r="E625" s="691" t="s">
        <v>518</v>
      </c>
      <c r="F625" s="691" t="s">
        <v>519</v>
      </c>
      <c r="G625" s="619" t="s">
        <v>920</v>
      </c>
      <c r="H625" s="720" t="s">
        <v>517</v>
      </c>
      <c r="I625" s="720" t="s">
        <v>517</v>
      </c>
      <c r="J625" s="167"/>
      <c r="K625" s="692"/>
      <c r="L625" s="692"/>
      <c r="M625" s="693"/>
      <c r="N625" s="692"/>
      <c r="O625" s="692"/>
      <c r="P625" s="692"/>
      <c r="Q625" s="692"/>
      <c r="R625" s="692" t="s">
        <v>913</v>
      </c>
      <c r="S625" s="692"/>
      <c r="T625" s="692"/>
      <c r="U625" s="692"/>
      <c r="V625" s="692"/>
      <c r="W625" s="692"/>
      <c r="X625" s="692"/>
      <c r="Y625" s="633"/>
      <c r="Z625" s="694">
        <v>7</v>
      </c>
      <c r="AA625" s="600">
        <v>0</v>
      </c>
      <c r="AB625" s="600">
        <v>20</v>
      </c>
      <c r="AC625" s="123">
        <v>2.8571428571428572</v>
      </c>
      <c r="AD625" s="601">
        <v>19734.285714285714</v>
      </c>
      <c r="AE625" s="601">
        <v>8518.1428571428569</v>
      </c>
      <c r="AF625" s="600"/>
      <c r="AG625" s="598"/>
      <c r="AH625" s="600"/>
      <c r="AI625" s="598"/>
      <c r="AJ625" s="598"/>
      <c r="AK625" s="600"/>
      <c r="AL625" s="598"/>
      <c r="AM625" s="600"/>
      <c r="AN625" s="598"/>
      <c r="AO625" s="600">
        <v>6</v>
      </c>
      <c r="AP625" s="598">
        <v>0.3</v>
      </c>
      <c r="AQ625" s="600">
        <v>6</v>
      </c>
      <c r="AR625" s="598">
        <v>0.8571428571428571</v>
      </c>
      <c r="AS625" s="695">
        <v>138140</v>
      </c>
      <c r="AT625" s="600"/>
      <c r="AU625" s="602"/>
      <c r="AV625" s="601">
        <v>138140</v>
      </c>
      <c r="AW625" s="601">
        <v>203300</v>
      </c>
      <c r="AX625" s="598">
        <v>0.6794884407279882</v>
      </c>
      <c r="AY625" s="695">
        <v>138140</v>
      </c>
      <c r="AZ625" s="600"/>
      <c r="BA625" s="601">
        <v>138140</v>
      </c>
      <c r="BB625" s="601">
        <v>59627</v>
      </c>
      <c r="BC625" s="598">
        <v>0.43164181265382945</v>
      </c>
      <c r="BD625" s="600"/>
      <c r="BE625" s="598"/>
      <c r="BF625" s="601">
        <v>59627</v>
      </c>
      <c r="BG625" s="598">
        <v>0.43164181265382945</v>
      </c>
      <c r="BH625" s="600">
        <v>487</v>
      </c>
      <c r="BI625" s="598">
        <v>8.1674409244134362E-3</v>
      </c>
      <c r="BJ625" s="600">
        <v>254</v>
      </c>
      <c r="BK625" s="600"/>
      <c r="BL625" s="600">
        <v>254</v>
      </c>
      <c r="BM625" s="598">
        <v>0.52156057494866526</v>
      </c>
      <c r="BN625" s="600">
        <v>5723</v>
      </c>
      <c r="BO625" s="598">
        <v>9.5980009056299997E-2</v>
      </c>
      <c r="BP625" s="600">
        <v>5145</v>
      </c>
      <c r="BQ625" s="598">
        <v>8.6286413872909917E-2</v>
      </c>
      <c r="BR625" s="601">
        <v>10868</v>
      </c>
      <c r="BS625" s="598">
        <v>0.18226642292920991</v>
      </c>
      <c r="BT625" s="600">
        <v>9</v>
      </c>
      <c r="BU625" s="598">
        <v>0.45</v>
      </c>
      <c r="BV625" s="600">
        <v>4</v>
      </c>
      <c r="BW625" s="598">
        <v>0.5714285714285714</v>
      </c>
    </row>
    <row r="626" spans="1:75" s="4" customFormat="1" x14ac:dyDescent="0.2">
      <c r="A626" s="691" t="s">
        <v>265</v>
      </c>
      <c r="B626" s="691" t="s">
        <v>267</v>
      </c>
      <c r="C626" s="691" t="s">
        <v>502</v>
      </c>
      <c r="D626" s="691" t="s">
        <v>507</v>
      </c>
      <c r="E626" s="691" t="s">
        <v>504</v>
      </c>
      <c r="F626" s="691" t="s">
        <v>519</v>
      </c>
      <c r="G626" s="619" t="s">
        <v>920</v>
      </c>
      <c r="H626" s="720" t="s">
        <v>1109</v>
      </c>
      <c r="I626" s="720" t="s">
        <v>934</v>
      </c>
      <c r="J626" s="167"/>
      <c r="K626" s="692"/>
      <c r="L626" s="692"/>
      <c r="M626" s="693"/>
      <c r="N626" s="692"/>
      <c r="O626" s="692"/>
      <c r="P626" s="692"/>
      <c r="Q626" s="692"/>
      <c r="R626" s="692"/>
      <c r="S626" s="692"/>
      <c r="T626" s="692"/>
      <c r="U626" s="692"/>
      <c r="V626" s="692"/>
      <c r="W626" s="692"/>
      <c r="X626" s="692"/>
      <c r="Y626" s="633" t="s">
        <v>1210</v>
      </c>
      <c r="Z626" s="694">
        <v>4</v>
      </c>
      <c r="AA626" s="600">
        <v>0</v>
      </c>
      <c r="AB626" s="600">
        <v>5</v>
      </c>
      <c r="AC626" s="123">
        <v>1.25</v>
      </c>
      <c r="AD626" s="601">
        <v>1522.5</v>
      </c>
      <c r="AE626" s="601">
        <v>657.25</v>
      </c>
      <c r="AF626" s="600"/>
      <c r="AG626" s="598"/>
      <c r="AH626" s="600"/>
      <c r="AI626" s="598"/>
      <c r="AJ626" s="598"/>
      <c r="AK626" s="600"/>
      <c r="AL626" s="598"/>
      <c r="AM626" s="600"/>
      <c r="AN626" s="598"/>
      <c r="AO626" s="600">
        <v>1</v>
      </c>
      <c r="AP626" s="598">
        <v>0.2</v>
      </c>
      <c r="AQ626" s="600">
        <v>1</v>
      </c>
      <c r="AR626" s="598">
        <v>0.25</v>
      </c>
      <c r="AS626" s="695">
        <v>6075</v>
      </c>
      <c r="AT626" s="600">
        <v>15</v>
      </c>
      <c r="AU626" s="602">
        <v>2.4630541871921183E-3</v>
      </c>
      <c r="AV626" s="601">
        <v>6090</v>
      </c>
      <c r="AW626" s="601">
        <v>8360</v>
      </c>
      <c r="AX626" s="598">
        <v>0.72846889952153115</v>
      </c>
      <c r="AY626" s="695">
        <v>6075</v>
      </c>
      <c r="AZ626" s="600">
        <v>15</v>
      </c>
      <c r="BA626" s="601">
        <v>6090</v>
      </c>
      <c r="BB626" s="601">
        <v>2618</v>
      </c>
      <c r="BC626" s="598">
        <v>0.43094650205761315</v>
      </c>
      <c r="BD626" s="600">
        <v>11</v>
      </c>
      <c r="BE626" s="598">
        <v>0.73333333333333328</v>
      </c>
      <c r="BF626" s="601">
        <v>2629</v>
      </c>
      <c r="BG626" s="598">
        <v>0.4316912972085386</v>
      </c>
      <c r="BH626" s="600">
        <v>9</v>
      </c>
      <c r="BI626" s="598">
        <v>3.4233548877900342E-3</v>
      </c>
      <c r="BJ626" s="600">
        <v>4</v>
      </c>
      <c r="BK626" s="600">
        <v>0</v>
      </c>
      <c r="BL626" s="600">
        <v>4</v>
      </c>
      <c r="BM626" s="598">
        <v>0.44444444444444442</v>
      </c>
      <c r="BN626" s="600">
        <v>1</v>
      </c>
      <c r="BO626" s="598">
        <v>3.8037276531000382E-4</v>
      </c>
      <c r="BP626" s="600">
        <v>19</v>
      </c>
      <c r="BQ626" s="598">
        <v>7.2270825408900724E-3</v>
      </c>
      <c r="BR626" s="601">
        <v>20</v>
      </c>
      <c r="BS626" s="598">
        <v>7.6074553062000757E-3</v>
      </c>
      <c r="BT626" s="600">
        <v>1</v>
      </c>
      <c r="BU626" s="598">
        <v>0.2</v>
      </c>
      <c r="BV626" s="600">
        <v>1</v>
      </c>
      <c r="BW626" s="598">
        <v>0.25</v>
      </c>
    </row>
    <row r="627" spans="1:75" s="4" customFormat="1" x14ac:dyDescent="0.2">
      <c r="A627" s="691" t="s">
        <v>265</v>
      </c>
      <c r="B627" s="691" t="s">
        <v>268</v>
      </c>
      <c r="C627" s="691" t="s">
        <v>502</v>
      </c>
      <c r="D627" s="691" t="s">
        <v>507</v>
      </c>
      <c r="E627" s="691" t="s">
        <v>504</v>
      </c>
      <c r="F627" s="691" t="s">
        <v>519</v>
      </c>
      <c r="G627" s="619" t="s">
        <v>920</v>
      </c>
      <c r="H627" s="720" t="s">
        <v>1109</v>
      </c>
      <c r="I627" s="720" t="s">
        <v>934</v>
      </c>
      <c r="J627" s="167"/>
      <c r="K627" s="692"/>
      <c r="L627" s="692"/>
      <c r="M627" s="693"/>
      <c r="N627" s="692"/>
      <c r="O627" s="692"/>
      <c r="P627" s="692"/>
      <c r="Q627" s="692"/>
      <c r="R627" s="692"/>
      <c r="S627" s="692"/>
      <c r="T627" s="692"/>
      <c r="U627" s="692"/>
      <c r="V627" s="692"/>
      <c r="W627" s="692"/>
      <c r="X627" s="692"/>
      <c r="Y627" s="633" t="s">
        <v>1210</v>
      </c>
      <c r="Z627" s="694">
        <v>4</v>
      </c>
      <c r="AA627" s="600">
        <v>0</v>
      </c>
      <c r="AB627" s="600">
        <v>6</v>
      </c>
      <c r="AC627" s="123">
        <v>1.5</v>
      </c>
      <c r="AD627" s="601">
        <v>183.75</v>
      </c>
      <c r="AE627" s="601">
        <v>85.25</v>
      </c>
      <c r="AF627" s="600"/>
      <c r="AG627" s="598"/>
      <c r="AH627" s="600"/>
      <c r="AI627" s="598"/>
      <c r="AJ627" s="598"/>
      <c r="AK627" s="600"/>
      <c r="AL627" s="598"/>
      <c r="AM627" s="600"/>
      <c r="AN627" s="598"/>
      <c r="AO627" s="600">
        <v>3</v>
      </c>
      <c r="AP627" s="598">
        <v>0.5</v>
      </c>
      <c r="AQ627" s="600">
        <v>3</v>
      </c>
      <c r="AR627" s="598">
        <v>0.75</v>
      </c>
      <c r="AS627" s="695">
        <v>699</v>
      </c>
      <c r="AT627" s="600">
        <v>36</v>
      </c>
      <c r="AU627" s="602">
        <v>4.8979591836734691E-2</v>
      </c>
      <c r="AV627" s="601">
        <v>735</v>
      </c>
      <c r="AW627" s="601">
        <v>1240</v>
      </c>
      <c r="AX627" s="598">
        <v>0.592741935483871</v>
      </c>
      <c r="AY627" s="695">
        <v>699</v>
      </c>
      <c r="AZ627" s="600">
        <v>36</v>
      </c>
      <c r="BA627" s="601">
        <v>735</v>
      </c>
      <c r="BB627" s="601">
        <v>314</v>
      </c>
      <c r="BC627" s="598">
        <v>0.44921316165951358</v>
      </c>
      <c r="BD627" s="600">
        <v>27</v>
      </c>
      <c r="BE627" s="598">
        <v>0.75</v>
      </c>
      <c r="BF627" s="601">
        <v>341</v>
      </c>
      <c r="BG627" s="598">
        <v>0.46394557823129251</v>
      </c>
      <c r="BH627" s="600">
        <v>12</v>
      </c>
      <c r="BI627" s="598">
        <v>3.519061583577713E-2</v>
      </c>
      <c r="BJ627" s="600">
        <v>4</v>
      </c>
      <c r="BK627" s="600">
        <v>5</v>
      </c>
      <c r="BL627" s="600">
        <v>9</v>
      </c>
      <c r="BM627" s="598">
        <v>0.75</v>
      </c>
      <c r="BN627" s="600">
        <v>3</v>
      </c>
      <c r="BO627" s="598">
        <v>8.7976539589442824E-3</v>
      </c>
      <c r="BP627" s="600">
        <v>8</v>
      </c>
      <c r="BQ627" s="598">
        <v>2.3460410557184751E-2</v>
      </c>
      <c r="BR627" s="601">
        <v>11</v>
      </c>
      <c r="BS627" s="598">
        <v>3.2258064516129031E-2</v>
      </c>
      <c r="BT627" s="600">
        <v>2</v>
      </c>
      <c r="BU627" s="598">
        <v>0.33333333333333331</v>
      </c>
      <c r="BV627" s="600">
        <v>2</v>
      </c>
      <c r="BW627" s="598">
        <v>0.5</v>
      </c>
    </row>
    <row r="628" spans="1:75" s="4" customFormat="1" x14ac:dyDescent="0.2">
      <c r="A628" s="691" t="s">
        <v>265</v>
      </c>
      <c r="B628" s="691" t="s">
        <v>269</v>
      </c>
      <c r="C628" s="691" t="s">
        <v>502</v>
      </c>
      <c r="D628" s="691" t="s">
        <v>507</v>
      </c>
      <c r="E628" s="691" t="s">
        <v>504</v>
      </c>
      <c r="F628" s="691" t="s">
        <v>519</v>
      </c>
      <c r="G628" s="619" t="s">
        <v>920</v>
      </c>
      <c r="H628" s="720" t="s">
        <v>1109</v>
      </c>
      <c r="I628" s="720" t="s">
        <v>934</v>
      </c>
      <c r="J628" s="167"/>
      <c r="K628" s="692"/>
      <c r="L628" s="692"/>
      <c r="M628" s="693"/>
      <c r="N628" s="692"/>
      <c r="O628" s="692"/>
      <c r="P628" s="692"/>
      <c r="Q628" s="692"/>
      <c r="R628" s="692"/>
      <c r="S628" s="692"/>
      <c r="T628" s="692"/>
      <c r="U628" s="692"/>
      <c r="V628" s="692"/>
      <c r="W628" s="692"/>
      <c r="X628" s="692"/>
      <c r="Y628" s="633" t="s">
        <v>1210</v>
      </c>
      <c r="Z628" s="694">
        <v>4</v>
      </c>
      <c r="AA628" s="694">
        <v>4</v>
      </c>
      <c r="AB628" s="694">
        <v>4</v>
      </c>
      <c r="AC628" s="123">
        <v>1</v>
      </c>
      <c r="AD628" s="601">
        <v>442.5</v>
      </c>
      <c r="AE628" s="601"/>
      <c r="AF628" s="600"/>
      <c r="AG628" s="598"/>
      <c r="AH628" s="600"/>
      <c r="AI628" s="598"/>
      <c r="AJ628" s="598"/>
      <c r="AK628" s="600"/>
      <c r="AL628" s="598"/>
      <c r="AM628" s="600"/>
      <c r="AN628" s="598"/>
      <c r="AO628" s="600">
        <v>3</v>
      </c>
      <c r="AP628" s="598">
        <v>0.75</v>
      </c>
      <c r="AQ628" s="600">
        <v>3</v>
      </c>
      <c r="AR628" s="598">
        <v>0.75</v>
      </c>
      <c r="AS628" s="695">
        <v>1761</v>
      </c>
      <c r="AT628" s="600">
        <v>9</v>
      </c>
      <c r="AU628" s="602">
        <v>5.084745762711864E-3</v>
      </c>
      <c r="AV628" s="601">
        <v>1770</v>
      </c>
      <c r="AW628" s="601">
        <v>2290</v>
      </c>
      <c r="AX628" s="598">
        <v>0.77292576419213976</v>
      </c>
      <c r="AY628" s="601"/>
      <c r="AZ628" s="601"/>
      <c r="BA628" s="601"/>
      <c r="BB628" s="600"/>
      <c r="BC628" s="598"/>
      <c r="BD628" s="600"/>
      <c r="BE628" s="598"/>
      <c r="BF628" s="600"/>
      <c r="BG628" s="598"/>
      <c r="BH628" s="600" t="s">
        <v>323</v>
      </c>
      <c r="BI628" s="598"/>
      <c r="BJ628" s="600"/>
      <c r="BK628" s="600"/>
      <c r="BL628" s="600"/>
      <c r="BM628" s="598"/>
      <c r="BN628" s="600"/>
      <c r="BO628" s="598"/>
      <c r="BP628" s="600"/>
      <c r="BQ628" s="598"/>
      <c r="BR628" s="601"/>
      <c r="BS628" s="598"/>
      <c r="BT628" s="600">
        <v>0</v>
      </c>
      <c r="BU628" s="598">
        <v>0</v>
      </c>
      <c r="BV628" s="600">
        <v>0</v>
      </c>
      <c r="BW628" s="598">
        <v>0</v>
      </c>
    </row>
    <row r="629" spans="1:75" s="4" customFormat="1" x14ac:dyDescent="0.2">
      <c r="A629" s="691" t="s">
        <v>265</v>
      </c>
      <c r="B629" s="691" t="s">
        <v>270</v>
      </c>
      <c r="C629" s="691" t="s">
        <v>502</v>
      </c>
      <c r="D629" s="691" t="s">
        <v>507</v>
      </c>
      <c r="E629" s="691" t="s">
        <v>504</v>
      </c>
      <c r="F629" s="691" t="s">
        <v>519</v>
      </c>
      <c r="G629" s="619" t="s">
        <v>920</v>
      </c>
      <c r="H629" s="720" t="s">
        <v>1109</v>
      </c>
      <c r="I629" s="720" t="s">
        <v>934</v>
      </c>
      <c r="J629" s="167"/>
      <c r="K629" s="692"/>
      <c r="L629" s="692"/>
      <c r="M629" s="693"/>
      <c r="N629" s="692"/>
      <c r="O629" s="692"/>
      <c r="P629" s="692"/>
      <c r="Q629" s="692"/>
      <c r="R629" s="692"/>
      <c r="S629" s="692"/>
      <c r="T629" s="692"/>
      <c r="U629" s="692"/>
      <c r="V629" s="692"/>
      <c r="W629" s="692"/>
      <c r="X629" s="692"/>
      <c r="Y629" s="633" t="s">
        <v>1210</v>
      </c>
      <c r="Z629" s="694">
        <v>4</v>
      </c>
      <c r="AA629" s="600">
        <v>0</v>
      </c>
      <c r="AB629" s="600">
        <v>6</v>
      </c>
      <c r="AC629" s="123">
        <v>1.5</v>
      </c>
      <c r="AD629" s="601">
        <v>1620.75</v>
      </c>
      <c r="AE629" s="601">
        <v>591.75</v>
      </c>
      <c r="AF629" s="600"/>
      <c r="AG629" s="598"/>
      <c r="AH629" s="600"/>
      <c r="AI629" s="598"/>
      <c r="AJ629" s="598"/>
      <c r="AK629" s="600"/>
      <c r="AL629" s="598"/>
      <c r="AM629" s="600"/>
      <c r="AN629" s="598"/>
      <c r="AO629" s="600">
        <v>1</v>
      </c>
      <c r="AP629" s="598">
        <v>0.16666666666666666</v>
      </c>
      <c r="AQ629" s="600">
        <v>1</v>
      </c>
      <c r="AR629" s="598">
        <v>0.25</v>
      </c>
      <c r="AS629" s="695">
        <v>6472</v>
      </c>
      <c r="AT629" s="600">
        <v>11</v>
      </c>
      <c r="AU629" s="602">
        <v>1.6967453339503317E-3</v>
      </c>
      <c r="AV629" s="601">
        <v>6483</v>
      </c>
      <c r="AW629" s="601">
        <v>9500</v>
      </c>
      <c r="AX629" s="598">
        <v>0.68242105263157893</v>
      </c>
      <c r="AY629" s="695">
        <v>6472</v>
      </c>
      <c r="AZ629" s="600">
        <v>11</v>
      </c>
      <c r="BA629" s="601">
        <v>6483</v>
      </c>
      <c r="BB629" s="601">
        <v>2356</v>
      </c>
      <c r="BC629" s="598">
        <v>0.36402966625463534</v>
      </c>
      <c r="BD629" s="600">
        <v>11</v>
      </c>
      <c r="BE629" s="598">
        <v>1</v>
      </c>
      <c r="BF629" s="601">
        <v>2367</v>
      </c>
      <c r="BG629" s="598">
        <v>0.36510874595094861</v>
      </c>
      <c r="BH629" s="600">
        <v>19</v>
      </c>
      <c r="BI629" s="598">
        <v>8.0270384452893959E-3</v>
      </c>
      <c r="BJ629" s="600">
        <v>6</v>
      </c>
      <c r="BK629" s="600">
        <v>4</v>
      </c>
      <c r="BL629" s="600">
        <v>10</v>
      </c>
      <c r="BM629" s="598">
        <v>0.52631578947368418</v>
      </c>
      <c r="BN629" s="600">
        <v>2</v>
      </c>
      <c r="BO629" s="598">
        <v>8.449514152936206E-4</v>
      </c>
      <c r="BP629" s="600">
        <v>82</v>
      </c>
      <c r="BQ629" s="598">
        <v>3.4643008027038444E-2</v>
      </c>
      <c r="BR629" s="601">
        <v>84</v>
      </c>
      <c r="BS629" s="598">
        <v>3.5487959442332066E-2</v>
      </c>
      <c r="BT629" s="600">
        <v>2</v>
      </c>
      <c r="BU629" s="598">
        <v>0.33333333333333331</v>
      </c>
      <c r="BV629" s="600">
        <v>1</v>
      </c>
      <c r="BW629" s="598">
        <v>0.25</v>
      </c>
    </row>
    <row r="630" spans="1:75" s="4" customFormat="1" x14ac:dyDescent="0.2">
      <c r="A630" s="691" t="s">
        <v>265</v>
      </c>
      <c r="B630" s="691" t="s">
        <v>271</v>
      </c>
      <c r="C630" s="691" t="s">
        <v>502</v>
      </c>
      <c r="D630" s="691" t="s">
        <v>507</v>
      </c>
      <c r="E630" s="691" t="s">
        <v>504</v>
      </c>
      <c r="F630" s="691" t="s">
        <v>519</v>
      </c>
      <c r="G630" s="619" t="s">
        <v>920</v>
      </c>
      <c r="H630" s="720" t="s">
        <v>1109</v>
      </c>
      <c r="I630" s="720" t="s">
        <v>934</v>
      </c>
      <c r="J630" s="167"/>
      <c r="K630" s="692"/>
      <c r="L630" s="692"/>
      <c r="M630" s="693"/>
      <c r="N630" s="692"/>
      <c r="O630" s="692"/>
      <c r="P630" s="692"/>
      <c r="Q630" s="692"/>
      <c r="R630" s="692"/>
      <c r="S630" s="692"/>
      <c r="T630" s="692"/>
      <c r="U630" s="692"/>
      <c r="V630" s="692"/>
      <c r="W630" s="692"/>
      <c r="X630" s="692"/>
      <c r="Y630" s="633" t="s">
        <v>1210</v>
      </c>
      <c r="Z630" s="694">
        <v>4</v>
      </c>
      <c r="AA630" s="694">
        <v>4</v>
      </c>
      <c r="AB630" s="694">
        <v>4</v>
      </c>
      <c r="AC630" s="123">
        <v>1</v>
      </c>
      <c r="AD630" s="601">
        <v>647.75</v>
      </c>
      <c r="AE630" s="601"/>
      <c r="AF630" s="600"/>
      <c r="AG630" s="598"/>
      <c r="AH630" s="600"/>
      <c r="AI630" s="598"/>
      <c r="AJ630" s="598"/>
      <c r="AK630" s="600"/>
      <c r="AL630" s="598"/>
      <c r="AM630" s="600"/>
      <c r="AN630" s="598"/>
      <c r="AO630" s="600">
        <v>2</v>
      </c>
      <c r="AP630" s="598">
        <v>0.5</v>
      </c>
      <c r="AQ630" s="600">
        <v>2</v>
      </c>
      <c r="AR630" s="598">
        <v>0.5</v>
      </c>
      <c r="AS630" s="695">
        <v>2323</v>
      </c>
      <c r="AT630" s="600">
        <v>268</v>
      </c>
      <c r="AU630" s="602">
        <v>0.10343496719413355</v>
      </c>
      <c r="AV630" s="601">
        <v>2591</v>
      </c>
      <c r="AW630" s="601">
        <v>3010</v>
      </c>
      <c r="AX630" s="598">
        <v>0.860797342192691</v>
      </c>
      <c r="AY630" s="601"/>
      <c r="AZ630" s="601"/>
      <c r="BA630" s="601"/>
      <c r="BB630" s="600"/>
      <c r="BC630" s="598"/>
      <c r="BD630" s="600"/>
      <c r="BE630" s="598"/>
      <c r="BF630" s="600"/>
      <c r="BG630" s="598"/>
      <c r="BH630" s="600" t="s">
        <v>323</v>
      </c>
      <c r="BI630" s="598"/>
      <c r="BJ630" s="600"/>
      <c r="BK630" s="600"/>
      <c r="BL630" s="600"/>
      <c r="BM630" s="598"/>
      <c r="BN630" s="600"/>
      <c r="BO630" s="598"/>
      <c r="BP630" s="600"/>
      <c r="BQ630" s="598"/>
      <c r="BR630" s="601"/>
      <c r="BS630" s="598"/>
      <c r="BT630" s="600">
        <v>2</v>
      </c>
      <c r="BU630" s="598">
        <v>0.5</v>
      </c>
      <c r="BV630" s="600">
        <v>2</v>
      </c>
      <c r="BW630" s="598">
        <v>0.5</v>
      </c>
    </row>
    <row r="631" spans="1:75" s="4" customFormat="1" x14ac:dyDescent="0.2">
      <c r="A631" s="691" t="s">
        <v>265</v>
      </c>
      <c r="B631" s="691" t="s">
        <v>272</v>
      </c>
      <c r="C631" s="691" t="s">
        <v>502</v>
      </c>
      <c r="D631" s="691" t="s">
        <v>509</v>
      </c>
      <c r="E631" s="691" t="s">
        <v>504</v>
      </c>
      <c r="F631" s="691" t="s">
        <v>519</v>
      </c>
      <c r="G631" s="619" t="s">
        <v>920</v>
      </c>
      <c r="H631" s="720" t="s">
        <v>1109</v>
      </c>
      <c r="I631" s="720" t="s">
        <v>934</v>
      </c>
      <c r="J631" s="167"/>
      <c r="K631" s="692" t="s">
        <v>1213</v>
      </c>
      <c r="L631" s="722" t="s">
        <v>1418</v>
      </c>
      <c r="M631" s="693">
        <v>0.8534722222222223</v>
      </c>
      <c r="N631" s="692" t="s">
        <v>1211</v>
      </c>
      <c r="O631" s="692"/>
      <c r="P631" s="692" t="s">
        <v>1211</v>
      </c>
      <c r="Q631" s="692"/>
      <c r="R631" s="692" t="s">
        <v>913</v>
      </c>
      <c r="S631" s="696">
        <v>30480</v>
      </c>
      <c r="T631" s="696">
        <v>315</v>
      </c>
      <c r="U631" s="696" t="s">
        <v>438</v>
      </c>
      <c r="V631" s="696">
        <v>58</v>
      </c>
      <c r="W631" s="696">
        <v>23</v>
      </c>
      <c r="X631" s="696">
        <v>11</v>
      </c>
      <c r="Y631" s="692" t="s">
        <v>510</v>
      </c>
      <c r="Z631" s="694">
        <v>1</v>
      </c>
      <c r="AA631" s="694">
        <v>1</v>
      </c>
      <c r="AB631" s="694">
        <v>1</v>
      </c>
      <c r="AC631" s="123">
        <v>1</v>
      </c>
      <c r="AD631" s="601">
        <v>30474</v>
      </c>
      <c r="AE631" s="601"/>
      <c r="AF631" s="600">
        <v>1</v>
      </c>
      <c r="AG631" s="598">
        <v>1</v>
      </c>
      <c r="AH631" s="600">
        <v>0</v>
      </c>
      <c r="AI631" s="598" t="s">
        <v>1215</v>
      </c>
      <c r="AJ631" s="598" t="s">
        <v>510</v>
      </c>
      <c r="AK631" s="600">
        <v>1</v>
      </c>
      <c r="AL631" s="598">
        <v>1</v>
      </c>
      <c r="AM631" s="600">
        <v>1</v>
      </c>
      <c r="AN631" s="598"/>
      <c r="AO631" s="600"/>
      <c r="AP631" s="598"/>
      <c r="AQ631" s="600"/>
      <c r="AR631" s="598"/>
      <c r="AS631" s="695">
        <v>30037</v>
      </c>
      <c r="AT631" s="600">
        <v>437</v>
      </c>
      <c r="AU631" s="602">
        <v>1.4340093194198333E-2</v>
      </c>
      <c r="AV631" s="601">
        <v>30474</v>
      </c>
      <c r="AW631" s="601">
        <v>43870</v>
      </c>
      <c r="AX631" s="598">
        <v>0.69464326418965128</v>
      </c>
      <c r="AY631" s="601"/>
      <c r="AZ631" s="601"/>
      <c r="BA631" s="601"/>
      <c r="BB631" s="600"/>
      <c r="BC631" s="598"/>
      <c r="BD631" s="600"/>
      <c r="BE631" s="598"/>
      <c r="BF631" s="600"/>
      <c r="BG631" s="598"/>
      <c r="BH631" s="600" t="s">
        <v>323</v>
      </c>
      <c r="BI631" s="598"/>
      <c r="BJ631" s="600"/>
      <c r="BK631" s="600"/>
      <c r="BL631" s="600"/>
      <c r="BM631" s="598"/>
      <c r="BN631" s="600"/>
      <c r="BO631" s="598"/>
      <c r="BP631" s="600"/>
      <c r="BQ631" s="598"/>
      <c r="BR631" s="601"/>
      <c r="BS631" s="598"/>
      <c r="BT631" s="600">
        <v>0</v>
      </c>
      <c r="BU631" s="598">
        <v>0</v>
      </c>
      <c r="BV631" s="600">
        <v>0</v>
      </c>
      <c r="BW631" s="598">
        <v>0</v>
      </c>
    </row>
    <row r="632" spans="1:75" s="4" customFormat="1" x14ac:dyDescent="0.2">
      <c r="A632" s="691" t="s">
        <v>265</v>
      </c>
      <c r="B632" s="691" t="s">
        <v>272</v>
      </c>
      <c r="C632" s="691" t="s">
        <v>273</v>
      </c>
      <c r="D632" s="691" t="s">
        <v>515</v>
      </c>
      <c r="E632" s="691" t="s">
        <v>504</v>
      </c>
      <c r="F632" s="691" t="s">
        <v>519</v>
      </c>
      <c r="G632" s="619" t="s">
        <v>920</v>
      </c>
      <c r="H632" s="720" t="s">
        <v>1109</v>
      </c>
      <c r="I632" s="720" t="s">
        <v>934</v>
      </c>
      <c r="J632" s="167"/>
      <c r="K632" s="692"/>
      <c r="L632" s="692"/>
      <c r="M632" s="693"/>
      <c r="N632" s="692"/>
      <c r="O632" s="692"/>
      <c r="P632" s="692"/>
      <c r="Q632" s="692"/>
      <c r="R632" s="692"/>
      <c r="S632" s="692"/>
      <c r="T632" s="692"/>
      <c r="U632" s="692"/>
      <c r="V632" s="692"/>
      <c r="W632" s="692"/>
      <c r="X632" s="692"/>
      <c r="Y632" s="633"/>
      <c r="Z632" s="694">
        <v>4</v>
      </c>
      <c r="AA632" s="600">
        <v>0</v>
      </c>
      <c r="AB632" s="600">
        <v>6</v>
      </c>
      <c r="AC632" s="123">
        <v>1.5</v>
      </c>
      <c r="AD632" s="601">
        <v>2754.25</v>
      </c>
      <c r="AE632" s="601">
        <v>1006.25</v>
      </c>
      <c r="AF632" s="600">
        <v>4</v>
      </c>
      <c r="AG632" s="598">
        <v>0.66666666666666663</v>
      </c>
      <c r="AH632" s="600">
        <v>0</v>
      </c>
      <c r="AI632" s="598"/>
      <c r="AJ632" s="598"/>
      <c r="AK632" s="600">
        <v>4</v>
      </c>
      <c r="AL632" s="598">
        <v>1</v>
      </c>
      <c r="AM632" s="600">
        <v>4</v>
      </c>
      <c r="AN632" s="598"/>
      <c r="AO632" s="600">
        <v>0</v>
      </c>
      <c r="AP632" s="598">
        <v>0</v>
      </c>
      <c r="AQ632" s="600">
        <v>0</v>
      </c>
      <c r="AR632" s="598">
        <v>0</v>
      </c>
      <c r="AS632" s="695">
        <v>10986</v>
      </c>
      <c r="AT632" s="600">
        <v>31</v>
      </c>
      <c r="AU632" s="602">
        <v>2.8138331669238449E-3</v>
      </c>
      <c r="AV632" s="601">
        <v>11017</v>
      </c>
      <c r="AW632" s="601">
        <v>15950</v>
      </c>
      <c r="AX632" s="598">
        <v>0.69072100313479623</v>
      </c>
      <c r="AY632" s="695">
        <v>10986</v>
      </c>
      <c r="AZ632" s="600">
        <v>31</v>
      </c>
      <c r="BA632" s="601">
        <v>11017</v>
      </c>
      <c r="BB632" s="601">
        <v>4002</v>
      </c>
      <c r="BC632" s="598">
        <v>0.3642818132168214</v>
      </c>
      <c r="BD632" s="600">
        <v>23</v>
      </c>
      <c r="BE632" s="598">
        <v>0.74193548387096775</v>
      </c>
      <c r="BF632" s="601">
        <v>4025</v>
      </c>
      <c r="BG632" s="598">
        <v>0.3653444676409186</v>
      </c>
      <c r="BH632" s="600">
        <v>13</v>
      </c>
      <c r="BI632" s="598">
        <v>3.2298136645962732E-3</v>
      </c>
      <c r="BJ632" s="600">
        <v>5</v>
      </c>
      <c r="BK632" s="600">
        <v>2</v>
      </c>
      <c r="BL632" s="600">
        <v>7</v>
      </c>
      <c r="BM632" s="598">
        <v>0.53846153846153844</v>
      </c>
      <c r="BN632" s="600">
        <v>4</v>
      </c>
      <c r="BO632" s="598">
        <v>9.9378881987577643E-4</v>
      </c>
      <c r="BP632" s="600">
        <v>100</v>
      </c>
      <c r="BQ632" s="598">
        <v>2.4844720496894408E-2</v>
      </c>
      <c r="BR632" s="601">
        <v>104</v>
      </c>
      <c r="BS632" s="598">
        <v>2.5838509316770186E-2</v>
      </c>
      <c r="BT632" s="600">
        <v>3</v>
      </c>
      <c r="BU632" s="598">
        <v>0.5</v>
      </c>
      <c r="BV632" s="600">
        <v>2</v>
      </c>
      <c r="BW632" s="598">
        <v>0.5</v>
      </c>
    </row>
    <row r="633" spans="1:75" s="4" customFormat="1" x14ac:dyDescent="0.2">
      <c r="A633" s="691" t="s">
        <v>265</v>
      </c>
      <c r="B633" s="691" t="s">
        <v>272</v>
      </c>
      <c r="C633" s="691" t="s">
        <v>1058</v>
      </c>
      <c r="D633" s="691" t="s">
        <v>515</v>
      </c>
      <c r="E633" s="691" t="s">
        <v>504</v>
      </c>
      <c r="F633" s="691" t="s">
        <v>519</v>
      </c>
      <c r="G633" s="619" t="s">
        <v>920</v>
      </c>
      <c r="H633" s="720" t="s">
        <v>1109</v>
      </c>
      <c r="I633" s="720" t="s">
        <v>934</v>
      </c>
      <c r="J633" s="167"/>
      <c r="K633" s="692"/>
      <c r="L633" s="692"/>
      <c r="M633" s="693"/>
      <c r="N633" s="692"/>
      <c r="O633" s="692"/>
      <c r="P633" s="692"/>
      <c r="Q633" s="692"/>
      <c r="R633" s="692"/>
      <c r="S633" s="692"/>
      <c r="T633" s="692"/>
      <c r="U633" s="692"/>
      <c r="V633" s="692"/>
      <c r="W633" s="692"/>
      <c r="X633" s="692"/>
      <c r="Y633" s="633"/>
      <c r="Z633" s="694">
        <v>2</v>
      </c>
      <c r="AA633" s="600">
        <v>0</v>
      </c>
      <c r="AB633" s="600">
        <v>5</v>
      </c>
      <c r="AC633" s="123">
        <v>2.5</v>
      </c>
      <c r="AD633" s="601">
        <v>3044.5</v>
      </c>
      <c r="AE633" s="601">
        <v>1313.5</v>
      </c>
      <c r="AF633" s="600">
        <v>2</v>
      </c>
      <c r="AG633" s="598">
        <v>0.4</v>
      </c>
      <c r="AH633" s="600">
        <v>0</v>
      </c>
      <c r="AI633" s="598"/>
      <c r="AJ633" s="598"/>
      <c r="AK633" s="600">
        <v>1</v>
      </c>
      <c r="AL633" s="598">
        <v>0.5</v>
      </c>
      <c r="AM633" s="600">
        <v>1</v>
      </c>
      <c r="AN633" s="598"/>
      <c r="AO633" s="600">
        <v>1</v>
      </c>
      <c r="AP633" s="598">
        <v>0.2</v>
      </c>
      <c r="AQ633" s="600">
        <v>0</v>
      </c>
      <c r="AR633" s="598">
        <v>0</v>
      </c>
      <c r="AS633" s="695">
        <v>6075</v>
      </c>
      <c r="AT633" s="600">
        <v>14</v>
      </c>
      <c r="AU633" s="602">
        <v>2.2992281162752507E-3</v>
      </c>
      <c r="AV633" s="601">
        <v>6089</v>
      </c>
      <c r="AW633" s="601">
        <v>8360</v>
      </c>
      <c r="AX633" s="598">
        <v>0.72834928229665075</v>
      </c>
      <c r="AY633" s="695">
        <v>6075</v>
      </c>
      <c r="AZ633" s="600">
        <v>14</v>
      </c>
      <c r="BA633" s="601">
        <v>6089</v>
      </c>
      <c r="BB633" s="601">
        <v>2617</v>
      </c>
      <c r="BC633" s="598">
        <v>0.43078189300411523</v>
      </c>
      <c r="BD633" s="600">
        <v>10</v>
      </c>
      <c r="BE633" s="598">
        <v>0.7142857142857143</v>
      </c>
      <c r="BF633" s="601">
        <v>2627</v>
      </c>
      <c r="BG633" s="598">
        <v>0.43143373296107734</v>
      </c>
      <c r="BH633" s="600">
        <v>9</v>
      </c>
      <c r="BI633" s="598">
        <v>3.4259611724400457E-3</v>
      </c>
      <c r="BJ633" s="600">
        <v>4</v>
      </c>
      <c r="BK633" s="600">
        <v>0</v>
      </c>
      <c r="BL633" s="600">
        <v>4</v>
      </c>
      <c r="BM633" s="598">
        <v>0.44444444444444442</v>
      </c>
      <c r="BN633" s="600">
        <v>19</v>
      </c>
      <c r="BO633" s="598">
        <v>7.2325846973734301E-3</v>
      </c>
      <c r="BP633" s="600">
        <v>38</v>
      </c>
      <c r="BQ633" s="598">
        <v>1.446516939474686E-2</v>
      </c>
      <c r="BR633" s="601">
        <v>57</v>
      </c>
      <c r="BS633" s="598">
        <v>2.169775409212029E-2</v>
      </c>
      <c r="BT633" s="600">
        <v>0</v>
      </c>
      <c r="BU633" s="598">
        <v>0</v>
      </c>
      <c r="BV633" s="600">
        <v>0</v>
      </c>
      <c r="BW633" s="598">
        <v>0</v>
      </c>
    </row>
    <row r="634" spans="1:75" s="4" customFormat="1" x14ac:dyDescent="0.2">
      <c r="A634" s="691" t="s">
        <v>265</v>
      </c>
      <c r="B634" s="691" t="s">
        <v>272</v>
      </c>
      <c r="C634" s="691" t="s">
        <v>1059</v>
      </c>
      <c r="D634" s="691" t="s">
        <v>515</v>
      </c>
      <c r="E634" s="691" t="s">
        <v>504</v>
      </c>
      <c r="F634" s="691" t="s">
        <v>519</v>
      </c>
      <c r="G634" s="619" t="s">
        <v>920</v>
      </c>
      <c r="H634" s="720" t="s">
        <v>1109</v>
      </c>
      <c r="I634" s="720" t="s">
        <v>934</v>
      </c>
      <c r="J634" s="167"/>
      <c r="K634" s="692"/>
      <c r="L634" s="692"/>
      <c r="M634" s="693"/>
      <c r="N634" s="692"/>
      <c r="O634" s="692"/>
      <c r="P634" s="692"/>
      <c r="Q634" s="692"/>
      <c r="R634" s="692"/>
      <c r="S634" s="692"/>
      <c r="T634" s="692"/>
      <c r="U634" s="692"/>
      <c r="V634" s="692"/>
      <c r="W634" s="692"/>
      <c r="X634" s="692"/>
      <c r="Y634" s="633"/>
      <c r="Z634" s="694">
        <v>2</v>
      </c>
      <c r="AA634" s="600">
        <v>0</v>
      </c>
      <c r="AB634" s="600">
        <v>4</v>
      </c>
      <c r="AC634" s="123">
        <v>2</v>
      </c>
      <c r="AD634" s="601">
        <v>2148.5</v>
      </c>
      <c r="AE634" s="601">
        <v>823</v>
      </c>
      <c r="AF634" s="600">
        <v>2</v>
      </c>
      <c r="AG634" s="598">
        <v>0.5</v>
      </c>
      <c r="AH634" s="600">
        <v>0</v>
      </c>
      <c r="AI634" s="598"/>
      <c r="AJ634" s="598"/>
      <c r="AK634" s="600">
        <v>1</v>
      </c>
      <c r="AL634" s="598">
        <v>0.5</v>
      </c>
      <c r="AM634" s="600">
        <v>1</v>
      </c>
      <c r="AN634" s="598"/>
      <c r="AO634" s="600">
        <v>0</v>
      </c>
      <c r="AP634" s="598">
        <v>0</v>
      </c>
      <c r="AQ634" s="600">
        <v>0</v>
      </c>
      <c r="AR634" s="598">
        <v>0</v>
      </c>
      <c r="AS634" s="695">
        <v>4181</v>
      </c>
      <c r="AT634" s="600">
        <v>116</v>
      </c>
      <c r="AU634" s="602">
        <v>2.6995578310449152E-2</v>
      </c>
      <c r="AV634" s="601">
        <v>4297</v>
      </c>
      <c r="AW634" s="601">
        <v>7050</v>
      </c>
      <c r="AX634" s="598">
        <v>0.6095035460992908</v>
      </c>
      <c r="AY634" s="695">
        <v>4181</v>
      </c>
      <c r="AZ634" s="600">
        <v>116</v>
      </c>
      <c r="BA634" s="601">
        <v>4297</v>
      </c>
      <c r="BB634" s="601">
        <v>1566</v>
      </c>
      <c r="BC634" s="598">
        <v>0.37455154269313562</v>
      </c>
      <c r="BD634" s="600">
        <v>80</v>
      </c>
      <c r="BE634" s="598">
        <v>0.68965517241379315</v>
      </c>
      <c r="BF634" s="601">
        <v>1646</v>
      </c>
      <c r="BG634" s="598">
        <v>0.38305794740516641</v>
      </c>
      <c r="BH634" s="600">
        <v>12</v>
      </c>
      <c r="BI634" s="598">
        <v>7.2904009720534627E-3</v>
      </c>
      <c r="BJ634" s="600">
        <v>4</v>
      </c>
      <c r="BK634" s="600">
        <v>5</v>
      </c>
      <c r="BL634" s="600">
        <v>9</v>
      </c>
      <c r="BM634" s="598">
        <v>0.75</v>
      </c>
      <c r="BN634" s="600">
        <v>2</v>
      </c>
      <c r="BO634" s="598">
        <v>1.215066828675577E-3</v>
      </c>
      <c r="BP634" s="600">
        <v>32</v>
      </c>
      <c r="BQ634" s="598">
        <v>1.9441069258809233E-2</v>
      </c>
      <c r="BR634" s="601">
        <v>34</v>
      </c>
      <c r="BS634" s="598">
        <v>2.0656136087484813E-2</v>
      </c>
      <c r="BT634" s="600">
        <v>1</v>
      </c>
      <c r="BU634" s="598">
        <v>0.25</v>
      </c>
      <c r="BV634" s="600">
        <v>1</v>
      </c>
      <c r="BW634" s="598">
        <v>0.5</v>
      </c>
    </row>
    <row r="635" spans="1:75" s="4" customFormat="1" x14ac:dyDescent="0.2">
      <c r="A635" s="691" t="s">
        <v>265</v>
      </c>
      <c r="B635" s="691" t="s">
        <v>272</v>
      </c>
      <c r="C635" s="691" t="s">
        <v>1060</v>
      </c>
      <c r="D635" s="691" t="s">
        <v>515</v>
      </c>
      <c r="E635" s="691" t="s">
        <v>504</v>
      </c>
      <c r="F635" s="691" t="s">
        <v>519</v>
      </c>
      <c r="G635" s="619" t="s">
        <v>920</v>
      </c>
      <c r="H635" s="720" t="s">
        <v>1109</v>
      </c>
      <c r="I635" s="720" t="s">
        <v>934</v>
      </c>
      <c r="J635" s="167"/>
      <c r="K635" s="692"/>
      <c r="L635" s="692"/>
      <c r="M635" s="693"/>
      <c r="N635" s="692"/>
      <c r="O635" s="692"/>
      <c r="P635" s="692"/>
      <c r="Q635" s="692"/>
      <c r="R635" s="692"/>
      <c r="S635" s="692"/>
      <c r="T635" s="692"/>
      <c r="U635" s="692"/>
      <c r="V635" s="692"/>
      <c r="W635" s="692"/>
      <c r="X635" s="692"/>
      <c r="Y635" s="633"/>
      <c r="Z635" s="694">
        <v>3</v>
      </c>
      <c r="AA635" s="600">
        <v>0</v>
      </c>
      <c r="AB635" s="600">
        <v>4</v>
      </c>
      <c r="AC635" s="123">
        <v>1.3333333333333333</v>
      </c>
      <c r="AD635" s="601">
        <v>2161</v>
      </c>
      <c r="AE635" s="601">
        <v>789</v>
      </c>
      <c r="AF635" s="600">
        <v>2</v>
      </c>
      <c r="AG635" s="598">
        <v>0.5</v>
      </c>
      <c r="AH635" s="600">
        <v>0</v>
      </c>
      <c r="AI635" s="598"/>
      <c r="AJ635" s="598"/>
      <c r="AK635" s="600">
        <v>2</v>
      </c>
      <c r="AL635" s="598">
        <v>0.66666666666666663</v>
      </c>
      <c r="AM635" s="600">
        <v>2</v>
      </c>
      <c r="AN635" s="598"/>
      <c r="AO635" s="600">
        <v>1</v>
      </c>
      <c r="AP635" s="598">
        <v>0.25</v>
      </c>
      <c r="AQ635" s="600">
        <v>0</v>
      </c>
      <c r="AR635" s="598">
        <v>0</v>
      </c>
      <c r="AS635" s="695">
        <v>6472</v>
      </c>
      <c r="AT635" s="600">
        <v>11</v>
      </c>
      <c r="AU635" s="602">
        <v>1.6967453339503317E-3</v>
      </c>
      <c r="AV635" s="601">
        <v>6483</v>
      </c>
      <c r="AW635" s="601">
        <v>9500</v>
      </c>
      <c r="AX635" s="598">
        <v>0.68242105263157893</v>
      </c>
      <c r="AY635" s="695">
        <v>6472</v>
      </c>
      <c r="AZ635" s="600">
        <v>11</v>
      </c>
      <c r="BA635" s="601">
        <v>6483</v>
      </c>
      <c r="BB635" s="601">
        <v>2356</v>
      </c>
      <c r="BC635" s="598">
        <v>0.36402966625463534</v>
      </c>
      <c r="BD635" s="600">
        <v>11</v>
      </c>
      <c r="BE635" s="598">
        <v>1</v>
      </c>
      <c r="BF635" s="601">
        <v>2367</v>
      </c>
      <c r="BG635" s="598">
        <v>0.36510874595094861</v>
      </c>
      <c r="BH635" s="600">
        <v>19</v>
      </c>
      <c r="BI635" s="598">
        <v>8.0270384452893959E-3</v>
      </c>
      <c r="BJ635" s="600">
        <v>6</v>
      </c>
      <c r="BK635" s="600">
        <v>4</v>
      </c>
      <c r="BL635" s="600">
        <v>10</v>
      </c>
      <c r="BM635" s="598">
        <v>0.52631578947368418</v>
      </c>
      <c r="BN635" s="600">
        <v>1</v>
      </c>
      <c r="BO635" s="598">
        <v>4.224757076468103E-4</v>
      </c>
      <c r="BP635" s="600">
        <v>52</v>
      </c>
      <c r="BQ635" s="598">
        <v>2.1968736797634135E-2</v>
      </c>
      <c r="BR635" s="601">
        <v>53</v>
      </c>
      <c r="BS635" s="598">
        <v>2.2391212505280946E-2</v>
      </c>
      <c r="BT635" s="600">
        <v>1</v>
      </c>
      <c r="BU635" s="598">
        <v>0.25</v>
      </c>
      <c r="BV635" s="600">
        <v>1</v>
      </c>
      <c r="BW635" s="598">
        <v>0.33333333333333331</v>
      </c>
    </row>
    <row r="636" spans="1:75" s="4" customFormat="1" x14ac:dyDescent="0.2">
      <c r="A636" s="691" t="s">
        <v>265</v>
      </c>
      <c r="B636" s="691" t="s">
        <v>272</v>
      </c>
      <c r="C636" s="691" t="s">
        <v>1061</v>
      </c>
      <c r="D636" s="691" t="s">
        <v>515</v>
      </c>
      <c r="E636" s="691" t="s">
        <v>504</v>
      </c>
      <c r="F636" s="691" t="s">
        <v>519</v>
      </c>
      <c r="G636" s="619" t="s">
        <v>920</v>
      </c>
      <c r="H636" s="720" t="s">
        <v>1109</v>
      </c>
      <c r="I636" s="720" t="s">
        <v>934</v>
      </c>
      <c r="J636" s="167"/>
      <c r="K636" s="692"/>
      <c r="L636" s="692"/>
      <c r="M636" s="693"/>
      <c r="N636" s="692"/>
      <c r="O636" s="692"/>
      <c r="P636" s="692"/>
      <c r="Q636" s="692"/>
      <c r="R636" s="692"/>
      <c r="S636" s="692"/>
      <c r="T636" s="692"/>
      <c r="U636" s="692"/>
      <c r="V636" s="692"/>
      <c r="W636" s="692"/>
      <c r="X636" s="692"/>
      <c r="Y636" s="692" t="s">
        <v>510</v>
      </c>
      <c r="Z636" s="694">
        <v>1</v>
      </c>
      <c r="AA636" s="694">
        <v>1</v>
      </c>
      <c r="AB636" s="694">
        <v>1</v>
      </c>
      <c r="AC636" s="123">
        <v>1</v>
      </c>
      <c r="AD636" s="601">
        <v>2589</v>
      </c>
      <c r="AE636" s="601"/>
      <c r="AF636" s="600">
        <v>1</v>
      </c>
      <c r="AG636" s="598">
        <v>1</v>
      </c>
      <c r="AH636" s="600">
        <v>0</v>
      </c>
      <c r="AI636" s="598"/>
      <c r="AJ636" s="598"/>
      <c r="AK636" s="600">
        <v>1</v>
      </c>
      <c r="AL636" s="598">
        <v>1</v>
      </c>
      <c r="AM636" s="600">
        <v>1</v>
      </c>
      <c r="AN636" s="598"/>
      <c r="AO636" s="600">
        <v>0</v>
      </c>
      <c r="AP636" s="598">
        <v>0</v>
      </c>
      <c r="AQ636" s="600">
        <v>0</v>
      </c>
      <c r="AR636" s="598">
        <v>0</v>
      </c>
      <c r="AS636" s="695">
        <v>2323</v>
      </c>
      <c r="AT636" s="600">
        <v>266</v>
      </c>
      <c r="AU636" s="602">
        <v>0.10274237157203553</v>
      </c>
      <c r="AV636" s="601">
        <v>2589</v>
      </c>
      <c r="AW636" s="601">
        <v>3010</v>
      </c>
      <c r="AX636" s="598">
        <v>0.86013289036544849</v>
      </c>
      <c r="AY636" s="601"/>
      <c r="AZ636" s="601"/>
      <c r="BA636" s="601"/>
      <c r="BB636" s="600"/>
      <c r="BC636" s="598"/>
      <c r="BD636" s="600"/>
      <c r="BE636" s="598"/>
      <c r="BF636" s="600"/>
      <c r="BG636" s="598"/>
      <c r="BH636" s="600" t="s">
        <v>323</v>
      </c>
      <c r="BI636" s="598"/>
      <c r="BJ636" s="600"/>
      <c r="BK636" s="600"/>
      <c r="BL636" s="600"/>
      <c r="BM636" s="598"/>
      <c r="BN636" s="600"/>
      <c r="BO636" s="598"/>
      <c r="BP636" s="600"/>
      <c r="BQ636" s="598"/>
      <c r="BR636" s="601"/>
      <c r="BS636" s="598"/>
      <c r="BT636" s="600">
        <v>0</v>
      </c>
      <c r="BU636" s="598">
        <v>0</v>
      </c>
      <c r="BV636" s="600">
        <v>0</v>
      </c>
      <c r="BW636" s="598">
        <v>0</v>
      </c>
    </row>
    <row r="637" spans="1:75" s="4" customFormat="1" x14ac:dyDescent="0.2">
      <c r="A637" s="691" t="s">
        <v>274</v>
      </c>
      <c r="B637" s="691" t="s">
        <v>275</v>
      </c>
      <c r="C637" s="691" t="s">
        <v>502</v>
      </c>
      <c r="D637" s="691" t="s">
        <v>517</v>
      </c>
      <c r="E637" s="691" t="s">
        <v>518</v>
      </c>
      <c r="F637" s="691" t="s">
        <v>505</v>
      </c>
      <c r="G637" s="619" t="s">
        <v>316</v>
      </c>
      <c r="H637" s="720" t="s">
        <v>517</v>
      </c>
      <c r="I637" s="720" t="s">
        <v>517</v>
      </c>
      <c r="J637" s="167"/>
      <c r="K637" s="692"/>
      <c r="L637" s="692"/>
      <c r="M637" s="693"/>
      <c r="N637" s="692"/>
      <c r="O637" s="692"/>
      <c r="P637" s="692"/>
      <c r="Q637" s="692"/>
      <c r="R637" s="692" t="s">
        <v>1217</v>
      </c>
      <c r="S637" s="692"/>
      <c r="T637" s="692"/>
      <c r="U637" s="692"/>
      <c r="V637" s="692"/>
      <c r="W637" s="692"/>
      <c r="X637" s="692"/>
      <c r="Y637" s="633"/>
      <c r="Z637" s="694">
        <v>7</v>
      </c>
      <c r="AA637" s="600">
        <v>0</v>
      </c>
      <c r="AB637" s="600">
        <v>24</v>
      </c>
      <c r="AC637" s="123">
        <v>3.4285714285714284</v>
      </c>
      <c r="AD637" s="601">
        <v>3229.1428571428573</v>
      </c>
      <c r="AE637" s="601">
        <v>1837.8571428571429</v>
      </c>
      <c r="AF637" s="600"/>
      <c r="AG637" s="598"/>
      <c r="AH637" s="600"/>
      <c r="AI637" s="598"/>
      <c r="AJ637" s="598"/>
      <c r="AK637" s="600"/>
      <c r="AL637" s="598"/>
      <c r="AM637" s="600"/>
      <c r="AN637" s="598"/>
      <c r="AO637" s="600">
        <v>2</v>
      </c>
      <c r="AP637" s="598">
        <v>8.3333333333333329E-2</v>
      </c>
      <c r="AQ637" s="600">
        <v>2</v>
      </c>
      <c r="AR637" s="598">
        <v>0.2857142857142857</v>
      </c>
      <c r="AS637" s="695">
        <v>22604</v>
      </c>
      <c r="AT637" s="600"/>
      <c r="AU637" s="602"/>
      <c r="AV637" s="601">
        <v>22604</v>
      </c>
      <c r="AW637" s="601">
        <v>32200</v>
      </c>
      <c r="AX637" s="598">
        <v>0.7019875776397515</v>
      </c>
      <c r="AY637" s="601">
        <v>22604</v>
      </c>
      <c r="AZ637" s="600"/>
      <c r="BA637" s="601">
        <v>22604</v>
      </c>
      <c r="BB637" s="601">
        <v>12865</v>
      </c>
      <c r="BC637" s="598">
        <v>0.56914705361882856</v>
      </c>
      <c r="BD637" s="600"/>
      <c r="BE637" s="598"/>
      <c r="BF637" s="601">
        <v>12865</v>
      </c>
      <c r="BG637" s="598">
        <v>0.56914705361882856</v>
      </c>
      <c r="BH637" s="600">
        <v>83</v>
      </c>
      <c r="BI637" s="598">
        <v>6.4516129032258064E-3</v>
      </c>
      <c r="BJ637" s="600">
        <v>70</v>
      </c>
      <c r="BK637" s="600"/>
      <c r="BL637" s="600">
        <v>70</v>
      </c>
      <c r="BM637" s="598">
        <v>0.84337349397590367</v>
      </c>
      <c r="BN637" s="600">
        <v>760</v>
      </c>
      <c r="BO637" s="598">
        <v>5.9075009716284495E-2</v>
      </c>
      <c r="BP637" s="600">
        <v>503</v>
      </c>
      <c r="BQ637" s="598">
        <v>3.9098328799067238E-2</v>
      </c>
      <c r="BR637" s="601">
        <v>1263</v>
      </c>
      <c r="BS637" s="598">
        <v>9.8173338515351732E-2</v>
      </c>
      <c r="BT637" s="600">
        <v>10</v>
      </c>
      <c r="BU637" s="598">
        <v>0.41666666666666669</v>
      </c>
      <c r="BV637" s="600">
        <v>3</v>
      </c>
      <c r="BW637" s="598">
        <v>0.42857142857142855</v>
      </c>
    </row>
    <row r="638" spans="1:75" s="4" customFormat="1" x14ac:dyDescent="0.2">
      <c r="A638" s="691" t="s">
        <v>274</v>
      </c>
      <c r="B638" s="691" t="s">
        <v>276</v>
      </c>
      <c r="C638" s="691" t="s">
        <v>502</v>
      </c>
      <c r="D638" s="691" t="s">
        <v>509</v>
      </c>
      <c r="E638" s="691" t="s">
        <v>504</v>
      </c>
      <c r="F638" s="691" t="s">
        <v>505</v>
      </c>
      <c r="G638" s="619" t="s">
        <v>316</v>
      </c>
      <c r="H638" s="720" t="s">
        <v>1112</v>
      </c>
      <c r="I638" s="720" t="s">
        <v>934</v>
      </c>
      <c r="J638" s="167"/>
      <c r="K638" s="692" t="s">
        <v>1213</v>
      </c>
      <c r="L638" s="699" t="s">
        <v>1419</v>
      </c>
      <c r="M638" s="699" t="s">
        <v>852</v>
      </c>
      <c r="N638" s="692" t="s">
        <v>1213</v>
      </c>
      <c r="O638" s="696" t="s">
        <v>440</v>
      </c>
      <c r="P638" s="692" t="s">
        <v>1211</v>
      </c>
      <c r="Q638" s="692"/>
      <c r="R638" s="692" t="s">
        <v>1217</v>
      </c>
      <c r="S638" s="696">
        <v>5760</v>
      </c>
      <c r="T638" s="696">
        <v>66</v>
      </c>
      <c r="U638" s="696">
        <v>12</v>
      </c>
      <c r="V638" s="696">
        <v>12</v>
      </c>
      <c r="W638" s="696">
        <v>3</v>
      </c>
      <c r="X638" s="696">
        <v>9</v>
      </c>
      <c r="Y638" s="692" t="s">
        <v>510</v>
      </c>
      <c r="Z638" s="694">
        <v>1</v>
      </c>
      <c r="AA638" s="600">
        <v>1</v>
      </c>
      <c r="AB638" s="600">
        <v>1</v>
      </c>
      <c r="AC638" s="123">
        <v>1</v>
      </c>
      <c r="AD638" s="601">
        <v>5760</v>
      </c>
      <c r="AE638" s="601"/>
      <c r="AF638" s="600">
        <v>1</v>
      </c>
      <c r="AG638" s="598">
        <v>1</v>
      </c>
      <c r="AH638" s="600">
        <v>0</v>
      </c>
      <c r="AI638" s="598" t="s">
        <v>1215</v>
      </c>
      <c r="AJ638" s="598" t="s">
        <v>510</v>
      </c>
      <c r="AK638" s="600">
        <v>1</v>
      </c>
      <c r="AL638" s="598">
        <v>1</v>
      </c>
      <c r="AM638" s="600">
        <v>1</v>
      </c>
      <c r="AN638" s="598"/>
      <c r="AO638" s="600"/>
      <c r="AP638" s="598"/>
      <c r="AQ638" s="600"/>
      <c r="AR638" s="598"/>
      <c r="AS638" s="695">
        <v>5710</v>
      </c>
      <c r="AT638" s="600">
        <v>50</v>
      </c>
      <c r="AU638" s="602">
        <v>8.6805555555555559E-3</v>
      </c>
      <c r="AV638" s="601">
        <v>5760</v>
      </c>
      <c r="AW638" s="601">
        <v>8700</v>
      </c>
      <c r="AX638" s="598">
        <v>0.66206896551724137</v>
      </c>
      <c r="AY638" s="601"/>
      <c r="AZ638" s="601"/>
      <c r="BA638" s="601"/>
      <c r="BB638" s="600"/>
      <c r="BC638" s="598"/>
      <c r="BD638" s="600"/>
      <c r="BE638" s="598"/>
      <c r="BF638" s="600"/>
      <c r="BG638" s="598"/>
      <c r="BH638" s="600" t="s">
        <v>323</v>
      </c>
      <c r="BI638" s="598"/>
      <c r="BJ638" s="600"/>
      <c r="BK638" s="600"/>
      <c r="BL638" s="600"/>
      <c r="BM638" s="598"/>
      <c r="BN638" s="600"/>
      <c r="BO638" s="598"/>
      <c r="BP638" s="600"/>
      <c r="BQ638" s="598"/>
      <c r="BR638" s="601"/>
      <c r="BS638" s="598"/>
      <c r="BT638" s="600">
        <v>1</v>
      </c>
      <c r="BU638" s="598">
        <v>1</v>
      </c>
      <c r="BV638" s="600">
        <v>1</v>
      </c>
      <c r="BW638" s="598">
        <v>1</v>
      </c>
    </row>
    <row r="639" spans="1:75" s="4" customFormat="1" x14ac:dyDescent="0.2">
      <c r="A639" s="691" t="s">
        <v>274</v>
      </c>
      <c r="B639" s="691" t="s">
        <v>276</v>
      </c>
      <c r="C639" s="691" t="s">
        <v>277</v>
      </c>
      <c r="D639" s="691" t="s">
        <v>515</v>
      </c>
      <c r="E639" s="691" t="s">
        <v>504</v>
      </c>
      <c r="F639" s="691" t="s">
        <v>505</v>
      </c>
      <c r="G639" s="619" t="s">
        <v>316</v>
      </c>
      <c r="H639" s="720" t="s">
        <v>1112</v>
      </c>
      <c r="I639" s="720" t="s">
        <v>934</v>
      </c>
      <c r="J639" s="167"/>
      <c r="K639" s="692"/>
      <c r="L639" s="692"/>
      <c r="M639" s="693"/>
      <c r="N639" s="692"/>
      <c r="O639" s="692"/>
      <c r="P639" s="692"/>
      <c r="Q639" s="692"/>
      <c r="R639" s="692"/>
      <c r="S639" s="692"/>
      <c r="T639" s="692"/>
      <c r="U639" s="692"/>
      <c r="V639" s="692"/>
      <c r="W639" s="692"/>
      <c r="X639" s="692"/>
      <c r="Y639" s="633"/>
      <c r="Z639" s="694">
        <v>4</v>
      </c>
      <c r="AA639" s="600">
        <v>0</v>
      </c>
      <c r="AB639" s="600">
        <v>5</v>
      </c>
      <c r="AC639" s="123">
        <v>1.25</v>
      </c>
      <c r="AD639" s="601">
        <v>577</v>
      </c>
      <c r="AE639" s="601">
        <v>327.25</v>
      </c>
      <c r="AF639" s="600">
        <v>3</v>
      </c>
      <c r="AG639" s="598">
        <v>0.6</v>
      </c>
      <c r="AH639" s="600">
        <v>0</v>
      </c>
      <c r="AI639" s="598"/>
      <c r="AJ639" s="598"/>
      <c r="AK639" s="600">
        <v>3</v>
      </c>
      <c r="AL639" s="598">
        <v>0.75</v>
      </c>
      <c r="AM639" s="600">
        <v>3</v>
      </c>
      <c r="AN639" s="598"/>
      <c r="AO639" s="600">
        <v>0</v>
      </c>
      <c r="AP639" s="598">
        <v>0</v>
      </c>
      <c r="AQ639" s="600">
        <v>0</v>
      </c>
      <c r="AR639" s="598">
        <v>0</v>
      </c>
      <c r="AS639" s="695">
        <v>2300</v>
      </c>
      <c r="AT639" s="600">
        <v>8</v>
      </c>
      <c r="AU639" s="602">
        <v>3.4662045060658577E-3</v>
      </c>
      <c r="AV639" s="601">
        <v>2308</v>
      </c>
      <c r="AW639" s="601">
        <v>3120</v>
      </c>
      <c r="AX639" s="598">
        <v>0.73974358974358978</v>
      </c>
      <c r="AY639" s="695">
        <v>2300</v>
      </c>
      <c r="AZ639" s="600">
        <v>8</v>
      </c>
      <c r="BA639" s="601">
        <v>2308</v>
      </c>
      <c r="BB639" s="601">
        <v>1305</v>
      </c>
      <c r="BC639" s="598">
        <v>0.56739130434782614</v>
      </c>
      <c r="BD639" s="600">
        <v>4</v>
      </c>
      <c r="BE639" s="598">
        <v>0.5</v>
      </c>
      <c r="BF639" s="601">
        <v>1309</v>
      </c>
      <c r="BG639" s="598">
        <v>0.56715771230502598</v>
      </c>
      <c r="BH639" s="600">
        <v>4</v>
      </c>
      <c r="BI639" s="598">
        <v>3.0557677616501145E-3</v>
      </c>
      <c r="BJ639" s="600">
        <v>3</v>
      </c>
      <c r="BK639" s="600">
        <v>1</v>
      </c>
      <c r="BL639" s="600">
        <v>4</v>
      </c>
      <c r="BM639" s="598">
        <v>1</v>
      </c>
      <c r="BN639" s="600">
        <v>1</v>
      </c>
      <c r="BO639" s="598">
        <v>7.6394194041252863E-4</v>
      </c>
      <c r="BP639" s="600">
        <v>10</v>
      </c>
      <c r="BQ639" s="598">
        <v>7.6394194041252868E-3</v>
      </c>
      <c r="BR639" s="601">
        <v>11</v>
      </c>
      <c r="BS639" s="598">
        <v>8.4033613445378148E-3</v>
      </c>
      <c r="BT639" s="600">
        <v>1</v>
      </c>
      <c r="BU639" s="598">
        <v>0.2</v>
      </c>
      <c r="BV639" s="600">
        <v>0</v>
      </c>
      <c r="BW639" s="598">
        <v>0</v>
      </c>
    </row>
    <row r="640" spans="1:75" s="4" customFormat="1" x14ac:dyDescent="0.2">
      <c r="A640" s="691" t="s">
        <v>274</v>
      </c>
      <c r="B640" s="691" t="s">
        <v>276</v>
      </c>
      <c r="C640" s="691" t="s">
        <v>623</v>
      </c>
      <c r="D640" s="691" t="s">
        <v>515</v>
      </c>
      <c r="E640" s="691" t="s">
        <v>504</v>
      </c>
      <c r="F640" s="691" t="s">
        <v>505</v>
      </c>
      <c r="G640" s="619" t="s">
        <v>316</v>
      </c>
      <c r="H640" s="720" t="s">
        <v>1112</v>
      </c>
      <c r="I640" s="720" t="s">
        <v>934</v>
      </c>
      <c r="J640" s="167"/>
      <c r="K640" s="692"/>
      <c r="L640" s="692"/>
      <c r="M640" s="693"/>
      <c r="N640" s="692"/>
      <c r="O640" s="692"/>
      <c r="P640" s="692"/>
      <c r="Q640" s="692"/>
      <c r="R640" s="692"/>
      <c r="S640" s="692"/>
      <c r="T640" s="692"/>
      <c r="U640" s="692"/>
      <c r="V640" s="692"/>
      <c r="W640" s="692"/>
      <c r="X640" s="692"/>
      <c r="Y640" s="633"/>
      <c r="Z640" s="694">
        <v>3</v>
      </c>
      <c r="AA640" s="600">
        <v>0</v>
      </c>
      <c r="AB640" s="600">
        <v>4</v>
      </c>
      <c r="AC640" s="123">
        <v>1.3333333333333333</v>
      </c>
      <c r="AD640" s="601">
        <v>675.66666666666663</v>
      </c>
      <c r="AE640" s="601">
        <v>343.33333333333331</v>
      </c>
      <c r="AF640" s="600">
        <v>4</v>
      </c>
      <c r="AG640" s="598">
        <v>1</v>
      </c>
      <c r="AH640" s="600">
        <v>0</v>
      </c>
      <c r="AI640" s="598"/>
      <c r="AJ640" s="598"/>
      <c r="AK640" s="600">
        <v>3</v>
      </c>
      <c r="AL640" s="598">
        <v>1</v>
      </c>
      <c r="AM640" s="600">
        <v>3</v>
      </c>
      <c r="AN640" s="598"/>
      <c r="AO640" s="600">
        <v>0</v>
      </c>
      <c r="AP640" s="598">
        <v>0</v>
      </c>
      <c r="AQ640" s="600">
        <v>0</v>
      </c>
      <c r="AR640" s="598">
        <v>0</v>
      </c>
      <c r="AS640" s="695">
        <v>2011</v>
      </c>
      <c r="AT640" s="600">
        <v>16</v>
      </c>
      <c r="AU640" s="602">
        <v>7.8934385791810564E-3</v>
      </c>
      <c r="AV640" s="601">
        <v>2027</v>
      </c>
      <c r="AW640" s="601">
        <v>3070</v>
      </c>
      <c r="AX640" s="598">
        <v>0.66026058631921825</v>
      </c>
      <c r="AY640" s="695">
        <v>2011</v>
      </c>
      <c r="AZ640" s="600">
        <v>16</v>
      </c>
      <c r="BA640" s="601">
        <v>2027</v>
      </c>
      <c r="BB640" s="601">
        <v>1020</v>
      </c>
      <c r="BC640" s="598">
        <v>0.50721034311287916</v>
      </c>
      <c r="BD640" s="600">
        <v>10</v>
      </c>
      <c r="BE640" s="598">
        <v>0.625</v>
      </c>
      <c r="BF640" s="601">
        <v>1030</v>
      </c>
      <c r="BG640" s="598">
        <v>0.50814010853478042</v>
      </c>
      <c r="BH640" s="600">
        <v>5</v>
      </c>
      <c r="BI640" s="598">
        <v>4.8543689320388345E-3</v>
      </c>
      <c r="BJ640" s="600">
        <v>3</v>
      </c>
      <c r="BK640" s="600">
        <v>2</v>
      </c>
      <c r="BL640" s="600">
        <v>5</v>
      </c>
      <c r="BM640" s="598">
        <v>1</v>
      </c>
      <c r="BN640" s="600">
        <v>1</v>
      </c>
      <c r="BO640" s="598">
        <v>9.7087378640776695E-4</v>
      </c>
      <c r="BP640" s="600">
        <v>21</v>
      </c>
      <c r="BQ640" s="598">
        <v>2.0388349514563107E-2</v>
      </c>
      <c r="BR640" s="601">
        <v>22</v>
      </c>
      <c r="BS640" s="598">
        <v>2.1359223300970873E-2</v>
      </c>
      <c r="BT640" s="600">
        <v>1</v>
      </c>
      <c r="BU640" s="598">
        <v>0.25</v>
      </c>
      <c r="BV640" s="600">
        <v>0</v>
      </c>
      <c r="BW640" s="598">
        <v>0</v>
      </c>
    </row>
    <row r="641" spans="1:75" s="4" customFormat="1" x14ac:dyDescent="0.2">
      <c r="A641" s="691" t="s">
        <v>274</v>
      </c>
      <c r="B641" s="691" t="s">
        <v>276</v>
      </c>
      <c r="C641" s="691" t="s">
        <v>625</v>
      </c>
      <c r="D641" s="691" t="s">
        <v>515</v>
      </c>
      <c r="E641" s="691" t="s">
        <v>504</v>
      </c>
      <c r="F641" s="691" t="s">
        <v>505</v>
      </c>
      <c r="G641" s="619" t="s">
        <v>316</v>
      </c>
      <c r="H641" s="720" t="s">
        <v>1112</v>
      </c>
      <c r="I641" s="720" t="s">
        <v>934</v>
      </c>
      <c r="J641" s="167"/>
      <c r="K641" s="692"/>
      <c r="L641" s="692"/>
      <c r="M641" s="693"/>
      <c r="N641" s="692"/>
      <c r="O641" s="692"/>
      <c r="P641" s="692"/>
      <c r="Q641" s="692"/>
      <c r="R641" s="692"/>
      <c r="S641" s="692"/>
      <c r="T641" s="692"/>
      <c r="U641" s="692"/>
      <c r="V641" s="692"/>
      <c r="W641" s="692"/>
      <c r="X641" s="692"/>
      <c r="Y641" s="633"/>
      <c r="Z641" s="694">
        <v>3</v>
      </c>
      <c r="AA641" s="600">
        <v>0</v>
      </c>
      <c r="AB641" s="600">
        <v>6</v>
      </c>
      <c r="AC641" s="123">
        <v>2</v>
      </c>
      <c r="AD641" s="601">
        <v>475</v>
      </c>
      <c r="AE641" s="601">
        <v>243.33333333333334</v>
      </c>
      <c r="AF641" s="600">
        <v>3</v>
      </c>
      <c r="AG641" s="598">
        <v>0.5</v>
      </c>
      <c r="AH641" s="600">
        <v>0</v>
      </c>
      <c r="AI641" s="598"/>
      <c r="AJ641" s="598"/>
      <c r="AK641" s="600">
        <v>2</v>
      </c>
      <c r="AL641" s="598">
        <v>0.66666666666666663</v>
      </c>
      <c r="AM641" s="600">
        <v>2</v>
      </c>
      <c r="AN641" s="598"/>
      <c r="AO641" s="600">
        <v>0</v>
      </c>
      <c r="AP641" s="598">
        <v>0</v>
      </c>
      <c r="AQ641" s="600">
        <v>0</v>
      </c>
      <c r="AR641" s="598">
        <v>0</v>
      </c>
      <c r="AS641" s="695">
        <v>1399</v>
      </c>
      <c r="AT641" s="600">
        <v>26</v>
      </c>
      <c r="AU641" s="602">
        <v>1.8245614035087718E-2</v>
      </c>
      <c r="AV641" s="601">
        <v>1425</v>
      </c>
      <c r="AW641" s="601">
        <v>2510</v>
      </c>
      <c r="AX641" s="598">
        <v>0.5677290836653387</v>
      </c>
      <c r="AY641" s="695">
        <v>1399</v>
      </c>
      <c r="AZ641" s="600">
        <v>26</v>
      </c>
      <c r="BA641" s="601">
        <v>1425</v>
      </c>
      <c r="BB641" s="601">
        <v>710</v>
      </c>
      <c r="BC641" s="598">
        <v>0.50750536097212295</v>
      </c>
      <c r="BD641" s="600">
        <v>20</v>
      </c>
      <c r="BE641" s="598">
        <v>0.76923076923076927</v>
      </c>
      <c r="BF641" s="601">
        <v>730</v>
      </c>
      <c r="BG641" s="598">
        <v>0.512280701754386</v>
      </c>
      <c r="BH641" s="600">
        <v>3</v>
      </c>
      <c r="BI641" s="598">
        <v>4.10958904109589E-3</v>
      </c>
      <c r="BJ641" s="600">
        <v>1</v>
      </c>
      <c r="BK641" s="600">
        <v>2</v>
      </c>
      <c r="BL641" s="600">
        <v>3</v>
      </c>
      <c r="BM641" s="598">
        <v>1</v>
      </c>
      <c r="BN641" s="600">
        <v>1</v>
      </c>
      <c r="BO641" s="598">
        <v>1.3698630136986301E-3</v>
      </c>
      <c r="BP641" s="600">
        <v>6</v>
      </c>
      <c r="BQ641" s="598">
        <v>8.21917808219178E-3</v>
      </c>
      <c r="BR641" s="601">
        <v>7</v>
      </c>
      <c r="BS641" s="598">
        <v>9.5890410958904115E-3</v>
      </c>
      <c r="BT641" s="600">
        <v>1</v>
      </c>
      <c r="BU641" s="598">
        <v>0.16666666666666666</v>
      </c>
      <c r="BV641" s="600">
        <v>0</v>
      </c>
      <c r="BW641" s="598">
        <v>0</v>
      </c>
    </row>
    <row r="642" spans="1:75" s="4" customFormat="1" x14ac:dyDescent="0.2">
      <c r="A642" s="691" t="s">
        <v>278</v>
      </c>
      <c r="B642" s="691" t="s">
        <v>1420</v>
      </c>
      <c r="C642" s="691" t="s">
        <v>502</v>
      </c>
      <c r="D642" s="691" t="s">
        <v>507</v>
      </c>
      <c r="E642" s="691" t="s">
        <v>504</v>
      </c>
      <c r="F642" s="691" t="s">
        <v>519</v>
      </c>
      <c r="G642" s="619" t="s">
        <v>920</v>
      </c>
      <c r="H642" s="720" t="s">
        <v>1109</v>
      </c>
      <c r="I642" s="720" t="s">
        <v>934</v>
      </c>
      <c r="J642" s="167"/>
      <c r="K642" s="692"/>
      <c r="L642" s="692"/>
      <c r="M642" s="693"/>
      <c r="N642" s="692"/>
      <c r="O642" s="692"/>
      <c r="P642" s="692"/>
      <c r="Q642" s="692"/>
      <c r="R642" s="692"/>
      <c r="S642" s="692"/>
      <c r="T642" s="692"/>
      <c r="U642" s="692"/>
      <c r="V642" s="692"/>
      <c r="W642" s="692"/>
      <c r="X642" s="692"/>
      <c r="Y642" s="633" t="s">
        <v>1210</v>
      </c>
      <c r="Z642" s="694">
        <v>6</v>
      </c>
      <c r="AA642" s="694">
        <v>6</v>
      </c>
      <c r="AB642" s="694">
        <v>6</v>
      </c>
      <c r="AC642" s="123">
        <v>1</v>
      </c>
      <c r="AD642" s="601">
        <v>1023.5</v>
      </c>
      <c r="AE642" s="601"/>
      <c r="AF642" s="600"/>
      <c r="AG642" s="598"/>
      <c r="AH642" s="600"/>
      <c r="AI642" s="598"/>
      <c r="AJ642" s="598"/>
      <c r="AK642" s="600"/>
      <c r="AL642" s="598"/>
      <c r="AM642" s="600"/>
      <c r="AN642" s="598"/>
      <c r="AO642" s="600">
        <v>4</v>
      </c>
      <c r="AP642" s="598">
        <v>0.66666666666666663</v>
      </c>
      <c r="AQ642" s="600">
        <v>4</v>
      </c>
      <c r="AR642" s="598">
        <v>0.66666666666666663</v>
      </c>
      <c r="AS642" s="695">
        <v>6133</v>
      </c>
      <c r="AT642" s="600">
        <v>8</v>
      </c>
      <c r="AU642" s="602">
        <v>1.3027194268034523E-3</v>
      </c>
      <c r="AV642" s="601">
        <v>6141</v>
      </c>
      <c r="AW642" s="601">
        <v>9850</v>
      </c>
      <c r="AX642" s="598">
        <v>0.62345177664974616</v>
      </c>
      <c r="AY642" s="601"/>
      <c r="AZ642" s="601"/>
      <c r="BA642" s="601"/>
      <c r="BB642" s="600"/>
      <c r="BC642" s="598"/>
      <c r="BD642" s="600"/>
      <c r="BE642" s="598"/>
      <c r="BF642" s="600"/>
      <c r="BG642" s="598"/>
      <c r="BH642" s="600" t="s">
        <v>323</v>
      </c>
      <c r="BI642" s="598"/>
      <c r="BJ642" s="600"/>
      <c r="BK642" s="600"/>
      <c r="BL642" s="600"/>
      <c r="BM642" s="598"/>
      <c r="BN642" s="600"/>
      <c r="BO642" s="598"/>
      <c r="BP642" s="600"/>
      <c r="BQ642" s="598"/>
      <c r="BR642" s="601"/>
      <c r="BS642" s="598"/>
      <c r="BT642" s="600">
        <v>0</v>
      </c>
      <c r="BU642" s="598">
        <v>0</v>
      </c>
      <c r="BV642" s="600">
        <v>0</v>
      </c>
      <c r="BW642" s="598">
        <v>0</v>
      </c>
    </row>
    <row r="643" spans="1:75" s="4" customFormat="1" x14ac:dyDescent="0.2">
      <c r="A643" s="691" t="s">
        <v>278</v>
      </c>
      <c r="B643" s="691" t="s">
        <v>279</v>
      </c>
      <c r="C643" s="691" t="s">
        <v>280</v>
      </c>
      <c r="D643" s="691" t="s">
        <v>507</v>
      </c>
      <c r="E643" s="691" t="s">
        <v>504</v>
      </c>
      <c r="F643" s="691" t="s">
        <v>519</v>
      </c>
      <c r="G643" s="619" t="s">
        <v>920</v>
      </c>
      <c r="H643" s="720" t="s">
        <v>1109</v>
      </c>
      <c r="I643" s="720" t="s">
        <v>934</v>
      </c>
      <c r="J643" s="167"/>
      <c r="K643" s="692"/>
      <c r="L643" s="692"/>
      <c r="M643" s="693"/>
      <c r="N643" s="692"/>
      <c r="O643" s="692"/>
      <c r="P643" s="692"/>
      <c r="Q643" s="692"/>
      <c r="R643" s="692"/>
      <c r="S643" s="692"/>
      <c r="T643" s="692"/>
      <c r="U643" s="692"/>
      <c r="V643" s="692"/>
      <c r="W643" s="692"/>
      <c r="X643" s="692"/>
      <c r="Y643" s="692" t="s">
        <v>510</v>
      </c>
      <c r="Z643" s="694">
        <v>2</v>
      </c>
      <c r="AA643" s="600">
        <v>1</v>
      </c>
      <c r="AB643" s="600">
        <v>1</v>
      </c>
      <c r="AC643" s="123">
        <v>0.5</v>
      </c>
      <c r="AD643" s="601">
        <v>304.5</v>
      </c>
      <c r="AE643" s="601"/>
      <c r="AF643" s="600"/>
      <c r="AG643" s="598"/>
      <c r="AH643" s="600"/>
      <c r="AI643" s="598"/>
      <c r="AJ643" s="598"/>
      <c r="AK643" s="600"/>
      <c r="AL643" s="598"/>
      <c r="AM643" s="600"/>
      <c r="AN643" s="598"/>
      <c r="AO643" s="600">
        <v>0</v>
      </c>
      <c r="AP643" s="598">
        <v>0</v>
      </c>
      <c r="AQ643" s="600">
        <v>0</v>
      </c>
      <c r="AR643" s="598">
        <v>0</v>
      </c>
      <c r="AS643" s="695">
        <v>607</v>
      </c>
      <c r="AT643" s="600">
        <v>2</v>
      </c>
      <c r="AU643" s="602">
        <v>3.2840722495894909E-3</v>
      </c>
      <c r="AV643" s="601">
        <v>609</v>
      </c>
      <c r="AW643" s="601">
        <v>980</v>
      </c>
      <c r="AX643" s="598">
        <v>0.62142857142857144</v>
      </c>
      <c r="AY643" s="601"/>
      <c r="AZ643" s="601"/>
      <c r="BA643" s="601"/>
      <c r="BB643" s="600"/>
      <c r="BC643" s="598"/>
      <c r="BD643" s="600"/>
      <c r="BE643" s="598"/>
      <c r="BF643" s="600"/>
      <c r="BG643" s="598"/>
      <c r="BH643" s="600" t="s">
        <v>323</v>
      </c>
      <c r="BI643" s="598"/>
      <c r="BJ643" s="600"/>
      <c r="BK643" s="600"/>
      <c r="BL643" s="600"/>
      <c r="BM643" s="598"/>
      <c r="BN643" s="600"/>
      <c r="BO643" s="598"/>
      <c r="BP643" s="600"/>
      <c r="BQ643" s="598"/>
      <c r="BR643" s="601"/>
      <c r="BS643" s="598"/>
      <c r="BT643" s="600">
        <v>0</v>
      </c>
      <c r="BU643" s="598">
        <v>0</v>
      </c>
      <c r="BV643" s="600">
        <v>0</v>
      </c>
      <c r="BW643" s="598">
        <v>0</v>
      </c>
    </row>
    <row r="644" spans="1:75" s="4" customFormat="1" x14ac:dyDescent="0.2">
      <c r="A644" s="691" t="s">
        <v>278</v>
      </c>
      <c r="B644" s="691" t="s">
        <v>279</v>
      </c>
      <c r="C644" s="691" t="s">
        <v>281</v>
      </c>
      <c r="D644" s="691" t="s">
        <v>507</v>
      </c>
      <c r="E644" s="691" t="s">
        <v>504</v>
      </c>
      <c r="F644" s="691" t="s">
        <v>519</v>
      </c>
      <c r="G644" s="619" t="s">
        <v>920</v>
      </c>
      <c r="H644" s="720" t="s">
        <v>1109</v>
      </c>
      <c r="I644" s="720" t="s">
        <v>934</v>
      </c>
      <c r="J644" s="167"/>
      <c r="K644" s="692"/>
      <c r="L644" s="692"/>
      <c r="M644" s="693"/>
      <c r="N644" s="692"/>
      <c r="O644" s="692"/>
      <c r="P644" s="692"/>
      <c r="Q644" s="692"/>
      <c r="R644" s="692"/>
      <c r="S644" s="692"/>
      <c r="T644" s="692"/>
      <c r="U644" s="692"/>
      <c r="V644" s="692"/>
      <c r="W644" s="692"/>
      <c r="X644" s="692"/>
      <c r="Y644" s="633"/>
      <c r="Z644" s="694">
        <v>3</v>
      </c>
      <c r="AA644" s="600">
        <v>0</v>
      </c>
      <c r="AB644" s="600">
        <v>5</v>
      </c>
      <c r="AC644" s="123">
        <v>1.6666666666666667</v>
      </c>
      <c r="AD644" s="601">
        <v>318.33333333333331</v>
      </c>
      <c r="AE644" s="601">
        <v>121</v>
      </c>
      <c r="AF644" s="600"/>
      <c r="AG644" s="598"/>
      <c r="AH644" s="600"/>
      <c r="AI644" s="598"/>
      <c r="AJ644" s="598"/>
      <c r="AK644" s="600"/>
      <c r="AL644" s="598"/>
      <c r="AM644" s="600"/>
      <c r="AN644" s="598"/>
      <c r="AO644" s="600">
        <v>2</v>
      </c>
      <c r="AP644" s="598">
        <v>0.4</v>
      </c>
      <c r="AQ644" s="600">
        <v>1</v>
      </c>
      <c r="AR644" s="598">
        <v>0.33333333333333331</v>
      </c>
      <c r="AS644" s="695">
        <v>953</v>
      </c>
      <c r="AT644" s="600">
        <v>2</v>
      </c>
      <c r="AU644" s="602">
        <v>2.0942408376963353E-3</v>
      </c>
      <c r="AV644" s="601">
        <v>955</v>
      </c>
      <c r="AW644" s="601">
        <v>1860</v>
      </c>
      <c r="AX644" s="598">
        <v>0.51344086021505375</v>
      </c>
      <c r="AY644" s="695">
        <v>953</v>
      </c>
      <c r="AZ644" s="600">
        <v>2</v>
      </c>
      <c r="BA644" s="601">
        <v>955</v>
      </c>
      <c r="BB644" s="601">
        <v>361</v>
      </c>
      <c r="BC644" s="598">
        <v>0.37880377754459599</v>
      </c>
      <c r="BD644" s="600">
        <v>2</v>
      </c>
      <c r="BE644" s="598">
        <v>1</v>
      </c>
      <c r="BF644" s="601">
        <v>363</v>
      </c>
      <c r="BG644" s="598">
        <v>0.38010471204188484</v>
      </c>
      <c r="BH644" s="600">
        <v>2</v>
      </c>
      <c r="BI644" s="598">
        <v>5.5096418732782371E-3</v>
      </c>
      <c r="BJ644" s="600">
        <v>1</v>
      </c>
      <c r="BK644" s="600">
        <v>0</v>
      </c>
      <c r="BL644" s="600">
        <v>1</v>
      </c>
      <c r="BM644" s="598">
        <v>0.5</v>
      </c>
      <c r="BN644" s="600">
        <v>0</v>
      </c>
      <c r="BO644" s="598">
        <v>0</v>
      </c>
      <c r="BP644" s="600">
        <v>2</v>
      </c>
      <c r="BQ644" s="598">
        <v>5.5096418732782371E-3</v>
      </c>
      <c r="BR644" s="601">
        <v>2</v>
      </c>
      <c r="BS644" s="598">
        <v>5.5096418732782371E-3</v>
      </c>
      <c r="BT644" s="600">
        <v>4</v>
      </c>
      <c r="BU644" s="598">
        <v>0.8</v>
      </c>
      <c r="BV644" s="600">
        <v>2</v>
      </c>
      <c r="BW644" s="598">
        <v>0.66666666666666663</v>
      </c>
    </row>
    <row r="645" spans="1:75" s="4" customFormat="1" x14ac:dyDescent="0.2">
      <c r="A645" s="691" t="s">
        <v>278</v>
      </c>
      <c r="B645" s="691" t="s">
        <v>279</v>
      </c>
      <c r="C645" s="691" t="s">
        <v>282</v>
      </c>
      <c r="D645" s="691" t="s">
        <v>507</v>
      </c>
      <c r="E645" s="691" t="s">
        <v>504</v>
      </c>
      <c r="F645" s="691" t="s">
        <v>519</v>
      </c>
      <c r="G645" s="619" t="s">
        <v>920</v>
      </c>
      <c r="H645" s="720" t="s">
        <v>1109</v>
      </c>
      <c r="I645" s="720" t="s">
        <v>934</v>
      </c>
      <c r="J645" s="167"/>
      <c r="K645" s="692"/>
      <c r="L645" s="692"/>
      <c r="M645" s="693"/>
      <c r="N645" s="692"/>
      <c r="O645" s="692"/>
      <c r="P645" s="692"/>
      <c r="Q645" s="692"/>
      <c r="R645" s="692"/>
      <c r="S645" s="692"/>
      <c r="T645" s="692"/>
      <c r="U645" s="692"/>
      <c r="V645" s="692"/>
      <c r="W645" s="692"/>
      <c r="X645" s="692"/>
      <c r="Y645" s="633"/>
      <c r="Z645" s="694">
        <v>1</v>
      </c>
      <c r="AA645" s="600">
        <v>0</v>
      </c>
      <c r="AB645" s="600">
        <v>0</v>
      </c>
      <c r="AC645" s="123">
        <v>0</v>
      </c>
      <c r="AD645" s="601">
        <v>262</v>
      </c>
      <c r="AE645" s="601"/>
      <c r="AF645" s="600"/>
      <c r="AG645" s="598"/>
      <c r="AH645" s="600"/>
      <c r="AI645" s="598"/>
      <c r="AJ645" s="598"/>
      <c r="AK645" s="600"/>
      <c r="AL645" s="598"/>
      <c r="AM645" s="600"/>
      <c r="AN645" s="598"/>
      <c r="AO645" s="600"/>
      <c r="AP645" s="598"/>
      <c r="AQ645" s="600"/>
      <c r="AR645" s="598"/>
      <c r="AS645" s="695">
        <v>262</v>
      </c>
      <c r="AT645" s="600">
        <v>0</v>
      </c>
      <c r="AU645" s="602">
        <v>0</v>
      </c>
      <c r="AV645" s="601">
        <v>262</v>
      </c>
      <c r="AW645" s="601">
        <v>530</v>
      </c>
      <c r="AX645" s="598">
        <v>0.49433962264150944</v>
      </c>
      <c r="AY645" s="601"/>
      <c r="AZ645" s="600"/>
      <c r="BA645" s="601"/>
      <c r="BB645" s="601"/>
      <c r="BC645" s="598"/>
      <c r="BD645" s="600"/>
      <c r="BE645" s="598"/>
      <c r="BF645" s="601"/>
      <c r="BG645" s="598"/>
      <c r="BH645" s="600" t="s">
        <v>323</v>
      </c>
      <c r="BI645" s="598"/>
      <c r="BJ645" s="600"/>
      <c r="BK645" s="600"/>
      <c r="BL645" s="600"/>
      <c r="BM645" s="598"/>
      <c r="BN645" s="600"/>
      <c r="BO645" s="598"/>
      <c r="BP645" s="600"/>
      <c r="BQ645" s="598"/>
      <c r="BR645" s="601"/>
      <c r="BS645" s="598"/>
      <c r="BT645" s="600"/>
      <c r="BU645" s="598"/>
      <c r="BV645" s="600"/>
      <c r="BW645" s="598"/>
    </row>
    <row r="646" spans="1:75" s="4" customFormat="1" x14ac:dyDescent="0.2">
      <c r="A646" s="691" t="s">
        <v>278</v>
      </c>
      <c r="B646" s="691" t="s">
        <v>283</v>
      </c>
      <c r="C646" s="691" t="s">
        <v>502</v>
      </c>
      <c r="D646" s="691" t="s">
        <v>507</v>
      </c>
      <c r="E646" s="691" t="s">
        <v>504</v>
      </c>
      <c r="F646" s="691" t="s">
        <v>519</v>
      </c>
      <c r="G646" s="619" t="s">
        <v>920</v>
      </c>
      <c r="H646" s="720" t="s">
        <v>1109</v>
      </c>
      <c r="I646" s="720" t="s">
        <v>934</v>
      </c>
      <c r="J646" s="167"/>
      <c r="K646" s="692"/>
      <c r="L646" s="692"/>
      <c r="M646" s="693"/>
      <c r="N646" s="692"/>
      <c r="O646" s="692"/>
      <c r="P646" s="692"/>
      <c r="Q646" s="692"/>
      <c r="R646" s="692"/>
      <c r="S646" s="692"/>
      <c r="T646" s="692"/>
      <c r="U646" s="692"/>
      <c r="V646" s="692"/>
      <c r="W646" s="692"/>
      <c r="X646" s="692"/>
      <c r="Y646" s="633" t="s">
        <v>1210</v>
      </c>
      <c r="Z646" s="694">
        <v>6</v>
      </c>
      <c r="AA646" s="600">
        <v>3</v>
      </c>
      <c r="AB646" s="600">
        <v>3</v>
      </c>
      <c r="AC646" s="123">
        <v>0.5</v>
      </c>
      <c r="AD646" s="601">
        <v>378</v>
      </c>
      <c r="AE646" s="601"/>
      <c r="AF646" s="600"/>
      <c r="AG646" s="598"/>
      <c r="AH646" s="600"/>
      <c r="AI646" s="598"/>
      <c r="AJ646" s="598"/>
      <c r="AK646" s="600"/>
      <c r="AL646" s="598"/>
      <c r="AM646" s="600"/>
      <c r="AN646" s="598"/>
      <c r="AO646" s="600">
        <v>3</v>
      </c>
      <c r="AP646" s="598">
        <v>1</v>
      </c>
      <c r="AQ646" s="600">
        <v>3</v>
      </c>
      <c r="AR646" s="598">
        <v>0.5</v>
      </c>
      <c r="AS646" s="695">
        <v>2238</v>
      </c>
      <c r="AT646" s="600">
        <v>30</v>
      </c>
      <c r="AU646" s="602">
        <v>1.3227513227513227E-2</v>
      </c>
      <c r="AV646" s="601">
        <v>2268</v>
      </c>
      <c r="AW646" s="601">
        <v>2960</v>
      </c>
      <c r="AX646" s="598">
        <v>0.76621621621621616</v>
      </c>
      <c r="AY646" s="601"/>
      <c r="AZ646" s="601"/>
      <c r="BA646" s="601"/>
      <c r="BB646" s="600"/>
      <c r="BC646" s="598"/>
      <c r="BD646" s="600"/>
      <c r="BE646" s="598"/>
      <c r="BF646" s="600"/>
      <c r="BG646" s="598"/>
      <c r="BH646" s="600" t="s">
        <v>323</v>
      </c>
      <c r="BI646" s="598"/>
      <c r="BJ646" s="600"/>
      <c r="BK646" s="600"/>
      <c r="BL646" s="600"/>
      <c r="BM646" s="598"/>
      <c r="BN646" s="600"/>
      <c r="BO646" s="598"/>
      <c r="BP646" s="600"/>
      <c r="BQ646" s="598"/>
      <c r="BR646" s="601"/>
      <c r="BS646" s="598"/>
      <c r="BT646" s="600">
        <v>1</v>
      </c>
      <c r="BU646" s="598">
        <v>0.33333333333333331</v>
      </c>
      <c r="BV646" s="600">
        <v>1</v>
      </c>
      <c r="BW646" s="598">
        <v>0.16666666666666666</v>
      </c>
    </row>
    <row r="647" spans="1:75" s="4" customFormat="1" x14ac:dyDescent="0.2">
      <c r="A647" s="691" t="s">
        <v>278</v>
      </c>
      <c r="B647" s="691" t="s">
        <v>284</v>
      </c>
      <c r="C647" s="691" t="s">
        <v>502</v>
      </c>
      <c r="D647" s="691" t="s">
        <v>507</v>
      </c>
      <c r="E647" s="691" t="s">
        <v>504</v>
      </c>
      <c r="F647" s="691" t="s">
        <v>519</v>
      </c>
      <c r="G647" s="619" t="s">
        <v>920</v>
      </c>
      <c r="H647" s="720" t="s">
        <v>1109</v>
      </c>
      <c r="I647" s="720" t="s">
        <v>934</v>
      </c>
      <c r="J647" s="167"/>
      <c r="K647" s="692"/>
      <c r="L647" s="692"/>
      <c r="M647" s="693"/>
      <c r="N647" s="692"/>
      <c r="O647" s="692"/>
      <c r="P647" s="692"/>
      <c r="Q647" s="692"/>
      <c r="R647" s="692"/>
      <c r="S647" s="692"/>
      <c r="T647" s="692"/>
      <c r="U647" s="692"/>
      <c r="V647" s="692"/>
      <c r="W647" s="692"/>
      <c r="X647" s="692"/>
      <c r="Y647" s="633" t="s">
        <v>1210</v>
      </c>
      <c r="Z647" s="694">
        <v>6</v>
      </c>
      <c r="AA647" s="600">
        <v>0</v>
      </c>
      <c r="AB647" s="600">
        <v>7</v>
      </c>
      <c r="AC647" s="123">
        <v>1.1666666666666667</v>
      </c>
      <c r="AD647" s="601">
        <v>314.83333333333331</v>
      </c>
      <c r="AE647" s="601">
        <v>141.33333333333334</v>
      </c>
      <c r="AF647" s="600"/>
      <c r="AG647" s="598"/>
      <c r="AH647" s="600"/>
      <c r="AI647" s="598"/>
      <c r="AJ647" s="598"/>
      <c r="AK647" s="600"/>
      <c r="AL647" s="598"/>
      <c r="AM647" s="600"/>
      <c r="AN647" s="598"/>
      <c r="AO647" s="600">
        <v>3</v>
      </c>
      <c r="AP647" s="598">
        <v>0.42857142857142855</v>
      </c>
      <c r="AQ647" s="600">
        <v>3</v>
      </c>
      <c r="AR647" s="598">
        <v>0.5</v>
      </c>
      <c r="AS647" s="695">
        <v>1889</v>
      </c>
      <c r="AT647" s="600">
        <v>0</v>
      </c>
      <c r="AU647" s="602">
        <v>0</v>
      </c>
      <c r="AV647" s="601">
        <v>1889</v>
      </c>
      <c r="AW647" s="601">
        <v>3580</v>
      </c>
      <c r="AX647" s="598">
        <v>0.52765363128491616</v>
      </c>
      <c r="AY647" s="695">
        <v>1889</v>
      </c>
      <c r="AZ647" s="600">
        <v>0</v>
      </c>
      <c r="BA647" s="601">
        <v>1889</v>
      </c>
      <c r="BB647" s="601">
        <v>848</v>
      </c>
      <c r="BC647" s="598">
        <v>0.44891476971942829</v>
      </c>
      <c r="BD647" s="600">
        <v>0</v>
      </c>
      <c r="BE647" s="598"/>
      <c r="BF647" s="601">
        <v>848</v>
      </c>
      <c r="BG647" s="598">
        <v>0.44891476971942829</v>
      </c>
      <c r="BH647" s="600">
        <v>7</v>
      </c>
      <c r="BI647" s="598">
        <v>8.2547169811320754E-3</v>
      </c>
      <c r="BJ647" s="600">
        <v>7</v>
      </c>
      <c r="BK647" s="600">
        <v>0</v>
      </c>
      <c r="BL647" s="600">
        <v>7</v>
      </c>
      <c r="BM647" s="598">
        <v>1</v>
      </c>
      <c r="BN647" s="600">
        <v>0</v>
      </c>
      <c r="BO647" s="598">
        <v>0</v>
      </c>
      <c r="BP647" s="600">
        <v>35</v>
      </c>
      <c r="BQ647" s="598">
        <v>4.1273584905660375E-2</v>
      </c>
      <c r="BR647" s="601">
        <v>35</v>
      </c>
      <c r="BS647" s="598">
        <v>4.1273584905660375E-2</v>
      </c>
      <c r="BT647" s="600">
        <v>2</v>
      </c>
      <c r="BU647" s="598">
        <v>0.2857142857142857</v>
      </c>
      <c r="BV647" s="600">
        <v>2</v>
      </c>
      <c r="BW647" s="598">
        <v>0.33333333333333331</v>
      </c>
    </row>
    <row r="648" spans="1:75" s="4" customFormat="1" x14ac:dyDescent="0.2">
      <c r="A648" s="691" t="s">
        <v>278</v>
      </c>
      <c r="B648" s="691" t="s">
        <v>285</v>
      </c>
      <c r="C648" s="691" t="s">
        <v>502</v>
      </c>
      <c r="D648" s="691" t="s">
        <v>507</v>
      </c>
      <c r="E648" s="691" t="s">
        <v>504</v>
      </c>
      <c r="F648" s="691" t="s">
        <v>519</v>
      </c>
      <c r="G648" s="619" t="s">
        <v>920</v>
      </c>
      <c r="H648" s="720" t="s">
        <v>1109</v>
      </c>
      <c r="I648" s="720" t="s">
        <v>934</v>
      </c>
      <c r="J648" s="167"/>
      <c r="K648" s="692"/>
      <c r="L648" s="692"/>
      <c r="M648" s="693"/>
      <c r="N648" s="692"/>
      <c r="O648" s="692"/>
      <c r="P648" s="692"/>
      <c r="Q648" s="692"/>
      <c r="R648" s="692"/>
      <c r="S648" s="692"/>
      <c r="T648" s="692"/>
      <c r="U648" s="692"/>
      <c r="V648" s="692"/>
      <c r="W648" s="692"/>
      <c r="X648" s="692"/>
      <c r="Y648" s="633" t="s">
        <v>1210</v>
      </c>
      <c r="Z648" s="694">
        <v>6</v>
      </c>
      <c r="AA648" s="600">
        <v>0</v>
      </c>
      <c r="AB648" s="600">
        <v>7</v>
      </c>
      <c r="AC648" s="123">
        <v>1.1666666666666667</v>
      </c>
      <c r="AD648" s="601">
        <v>1631.6666666666667</v>
      </c>
      <c r="AE648" s="601">
        <v>776.83333333333337</v>
      </c>
      <c r="AF648" s="600"/>
      <c r="AG648" s="598"/>
      <c r="AH648" s="600"/>
      <c r="AI648" s="598"/>
      <c r="AJ648" s="598"/>
      <c r="AK648" s="600"/>
      <c r="AL648" s="598"/>
      <c r="AM648" s="600"/>
      <c r="AN648" s="598"/>
      <c r="AO648" s="600">
        <v>2</v>
      </c>
      <c r="AP648" s="598">
        <v>0.2857142857142857</v>
      </c>
      <c r="AQ648" s="600">
        <v>1</v>
      </c>
      <c r="AR648" s="598">
        <v>0.16666666666666666</v>
      </c>
      <c r="AS648" s="695">
        <v>9783</v>
      </c>
      <c r="AT648" s="600">
        <v>7</v>
      </c>
      <c r="AU648" s="602">
        <v>7.1501532175689483E-4</v>
      </c>
      <c r="AV648" s="601">
        <v>9790</v>
      </c>
      <c r="AW648" s="601">
        <v>14650</v>
      </c>
      <c r="AX648" s="598">
        <v>0.668259385665529</v>
      </c>
      <c r="AY648" s="695">
        <v>9783</v>
      </c>
      <c r="AZ648" s="600">
        <v>7</v>
      </c>
      <c r="BA648" s="601">
        <v>9790</v>
      </c>
      <c r="BB648" s="601">
        <v>4653</v>
      </c>
      <c r="BC648" s="598">
        <v>0.47562097516099355</v>
      </c>
      <c r="BD648" s="600">
        <v>8</v>
      </c>
      <c r="BE648" s="598">
        <v>1.1428571428571428</v>
      </c>
      <c r="BF648" s="601">
        <v>4661</v>
      </c>
      <c r="BG648" s="598">
        <v>0.47609805924412668</v>
      </c>
      <c r="BH648" s="600">
        <v>62</v>
      </c>
      <c r="BI648" s="598">
        <v>1.3301866552242008E-2</v>
      </c>
      <c r="BJ648" s="600">
        <v>37</v>
      </c>
      <c r="BK648" s="600">
        <v>4</v>
      </c>
      <c r="BL648" s="600">
        <v>41</v>
      </c>
      <c r="BM648" s="598">
        <v>0.66129032258064513</v>
      </c>
      <c r="BN648" s="600">
        <v>2</v>
      </c>
      <c r="BO648" s="598">
        <v>4.2909246942716153E-4</v>
      </c>
      <c r="BP648" s="600">
        <v>434</v>
      </c>
      <c r="BQ648" s="598">
        <v>9.3113065865694053E-2</v>
      </c>
      <c r="BR648" s="601">
        <v>436</v>
      </c>
      <c r="BS648" s="598">
        <v>9.3542158335121223E-2</v>
      </c>
      <c r="BT648" s="600">
        <v>0</v>
      </c>
      <c r="BU648" s="598">
        <v>0</v>
      </c>
      <c r="BV648" s="600">
        <v>0</v>
      </c>
      <c r="BW648" s="598">
        <v>0</v>
      </c>
    </row>
    <row r="649" spans="1:75" s="4" customFormat="1" x14ac:dyDescent="0.2">
      <c r="A649" s="691" t="s">
        <v>278</v>
      </c>
      <c r="B649" s="691" t="s">
        <v>286</v>
      </c>
      <c r="C649" s="691" t="s">
        <v>502</v>
      </c>
      <c r="D649" s="691" t="s">
        <v>509</v>
      </c>
      <c r="E649" s="691" t="s">
        <v>504</v>
      </c>
      <c r="F649" s="691" t="s">
        <v>519</v>
      </c>
      <c r="G649" s="619" t="s">
        <v>920</v>
      </c>
      <c r="H649" s="720" t="s">
        <v>1109</v>
      </c>
      <c r="I649" s="720" t="s">
        <v>934</v>
      </c>
      <c r="J649" s="167"/>
      <c r="K649" s="692" t="s">
        <v>1213</v>
      </c>
      <c r="L649" s="722" t="s">
        <v>1421</v>
      </c>
      <c r="M649" s="693">
        <v>0.85555555555555562</v>
      </c>
      <c r="N649" s="692" t="s">
        <v>1211</v>
      </c>
      <c r="O649" s="692"/>
      <c r="P649" s="692" t="s">
        <v>1213</v>
      </c>
      <c r="Q649" s="696" t="s">
        <v>1422</v>
      </c>
      <c r="R649" s="692" t="s">
        <v>1217</v>
      </c>
      <c r="S649" s="696">
        <v>21917</v>
      </c>
      <c r="T649" s="696">
        <v>256</v>
      </c>
      <c r="U649" s="696" t="s">
        <v>438</v>
      </c>
      <c r="V649" s="696">
        <v>104</v>
      </c>
      <c r="W649" s="696">
        <v>65</v>
      </c>
      <c r="X649" s="696">
        <v>6</v>
      </c>
      <c r="Y649" s="633"/>
      <c r="Z649" s="694">
        <v>1</v>
      </c>
      <c r="AA649" s="600">
        <v>0</v>
      </c>
      <c r="AB649" s="600">
        <v>2</v>
      </c>
      <c r="AC649" s="123">
        <v>2</v>
      </c>
      <c r="AD649" s="601">
        <v>21910</v>
      </c>
      <c r="AE649" s="601">
        <v>10440</v>
      </c>
      <c r="AF649" s="600">
        <v>1</v>
      </c>
      <c r="AG649" s="598">
        <v>0.5</v>
      </c>
      <c r="AH649" s="600">
        <v>1</v>
      </c>
      <c r="AI649" s="598" t="s">
        <v>1215</v>
      </c>
      <c r="AJ649" s="598" t="s">
        <v>434</v>
      </c>
      <c r="AK649" s="600">
        <v>1</v>
      </c>
      <c r="AL649" s="598">
        <v>1</v>
      </c>
      <c r="AM649" s="600">
        <v>1</v>
      </c>
      <c r="AN649" s="598"/>
      <c r="AO649" s="600"/>
      <c r="AP649" s="598"/>
      <c r="AQ649" s="600"/>
      <c r="AR649" s="598"/>
      <c r="AS649" s="695">
        <v>21868</v>
      </c>
      <c r="AT649" s="600">
        <v>42</v>
      </c>
      <c r="AU649" s="602">
        <v>1.9169329073482429E-3</v>
      </c>
      <c r="AV649" s="601">
        <v>21910</v>
      </c>
      <c r="AW649" s="601">
        <v>34400</v>
      </c>
      <c r="AX649" s="598">
        <v>0.63691860465116279</v>
      </c>
      <c r="AY649" s="695">
        <v>21868</v>
      </c>
      <c r="AZ649" s="600">
        <v>42</v>
      </c>
      <c r="BA649" s="601">
        <v>21910</v>
      </c>
      <c r="BB649" s="601">
        <v>10407</v>
      </c>
      <c r="BC649" s="598">
        <v>0.47590085970367663</v>
      </c>
      <c r="BD649" s="600">
        <v>33</v>
      </c>
      <c r="BE649" s="598">
        <v>0.7857142857142857</v>
      </c>
      <c r="BF649" s="601">
        <v>10440</v>
      </c>
      <c r="BG649" s="598">
        <v>0.47649475125513463</v>
      </c>
      <c r="BH649" s="600">
        <v>104</v>
      </c>
      <c r="BI649" s="598">
        <v>9.9616858237547897E-3</v>
      </c>
      <c r="BJ649" s="600">
        <v>65</v>
      </c>
      <c r="BK649" s="600">
        <v>2</v>
      </c>
      <c r="BL649" s="600">
        <v>67</v>
      </c>
      <c r="BM649" s="598">
        <v>0.64423076923076927</v>
      </c>
      <c r="BN649" s="600">
        <v>2</v>
      </c>
      <c r="BO649" s="598">
        <v>1.9157088122605365E-4</v>
      </c>
      <c r="BP649" s="600">
        <v>350</v>
      </c>
      <c r="BQ649" s="598">
        <v>3.3524904214559385E-2</v>
      </c>
      <c r="BR649" s="601">
        <v>352</v>
      </c>
      <c r="BS649" s="598">
        <v>3.3716475095785438E-2</v>
      </c>
      <c r="BT649" s="600">
        <v>0</v>
      </c>
      <c r="BU649" s="598">
        <v>0</v>
      </c>
      <c r="BV649" s="600">
        <v>0</v>
      </c>
      <c r="BW649" s="598">
        <v>0</v>
      </c>
    </row>
    <row r="650" spans="1:75" s="4" customFormat="1" x14ac:dyDescent="0.2">
      <c r="A650" s="691" t="s">
        <v>278</v>
      </c>
      <c r="B650" s="691" t="s">
        <v>286</v>
      </c>
      <c r="C650" s="691" t="s">
        <v>1423</v>
      </c>
      <c r="D650" s="691" t="s">
        <v>515</v>
      </c>
      <c r="E650" s="691" t="s">
        <v>504</v>
      </c>
      <c r="F650" s="691" t="s">
        <v>519</v>
      </c>
      <c r="G650" s="619" t="s">
        <v>920</v>
      </c>
      <c r="H650" s="720" t="s">
        <v>1109</v>
      </c>
      <c r="I650" s="720" t="s">
        <v>934</v>
      </c>
      <c r="J650" s="167"/>
      <c r="K650" s="692"/>
      <c r="L650" s="692"/>
      <c r="M650" s="693"/>
      <c r="N650" s="692"/>
      <c r="O650" s="692"/>
      <c r="P650" s="692"/>
      <c r="Q650" s="692"/>
      <c r="R650" s="692"/>
      <c r="S650" s="692"/>
      <c r="T650" s="692"/>
      <c r="U650" s="692"/>
      <c r="V650" s="692"/>
      <c r="W650" s="692"/>
      <c r="X650" s="692"/>
      <c r="Y650" s="633"/>
      <c r="Z650" s="694">
        <v>3</v>
      </c>
      <c r="AA650" s="600">
        <v>0</v>
      </c>
      <c r="AB650" s="600">
        <v>5</v>
      </c>
      <c r="AC650" s="123">
        <v>1.6666666666666667</v>
      </c>
      <c r="AD650" s="601">
        <v>2047.3333333333333</v>
      </c>
      <c r="AE650" s="601">
        <v>966.33333333333337</v>
      </c>
      <c r="AF650" s="600">
        <v>1</v>
      </c>
      <c r="AG650" s="598">
        <v>0.2</v>
      </c>
      <c r="AH650" s="600">
        <v>0</v>
      </c>
      <c r="AI650" s="598"/>
      <c r="AJ650" s="598"/>
      <c r="AK650" s="600">
        <v>1</v>
      </c>
      <c r="AL650" s="598">
        <v>0.33333333333333331</v>
      </c>
      <c r="AM650" s="600">
        <v>1</v>
      </c>
      <c r="AN650" s="598"/>
      <c r="AO650" s="600">
        <v>0</v>
      </c>
      <c r="AP650" s="598">
        <v>0</v>
      </c>
      <c r="AQ650" s="600">
        <v>0</v>
      </c>
      <c r="AR650" s="598">
        <v>0</v>
      </c>
      <c r="AS650" s="695">
        <v>6134</v>
      </c>
      <c r="AT650" s="600">
        <v>8</v>
      </c>
      <c r="AU650" s="602">
        <v>1.3025073266037122E-3</v>
      </c>
      <c r="AV650" s="601">
        <v>6142</v>
      </c>
      <c r="AW650" s="601">
        <v>9850</v>
      </c>
      <c r="AX650" s="598">
        <v>0.6235532994923858</v>
      </c>
      <c r="AY650" s="695">
        <v>6134</v>
      </c>
      <c r="AZ650" s="600">
        <v>8</v>
      </c>
      <c r="BA650" s="601">
        <v>6142</v>
      </c>
      <c r="BB650" s="601">
        <v>2893</v>
      </c>
      <c r="BC650" s="598">
        <v>0.47163351809585913</v>
      </c>
      <c r="BD650" s="600">
        <v>6</v>
      </c>
      <c r="BE650" s="598">
        <v>0.75</v>
      </c>
      <c r="BF650" s="601">
        <v>2899</v>
      </c>
      <c r="BG650" s="598">
        <v>0.47199609247802021</v>
      </c>
      <c r="BH650" s="600">
        <v>23</v>
      </c>
      <c r="BI650" s="598">
        <v>7.9337702656088298E-3</v>
      </c>
      <c r="BJ650" s="600">
        <v>15</v>
      </c>
      <c r="BK650" s="600">
        <v>1</v>
      </c>
      <c r="BL650" s="600">
        <v>16</v>
      </c>
      <c r="BM650" s="598">
        <v>0.69565217391304346</v>
      </c>
      <c r="BN650" s="600">
        <v>4</v>
      </c>
      <c r="BO650" s="598">
        <v>1.3797861331493618E-3</v>
      </c>
      <c r="BP650" s="600">
        <v>56</v>
      </c>
      <c r="BQ650" s="598">
        <v>1.9317005864091064E-2</v>
      </c>
      <c r="BR650" s="601">
        <v>60</v>
      </c>
      <c r="BS650" s="598">
        <v>2.0696791997240428E-2</v>
      </c>
      <c r="BT650" s="600">
        <v>1</v>
      </c>
      <c r="BU650" s="598">
        <v>0.2</v>
      </c>
      <c r="BV650" s="600">
        <v>0</v>
      </c>
      <c r="BW650" s="598">
        <v>0</v>
      </c>
    </row>
    <row r="651" spans="1:75" s="4" customFormat="1" x14ac:dyDescent="0.2">
      <c r="A651" s="691" t="s">
        <v>278</v>
      </c>
      <c r="B651" s="691" t="s">
        <v>286</v>
      </c>
      <c r="C651" s="691" t="s">
        <v>287</v>
      </c>
      <c r="D651" s="691" t="s">
        <v>515</v>
      </c>
      <c r="E651" s="691" t="s">
        <v>504</v>
      </c>
      <c r="F651" s="691" t="s">
        <v>519</v>
      </c>
      <c r="G651" s="619" t="s">
        <v>920</v>
      </c>
      <c r="H651" s="720" t="s">
        <v>1109</v>
      </c>
      <c r="I651" s="720" t="s">
        <v>934</v>
      </c>
      <c r="J651" s="167"/>
      <c r="K651" s="692"/>
      <c r="L651" s="692"/>
      <c r="M651" s="693"/>
      <c r="N651" s="692"/>
      <c r="O651" s="692"/>
      <c r="P651" s="692"/>
      <c r="Q651" s="692"/>
      <c r="R651" s="692"/>
      <c r="S651" s="692"/>
      <c r="T651" s="692"/>
      <c r="U651" s="692"/>
      <c r="V651" s="692"/>
      <c r="W651" s="692"/>
      <c r="X651" s="692"/>
      <c r="Y651" s="633"/>
      <c r="Z651" s="694">
        <v>1</v>
      </c>
      <c r="AA651" s="600">
        <v>0</v>
      </c>
      <c r="AB651" s="600">
        <v>2</v>
      </c>
      <c r="AC651" s="123">
        <v>2</v>
      </c>
      <c r="AD651" s="601">
        <v>1828</v>
      </c>
      <c r="AE651" s="601">
        <v>718</v>
      </c>
      <c r="AF651" s="600">
        <v>1</v>
      </c>
      <c r="AG651" s="598">
        <v>0.5</v>
      </c>
      <c r="AH651" s="600">
        <v>0</v>
      </c>
      <c r="AI651" s="598"/>
      <c r="AJ651" s="598"/>
      <c r="AK651" s="600">
        <v>1</v>
      </c>
      <c r="AL651" s="598">
        <v>1</v>
      </c>
      <c r="AM651" s="600">
        <v>1</v>
      </c>
      <c r="AN651" s="598"/>
      <c r="AO651" s="600">
        <v>0</v>
      </c>
      <c r="AP651" s="598">
        <v>0</v>
      </c>
      <c r="AQ651" s="600">
        <v>0</v>
      </c>
      <c r="AR651" s="598">
        <v>0</v>
      </c>
      <c r="AS651" s="695">
        <v>1824</v>
      </c>
      <c r="AT651" s="600">
        <v>4</v>
      </c>
      <c r="AU651" s="602">
        <v>2.1881838074398249E-3</v>
      </c>
      <c r="AV651" s="601">
        <v>1828</v>
      </c>
      <c r="AW651" s="601">
        <v>3370</v>
      </c>
      <c r="AX651" s="598">
        <v>0.54243323442136504</v>
      </c>
      <c r="AY651" s="695">
        <v>1824</v>
      </c>
      <c r="AZ651" s="600">
        <v>4</v>
      </c>
      <c r="BA651" s="601">
        <v>1828</v>
      </c>
      <c r="BB651" s="601">
        <v>715</v>
      </c>
      <c r="BC651" s="598">
        <v>0.3919956140350877</v>
      </c>
      <c r="BD651" s="600">
        <v>3</v>
      </c>
      <c r="BE651" s="598">
        <v>0.75</v>
      </c>
      <c r="BF651" s="601">
        <v>718</v>
      </c>
      <c r="BG651" s="598">
        <v>0.39277899343544859</v>
      </c>
      <c r="BH651" s="600">
        <v>2</v>
      </c>
      <c r="BI651" s="598">
        <v>2.7855153203342618E-3</v>
      </c>
      <c r="BJ651" s="600">
        <v>1</v>
      </c>
      <c r="BK651" s="600">
        <v>0</v>
      </c>
      <c r="BL651" s="600">
        <v>1</v>
      </c>
      <c r="BM651" s="598">
        <v>0.5</v>
      </c>
      <c r="BN651" s="600">
        <v>0</v>
      </c>
      <c r="BO651" s="598">
        <v>0</v>
      </c>
      <c r="BP651" s="600">
        <v>6</v>
      </c>
      <c r="BQ651" s="598">
        <v>8.356545961002786E-3</v>
      </c>
      <c r="BR651" s="601">
        <v>6</v>
      </c>
      <c r="BS651" s="598">
        <v>8.356545961002786E-3</v>
      </c>
      <c r="BT651" s="600">
        <v>0</v>
      </c>
      <c r="BU651" s="598">
        <v>0</v>
      </c>
      <c r="BV651" s="600">
        <v>0</v>
      </c>
      <c r="BW651" s="598">
        <v>0</v>
      </c>
    </row>
    <row r="652" spans="1:75" s="4" customFormat="1" x14ac:dyDescent="0.2">
      <c r="A652" s="691" t="s">
        <v>278</v>
      </c>
      <c r="B652" s="691" t="s">
        <v>286</v>
      </c>
      <c r="C652" s="691" t="s">
        <v>288</v>
      </c>
      <c r="D652" s="691" t="s">
        <v>515</v>
      </c>
      <c r="E652" s="691" t="s">
        <v>504</v>
      </c>
      <c r="F652" s="691" t="s">
        <v>519</v>
      </c>
      <c r="G652" s="619" t="s">
        <v>920</v>
      </c>
      <c r="H652" s="720" t="s">
        <v>1109</v>
      </c>
      <c r="I652" s="720" t="s">
        <v>934</v>
      </c>
      <c r="J652" s="167"/>
      <c r="K652" s="692"/>
      <c r="L652" s="692"/>
      <c r="M652" s="693"/>
      <c r="N652" s="692"/>
      <c r="O652" s="692"/>
      <c r="P652" s="692"/>
      <c r="Q652" s="692"/>
      <c r="R652" s="692"/>
      <c r="S652" s="692"/>
      <c r="T652" s="692"/>
      <c r="U652" s="692"/>
      <c r="V652" s="692"/>
      <c r="W652" s="692"/>
      <c r="X652" s="692"/>
      <c r="Y652" s="633"/>
      <c r="Z652" s="694">
        <v>1</v>
      </c>
      <c r="AA652" s="600">
        <v>0</v>
      </c>
      <c r="AB652" s="600">
        <v>2</v>
      </c>
      <c r="AC652" s="123">
        <v>2</v>
      </c>
      <c r="AD652" s="601">
        <v>1889</v>
      </c>
      <c r="AE652" s="601">
        <v>848</v>
      </c>
      <c r="AF652" s="600">
        <v>1</v>
      </c>
      <c r="AG652" s="598">
        <v>0.5</v>
      </c>
      <c r="AH652" s="600">
        <v>1</v>
      </c>
      <c r="AI652" s="598"/>
      <c r="AJ652" s="598"/>
      <c r="AK652" s="600">
        <v>0</v>
      </c>
      <c r="AL652" s="598">
        <v>0</v>
      </c>
      <c r="AM652" s="600">
        <v>0</v>
      </c>
      <c r="AN652" s="598"/>
      <c r="AO652" s="600">
        <v>0</v>
      </c>
      <c r="AP652" s="598">
        <v>0</v>
      </c>
      <c r="AQ652" s="600">
        <v>0</v>
      </c>
      <c r="AR652" s="598">
        <v>0</v>
      </c>
      <c r="AS652" s="695">
        <v>1889</v>
      </c>
      <c r="AT652" s="600">
        <v>0</v>
      </c>
      <c r="AU652" s="602">
        <v>0</v>
      </c>
      <c r="AV652" s="601">
        <v>1889</v>
      </c>
      <c r="AW652" s="601">
        <v>3580</v>
      </c>
      <c r="AX652" s="598">
        <v>0.52765363128491616</v>
      </c>
      <c r="AY652" s="695">
        <v>1889</v>
      </c>
      <c r="AZ652" s="600">
        <v>0</v>
      </c>
      <c r="BA652" s="601">
        <v>1889</v>
      </c>
      <c r="BB652" s="601">
        <v>848</v>
      </c>
      <c r="BC652" s="598">
        <v>0.44891476971942829</v>
      </c>
      <c r="BD652" s="600">
        <v>0</v>
      </c>
      <c r="BE652" s="598"/>
      <c r="BF652" s="601">
        <v>848</v>
      </c>
      <c r="BG652" s="598">
        <v>0.44891476971942829</v>
      </c>
      <c r="BH652" s="600">
        <v>7</v>
      </c>
      <c r="BI652" s="598">
        <v>8.2547169811320754E-3</v>
      </c>
      <c r="BJ652" s="600">
        <v>7</v>
      </c>
      <c r="BK652" s="600">
        <v>0</v>
      </c>
      <c r="BL652" s="600">
        <v>7</v>
      </c>
      <c r="BM652" s="598">
        <v>1</v>
      </c>
      <c r="BN652" s="600">
        <v>1</v>
      </c>
      <c r="BO652" s="598">
        <v>1.1792452830188679E-3</v>
      </c>
      <c r="BP652" s="600">
        <v>22</v>
      </c>
      <c r="BQ652" s="598">
        <v>2.5943396226415096E-2</v>
      </c>
      <c r="BR652" s="601">
        <v>23</v>
      </c>
      <c r="BS652" s="598">
        <v>2.7122641509433963E-2</v>
      </c>
      <c r="BT652" s="600">
        <v>0</v>
      </c>
      <c r="BU652" s="598">
        <v>0</v>
      </c>
      <c r="BV652" s="600">
        <v>0</v>
      </c>
      <c r="BW652" s="598">
        <v>0</v>
      </c>
    </row>
    <row r="653" spans="1:75" s="4" customFormat="1" x14ac:dyDescent="0.2">
      <c r="A653" s="691" t="s">
        <v>278</v>
      </c>
      <c r="B653" s="691" t="s">
        <v>286</v>
      </c>
      <c r="C653" s="691" t="s">
        <v>289</v>
      </c>
      <c r="D653" s="691" t="s">
        <v>515</v>
      </c>
      <c r="E653" s="691" t="s">
        <v>504</v>
      </c>
      <c r="F653" s="691" t="s">
        <v>519</v>
      </c>
      <c r="G653" s="619" t="s">
        <v>920</v>
      </c>
      <c r="H653" s="720" t="s">
        <v>1109</v>
      </c>
      <c r="I653" s="720" t="s">
        <v>934</v>
      </c>
      <c r="J653" s="167"/>
      <c r="K653" s="692"/>
      <c r="L653" s="692"/>
      <c r="M653" s="693"/>
      <c r="N653" s="692"/>
      <c r="O653" s="692"/>
      <c r="P653" s="692"/>
      <c r="Q653" s="692"/>
      <c r="R653" s="692"/>
      <c r="S653" s="692"/>
      <c r="T653" s="692"/>
      <c r="U653" s="692"/>
      <c r="V653" s="692"/>
      <c r="W653" s="692"/>
      <c r="X653" s="692"/>
      <c r="Y653" s="633"/>
      <c r="Z653" s="694">
        <v>5</v>
      </c>
      <c r="AA653" s="600">
        <v>0</v>
      </c>
      <c r="AB653" s="600">
        <v>14</v>
      </c>
      <c r="AC653" s="123">
        <v>2.8</v>
      </c>
      <c r="AD653" s="601">
        <v>2410.1999999999998</v>
      </c>
      <c r="AE653" s="601">
        <v>1196</v>
      </c>
      <c r="AF653" s="600">
        <v>5</v>
      </c>
      <c r="AG653" s="598">
        <v>0.35714285714285715</v>
      </c>
      <c r="AH653" s="600">
        <v>0</v>
      </c>
      <c r="AI653" s="598"/>
      <c r="AJ653" s="598"/>
      <c r="AK653" s="600">
        <v>2</v>
      </c>
      <c r="AL653" s="598">
        <v>0.4</v>
      </c>
      <c r="AM653" s="600">
        <v>2</v>
      </c>
      <c r="AN653" s="598"/>
      <c r="AO653" s="600">
        <v>1</v>
      </c>
      <c r="AP653" s="598">
        <v>7.1428571428571425E-2</v>
      </c>
      <c r="AQ653" s="600">
        <v>0</v>
      </c>
      <c r="AR653" s="598">
        <v>0</v>
      </c>
      <c r="AS653" s="695">
        <v>12021</v>
      </c>
      <c r="AT653" s="600">
        <v>30</v>
      </c>
      <c r="AU653" s="602">
        <v>2.4894199651481204E-3</v>
      </c>
      <c r="AV653" s="601">
        <v>12051</v>
      </c>
      <c r="AW653" s="601">
        <v>17600</v>
      </c>
      <c r="AX653" s="598">
        <v>0.68471590909090907</v>
      </c>
      <c r="AY653" s="695">
        <v>12021</v>
      </c>
      <c r="AZ653" s="600">
        <v>30</v>
      </c>
      <c r="BA653" s="601">
        <v>12051</v>
      </c>
      <c r="BB653" s="601">
        <v>5956</v>
      </c>
      <c r="BC653" s="598">
        <v>0.4954662673654438</v>
      </c>
      <c r="BD653" s="600">
        <v>24</v>
      </c>
      <c r="BE653" s="598">
        <v>0.8</v>
      </c>
      <c r="BF653" s="601">
        <v>5980</v>
      </c>
      <c r="BG653" s="598">
        <v>0.49622437971952538</v>
      </c>
      <c r="BH653" s="600">
        <v>72</v>
      </c>
      <c r="BI653" s="598">
        <v>1.2040133779264214E-2</v>
      </c>
      <c r="BJ653" s="600">
        <v>42</v>
      </c>
      <c r="BK653" s="600">
        <v>1</v>
      </c>
      <c r="BL653" s="600">
        <v>43</v>
      </c>
      <c r="BM653" s="598">
        <v>0.59722222222222221</v>
      </c>
      <c r="BN653" s="600">
        <v>70</v>
      </c>
      <c r="BO653" s="598">
        <v>1.1705685618729096E-2</v>
      </c>
      <c r="BP653" s="600">
        <v>82</v>
      </c>
      <c r="BQ653" s="598">
        <v>1.37123745819398E-2</v>
      </c>
      <c r="BR653" s="601">
        <v>152</v>
      </c>
      <c r="BS653" s="598">
        <v>2.5418060200668897E-2</v>
      </c>
      <c r="BT653" s="600">
        <v>3</v>
      </c>
      <c r="BU653" s="598">
        <v>0.21428571428571427</v>
      </c>
      <c r="BV653" s="600">
        <v>2</v>
      </c>
      <c r="BW653" s="598">
        <v>0.4</v>
      </c>
    </row>
    <row r="654" spans="1:75" s="4" customFormat="1" x14ac:dyDescent="0.2">
      <c r="A654" s="691" t="s">
        <v>290</v>
      </c>
      <c r="B654" s="691" t="s">
        <v>291</v>
      </c>
      <c r="C654" s="691" t="s">
        <v>502</v>
      </c>
      <c r="D654" s="691" t="s">
        <v>509</v>
      </c>
      <c r="E654" s="691" t="s">
        <v>504</v>
      </c>
      <c r="F654" s="691" t="s">
        <v>519</v>
      </c>
      <c r="G654" s="619" t="s">
        <v>920</v>
      </c>
      <c r="H654" s="720" t="s">
        <v>1109</v>
      </c>
      <c r="I654" s="720" t="s">
        <v>934</v>
      </c>
      <c r="J654" s="167"/>
      <c r="K654" s="692" t="s">
        <v>1213</v>
      </c>
      <c r="L654" s="722" t="s">
        <v>1363</v>
      </c>
      <c r="M654" s="693">
        <v>0.84791666666666676</v>
      </c>
      <c r="N654" s="692" t="s">
        <v>1211</v>
      </c>
      <c r="O654" s="692"/>
      <c r="P654" s="692" t="s">
        <v>1211</v>
      </c>
      <c r="Q654" s="692"/>
      <c r="R654" s="692" t="s">
        <v>1217</v>
      </c>
      <c r="S654" s="696">
        <v>52421</v>
      </c>
      <c r="T654" s="696">
        <v>621</v>
      </c>
      <c r="U654" s="696" t="s">
        <v>438</v>
      </c>
      <c r="V654" s="696">
        <v>231</v>
      </c>
      <c r="W654" s="696">
        <v>198</v>
      </c>
      <c r="X654" s="696">
        <v>4</v>
      </c>
      <c r="Y654" s="633"/>
      <c r="Z654" s="694">
        <v>1</v>
      </c>
      <c r="AA654" s="600">
        <v>0</v>
      </c>
      <c r="AB654" s="600">
        <v>8</v>
      </c>
      <c r="AC654" s="123">
        <v>8</v>
      </c>
      <c r="AD654" s="601">
        <v>52421</v>
      </c>
      <c r="AE654" s="601">
        <v>27166</v>
      </c>
      <c r="AF654" s="600">
        <v>1</v>
      </c>
      <c r="AG654" s="598">
        <v>0.125</v>
      </c>
      <c r="AH654" s="600">
        <v>3</v>
      </c>
      <c r="AI654" s="598" t="s">
        <v>519</v>
      </c>
      <c r="AJ654" s="598" t="s">
        <v>435</v>
      </c>
      <c r="AK654" s="600">
        <v>0</v>
      </c>
      <c r="AL654" s="598">
        <v>0</v>
      </c>
      <c r="AM654" s="600">
        <v>0</v>
      </c>
      <c r="AN654" s="598"/>
      <c r="AO654" s="600"/>
      <c r="AP654" s="598"/>
      <c r="AQ654" s="600"/>
      <c r="AR654" s="598"/>
      <c r="AS654" s="695">
        <v>52282</v>
      </c>
      <c r="AT654" s="600">
        <v>139</v>
      </c>
      <c r="AU654" s="602">
        <v>2.6516090879609316E-3</v>
      </c>
      <c r="AV654" s="601">
        <v>52421</v>
      </c>
      <c r="AW654" s="601">
        <v>77420</v>
      </c>
      <c r="AX654" s="598">
        <v>0.6770989408421596</v>
      </c>
      <c r="AY654" s="695">
        <v>52282</v>
      </c>
      <c r="AZ654" s="600">
        <v>139</v>
      </c>
      <c r="BA654" s="601">
        <v>52421</v>
      </c>
      <c r="BB654" s="601">
        <v>27065</v>
      </c>
      <c r="BC654" s="598">
        <v>0.51767338663402318</v>
      </c>
      <c r="BD654" s="600">
        <v>101</v>
      </c>
      <c r="BE654" s="598">
        <v>0.72661870503597126</v>
      </c>
      <c r="BF654" s="601">
        <v>27166</v>
      </c>
      <c r="BG654" s="598">
        <v>0.51822742793918464</v>
      </c>
      <c r="BH654" s="600">
        <v>231</v>
      </c>
      <c r="BI654" s="598">
        <v>8.5032761540160488E-3</v>
      </c>
      <c r="BJ654" s="600">
        <v>198</v>
      </c>
      <c r="BK654" s="600">
        <v>4</v>
      </c>
      <c r="BL654" s="600">
        <v>202</v>
      </c>
      <c r="BM654" s="598">
        <v>0.87445887445887449</v>
      </c>
      <c r="BN654" s="600">
        <v>63</v>
      </c>
      <c r="BO654" s="598">
        <v>2.3190753147316499E-3</v>
      </c>
      <c r="BP654" s="600">
        <v>381</v>
      </c>
      <c r="BQ654" s="598">
        <v>1.4024884046234263E-2</v>
      </c>
      <c r="BR654" s="601">
        <v>444</v>
      </c>
      <c r="BS654" s="598">
        <v>1.6343959360965912E-2</v>
      </c>
      <c r="BT654" s="600">
        <v>1</v>
      </c>
      <c r="BU654" s="598">
        <v>0.125</v>
      </c>
      <c r="BV654" s="600">
        <v>0</v>
      </c>
      <c r="BW654" s="598">
        <v>0</v>
      </c>
    </row>
    <row r="655" spans="1:75" s="4" customFormat="1" x14ac:dyDescent="0.2">
      <c r="A655" s="691" t="s">
        <v>290</v>
      </c>
      <c r="B655" s="691" t="s">
        <v>291</v>
      </c>
      <c r="C655" s="691" t="s">
        <v>292</v>
      </c>
      <c r="D655" s="691" t="s">
        <v>515</v>
      </c>
      <c r="E655" s="691" t="s">
        <v>504</v>
      </c>
      <c r="F655" s="691" t="s">
        <v>519</v>
      </c>
      <c r="G655" s="619" t="s">
        <v>920</v>
      </c>
      <c r="H655" s="720" t="s">
        <v>1109</v>
      </c>
      <c r="I655" s="720" t="s">
        <v>934</v>
      </c>
      <c r="J655" s="167"/>
      <c r="K655" s="692"/>
      <c r="L655" s="692"/>
      <c r="M655" s="693"/>
      <c r="N655" s="692"/>
      <c r="O655" s="692"/>
      <c r="P655" s="692"/>
      <c r="Q655" s="692"/>
      <c r="R655" s="692"/>
      <c r="S655" s="692"/>
      <c r="T655" s="692"/>
      <c r="U655" s="692"/>
      <c r="V655" s="692"/>
      <c r="W655" s="692"/>
      <c r="X655" s="692"/>
      <c r="Y655" s="633"/>
      <c r="Z655" s="694">
        <v>2</v>
      </c>
      <c r="AA655" s="600">
        <v>0</v>
      </c>
      <c r="AB655" s="600">
        <v>7</v>
      </c>
      <c r="AC655" s="123">
        <v>3.5</v>
      </c>
      <c r="AD655" s="601">
        <v>3780.5</v>
      </c>
      <c r="AE655" s="601">
        <v>1956</v>
      </c>
      <c r="AF655" s="600">
        <v>2</v>
      </c>
      <c r="AG655" s="598">
        <v>0.2857142857142857</v>
      </c>
      <c r="AH655" s="600">
        <v>0</v>
      </c>
      <c r="AI655" s="598"/>
      <c r="AJ655" s="598"/>
      <c r="AK655" s="600">
        <v>2</v>
      </c>
      <c r="AL655" s="598">
        <v>1</v>
      </c>
      <c r="AM655" s="600">
        <v>2</v>
      </c>
      <c r="AN655" s="598"/>
      <c r="AO655" s="600">
        <v>0</v>
      </c>
      <c r="AP655" s="598">
        <v>0</v>
      </c>
      <c r="AQ655" s="600">
        <v>0</v>
      </c>
      <c r="AR655" s="598">
        <v>0</v>
      </c>
      <c r="AS655" s="695">
        <v>7516</v>
      </c>
      <c r="AT655" s="600">
        <v>45</v>
      </c>
      <c r="AU655" s="602">
        <v>5.9515937045364368E-3</v>
      </c>
      <c r="AV655" s="601">
        <v>7561</v>
      </c>
      <c r="AW655" s="601">
        <v>11150</v>
      </c>
      <c r="AX655" s="598">
        <v>0.67811659192825113</v>
      </c>
      <c r="AY655" s="695">
        <v>7516</v>
      </c>
      <c r="AZ655" s="600">
        <v>45</v>
      </c>
      <c r="BA655" s="601">
        <v>7561</v>
      </c>
      <c r="BB655" s="601">
        <v>3877</v>
      </c>
      <c r="BC655" s="598">
        <v>0.51583288983501863</v>
      </c>
      <c r="BD655" s="600">
        <v>35</v>
      </c>
      <c r="BE655" s="598">
        <v>0.77777777777777779</v>
      </c>
      <c r="BF655" s="601">
        <v>3912</v>
      </c>
      <c r="BG655" s="598">
        <v>0.51739187938103426</v>
      </c>
      <c r="BH655" s="600">
        <v>38</v>
      </c>
      <c r="BI655" s="598">
        <v>9.7137014314928431E-3</v>
      </c>
      <c r="BJ655" s="600">
        <v>37</v>
      </c>
      <c r="BK655" s="600">
        <v>0</v>
      </c>
      <c r="BL655" s="600">
        <v>37</v>
      </c>
      <c r="BM655" s="598">
        <v>0.97368421052631582</v>
      </c>
      <c r="BN655" s="600">
        <v>2</v>
      </c>
      <c r="BO655" s="598">
        <v>5.1124744376278123E-4</v>
      </c>
      <c r="BP655" s="600">
        <v>71</v>
      </c>
      <c r="BQ655" s="598">
        <v>1.8149284253578733E-2</v>
      </c>
      <c r="BR655" s="601">
        <v>73</v>
      </c>
      <c r="BS655" s="598">
        <v>1.8660531697341512E-2</v>
      </c>
      <c r="BT655" s="600">
        <v>3</v>
      </c>
      <c r="BU655" s="598">
        <v>0.42857142857142855</v>
      </c>
      <c r="BV655" s="600">
        <v>1</v>
      </c>
      <c r="BW655" s="598">
        <v>0.5</v>
      </c>
    </row>
    <row r="656" spans="1:75" s="4" customFormat="1" x14ac:dyDescent="0.2">
      <c r="A656" s="691" t="s">
        <v>290</v>
      </c>
      <c r="B656" s="691" t="s">
        <v>291</v>
      </c>
      <c r="C656" s="691" t="s">
        <v>293</v>
      </c>
      <c r="D656" s="691" t="s">
        <v>515</v>
      </c>
      <c r="E656" s="691" t="s">
        <v>504</v>
      </c>
      <c r="F656" s="691" t="s">
        <v>519</v>
      </c>
      <c r="G656" s="619" t="s">
        <v>920</v>
      </c>
      <c r="H656" s="720" t="s">
        <v>1109</v>
      </c>
      <c r="I656" s="720" t="s">
        <v>934</v>
      </c>
      <c r="J656" s="167"/>
      <c r="K656" s="692"/>
      <c r="L656" s="692"/>
      <c r="M656" s="693"/>
      <c r="N656" s="692"/>
      <c r="O656" s="692"/>
      <c r="P656" s="692"/>
      <c r="Q656" s="692"/>
      <c r="R656" s="692"/>
      <c r="S656" s="692"/>
      <c r="T656" s="692"/>
      <c r="U656" s="692"/>
      <c r="V656" s="692"/>
      <c r="W656" s="692"/>
      <c r="X656" s="692"/>
      <c r="Y656" s="633"/>
      <c r="Z656" s="694">
        <v>3</v>
      </c>
      <c r="AA656" s="600">
        <v>0</v>
      </c>
      <c r="AB656" s="600">
        <v>6</v>
      </c>
      <c r="AC656" s="123">
        <v>2</v>
      </c>
      <c r="AD656" s="601">
        <v>4203.333333333333</v>
      </c>
      <c r="AE656" s="601">
        <v>2044</v>
      </c>
      <c r="AF656" s="600">
        <v>0</v>
      </c>
      <c r="AG656" s="598">
        <v>0</v>
      </c>
      <c r="AH656" s="600">
        <v>0</v>
      </c>
      <c r="AI656" s="598"/>
      <c r="AJ656" s="598"/>
      <c r="AK656" s="600">
        <v>0</v>
      </c>
      <c r="AL656" s="598">
        <v>0</v>
      </c>
      <c r="AM656" s="600">
        <v>0</v>
      </c>
      <c r="AN656" s="598"/>
      <c r="AO656" s="600">
        <v>0</v>
      </c>
      <c r="AP656" s="598">
        <v>0</v>
      </c>
      <c r="AQ656" s="600">
        <v>0</v>
      </c>
      <c r="AR656" s="598">
        <v>0</v>
      </c>
      <c r="AS656" s="695">
        <v>12603</v>
      </c>
      <c r="AT656" s="600">
        <v>7</v>
      </c>
      <c r="AU656" s="602">
        <v>5.5511498810467881E-4</v>
      </c>
      <c r="AV656" s="601">
        <v>12610</v>
      </c>
      <c r="AW656" s="601">
        <v>19050</v>
      </c>
      <c r="AX656" s="598">
        <v>0.66194225721784772</v>
      </c>
      <c r="AY656" s="695">
        <v>12603</v>
      </c>
      <c r="AZ656" s="600">
        <v>7</v>
      </c>
      <c r="BA656" s="601">
        <v>12610</v>
      </c>
      <c r="BB656" s="601">
        <v>6126</v>
      </c>
      <c r="BC656" s="598">
        <v>0.48607474410854556</v>
      </c>
      <c r="BD656" s="600">
        <v>6</v>
      </c>
      <c r="BE656" s="598">
        <v>0.8571428571428571</v>
      </c>
      <c r="BF656" s="601">
        <v>6132</v>
      </c>
      <c r="BG656" s="598">
        <v>0.48628072957969865</v>
      </c>
      <c r="BH656" s="600">
        <v>35</v>
      </c>
      <c r="BI656" s="598">
        <v>5.7077625570776253E-3</v>
      </c>
      <c r="BJ656" s="600">
        <v>30</v>
      </c>
      <c r="BK656" s="600">
        <v>0</v>
      </c>
      <c r="BL656" s="600">
        <v>30</v>
      </c>
      <c r="BM656" s="598">
        <v>0.8571428571428571</v>
      </c>
      <c r="BN656" s="600">
        <v>19</v>
      </c>
      <c r="BO656" s="598">
        <v>3.0984996738421394E-3</v>
      </c>
      <c r="BP656" s="600">
        <v>176</v>
      </c>
      <c r="BQ656" s="598">
        <v>2.8701891715590344E-2</v>
      </c>
      <c r="BR656" s="601">
        <v>195</v>
      </c>
      <c r="BS656" s="598">
        <v>3.1800391389432484E-2</v>
      </c>
      <c r="BT656" s="600">
        <v>1</v>
      </c>
      <c r="BU656" s="598">
        <v>0.16666666666666666</v>
      </c>
      <c r="BV656" s="600">
        <v>1</v>
      </c>
      <c r="BW656" s="598">
        <v>0.33333333333333331</v>
      </c>
    </row>
    <row r="657" spans="1:75" s="4" customFormat="1" x14ac:dyDescent="0.2">
      <c r="A657" s="691" t="s">
        <v>290</v>
      </c>
      <c r="B657" s="691" t="s">
        <v>291</v>
      </c>
      <c r="C657" s="691" t="s">
        <v>294</v>
      </c>
      <c r="D657" s="691" t="s">
        <v>515</v>
      </c>
      <c r="E657" s="691" t="s">
        <v>504</v>
      </c>
      <c r="F657" s="691" t="s">
        <v>519</v>
      </c>
      <c r="G657" s="619" t="s">
        <v>920</v>
      </c>
      <c r="H657" s="720" t="s">
        <v>1109</v>
      </c>
      <c r="I657" s="720" t="s">
        <v>934</v>
      </c>
      <c r="J657" s="167"/>
      <c r="K657" s="692"/>
      <c r="L657" s="692"/>
      <c r="M657" s="693"/>
      <c r="N657" s="692"/>
      <c r="O657" s="692"/>
      <c r="P657" s="692"/>
      <c r="Q657" s="692"/>
      <c r="R657" s="692"/>
      <c r="S657" s="692"/>
      <c r="T657" s="692"/>
      <c r="U657" s="692"/>
      <c r="V657" s="692"/>
      <c r="W657" s="692"/>
      <c r="X657" s="692"/>
      <c r="Y657" s="633"/>
      <c r="Z657" s="694">
        <v>2</v>
      </c>
      <c r="AA657" s="600">
        <v>0</v>
      </c>
      <c r="AB657" s="600">
        <v>6</v>
      </c>
      <c r="AC657" s="123">
        <v>3</v>
      </c>
      <c r="AD657" s="601">
        <v>3648.5</v>
      </c>
      <c r="AE657" s="601">
        <v>2025</v>
      </c>
      <c r="AF657" s="600">
        <v>1</v>
      </c>
      <c r="AG657" s="598">
        <v>0.16666666666666666</v>
      </c>
      <c r="AH657" s="600">
        <v>0</v>
      </c>
      <c r="AI657" s="598"/>
      <c r="AJ657" s="598"/>
      <c r="AK657" s="600">
        <v>1</v>
      </c>
      <c r="AL657" s="598">
        <v>0.5</v>
      </c>
      <c r="AM657" s="600">
        <v>1</v>
      </c>
      <c r="AN657" s="598"/>
      <c r="AO657" s="600">
        <v>0</v>
      </c>
      <c r="AP657" s="598">
        <v>0</v>
      </c>
      <c r="AQ657" s="600">
        <v>0</v>
      </c>
      <c r="AR657" s="598">
        <v>0</v>
      </c>
      <c r="AS657" s="695">
        <v>7264</v>
      </c>
      <c r="AT657" s="600">
        <v>33</v>
      </c>
      <c r="AU657" s="602">
        <v>4.5224064684116763E-3</v>
      </c>
      <c r="AV657" s="601">
        <v>7297</v>
      </c>
      <c r="AW657" s="601">
        <v>11100</v>
      </c>
      <c r="AX657" s="598">
        <v>0.65738738738738733</v>
      </c>
      <c r="AY657" s="695">
        <v>7264</v>
      </c>
      <c r="AZ657" s="600">
        <v>33</v>
      </c>
      <c r="BA657" s="601">
        <v>7297</v>
      </c>
      <c r="BB657" s="601">
        <v>4027</v>
      </c>
      <c r="BC657" s="598">
        <v>0.55437775330396477</v>
      </c>
      <c r="BD657" s="600">
        <v>23</v>
      </c>
      <c r="BE657" s="598">
        <v>0.69696969696969702</v>
      </c>
      <c r="BF657" s="601">
        <v>4050</v>
      </c>
      <c r="BG657" s="598">
        <v>0.55502261203234204</v>
      </c>
      <c r="BH657" s="600">
        <v>34</v>
      </c>
      <c r="BI657" s="598">
        <v>8.3950617283950618E-3</v>
      </c>
      <c r="BJ657" s="600">
        <v>28</v>
      </c>
      <c r="BK657" s="600">
        <v>2</v>
      </c>
      <c r="BL657" s="600">
        <v>30</v>
      </c>
      <c r="BM657" s="598">
        <v>0.88235294117647056</v>
      </c>
      <c r="BN657" s="600">
        <v>3</v>
      </c>
      <c r="BO657" s="598">
        <v>7.407407407407407E-4</v>
      </c>
      <c r="BP657" s="600">
        <v>90</v>
      </c>
      <c r="BQ657" s="598">
        <v>2.2222222222222223E-2</v>
      </c>
      <c r="BR657" s="601">
        <v>93</v>
      </c>
      <c r="BS657" s="598">
        <v>2.2962962962962963E-2</v>
      </c>
      <c r="BT657" s="600">
        <v>1</v>
      </c>
      <c r="BU657" s="598">
        <v>0.16666666666666666</v>
      </c>
      <c r="BV657" s="600">
        <v>0</v>
      </c>
      <c r="BW657" s="598">
        <v>0</v>
      </c>
    </row>
    <row r="658" spans="1:75" s="4" customFormat="1" x14ac:dyDescent="0.2">
      <c r="A658" s="691" t="s">
        <v>290</v>
      </c>
      <c r="B658" s="691" t="s">
        <v>291</v>
      </c>
      <c r="C658" s="691" t="s">
        <v>295</v>
      </c>
      <c r="D658" s="691" t="s">
        <v>515</v>
      </c>
      <c r="E658" s="691" t="s">
        <v>504</v>
      </c>
      <c r="F658" s="691" t="s">
        <v>519</v>
      </c>
      <c r="G658" s="619" t="s">
        <v>920</v>
      </c>
      <c r="H658" s="720" t="s">
        <v>1109</v>
      </c>
      <c r="I658" s="720" t="s">
        <v>934</v>
      </c>
      <c r="J658" s="167"/>
      <c r="K658" s="692"/>
      <c r="L658" s="692"/>
      <c r="M658" s="693"/>
      <c r="N658" s="692"/>
      <c r="O658" s="692"/>
      <c r="P658" s="692"/>
      <c r="Q658" s="692"/>
      <c r="R658" s="692"/>
      <c r="S658" s="692"/>
      <c r="T658" s="692"/>
      <c r="U658" s="692"/>
      <c r="V658" s="692"/>
      <c r="W658" s="692"/>
      <c r="X658" s="692"/>
      <c r="Y658" s="633"/>
      <c r="Z658" s="694">
        <v>1</v>
      </c>
      <c r="AA658" s="600">
        <v>0</v>
      </c>
      <c r="AB658" s="600">
        <v>5</v>
      </c>
      <c r="AC658" s="123">
        <v>5</v>
      </c>
      <c r="AD658" s="601">
        <v>3636</v>
      </c>
      <c r="AE658" s="601">
        <v>2042</v>
      </c>
      <c r="AF658" s="600">
        <v>1</v>
      </c>
      <c r="AG658" s="598">
        <v>0.2</v>
      </c>
      <c r="AH658" s="600">
        <v>2</v>
      </c>
      <c r="AI658" s="598"/>
      <c r="AJ658" s="598"/>
      <c r="AK658" s="600">
        <v>0</v>
      </c>
      <c r="AL658" s="598">
        <v>0</v>
      </c>
      <c r="AM658" s="600">
        <v>0</v>
      </c>
      <c r="AN658" s="598"/>
      <c r="AO658" s="600">
        <v>0</v>
      </c>
      <c r="AP658" s="598">
        <v>0</v>
      </c>
      <c r="AQ658" s="600">
        <v>0</v>
      </c>
      <c r="AR658" s="598">
        <v>0</v>
      </c>
      <c r="AS658" s="695">
        <v>3635</v>
      </c>
      <c r="AT658" s="695">
        <v>1</v>
      </c>
      <c r="AU658" s="602">
        <v>2.7502750275027501E-4</v>
      </c>
      <c r="AV658" s="601">
        <v>3636</v>
      </c>
      <c r="AW658" s="601">
        <v>5470</v>
      </c>
      <c r="AX658" s="598">
        <v>0.66471663619744059</v>
      </c>
      <c r="AY658" s="695">
        <v>3635</v>
      </c>
      <c r="AZ658" s="695">
        <v>1</v>
      </c>
      <c r="BA658" s="601">
        <v>3636</v>
      </c>
      <c r="BB658" s="601">
        <v>2041</v>
      </c>
      <c r="BC658" s="598">
        <v>0.56148555708390646</v>
      </c>
      <c r="BD658" s="600">
        <v>1</v>
      </c>
      <c r="BE658" s="598">
        <v>1</v>
      </c>
      <c r="BF658" s="601">
        <v>2042</v>
      </c>
      <c r="BG658" s="598">
        <v>0.56160616061606161</v>
      </c>
      <c r="BH658" s="600">
        <v>17</v>
      </c>
      <c r="BI658" s="598">
        <v>8.3251714005876595E-3</v>
      </c>
      <c r="BJ658" s="600">
        <v>13</v>
      </c>
      <c r="BK658" s="600">
        <v>0</v>
      </c>
      <c r="BL658" s="600">
        <v>13</v>
      </c>
      <c r="BM658" s="598">
        <v>0.76470588235294112</v>
      </c>
      <c r="BN658" s="600">
        <v>2</v>
      </c>
      <c r="BO658" s="598">
        <v>9.7943192948090111E-4</v>
      </c>
      <c r="BP658" s="600">
        <v>39</v>
      </c>
      <c r="BQ658" s="598">
        <v>1.9098922624877571E-2</v>
      </c>
      <c r="BR658" s="601">
        <v>41</v>
      </c>
      <c r="BS658" s="598">
        <v>2.0078354554358472E-2</v>
      </c>
      <c r="BT658" s="600">
        <v>2</v>
      </c>
      <c r="BU658" s="598">
        <v>0.4</v>
      </c>
      <c r="BV658" s="600">
        <v>1</v>
      </c>
      <c r="BW658" s="598">
        <v>1</v>
      </c>
    </row>
    <row r="659" spans="1:75" s="4" customFormat="1" x14ac:dyDescent="0.2">
      <c r="A659" s="691" t="s">
        <v>290</v>
      </c>
      <c r="B659" s="691" t="s">
        <v>291</v>
      </c>
      <c r="C659" s="691" t="s">
        <v>296</v>
      </c>
      <c r="D659" s="691" t="s">
        <v>515</v>
      </c>
      <c r="E659" s="691" t="s">
        <v>504</v>
      </c>
      <c r="F659" s="691" t="s">
        <v>519</v>
      </c>
      <c r="G659" s="619" t="s">
        <v>920</v>
      </c>
      <c r="H659" s="720" t="s">
        <v>1109</v>
      </c>
      <c r="I659" s="720" t="s">
        <v>934</v>
      </c>
      <c r="J659" s="167"/>
      <c r="K659" s="692"/>
      <c r="L659" s="692"/>
      <c r="M659" s="693"/>
      <c r="N659" s="692"/>
      <c r="O659" s="692"/>
      <c r="P659" s="692"/>
      <c r="Q659" s="692"/>
      <c r="R659" s="692"/>
      <c r="S659" s="692"/>
      <c r="T659" s="692"/>
      <c r="U659" s="692"/>
      <c r="V659" s="692"/>
      <c r="W659" s="692"/>
      <c r="X659" s="692"/>
      <c r="Y659" s="633"/>
      <c r="Z659" s="694">
        <v>4</v>
      </c>
      <c r="AA659" s="600">
        <v>0</v>
      </c>
      <c r="AB659" s="600">
        <v>16</v>
      </c>
      <c r="AC659" s="123">
        <v>4</v>
      </c>
      <c r="AD659" s="601">
        <v>4215.25</v>
      </c>
      <c r="AE659" s="601">
        <v>2103.25</v>
      </c>
      <c r="AF659" s="600">
        <v>3</v>
      </c>
      <c r="AG659" s="598">
        <v>0.1875</v>
      </c>
      <c r="AH659" s="600">
        <v>1</v>
      </c>
      <c r="AI659" s="598"/>
      <c r="AJ659" s="598"/>
      <c r="AK659" s="600">
        <v>2</v>
      </c>
      <c r="AL659" s="598">
        <v>0.5</v>
      </c>
      <c r="AM659" s="600">
        <v>2</v>
      </c>
      <c r="AN659" s="598"/>
      <c r="AO659" s="600">
        <v>0</v>
      </c>
      <c r="AP659" s="598">
        <v>0</v>
      </c>
      <c r="AQ659" s="600">
        <v>0</v>
      </c>
      <c r="AR659" s="598">
        <v>0</v>
      </c>
      <c r="AS659" s="695">
        <v>16843</v>
      </c>
      <c r="AT659" s="600">
        <v>18</v>
      </c>
      <c r="AU659" s="602">
        <v>1.0675523397188779E-3</v>
      </c>
      <c r="AV659" s="601">
        <v>16861</v>
      </c>
      <c r="AW659" s="601">
        <v>24400</v>
      </c>
      <c r="AX659" s="598">
        <v>0.69102459016393447</v>
      </c>
      <c r="AY659" s="695">
        <v>16843</v>
      </c>
      <c r="AZ659" s="600">
        <v>18</v>
      </c>
      <c r="BA659" s="601">
        <v>16861</v>
      </c>
      <c r="BB659" s="601">
        <v>8398</v>
      </c>
      <c r="BC659" s="598">
        <v>0.49860476162203882</v>
      </c>
      <c r="BD659" s="600">
        <v>15</v>
      </c>
      <c r="BE659" s="598">
        <v>0.83333333333333337</v>
      </c>
      <c r="BF659" s="601">
        <v>8413</v>
      </c>
      <c r="BG659" s="598">
        <v>0.49896210189193996</v>
      </c>
      <c r="BH659" s="600">
        <v>80</v>
      </c>
      <c r="BI659" s="598">
        <v>9.5090930702484248E-3</v>
      </c>
      <c r="BJ659" s="600">
        <v>74</v>
      </c>
      <c r="BK659" s="600">
        <v>1</v>
      </c>
      <c r="BL659" s="600">
        <v>75</v>
      </c>
      <c r="BM659" s="598">
        <v>0.9375</v>
      </c>
      <c r="BN659" s="600">
        <v>53</v>
      </c>
      <c r="BO659" s="598">
        <v>6.299774159039582E-3</v>
      </c>
      <c r="BP659" s="600">
        <v>269</v>
      </c>
      <c r="BQ659" s="598">
        <v>3.1974325448710331E-2</v>
      </c>
      <c r="BR659" s="601">
        <v>322</v>
      </c>
      <c r="BS659" s="598">
        <v>3.8274099607749912E-2</v>
      </c>
      <c r="BT659" s="600">
        <v>3</v>
      </c>
      <c r="BU659" s="598">
        <v>0.1875</v>
      </c>
      <c r="BV659" s="600">
        <v>1</v>
      </c>
      <c r="BW659" s="598">
        <v>0.25</v>
      </c>
    </row>
    <row r="660" spans="1:75" s="4" customFormat="1" x14ac:dyDescent="0.2">
      <c r="A660" s="691" t="s">
        <v>290</v>
      </c>
      <c r="B660" s="691" t="s">
        <v>291</v>
      </c>
      <c r="C660" s="691" t="s">
        <v>297</v>
      </c>
      <c r="D660" s="691" t="s">
        <v>515</v>
      </c>
      <c r="E660" s="691" t="s">
        <v>504</v>
      </c>
      <c r="F660" s="691" t="s">
        <v>519</v>
      </c>
      <c r="G660" s="619" t="s">
        <v>920</v>
      </c>
      <c r="H660" s="720" t="s">
        <v>1109</v>
      </c>
      <c r="I660" s="720" t="s">
        <v>934</v>
      </c>
      <c r="J660" s="167"/>
      <c r="K660" s="692"/>
      <c r="L660" s="692"/>
      <c r="M660" s="693"/>
      <c r="N660" s="692"/>
      <c r="O660" s="692"/>
      <c r="P660" s="692"/>
      <c r="Q660" s="692"/>
      <c r="R660" s="692"/>
      <c r="S660" s="692"/>
      <c r="T660" s="692"/>
      <c r="U660" s="692"/>
      <c r="V660" s="692"/>
      <c r="W660" s="692"/>
      <c r="X660" s="692"/>
      <c r="Y660" s="633"/>
      <c r="Z660" s="694">
        <v>1</v>
      </c>
      <c r="AA660" s="600">
        <v>0</v>
      </c>
      <c r="AB660" s="600">
        <v>4</v>
      </c>
      <c r="AC660" s="123">
        <v>4</v>
      </c>
      <c r="AD660" s="601">
        <v>4456</v>
      </c>
      <c r="AE660" s="601">
        <v>2617</v>
      </c>
      <c r="AF660" s="600">
        <v>0</v>
      </c>
      <c r="AG660" s="598">
        <v>0</v>
      </c>
      <c r="AH660" s="600">
        <v>0</v>
      </c>
      <c r="AI660" s="598"/>
      <c r="AJ660" s="598"/>
      <c r="AK660" s="600">
        <v>0</v>
      </c>
      <c r="AL660" s="598">
        <v>0</v>
      </c>
      <c r="AM660" s="600">
        <v>0</v>
      </c>
      <c r="AN660" s="598"/>
      <c r="AO660" s="600">
        <v>0</v>
      </c>
      <c r="AP660" s="598">
        <v>0</v>
      </c>
      <c r="AQ660" s="600">
        <v>0</v>
      </c>
      <c r="AR660" s="598">
        <v>0</v>
      </c>
      <c r="AS660" s="695">
        <v>4421</v>
      </c>
      <c r="AT660" s="600">
        <v>35</v>
      </c>
      <c r="AU660" s="602">
        <v>7.854578096947935E-3</v>
      </c>
      <c r="AV660" s="601">
        <v>4456</v>
      </c>
      <c r="AW660" s="601">
        <v>6250</v>
      </c>
      <c r="AX660" s="598">
        <v>0.71296000000000004</v>
      </c>
      <c r="AY660" s="695">
        <v>4421</v>
      </c>
      <c r="AZ660" s="600">
        <v>35</v>
      </c>
      <c r="BA660" s="601">
        <v>4456</v>
      </c>
      <c r="BB660" s="601">
        <v>2589</v>
      </c>
      <c r="BC660" s="598">
        <v>0.58561411445374345</v>
      </c>
      <c r="BD660" s="600">
        <v>28</v>
      </c>
      <c r="BE660" s="598">
        <v>0.8</v>
      </c>
      <c r="BF660" s="601">
        <v>2617</v>
      </c>
      <c r="BG660" s="598">
        <v>0.5872980251346499</v>
      </c>
      <c r="BH660" s="600">
        <v>27</v>
      </c>
      <c r="BI660" s="598">
        <v>1.0317157050057318E-2</v>
      </c>
      <c r="BJ660" s="600">
        <v>21</v>
      </c>
      <c r="BK660" s="600">
        <v>1</v>
      </c>
      <c r="BL660" s="600">
        <v>22</v>
      </c>
      <c r="BM660" s="598">
        <v>0.81481481481481477</v>
      </c>
      <c r="BN660" s="600">
        <v>4</v>
      </c>
      <c r="BO660" s="598">
        <v>1.5284677111196026E-3</v>
      </c>
      <c r="BP660" s="600">
        <v>118</v>
      </c>
      <c r="BQ660" s="598">
        <v>4.5089797478028278E-2</v>
      </c>
      <c r="BR660" s="601">
        <v>122</v>
      </c>
      <c r="BS660" s="598">
        <v>4.6618265189147877E-2</v>
      </c>
      <c r="BT660" s="600">
        <v>1</v>
      </c>
      <c r="BU660" s="598">
        <v>0.25</v>
      </c>
      <c r="BV660" s="600">
        <v>0</v>
      </c>
      <c r="BW660" s="598">
        <v>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00"/>
  <sheetViews>
    <sheetView workbookViewId="0">
      <pane xSplit="3" ySplit="1" topLeftCell="AL2" activePane="bottomRight" state="frozen"/>
      <selection pane="topRight" activeCell="E1" sqref="E1"/>
      <selection pane="bottomLeft" activeCell="A2" sqref="A2"/>
      <selection pane="bottomRight" activeCell="A19" sqref="A19:XFD19"/>
    </sheetView>
  </sheetViews>
  <sheetFormatPr defaultRowHeight="12.75" x14ac:dyDescent="0.2"/>
  <cols>
    <col min="1" max="1" width="35" style="709" bestFit="1" customWidth="1"/>
    <col min="2" max="2" width="48.42578125" style="690" bestFit="1" customWidth="1"/>
    <col min="3" max="3" width="7.85546875" style="690" bestFit="1" customWidth="1"/>
    <col min="4" max="4" width="9" style="690" bestFit="1" customWidth="1"/>
    <col min="5" max="5" width="6.42578125" style="690" bestFit="1" customWidth="1"/>
    <col min="6" max="9" width="9.140625" style="590"/>
    <col min="10" max="10" width="8.85546875" style="690" bestFit="1" customWidth="1"/>
    <col min="11" max="11" width="10.140625" style="690" customWidth="1"/>
    <col min="12" max="12" width="12.28515625" style="710" customWidth="1"/>
    <col min="13" max="14" width="9.140625" style="690"/>
    <col min="15" max="15" width="6" style="690" bestFit="1" customWidth="1"/>
    <col min="16" max="16" width="6.140625" style="690" bestFit="1" customWidth="1"/>
    <col min="17" max="17" width="16" style="690" bestFit="1" customWidth="1"/>
    <col min="18" max="20" width="10.85546875" style="690" bestFit="1" customWidth="1"/>
    <col min="21" max="21" width="10" style="711" bestFit="1" customWidth="1"/>
    <col min="22" max="22" width="9.5703125" style="712" customWidth="1"/>
    <col min="23" max="23" width="11.140625" style="712" customWidth="1"/>
    <col min="24" max="24" width="11.42578125" style="712" customWidth="1"/>
    <col min="29" max="29" width="9.140625" style="621"/>
    <col min="34" max="34" width="9.140625" style="621"/>
    <col min="36" max="36" width="9.140625" style="621"/>
    <col min="38" max="38" width="9.140625" style="621"/>
    <col min="40" max="40" width="9.140625" style="621"/>
    <col min="43" max="43" width="9.140625" style="621"/>
    <col min="46" max="46" width="9.140625" style="621"/>
    <col min="51" max="51" width="9.140625" style="621"/>
    <col min="53" max="53" width="9.140625" style="621"/>
    <col min="55" max="55" width="9.140625" style="621"/>
    <col min="57" max="57" width="9.140625" style="621"/>
    <col min="61" max="61" width="9.140625" style="621"/>
    <col min="63" max="63" width="9.140625" style="621"/>
    <col min="65" max="65" width="9.140625" style="621"/>
    <col min="67" max="67" width="9.140625" style="621"/>
    <col min="69" max="69" width="9.140625" style="621"/>
    <col min="71" max="71" width="9.140625" style="621"/>
  </cols>
  <sheetData>
    <row r="1" spans="1:71" ht="76.5" x14ac:dyDescent="0.2">
      <c r="A1" s="368" t="s">
        <v>771</v>
      </c>
      <c r="B1" s="368" t="s">
        <v>468</v>
      </c>
      <c r="C1" s="368" t="s">
        <v>298</v>
      </c>
      <c r="D1" s="682" t="s">
        <v>495</v>
      </c>
      <c r="E1" s="368" t="s">
        <v>499</v>
      </c>
      <c r="F1" s="581" t="s">
        <v>313</v>
      </c>
      <c r="G1" s="581" t="s">
        <v>1111</v>
      </c>
      <c r="H1" s="581" t="s">
        <v>933</v>
      </c>
      <c r="I1" s="581" t="s">
        <v>938</v>
      </c>
      <c r="J1" s="368" t="s">
        <v>1191</v>
      </c>
      <c r="K1" s="368" t="s">
        <v>1192</v>
      </c>
      <c r="L1" s="370" t="s">
        <v>300</v>
      </c>
      <c r="M1" s="368" t="s">
        <v>1193</v>
      </c>
      <c r="N1" s="368" t="s">
        <v>301</v>
      </c>
      <c r="O1" s="368" t="s">
        <v>1194</v>
      </c>
      <c r="P1" s="368" t="s">
        <v>302</v>
      </c>
      <c r="Q1" s="368" t="s">
        <v>303</v>
      </c>
      <c r="R1" s="368" t="s">
        <v>304</v>
      </c>
      <c r="S1" s="368" t="s">
        <v>305</v>
      </c>
      <c r="T1" s="368" t="s">
        <v>306</v>
      </c>
      <c r="U1" s="683" t="s">
        <v>469</v>
      </c>
      <c r="V1" s="684" t="s">
        <v>307</v>
      </c>
      <c r="W1" s="684" t="s">
        <v>470</v>
      </c>
      <c r="X1" s="684" t="s">
        <v>308</v>
      </c>
      <c r="Y1" s="894" t="s">
        <v>299</v>
      </c>
      <c r="Z1" s="894" t="s">
        <v>322</v>
      </c>
      <c r="AA1" s="894" t="s">
        <v>1198</v>
      </c>
      <c r="AB1" s="894" t="s">
        <v>1199</v>
      </c>
      <c r="AC1" s="918" t="s">
        <v>1200</v>
      </c>
      <c r="AD1" s="894" t="s">
        <v>1201</v>
      </c>
      <c r="AE1" s="894" t="s">
        <v>1202</v>
      </c>
      <c r="AF1" s="894" t="s">
        <v>309</v>
      </c>
      <c r="AG1" s="894" t="s">
        <v>1117</v>
      </c>
      <c r="AH1" s="918" t="s">
        <v>1116</v>
      </c>
      <c r="AI1" s="894" t="s">
        <v>311</v>
      </c>
      <c r="AJ1" s="918" t="s">
        <v>312</v>
      </c>
      <c r="AK1" s="894" t="s">
        <v>1203</v>
      </c>
      <c r="AL1" s="918" t="s">
        <v>1204</v>
      </c>
      <c r="AM1" s="894" t="s">
        <v>1205</v>
      </c>
      <c r="AN1" s="918" t="s">
        <v>1206</v>
      </c>
      <c r="AO1" s="894" t="s">
        <v>489</v>
      </c>
      <c r="AP1" s="894" t="s">
        <v>477</v>
      </c>
      <c r="AQ1" s="918" t="s">
        <v>478</v>
      </c>
      <c r="AR1" s="894" t="s">
        <v>479</v>
      </c>
      <c r="AS1" s="894" t="s">
        <v>1207</v>
      </c>
      <c r="AT1" s="918" t="s">
        <v>480</v>
      </c>
      <c r="AU1" s="894" t="s">
        <v>490</v>
      </c>
      <c r="AV1" s="894" t="s">
        <v>481</v>
      </c>
      <c r="AW1" s="894" t="s">
        <v>482</v>
      </c>
      <c r="AX1" s="894" t="s">
        <v>483</v>
      </c>
      <c r="AY1" s="918" t="s">
        <v>484</v>
      </c>
      <c r="AZ1" s="894" t="s">
        <v>485</v>
      </c>
      <c r="BA1" s="918" t="s">
        <v>486</v>
      </c>
      <c r="BB1" s="894" t="s">
        <v>487</v>
      </c>
      <c r="BC1" s="918" t="s">
        <v>488</v>
      </c>
      <c r="BD1" s="894" t="s">
        <v>1208</v>
      </c>
      <c r="BE1" s="918" t="s">
        <v>1209</v>
      </c>
      <c r="BF1" s="894" t="s">
        <v>475</v>
      </c>
      <c r="BG1" s="894" t="s">
        <v>476</v>
      </c>
      <c r="BH1" s="894" t="s">
        <v>491</v>
      </c>
      <c r="BI1" s="918" t="s">
        <v>492</v>
      </c>
      <c r="BJ1" s="894" t="s">
        <v>493</v>
      </c>
      <c r="BK1" s="918" t="s">
        <v>494</v>
      </c>
      <c r="BL1" s="894" t="s">
        <v>471</v>
      </c>
      <c r="BM1" s="918" t="s">
        <v>472</v>
      </c>
      <c r="BN1" s="894" t="s">
        <v>473</v>
      </c>
      <c r="BO1" s="918" t="s">
        <v>474</v>
      </c>
      <c r="BP1" s="894" t="s">
        <v>497</v>
      </c>
      <c r="BQ1" s="918" t="s">
        <v>496</v>
      </c>
      <c r="BR1" s="894" t="s">
        <v>942</v>
      </c>
      <c r="BS1" s="918" t="s">
        <v>943</v>
      </c>
    </row>
    <row r="2" spans="1:71" s="4" customFormat="1" x14ac:dyDescent="0.2">
      <c r="A2" s="691" t="s">
        <v>500</v>
      </c>
      <c r="B2" s="691" t="s">
        <v>508</v>
      </c>
      <c r="C2" s="691" t="s">
        <v>515</v>
      </c>
      <c r="D2" s="691" t="s">
        <v>504</v>
      </c>
      <c r="E2" s="691" t="s">
        <v>505</v>
      </c>
      <c r="F2" s="895" t="s">
        <v>314</v>
      </c>
      <c r="G2" s="591" t="s">
        <v>1109</v>
      </c>
      <c r="H2" s="591" t="s">
        <v>934</v>
      </c>
      <c r="I2" s="591"/>
      <c r="J2" s="692"/>
      <c r="K2" s="692"/>
      <c r="L2" s="693"/>
      <c r="M2" s="692"/>
      <c r="N2" s="692"/>
      <c r="O2" s="692"/>
      <c r="P2" s="692"/>
      <c r="Q2" s="692"/>
      <c r="R2" s="692"/>
      <c r="S2" s="692"/>
      <c r="T2" s="692"/>
      <c r="U2" s="633" t="s">
        <v>1094</v>
      </c>
      <c r="V2" s="694">
        <v>12</v>
      </c>
      <c r="W2" s="600">
        <v>2</v>
      </c>
      <c r="X2" s="600">
        <v>15</v>
      </c>
      <c r="Y2" s="4">
        <v>1.25</v>
      </c>
      <c r="Z2" s="4">
        <v>1670.8333333333333</v>
      </c>
      <c r="AA2" s="4">
        <v>724.91666666666663</v>
      </c>
      <c r="AB2" s="4">
        <v>9</v>
      </c>
      <c r="AC2" s="892">
        <v>0.6</v>
      </c>
      <c r="AD2" s="4">
        <v>0</v>
      </c>
      <c r="AG2" s="4">
        <v>9</v>
      </c>
      <c r="AH2" s="892">
        <v>0.75</v>
      </c>
      <c r="AI2" s="4">
        <v>10</v>
      </c>
      <c r="AJ2" s="892">
        <v>0.76923076923076927</v>
      </c>
      <c r="AK2" s="4">
        <v>0</v>
      </c>
      <c r="AL2" s="892">
        <v>0</v>
      </c>
      <c r="AM2" s="4">
        <v>0</v>
      </c>
      <c r="AN2" s="892">
        <v>0</v>
      </c>
      <c r="AO2" s="4">
        <v>20042</v>
      </c>
      <c r="AP2" s="4">
        <v>8</v>
      </c>
      <c r="AQ2" s="892">
        <v>3.9900249376558606E-4</v>
      </c>
      <c r="AR2" s="4">
        <v>20050</v>
      </c>
      <c r="AS2" s="4">
        <v>28410</v>
      </c>
      <c r="AT2" s="892">
        <v>0.70573741640267507</v>
      </c>
      <c r="AU2" s="4">
        <v>17061</v>
      </c>
      <c r="AV2" s="4">
        <v>6</v>
      </c>
      <c r="AW2" s="4">
        <v>17067</v>
      </c>
      <c r="AX2" s="4">
        <v>8695</v>
      </c>
      <c r="AY2" s="892">
        <v>0.50964187327823696</v>
      </c>
      <c r="AZ2" s="4">
        <v>4</v>
      </c>
      <c r="BA2" s="892">
        <v>0.66666666666666663</v>
      </c>
      <c r="BB2" s="4">
        <v>8699</v>
      </c>
      <c r="BC2" s="892">
        <v>0.50969707622897986</v>
      </c>
      <c r="BD2" s="4">
        <v>21</v>
      </c>
      <c r="BE2" s="892">
        <v>2.4140705828256124E-3</v>
      </c>
      <c r="BF2" s="4">
        <v>17</v>
      </c>
      <c r="BG2" s="4">
        <v>1</v>
      </c>
      <c r="BH2" s="4">
        <v>18</v>
      </c>
      <c r="BI2" s="892">
        <v>0.8571428571428571</v>
      </c>
      <c r="BJ2" s="4">
        <v>6</v>
      </c>
      <c r="BK2" s="892">
        <v>6.8973445223588915E-4</v>
      </c>
      <c r="BL2" s="4">
        <v>96</v>
      </c>
      <c r="BM2" s="892">
        <v>1.1035751235774226E-2</v>
      </c>
      <c r="BN2" s="4">
        <v>102</v>
      </c>
      <c r="BO2" s="892">
        <v>1.1725485688010117E-2</v>
      </c>
      <c r="BP2" s="4">
        <v>2</v>
      </c>
      <c r="BQ2" s="892">
        <v>0.13333333333333333</v>
      </c>
      <c r="BR2" s="4">
        <v>2</v>
      </c>
      <c r="BS2" s="892">
        <v>0.16666666666666666</v>
      </c>
    </row>
    <row r="3" spans="1:71" s="4" customFormat="1" x14ac:dyDescent="0.2">
      <c r="A3" s="691" t="s">
        <v>500</v>
      </c>
      <c r="B3" s="691" t="s">
        <v>508</v>
      </c>
      <c r="C3" s="691" t="s">
        <v>509</v>
      </c>
      <c r="D3" s="691" t="s">
        <v>504</v>
      </c>
      <c r="E3" s="691" t="s">
        <v>505</v>
      </c>
      <c r="F3" s="895" t="s">
        <v>314</v>
      </c>
      <c r="G3" s="591" t="s">
        <v>1109</v>
      </c>
      <c r="H3" s="591" t="s">
        <v>934</v>
      </c>
      <c r="I3" s="591"/>
      <c r="J3" s="692" t="s">
        <v>1211</v>
      </c>
      <c r="K3" s="692"/>
      <c r="L3" s="721" t="s">
        <v>1212</v>
      </c>
      <c r="M3" s="692" t="s">
        <v>1213</v>
      </c>
      <c r="N3" s="696" t="s">
        <v>501</v>
      </c>
      <c r="O3" s="692" t="s">
        <v>1211</v>
      </c>
      <c r="P3" s="692"/>
      <c r="Q3" s="692" t="s">
        <v>1214</v>
      </c>
      <c r="R3" s="696">
        <v>20055</v>
      </c>
      <c r="S3" s="696">
        <v>183</v>
      </c>
      <c r="T3" s="696">
        <v>37</v>
      </c>
      <c r="U3" s="692" t="s">
        <v>510</v>
      </c>
      <c r="V3" s="694">
        <v>1</v>
      </c>
      <c r="W3" s="600">
        <v>1</v>
      </c>
      <c r="X3" s="600">
        <v>1</v>
      </c>
      <c r="Y3" s="4">
        <v>1</v>
      </c>
      <c r="Z3" s="4">
        <v>20055</v>
      </c>
      <c r="AB3" s="4">
        <v>1</v>
      </c>
      <c r="AC3" s="892">
        <v>1</v>
      </c>
      <c r="AD3" s="4">
        <v>0</v>
      </c>
      <c r="AE3" s="4" t="s">
        <v>1215</v>
      </c>
      <c r="AF3" s="4" t="s">
        <v>510</v>
      </c>
      <c r="AG3" s="4">
        <v>1</v>
      </c>
      <c r="AH3" s="892">
        <v>1</v>
      </c>
      <c r="AI3" s="4">
        <v>1</v>
      </c>
      <c r="AJ3" s="892"/>
      <c r="AL3" s="892"/>
      <c r="AN3" s="892"/>
      <c r="AO3" s="4">
        <v>20042</v>
      </c>
      <c r="AP3" s="4">
        <v>13</v>
      </c>
      <c r="AQ3" s="892">
        <v>6.4821740214410369E-4</v>
      </c>
      <c r="AR3" s="4">
        <v>20055</v>
      </c>
      <c r="AS3" s="4">
        <v>28410</v>
      </c>
      <c r="AT3" s="892">
        <v>0.70591341077085534</v>
      </c>
      <c r="AY3" s="892"/>
      <c r="BA3" s="892"/>
      <c r="BC3" s="892"/>
      <c r="BD3" s="4" t="s">
        <v>323</v>
      </c>
      <c r="BE3" s="892"/>
      <c r="BI3" s="892"/>
      <c r="BK3" s="892"/>
      <c r="BM3" s="892"/>
      <c r="BO3" s="892"/>
      <c r="BP3" s="4">
        <v>0</v>
      </c>
      <c r="BQ3" s="892">
        <v>0</v>
      </c>
      <c r="BR3" s="4">
        <v>0</v>
      </c>
      <c r="BS3" s="892">
        <v>0</v>
      </c>
    </row>
    <row r="4" spans="1:71" s="4" customFormat="1" x14ac:dyDescent="0.2">
      <c r="A4" s="691" t="s">
        <v>1216</v>
      </c>
      <c r="B4" s="691" t="s">
        <v>1228</v>
      </c>
      <c r="C4" s="691" t="s">
        <v>527</v>
      </c>
      <c r="D4" s="691" t="s">
        <v>504</v>
      </c>
      <c r="E4" s="691" t="s">
        <v>519</v>
      </c>
      <c r="F4" s="591" t="s">
        <v>315</v>
      </c>
      <c r="G4" s="591" t="s">
        <v>1110</v>
      </c>
      <c r="H4" s="591" t="s">
        <v>935</v>
      </c>
      <c r="I4" s="591" t="s">
        <v>936</v>
      </c>
      <c r="J4" s="692"/>
      <c r="K4" s="692"/>
      <c r="L4" s="693"/>
      <c r="M4" s="692"/>
      <c r="N4" s="692"/>
      <c r="O4" s="692"/>
      <c r="P4" s="692"/>
      <c r="Q4" s="692"/>
      <c r="R4" s="692"/>
      <c r="S4" s="692"/>
      <c r="T4" s="692"/>
      <c r="U4" s="633" t="s">
        <v>1090</v>
      </c>
      <c r="V4" s="694">
        <v>19</v>
      </c>
      <c r="W4" s="600">
        <v>0</v>
      </c>
      <c r="X4" s="600">
        <v>70</v>
      </c>
      <c r="Y4" s="4">
        <v>3.6842105263157894</v>
      </c>
      <c r="Z4" s="4">
        <v>15024.736842105263</v>
      </c>
      <c r="AA4" s="4">
        <v>5958.3157894736842</v>
      </c>
      <c r="AB4" s="4">
        <v>14</v>
      </c>
      <c r="AC4" s="892">
        <v>0.2</v>
      </c>
      <c r="AD4" s="4">
        <v>2</v>
      </c>
      <c r="AG4" s="4">
        <v>10</v>
      </c>
      <c r="AH4" s="892">
        <v>0.52631578947368418</v>
      </c>
      <c r="AI4" s="4">
        <v>10</v>
      </c>
      <c r="AJ4" s="892">
        <v>0.5</v>
      </c>
      <c r="AK4" s="4">
        <v>5</v>
      </c>
      <c r="AL4" s="892">
        <v>7.1428571428571425E-2</v>
      </c>
      <c r="AM4" s="4">
        <v>1</v>
      </c>
      <c r="AN4" s="892">
        <v>5.2631578947368418E-2</v>
      </c>
      <c r="AO4" s="4">
        <v>284691</v>
      </c>
      <c r="AP4" s="4">
        <v>779</v>
      </c>
      <c r="AQ4" s="892">
        <v>2.7288331523452553E-3</v>
      </c>
      <c r="AR4" s="4">
        <v>285470</v>
      </c>
      <c r="AS4" s="4">
        <v>433270</v>
      </c>
      <c r="AT4" s="892">
        <v>0.65887321993214398</v>
      </c>
      <c r="AU4" s="4">
        <v>284691</v>
      </c>
      <c r="AV4" s="4">
        <v>779</v>
      </c>
      <c r="AW4" s="4">
        <v>285470</v>
      </c>
      <c r="AX4" s="4">
        <v>112633</v>
      </c>
      <c r="AY4" s="892">
        <v>0.39563245764706295</v>
      </c>
      <c r="AZ4" s="4">
        <v>575</v>
      </c>
      <c r="BA4" s="892">
        <v>0.73812580231065472</v>
      </c>
      <c r="BB4" s="4">
        <v>113208</v>
      </c>
      <c r="BC4" s="892">
        <v>0.39656706484043858</v>
      </c>
      <c r="BD4" s="4">
        <v>1174</v>
      </c>
      <c r="BE4" s="892">
        <v>1.0370291852165925E-2</v>
      </c>
      <c r="BF4" s="4">
        <v>731</v>
      </c>
      <c r="BG4" s="4">
        <v>37</v>
      </c>
      <c r="BH4" s="4">
        <v>768</v>
      </c>
      <c r="BI4" s="892">
        <v>0.65417376490630319</v>
      </c>
      <c r="BJ4" s="4">
        <v>330</v>
      </c>
      <c r="BK4" s="892">
        <v>2.91498834004664E-3</v>
      </c>
      <c r="BL4" s="4">
        <v>8202</v>
      </c>
      <c r="BM4" s="892">
        <v>7.2450710197159207E-2</v>
      </c>
      <c r="BN4" s="4">
        <v>8532</v>
      </c>
      <c r="BO4" s="892">
        <v>7.5365698537205858E-2</v>
      </c>
      <c r="BP4" s="4">
        <v>26</v>
      </c>
      <c r="BQ4" s="892">
        <v>0.37142857142857144</v>
      </c>
      <c r="BR4" s="4">
        <v>7</v>
      </c>
      <c r="BS4" s="892">
        <v>0.36842105263157893</v>
      </c>
    </row>
    <row r="5" spans="1:71" s="4" customFormat="1" x14ac:dyDescent="0.2">
      <c r="A5" s="691" t="s">
        <v>1216</v>
      </c>
      <c r="B5" s="691" t="s">
        <v>1228</v>
      </c>
      <c r="C5" s="691" t="s">
        <v>509</v>
      </c>
      <c r="D5" s="691" t="s">
        <v>504</v>
      </c>
      <c r="E5" s="691" t="s">
        <v>519</v>
      </c>
      <c r="F5" s="591" t="s">
        <v>315</v>
      </c>
      <c r="G5" s="591" t="s">
        <v>1110</v>
      </c>
      <c r="H5" s="591" t="s">
        <v>935</v>
      </c>
      <c r="I5" s="591" t="s">
        <v>936</v>
      </c>
      <c r="J5" s="692" t="s">
        <v>1213</v>
      </c>
      <c r="K5" s="722" t="s">
        <v>1229</v>
      </c>
      <c r="L5" s="693">
        <v>0.8340277777777777</v>
      </c>
      <c r="M5" s="692" t="s">
        <v>1211</v>
      </c>
      <c r="N5" s="692"/>
      <c r="O5" s="692" t="s">
        <v>1211</v>
      </c>
      <c r="P5" s="692"/>
      <c r="Q5" s="692" t="s">
        <v>1217</v>
      </c>
      <c r="R5" s="696">
        <v>285796</v>
      </c>
      <c r="S5" s="696">
        <v>4597</v>
      </c>
      <c r="T5" s="696" t="s">
        <v>438</v>
      </c>
      <c r="U5" s="633"/>
      <c r="V5" s="694">
        <v>1</v>
      </c>
      <c r="W5" s="600">
        <v>0</v>
      </c>
      <c r="X5" s="600">
        <v>15</v>
      </c>
      <c r="Y5" s="4">
        <v>15</v>
      </c>
      <c r="Z5" s="4">
        <v>285470</v>
      </c>
      <c r="AA5" s="4">
        <v>113208</v>
      </c>
      <c r="AB5" s="4">
        <v>2</v>
      </c>
      <c r="AC5" s="892">
        <v>0.13333333333333333</v>
      </c>
      <c r="AD5" s="4">
        <v>2</v>
      </c>
      <c r="AE5" s="4" t="s">
        <v>519</v>
      </c>
      <c r="AF5" s="4" t="s">
        <v>435</v>
      </c>
      <c r="AG5" s="4">
        <v>0</v>
      </c>
      <c r="AH5" s="892">
        <v>0</v>
      </c>
      <c r="AI5" s="4">
        <v>0</v>
      </c>
      <c r="AJ5" s="892"/>
      <c r="AL5" s="892"/>
      <c r="AN5" s="892"/>
      <c r="AO5" s="4">
        <v>284691</v>
      </c>
      <c r="AP5" s="4">
        <v>779</v>
      </c>
      <c r="AQ5" s="892">
        <v>2.7288331523452553E-3</v>
      </c>
      <c r="AR5" s="4">
        <v>285470</v>
      </c>
      <c r="AS5" s="4">
        <v>433270</v>
      </c>
      <c r="AT5" s="892">
        <v>0.65887321993214398</v>
      </c>
      <c r="AU5" s="4">
        <v>284691</v>
      </c>
      <c r="AV5" s="4">
        <v>779</v>
      </c>
      <c r="AW5" s="4">
        <v>285470</v>
      </c>
      <c r="AX5" s="4">
        <v>112622</v>
      </c>
      <c r="AY5" s="892">
        <v>0.39559381926369291</v>
      </c>
      <c r="AZ5" s="4">
        <v>586</v>
      </c>
      <c r="BA5" s="892">
        <v>0.75224646983311938</v>
      </c>
      <c r="BB5" s="4">
        <v>113208</v>
      </c>
      <c r="BC5" s="892">
        <v>0.39656706484043858</v>
      </c>
      <c r="BD5" s="4">
        <v>1174</v>
      </c>
      <c r="BE5" s="892">
        <v>1.0370291852165925E-2</v>
      </c>
      <c r="BF5" s="4">
        <v>731</v>
      </c>
      <c r="BG5" s="4">
        <v>38</v>
      </c>
      <c r="BH5" s="4">
        <v>769</v>
      </c>
      <c r="BI5" s="892">
        <v>0.65502555366269166</v>
      </c>
      <c r="BJ5" s="4">
        <v>340</v>
      </c>
      <c r="BK5" s="892">
        <v>3.0033213200480529E-3</v>
      </c>
      <c r="BL5" s="4">
        <v>1449</v>
      </c>
      <c r="BM5" s="892">
        <v>1.2799448802204792E-2</v>
      </c>
      <c r="BN5" s="4">
        <v>1789</v>
      </c>
      <c r="BO5" s="892">
        <v>1.5802770122252844E-2</v>
      </c>
      <c r="BP5" s="4">
        <v>4</v>
      </c>
      <c r="BQ5" s="892">
        <v>0.26666666666666666</v>
      </c>
      <c r="BR5" s="4">
        <v>0</v>
      </c>
      <c r="BS5" s="892">
        <v>0</v>
      </c>
    </row>
    <row r="6" spans="1:71" s="4" customFormat="1" x14ac:dyDescent="0.2">
      <c r="A6" s="691" t="s">
        <v>1237</v>
      </c>
      <c r="B6" s="691" t="s">
        <v>1238</v>
      </c>
      <c r="C6" s="691" t="s">
        <v>528</v>
      </c>
      <c r="D6" s="691" t="s">
        <v>504</v>
      </c>
      <c r="E6" s="691" t="s">
        <v>519</v>
      </c>
      <c r="F6" s="591" t="s">
        <v>315</v>
      </c>
      <c r="G6" s="591" t="s">
        <v>937</v>
      </c>
      <c r="H6" s="591" t="s">
        <v>937</v>
      </c>
      <c r="I6" s="591"/>
      <c r="J6" s="692" t="s">
        <v>1213</v>
      </c>
      <c r="K6" s="722" t="s">
        <v>1240</v>
      </c>
      <c r="L6" s="693">
        <v>0.66736111111111107</v>
      </c>
      <c r="M6" s="692" t="s">
        <v>1211</v>
      </c>
      <c r="N6" s="692"/>
      <c r="O6" s="692" t="s">
        <v>1211</v>
      </c>
      <c r="P6" s="692"/>
      <c r="Q6" s="692" t="s">
        <v>1217</v>
      </c>
      <c r="R6" s="692"/>
      <c r="S6" s="692"/>
      <c r="T6" s="692"/>
      <c r="U6" s="633" t="s">
        <v>1101</v>
      </c>
      <c r="V6" s="694">
        <v>13</v>
      </c>
      <c r="W6" s="600">
        <v>0</v>
      </c>
      <c r="X6" s="600">
        <v>41</v>
      </c>
      <c r="Y6" s="4">
        <v>3.1538461538461537</v>
      </c>
      <c r="Z6" s="4">
        <v>69401.846153846156</v>
      </c>
      <c r="AA6" s="4">
        <v>26604.846153846152</v>
      </c>
      <c r="AB6" s="4">
        <v>11</v>
      </c>
      <c r="AC6" s="892">
        <v>0.26829268292682928</v>
      </c>
      <c r="AG6" s="4">
        <v>9</v>
      </c>
      <c r="AH6" s="892">
        <v>0.69230769230769229</v>
      </c>
      <c r="AJ6" s="892"/>
      <c r="AL6" s="892"/>
      <c r="AN6" s="892"/>
      <c r="AO6" s="4">
        <v>901857</v>
      </c>
      <c r="AP6" s="4">
        <v>367</v>
      </c>
      <c r="AQ6" s="892">
        <v>4.0677259749241873E-4</v>
      </c>
      <c r="AR6" s="4">
        <v>902224</v>
      </c>
      <c r="AS6" s="4">
        <v>1394000</v>
      </c>
      <c r="AT6" s="892">
        <v>0.64721951219512197</v>
      </c>
      <c r="AU6" s="4">
        <v>901857</v>
      </c>
      <c r="AV6" s="4">
        <v>367</v>
      </c>
      <c r="AW6" s="4">
        <v>902224</v>
      </c>
      <c r="AX6" s="4">
        <v>345618</v>
      </c>
      <c r="AY6" s="892">
        <v>0.38322927027233805</v>
      </c>
      <c r="AZ6" s="4">
        <v>245</v>
      </c>
      <c r="BA6" s="892">
        <v>0.66757493188010897</v>
      </c>
      <c r="BB6" s="4">
        <v>345863</v>
      </c>
      <c r="BC6" s="892">
        <v>0.38334493429569599</v>
      </c>
      <c r="BD6" s="4">
        <v>2799</v>
      </c>
      <c r="BE6" s="892">
        <v>8.092799750190104E-3</v>
      </c>
      <c r="BF6" s="4">
        <v>1853</v>
      </c>
      <c r="BG6" s="4">
        <v>22</v>
      </c>
      <c r="BH6" s="4">
        <v>2222</v>
      </c>
      <c r="BI6" s="892">
        <v>0.79385494819578417</v>
      </c>
      <c r="BJ6" s="4">
        <v>1363</v>
      </c>
      <c r="BK6" s="892">
        <v>3.9408667593816048E-3</v>
      </c>
      <c r="BL6" s="4">
        <v>28905</v>
      </c>
      <c r="BM6" s="892">
        <v>8.3573553690334035E-2</v>
      </c>
      <c r="BN6" s="4">
        <v>30268</v>
      </c>
      <c r="BO6" s="892">
        <v>8.7514420449715635E-2</v>
      </c>
      <c r="BP6" s="4">
        <v>13</v>
      </c>
      <c r="BQ6" s="892">
        <v>0.31707317073170732</v>
      </c>
      <c r="BR6" s="4">
        <v>6</v>
      </c>
      <c r="BS6" s="892">
        <v>0.46153846153846156</v>
      </c>
    </row>
    <row r="7" spans="1:71" s="4" customFormat="1" x14ac:dyDescent="0.2">
      <c r="A7" s="691" t="s">
        <v>530</v>
      </c>
      <c r="B7" s="691" t="s">
        <v>531</v>
      </c>
      <c r="C7" s="691" t="s">
        <v>528</v>
      </c>
      <c r="D7" s="691" t="s">
        <v>504</v>
      </c>
      <c r="E7" s="691" t="s">
        <v>519</v>
      </c>
      <c r="F7" s="591" t="s">
        <v>920</v>
      </c>
      <c r="G7" s="591" t="s">
        <v>937</v>
      </c>
      <c r="H7" s="591" t="s">
        <v>937</v>
      </c>
      <c r="I7" s="591"/>
      <c r="J7" s="692" t="s">
        <v>1213</v>
      </c>
      <c r="K7" s="699" t="s">
        <v>1241</v>
      </c>
      <c r="L7" s="699" t="s">
        <v>1242</v>
      </c>
      <c r="M7" s="692" t="s">
        <v>1211</v>
      </c>
      <c r="N7" s="692"/>
      <c r="O7" s="692" t="s">
        <v>1211</v>
      </c>
      <c r="P7" s="692"/>
      <c r="Q7" s="692" t="s">
        <v>1217</v>
      </c>
      <c r="R7" s="692"/>
      <c r="S7" s="692"/>
      <c r="T7" s="692"/>
      <c r="U7" s="633" t="s">
        <v>1243</v>
      </c>
      <c r="V7" s="694">
        <v>13</v>
      </c>
      <c r="W7" s="600">
        <v>1</v>
      </c>
      <c r="X7" s="600">
        <v>32</v>
      </c>
      <c r="Y7" s="4">
        <v>2.4615384615384617</v>
      </c>
      <c r="Z7" s="4">
        <v>13890.461538461539</v>
      </c>
      <c r="AA7" s="4">
        <v>5877.2307692307695</v>
      </c>
      <c r="AB7" s="4">
        <v>13</v>
      </c>
      <c r="AC7" s="892">
        <v>0.40625</v>
      </c>
      <c r="AG7" s="4">
        <v>9</v>
      </c>
      <c r="AH7" s="892">
        <v>0.69230769230769229</v>
      </c>
      <c r="AJ7" s="892"/>
      <c r="AL7" s="892"/>
      <c r="AN7" s="892"/>
      <c r="AO7" s="4">
        <v>180013</v>
      </c>
      <c r="AP7" s="4">
        <v>563</v>
      </c>
      <c r="AQ7" s="892">
        <v>3.1178008151692364E-3</v>
      </c>
      <c r="AR7" s="4">
        <v>180576</v>
      </c>
      <c r="AS7" s="4">
        <v>267800</v>
      </c>
      <c r="AT7" s="892">
        <v>0.67429424943988048</v>
      </c>
      <c r="AU7" s="4">
        <v>171293</v>
      </c>
      <c r="AV7" s="4">
        <v>563</v>
      </c>
      <c r="AW7" s="4">
        <v>171856</v>
      </c>
      <c r="AX7" s="4">
        <v>76067</v>
      </c>
      <c r="AY7" s="892">
        <v>0.44407535626090966</v>
      </c>
      <c r="AZ7" s="4">
        <v>337</v>
      </c>
      <c r="BA7" s="892">
        <v>0.59857904085257552</v>
      </c>
      <c r="BB7" s="4">
        <v>76404</v>
      </c>
      <c r="BC7" s="892">
        <v>0.44458151010148028</v>
      </c>
      <c r="BD7" s="4">
        <v>579</v>
      </c>
      <c r="BE7" s="892">
        <v>7.5781372702999842E-3</v>
      </c>
      <c r="BF7" s="4">
        <v>101</v>
      </c>
      <c r="BG7" s="4">
        <v>7</v>
      </c>
      <c r="BH7" s="4">
        <v>579</v>
      </c>
      <c r="BI7" s="892">
        <v>1</v>
      </c>
      <c r="BJ7" s="4">
        <v>203</v>
      </c>
      <c r="BK7" s="892">
        <v>2.6569289565991309E-3</v>
      </c>
      <c r="BL7" s="4">
        <v>4445</v>
      </c>
      <c r="BM7" s="892">
        <v>5.8177582325532697E-2</v>
      </c>
      <c r="BN7" s="4">
        <v>4648</v>
      </c>
      <c r="BO7" s="892">
        <v>6.0834511282131826E-2</v>
      </c>
      <c r="BP7" s="4">
        <v>4</v>
      </c>
      <c r="BQ7" s="892">
        <v>0.125</v>
      </c>
      <c r="BR7" s="4">
        <v>2</v>
      </c>
      <c r="BS7" s="892">
        <v>0.15384615384615385</v>
      </c>
    </row>
    <row r="8" spans="1:71" s="4" customFormat="1" x14ac:dyDescent="0.2">
      <c r="A8" s="691" t="s">
        <v>539</v>
      </c>
      <c r="B8" s="691" t="s">
        <v>546</v>
      </c>
      <c r="C8" s="691" t="s">
        <v>515</v>
      </c>
      <c r="D8" s="691" t="s">
        <v>504</v>
      </c>
      <c r="E8" s="691" t="s">
        <v>505</v>
      </c>
      <c r="F8" s="591" t="s">
        <v>316</v>
      </c>
      <c r="G8" s="591" t="s">
        <v>1112</v>
      </c>
      <c r="H8" s="591" t="s">
        <v>934</v>
      </c>
      <c r="I8" s="591"/>
      <c r="J8" s="692"/>
      <c r="K8" s="692"/>
      <c r="L8" s="693"/>
      <c r="M8" s="692"/>
      <c r="N8" s="692"/>
      <c r="O8" s="692"/>
      <c r="P8" s="692"/>
      <c r="Q8" s="692"/>
      <c r="R8" s="692"/>
      <c r="S8" s="692"/>
      <c r="T8" s="692"/>
      <c r="U8" s="633" t="s">
        <v>1095</v>
      </c>
      <c r="V8" s="694">
        <v>10</v>
      </c>
      <c r="W8" s="600">
        <v>0</v>
      </c>
      <c r="X8" s="600">
        <v>22</v>
      </c>
      <c r="Y8" s="4">
        <v>2.2000000000000002</v>
      </c>
      <c r="Z8" s="4">
        <v>726.2</v>
      </c>
      <c r="AA8" s="4">
        <v>446.3</v>
      </c>
      <c r="AB8" s="4">
        <v>6</v>
      </c>
      <c r="AC8" s="892">
        <v>0.27272727272727271</v>
      </c>
      <c r="AD8" s="4">
        <v>1</v>
      </c>
      <c r="AG8" s="4">
        <v>5</v>
      </c>
      <c r="AH8" s="892">
        <v>0.5</v>
      </c>
      <c r="AI8" s="4">
        <v>6</v>
      </c>
      <c r="AJ8" s="892">
        <v>0.54545454545454541</v>
      </c>
      <c r="AK8" s="4">
        <v>0</v>
      </c>
      <c r="AL8" s="892">
        <v>0</v>
      </c>
      <c r="AM8" s="4">
        <v>0</v>
      </c>
      <c r="AN8" s="892">
        <v>0</v>
      </c>
      <c r="AO8" s="4">
        <v>7205</v>
      </c>
      <c r="AP8" s="4">
        <v>57</v>
      </c>
      <c r="AQ8" s="892">
        <v>7.8490773891489955E-3</v>
      </c>
      <c r="AR8" s="4">
        <v>7262</v>
      </c>
      <c r="AS8" s="4">
        <v>9970</v>
      </c>
      <c r="AT8" s="892">
        <v>0.72838515546639915</v>
      </c>
      <c r="AU8" s="4">
        <v>7205</v>
      </c>
      <c r="AV8" s="4">
        <v>57</v>
      </c>
      <c r="AW8" s="4">
        <v>7262</v>
      </c>
      <c r="AX8" s="4">
        <v>4410</v>
      </c>
      <c r="AY8" s="892">
        <v>0.61207494795281059</v>
      </c>
      <c r="AZ8" s="4">
        <v>53</v>
      </c>
      <c r="BA8" s="892">
        <v>0.92982456140350878</v>
      </c>
      <c r="BB8" s="4">
        <v>4463</v>
      </c>
      <c r="BC8" s="892">
        <v>0.61456898925915726</v>
      </c>
      <c r="BD8" s="4">
        <v>52</v>
      </c>
      <c r="BE8" s="892">
        <v>1.1651355590410037E-2</v>
      </c>
      <c r="BF8" s="4">
        <v>42</v>
      </c>
      <c r="BG8" s="4">
        <v>6</v>
      </c>
      <c r="BH8" s="4">
        <v>48</v>
      </c>
      <c r="BI8" s="892">
        <v>0.92307692307692313</v>
      </c>
      <c r="BJ8" s="4">
        <v>14</v>
      </c>
      <c r="BK8" s="892">
        <v>3.136903428187318E-3</v>
      </c>
      <c r="BL8" s="4">
        <v>184</v>
      </c>
      <c r="BM8" s="892">
        <v>4.1227873627604751E-2</v>
      </c>
      <c r="BN8" s="4">
        <v>198</v>
      </c>
      <c r="BO8" s="892">
        <v>4.4364777055792066E-2</v>
      </c>
      <c r="BP8" s="4">
        <v>6</v>
      </c>
      <c r="BQ8" s="892">
        <v>0.27272727272727271</v>
      </c>
      <c r="BR8" s="4">
        <v>4</v>
      </c>
      <c r="BS8" s="892">
        <v>0.4</v>
      </c>
    </row>
    <row r="9" spans="1:71" s="4" customFormat="1" x14ac:dyDescent="0.2">
      <c r="A9" s="691" t="s">
        <v>539</v>
      </c>
      <c r="B9" s="691" t="s">
        <v>546</v>
      </c>
      <c r="C9" s="691" t="s">
        <v>509</v>
      </c>
      <c r="D9" s="691" t="s">
        <v>504</v>
      </c>
      <c r="E9" s="691" t="s">
        <v>505</v>
      </c>
      <c r="F9" s="591" t="s">
        <v>316</v>
      </c>
      <c r="G9" s="591" t="s">
        <v>1112</v>
      </c>
      <c r="H9" s="591" t="s">
        <v>934</v>
      </c>
      <c r="I9" s="591"/>
      <c r="J9" s="692" t="s">
        <v>1211</v>
      </c>
      <c r="K9" s="692"/>
      <c r="L9" s="693">
        <v>0.52986111111111112</v>
      </c>
      <c r="M9" s="692" t="s">
        <v>1213</v>
      </c>
      <c r="N9" s="696" t="s">
        <v>1244</v>
      </c>
      <c r="O9" s="692" t="s">
        <v>1211</v>
      </c>
      <c r="P9" s="692"/>
      <c r="Q9" s="692" t="s">
        <v>913</v>
      </c>
      <c r="R9" s="698">
        <v>7262</v>
      </c>
      <c r="S9" s="699">
        <v>120</v>
      </c>
      <c r="T9" s="699">
        <v>23</v>
      </c>
      <c r="U9" s="633"/>
      <c r="V9" s="694">
        <v>1</v>
      </c>
      <c r="W9" s="600">
        <v>0</v>
      </c>
      <c r="X9" s="600">
        <v>3</v>
      </c>
      <c r="Y9" s="4">
        <v>3</v>
      </c>
      <c r="Z9" s="4">
        <v>7262</v>
      </c>
      <c r="AA9" s="4">
        <v>4463</v>
      </c>
      <c r="AB9" s="4">
        <v>2</v>
      </c>
      <c r="AC9" s="892">
        <v>0.66666666666666663</v>
      </c>
      <c r="AD9" s="4">
        <v>1</v>
      </c>
      <c r="AE9" s="4" t="s">
        <v>1215</v>
      </c>
      <c r="AF9" s="4" t="s">
        <v>310</v>
      </c>
      <c r="AG9" s="4">
        <v>0</v>
      </c>
      <c r="AH9" s="892">
        <v>0</v>
      </c>
      <c r="AI9" s="4">
        <v>1</v>
      </c>
      <c r="AJ9" s="892"/>
      <c r="AL9" s="892"/>
      <c r="AN9" s="892"/>
      <c r="AO9" s="4">
        <v>7205</v>
      </c>
      <c r="AP9" s="4">
        <v>57</v>
      </c>
      <c r="AQ9" s="892">
        <v>7.8490773891489955E-3</v>
      </c>
      <c r="AR9" s="4">
        <v>7262</v>
      </c>
      <c r="AS9" s="4">
        <v>9970</v>
      </c>
      <c r="AT9" s="892">
        <v>0.72838515546639915</v>
      </c>
      <c r="AU9" s="4">
        <v>7205</v>
      </c>
      <c r="AV9" s="4">
        <v>57</v>
      </c>
      <c r="AW9" s="4">
        <v>7262</v>
      </c>
      <c r="AX9" s="4">
        <v>4410</v>
      </c>
      <c r="AY9" s="892">
        <v>0.61207494795281059</v>
      </c>
      <c r="AZ9" s="4">
        <v>53</v>
      </c>
      <c r="BA9" s="892">
        <v>0.92982456140350878</v>
      </c>
      <c r="BB9" s="4">
        <v>4463</v>
      </c>
      <c r="BC9" s="892">
        <v>0.61456898925915726</v>
      </c>
      <c r="BD9" s="4">
        <v>52</v>
      </c>
      <c r="BE9" s="892">
        <v>1.1651355590410037E-2</v>
      </c>
      <c r="BF9" s="4">
        <v>42</v>
      </c>
      <c r="BG9" s="4">
        <v>6</v>
      </c>
      <c r="BH9" s="4">
        <v>48</v>
      </c>
      <c r="BI9" s="892">
        <v>0.92307692307692313</v>
      </c>
      <c r="BJ9" s="4">
        <v>1</v>
      </c>
      <c r="BK9" s="892">
        <v>2.2406453058480843E-4</v>
      </c>
      <c r="BL9" s="4">
        <v>213</v>
      </c>
      <c r="BM9" s="892">
        <v>4.7725745014564197E-2</v>
      </c>
      <c r="BN9" s="4">
        <v>214</v>
      </c>
      <c r="BO9" s="892">
        <v>4.7949809545149005E-2</v>
      </c>
      <c r="BP9" s="4">
        <v>1</v>
      </c>
      <c r="BQ9" s="892">
        <v>0.33333333333333331</v>
      </c>
      <c r="BR9" s="4">
        <v>0</v>
      </c>
      <c r="BS9" s="892">
        <v>0</v>
      </c>
    </row>
    <row r="10" spans="1:71" s="4" customFormat="1" x14ac:dyDescent="0.2">
      <c r="A10" s="691" t="s">
        <v>1245</v>
      </c>
      <c r="B10" s="691" t="s">
        <v>1246</v>
      </c>
      <c r="C10" s="691" t="s">
        <v>528</v>
      </c>
      <c r="D10" s="691" t="s">
        <v>504</v>
      </c>
      <c r="E10" s="691" t="s">
        <v>505</v>
      </c>
      <c r="F10" s="591" t="s">
        <v>314</v>
      </c>
      <c r="G10" s="591" t="s">
        <v>937</v>
      </c>
      <c r="H10" s="591" t="s">
        <v>937</v>
      </c>
      <c r="I10" s="591"/>
      <c r="J10" s="692" t="s">
        <v>1213</v>
      </c>
      <c r="K10" s="699" t="s">
        <v>1255</v>
      </c>
      <c r="L10" s="896">
        <v>39369</v>
      </c>
      <c r="M10" s="692" t="s">
        <v>1211</v>
      </c>
      <c r="N10" s="692"/>
      <c r="O10" s="692" t="s">
        <v>1211</v>
      </c>
      <c r="P10" s="692"/>
      <c r="Q10" s="692" t="s">
        <v>1214</v>
      </c>
      <c r="R10" s="692"/>
      <c r="S10" s="692"/>
      <c r="T10" s="692"/>
      <c r="U10" s="633" t="s">
        <v>1256</v>
      </c>
      <c r="V10" s="694">
        <v>14</v>
      </c>
      <c r="W10" s="600">
        <v>1</v>
      </c>
      <c r="X10" s="600">
        <v>36</v>
      </c>
      <c r="Y10" s="4">
        <v>2.5714285714285716</v>
      </c>
      <c r="Z10" s="4">
        <v>27036.571428571428</v>
      </c>
      <c r="AA10" s="4">
        <v>11197.857142857143</v>
      </c>
      <c r="AB10" s="4">
        <v>10</v>
      </c>
      <c r="AC10" s="892">
        <v>0.27777777777777779</v>
      </c>
      <c r="AG10" s="4">
        <v>6</v>
      </c>
      <c r="AH10" s="892">
        <v>0.42857142857142855</v>
      </c>
      <c r="AJ10" s="892"/>
      <c r="AL10" s="892"/>
      <c r="AN10" s="892"/>
      <c r="AO10" s="4">
        <v>378307</v>
      </c>
      <c r="AP10" s="4">
        <v>205</v>
      </c>
      <c r="AQ10" s="892">
        <v>5.4159445407279028E-4</v>
      </c>
      <c r="AR10" s="4">
        <v>378512</v>
      </c>
      <c r="AS10" s="4">
        <v>547000</v>
      </c>
      <c r="AT10" s="892">
        <v>0.69197806215722124</v>
      </c>
      <c r="AU10" s="4">
        <v>354214</v>
      </c>
      <c r="AV10" s="4">
        <v>194</v>
      </c>
      <c r="AW10" s="4">
        <v>354408</v>
      </c>
      <c r="AX10" s="4">
        <v>156612</v>
      </c>
      <c r="AY10" s="892">
        <v>0.44213949759185123</v>
      </c>
      <c r="AZ10" s="4">
        <v>158</v>
      </c>
      <c r="BA10" s="892">
        <v>0.81443298969072164</v>
      </c>
      <c r="BB10" s="4">
        <v>156770</v>
      </c>
      <c r="BC10" s="892">
        <v>0.44234328796189704</v>
      </c>
      <c r="BD10" s="4">
        <v>1032</v>
      </c>
      <c r="BE10" s="892">
        <v>6.5828921349748038E-3</v>
      </c>
      <c r="BH10" s="4">
        <v>1032</v>
      </c>
      <c r="BI10" s="892">
        <v>1</v>
      </c>
      <c r="BJ10" s="4">
        <v>239</v>
      </c>
      <c r="BK10" s="892">
        <v>1.52452637621994E-3</v>
      </c>
      <c r="BL10" s="4">
        <v>13245</v>
      </c>
      <c r="BM10" s="892">
        <v>8.44868278369586E-2</v>
      </c>
      <c r="BN10" s="4">
        <v>13484</v>
      </c>
      <c r="BO10" s="892">
        <v>8.6011354213178542E-2</v>
      </c>
      <c r="BP10" s="4">
        <v>13</v>
      </c>
      <c r="BQ10" s="892">
        <v>0.3611111111111111</v>
      </c>
      <c r="BR10" s="4">
        <v>5</v>
      </c>
      <c r="BS10" s="892">
        <v>0.35714285714285715</v>
      </c>
    </row>
    <row r="11" spans="1:71" s="4" customFormat="1" x14ac:dyDescent="0.2">
      <c r="A11" s="691" t="s">
        <v>550</v>
      </c>
      <c r="B11" s="691" t="s">
        <v>552</v>
      </c>
      <c r="C11" s="691" t="s">
        <v>515</v>
      </c>
      <c r="D11" s="691" t="s">
        <v>504</v>
      </c>
      <c r="E11" s="691" t="s">
        <v>519</v>
      </c>
      <c r="F11" s="591" t="s">
        <v>320</v>
      </c>
      <c r="G11" s="591" t="s">
        <v>1112</v>
      </c>
      <c r="H11" s="591" t="s">
        <v>934</v>
      </c>
      <c r="I11" s="591"/>
      <c r="J11" s="692"/>
      <c r="K11" s="692"/>
      <c r="L11" s="693"/>
      <c r="M11" s="692"/>
      <c r="N11" s="692"/>
      <c r="O11" s="692"/>
      <c r="P11" s="692"/>
      <c r="Q11" s="692"/>
      <c r="R11" s="692"/>
      <c r="S11" s="692"/>
      <c r="T11" s="692"/>
      <c r="U11" s="633" t="s">
        <v>1091</v>
      </c>
      <c r="V11" s="694">
        <v>8</v>
      </c>
      <c r="W11" s="600">
        <v>0</v>
      </c>
      <c r="X11" s="600">
        <v>12</v>
      </c>
      <c r="Y11" s="4">
        <v>1.5</v>
      </c>
      <c r="Z11" s="4">
        <v>680.5</v>
      </c>
      <c r="AA11" s="4">
        <v>406.625</v>
      </c>
      <c r="AB11" s="4">
        <v>5</v>
      </c>
      <c r="AC11" s="892">
        <v>0.41666666666666669</v>
      </c>
      <c r="AD11" s="4">
        <v>1</v>
      </c>
      <c r="AG11" s="4">
        <v>5</v>
      </c>
      <c r="AH11" s="892">
        <v>0.625</v>
      </c>
      <c r="AI11" s="4">
        <v>6</v>
      </c>
      <c r="AJ11" s="892">
        <v>0.66666666666666663</v>
      </c>
      <c r="AK11" s="4">
        <v>0</v>
      </c>
      <c r="AL11" s="892">
        <v>0</v>
      </c>
      <c r="AM11" s="4">
        <v>0</v>
      </c>
      <c r="AN11" s="892">
        <v>0</v>
      </c>
      <c r="AO11" s="4">
        <v>5421</v>
      </c>
      <c r="AP11" s="4">
        <v>23</v>
      </c>
      <c r="AQ11" s="892">
        <v>4.2248346803820721E-3</v>
      </c>
      <c r="AR11" s="4">
        <v>5444</v>
      </c>
      <c r="AS11" s="4">
        <v>7300</v>
      </c>
      <c r="AT11" s="892">
        <v>0.74575342465753425</v>
      </c>
      <c r="AU11" s="4">
        <v>5421</v>
      </c>
      <c r="AV11" s="4">
        <v>23</v>
      </c>
      <c r="AW11" s="4">
        <v>5444</v>
      </c>
      <c r="AX11" s="4">
        <v>3234</v>
      </c>
      <c r="AY11" s="892">
        <v>0.59656889872717211</v>
      </c>
      <c r="AZ11" s="4">
        <v>19</v>
      </c>
      <c r="BA11" s="892">
        <v>0.82608695652173914</v>
      </c>
      <c r="BB11" s="4">
        <v>3253</v>
      </c>
      <c r="BC11" s="892">
        <v>0.59753857457751658</v>
      </c>
      <c r="BD11" s="4">
        <v>50</v>
      </c>
      <c r="BE11" s="892">
        <v>1.537042729787888E-2</v>
      </c>
      <c r="BF11" s="4">
        <v>39</v>
      </c>
      <c r="BG11" s="4">
        <v>6</v>
      </c>
      <c r="BH11" s="4">
        <v>45</v>
      </c>
      <c r="BI11" s="892">
        <v>0.9</v>
      </c>
      <c r="BJ11" s="4">
        <v>4</v>
      </c>
      <c r="BK11" s="892">
        <v>1.2296341838303104E-3</v>
      </c>
      <c r="BL11" s="4">
        <v>92</v>
      </c>
      <c r="BM11" s="892">
        <v>2.8281586228097143E-2</v>
      </c>
      <c r="BN11" s="4">
        <v>96</v>
      </c>
      <c r="BO11" s="892">
        <v>2.9511220411927452E-2</v>
      </c>
      <c r="BP11" s="4">
        <v>5</v>
      </c>
      <c r="BQ11" s="892">
        <v>0.41666666666666669</v>
      </c>
      <c r="BR11" s="4">
        <v>4</v>
      </c>
      <c r="BS11" s="892">
        <v>0.5</v>
      </c>
    </row>
    <row r="12" spans="1:71" s="4" customFormat="1" x14ac:dyDescent="0.2">
      <c r="A12" s="691" t="s">
        <v>550</v>
      </c>
      <c r="B12" s="691" t="s">
        <v>552</v>
      </c>
      <c r="C12" s="691" t="s">
        <v>509</v>
      </c>
      <c r="D12" s="691" t="s">
        <v>504</v>
      </c>
      <c r="E12" s="691" t="s">
        <v>519</v>
      </c>
      <c r="F12" s="591" t="s">
        <v>320</v>
      </c>
      <c r="G12" s="591" t="s">
        <v>1112</v>
      </c>
      <c r="H12" s="591" t="s">
        <v>934</v>
      </c>
      <c r="I12" s="591"/>
      <c r="J12" s="692" t="s">
        <v>1213</v>
      </c>
      <c r="K12" s="699" t="s">
        <v>1257</v>
      </c>
      <c r="L12" s="693">
        <v>0.78055555555555556</v>
      </c>
      <c r="M12" s="692" t="s">
        <v>1211</v>
      </c>
      <c r="N12" s="692"/>
      <c r="O12" s="692" t="s">
        <v>1211</v>
      </c>
      <c r="P12" s="692"/>
      <c r="Q12" s="692" t="s">
        <v>1217</v>
      </c>
      <c r="R12" s="700">
        <v>5444</v>
      </c>
      <c r="S12" s="696">
        <v>44</v>
      </c>
      <c r="T12" s="696">
        <v>2</v>
      </c>
      <c r="U12" s="633"/>
      <c r="V12" s="694">
        <v>1</v>
      </c>
      <c r="W12" s="600">
        <v>0</v>
      </c>
      <c r="X12" s="600">
        <v>4</v>
      </c>
      <c r="Y12" s="4">
        <v>4</v>
      </c>
      <c r="Z12" s="4">
        <v>5444</v>
      </c>
      <c r="AA12" s="4">
        <v>3290</v>
      </c>
      <c r="AB12" s="4">
        <v>1</v>
      </c>
      <c r="AC12" s="892">
        <v>0.25</v>
      </c>
      <c r="AD12" s="4">
        <v>1</v>
      </c>
      <c r="AE12" s="4" t="s">
        <v>1215</v>
      </c>
      <c r="AF12" s="4" t="s">
        <v>434</v>
      </c>
      <c r="AG12" s="4">
        <v>1</v>
      </c>
      <c r="AH12" s="892">
        <v>1</v>
      </c>
      <c r="AI12" s="4">
        <v>1</v>
      </c>
      <c r="AJ12" s="892"/>
      <c r="AL12" s="892"/>
      <c r="AN12" s="892"/>
      <c r="AO12" s="4">
        <v>5421</v>
      </c>
      <c r="AP12" s="4">
        <v>23</v>
      </c>
      <c r="AQ12" s="892">
        <v>4.2248346803820721E-3</v>
      </c>
      <c r="AR12" s="4">
        <v>5444</v>
      </c>
      <c r="AS12" s="4">
        <v>7300</v>
      </c>
      <c r="AT12" s="892">
        <v>0.74575342465753425</v>
      </c>
      <c r="AU12" s="4">
        <v>5421</v>
      </c>
      <c r="AV12" s="4">
        <v>23</v>
      </c>
      <c r="AW12" s="4">
        <v>5444</v>
      </c>
      <c r="AX12" s="4">
        <v>3271</v>
      </c>
      <c r="AY12" s="892">
        <v>0.60339420771075447</v>
      </c>
      <c r="AZ12" s="4">
        <v>19</v>
      </c>
      <c r="BA12" s="892">
        <v>0.82608695652173914</v>
      </c>
      <c r="BB12" s="4">
        <v>3290</v>
      </c>
      <c r="BC12" s="892">
        <v>0.60433504775900071</v>
      </c>
      <c r="BD12" s="4">
        <v>50</v>
      </c>
      <c r="BE12" s="892">
        <v>1.5197568389057751E-2</v>
      </c>
      <c r="BF12" s="4">
        <v>39</v>
      </c>
      <c r="BG12" s="4">
        <v>6</v>
      </c>
      <c r="BH12" s="4">
        <v>45</v>
      </c>
      <c r="BI12" s="892">
        <v>0.9</v>
      </c>
      <c r="BJ12" s="4">
        <v>2</v>
      </c>
      <c r="BK12" s="892">
        <v>6.0790273556231007E-4</v>
      </c>
      <c r="BL12" s="4">
        <v>31</v>
      </c>
      <c r="BM12" s="892">
        <v>9.4224924012158047E-3</v>
      </c>
      <c r="BN12" s="4">
        <v>33</v>
      </c>
      <c r="BO12" s="892">
        <v>1.0030395136778116E-2</v>
      </c>
      <c r="BP12" s="4">
        <v>2</v>
      </c>
      <c r="BQ12" s="892">
        <v>0.5</v>
      </c>
      <c r="BR12" s="4">
        <v>0</v>
      </c>
      <c r="BS12" s="892">
        <v>0</v>
      </c>
    </row>
    <row r="13" spans="1:71" s="4" customFormat="1" x14ac:dyDescent="0.2">
      <c r="A13" s="691" t="s">
        <v>553</v>
      </c>
      <c r="B13" s="691" t="s">
        <v>554</v>
      </c>
      <c r="C13" s="691" t="s">
        <v>515</v>
      </c>
      <c r="D13" s="691" t="s">
        <v>504</v>
      </c>
      <c r="E13" s="691" t="s">
        <v>519</v>
      </c>
      <c r="F13" s="591" t="s">
        <v>319</v>
      </c>
      <c r="G13" s="591" t="s">
        <v>1112</v>
      </c>
      <c r="H13" s="591" t="s">
        <v>934</v>
      </c>
      <c r="I13" s="591"/>
      <c r="J13" s="692"/>
      <c r="K13" s="692"/>
      <c r="L13" s="693"/>
      <c r="M13" s="692"/>
      <c r="N13" s="692"/>
      <c r="O13" s="692"/>
      <c r="P13" s="692"/>
      <c r="Q13" s="692"/>
      <c r="R13" s="692"/>
      <c r="S13" s="692"/>
      <c r="T13" s="692"/>
      <c r="U13" s="633" t="s">
        <v>1091</v>
      </c>
      <c r="V13" s="694">
        <v>8</v>
      </c>
      <c r="W13" s="600">
        <v>0</v>
      </c>
      <c r="X13" s="600">
        <v>13</v>
      </c>
      <c r="Y13" s="4">
        <v>1.625</v>
      </c>
      <c r="Z13" s="4">
        <v>1151</v>
      </c>
      <c r="AA13" s="4">
        <v>668.875</v>
      </c>
      <c r="AB13" s="4">
        <v>7</v>
      </c>
      <c r="AC13" s="892">
        <v>0.53846153846153844</v>
      </c>
      <c r="AD13" s="4">
        <v>0</v>
      </c>
      <c r="AG13" s="4">
        <v>6</v>
      </c>
      <c r="AH13" s="892">
        <v>0.75</v>
      </c>
      <c r="AI13" s="4">
        <v>7</v>
      </c>
      <c r="AJ13" s="892">
        <v>0.77777777777777779</v>
      </c>
      <c r="AK13" s="4">
        <v>0</v>
      </c>
      <c r="AL13" s="892">
        <v>0</v>
      </c>
      <c r="AM13" s="4">
        <v>0</v>
      </c>
      <c r="AN13" s="892">
        <v>0</v>
      </c>
      <c r="AO13" s="4">
        <v>9163</v>
      </c>
      <c r="AP13" s="4">
        <v>45</v>
      </c>
      <c r="AQ13" s="892">
        <v>4.8870547350130323E-3</v>
      </c>
      <c r="AR13" s="4">
        <v>9208</v>
      </c>
      <c r="AS13" s="4">
        <v>13260</v>
      </c>
      <c r="AT13" s="892">
        <v>0.69441930618401204</v>
      </c>
      <c r="AU13" s="4">
        <v>9163</v>
      </c>
      <c r="AV13" s="4">
        <v>45</v>
      </c>
      <c r="AW13" s="4">
        <v>9208</v>
      </c>
      <c r="AX13" s="4">
        <v>5302</v>
      </c>
      <c r="AY13" s="892">
        <v>0.57863145258103243</v>
      </c>
      <c r="AZ13" s="4">
        <v>49</v>
      </c>
      <c r="BA13" s="892">
        <v>1.0888888888888888</v>
      </c>
      <c r="BB13" s="4">
        <v>5351</v>
      </c>
      <c r="BC13" s="892">
        <v>0.58112510860121636</v>
      </c>
      <c r="BD13" s="4">
        <v>38</v>
      </c>
      <c r="BE13" s="892">
        <v>7.1014763595589605E-3</v>
      </c>
      <c r="BF13" s="4">
        <v>24</v>
      </c>
      <c r="BG13" s="4">
        <v>8</v>
      </c>
      <c r="BH13" s="4">
        <v>32</v>
      </c>
      <c r="BI13" s="892">
        <v>0.84210526315789469</v>
      </c>
      <c r="BJ13" s="4">
        <v>5</v>
      </c>
      <c r="BK13" s="892">
        <v>9.344047841524949E-4</v>
      </c>
      <c r="BL13" s="4">
        <v>59</v>
      </c>
      <c r="BM13" s="892">
        <v>1.102597645299944E-2</v>
      </c>
      <c r="BN13" s="4">
        <v>64</v>
      </c>
      <c r="BO13" s="892">
        <v>1.1960381237151934E-2</v>
      </c>
      <c r="BP13" s="4">
        <v>2</v>
      </c>
      <c r="BQ13" s="892">
        <v>0.15384615384615385</v>
      </c>
      <c r="BR13" s="4">
        <v>2</v>
      </c>
      <c r="BS13" s="892">
        <v>0.25</v>
      </c>
    </row>
    <row r="14" spans="1:71" s="4" customFormat="1" x14ac:dyDescent="0.2">
      <c r="A14" s="691" t="s">
        <v>553</v>
      </c>
      <c r="B14" s="691" t="s">
        <v>554</v>
      </c>
      <c r="C14" s="691" t="s">
        <v>509</v>
      </c>
      <c r="D14" s="691" t="s">
        <v>504</v>
      </c>
      <c r="E14" s="691" t="s">
        <v>519</v>
      </c>
      <c r="F14" s="591" t="s">
        <v>319</v>
      </c>
      <c r="G14" s="591" t="s">
        <v>1112</v>
      </c>
      <c r="H14" s="591" t="s">
        <v>934</v>
      </c>
      <c r="I14" s="591"/>
      <c r="J14" s="692" t="s">
        <v>1211</v>
      </c>
      <c r="K14" s="699"/>
      <c r="L14" s="721" t="s">
        <v>1258</v>
      </c>
      <c r="M14" s="692" t="s">
        <v>1213</v>
      </c>
      <c r="N14" s="696" t="s">
        <v>1259</v>
      </c>
      <c r="O14" s="692" t="s">
        <v>1211</v>
      </c>
      <c r="P14" s="692"/>
      <c r="Q14" s="692" t="s">
        <v>1217</v>
      </c>
      <c r="R14" s="696">
        <v>9218</v>
      </c>
      <c r="S14" s="696">
        <v>75</v>
      </c>
      <c r="T14" s="696">
        <v>23</v>
      </c>
      <c r="U14" s="633"/>
      <c r="V14" s="694">
        <v>1</v>
      </c>
      <c r="W14" s="600">
        <v>0</v>
      </c>
      <c r="X14" s="600">
        <v>4</v>
      </c>
      <c r="Y14" s="4">
        <v>4</v>
      </c>
      <c r="Z14" s="4">
        <v>9208</v>
      </c>
      <c r="AA14" s="4">
        <v>5351</v>
      </c>
      <c r="AB14" s="4">
        <v>2</v>
      </c>
      <c r="AC14" s="892">
        <v>0.5</v>
      </c>
      <c r="AD14" s="4">
        <v>0</v>
      </c>
      <c r="AE14" s="4" t="s">
        <v>1215</v>
      </c>
      <c r="AF14" s="4" t="s">
        <v>310</v>
      </c>
      <c r="AG14" s="4">
        <v>0</v>
      </c>
      <c r="AH14" s="892">
        <v>0</v>
      </c>
      <c r="AI14" s="4">
        <v>1</v>
      </c>
      <c r="AJ14" s="892"/>
      <c r="AL14" s="892"/>
      <c r="AN14" s="892"/>
      <c r="AO14" s="4">
        <v>9163</v>
      </c>
      <c r="AP14" s="4">
        <v>45</v>
      </c>
      <c r="AQ14" s="892">
        <v>4.8870547350130323E-3</v>
      </c>
      <c r="AR14" s="4">
        <v>9208</v>
      </c>
      <c r="AS14" s="4">
        <v>13260</v>
      </c>
      <c r="AT14" s="892">
        <v>0.69441930618401204</v>
      </c>
      <c r="AU14" s="4">
        <v>9163</v>
      </c>
      <c r="AV14" s="4">
        <v>45</v>
      </c>
      <c r="AW14" s="4">
        <v>9208</v>
      </c>
      <c r="AX14" s="4">
        <v>5302</v>
      </c>
      <c r="AY14" s="892">
        <v>0.57863145258103243</v>
      </c>
      <c r="AZ14" s="4">
        <v>49</v>
      </c>
      <c r="BA14" s="892">
        <v>1.0888888888888888</v>
      </c>
      <c r="BB14" s="4">
        <v>5351</v>
      </c>
      <c r="BC14" s="892">
        <v>0.58112510860121636</v>
      </c>
      <c r="BD14" s="4">
        <v>38</v>
      </c>
      <c r="BE14" s="892">
        <v>7.1014763595589605E-3</v>
      </c>
      <c r="BF14" s="4">
        <v>24</v>
      </c>
      <c r="BG14" s="4">
        <v>8</v>
      </c>
      <c r="BH14" s="4">
        <v>32</v>
      </c>
      <c r="BI14" s="892">
        <v>0.84210526315789469</v>
      </c>
      <c r="BJ14" s="4">
        <v>5</v>
      </c>
      <c r="BK14" s="892">
        <v>9.344047841524949E-4</v>
      </c>
      <c r="BL14" s="4">
        <v>56</v>
      </c>
      <c r="BM14" s="892">
        <v>1.0465333582507943E-2</v>
      </c>
      <c r="BN14" s="4">
        <v>61</v>
      </c>
      <c r="BO14" s="892">
        <v>1.1399738366660438E-2</v>
      </c>
      <c r="BP14" s="4">
        <v>2</v>
      </c>
      <c r="BQ14" s="892">
        <v>0.5</v>
      </c>
      <c r="BR14" s="4">
        <v>1</v>
      </c>
      <c r="BS14" s="892">
        <v>1</v>
      </c>
    </row>
    <row r="15" spans="1:71" s="4" customFormat="1" x14ac:dyDescent="0.2">
      <c r="A15" s="691" t="s">
        <v>557</v>
      </c>
      <c r="B15" s="691" t="s">
        <v>563</v>
      </c>
      <c r="C15" s="691" t="s">
        <v>515</v>
      </c>
      <c r="D15" s="691" t="s">
        <v>504</v>
      </c>
      <c r="E15" s="691" t="s">
        <v>505</v>
      </c>
      <c r="F15" s="591" t="s">
        <v>317</v>
      </c>
      <c r="G15" s="591" t="s">
        <v>1112</v>
      </c>
      <c r="H15" s="591" t="s">
        <v>934</v>
      </c>
      <c r="I15" s="591"/>
      <c r="J15" s="692"/>
      <c r="K15" s="692"/>
      <c r="L15" s="693"/>
      <c r="M15" s="692"/>
      <c r="N15" s="692"/>
      <c r="O15" s="692"/>
      <c r="P15" s="692"/>
      <c r="Q15" s="692"/>
      <c r="R15" s="692"/>
      <c r="S15" s="692"/>
      <c r="T15" s="692"/>
      <c r="U15" s="633" t="s">
        <v>1092</v>
      </c>
      <c r="V15" s="694">
        <v>10</v>
      </c>
      <c r="W15" s="600">
        <v>3</v>
      </c>
      <c r="X15" s="600">
        <v>14</v>
      </c>
      <c r="Y15" s="4">
        <v>1.4</v>
      </c>
      <c r="Z15" s="4">
        <v>1299.0999999999999</v>
      </c>
      <c r="AA15" s="4">
        <v>549.6</v>
      </c>
      <c r="AB15" s="4">
        <v>6</v>
      </c>
      <c r="AC15" s="892">
        <v>0.42857142857142855</v>
      </c>
      <c r="AD15" s="4">
        <v>1</v>
      </c>
      <c r="AG15" s="4">
        <v>4</v>
      </c>
      <c r="AH15" s="892">
        <v>0.4</v>
      </c>
      <c r="AI15" s="4">
        <v>5</v>
      </c>
      <c r="AJ15" s="892">
        <v>0.45454545454545453</v>
      </c>
      <c r="AK15" s="4">
        <v>7</v>
      </c>
      <c r="AL15" s="892">
        <v>0.5</v>
      </c>
      <c r="AM15" s="4">
        <v>7</v>
      </c>
      <c r="AN15" s="892">
        <v>0.7</v>
      </c>
      <c r="AO15" s="4">
        <v>12871</v>
      </c>
      <c r="AP15" s="4">
        <v>120</v>
      </c>
      <c r="AQ15" s="892">
        <v>9.237164190593488E-3</v>
      </c>
      <c r="AR15" s="4">
        <v>12991</v>
      </c>
      <c r="AS15" s="4">
        <v>17430</v>
      </c>
      <c r="AT15" s="892">
        <v>0.74532415375788874</v>
      </c>
      <c r="AU15" s="4">
        <v>8951</v>
      </c>
      <c r="AV15" s="4">
        <v>85</v>
      </c>
      <c r="AW15" s="4">
        <v>9036</v>
      </c>
      <c r="AX15" s="4">
        <v>5404</v>
      </c>
      <c r="AY15" s="892">
        <v>0.60373142665623958</v>
      </c>
      <c r="AZ15" s="4">
        <v>92</v>
      </c>
      <c r="BA15" s="892">
        <v>1.0823529411764705</v>
      </c>
      <c r="BB15" s="4">
        <v>5496</v>
      </c>
      <c r="BC15" s="892">
        <v>0.60823373173970785</v>
      </c>
      <c r="BD15" s="4">
        <v>35</v>
      </c>
      <c r="BE15" s="892">
        <v>6.368267831149927E-3</v>
      </c>
      <c r="BF15" s="4">
        <v>3</v>
      </c>
      <c r="BG15" s="4">
        <v>22</v>
      </c>
      <c r="BH15" s="4">
        <v>25</v>
      </c>
      <c r="BI15" s="892">
        <v>0.7142857142857143</v>
      </c>
      <c r="BJ15" s="4">
        <v>8</v>
      </c>
      <c r="BK15" s="892">
        <v>1.455604075691412E-3</v>
      </c>
      <c r="BL15" s="4">
        <v>115</v>
      </c>
      <c r="BM15" s="892">
        <v>2.0924308588064048E-2</v>
      </c>
      <c r="BN15" s="4">
        <v>123</v>
      </c>
      <c r="BO15" s="892">
        <v>2.2379912663755459E-2</v>
      </c>
      <c r="BP15" s="4">
        <v>3</v>
      </c>
      <c r="BQ15" s="892">
        <v>0.21428571428571427</v>
      </c>
      <c r="BR15" s="4">
        <v>2</v>
      </c>
      <c r="BS15" s="892">
        <v>0.2</v>
      </c>
    </row>
    <row r="16" spans="1:71" s="4" customFormat="1" x14ac:dyDescent="0.2">
      <c r="A16" s="691" t="s">
        <v>557</v>
      </c>
      <c r="B16" s="691" t="s">
        <v>563</v>
      </c>
      <c r="C16" s="691" t="s">
        <v>509</v>
      </c>
      <c r="D16" s="691" t="s">
        <v>504</v>
      </c>
      <c r="E16" s="691" t="s">
        <v>505</v>
      </c>
      <c r="F16" s="591" t="s">
        <v>317</v>
      </c>
      <c r="G16" s="591" t="s">
        <v>1112</v>
      </c>
      <c r="H16" s="591" t="s">
        <v>934</v>
      </c>
      <c r="I16" s="591"/>
      <c r="J16" s="692" t="s">
        <v>1211</v>
      </c>
      <c r="K16" s="692"/>
      <c r="L16" s="693">
        <v>0.63194444444444442</v>
      </c>
      <c r="M16" s="692" t="s">
        <v>1213</v>
      </c>
      <c r="N16" s="696" t="s">
        <v>1260</v>
      </c>
      <c r="O16" s="692" t="s">
        <v>1213</v>
      </c>
      <c r="P16" s="696" t="s">
        <v>1261</v>
      </c>
      <c r="Q16" s="692" t="s">
        <v>913</v>
      </c>
      <c r="R16" s="696">
        <v>12991</v>
      </c>
      <c r="S16" s="696">
        <v>147</v>
      </c>
      <c r="T16" s="696">
        <v>183</v>
      </c>
      <c r="U16" s="633"/>
      <c r="V16" s="694">
        <v>1</v>
      </c>
      <c r="W16" s="600">
        <v>0</v>
      </c>
      <c r="X16" s="600">
        <v>3</v>
      </c>
      <c r="Y16" s="4">
        <v>3</v>
      </c>
      <c r="Z16" s="4">
        <v>12991</v>
      </c>
      <c r="AA16" s="4">
        <v>7359</v>
      </c>
      <c r="AB16" s="4">
        <v>1</v>
      </c>
      <c r="AC16" s="892">
        <v>0.33333333333333331</v>
      </c>
      <c r="AD16" s="4">
        <v>1</v>
      </c>
      <c r="AE16" s="4" t="s">
        <v>1215</v>
      </c>
      <c r="AF16" s="4" t="s">
        <v>434</v>
      </c>
      <c r="AG16" s="4">
        <v>1</v>
      </c>
      <c r="AH16" s="892">
        <v>1</v>
      </c>
      <c r="AI16" s="4">
        <v>1</v>
      </c>
      <c r="AJ16" s="892"/>
      <c r="AL16" s="892"/>
      <c r="AN16" s="892"/>
      <c r="AO16" s="4">
        <v>12871</v>
      </c>
      <c r="AP16" s="4">
        <v>120</v>
      </c>
      <c r="AQ16" s="892">
        <v>9.237164190593488E-3</v>
      </c>
      <c r="AR16" s="4">
        <v>12991</v>
      </c>
      <c r="AS16" s="4">
        <v>17430</v>
      </c>
      <c r="AT16" s="892">
        <v>0.74532415375788874</v>
      </c>
      <c r="AU16" s="4">
        <v>12871</v>
      </c>
      <c r="AV16" s="4">
        <v>120</v>
      </c>
      <c r="AW16" s="4">
        <v>12991</v>
      </c>
      <c r="AX16" s="4">
        <v>7228</v>
      </c>
      <c r="AY16" s="892">
        <v>0.56157252738714936</v>
      </c>
      <c r="AZ16" s="4">
        <v>131</v>
      </c>
      <c r="BA16" s="892">
        <v>1.0916666666666666</v>
      </c>
      <c r="BB16" s="4">
        <v>7359</v>
      </c>
      <c r="BC16" s="892">
        <v>0.5664690939881456</v>
      </c>
      <c r="BD16" s="4">
        <v>45</v>
      </c>
      <c r="BE16" s="892">
        <v>6.1149612719119447E-3</v>
      </c>
      <c r="BF16" s="4">
        <v>5</v>
      </c>
      <c r="BG16" s="4">
        <v>28</v>
      </c>
      <c r="BH16" s="4">
        <v>33</v>
      </c>
      <c r="BI16" s="892">
        <v>0.73333333333333328</v>
      </c>
      <c r="BJ16" s="4">
        <v>10</v>
      </c>
      <c r="BK16" s="892">
        <v>1.3588802826470989E-3</v>
      </c>
      <c r="BL16" s="4">
        <v>254</v>
      </c>
      <c r="BM16" s="892">
        <v>3.4515559179236308E-2</v>
      </c>
      <c r="BN16" s="4">
        <v>264</v>
      </c>
      <c r="BO16" s="892">
        <v>3.5874439461883408E-2</v>
      </c>
      <c r="BP16" s="4">
        <v>0</v>
      </c>
      <c r="BQ16" s="892">
        <v>0</v>
      </c>
      <c r="BR16" s="4">
        <v>0</v>
      </c>
      <c r="BS16" s="892">
        <v>0</v>
      </c>
    </row>
    <row r="17" spans="1:71" s="4" customFormat="1" x14ac:dyDescent="0.2">
      <c r="A17" s="691" t="s">
        <v>1262</v>
      </c>
      <c r="B17" s="691" t="s">
        <v>566</v>
      </c>
      <c r="C17" s="691" t="s">
        <v>515</v>
      </c>
      <c r="D17" s="691" t="s">
        <v>518</v>
      </c>
      <c r="E17" s="691" t="s">
        <v>505</v>
      </c>
      <c r="F17" s="591" t="s">
        <v>921</v>
      </c>
      <c r="G17" s="591" t="s">
        <v>1112</v>
      </c>
      <c r="H17" s="591" t="s">
        <v>934</v>
      </c>
      <c r="I17" s="591"/>
      <c r="J17" s="692"/>
      <c r="K17" s="692"/>
      <c r="L17" s="693"/>
      <c r="M17" s="692"/>
      <c r="N17" s="692"/>
      <c r="O17" s="692"/>
      <c r="P17" s="692"/>
      <c r="Q17" s="692"/>
      <c r="R17" s="692"/>
      <c r="S17" s="692"/>
      <c r="T17" s="692"/>
      <c r="U17" s="633" t="s">
        <v>1210</v>
      </c>
      <c r="V17" s="694">
        <v>8</v>
      </c>
      <c r="W17" s="600">
        <v>8</v>
      </c>
      <c r="X17" s="600">
        <v>8</v>
      </c>
      <c r="Y17" s="4">
        <v>1</v>
      </c>
      <c r="Z17" s="4">
        <v>44</v>
      </c>
      <c r="AB17" s="4">
        <v>7</v>
      </c>
      <c r="AC17" s="892">
        <v>0.875</v>
      </c>
      <c r="AD17" s="4">
        <v>0</v>
      </c>
      <c r="AG17" s="4">
        <v>7</v>
      </c>
      <c r="AH17" s="892">
        <v>0.875</v>
      </c>
      <c r="AI17" s="4">
        <v>7</v>
      </c>
      <c r="AJ17" s="892">
        <v>0.88888888888888884</v>
      </c>
      <c r="AK17" s="4">
        <v>0</v>
      </c>
      <c r="AL17" s="892">
        <v>0</v>
      </c>
      <c r="AM17" s="4">
        <v>0</v>
      </c>
      <c r="AN17" s="892">
        <v>0</v>
      </c>
      <c r="AO17" s="4">
        <v>346</v>
      </c>
      <c r="AP17" s="4">
        <v>6</v>
      </c>
      <c r="AQ17" s="892">
        <v>1.7045454545454544E-2</v>
      </c>
      <c r="AR17" s="4">
        <v>352</v>
      </c>
      <c r="AS17" s="4">
        <v>640</v>
      </c>
      <c r="AT17" s="892">
        <v>0.55000000000000004</v>
      </c>
      <c r="AY17" s="892"/>
      <c r="BA17" s="892"/>
      <c r="BC17" s="892"/>
      <c r="BD17" s="4" t="s">
        <v>323</v>
      </c>
      <c r="BE17" s="892"/>
      <c r="BI17" s="892"/>
      <c r="BK17" s="892"/>
      <c r="BM17" s="892"/>
      <c r="BO17" s="892"/>
      <c r="BP17" s="4">
        <v>3</v>
      </c>
      <c r="BQ17" s="892">
        <v>0.375</v>
      </c>
      <c r="BR17" s="4">
        <v>3</v>
      </c>
      <c r="BS17" s="892">
        <v>0.375</v>
      </c>
    </row>
    <row r="18" spans="1:71" s="4" customFormat="1" x14ac:dyDescent="0.2">
      <c r="A18" s="691" t="s">
        <v>1262</v>
      </c>
      <c r="B18" s="691" t="s">
        <v>566</v>
      </c>
      <c r="C18" s="691" t="s">
        <v>509</v>
      </c>
      <c r="D18" s="691" t="s">
        <v>518</v>
      </c>
      <c r="E18" s="691" t="s">
        <v>505</v>
      </c>
      <c r="F18" s="591" t="s">
        <v>921</v>
      </c>
      <c r="G18" s="591" t="s">
        <v>1112</v>
      </c>
      <c r="H18" s="591" t="s">
        <v>934</v>
      </c>
      <c r="I18" s="591"/>
      <c r="J18" s="692" t="s">
        <v>1213</v>
      </c>
      <c r="K18" s="723">
        <v>39368</v>
      </c>
      <c r="L18" s="693">
        <v>0.88541666666666663</v>
      </c>
      <c r="M18" s="692" t="s">
        <v>1213</v>
      </c>
      <c r="N18" s="696" t="s">
        <v>1263</v>
      </c>
      <c r="O18" s="692" t="s">
        <v>1211</v>
      </c>
      <c r="P18" s="692"/>
      <c r="Q18" s="692" t="s">
        <v>1217</v>
      </c>
      <c r="R18" s="696">
        <v>346</v>
      </c>
      <c r="S18" s="696">
        <v>3</v>
      </c>
      <c r="T18" s="696">
        <v>2</v>
      </c>
      <c r="U18" s="633"/>
      <c r="V18" s="694">
        <v>1</v>
      </c>
      <c r="W18" s="600">
        <v>0</v>
      </c>
      <c r="X18" s="600">
        <v>2</v>
      </c>
      <c r="Y18" s="4">
        <v>2</v>
      </c>
      <c r="Z18" s="4">
        <v>352</v>
      </c>
      <c r="AA18" s="4">
        <v>225</v>
      </c>
      <c r="AB18" s="4">
        <v>1</v>
      </c>
      <c r="AC18" s="892">
        <v>0.5</v>
      </c>
      <c r="AD18" s="4">
        <v>0</v>
      </c>
      <c r="AE18" s="4" t="s">
        <v>1215</v>
      </c>
      <c r="AF18" s="4" t="s">
        <v>434</v>
      </c>
      <c r="AG18" s="4">
        <v>1</v>
      </c>
      <c r="AH18" s="892">
        <v>1</v>
      </c>
      <c r="AI18" s="4">
        <v>1</v>
      </c>
      <c r="AJ18" s="892"/>
      <c r="AL18" s="892"/>
      <c r="AN18" s="892"/>
      <c r="AO18" s="4">
        <v>346</v>
      </c>
      <c r="AP18" s="4">
        <v>6</v>
      </c>
      <c r="AQ18" s="892">
        <v>1.7045454545454544E-2</v>
      </c>
      <c r="AR18" s="4">
        <v>352</v>
      </c>
      <c r="AS18" s="4">
        <v>640</v>
      </c>
      <c r="AT18" s="892">
        <v>0.55000000000000004</v>
      </c>
      <c r="AU18" s="4">
        <v>346</v>
      </c>
      <c r="AV18" s="4">
        <v>6</v>
      </c>
      <c r="AW18" s="4">
        <v>352</v>
      </c>
      <c r="AX18" s="4">
        <v>212</v>
      </c>
      <c r="AY18" s="892">
        <v>0.61271676300578037</v>
      </c>
      <c r="AZ18" s="4">
        <v>13</v>
      </c>
      <c r="BA18" s="892">
        <v>2.1666666666666665</v>
      </c>
      <c r="BB18" s="4">
        <v>225</v>
      </c>
      <c r="BC18" s="892">
        <v>0.63920454545454541</v>
      </c>
      <c r="BD18" s="4">
        <v>12</v>
      </c>
      <c r="BE18" s="892">
        <v>5.3333333333333337E-2</v>
      </c>
      <c r="BF18" s="4">
        <v>11</v>
      </c>
      <c r="BG18" s="4">
        <v>1</v>
      </c>
      <c r="BH18" s="4">
        <v>12</v>
      </c>
      <c r="BI18" s="892">
        <v>1</v>
      </c>
      <c r="BJ18" s="4">
        <v>0</v>
      </c>
      <c r="BK18" s="892">
        <v>0</v>
      </c>
      <c r="BL18" s="4">
        <v>0</v>
      </c>
      <c r="BM18" s="892">
        <v>0</v>
      </c>
      <c r="BN18" s="4">
        <v>0</v>
      </c>
      <c r="BO18" s="892">
        <v>0</v>
      </c>
      <c r="BP18" s="4">
        <v>0</v>
      </c>
      <c r="BQ18" s="892">
        <v>0</v>
      </c>
      <c r="BR18" s="4">
        <v>0</v>
      </c>
      <c r="BS18" s="892">
        <v>0</v>
      </c>
    </row>
    <row r="19" spans="1:71" s="4" customFormat="1" x14ac:dyDescent="0.2">
      <c r="A19" s="691" t="s">
        <v>567</v>
      </c>
      <c r="B19" s="691" t="s">
        <v>579</v>
      </c>
      <c r="C19" s="691" t="s">
        <v>527</v>
      </c>
      <c r="D19" s="691" t="s">
        <v>504</v>
      </c>
      <c r="E19" s="691" t="s">
        <v>505</v>
      </c>
      <c r="F19" s="591" t="s">
        <v>317</v>
      </c>
      <c r="G19" s="591" t="s">
        <v>1110</v>
      </c>
      <c r="H19" s="591" t="s">
        <v>935</v>
      </c>
      <c r="I19" s="591" t="s">
        <v>936</v>
      </c>
      <c r="J19" s="692"/>
      <c r="K19" s="692"/>
      <c r="L19" s="693"/>
      <c r="M19" s="692"/>
      <c r="N19" s="692"/>
      <c r="O19" s="692"/>
      <c r="P19" s="692"/>
      <c r="Q19" s="692"/>
      <c r="R19" s="692"/>
      <c r="S19" s="692"/>
      <c r="T19" s="692"/>
      <c r="U19" s="633" t="s">
        <v>1090</v>
      </c>
      <c r="V19" s="694">
        <v>13</v>
      </c>
      <c r="W19" s="600">
        <v>0</v>
      </c>
      <c r="X19" s="600">
        <v>48</v>
      </c>
      <c r="Y19" s="4">
        <v>3.6923076923076925</v>
      </c>
      <c r="Z19" s="4">
        <v>19276.615384615383</v>
      </c>
      <c r="AA19" s="4">
        <v>8098.9230769230771</v>
      </c>
      <c r="AB19" s="4">
        <v>8</v>
      </c>
      <c r="AC19" s="892">
        <v>0.16666666666666666</v>
      </c>
      <c r="AD19" s="4">
        <v>3</v>
      </c>
      <c r="AG19" s="4">
        <v>8</v>
      </c>
      <c r="AH19" s="892">
        <v>0.61538461538461542</v>
      </c>
      <c r="AI19" s="4">
        <v>9</v>
      </c>
      <c r="AJ19" s="892">
        <v>0.6428571428571429</v>
      </c>
      <c r="AK19" s="4">
        <v>11</v>
      </c>
      <c r="AL19" s="892">
        <v>0.22916666666666666</v>
      </c>
      <c r="AM19" s="4">
        <v>4</v>
      </c>
      <c r="AN19" s="892">
        <v>0.30769230769230771</v>
      </c>
      <c r="AO19" s="4">
        <v>250305</v>
      </c>
      <c r="AP19" s="4">
        <v>291</v>
      </c>
      <c r="AQ19" s="892">
        <v>1.1612316238088396E-3</v>
      </c>
      <c r="AR19" s="4">
        <v>250596</v>
      </c>
      <c r="AS19" s="4">
        <v>365680</v>
      </c>
      <c r="AT19" s="892">
        <v>0.68528768322030187</v>
      </c>
      <c r="AU19" s="4">
        <v>250305</v>
      </c>
      <c r="AV19" s="4">
        <v>291</v>
      </c>
      <c r="AW19" s="4">
        <v>250596</v>
      </c>
      <c r="AX19" s="4">
        <v>104998</v>
      </c>
      <c r="AY19" s="892">
        <v>0.41948023411438046</v>
      </c>
      <c r="AZ19" s="4">
        <v>288</v>
      </c>
      <c r="BA19" s="892">
        <v>0.98969072164948457</v>
      </c>
      <c r="BB19" s="4">
        <v>105286</v>
      </c>
      <c r="BC19" s="892">
        <v>0.42014238056473369</v>
      </c>
      <c r="BD19" s="4">
        <v>1361</v>
      </c>
      <c r="BE19" s="892">
        <v>1.2926694907205136E-2</v>
      </c>
      <c r="BF19" s="4">
        <v>669</v>
      </c>
      <c r="BG19" s="4">
        <v>49</v>
      </c>
      <c r="BH19" s="4">
        <v>718</v>
      </c>
      <c r="BI19" s="892">
        <v>0.52755326965466565</v>
      </c>
      <c r="BJ19" s="4">
        <v>141</v>
      </c>
      <c r="BK19" s="892">
        <v>1.3392093915620311E-3</v>
      </c>
      <c r="BL19" s="4">
        <v>3855</v>
      </c>
      <c r="BM19" s="892">
        <v>3.661455464164276E-2</v>
      </c>
      <c r="BN19" s="4">
        <v>3996</v>
      </c>
      <c r="BO19" s="892">
        <v>3.7953764033204794E-2</v>
      </c>
      <c r="BP19" s="4">
        <v>17</v>
      </c>
      <c r="BQ19" s="892">
        <v>0.35416666666666669</v>
      </c>
      <c r="BR19" s="4">
        <v>7</v>
      </c>
      <c r="BS19" s="892">
        <v>0.53846153846153844</v>
      </c>
    </row>
    <row r="20" spans="1:71" s="4" customFormat="1" x14ac:dyDescent="0.2">
      <c r="A20" s="691" t="s">
        <v>567</v>
      </c>
      <c r="B20" s="691" t="s">
        <v>579</v>
      </c>
      <c r="C20" s="691" t="s">
        <v>509</v>
      </c>
      <c r="D20" s="691" t="s">
        <v>504</v>
      </c>
      <c r="E20" s="691" t="s">
        <v>505</v>
      </c>
      <c r="F20" s="591" t="s">
        <v>314</v>
      </c>
      <c r="G20" s="591" t="s">
        <v>1110</v>
      </c>
      <c r="H20" s="591" t="s">
        <v>935</v>
      </c>
      <c r="I20" s="591" t="s">
        <v>936</v>
      </c>
      <c r="J20" s="692" t="s">
        <v>1213</v>
      </c>
      <c r="K20" s="724" t="s">
        <v>1264</v>
      </c>
      <c r="L20" s="724" t="s">
        <v>1265</v>
      </c>
      <c r="M20" s="692" t="s">
        <v>1211</v>
      </c>
      <c r="N20" s="692"/>
      <c r="O20" s="692" t="s">
        <v>1211</v>
      </c>
      <c r="P20" s="692"/>
      <c r="Q20" s="692" t="s">
        <v>1214</v>
      </c>
      <c r="R20" s="701">
        <v>252050</v>
      </c>
      <c r="S20" s="702">
        <v>3784</v>
      </c>
      <c r="T20" s="702">
        <v>547</v>
      </c>
      <c r="U20" s="633"/>
      <c r="V20" s="694">
        <v>1</v>
      </c>
      <c r="W20" s="600">
        <v>0</v>
      </c>
      <c r="X20" s="600">
        <v>10</v>
      </c>
      <c r="Y20" s="4">
        <v>10</v>
      </c>
      <c r="Z20" s="4">
        <v>250596</v>
      </c>
      <c r="AA20" s="4">
        <v>105286</v>
      </c>
      <c r="AB20" s="4">
        <v>1</v>
      </c>
      <c r="AC20" s="892">
        <v>0.1</v>
      </c>
      <c r="AD20" s="4">
        <v>3</v>
      </c>
      <c r="AE20" s="4" t="s">
        <v>1215</v>
      </c>
      <c r="AF20" s="4" t="s">
        <v>310</v>
      </c>
      <c r="AG20" s="4">
        <v>0</v>
      </c>
      <c r="AH20" s="892">
        <v>0</v>
      </c>
      <c r="AI20" s="4">
        <v>1</v>
      </c>
      <c r="AJ20" s="892"/>
      <c r="AL20" s="892"/>
      <c r="AN20" s="892"/>
      <c r="AO20" s="4">
        <v>250305</v>
      </c>
      <c r="AP20" s="4">
        <v>291</v>
      </c>
      <c r="AQ20" s="892">
        <v>1.1612316238088396E-3</v>
      </c>
      <c r="AR20" s="4">
        <v>250596</v>
      </c>
      <c r="AS20" s="4">
        <v>365680</v>
      </c>
      <c r="AT20" s="892">
        <v>0.68528768322030187</v>
      </c>
      <c r="AU20" s="4">
        <v>250305</v>
      </c>
      <c r="AV20" s="4">
        <v>291</v>
      </c>
      <c r="AW20" s="4">
        <v>250596</v>
      </c>
      <c r="AX20" s="4">
        <v>104998</v>
      </c>
      <c r="AY20" s="892">
        <v>0.41948023411438046</v>
      </c>
      <c r="AZ20" s="4">
        <v>288</v>
      </c>
      <c r="BA20" s="892">
        <v>0.98969072164948457</v>
      </c>
      <c r="BB20" s="4">
        <v>105286</v>
      </c>
      <c r="BC20" s="892">
        <v>0.42014238056473369</v>
      </c>
      <c r="BD20" s="4">
        <v>1361</v>
      </c>
      <c r="BE20" s="892">
        <v>1.2926694907205136E-2</v>
      </c>
      <c r="BF20" s="4">
        <v>669</v>
      </c>
      <c r="BG20" s="4">
        <v>49</v>
      </c>
      <c r="BH20" s="4">
        <v>718</v>
      </c>
      <c r="BI20" s="892">
        <v>0.52755326965466565</v>
      </c>
      <c r="BJ20" s="4">
        <v>229</v>
      </c>
      <c r="BK20" s="892">
        <v>2.1750280189198946E-3</v>
      </c>
      <c r="BL20" s="4">
        <v>1544</v>
      </c>
      <c r="BM20" s="892">
        <v>1.4664817734551602E-2</v>
      </c>
      <c r="BN20" s="4">
        <v>1773</v>
      </c>
      <c r="BO20" s="892">
        <v>1.6839845753471496E-2</v>
      </c>
      <c r="BP20" s="4">
        <v>2</v>
      </c>
      <c r="BQ20" s="892">
        <v>0.2</v>
      </c>
      <c r="BR20" s="4">
        <v>0</v>
      </c>
      <c r="BS20" s="892">
        <v>0</v>
      </c>
    </row>
    <row r="21" spans="1:71" s="4" customFormat="1" x14ac:dyDescent="0.2">
      <c r="A21" s="691" t="s">
        <v>587</v>
      </c>
      <c r="B21" s="691" t="s">
        <v>597</v>
      </c>
      <c r="C21" s="691" t="s">
        <v>515</v>
      </c>
      <c r="D21" s="691" t="s">
        <v>504</v>
      </c>
      <c r="E21" s="691" t="s">
        <v>505</v>
      </c>
      <c r="F21" s="591" t="s">
        <v>317</v>
      </c>
      <c r="G21" s="591" t="s">
        <v>1112</v>
      </c>
      <c r="H21" s="591" t="s">
        <v>934</v>
      </c>
      <c r="I21" s="591"/>
      <c r="J21" s="692"/>
      <c r="K21" s="692"/>
      <c r="L21" s="693"/>
      <c r="M21" s="692"/>
      <c r="N21" s="692"/>
      <c r="O21" s="692"/>
      <c r="P21" s="692"/>
      <c r="Q21" s="692"/>
      <c r="R21" s="692"/>
      <c r="S21" s="692"/>
      <c r="T21" s="692"/>
      <c r="U21" s="633" t="s">
        <v>1269</v>
      </c>
      <c r="V21" s="694">
        <v>14</v>
      </c>
      <c r="W21" s="600">
        <v>5</v>
      </c>
      <c r="X21" s="600">
        <v>22</v>
      </c>
      <c r="Y21" s="4">
        <v>1.5714285714285714</v>
      </c>
      <c r="Z21" s="4">
        <v>857.92857142857144</v>
      </c>
      <c r="AA21" s="4">
        <v>306.64285714285717</v>
      </c>
      <c r="AB21" s="4">
        <v>10</v>
      </c>
      <c r="AC21" s="892">
        <v>0.45454545454545453</v>
      </c>
      <c r="AD21" s="4">
        <v>0</v>
      </c>
      <c r="AG21" s="4">
        <v>9</v>
      </c>
      <c r="AH21" s="892">
        <v>0.6428571428571429</v>
      </c>
      <c r="AI21" s="4">
        <v>10</v>
      </c>
      <c r="AJ21" s="892">
        <v>0.66666666666666663</v>
      </c>
      <c r="AK21" s="4">
        <v>1</v>
      </c>
      <c r="AL21" s="892">
        <v>4.5454545454545456E-2</v>
      </c>
      <c r="AM21" s="4">
        <v>1</v>
      </c>
      <c r="AN21" s="892">
        <v>7.1428571428571425E-2</v>
      </c>
      <c r="AO21" s="4">
        <v>11971</v>
      </c>
      <c r="AP21" s="4">
        <v>40</v>
      </c>
      <c r="AQ21" s="892">
        <v>3.3302805761385398E-3</v>
      </c>
      <c r="AR21" s="4">
        <v>12011</v>
      </c>
      <c r="AS21" s="4">
        <v>17190</v>
      </c>
      <c r="AT21" s="892">
        <v>0.69872018615474107</v>
      </c>
      <c r="AU21" s="4">
        <v>7977</v>
      </c>
      <c r="AV21" s="4">
        <v>33</v>
      </c>
      <c r="AW21" s="4">
        <v>8010</v>
      </c>
      <c r="AX21" s="4">
        <v>4263</v>
      </c>
      <c r="AY21" s="892">
        <v>0.53441143286949977</v>
      </c>
      <c r="AZ21" s="4">
        <v>30</v>
      </c>
      <c r="BA21" s="892">
        <v>0.90909090909090906</v>
      </c>
      <c r="BB21" s="4">
        <v>4293</v>
      </c>
      <c r="BC21" s="892">
        <v>0.53595505617977524</v>
      </c>
      <c r="BD21" s="4">
        <v>7</v>
      </c>
      <c r="BE21" s="892">
        <v>1.6305613789890519E-3</v>
      </c>
      <c r="BF21" s="4">
        <v>6</v>
      </c>
      <c r="BG21" s="4">
        <v>1</v>
      </c>
      <c r="BH21" s="4">
        <v>7</v>
      </c>
      <c r="BI21" s="892">
        <v>1</v>
      </c>
      <c r="BJ21" s="4">
        <v>12</v>
      </c>
      <c r="BK21" s="892">
        <v>2.7952480782669461E-3</v>
      </c>
      <c r="BL21" s="4">
        <v>58</v>
      </c>
      <c r="BM21" s="892">
        <v>1.3510365711623572E-2</v>
      </c>
      <c r="BN21" s="4">
        <v>70</v>
      </c>
      <c r="BO21" s="892">
        <v>1.6305613789890521E-2</v>
      </c>
      <c r="BP21" s="4">
        <v>5</v>
      </c>
      <c r="BQ21" s="892">
        <v>0.22727272727272727</v>
      </c>
      <c r="BR21" s="4">
        <v>2</v>
      </c>
      <c r="BS21" s="892">
        <v>0.14285714285714285</v>
      </c>
    </row>
    <row r="22" spans="1:71" s="4" customFormat="1" x14ac:dyDescent="0.2">
      <c r="A22" s="691" t="s">
        <v>587</v>
      </c>
      <c r="B22" s="691" t="s">
        <v>597</v>
      </c>
      <c r="C22" s="691" t="s">
        <v>509</v>
      </c>
      <c r="D22" s="691" t="s">
        <v>504</v>
      </c>
      <c r="E22" s="691" t="s">
        <v>505</v>
      </c>
      <c r="F22" s="591" t="s">
        <v>317</v>
      </c>
      <c r="G22" s="591" t="s">
        <v>1112</v>
      </c>
      <c r="H22" s="591" t="s">
        <v>934</v>
      </c>
      <c r="I22" s="591"/>
      <c r="J22" s="692" t="s">
        <v>1211</v>
      </c>
      <c r="K22" s="692"/>
      <c r="L22" s="693">
        <v>0.62638888888888888</v>
      </c>
      <c r="M22" s="692" t="s">
        <v>1213</v>
      </c>
      <c r="N22" s="696" t="s">
        <v>1267</v>
      </c>
      <c r="O22" s="692" t="s">
        <v>1213</v>
      </c>
      <c r="P22" s="696" t="s">
        <v>1268</v>
      </c>
      <c r="Q22" s="692" t="s">
        <v>1217</v>
      </c>
      <c r="R22" s="696">
        <v>12011</v>
      </c>
      <c r="S22" s="696">
        <v>110</v>
      </c>
      <c r="T22" s="696">
        <v>0</v>
      </c>
      <c r="U22" s="692" t="s">
        <v>510</v>
      </c>
      <c r="V22" s="694">
        <v>1</v>
      </c>
      <c r="W22" s="600">
        <v>1</v>
      </c>
      <c r="X22" s="600">
        <v>1</v>
      </c>
      <c r="Y22" s="4">
        <v>1</v>
      </c>
      <c r="Z22" s="4">
        <v>12011</v>
      </c>
      <c r="AB22" s="4">
        <v>1</v>
      </c>
      <c r="AC22" s="892">
        <v>1</v>
      </c>
      <c r="AD22" s="4">
        <v>0</v>
      </c>
      <c r="AE22" s="4" t="s">
        <v>1215</v>
      </c>
      <c r="AF22" s="4" t="s">
        <v>510</v>
      </c>
      <c r="AG22" s="4">
        <v>1</v>
      </c>
      <c r="AH22" s="892">
        <v>1</v>
      </c>
      <c r="AI22" s="4">
        <v>1</v>
      </c>
      <c r="AJ22" s="892"/>
      <c r="AL22" s="892"/>
      <c r="AN22" s="892"/>
      <c r="AO22" s="4">
        <v>11971</v>
      </c>
      <c r="AP22" s="4">
        <v>40</v>
      </c>
      <c r="AQ22" s="892">
        <v>3.3302805761385398E-3</v>
      </c>
      <c r="AR22" s="4">
        <v>12011</v>
      </c>
      <c r="AS22" s="4">
        <v>17190</v>
      </c>
      <c r="AT22" s="892">
        <v>0.69872018615474107</v>
      </c>
      <c r="AY22" s="892"/>
      <c r="BA22" s="892"/>
      <c r="BC22" s="892"/>
      <c r="BD22" s="4" t="s">
        <v>323</v>
      </c>
      <c r="BE22" s="892"/>
      <c r="BI22" s="892"/>
      <c r="BK22" s="892"/>
      <c r="BM22" s="892"/>
      <c r="BO22" s="892"/>
      <c r="BP22" s="4">
        <v>0</v>
      </c>
      <c r="BQ22" s="892">
        <v>0</v>
      </c>
      <c r="BR22" s="4">
        <v>0</v>
      </c>
      <c r="BS22" s="892">
        <v>0</v>
      </c>
    </row>
    <row r="23" spans="1:71" s="4" customFormat="1" x14ac:dyDescent="0.2">
      <c r="A23" s="691" t="s">
        <v>606</v>
      </c>
      <c r="B23" s="691" t="s">
        <v>613</v>
      </c>
      <c r="C23" s="691" t="s">
        <v>527</v>
      </c>
      <c r="D23" s="691" t="s">
        <v>518</v>
      </c>
      <c r="E23" s="691" t="s">
        <v>505</v>
      </c>
      <c r="F23" s="591" t="s">
        <v>317</v>
      </c>
      <c r="G23" s="591" t="s">
        <v>1110</v>
      </c>
      <c r="H23" s="591" t="s">
        <v>935</v>
      </c>
      <c r="I23" s="591" t="s">
        <v>936</v>
      </c>
      <c r="J23" s="692"/>
      <c r="K23" s="692"/>
      <c r="L23" s="693"/>
      <c r="M23" s="692"/>
      <c r="N23" s="692"/>
      <c r="O23" s="692"/>
      <c r="P23" s="692"/>
      <c r="Q23" s="692"/>
      <c r="R23" s="692"/>
      <c r="S23" s="692"/>
      <c r="T23" s="692"/>
      <c r="U23" s="633" t="s">
        <v>1101</v>
      </c>
      <c r="V23" s="694">
        <v>14</v>
      </c>
      <c r="W23" s="600">
        <v>0</v>
      </c>
      <c r="X23" s="600">
        <v>44</v>
      </c>
      <c r="Y23" s="4">
        <v>3.1428571428571428</v>
      </c>
      <c r="Z23" s="4">
        <v>6156.8571428571431</v>
      </c>
      <c r="AA23" s="4">
        <v>2921.5</v>
      </c>
      <c r="AB23" s="4">
        <v>13</v>
      </c>
      <c r="AC23" s="892">
        <v>0.29545454545454547</v>
      </c>
      <c r="AD23" s="4">
        <v>4</v>
      </c>
      <c r="AG23" s="4">
        <v>11</v>
      </c>
      <c r="AH23" s="892">
        <v>0.7857142857142857</v>
      </c>
      <c r="AI23" s="4">
        <v>12</v>
      </c>
      <c r="AJ23" s="892">
        <v>0.8</v>
      </c>
      <c r="AK23" s="4">
        <v>4</v>
      </c>
      <c r="AL23" s="892">
        <v>9.0909090909090912E-2</v>
      </c>
      <c r="AM23" s="4">
        <v>0</v>
      </c>
      <c r="AN23" s="892">
        <v>0</v>
      </c>
      <c r="AO23" s="4">
        <v>86108</v>
      </c>
      <c r="AP23" s="4">
        <v>88</v>
      </c>
      <c r="AQ23" s="892">
        <v>1.0209290454313426E-3</v>
      </c>
      <c r="AR23" s="4">
        <v>86196</v>
      </c>
      <c r="AS23" s="4">
        <v>122490</v>
      </c>
      <c r="AT23" s="892">
        <v>0.7036982610825373</v>
      </c>
      <c r="AU23" s="4">
        <v>86108</v>
      </c>
      <c r="AV23" s="4">
        <v>88</v>
      </c>
      <c r="AW23" s="4">
        <v>86196</v>
      </c>
      <c r="AX23" s="4">
        <v>40807</v>
      </c>
      <c r="AY23" s="892">
        <v>0.47390486365959028</v>
      </c>
      <c r="AZ23" s="4">
        <v>94</v>
      </c>
      <c r="BA23" s="892">
        <v>1.0681818181818181</v>
      </c>
      <c r="BB23" s="4">
        <v>40901</v>
      </c>
      <c r="BC23" s="892">
        <v>0.4745115782634925</v>
      </c>
      <c r="BD23" s="4">
        <v>377</v>
      </c>
      <c r="BE23" s="892">
        <v>9.2173785482017549E-3</v>
      </c>
      <c r="BF23" s="4">
        <v>335</v>
      </c>
      <c r="BG23" s="4">
        <v>13</v>
      </c>
      <c r="BH23" s="4">
        <v>348</v>
      </c>
      <c r="BI23" s="892">
        <v>0.92307692307692313</v>
      </c>
      <c r="BJ23" s="4">
        <v>327</v>
      </c>
      <c r="BK23" s="892">
        <v>7.9949145497665089E-3</v>
      </c>
      <c r="BL23" s="4">
        <v>1150</v>
      </c>
      <c r="BM23" s="892">
        <v>2.8116671964010659E-2</v>
      </c>
      <c r="BN23" s="4">
        <v>1477</v>
      </c>
      <c r="BO23" s="892">
        <v>3.6111586513777168E-2</v>
      </c>
      <c r="BP23" s="4">
        <v>12</v>
      </c>
      <c r="BQ23" s="892">
        <v>0.27272727272727271</v>
      </c>
      <c r="BR23" s="4">
        <v>3</v>
      </c>
      <c r="BS23" s="892">
        <v>0.21428571428571427</v>
      </c>
    </row>
    <row r="24" spans="1:71" s="4" customFormat="1" x14ac:dyDescent="0.2">
      <c r="A24" s="691" t="s">
        <v>606</v>
      </c>
      <c r="B24" s="691" t="s">
        <v>613</v>
      </c>
      <c r="C24" s="691" t="s">
        <v>509</v>
      </c>
      <c r="D24" s="691" t="s">
        <v>518</v>
      </c>
      <c r="E24" s="691" t="s">
        <v>505</v>
      </c>
      <c r="F24" s="591" t="s">
        <v>317</v>
      </c>
      <c r="G24" s="591" t="s">
        <v>1110</v>
      </c>
      <c r="H24" s="591" t="s">
        <v>935</v>
      </c>
      <c r="I24" s="591" t="s">
        <v>936</v>
      </c>
      <c r="J24" s="692" t="s">
        <v>1211</v>
      </c>
      <c r="K24" s="692"/>
      <c r="L24" s="693">
        <v>0.8125</v>
      </c>
      <c r="M24" s="692" t="s">
        <v>1211</v>
      </c>
      <c r="N24" s="692"/>
      <c r="O24" s="692" t="s">
        <v>1211</v>
      </c>
      <c r="P24" s="692"/>
      <c r="Q24" s="692" t="s">
        <v>1217</v>
      </c>
      <c r="R24" s="696">
        <v>86226</v>
      </c>
      <c r="S24" s="696">
        <v>1440</v>
      </c>
      <c r="T24" s="696">
        <v>205</v>
      </c>
      <c r="U24" s="633"/>
      <c r="V24" s="694">
        <v>1</v>
      </c>
      <c r="W24" s="600">
        <v>0</v>
      </c>
      <c r="X24" s="600">
        <v>10</v>
      </c>
      <c r="Y24" s="4">
        <v>10</v>
      </c>
      <c r="Z24" s="4">
        <v>86196</v>
      </c>
      <c r="AA24" s="4">
        <v>40901</v>
      </c>
      <c r="AB24" s="4">
        <v>3</v>
      </c>
      <c r="AC24" s="892">
        <v>0.3</v>
      </c>
      <c r="AD24" s="4">
        <v>4</v>
      </c>
      <c r="AE24" s="4" t="s">
        <v>1215</v>
      </c>
      <c r="AF24" s="4" t="s">
        <v>434</v>
      </c>
      <c r="AG24" s="4">
        <v>1</v>
      </c>
      <c r="AH24" s="892">
        <v>1</v>
      </c>
      <c r="AI24" s="4">
        <v>1</v>
      </c>
      <c r="AJ24" s="892"/>
      <c r="AL24" s="892"/>
      <c r="AN24" s="892"/>
      <c r="AO24" s="4">
        <v>86108</v>
      </c>
      <c r="AP24" s="4">
        <v>88</v>
      </c>
      <c r="AQ24" s="892">
        <v>1.0209290454313426E-3</v>
      </c>
      <c r="AR24" s="4">
        <v>86196</v>
      </c>
      <c r="AS24" s="4">
        <v>122490</v>
      </c>
      <c r="AT24" s="892">
        <v>0.7036982610825373</v>
      </c>
      <c r="AU24" s="4">
        <v>86108</v>
      </c>
      <c r="AV24" s="4">
        <v>88</v>
      </c>
      <c r="AW24" s="4">
        <v>86196</v>
      </c>
      <c r="AX24" s="4">
        <v>40808</v>
      </c>
      <c r="AY24" s="892">
        <v>0.4739164769823942</v>
      </c>
      <c r="AZ24" s="4">
        <v>93</v>
      </c>
      <c r="BA24" s="892">
        <v>1.0568181818181819</v>
      </c>
      <c r="BB24" s="4">
        <v>40901</v>
      </c>
      <c r="BC24" s="892">
        <v>0.4745115782634925</v>
      </c>
      <c r="BD24" s="4">
        <v>375</v>
      </c>
      <c r="BE24" s="892">
        <v>9.1684799882643456E-3</v>
      </c>
      <c r="BF24" s="4">
        <v>336</v>
      </c>
      <c r="BG24" s="4">
        <v>12</v>
      </c>
      <c r="BH24" s="4">
        <v>348</v>
      </c>
      <c r="BI24" s="892">
        <v>0.92800000000000005</v>
      </c>
      <c r="BJ24" s="4">
        <v>307</v>
      </c>
      <c r="BK24" s="892">
        <v>7.5059289503924109E-3</v>
      </c>
      <c r="BL24" s="4">
        <v>459</v>
      </c>
      <c r="BM24" s="892">
        <v>1.122221950563556E-2</v>
      </c>
      <c r="BN24" s="4">
        <v>766</v>
      </c>
      <c r="BO24" s="892">
        <v>1.8728148456027969E-2</v>
      </c>
      <c r="BP24" s="4">
        <v>4</v>
      </c>
      <c r="BQ24" s="892">
        <v>0.4</v>
      </c>
      <c r="BR24" s="4">
        <v>0</v>
      </c>
      <c r="BS24" s="892">
        <v>0</v>
      </c>
    </row>
    <row r="25" spans="1:71" s="4" customFormat="1" x14ac:dyDescent="0.2">
      <c r="A25" s="691" t="s">
        <v>616</v>
      </c>
      <c r="B25" s="691" t="s">
        <v>622</v>
      </c>
      <c r="C25" s="691" t="s">
        <v>515</v>
      </c>
      <c r="D25" s="691" t="s">
        <v>504</v>
      </c>
      <c r="E25" s="691" t="s">
        <v>519</v>
      </c>
      <c r="F25" s="591" t="s">
        <v>922</v>
      </c>
      <c r="G25" s="591" t="s">
        <v>1109</v>
      </c>
      <c r="H25" s="591" t="s">
        <v>934</v>
      </c>
      <c r="I25" s="591"/>
      <c r="J25" s="692"/>
      <c r="K25" s="692"/>
      <c r="L25" s="693"/>
      <c r="M25" s="692"/>
      <c r="N25" s="692"/>
      <c r="O25" s="692"/>
      <c r="P25" s="692"/>
      <c r="Q25" s="692"/>
      <c r="R25" s="692"/>
      <c r="S25" s="692"/>
      <c r="T25" s="692"/>
      <c r="U25" s="633" t="s">
        <v>1095</v>
      </c>
      <c r="V25" s="694">
        <v>9</v>
      </c>
      <c r="W25" s="600">
        <v>0</v>
      </c>
      <c r="X25" s="600">
        <v>32</v>
      </c>
      <c r="Y25" s="4">
        <v>3.5555555555555554</v>
      </c>
      <c r="Z25" s="4">
        <v>4033.1111111111113</v>
      </c>
      <c r="AA25" s="4">
        <v>1993.6666666666667</v>
      </c>
      <c r="AB25" s="4">
        <v>8</v>
      </c>
      <c r="AC25" s="892">
        <v>0.25</v>
      </c>
      <c r="AD25" s="4">
        <v>1</v>
      </c>
      <c r="AG25" s="4">
        <v>5</v>
      </c>
      <c r="AH25" s="892">
        <v>0.55555555555555558</v>
      </c>
      <c r="AI25" s="4">
        <v>5</v>
      </c>
      <c r="AJ25" s="892">
        <v>0.5</v>
      </c>
      <c r="AK25" s="4">
        <v>6</v>
      </c>
      <c r="AL25" s="892">
        <v>0.1875</v>
      </c>
      <c r="AM25" s="4">
        <v>2</v>
      </c>
      <c r="AN25" s="892">
        <v>0.22222222222222221</v>
      </c>
      <c r="AO25" s="4">
        <v>36079</v>
      </c>
      <c r="AP25" s="4">
        <v>219</v>
      </c>
      <c r="AQ25" s="892">
        <v>6.0333902694363322E-3</v>
      </c>
      <c r="AR25" s="4">
        <v>36298</v>
      </c>
      <c r="AS25" s="4">
        <v>57750</v>
      </c>
      <c r="AT25" s="892">
        <v>0.6285367965367965</v>
      </c>
      <c r="AU25" s="4">
        <v>36079</v>
      </c>
      <c r="AV25" s="4">
        <v>219</v>
      </c>
      <c r="AW25" s="4">
        <v>36298</v>
      </c>
      <c r="AX25" s="4">
        <v>17776</v>
      </c>
      <c r="AY25" s="892">
        <v>0.49269658249951498</v>
      </c>
      <c r="AZ25" s="4">
        <v>167</v>
      </c>
      <c r="BA25" s="892">
        <v>0.76255707762557079</v>
      </c>
      <c r="BB25" s="4">
        <v>17943</v>
      </c>
      <c r="BC25" s="892">
        <v>0.49432475618491378</v>
      </c>
      <c r="BD25" s="4">
        <v>288</v>
      </c>
      <c r="BE25" s="892">
        <v>1.6050827620799197E-2</v>
      </c>
      <c r="BF25" s="4">
        <v>92</v>
      </c>
      <c r="BG25" s="4">
        <v>2</v>
      </c>
      <c r="BH25" s="4">
        <v>94</v>
      </c>
      <c r="BI25" s="892">
        <v>0.3263888888888889</v>
      </c>
      <c r="BJ25" s="4">
        <v>61</v>
      </c>
      <c r="BK25" s="892">
        <v>3.3996544613498301E-3</v>
      </c>
      <c r="BL25" s="4">
        <v>405</v>
      </c>
      <c r="BM25" s="892">
        <v>2.2571476341748872E-2</v>
      </c>
      <c r="BN25" s="4">
        <v>466</v>
      </c>
      <c r="BO25" s="892">
        <v>2.5971130803098701E-2</v>
      </c>
      <c r="BP25" s="4">
        <v>9</v>
      </c>
      <c r="BQ25" s="892">
        <v>0.28125</v>
      </c>
      <c r="BR25" s="4">
        <v>3</v>
      </c>
      <c r="BS25" s="892">
        <v>0.33333333333333331</v>
      </c>
    </row>
    <row r="26" spans="1:71" s="4" customFormat="1" x14ac:dyDescent="0.2">
      <c r="A26" s="691" t="s">
        <v>616</v>
      </c>
      <c r="B26" s="691" t="s">
        <v>622</v>
      </c>
      <c r="C26" s="691" t="s">
        <v>509</v>
      </c>
      <c r="D26" s="691" t="s">
        <v>504</v>
      </c>
      <c r="E26" s="691" t="s">
        <v>519</v>
      </c>
      <c r="F26" s="591" t="s">
        <v>922</v>
      </c>
      <c r="G26" s="591" t="s">
        <v>1109</v>
      </c>
      <c r="H26" s="591" t="s">
        <v>934</v>
      </c>
      <c r="I26" s="591"/>
      <c r="J26" s="692" t="s">
        <v>1213</v>
      </c>
      <c r="K26" s="722" t="s">
        <v>1282</v>
      </c>
      <c r="L26" s="693">
        <v>0.8534722222222223</v>
      </c>
      <c r="M26" s="692" t="s">
        <v>1211</v>
      </c>
      <c r="N26" s="692"/>
      <c r="O26" s="692" t="s">
        <v>1211</v>
      </c>
      <c r="P26" s="692"/>
      <c r="Q26" s="692" t="s">
        <v>1217</v>
      </c>
      <c r="R26" s="696">
        <v>36304</v>
      </c>
      <c r="S26" s="696">
        <v>478</v>
      </c>
      <c r="T26" s="696" t="s">
        <v>438</v>
      </c>
      <c r="U26" s="633"/>
      <c r="V26" s="694">
        <v>1</v>
      </c>
      <c r="W26" s="600">
        <v>0</v>
      </c>
      <c r="X26" s="600">
        <v>7</v>
      </c>
      <c r="Y26" s="4">
        <v>7</v>
      </c>
      <c r="Z26" s="4">
        <v>36316</v>
      </c>
      <c r="AA26" s="4">
        <v>17940</v>
      </c>
      <c r="AB26" s="4">
        <v>1</v>
      </c>
      <c r="AC26" s="892">
        <v>0.14285714285714285</v>
      </c>
      <c r="AD26" s="4">
        <v>1</v>
      </c>
      <c r="AE26" s="4" t="s">
        <v>519</v>
      </c>
      <c r="AF26" s="4" t="s">
        <v>435</v>
      </c>
      <c r="AG26" s="4">
        <v>0</v>
      </c>
      <c r="AH26" s="892">
        <v>0</v>
      </c>
      <c r="AI26" s="4">
        <v>0</v>
      </c>
      <c r="AJ26" s="892"/>
      <c r="AL26" s="892"/>
      <c r="AN26" s="892"/>
      <c r="AO26" s="4">
        <v>36079</v>
      </c>
      <c r="AP26" s="4">
        <v>237</v>
      </c>
      <c r="AQ26" s="892">
        <v>6.526049124352902E-3</v>
      </c>
      <c r="AR26" s="4">
        <v>36316</v>
      </c>
      <c r="AS26" s="4">
        <v>57750</v>
      </c>
      <c r="AT26" s="892">
        <v>0.62884848484848488</v>
      </c>
      <c r="AU26" s="4">
        <v>36079</v>
      </c>
      <c r="AV26" s="4">
        <v>237</v>
      </c>
      <c r="AW26" s="4">
        <v>36316</v>
      </c>
      <c r="AX26" s="4">
        <v>17773</v>
      </c>
      <c r="AY26" s="892">
        <v>0.4926134316361318</v>
      </c>
      <c r="AZ26" s="4">
        <v>167</v>
      </c>
      <c r="BA26" s="892">
        <v>0.70464135021097052</v>
      </c>
      <c r="BB26" s="4">
        <v>17940</v>
      </c>
      <c r="BC26" s="892">
        <v>0.49399713624848551</v>
      </c>
      <c r="BD26" s="4">
        <v>256</v>
      </c>
      <c r="BE26" s="892">
        <v>1.4269788182831662E-2</v>
      </c>
      <c r="BF26" s="4">
        <v>90</v>
      </c>
      <c r="BG26" s="4">
        <v>2</v>
      </c>
      <c r="BH26" s="4">
        <v>92</v>
      </c>
      <c r="BI26" s="892">
        <v>0.359375</v>
      </c>
      <c r="BJ26" s="4">
        <v>69</v>
      </c>
      <c r="BK26" s="892">
        <v>3.8461538461538464E-3</v>
      </c>
      <c r="BL26" s="4">
        <v>290</v>
      </c>
      <c r="BM26" s="892">
        <v>1.6164994425863992E-2</v>
      </c>
      <c r="BN26" s="4">
        <v>359</v>
      </c>
      <c r="BO26" s="892">
        <v>2.0011148272017838E-2</v>
      </c>
      <c r="BP26" s="4">
        <v>3</v>
      </c>
      <c r="BQ26" s="892">
        <v>0.42857142857142855</v>
      </c>
      <c r="BR26" s="4">
        <v>0</v>
      </c>
      <c r="BS26" s="892">
        <v>0</v>
      </c>
    </row>
    <row r="27" spans="1:71" s="4" customFormat="1" x14ac:dyDescent="0.2">
      <c r="A27" s="691" t="s">
        <v>1283</v>
      </c>
      <c r="B27" s="691" t="s">
        <v>1285</v>
      </c>
      <c r="C27" s="691" t="s">
        <v>515</v>
      </c>
      <c r="D27" s="691" t="s">
        <v>504</v>
      </c>
      <c r="E27" s="691" t="s">
        <v>519</v>
      </c>
      <c r="F27" s="591" t="s">
        <v>315</v>
      </c>
      <c r="G27" s="591" t="s">
        <v>1109</v>
      </c>
      <c r="H27" s="591" t="s">
        <v>934</v>
      </c>
      <c r="I27" s="591"/>
      <c r="J27" s="692"/>
      <c r="K27" s="692"/>
      <c r="L27" s="693"/>
      <c r="M27" s="692"/>
      <c r="N27" s="692"/>
      <c r="O27" s="692"/>
      <c r="P27" s="692"/>
      <c r="Q27" s="692"/>
      <c r="R27" s="692"/>
      <c r="S27" s="692"/>
      <c r="T27" s="692"/>
      <c r="U27" s="633" t="s">
        <v>1103</v>
      </c>
      <c r="V27" s="694">
        <v>12</v>
      </c>
      <c r="W27" s="600">
        <v>3</v>
      </c>
      <c r="X27" s="600">
        <v>17</v>
      </c>
      <c r="Y27" s="4">
        <v>1.4166666666666667</v>
      </c>
      <c r="Z27" s="4">
        <v>3344.6666666666665</v>
      </c>
      <c r="AA27" s="4">
        <v>875.75</v>
      </c>
      <c r="AB27" s="4">
        <v>12</v>
      </c>
      <c r="AC27" s="892">
        <v>0.70588235294117652</v>
      </c>
      <c r="AD27" s="4">
        <v>0</v>
      </c>
      <c r="AG27" s="4">
        <v>10</v>
      </c>
      <c r="AH27" s="892">
        <v>0.83333333333333337</v>
      </c>
      <c r="AI27" s="4">
        <v>11</v>
      </c>
      <c r="AJ27" s="892">
        <v>0.84615384615384615</v>
      </c>
      <c r="AK27" s="4">
        <v>1</v>
      </c>
      <c r="AL27" s="892">
        <v>5.8823529411764705E-2</v>
      </c>
      <c r="AM27" s="4">
        <v>0</v>
      </c>
      <c r="AN27" s="892">
        <v>0</v>
      </c>
      <c r="AO27" s="4">
        <v>39981</v>
      </c>
      <c r="AP27" s="4">
        <v>155</v>
      </c>
      <c r="AQ27" s="892">
        <v>3.8618696432130757E-3</v>
      </c>
      <c r="AR27" s="4">
        <v>40136</v>
      </c>
      <c r="AS27" s="4">
        <v>62100</v>
      </c>
      <c r="AT27" s="892">
        <v>0.64631239935587759</v>
      </c>
      <c r="AU27" s="4">
        <v>29813</v>
      </c>
      <c r="AV27" s="4">
        <v>134</v>
      </c>
      <c r="AW27" s="4">
        <v>29947</v>
      </c>
      <c r="AX27" s="4">
        <v>10407</v>
      </c>
      <c r="AY27" s="892">
        <v>0.3490759064837487</v>
      </c>
      <c r="AZ27" s="4">
        <v>102</v>
      </c>
      <c r="BA27" s="892">
        <v>0.76119402985074625</v>
      </c>
      <c r="BB27" s="4">
        <v>10509</v>
      </c>
      <c r="BC27" s="892">
        <v>0.35091995859351521</v>
      </c>
      <c r="BD27" s="4">
        <v>35</v>
      </c>
      <c r="BE27" s="892">
        <v>3.3304786373584546E-3</v>
      </c>
      <c r="BF27" s="4">
        <v>26</v>
      </c>
      <c r="BG27" s="4">
        <v>5</v>
      </c>
      <c r="BH27" s="4">
        <v>31</v>
      </c>
      <c r="BI27" s="892">
        <v>0.88571428571428568</v>
      </c>
      <c r="BJ27" s="4">
        <v>44</v>
      </c>
      <c r="BK27" s="892">
        <v>4.1868874298220575E-3</v>
      </c>
      <c r="BL27" s="4">
        <v>320</v>
      </c>
      <c r="BM27" s="892">
        <v>3.045009039870587E-2</v>
      </c>
      <c r="BN27" s="4">
        <v>364</v>
      </c>
      <c r="BO27" s="892">
        <v>3.4636977828527926E-2</v>
      </c>
      <c r="BP27" s="4">
        <v>5</v>
      </c>
      <c r="BQ27" s="892">
        <v>0.29411764705882354</v>
      </c>
      <c r="BR27" s="4">
        <v>3</v>
      </c>
      <c r="BS27" s="892">
        <v>0.25</v>
      </c>
    </row>
    <row r="28" spans="1:71" s="4" customFormat="1" x14ac:dyDescent="0.2">
      <c r="A28" s="691" t="s">
        <v>1283</v>
      </c>
      <c r="B28" s="691" t="s">
        <v>1285</v>
      </c>
      <c r="C28" s="691" t="s">
        <v>509</v>
      </c>
      <c r="D28" s="691" t="s">
        <v>504</v>
      </c>
      <c r="E28" s="691" t="s">
        <v>519</v>
      </c>
      <c r="F28" s="591" t="s">
        <v>315</v>
      </c>
      <c r="G28" s="591" t="s">
        <v>1109</v>
      </c>
      <c r="H28" s="591" t="s">
        <v>934</v>
      </c>
      <c r="I28" s="591"/>
      <c r="J28" s="692" t="s">
        <v>1211</v>
      </c>
      <c r="K28" s="692"/>
      <c r="L28" s="693">
        <v>0.58333333333333337</v>
      </c>
      <c r="M28" s="692" t="s">
        <v>1213</v>
      </c>
      <c r="N28" s="696" t="s">
        <v>1286</v>
      </c>
      <c r="O28" s="692" t="s">
        <v>1211</v>
      </c>
      <c r="P28" s="692"/>
      <c r="Q28" s="692" t="s">
        <v>1217</v>
      </c>
      <c r="R28" s="696">
        <v>40136</v>
      </c>
      <c r="S28" s="696">
        <v>431</v>
      </c>
      <c r="T28" s="696">
        <v>58</v>
      </c>
      <c r="U28" s="633"/>
      <c r="V28" s="694">
        <v>1</v>
      </c>
      <c r="W28" s="600">
        <v>0</v>
      </c>
      <c r="X28" s="600">
        <v>2</v>
      </c>
      <c r="Y28" s="4">
        <v>2</v>
      </c>
      <c r="Z28" s="4">
        <v>40136</v>
      </c>
      <c r="AA28" s="4">
        <v>13775</v>
      </c>
      <c r="AB28" s="4">
        <v>1</v>
      </c>
      <c r="AC28" s="892">
        <v>0.5</v>
      </c>
      <c r="AD28" s="4">
        <v>0</v>
      </c>
      <c r="AE28" s="4" t="s">
        <v>1215</v>
      </c>
      <c r="AF28" s="4" t="s">
        <v>434</v>
      </c>
      <c r="AG28" s="4">
        <v>1</v>
      </c>
      <c r="AH28" s="892">
        <v>1</v>
      </c>
      <c r="AI28" s="4">
        <v>1</v>
      </c>
      <c r="AJ28" s="892"/>
      <c r="AL28" s="892"/>
      <c r="AN28" s="892"/>
      <c r="AO28" s="4">
        <v>39981</v>
      </c>
      <c r="AP28" s="4">
        <v>155</v>
      </c>
      <c r="AQ28" s="892">
        <v>3.8618696432130757E-3</v>
      </c>
      <c r="AR28" s="4">
        <v>40136</v>
      </c>
      <c r="AS28" s="4">
        <v>62100</v>
      </c>
      <c r="AT28" s="892">
        <v>0.64631239935587759</v>
      </c>
      <c r="AU28" s="4">
        <v>39981</v>
      </c>
      <c r="AV28" s="4">
        <v>155</v>
      </c>
      <c r="AW28" s="4">
        <v>40136</v>
      </c>
      <c r="AX28" s="4">
        <v>13651</v>
      </c>
      <c r="AY28" s="892">
        <v>0.34143718266176432</v>
      </c>
      <c r="AZ28" s="4">
        <v>124</v>
      </c>
      <c r="BA28" s="892">
        <v>0.8</v>
      </c>
      <c r="BB28" s="4">
        <v>13775</v>
      </c>
      <c r="BC28" s="892">
        <v>0.34320809248554912</v>
      </c>
      <c r="BD28" s="4">
        <v>56</v>
      </c>
      <c r="BE28" s="892">
        <v>4.0653357531760439E-3</v>
      </c>
      <c r="BF28" s="4">
        <v>41</v>
      </c>
      <c r="BG28" s="4">
        <v>7</v>
      </c>
      <c r="BH28" s="4">
        <v>48</v>
      </c>
      <c r="BI28" s="892">
        <v>0.8571428571428571</v>
      </c>
      <c r="BJ28" s="4">
        <v>8</v>
      </c>
      <c r="BK28" s="892">
        <v>5.8076225045372055E-4</v>
      </c>
      <c r="BL28" s="4">
        <v>313</v>
      </c>
      <c r="BM28" s="892">
        <v>2.2722323049001816E-2</v>
      </c>
      <c r="BN28" s="4">
        <v>321</v>
      </c>
      <c r="BO28" s="892">
        <v>2.3303085299455534E-2</v>
      </c>
      <c r="BP28" s="4">
        <v>0</v>
      </c>
      <c r="BQ28" s="892">
        <v>0</v>
      </c>
      <c r="BR28" s="4">
        <v>0</v>
      </c>
      <c r="BS28" s="892">
        <v>0</v>
      </c>
    </row>
    <row r="29" spans="1:71" s="4" customFormat="1" x14ac:dyDescent="0.2">
      <c r="A29" s="691" t="s">
        <v>626</v>
      </c>
      <c r="B29" s="691" t="s">
        <v>628</v>
      </c>
      <c r="C29" s="691" t="s">
        <v>515</v>
      </c>
      <c r="D29" s="691" t="s">
        <v>504</v>
      </c>
      <c r="E29" s="691" t="s">
        <v>519</v>
      </c>
      <c r="F29" s="591" t="s">
        <v>923</v>
      </c>
      <c r="G29" s="591" t="s">
        <v>1109</v>
      </c>
      <c r="H29" s="719" t="s">
        <v>934</v>
      </c>
      <c r="I29" s="591"/>
      <c r="J29" s="692"/>
      <c r="K29" s="692"/>
      <c r="L29" s="693"/>
      <c r="M29" s="692"/>
      <c r="N29" s="692"/>
      <c r="O29" s="692"/>
      <c r="P29" s="692"/>
      <c r="Q29" s="692"/>
      <c r="R29" s="692"/>
      <c r="S29" s="692"/>
      <c r="T29" s="692"/>
      <c r="U29" s="633" t="s">
        <v>1243</v>
      </c>
      <c r="V29" s="694">
        <v>14</v>
      </c>
      <c r="W29" s="600">
        <v>1</v>
      </c>
      <c r="X29" s="600">
        <v>32</v>
      </c>
      <c r="Y29" s="4">
        <v>2.2857142857142856</v>
      </c>
      <c r="Z29" s="4">
        <v>2108.7857142857142</v>
      </c>
      <c r="AA29" s="4">
        <v>1057.5714285714287</v>
      </c>
      <c r="AB29" s="4">
        <v>13</v>
      </c>
      <c r="AC29" s="892">
        <v>0.40625</v>
      </c>
      <c r="AD29" s="4">
        <v>0</v>
      </c>
      <c r="AG29" s="4">
        <v>13</v>
      </c>
      <c r="AH29" s="892">
        <v>0.9285714285714286</v>
      </c>
      <c r="AI29" s="4">
        <v>14</v>
      </c>
      <c r="AJ29" s="892">
        <v>0.93333333333333335</v>
      </c>
      <c r="AK29" s="4">
        <v>0</v>
      </c>
      <c r="AL29" s="892">
        <v>0</v>
      </c>
      <c r="AM29" s="4">
        <v>0</v>
      </c>
      <c r="AN29" s="892">
        <v>0</v>
      </c>
      <c r="AO29" s="4">
        <v>29506</v>
      </c>
      <c r="AP29" s="4">
        <v>17</v>
      </c>
      <c r="AQ29" s="892">
        <v>5.7582224028723372E-4</v>
      </c>
      <c r="AR29" s="4">
        <v>29523</v>
      </c>
      <c r="AS29" s="4">
        <v>45930</v>
      </c>
      <c r="AT29" s="892">
        <v>0.64278249510124097</v>
      </c>
      <c r="AU29" s="4">
        <v>28384</v>
      </c>
      <c r="AV29" s="4">
        <v>16</v>
      </c>
      <c r="AW29" s="4">
        <v>28400</v>
      </c>
      <c r="AX29" s="4">
        <v>14797</v>
      </c>
      <c r="AY29" s="892">
        <v>0.52131482525366402</v>
      </c>
      <c r="AZ29" s="4">
        <v>9</v>
      </c>
      <c r="BA29" s="892">
        <v>0.5625</v>
      </c>
      <c r="BB29" s="4">
        <v>14806</v>
      </c>
      <c r="BC29" s="892">
        <v>0.52133802816901409</v>
      </c>
      <c r="BD29" s="4">
        <v>303</v>
      </c>
      <c r="BE29" s="892">
        <v>2.0464676482507091E-2</v>
      </c>
      <c r="BF29" s="4">
        <v>215</v>
      </c>
      <c r="BG29" s="4">
        <v>8</v>
      </c>
      <c r="BH29" s="4">
        <v>223</v>
      </c>
      <c r="BI29" s="892">
        <v>0.735973597359736</v>
      </c>
      <c r="BJ29" s="4">
        <v>41</v>
      </c>
      <c r="BK29" s="892">
        <v>2.7691476428474944E-3</v>
      </c>
      <c r="BL29" s="4">
        <v>152</v>
      </c>
      <c r="BM29" s="892">
        <v>1.0266108334459003E-2</v>
      </c>
      <c r="BN29" s="4">
        <v>193</v>
      </c>
      <c r="BO29" s="892">
        <v>1.3035255977306497E-2</v>
      </c>
      <c r="BP29" s="4">
        <v>9</v>
      </c>
      <c r="BQ29" s="892">
        <v>0.28125</v>
      </c>
      <c r="BR29" s="4">
        <v>4</v>
      </c>
      <c r="BS29" s="892">
        <v>0.2857142857142857</v>
      </c>
    </row>
    <row r="30" spans="1:71" s="4" customFormat="1" x14ac:dyDescent="0.2">
      <c r="A30" s="691" t="s">
        <v>626</v>
      </c>
      <c r="B30" s="691" t="s">
        <v>628</v>
      </c>
      <c r="C30" s="691" t="s">
        <v>509</v>
      </c>
      <c r="D30" s="691" t="s">
        <v>504</v>
      </c>
      <c r="E30" s="691" t="s">
        <v>519</v>
      </c>
      <c r="F30" s="591" t="s">
        <v>923</v>
      </c>
      <c r="G30" s="591" t="s">
        <v>1109</v>
      </c>
      <c r="H30" s="719" t="s">
        <v>934</v>
      </c>
      <c r="I30" s="591"/>
      <c r="J30" s="692" t="s">
        <v>1211</v>
      </c>
      <c r="K30" s="692"/>
      <c r="L30" s="693">
        <v>0.64930555555555558</v>
      </c>
      <c r="M30" s="692" t="s">
        <v>1211</v>
      </c>
      <c r="N30" s="692"/>
      <c r="O30" s="692" t="s">
        <v>1211</v>
      </c>
      <c r="P30" s="692"/>
      <c r="Q30" s="692" t="s">
        <v>1217</v>
      </c>
      <c r="R30" s="696">
        <v>29523</v>
      </c>
      <c r="S30" s="696">
        <v>700</v>
      </c>
      <c r="T30" s="696">
        <v>120</v>
      </c>
      <c r="U30" s="633"/>
      <c r="V30" s="694">
        <v>1</v>
      </c>
      <c r="W30" s="600">
        <v>0</v>
      </c>
      <c r="X30" s="600">
        <v>2</v>
      </c>
      <c r="Y30" s="4">
        <v>2</v>
      </c>
      <c r="Z30" s="4">
        <v>29523</v>
      </c>
      <c r="AA30" s="4">
        <v>15393</v>
      </c>
      <c r="AB30" s="4">
        <v>1</v>
      </c>
      <c r="AC30" s="892">
        <v>0.5</v>
      </c>
      <c r="AD30" s="4">
        <v>0</v>
      </c>
      <c r="AE30" s="4" t="s">
        <v>1215</v>
      </c>
      <c r="AF30" s="4" t="s">
        <v>434</v>
      </c>
      <c r="AG30" s="4">
        <v>1</v>
      </c>
      <c r="AH30" s="892">
        <v>1</v>
      </c>
      <c r="AI30" s="4">
        <v>1</v>
      </c>
      <c r="AJ30" s="892"/>
      <c r="AL30" s="892"/>
      <c r="AN30" s="892"/>
      <c r="AO30" s="4">
        <v>29506</v>
      </c>
      <c r="AP30" s="4">
        <v>17</v>
      </c>
      <c r="AQ30" s="892">
        <v>5.7582224028723372E-4</v>
      </c>
      <c r="AR30" s="4">
        <v>29523</v>
      </c>
      <c r="AS30" s="4">
        <v>45930</v>
      </c>
      <c r="AT30" s="892">
        <v>0.64278249510124097</v>
      </c>
      <c r="AU30" s="4">
        <v>29506</v>
      </c>
      <c r="AV30" s="4">
        <v>17</v>
      </c>
      <c r="AW30" s="4">
        <v>29523</v>
      </c>
      <c r="AX30" s="4">
        <v>15379</v>
      </c>
      <c r="AY30" s="892">
        <v>0.52121602385955401</v>
      </c>
      <c r="AZ30" s="4">
        <v>14</v>
      </c>
      <c r="BA30" s="892">
        <v>0.82352941176470584</v>
      </c>
      <c r="BB30" s="4">
        <v>15393</v>
      </c>
      <c r="BC30" s="892">
        <v>0.52139010263184637</v>
      </c>
      <c r="BD30" s="4">
        <v>318</v>
      </c>
      <c r="BE30" s="892">
        <v>2.0658740986162542E-2</v>
      </c>
      <c r="BF30" s="4">
        <v>214</v>
      </c>
      <c r="BG30" s="4">
        <v>9</v>
      </c>
      <c r="BH30" s="4">
        <v>223</v>
      </c>
      <c r="BI30" s="892">
        <v>0.70125786163522008</v>
      </c>
      <c r="BJ30" s="4">
        <v>7</v>
      </c>
      <c r="BK30" s="892">
        <v>4.5475216007276033E-4</v>
      </c>
      <c r="BL30" s="4">
        <v>388</v>
      </c>
      <c r="BM30" s="892">
        <v>2.5206262586890144E-2</v>
      </c>
      <c r="BN30" s="4">
        <v>395</v>
      </c>
      <c r="BO30" s="892">
        <v>2.5661014746962904E-2</v>
      </c>
      <c r="BP30" s="4">
        <v>0</v>
      </c>
      <c r="BQ30" s="892">
        <v>0</v>
      </c>
      <c r="BR30" s="4">
        <v>0</v>
      </c>
      <c r="BS30" s="892">
        <v>0</v>
      </c>
    </row>
    <row r="31" spans="1:71" s="4" customFormat="1" x14ac:dyDescent="0.2">
      <c r="A31" s="691" t="s">
        <v>631</v>
      </c>
      <c r="B31" s="691" t="s">
        <v>641</v>
      </c>
      <c r="C31" s="691" t="s">
        <v>515</v>
      </c>
      <c r="D31" s="691" t="s">
        <v>504</v>
      </c>
      <c r="E31" s="691" t="s">
        <v>505</v>
      </c>
      <c r="F31" s="591" t="s">
        <v>318</v>
      </c>
      <c r="G31" s="591" t="s">
        <v>1112</v>
      </c>
      <c r="H31" s="591" t="s">
        <v>934</v>
      </c>
      <c r="I31" s="591"/>
      <c r="J31" s="692"/>
      <c r="K31" s="692"/>
      <c r="L31" s="693"/>
      <c r="M31" s="692"/>
      <c r="N31" s="692"/>
      <c r="O31" s="692"/>
      <c r="P31" s="692"/>
      <c r="Q31" s="692"/>
      <c r="R31" s="692"/>
      <c r="S31" s="692"/>
      <c r="T31" s="692"/>
      <c r="U31" s="633" t="s">
        <v>1092</v>
      </c>
      <c r="V31" s="694">
        <v>11</v>
      </c>
      <c r="W31" s="600">
        <v>1</v>
      </c>
      <c r="X31" s="600">
        <v>26</v>
      </c>
      <c r="Y31" s="4">
        <v>2.3636363636363638</v>
      </c>
      <c r="Z31" s="4">
        <v>818.09090909090912</v>
      </c>
      <c r="AA31" s="4">
        <v>541.72727272727275</v>
      </c>
      <c r="AB31" s="4">
        <v>7</v>
      </c>
      <c r="AC31" s="892">
        <v>0.26923076923076922</v>
      </c>
      <c r="AD31" s="4">
        <v>0</v>
      </c>
      <c r="AG31" s="4">
        <v>4</v>
      </c>
      <c r="AH31" s="892">
        <v>0.36363636363636365</v>
      </c>
      <c r="AI31" s="4">
        <v>5</v>
      </c>
      <c r="AJ31" s="892">
        <v>0.41666666666666669</v>
      </c>
      <c r="AK31" s="4">
        <v>1</v>
      </c>
      <c r="AL31" s="892">
        <v>3.8461538461538464E-2</v>
      </c>
      <c r="AM31" s="4">
        <v>1</v>
      </c>
      <c r="AN31" s="892">
        <v>9.0909090909090912E-2</v>
      </c>
      <c r="AO31" s="4">
        <v>8987</v>
      </c>
      <c r="AP31" s="4">
        <v>12</v>
      </c>
      <c r="AQ31" s="892">
        <v>1.3334814979442161E-3</v>
      </c>
      <c r="AR31" s="4">
        <v>8999</v>
      </c>
      <c r="AS31" s="4">
        <v>12270</v>
      </c>
      <c r="AT31" s="892">
        <v>0.73341483292583542</v>
      </c>
      <c r="AU31" s="4">
        <v>8987</v>
      </c>
      <c r="AV31" s="4">
        <v>12</v>
      </c>
      <c r="AW31" s="4">
        <v>8999</v>
      </c>
      <c r="AX31" s="4">
        <v>5946</v>
      </c>
      <c r="AY31" s="892">
        <v>0.66162234338488923</v>
      </c>
      <c r="AZ31" s="4">
        <v>13</v>
      </c>
      <c r="BA31" s="892">
        <v>1.0833333333333333</v>
      </c>
      <c r="BB31" s="4">
        <v>5959</v>
      </c>
      <c r="BC31" s="892">
        <v>0.66218468718746526</v>
      </c>
      <c r="BD31" s="4">
        <v>55</v>
      </c>
      <c r="BE31" s="892">
        <v>9.2297365329753311E-3</v>
      </c>
      <c r="BF31" s="4">
        <v>36</v>
      </c>
      <c r="BG31" s="4">
        <v>3</v>
      </c>
      <c r="BH31" s="4">
        <v>39</v>
      </c>
      <c r="BI31" s="892">
        <v>0.70909090909090911</v>
      </c>
      <c r="BJ31" s="4">
        <v>24</v>
      </c>
      <c r="BK31" s="892">
        <v>4.0275213962074176E-3</v>
      </c>
      <c r="BL31" s="4">
        <v>176</v>
      </c>
      <c r="BM31" s="892">
        <v>2.9535156905521061E-2</v>
      </c>
      <c r="BN31" s="4">
        <v>200</v>
      </c>
      <c r="BO31" s="892">
        <v>3.3562678301728481E-2</v>
      </c>
      <c r="BP31" s="4">
        <v>5</v>
      </c>
      <c r="BQ31" s="892">
        <v>0.19230769230769232</v>
      </c>
      <c r="BR31" s="4">
        <v>1</v>
      </c>
      <c r="BS31" s="892">
        <v>9.0909090909090912E-2</v>
      </c>
    </row>
    <row r="32" spans="1:71" s="4" customFormat="1" x14ac:dyDescent="0.2">
      <c r="A32" s="691" t="s">
        <v>631</v>
      </c>
      <c r="B32" s="691" t="s">
        <v>641</v>
      </c>
      <c r="C32" s="691" t="s">
        <v>509</v>
      </c>
      <c r="D32" s="691" t="s">
        <v>504</v>
      </c>
      <c r="E32" s="691" t="s">
        <v>505</v>
      </c>
      <c r="F32" s="591" t="s">
        <v>318</v>
      </c>
      <c r="G32" s="591" t="s">
        <v>1112</v>
      </c>
      <c r="H32" s="591" t="s">
        <v>934</v>
      </c>
      <c r="I32" s="591"/>
      <c r="J32" s="692" t="s">
        <v>1211</v>
      </c>
      <c r="K32" s="692"/>
      <c r="L32" s="693">
        <v>0.52083333333333337</v>
      </c>
      <c r="M32" s="692" t="s">
        <v>1213</v>
      </c>
      <c r="N32" s="696" t="s">
        <v>1289</v>
      </c>
      <c r="O32" s="692" t="s">
        <v>1211</v>
      </c>
      <c r="P32" s="692"/>
      <c r="Q32" s="692" t="s">
        <v>1217</v>
      </c>
      <c r="R32" s="696">
        <v>8999</v>
      </c>
      <c r="S32" s="696">
        <v>95</v>
      </c>
      <c r="T32" s="696">
        <v>21</v>
      </c>
      <c r="U32" s="633"/>
      <c r="V32" s="694">
        <v>1</v>
      </c>
      <c r="W32" s="600">
        <v>0</v>
      </c>
      <c r="X32" s="600">
        <v>2</v>
      </c>
      <c r="Y32" s="4">
        <v>2</v>
      </c>
      <c r="Z32" s="4">
        <v>8999</v>
      </c>
      <c r="AA32" s="4">
        <v>5707</v>
      </c>
      <c r="AB32" s="4">
        <v>1</v>
      </c>
      <c r="AC32" s="892">
        <v>0.5</v>
      </c>
      <c r="AD32" s="4">
        <v>0</v>
      </c>
      <c r="AE32" s="4" t="s">
        <v>1215</v>
      </c>
      <c r="AF32" s="4" t="s">
        <v>434</v>
      </c>
      <c r="AG32" s="4">
        <v>1</v>
      </c>
      <c r="AH32" s="892">
        <v>1</v>
      </c>
      <c r="AI32" s="4">
        <v>1</v>
      </c>
      <c r="AJ32" s="892"/>
      <c r="AL32" s="892"/>
      <c r="AN32" s="892"/>
      <c r="AO32" s="4">
        <v>8987</v>
      </c>
      <c r="AP32" s="4">
        <v>12</v>
      </c>
      <c r="AQ32" s="892">
        <v>1.3334814979442161E-3</v>
      </c>
      <c r="AR32" s="4">
        <v>8999</v>
      </c>
      <c r="AS32" s="4">
        <v>12270</v>
      </c>
      <c r="AT32" s="892">
        <v>0.73341483292583542</v>
      </c>
      <c r="AU32" s="4">
        <v>8987</v>
      </c>
      <c r="AV32" s="4">
        <v>12</v>
      </c>
      <c r="AW32" s="4">
        <v>8999</v>
      </c>
      <c r="AX32" s="4">
        <v>5695</v>
      </c>
      <c r="AY32" s="892">
        <v>0.63369311227328362</v>
      </c>
      <c r="AZ32" s="4">
        <v>12</v>
      </c>
      <c r="BA32" s="892">
        <v>1</v>
      </c>
      <c r="BB32" s="4">
        <v>5707</v>
      </c>
      <c r="BC32" s="892">
        <v>0.63418157573063672</v>
      </c>
      <c r="BD32" s="4">
        <v>55</v>
      </c>
      <c r="BE32" s="892">
        <v>9.6372875416155593E-3</v>
      </c>
      <c r="BF32" s="4">
        <v>35</v>
      </c>
      <c r="BG32" s="4">
        <v>2</v>
      </c>
      <c r="BH32" s="4">
        <v>37</v>
      </c>
      <c r="BI32" s="892">
        <v>0.67272727272727273</v>
      </c>
      <c r="BJ32" s="4">
        <v>10</v>
      </c>
      <c r="BK32" s="892">
        <v>1.7522340984755564E-3</v>
      </c>
      <c r="BL32" s="4">
        <v>110</v>
      </c>
      <c r="BM32" s="892">
        <v>1.9274575083231119E-2</v>
      </c>
      <c r="BN32" s="4">
        <v>120</v>
      </c>
      <c r="BO32" s="892">
        <v>2.1026809181706674E-2</v>
      </c>
      <c r="BP32" s="4">
        <v>0</v>
      </c>
      <c r="BQ32" s="892">
        <v>0</v>
      </c>
      <c r="BR32" s="4">
        <v>0</v>
      </c>
      <c r="BS32" s="892">
        <v>0</v>
      </c>
    </row>
    <row r="33" spans="1:71" s="4" customFormat="1" x14ac:dyDescent="0.2">
      <c r="A33" s="691" t="s">
        <v>647</v>
      </c>
      <c r="B33" s="691" t="s">
        <v>648</v>
      </c>
      <c r="C33" s="691" t="s">
        <v>515</v>
      </c>
      <c r="D33" s="691" t="s">
        <v>504</v>
      </c>
      <c r="E33" s="691" t="s">
        <v>505</v>
      </c>
      <c r="F33" s="591" t="s">
        <v>316</v>
      </c>
      <c r="G33" s="591" t="s">
        <v>1112</v>
      </c>
      <c r="H33" s="591" t="s">
        <v>934</v>
      </c>
      <c r="I33" s="591"/>
      <c r="J33" s="692"/>
      <c r="K33" s="692"/>
      <c r="L33" s="693"/>
      <c r="M33" s="692"/>
      <c r="N33" s="692"/>
      <c r="O33" s="692"/>
      <c r="P33" s="692"/>
      <c r="Q33" s="692"/>
      <c r="R33" s="692"/>
      <c r="S33" s="692"/>
      <c r="T33" s="692"/>
      <c r="U33" s="633" t="s">
        <v>1099</v>
      </c>
      <c r="V33" s="694">
        <v>8</v>
      </c>
      <c r="W33" s="600">
        <v>0</v>
      </c>
      <c r="X33" s="600">
        <v>19</v>
      </c>
      <c r="Y33" s="4">
        <v>2.375</v>
      </c>
      <c r="Z33" s="4">
        <v>1215.75</v>
      </c>
      <c r="AA33" s="4">
        <v>683</v>
      </c>
      <c r="AB33" s="4">
        <v>7</v>
      </c>
      <c r="AC33" s="892">
        <v>0.36842105263157893</v>
      </c>
      <c r="AD33" s="4">
        <v>0</v>
      </c>
      <c r="AG33" s="4">
        <v>5</v>
      </c>
      <c r="AH33" s="892">
        <v>0.625</v>
      </c>
      <c r="AI33" s="4">
        <v>6</v>
      </c>
      <c r="AJ33" s="892">
        <v>0.66666666666666663</v>
      </c>
      <c r="AK33" s="4">
        <v>1</v>
      </c>
      <c r="AL33" s="892">
        <v>5.2631578947368418E-2</v>
      </c>
      <c r="AM33" s="4">
        <v>0</v>
      </c>
      <c r="AN33" s="892">
        <v>0</v>
      </c>
      <c r="AO33" s="4">
        <v>9689</v>
      </c>
      <c r="AP33" s="4">
        <v>37</v>
      </c>
      <c r="AQ33" s="892">
        <v>3.8042360682706148E-3</v>
      </c>
      <c r="AR33" s="4">
        <v>9726</v>
      </c>
      <c r="AS33" s="4">
        <v>13600</v>
      </c>
      <c r="AT33" s="892">
        <v>0.71514705882352936</v>
      </c>
      <c r="AU33" s="4">
        <v>9689</v>
      </c>
      <c r="AV33" s="4">
        <v>37</v>
      </c>
      <c r="AW33" s="4">
        <v>9726</v>
      </c>
      <c r="AX33" s="4">
        <v>5438</v>
      </c>
      <c r="AY33" s="892">
        <v>0.5612550314789968</v>
      </c>
      <c r="AZ33" s="4">
        <v>26</v>
      </c>
      <c r="BA33" s="892">
        <v>0.70270270270270274</v>
      </c>
      <c r="BB33" s="4">
        <v>5464</v>
      </c>
      <c r="BC33" s="892">
        <v>0.56179313181163892</v>
      </c>
      <c r="BD33" s="4">
        <v>25</v>
      </c>
      <c r="BE33" s="892">
        <v>4.5754026354319181E-3</v>
      </c>
      <c r="BF33" s="4">
        <v>24</v>
      </c>
      <c r="BG33" s="4">
        <v>0</v>
      </c>
      <c r="BH33" s="4">
        <v>24</v>
      </c>
      <c r="BI33" s="892">
        <v>0.96</v>
      </c>
      <c r="BJ33" s="4">
        <v>9</v>
      </c>
      <c r="BK33" s="892">
        <v>1.6471449487554905E-3</v>
      </c>
      <c r="BL33" s="4">
        <v>78</v>
      </c>
      <c r="BM33" s="892">
        <v>1.4275256222547585E-2</v>
      </c>
      <c r="BN33" s="4">
        <v>87</v>
      </c>
      <c r="BO33" s="892">
        <v>1.5922401171303075E-2</v>
      </c>
      <c r="BP33" s="4">
        <v>4</v>
      </c>
      <c r="BQ33" s="892">
        <v>0.21052631578947367</v>
      </c>
      <c r="BR33" s="4">
        <v>1</v>
      </c>
      <c r="BS33" s="892">
        <v>0.125</v>
      </c>
    </row>
    <row r="34" spans="1:71" s="4" customFormat="1" x14ac:dyDescent="0.2">
      <c r="A34" s="691" t="s">
        <v>647</v>
      </c>
      <c r="B34" s="691" t="s">
        <v>648</v>
      </c>
      <c r="C34" s="691" t="s">
        <v>509</v>
      </c>
      <c r="D34" s="691" t="s">
        <v>504</v>
      </c>
      <c r="E34" s="691" t="s">
        <v>505</v>
      </c>
      <c r="F34" s="591" t="s">
        <v>316</v>
      </c>
      <c r="G34" s="591" t="s">
        <v>1112</v>
      </c>
      <c r="H34" s="591" t="s">
        <v>934</v>
      </c>
      <c r="I34" s="591"/>
      <c r="J34" s="692" t="s">
        <v>1213</v>
      </c>
      <c r="K34" s="725" t="s">
        <v>1290</v>
      </c>
      <c r="L34" s="721" t="s">
        <v>1291</v>
      </c>
      <c r="M34" s="692" t="s">
        <v>1213</v>
      </c>
      <c r="N34" s="696" t="s">
        <v>440</v>
      </c>
      <c r="O34" s="692" t="s">
        <v>1211</v>
      </c>
      <c r="P34" s="692"/>
      <c r="Q34" s="692" t="s">
        <v>913</v>
      </c>
      <c r="R34" s="696">
        <v>9726</v>
      </c>
      <c r="S34" s="696">
        <v>88</v>
      </c>
      <c r="T34" s="696">
        <v>21</v>
      </c>
      <c r="U34" s="692" t="s">
        <v>510</v>
      </c>
      <c r="V34" s="694">
        <v>1</v>
      </c>
      <c r="W34" s="600">
        <v>1</v>
      </c>
      <c r="X34" s="600">
        <v>1</v>
      </c>
      <c r="Y34" s="4">
        <v>1</v>
      </c>
      <c r="Z34" s="4">
        <v>9726</v>
      </c>
      <c r="AB34" s="4">
        <v>1</v>
      </c>
      <c r="AC34" s="892">
        <v>1</v>
      </c>
      <c r="AD34" s="4">
        <v>0</v>
      </c>
      <c r="AE34" s="4" t="s">
        <v>1215</v>
      </c>
      <c r="AF34" s="4" t="s">
        <v>510</v>
      </c>
      <c r="AG34" s="4">
        <v>1</v>
      </c>
      <c r="AH34" s="892">
        <v>1</v>
      </c>
      <c r="AI34" s="4">
        <v>1</v>
      </c>
      <c r="AJ34" s="892"/>
      <c r="AL34" s="892"/>
      <c r="AN34" s="892"/>
      <c r="AO34" s="4">
        <v>9689</v>
      </c>
      <c r="AP34" s="4">
        <v>37</v>
      </c>
      <c r="AQ34" s="892">
        <v>3.8042360682706148E-3</v>
      </c>
      <c r="AR34" s="4">
        <v>9726</v>
      </c>
      <c r="AS34" s="4">
        <v>13600</v>
      </c>
      <c r="AT34" s="892">
        <v>0.71514705882352936</v>
      </c>
      <c r="AY34" s="892"/>
      <c r="BA34" s="892"/>
      <c r="BC34" s="892"/>
      <c r="BD34" s="4" t="s">
        <v>323</v>
      </c>
      <c r="BE34" s="892"/>
      <c r="BI34" s="892"/>
      <c r="BK34" s="892"/>
      <c r="BM34" s="892"/>
      <c r="BO34" s="892"/>
      <c r="BP34" s="4">
        <v>0</v>
      </c>
      <c r="BQ34" s="892">
        <v>0</v>
      </c>
      <c r="BR34" s="4">
        <v>0</v>
      </c>
      <c r="BS34" s="892">
        <v>0</v>
      </c>
    </row>
    <row r="35" spans="1:71" s="4" customFormat="1" x14ac:dyDescent="0.2">
      <c r="A35" s="691" t="s">
        <v>647</v>
      </c>
      <c r="B35" s="691" t="s">
        <v>650</v>
      </c>
      <c r="C35" s="691" t="s">
        <v>528</v>
      </c>
      <c r="D35" s="691" t="s">
        <v>504</v>
      </c>
      <c r="E35" s="691" t="s">
        <v>505</v>
      </c>
      <c r="F35" s="591" t="s">
        <v>316</v>
      </c>
      <c r="G35" s="591" t="s">
        <v>937</v>
      </c>
      <c r="H35" s="591" t="s">
        <v>937</v>
      </c>
      <c r="I35" s="591"/>
      <c r="J35" s="692" t="s">
        <v>1213</v>
      </c>
      <c r="K35" s="725" t="s">
        <v>1290</v>
      </c>
      <c r="L35" s="721" t="s">
        <v>1291</v>
      </c>
      <c r="M35" s="692" t="s">
        <v>1213</v>
      </c>
      <c r="N35" s="696" t="s">
        <v>440</v>
      </c>
      <c r="O35" s="692" t="s">
        <v>1211</v>
      </c>
      <c r="P35" s="692"/>
      <c r="Q35" s="692" t="s">
        <v>913</v>
      </c>
      <c r="R35" s="696"/>
      <c r="S35" s="696"/>
      <c r="T35" s="696"/>
      <c r="U35" s="633" t="s">
        <v>1095</v>
      </c>
      <c r="V35" s="694">
        <v>7</v>
      </c>
      <c r="W35" s="600">
        <v>0</v>
      </c>
      <c r="X35" s="600">
        <v>14</v>
      </c>
      <c r="Y35" s="4">
        <v>2</v>
      </c>
      <c r="Z35" s="4">
        <v>3248.4285714285716</v>
      </c>
      <c r="AA35" s="4">
        <v>1854.2857142857142</v>
      </c>
      <c r="AB35" s="4">
        <v>5</v>
      </c>
      <c r="AC35" s="892">
        <v>0.35714285714285715</v>
      </c>
      <c r="AG35" s="4">
        <v>4</v>
      </c>
      <c r="AH35" s="892">
        <v>0.5714285714285714</v>
      </c>
      <c r="AJ35" s="892"/>
      <c r="AL35" s="892"/>
      <c r="AN35" s="892"/>
      <c r="AO35" s="4">
        <v>22604</v>
      </c>
      <c r="AP35" s="4">
        <v>135</v>
      </c>
      <c r="AQ35" s="892">
        <v>5.936936540744976E-3</v>
      </c>
      <c r="AR35" s="4">
        <v>22739</v>
      </c>
      <c r="AS35" s="4">
        <v>32250</v>
      </c>
      <c r="AT35" s="892">
        <v>0.7050852713178295</v>
      </c>
      <c r="AU35" s="4">
        <v>22604</v>
      </c>
      <c r="AV35" s="4">
        <v>135</v>
      </c>
      <c r="AW35" s="4">
        <v>22739</v>
      </c>
      <c r="AX35" s="4">
        <v>12883</v>
      </c>
      <c r="AY35" s="892">
        <v>0.56994337285436203</v>
      </c>
      <c r="AZ35" s="4">
        <v>97</v>
      </c>
      <c r="BA35" s="892">
        <v>0.71851851851851856</v>
      </c>
      <c r="BB35" s="4">
        <v>12980</v>
      </c>
      <c r="BC35" s="892">
        <v>0.57082545406570206</v>
      </c>
      <c r="BD35" s="4">
        <v>82</v>
      </c>
      <c r="BE35" s="892">
        <v>6.3174114021571645E-3</v>
      </c>
      <c r="BF35" s="4">
        <v>69</v>
      </c>
      <c r="BG35" s="4">
        <v>8</v>
      </c>
      <c r="BH35" s="4">
        <v>77</v>
      </c>
      <c r="BI35" s="892">
        <v>0.93902439024390238</v>
      </c>
      <c r="BJ35" s="4">
        <v>35</v>
      </c>
      <c r="BK35" s="892">
        <v>2.6964560862865949E-3</v>
      </c>
      <c r="BL35" s="4">
        <v>669</v>
      </c>
      <c r="BM35" s="892">
        <v>5.1540832049306623E-2</v>
      </c>
      <c r="BN35" s="4">
        <v>704</v>
      </c>
      <c r="BO35" s="892">
        <v>5.4237288135593219E-2</v>
      </c>
      <c r="BP35" s="4">
        <v>0</v>
      </c>
      <c r="BQ35" s="892">
        <v>0</v>
      </c>
      <c r="BR35" s="4">
        <v>0</v>
      </c>
      <c r="BS35" s="892">
        <v>0</v>
      </c>
    </row>
    <row r="36" spans="1:71" s="4" customFormat="1" x14ac:dyDescent="0.2">
      <c r="A36" s="691" t="s">
        <v>652</v>
      </c>
      <c r="B36" s="691" t="s">
        <v>653</v>
      </c>
      <c r="C36" s="691" t="s">
        <v>527</v>
      </c>
      <c r="D36" s="691" t="s">
        <v>504</v>
      </c>
      <c r="E36" s="691" t="s">
        <v>519</v>
      </c>
      <c r="F36" s="591" t="s">
        <v>321</v>
      </c>
      <c r="G36" s="591" t="s">
        <v>1110</v>
      </c>
      <c r="H36" s="591" t="s">
        <v>935</v>
      </c>
      <c r="I36" s="591"/>
      <c r="J36" s="692"/>
      <c r="K36" s="692"/>
      <c r="L36" s="693"/>
      <c r="M36" s="692"/>
      <c r="N36" s="692"/>
      <c r="O36" s="692"/>
      <c r="P36" s="692"/>
      <c r="Q36" s="692"/>
      <c r="R36" s="692"/>
      <c r="S36" s="692"/>
      <c r="T36" s="692"/>
      <c r="U36" s="633" t="s">
        <v>1091</v>
      </c>
      <c r="V36" s="694">
        <v>12</v>
      </c>
      <c r="W36" s="600">
        <v>0</v>
      </c>
      <c r="X36" s="600">
        <v>24</v>
      </c>
      <c r="Y36" s="4">
        <v>2</v>
      </c>
      <c r="Z36" s="4">
        <v>7412.5</v>
      </c>
      <c r="AA36" s="4">
        <v>2628.3333333333335</v>
      </c>
      <c r="AB36" s="4">
        <v>11</v>
      </c>
      <c r="AC36" s="892">
        <v>0.45833333333333331</v>
      </c>
      <c r="AD36" s="4">
        <v>5</v>
      </c>
      <c r="AE36" s="4" t="s">
        <v>1215</v>
      </c>
      <c r="AG36" s="4">
        <v>10</v>
      </c>
      <c r="AH36" s="892">
        <v>0.83333333333333337</v>
      </c>
      <c r="AI36" s="4">
        <v>11</v>
      </c>
      <c r="AJ36" s="892">
        <v>0.84615384615384615</v>
      </c>
      <c r="AK36" s="4">
        <v>0</v>
      </c>
      <c r="AL36" s="892">
        <v>0</v>
      </c>
      <c r="AM36" s="4">
        <v>0</v>
      </c>
      <c r="AN36" s="892">
        <v>0</v>
      </c>
      <c r="AO36" s="4">
        <v>88807</v>
      </c>
      <c r="AP36" s="4">
        <v>143</v>
      </c>
      <c r="AQ36" s="892">
        <v>1.6076447442383362E-3</v>
      </c>
      <c r="AR36" s="4">
        <v>88950</v>
      </c>
      <c r="AS36" s="4">
        <v>136500</v>
      </c>
      <c r="AT36" s="892">
        <v>0.65164835164835166</v>
      </c>
      <c r="AU36" s="4">
        <v>88807</v>
      </c>
      <c r="AV36" s="4">
        <v>143</v>
      </c>
      <c r="AW36" s="4">
        <v>88950</v>
      </c>
      <c r="AX36" s="4">
        <v>31416</v>
      </c>
      <c r="AY36" s="892">
        <v>0.35375589762068305</v>
      </c>
      <c r="AZ36" s="4">
        <v>124</v>
      </c>
      <c r="BA36" s="892">
        <v>0.86713286713286708</v>
      </c>
      <c r="BB36" s="4">
        <v>31540</v>
      </c>
      <c r="BC36" s="892">
        <v>0.35458122540753234</v>
      </c>
      <c r="BD36" s="4">
        <v>304</v>
      </c>
      <c r="BE36" s="892">
        <v>9.6385542168674707E-3</v>
      </c>
      <c r="BF36" s="4">
        <v>245</v>
      </c>
      <c r="BG36" s="4">
        <v>0</v>
      </c>
      <c r="BH36" s="4">
        <v>245</v>
      </c>
      <c r="BI36" s="892">
        <v>0.80592105263157898</v>
      </c>
      <c r="BJ36" s="4">
        <v>75</v>
      </c>
      <c r="BK36" s="892">
        <v>2.3779327837666455E-3</v>
      </c>
      <c r="BL36" s="4">
        <v>471</v>
      </c>
      <c r="BM36" s="892">
        <v>1.4933417882054534E-2</v>
      </c>
      <c r="BN36" s="4">
        <v>546</v>
      </c>
      <c r="BO36" s="892">
        <v>1.7311350665821179E-2</v>
      </c>
      <c r="BP36" s="4">
        <v>9</v>
      </c>
      <c r="BQ36" s="892">
        <v>0.375</v>
      </c>
      <c r="BR36" s="4">
        <v>6</v>
      </c>
      <c r="BS36" s="892">
        <v>0.5</v>
      </c>
    </row>
    <row r="37" spans="1:71" s="4" customFormat="1" x14ac:dyDescent="0.2">
      <c r="A37" s="691" t="s">
        <v>652</v>
      </c>
      <c r="B37" s="691" t="s">
        <v>653</v>
      </c>
      <c r="C37" s="691" t="s">
        <v>509</v>
      </c>
      <c r="D37" s="691" t="s">
        <v>504</v>
      </c>
      <c r="E37" s="691" t="s">
        <v>519</v>
      </c>
      <c r="F37" s="591" t="s">
        <v>321</v>
      </c>
      <c r="G37" s="591" t="s">
        <v>1110</v>
      </c>
      <c r="H37" s="591" t="s">
        <v>935</v>
      </c>
      <c r="I37" s="591"/>
      <c r="J37" s="692" t="s">
        <v>1213</v>
      </c>
      <c r="K37" s="724" t="s">
        <v>1292</v>
      </c>
      <c r="L37" s="704">
        <v>0.80763888888888891</v>
      </c>
      <c r="M37" s="692" t="s">
        <v>1211</v>
      </c>
      <c r="N37" s="692"/>
      <c r="O37" s="692" t="s">
        <v>1211</v>
      </c>
      <c r="P37" s="692"/>
      <c r="Q37" s="692" t="s">
        <v>1217</v>
      </c>
      <c r="R37" s="696">
        <v>88950</v>
      </c>
      <c r="S37" s="696">
        <v>1221</v>
      </c>
      <c r="T37" s="696" t="s">
        <v>1293</v>
      </c>
      <c r="U37" s="633"/>
      <c r="V37" s="694">
        <v>1</v>
      </c>
      <c r="W37" s="600">
        <v>0</v>
      </c>
      <c r="X37" s="600">
        <v>7</v>
      </c>
      <c r="Y37" s="4">
        <v>7</v>
      </c>
      <c r="Z37" s="4">
        <v>88950</v>
      </c>
      <c r="AA37" s="4">
        <v>31540</v>
      </c>
      <c r="AB37" s="4">
        <v>3</v>
      </c>
      <c r="AC37" s="892">
        <v>0.42857142857142855</v>
      </c>
      <c r="AD37" s="4">
        <v>5</v>
      </c>
      <c r="AF37" s="4" t="s">
        <v>310</v>
      </c>
      <c r="AG37" s="4">
        <v>0</v>
      </c>
      <c r="AH37" s="892">
        <v>0</v>
      </c>
      <c r="AI37" s="4">
        <v>1</v>
      </c>
      <c r="AJ37" s="892"/>
      <c r="AL37" s="892"/>
      <c r="AN37" s="892"/>
      <c r="AO37" s="4">
        <v>88807</v>
      </c>
      <c r="AP37" s="4">
        <v>143</v>
      </c>
      <c r="AQ37" s="892">
        <v>1.6076447442383362E-3</v>
      </c>
      <c r="AR37" s="4">
        <v>88950</v>
      </c>
      <c r="AS37" s="4">
        <v>136500</v>
      </c>
      <c r="AT37" s="892">
        <v>0.65164835164835166</v>
      </c>
      <c r="AU37" s="4">
        <v>88807</v>
      </c>
      <c r="AV37" s="4">
        <v>143</v>
      </c>
      <c r="AW37" s="4">
        <v>88950</v>
      </c>
      <c r="AX37" s="4">
        <v>31427</v>
      </c>
      <c r="AY37" s="892">
        <v>0.35387976173049424</v>
      </c>
      <c r="AZ37" s="4">
        <v>113</v>
      </c>
      <c r="BA37" s="892">
        <v>0.79020979020979021</v>
      </c>
      <c r="BB37" s="4">
        <v>31540</v>
      </c>
      <c r="BC37" s="892">
        <v>0.35458122540753234</v>
      </c>
      <c r="BD37" s="4">
        <v>307</v>
      </c>
      <c r="BE37" s="892">
        <v>9.7336715282181352E-3</v>
      </c>
      <c r="BF37" s="4">
        <v>245</v>
      </c>
      <c r="BG37" s="4">
        <v>0</v>
      </c>
      <c r="BH37" s="4">
        <v>245</v>
      </c>
      <c r="BI37" s="892">
        <v>0.79804560260586321</v>
      </c>
      <c r="BJ37" s="4">
        <v>59</v>
      </c>
      <c r="BK37" s="892">
        <v>1.8706404565630944E-3</v>
      </c>
      <c r="BL37" s="4">
        <v>746</v>
      </c>
      <c r="BM37" s="892">
        <v>2.3652504755865566E-2</v>
      </c>
      <c r="BN37" s="4">
        <v>805</v>
      </c>
      <c r="BO37" s="892">
        <v>2.5523145212428662E-2</v>
      </c>
      <c r="BP37" s="4">
        <v>0</v>
      </c>
      <c r="BQ37" s="892">
        <v>0</v>
      </c>
      <c r="BR37" s="4">
        <v>0</v>
      </c>
      <c r="BS37" s="892">
        <v>0</v>
      </c>
    </row>
    <row r="38" spans="1:71" s="4" customFormat="1" x14ac:dyDescent="0.2">
      <c r="A38" s="691" t="s">
        <v>656</v>
      </c>
      <c r="B38" s="691" t="s">
        <v>663</v>
      </c>
      <c r="C38" s="691" t="s">
        <v>515</v>
      </c>
      <c r="D38" s="691" t="s">
        <v>504</v>
      </c>
      <c r="E38" s="691" t="s">
        <v>519</v>
      </c>
      <c r="F38" s="336" t="s">
        <v>319</v>
      </c>
      <c r="G38" s="591" t="s">
        <v>1109</v>
      </c>
      <c r="H38" s="591" t="s">
        <v>934</v>
      </c>
      <c r="I38" s="591"/>
      <c r="J38" s="692"/>
      <c r="K38" s="692"/>
      <c r="L38" s="693"/>
      <c r="M38" s="692"/>
      <c r="N38" s="692"/>
      <c r="O38" s="692"/>
      <c r="P38" s="692"/>
      <c r="Q38" s="692"/>
      <c r="R38" s="692"/>
      <c r="S38" s="692"/>
      <c r="T38" s="692"/>
      <c r="U38" s="633" t="s">
        <v>1102</v>
      </c>
      <c r="V38" s="694">
        <v>14</v>
      </c>
      <c r="W38" s="600">
        <v>1</v>
      </c>
      <c r="X38" s="600">
        <v>28</v>
      </c>
      <c r="Y38" s="4">
        <v>2</v>
      </c>
      <c r="Z38" s="4">
        <v>3542.7142857142858</v>
      </c>
      <c r="AA38" s="4">
        <v>1365.1428571428571</v>
      </c>
      <c r="AB38" s="4">
        <v>12</v>
      </c>
      <c r="AC38" s="892">
        <v>0.42857142857142855</v>
      </c>
      <c r="AD38" s="4">
        <v>0</v>
      </c>
      <c r="AG38" s="4">
        <v>9</v>
      </c>
      <c r="AH38" s="892">
        <v>0.6428571428571429</v>
      </c>
      <c r="AI38" s="4">
        <v>10</v>
      </c>
      <c r="AJ38" s="892">
        <v>0.66666666666666663</v>
      </c>
      <c r="AK38" s="4">
        <v>0</v>
      </c>
      <c r="AL38" s="892">
        <v>0</v>
      </c>
      <c r="AM38" s="4">
        <v>0</v>
      </c>
      <c r="AN38" s="892">
        <v>0</v>
      </c>
      <c r="AO38" s="4">
        <v>49546</v>
      </c>
      <c r="AP38" s="4">
        <v>52</v>
      </c>
      <c r="AQ38" s="892">
        <v>1.048429372152103E-3</v>
      </c>
      <c r="AR38" s="4">
        <v>49598</v>
      </c>
      <c r="AS38" s="4">
        <v>73570</v>
      </c>
      <c r="AT38" s="892">
        <v>0.67416066331385072</v>
      </c>
      <c r="AU38" s="4">
        <v>45929</v>
      </c>
      <c r="AV38" s="4">
        <v>41</v>
      </c>
      <c r="AW38" s="4">
        <v>45970</v>
      </c>
      <c r="AX38" s="4">
        <v>19070</v>
      </c>
      <c r="AY38" s="892">
        <v>0.41520607894794137</v>
      </c>
      <c r="AZ38" s="4">
        <v>42</v>
      </c>
      <c r="BA38" s="892">
        <v>1.024390243902439</v>
      </c>
      <c r="BB38" s="4">
        <v>19112</v>
      </c>
      <c r="BC38" s="892">
        <v>0.41574940178377201</v>
      </c>
      <c r="BD38" s="4">
        <v>108</v>
      </c>
      <c r="BE38" s="892">
        <v>5.650899958141482E-3</v>
      </c>
      <c r="BF38" s="4">
        <v>95</v>
      </c>
      <c r="BG38" s="4">
        <v>6</v>
      </c>
      <c r="BH38" s="4">
        <v>101</v>
      </c>
      <c r="BI38" s="892">
        <v>0.93518518518518523</v>
      </c>
      <c r="BJ38" s="4">
        <v>34</v>
      </c>
      <c r="BK38" s="892">
        <v>1.7789870238593553E-3</v>
      </c>
      <c r="BL38" s="4">
        <v>568</v>
      </c>
      <c r="BM38" s="892">
        <v>2.971954792800335E-2</v>
      </c>
      <c r="BN38" s="4">
        <v>602</v>
      </c>
      <c r="BO38" s="892">
        <v>3.1498534951862701E-2</v>
      </c>
      <c r="BP38" s="4">
        <v>8</v>
      </c>
      <c r="BQ38" s="892">
        <v>0.2857142857142857</v>
      </c>
      <c r="BR38" s="4">
        <v>6</v>
      </c>
      <c r="BS38" s="892">
        <v>0.42857142857142855</v>
      </c>
    </row>
    <row r="39" spans="1:71" s="4" customFormat="1" x14ac:dyDescent="0.2">
      <c r="A39" s="691" t="s">
        <v>656</v>
      </c>
      <c r="B39" s="691" t="s">
        <v>663</v>
      </c>
      <c r="C39" s="691" t="s">
        <v>509</v>
      </c>
      <c r="D39" s="691" t="s">
        <v>504</v>
      </c>
      <c r="E39" s="691" t="s">
        <v>519</v>
      </c>
      <c r="F39" s="336" t="s">
        <v>319</v>
      </c>
      <c r="G39" s="591" t="s">
        <v>1109</v>
      </c>
      <c r="H39" s="591" t="s">
        <v>934</v>
      </c>
      <c r="I39" s="591"/>
      <c r="J39" s="692" t="s">
        <v>1213</v>
      </c>
      <c r="K39" s="724" t="s">
        <v>1295</v>
      </c>
      <c r="L39" s="724" t="s">
        <v>1296</v>
      </c>
      <c r="M39" s="692" t="s">
        <v>1213</v>
      </c>
      <c r="N39" s="696" t="s">
        <v>1297</v>
      </c>
      <c r="O39" s="692" t="s">
        <v>1211</v>
      </c>
      <c r="P39" s="692"/>
      <c r="Q39" s="692" t="s">
        <v>1217</v>
      </c>
      <c r="R39" s="700">
        <v>49602</v>
      </c>
      <c r="S39" s="696">
        <v>689</v>
      </c>
      <c r="T39" s="696">
        <v>12</v>
      </c>
      <c r="U39" s="633"/>
      <c r="V39" s="694">
        <v>1</v>
      </c>
      <c r="W39" s="600">
        <v>0</v>
      </c>
      <c r="X39" s="600">
        <v>3</v>
      </c>
      <c r="Y39" s="4">
        <v>3</v>
      </c>
      <c r="Z39" s="4">
        <v>49598</v>
      </c>
      <c r="AA39" s="4">
        <v>20723</v>
      </c>
      <c r="AB39" s="4">
        <v>1</v>
      </c>
      <c r="AC39" s="892">
        <v>0.33333333333333331</v>
      </c>
      <c r="AD39" s="4">
        <v>0</v>
      </c>
      <c r="AE39" s="4" t="s">
        <v>1215</v>
      </c>
      <c r="AF39" s="4" t="s">
        <v>434</v>
      </c>
      <c r="AG39" s="4">
        <v>1</v>
      </c>
      <c r="AH39" s="892">
        <v>1</v>
      </c>
      <c r="AI39" s="4">
        <v>1</v>
      </c>
      <c r="AJ39" s="892"/>
      <c r="AL39" s="892"/>
      <c r="AN39" s="892"/>
      <c r="AO39" s="4">
        <v>49546</v>
      </c>
      <c r="AP39" s="4">
        <v>52</v>
      </c>
      <c r="AQ39" s="892">
        <v>1.048429372152103E-3</v>
      </c>
      <c r="AR39" s="4">
        <v>49598</v>
      </c>
      <c r="AS39" s="4">
        <v>73570</v>
      </c>
      <c r="AT39" s="892">
        <v>0.67416066331385072</v>
      </c>
      <c r="AU39" s="4">
        <v>49546</v>
      </c>
      <c r="AV39" s="4">
        <v>52</v>
      </c>
      <c r="AW39" s="4">
        <v>49598</v>
      </c>
      <c r="AX39" s="4">
        <v>20673</v>
      </c>
      <c r="AY39" s="892">
        <v>0.41724861744641345</v>
      </c>
      <c r="AZ39" s="4">
        <v>50</v>
      </c>
      <c r="BA39" s="892">
        <v>0.96153846153846156</v>
      </c>
      <c r="BB39" s="4">
        <v>20723</v>
      </c>
      <c r="BC39" s="892">
        <v>0.41781926690592364</v>
      </c>
      <c r="BD39" s="4">
        <v>117</v>
      </c>
      <c r="BE39" s="892">
        <v>5.6459006900545288E-3</v>
      </c>
      <c r="BF39" s="4">
        <v>104</v>
      </c>
      <c r="BG39" s="4">
        <v>6</v>
      </c>
      <c r="BH39" s="4">
        <v>110</v>
      </c>
      <c r="BI39" s="892">
        <v>0.94017094017094016</v>
      </c>
      <c r="BJ39" s="4">
        <v>12</v>
      </c>
      <c r="BK39" s="892">
        <v>5.7906673744149019E-4</v>
      </c>
      <c r="BL39" s="4">
        <v>572</v>
      </c>
      <c r="BM39" s="892">
        <v>2.7602181151377695E-2</v>
      </c>
      <c r="BN39" s="4">
        <v>584</v>
      </c>
      <c r="BO39" s="892">
        <v>2.8181247888819188E-2</v>
      </c>
      <c r="BP39" s="4">
        <v>0</v>
      </c>
      <c r="BQ39" s="892">
        <v>0</v>
      </c>
      <c r="BR39" s="4">
        <v>0</v>
      </c>
      <c r="BS39" s="892">
        <v>0</v>
      </c>
    </row>
    <row r="40" spans="1:71" s="4" customFormat="1" x14ac:dyDescent="0.2">
      <c r="A40" s="691" t="s">
        <v>669</v>
      </c>
      <c r="B40" s="691" t="s">
        <v>670</v>
      </c>
      <c r="C40" s="691" t="s">
        <v>515</v>
      </c>
      <c r="D40" s="691" t="s">
        <v>504</v>
      </c>
      <c r="E40" s="691" t="s">
        <v>519</v>
      </c>
      <c r="F40" s="719" t="s">
        <v>321</v>
      </c>
      <c r="G40" s="591" t="s">
        <v>1112</v>
      </c>
      <c r="H40" s="591" t="s">
        <v>934</v>
      </c>
      <c r="I40" s="591"/>
      <c r="J40" s="692"/>
      <c r="K40" s="692"/>
      <c r="L40" s="693"/>
      <c r="M40" s="692"/>
      <c r="N40" s="692"/>
      <c r="O40" s="692"/>
      <c r="P40" s="692"/>
      <c r="Q40" s="692"/>
      <c r="R40" s="692"/>
      <c r="S40" s="692"/>
      <c r="T40" s="692"/>
      <c r="U40" s="633" t="s">
        <v>1094</v>
      </c>
      <c r="V40" s="694">
        <v>13</v>
      </c>
      <c r="W40" s="600">
        <v>5</v>
      </c>
      <c r="X40" s="600">
        <v>19</v>
      </c>
      <c r="Y40" s="4">
        <v>1.4615384615384615</v>
      </c>
      <c r="Z40" s="4">
        <v>956</v>
      </c>
      <c r="AA40" s="4">
        <v>286.53846153846155</v>
      </c>
      <c r="AB40" s="4">
        <v>8</v>
      </c>
      <c r="AC40" s="892">
        <v>0.42105263157894735</v>
      </c>
      <c r="AD40" s="4">
        <v>0</v>
      </c>
      <c r="AG40" s="4">
        <v>8</v>
      </c>
      <c r="AH40" s="892">
        <v>0.61538461538461542</v>
      </c>
      <c r="AI40" s="4">
        <v>9</v>
      </c>
      <c r="AJ40" s="892">
        <v>0.6428571428571429</v>
      </c>
      <c r="AK40" s="4">
        <v>0</v>
      </c>
      <c r="AL40" s="892">
        <v>0</v>
      </c>
      <c r="AM40" s="4">
        <v>0</v>
      </c>
      <c r="AN40" s="892">
        <v>0</v>
      </c>
      <c r="AO40" s="4">
        <v>12406</v>
      </c>
      <c r="AP40" s="4">
        <v>22</v>
      </c>
      <c r="AQ40" s="892">
        <v>1.7701963308657869E-3</v>
      </c>
      <c r="AR40" s="4">
        <v>12428</v>
      </c>
      <c r="AS40" s="4">
        <v>17670</v>
      </c>
      <c r="AT40" s="892">
        <v>0.70333899264289756</v>
      </c>
      <c r="AU40" s="4">
        <v>7598</v>
      </c>
      <c r="AV40" s="4">
        <v>9</v>
      </c>
      <c r="AW40" s="4">
        <v>7607</v>
      </c>
      <c r="AX40" s="4">
        <v>3718</v>
      </c>
      <c r="AY40" s="892">
        <v>0.48933929981574098</v>
      </c>
      <c r="AZ40" s="4">
        <v>7</v>
      </c>
      <c r="BA40" s="892">
        <v>0.77777777777777779</v>
      </c>
      <c r="BB40" s="4">
        <v>3725</v>
      </c>
      <c r="BC40" s="892">
        <v>0.48968055738135929</v>
      </c>
      <c r="BD40" s="4">
        <v>28</v>
      </c>
      <c r="BE40" s="892">
        <v>7.5167785234899328E-3</v>
      </c>
      <c r="BF40" s="4">
        <v>28</v>
      </c>
      <c r="BG40" s="4">
        <v>0</v>
      </c>
      <c r="BH40" s="4">
        <v>28</v>
      </c>
      <c r="BI40" s="892">
        <v>1</v>
      </c>
      <c r="BJ40" s="4">
        <v>4</v>
      </c>
      <c r="BK40" s="892">
        <v>1.0738255033557046E-3</v>
      </c>
      <c r="BL40" s="4">
        <v>31</v>
      </c>
      <c r="BM40" s="892">
        <v>8.3221476510067106E-3</v>
      </c>
      <c r="BN40" s="4">
        <v>35</v>
      </c>
      <c r="BO40" s="892">
        <v>9.3959731543624154E-3</v>
      </c>
      <c r="BP40" s="4">
        <v>5</v>
      </c>
      <c r="BQ40" s="892">
        <v>0.26315789473684209</v>
      </c>
      <c r="BR40" s="4">
        <v>3</v>
      </c>
      <c r="BS40" s="892">
        <v>0.23076923076923078</v>
      </c>
    </row>
    <row r="41" spans="1:71" s="4" customFormat="1" x14ac:dyDescent="0.2">
      <c r="A41" s="691" t="s">
        <v>669</v>
      </c>
      <c r="B41" s="691" t="s">
        <v>670</v>
      </c>
      <c r="C41" s="691" t="s">
        <v>509</v>
      </c>
      <c r="D41" s="691" t="s">
        <v>504</v>
      </c>
      <c r="E41" s="691" t="s">
        <v>519</v>
      </c>
      <c r="F41" s="719" t="s">
        <v>321</v>
      </c>
      <c r="G41" s="591" t="s">
        <v>1112</v>
      </c>
      <c r="H41" s="591" t="s">
        <v>934</v>
      </c>
      <c r="I41" s="591"/>
      <c r="J41" s="692" t="s">
        <v>1211</v>
      </c>
      <c r="K41" s="692"/>
      <c r="L41" s="693">
        <v>0.64583333333333337</v>
      </c>
      <c r="M41" s="692" t="s">
        <v>1211</v>
      </c>
      <c r="N41" s="692"/>
      <c r="O41" s="692" t="s">
        <v>1211</v>
      </c>
      <c r="P41" s="692"/>
      <c r="Q41" s="692" t="s">
        <v>1217</v>
      </c>
      <c r="R41" s="696">
        <v>12428</v>
      </c>
      <c r="S41" s="696">
        <v>178</v>
      </c>
      <c r="T41" s="696" t="s">
        <v>438</v>
      </c>
      <c r="U41" s="633"/>
      <c r="V41" s="694">
        <v>1</v>
      </c>
      <c r="W41" s="600">
        <v>0</v>
      </c>
      <c r="X41" s="600">
        <v>2</v>
      </c>
      <c r="Y41" s="4">
        <v>2</v>
      </c>
      <c r="Z41" s="4">
        <v>12428</v>
      </c>
      <c r="AA41" s="4">
        <v>5358</v>
      </c>
      <c r="AB41" s="4">
        <v>1</v>
      </c>
      <c r="AC41" s="892">
        <v>0.5</v>
      </c>
      <c r="AD41" s="4">
        <v>0</v>
      </c>
      <c r="AE41" s="4" t="s">
        <v>1215</v>
      </c>
      <c r="AF41" s="4" t="s">
        <v>434</v>
      </c>
      <c r="AG41" s="4">
        <v>1</v>
      </c>
      <c r="AH41" s="892">
        <v>1</v>
      </c>
      <c r="AI41" s="4">
        <v>1</v>
      </c>
      <c r="AJ41" s="892"/>
      <c r="AL41" s="892"/>
      <c r="AN41" s="892"/>
      <c r="AO41" s="4">
        <v>12406</v>
      </c>
      <c r="AP41" s="4">
        <v>22</v>
      </c>
      <c r="AQ41" s="892">
        <v>1.7701963308657869E-3</v>
      </c>
      <c r="AR41" s="4">
        <v>12428</v>
      </c>
      <c r="AS41" s="4">
        <v>17670</v>
      </c>
      <c r="AT41" s="892">
        <v>0.70333899264289756</v>
      </c>
      <c r="AU41" s="4">
        <v>12406</v>
      </c>
      <c r="AV41" s="4">
        <v>22</v>
      </c>
      <c r="AW41" s="4">
        <v>12428</v>
      </c>
      <c r="AX41" s="4">
        <v>5341</v>
      </c>
      <c r="AY41" s="892">
        <v>0.43051749153635338</v>
      </c>
      <c r="AZ41" s="4">
        <v>17</v>
      </c>
      <c r="BA41" s="892">
        <v>0.77272727272727271</v>
      </c>
      <c r="BB41" s="4">
        <v>5358</v>
      </c>
      <c r="BC41" s="892">
        <v>0.4311232700354039</v>
      </c>
      <c r="BD41" s="4">
        <v>34</v>
      </c>
      <c r="BE41" s="892">
        <v>6.3456513624486751E-3</v>
      </c>
      <c r="BF41" s="4">
        <v>34</v>
      </c>
      <c r="BG41" s="4">
        <v>0</v>
      </c>
      <c r="BH41" s="4">
        <v>34</v>
      </c>
      <c r="BI41" s="892">
        <v>1</v>
      </c>
      <c r="BJ41" s="4">
        <v>5</v>
      </c>
      <c r="BK41" s="892">
        <v>9.3318402388951102E-4</v>
      </c>
      <c r="BL41" s="4">
        <v>184</v>
      </c>
      <c r="BM41" s="892">
        <v>3.4341172079134008E-2</v>
      </c>
      <c r="BN41" s="4">
        <v>189</v>
      </c>
      <c r="BO41" s="892">
        <v>3.5274356103023513E-2</v>
      </c>
      <c r="BP41" s="4">
        <v>0</v>
      </c>
      <c r="BQ41" s="892">
        <v>0</v>
      </c>
      <c r="BR41" s="4">
        <v>0</v>
      </c>
      <c r="BS41" s="892">
        <v>0</v>
      </c>
    </row>
    <row r="42" spans="1:71" s="4" customFormat="1" x14ac:dyDescent="0.2">
      <c r="A42" s="691" t="s">
        <v>674</v>
      </c>
      <c r="B42" s="691" t="s">
        <v>675</v>
      </c>
      <c r="C42" s="691" t="s">
        <v>528</v>
      </c>
      <c r="D42" s="691" t="s">
        <v>504</v>
      </c>
      <c r="E42" s="691" t="s">
        <v>519</v>
      </c>
      <c r="F42" s="591" t="s">
        <v>924</v>
      </c>
      <c r="G42" s="591" t="s">
        <v>937</v>
      </c>
      <c r="H42" s="591" t="s">
        <v>937</v>
      </c>
      <c r="I42" s="591"/>
      <c r="J42" s="692" t="s">
        <v>1211</v>
      </c>
      <c r="K42" s="692"/>
      <c r="L42" s="693">
        <v>0.52083333333333337</v>
      </c>
      <c r="M42" s="692" t="s">
        <v>1211</v>
      </c>
      <c r="N42" s="692"/>
      <c r="O42" s="692" t="s">
        <v>1211</v>
      </c>
      <c r="P42" s="692"/>
      <c r="Q42" s="692" t="s">
        <v>1217</v>
      </c>
      <c r="R42" s="692"/>
      <c r="S42" s="692"/>
      <c r="T42" s="692"/>
      <c r="U42" s="633" t="s">
        <v>1099</v>
      </c>
      <c r="V42" s="694">
        <v>9</v>
      </c>
      <c r="W42" s="600">
        <v>0</v>
      </c>
      <c r="X42" s="600">
        <v>25</v>
      </c>
      <c r="Y42" s="4">
        <v>2.7777777777777777</v>
      </c>
      <c r="Z42" s="4">
        <v>11667.444444444445</v>
      </c>
      <c r="AA42" s="4">
        <v>5277.4444444444443</v>
      </c>
      <c r="AB42" s="4">
        <v>8</v>
      </c>
      <c r="AC42" s="892">
        <v>0.32</v>
      </c>
      <c r="AG42" s="4">
        <v>7</v>
      </c>
      <c r="AH42" s="892">
        <v>0.77777777777777779</v>
      </c>
      <c r="AJ42" s="892"/>
      <c r="AL42" s="892"/>
      <c r="AN42" s="892"/>
      <c r="AO42" s="4">
        <v>104835</v>
      </c>
      <c r="AP42" s="4">
        <v>172</v>
      </c>
      <c r="AQ42" s="892">
        <v>1.6379860390259697E-3</v>
      </c>
      <c r="AR42" s="4">
        <v>105007</v>
      </c>
      <c r="AS42" s="4">
        <v>152580</v>
      </c>
      <c r="AT42" s="892">
        <v>0.68820946388779658</v>
      </c>
      <c r="AU42" s="4">
        <v>104835</v>
      </c>
      <c r="AV42" s="4">
        <v>172</v>
      </c>
      <c r="AW42" s="4">
        <v>105007</v>
      </c>
      <c r="AX42" s="4">
        <v>47380</v>
      </c>
      <c r="AY42" s="892">
        <v>0.45194829970906664</v>
      </c>
      <c r="AZ42" s="4">
        <v>117</v>
      </c>
      <c r="BA42" s="892">
        <v>0.68023255813953487</v>
      </c>
      <c r="BB42" s="4">
        <v>47497</v>
      </c>
      <c r="BC42" s="892">
        <v>0.45232222613730511</v>
      </c>
      <c r="BD42" s="4">
        <v>391</v>
      </c>
      <c r="BE42" s="892">
        <v>8.2320988694022778E-3</v>
      </c>
      <c r="BF42" s="4">
        <v>305</v>
      </c>
      <c r="BG42" s="4">
        <v>19</v>
      </c>
      <c r="BH42" s="4">
        <v>324</v>
      </c>
      <c r="BI42" s="892">
        <v>0.82864450127877243</v>
      </c>
      <c r="BJ42" s="4">
        <v>158</v>
      </c>
      <c r="BK42" s="892">
        <v>3.3265258858454216E-3</v>
      </c>
      <c r="BL42" s="4">
        <v>1835</v>
      </c>
      <c r="BM42" s="892">
        <v>3.8634018990673098E-2</v>
      </c>
      <c r="BN42" s="4">
        <v>1993</v>
      </c>
      <c r="BO42" s="892">
        <v>4.196054487651852E-2</v>
      </c>
      <c r="BP42" s="4">
        <v>6</v>
      </c>
      <c r="BQ42" s="892">
        <v>0.24</v>
      </c>
      <c r="BR42" s="4">
        <v>3</v>
      </c>
      <c r="BS42" s="892">
        <v>0.33333333333333331</v>
      </c>
    </row>
    <row r="43" spans="1:71" s="4" customFormat="1" x14ac:dyDescent="0.2">
      <c r="A43" s="691" t="s">
        <v>679</v>
      </c>
      <c r="B43" s="691" t="s">
        <v>681</v>
      </c>
      <c r="C43" s="691" t="s">
        <v>515</v>
      </c>
      <c r="D43" s="691" t="s">
        <v>504</v>
      </c>
      <c r="E43" s="691" t="s">
        <v>519</v>
      </c>
      <c r="F43" s="591" t="s">
        <v>314</v>
      </c>
      <c r="G43" s="591" t="s">
        <v>1109</v>
      </c>
      <c r="H43" s="591" t="s">
        <v>934</v>
      </c>
      <c r="I43" s="591"/>
      <c r="J43" s="692"/>
      <c r="K43" s="692"/>
      <c r="L43" s="693"/>
      <c r="M43" s="692"/>
      <c r="N43" s="692"/>
      <c r="O43" s="692"/>
      <c r="P43" s="692"/>
      <c r="Q43" s="692"/>
      <c r="R43" s="692"/>
      <c r="S43" s="692"/>
      <c r="T43" s="692"/>
      <c r="U43" s="633" t="s">
        <v>1103</v>
      </c>
      <c r="V43" s="694">
        <v>10</v>
      </c>
      <c r="W43" s="600">
        <v>1</v>
      </c>
      <c r="X43" s="600">
        <v>17</v>
      </c>
      <c r="Y43" s="4">
        <v>1.7</v>
      </c>
      <c r="Z43" s="4">
        <v>2141.5</v>
      </c>
      <c r="AA43" s="4">
        <v>1008.8</v>
      </c>
      <c r="AB43" s="4">
        <v>9</v>
      </c>
      <c r="AC43" s="892">
        <v>0.52941176470588236</v>
      </c>
      <c r="AD43" s="4">
        <v>1</v>
      </c>
      <c r="AG43" s="4">
        <v>9</v>
      </c>
      <c r="AH43" s="892">
        <v>0.9</v>
      </c>
      <c r="AI43" s="4">
        <v>10</v>
      </c>
      <c r="AJ43" s="892">
        <v>0.90909090909090906</v>
      </c>
      <c r="AK43" s="4">
        <v>0</v>
      </c>
      <c r="AL43" s="892">
        <v>0</v>
      </c>
      <c r="AM43" s="4">
        <v>0</v>
      </c>
      <c r="AN43" s="892">
        <v>0</v>
      </c>
      <c r="AO43" s="4">
        <v>21380</v>
      </c>
      <c r="AP43" s="4">
        <v>35</v>
      </c>
      <c r="AQ43" s="892">
        <v>1.634368433341116E-3</v>
      </c>
      <c r="AR43" s="4">
        <v>21415</v>
      </c>
      <c r="AS43" s="4">
        <v>30530</v>
      </c>
      <c r="AT43" s="892">
        <v>0.70144120537176546</v>
      </c>
      <c r="AU43" s="4">
        <v>19536</v>
      </c>
      <c r="AV43" s="4">
        <v>35</v>
      </c>
      <c r="AW43" s="4">
        <v>19571</v>
      </c>
      <c r="AX43" s="4">
        <v>10068</v>
      </c>
      <c r="AY43" s="892">
        <v>0.51535626535626533</v>
      </c>
      <c r="AZ43" s="4">
        <v>20</v>
      </c>
      <c r="BA43" s="892">
        <v>0.5714285714285714</v>
      </c>
      <c r="BB43" s="4">
        <v>10088</v>
      </c>
      <c r="BC43" s="892">
        <v>0.51545654284400388</v>
      </c>
      <c r="BD43" s="4">
        <v>86</v>
      </c>
      <c r="BE43" s="892">
        <v>8.5249801744647098E-3</v>
      </c>
      <c r="BF43" s="4">
        <v>69</v>
      </c>
      <c r="BG43" s="4">
        <v>4</v>
      </c>
      <c r="BH43" s="4">
        <v>73</v>
      </c>
      <c r="BI43" s="892">
        <v>0.84883720930232553</v>
      </c>
      <c r="BJ43" s="4">
        <v>12</v>
      </c>
      <c r="BK43" s="892">
        <v>1.1895321173671688E-3</v>
      </c>
      <c r="BL43" s="4">
        <v>269</v>
      </c>
      <c r="BM43" s="892">
        <v>2.6665344964314035E-2</v>
      </c>
      <c r="BN43" s="4">
        <v>281</v>
      </c>
      <c r="BO43" s="892">
        <v>2.7854877081681207E-2</v>
      </c>
      <c r="BP43" s="4">
        <v>3</v>
      </c>
      <c r="BQ43" s="892">
        <v>0.17647058823529413</v>
      </c>
      <c r="BR43" s="4">
        <v>2</v>
      </c>
      <c r="BS43" s="892">
        <v>0.2</v>
      </c>
    </row>
    <row r="44" spans="1:71" s="4" customFormat="1" x14ac:dyDescent="0.2">
      <c r="A44" s="691" t="s">
        <v>679</v>
      </c>
      <c r="B44" s="691" t="s">
        <v>681</v>
      </c>
      <c r="C44" s="691" t="s">
        <v>509</v>
      </c>
      <c r="D44" s="691" t="s">
        <v>504</v>
      </c>
      <c r="E44" s="691" t="s">
        <v>519</v>
      </c>
      <c r="F44" s="591" t="s">
        <v>924</v>
      </c>
      <c r="G44" s="591" t="s">
        <v>1109</v>
      </c>
      <c r="H44" s="591" t="s">
        <v>934</v>
      </c>
      <c r="I44" s="591"/>
      <c r="J44" s="692" t="s">
        <v>1213</v>
      </c>
      <c r="K44" s="724" t="s">
        <v>1298</v>
      </c>
      <c r="L44" s="724" t="s">
        <v>1299</v>
      </c>
      <c r="M44" s="692" t="s">
        <v>1211</v>
      </c>
      <c r="N44" s="692"/>
      <c r="O44" s="692" t="s">
        <v>1211</v>
      </c>
      <c r="P44" s="692"/>
      <c r="Q44" s="692" t="s">
        <v>1217</v>
      </c>
      <c r="R44" s="696">
        <v>21415</v>
      </c>
      <c r="S44" s="696">
        <v>221</v>
      </c>
      <c r="T44" s="696">
        <v>25</v>
      </c>
      <c r="U44" s="633"/>
      <c r="V44" s="694">
        <v>1</v>
      </c>
      <c r="W44" s="600">
        <v>0</v>
      </c>
      <c r="X44" s="600">
        <v>3</v>
      </c>
      <c r="Y44" s="4">
        <v>3</v>
      </c>
      <c r="Z44" s="4">
        <v>21415</v>
      </c>
      <c r="AA44" s="4">
        <v>10766</v>
      </c>
      <c r="AB44" s="4">
        <v>2</v>
      </c>
      <c r="AC44" s="892">
        <v>0.66666666666666663</v>
      </c>
      <c r="AD44" s="4">
        <v>1</v>
      </c>
      <c r="AE44" s="4" t="s">
        <v>1215</v>
      </c>
      <c r="AF44" s="4" t="s">
        <v>434</v>
      </c>
      <c r="AG44" s="4">
        <v>1</v>
      </c>
      <c r="AH44" s="892">
        <v>1</v>
      </c>
      <c r="AI44" s="4">
        <v>1</v>
      </c>
      <c r="AJ44" s="892"/>
      <c r="AL44" s="892"/>
      <c r="AN44" s="892"/>
      <c r="AO44" s="4">
        <v>21380</v>
      </c>
      <c r="AP44" s="4">
        <v>35</v>
      </c>
      <c r="AQ44" s="892">
        <v>1.634368433341116E-3</v>
      </c>
      <c r="AR44" s="4">
        <v>21415</v>
      </c>
      <c r="AS44" s="4">
        <v>30530</v>
      </c>
      <c r="AT44" s="892">
        <v>0.70144120537176546</v>
      </c>
      <c r="AU44" s="4">
        <v>21380</v>
      </c>
      <c r="AV44" s="4">
        <v>35</v>
      </c>
      <c r="AW44" s="4">
        <v>21415</v>
      </c>
      <c r="AX44" s="4">
        <v>10733</v>
      </c>
      <c r="AY44" s="892">
        <v>0.50201122544434051</v>
      </c>
      <c r="AZ44" s="4">
        <v>33</v>
      </c>
      <c r="BA44" s="892">
        <v>0.94285714285714284</v>
      </c>
      <c r="BB44" s="4">
        <v>10766</v>
      </c>
      <c r="BC44" s="892">
        <v>0.50273173009572725</v>
      </c>
      <c r="BD44" s="4">
        <v>92</v>
      </c>
      <c r="BE44" s="892">
        <v>8.5454207690878695E-3</v>
      </c>
      <c r="BF44" s="4">
        <v>71</v>
      </c>
      <c r="BG44" s="4">
        <v>4</v>
      </c>
      <c r="BH44" s="4">
        <v>75</v>
      </c>
      <c r="BI44" s="892">
        <v>0.81521739130434778</v>
      </c>
      <c r="BJ44" s="4">
        <v>18</v>
      </c>
      <c r="BK44" s="892">
        <v>1.6719301504737136E-3</v>
      </c>
      <c r="BL44" s="4">
        <v>169</v>
      </c>
      <c r="BM44" s="892">
        <v>1.5697566412780976E-2</v>
      </c>
      <c r="BN44" s="4">
        <v>187</v>
      </c>
      <c r="BO44" s="892">
        <v>1.7369496563254691E-2</v>
      </c>
      <c r="BP44" s="4">
        <v>1</v>
      </c>
      <c r="BQ44" s="892">
        <v>0.33333333333333331</v>
      </c>
      <c r="BR44" s="4">
        <v>0</v>
      </c>
      <c r="BS44" s="892">
        <v>0</v>
      </c>
    </row>
    <row r="45" spans="1:71" s="4" customFormat="1" x14ac:dyDescent="0.2">
      <c r="A45" s="691" t="s">
        <v>686</v>
      </c>
      <c r="B45" s="691" t="s">
        <v>690</v>
      </c>
      <c r="C45" s="691" t="s">
        <v>515</v>
      </c>
      <c r="D45" s="691" t="s">
        <v>504</v>
      </c>
      <c r="E45" s="691" t="s">
        <v>505</v>
      </c>
      <c r="F45" s="591" t="s">
        <v>314</v>
      </c>
      <c r="G45" s="591" t="s">
        <v>1112</v>
      </c>
      <c r="H45" s="591" t="s">
        <v>934</v>
      </c>
      <c r="I45" s="591"/>
      <c r="J45" s="692"/>
      <c r="K45" s="692"/>
      <c r="L45" s="693"/>
      <c r="M45" s="692"/>
      <c r="N45" s="692"/>
      <c r="O45" s="692"/>
      <c r="P45" s="692"/>
      <c r="Q45" s="692"/>
      <c r="R45" s="692"/>
      <c r="S45" s="692"/>
      <c r="T45" s="692"/>
      <c r="U45" s="633" t="s">
        <v>1096</v>
      </c>
      <c r="V45" s="694">
        <v>9</v>
      </c>
      <c r="W45" s="600">
        <v>2</v>
      </c>
      <c r="X45" s="600">
        <v>14</v>
      </c>
      <c r="Y45" s="4">
        <v>1.5555555555555556</v>
      </c>
      <c r="Z45" s="4">
        <v>852.55555555555554</v>
      </c>
      <c r="AA45" s="4">
        <v>346</v>
      </c>
      <c r="AB45" s="4">
        <v>9</v>
      </c>
      <c r="AC45" s="892">
        <v>0.6428571428571429</v>
      </c>
      <c r="AD45" s="4">
        <v>0</v>
      </c>
      <c r="AG45" s="4">
        <v>8</v>
      </c>
      <c r="AH45" s="892">
        <v>0.88888888888888884</v>
      </c>
      <c r="AI45" s="4">
        <v>9</v>
      </c>
      <c r="AJ45" s="892">
        <v>0.9</v>
      </c>
      <c r="AK45" s="4">
        <v>0</v>
      </c>
      <c r="AL45" s="892">
        <v>0</v>
      </c>
      <c r="AM45" s="4">
        <v>0</v>
      </c>
      <c r="AN45" s="892">
        <v>0</v>
      </c>
      <c r="AO45" s="4">
        <v>7548</v>
      </c>
      <c r="AP45" s="4">
        <v>125</v>
      </c>
      <c r="AQ45" s="892">
        <v>1.6290890134236936E-2</v>
      </c>
      <c r="AR45" s="4">
        <v>7673</v>
      </c>
      <c r="AS45" s="4">
        <v>10780</v>
      </c>
      <c r="AT45" s="892">
        <v>0.71178107606679031</v>
      </c>
      <c r="AU45" s="4">
        <v>6093</v>
      </c>
      <c r="AV45" s="4">
        <v>47</v>
      </c>
      <c r="AW45" s="4">
        <v>6140</v>
      </c>
      <c r="AX45" s="4">
        <v>3077</v>
      </c>
      <c r="AY45" s="892">
        <v>0.50500574429673395</v>
      </c>
      <c r="AZ45" s="4">
        <v>37</v>
      </c>
      <c r="BA45" s="892">
        <v>0.78723404255319152</v>
      </c>
      <c r="BB45" s="4">
        <v>3114</v>
      </c>
      <c r="BC45" s="892">
        <v>0.50716612377850168</v>
      </c>
      <c r="BD45" s="4">
        <v>15</v>
      </c>
      <c r="BE45" s="892">
        <v>4.8169556840077067E-3</v>
      </c>
      <c r="BF45" s="4">
        <v>12</v>
      </c>
      <c r="BG45" s="4">
        <v>0</v>
      </c>
      <c r="BH45" s="4">
        <v>12</v>
      </c>
      <c r="BI45" s="892">
        <v>0.8</v>
      </c>
      <c r="BJ45" s="4">
        <v>4</v>
      </c>
      <c r="BK45" s="892">
        <v>1.2845215157353885E-3</v>
      </c>
      <c r="BL45" s="4">
        <v>37</v>
      </c>
      <c r="BM45" s="892">
        <v>1.1881824020552344E-2</v>
      </c>
      <c r="BN45" s="4">
        <v>41</v>
      </c>
      <c r="BO45" s="892">
        <v>1.3166345536287732E-2</v>
      </c>
      <c r="BP45" s="4">
        <v>4</v>
      </c>
      <c r="BQ45" s="892">
        <v>0.2857142857142857</v>
      </c>
      <c r="BR45" s="4">
        <v>4</v>
      </c>
      <c r="BS45" s="892">
        <v>0.44444444444444442</v>
      </c>
    </row>
    <row r="46" spans="1:71" s="4" customFormat="1" x14ac:dyDescent="0.2">
      <c r="A46" s="691" t="s">
        <v>686</v>
      </c>
      <c r="B46" s="691" t="s">
        <v>690</v>
      </c>
      <c r="C46" s="691" t="s">
        <v>509</v>
      </c>
      <c r="D46" s="691" t="s">
        <v>504</v>
      </c>
      <c r="E46" s="691" t="s">
        <v>505</v>
      </c>
      <c r="F46" s="591" t="s">
        <v>314</v>
      </c>
      <c r="G46" s="591" t="s">
        <v>1112</v>
      </c>
      <c r="H46" s="591" t="s">
        <v>934</v>
      </c>
      <c r="I46" s="591"/>
      <c r="J46" s="692" t="s">
        <v>1213</v>
      </c>
      <c r="K46" s="724" t="s">
        <v>1300</v>
      </c>
      <c r="L46" s="724" t="s">
        <v>1301</v>
      </c>
      <c r="M46" s="692" t="s">
        <v>1211</v>
      </c>
      <c r="N46" s="692"/>
      <c r="O46" s="692" t="s">
        <v>1211</v>
      </c>
      <c r="P46" s="692"/>
      <c r="Q46" s="692" t="s">
        <v>1217</v>
      </c>
      <c r="R46" s="696">
        <v>7673</v>
      </c>
      <c r="S46" s="696">
        <v>95</v>
      </c>
      <c r="T46" s="696">
        <v>26</v>
      </c>
      <c r="U46" s="692" t="s">
        <v>510</v>
      </c>
      <c r="V46" s="694">
        <v>1</v>
      </c>
      <c r="W46" s="694">
        <v>1</v>
      </c>
      <c r="X46" s="694">
        <v>1</v>
      </c>
      <c r="Y46" s="4">
        <v>1</v>
      </c>
      <c r="Z46" s="4">
        <v>7673</v>
      </c>
      <c r="AB46" s="4">
        <v>1</v>
      </c>
      <c r="AC46" s="892">
        <v>1</v>
      </c>
      <c r="AD46" s="4">
        <v>0</v>
      </c>
      <c r="AE46" s="4" t="s">
        <v>1215</v>
      </c>
      <c r="AF46" s="4" t="s">
        <v>510</v>
      </c>
      <c r="AG46" s="4">
        <v>1</v>
      </c>
      <c r="AH46" s="892">
        <v>1</v>
      </c>
      <c r="AI46" s="4">
        <v>1</v>
      </c>
      <c r="AJ46" s="892"/>
      <c r="AL46" s="892"/>
      <c r="AN46" s="892"/>
      <c r="AO46" s="4">
        <v>7548</v>
      </c>
      <c r="AP46" s="4">
        <v>125</v>
      </c>
      <c r="AQ46" s="892">
        <v>1.6290890134236936E-2</v>
      </c>
      <c r="AR46" s="4">
        <v>7673</v>
      </c>
      <c r="AS46" s="4">
        <v>10780</v>
      </c>
      <c r="AT46" s="892">
        <v>0.71178107606679031</v>
      </c>
      <c r="AY46" s="892"/>
      <c r="BA46" s="892"/>
      <c r="BC46" s="892"/>
      <c r="BD46" s="4" t="s">
        <v>323</v>
      </c>
      <c r="BE46" s="892"/>
      <c r="BI46" s="892"/>
      <c r="BK46" s="892"/>
      <c r="BM46" s="892"/>
      <c r="BO46" s="892"/>
      <c r="BP46" s="4">
        <v>0</v>
      </c>
      <c r="BQ46" s="892">
        <v>0</v>
      </c>
      <c r="BR46" s="4">
        <v>0</v>
      </c>
      <c r="BS46" s="892">
        <v>0</v>
      </c>
    </row>
    <row r="47" spans="1:71" s="4" customFormat="1" x14ac:dyDescent="0.2">
      <c r="A47" s="691" t="s">
        <v>696</v>
      </c>
      <c r="B47" s="691" t="s">
        <v>700</v>
      </c>
      <c r="C47" s="691" t="s">
        <v>527</v>
      </c>
      <c r="D47" s="691" t="s">
        <v>504</v>
      </c>
      <c r="E47" s="691" t="s">
        <v>519</v>
      </c>
      <c r="F47" s="591" t="s">
        <v>320</v>
      </c>
      <c r="G47" s="591" t="s">
        <v>1110</v>
      </c>
      <c r="H47" s="591" t="s">
        <v>935</v>
      </c>
      <c r="I47" s="719" t="s">
        <v>505</v>
      </c>
      <c r="J47" s="692"/>
      <c r="K47" s="692"/>
      <c r="L47" s="693"/>
      <c r="M47" s="692"/>
      <c r="N47" s="692"/>
      <c r="O47" s="692"/>
      <c r="P47" s="692"/>
      <c r="Q47" s="692"/>
      <c r="R47" s="692"/>
      <c r="S47" s="692"/>
      <c r="T47" s="692"/>
      <c r="U47" s="633" t="s">
        <v>1101</v>
      </c>
      <c r="V47" s="694">
        <v>12</v>
      </c>
      <c r="W47" s="600">
        <v>0</v>
      </c>
      <c r="X47" s="600">
        <v>37</v>
      </c>
      <c r="Y47" s="4">
        <v>3.0833333333333335</v>
      </c>
      <c r="Z47" s="4">
        <v>5698</v>
      </c>
      <c r="AA47" s="4">
        <v>2340</v>
      </c>
      <c r="AB47" s="4">
        <v>11</v>
      </c>
      <c r="AC47" s="892">
        <v>0.29729729729729731</v>
      </c>
      <c r="AD47" s="4">
        <v>2</v>
      </c>
      <c r="AG47" s="4">
        <v>7</v>
      </c>
      <c r="AH47" s="892">
        <v>0.58333333333333337</v>
      </c>
      <c r="AI47" s="4">
        <v>8</v>
      </c>
      <c r="AJ47" s="892">
        <v>0.61538461538461542</v>
      </c>
      <c r="AK47" s="4">
        <v>4</v>
      </c>
      <c r="AL47" s="892">
        <v>0.10810810810810811</v>
      </c>
      <c r="AM47" s="4">
        <v>1</v>
      </c>
      <c r="AN47" s="892">
        <v>8.3333333333333329E-2</v>
      </c>
      <c r="AO47" s="4">
        <v>68336</v>
      </c>
      <c r="AP47" s="4">
        <v>40</v>
      </c>
      <c r="AQ47" s="892">
        <v>5.8500058500058499E-4</v>
      </c>
      <c r="AR47" s="4">
        <v>68376</v>
      </c>
      <c r="AS47" s="4">
        <v>101550</v>
      </c>
      <c r="AT47" s="892">
        <v>0.67332348596750369</v>
      </c>
      <c r="AU47" s="4">
        <v>68336</v>
      </c>
      <c r="AV47" s="4">
        <v>40</v>
      </c>
      <c r="AW47" s="4">
        <v>68376</v>
      </c>
      <c r="AX47" s="4">
        <v>28046</v>
      </c>
      <c r="AY47" s="892">
        <v>0.41041325216576913</v>
      </c>
      <c r="AZ47" s="4">
        <v>34</v>
      </c>
      <c r="BA47" s="892">
        <v>0.85</v>
      </c>
      <c r="BB47" s="4">
        <v>28080</v>
      </c>
      <c r="BC47" s="892">
        <v>0.41067041067041066</v>
      </c>
      <c r="BD47" s="4">
        <v>279</v>
      </c>
      <c r="BE47" s="892">
        <v>9.9358974358974353E-3</v>
      </c>
      <c r="BF47" s="4">
        <v>215</v>
      </c>
      <c r="BG47" s="4">
        <v>0</v>
      </c>
      <c r="BH47" s="4">
        <v>215</v>
      </c>
      <c r="BI47" s="892">
        <v>0.77060931899641572</v>
      </c>
      <c r="BJ47" s="4">
        <v>35</v>
      </c>
      <c r="BK47" s="892">
        <v>1.2464387464387464E-3</v>
      </c>
      <c r="BL47" s="4">
        <v>659</v>
      </c>
      <c r="BM47" s="892">
        <v>2.346866096866097E-2</v>
      </c>
      <c r="BN47" s="4">
        <v>694</v>
      </c>
      <c r="BO47" s="892">
        <v>2.4715099715099716E-2</v>
      </c>
      <c r="BP47" s="4">
        <v>13</v>
      </c>
      <c r="BQ47" s="892">
        <v>0.35135135135135137</v>
      </c>
      <c r="BR47" s="4">
        <v>5</v>
      </c>
      <c r="BS47" s="892">
        <v>0.41666666666666669</v>
      </c>
    </row>
    <row r="48" spans="1:71" s="4" customFormat="1" x14ac:dyDescent="0.2">
      <c r="A48" s="691" t="s">
        <v>696</v>
      </c>
      <c r="B48" s="691" t="s">
        <v>700</v>
      </c>
      <c r="C48" s="691" t="s">
        <v>509</v>
      </c>
      <c r="D48" s="691" t="s">
        <v>504</v>
      </c>
      <c r="E48" s="691" t="s">
        <v>519</v>
      </c>
      <c r="F48" s="591" t="s">
        <v>320</v>
      </c>
      <c r="G48" s="591" t="s">
        <v>1110</v>
      </c>
      <c r="H48" s="591" t="s">
        <v>935</v>
      </c>
      <c r="I48" s="591" t="s">
        <v>505</v>
      </c>
      <c r="J48" s="692" t="s">
        <v>1213</v>
      </c>
      <c r="K48" s="692" t="s">
        <v>1303</v>
      </c>
      <c r="L48" s="699" t="s">
        <v>1304</v>
      </c>
      <c r="M48" s="692" t="s">
        <v>1213</v>
      </c>
      <c r="N48" s="696" t="s">
        <v>806</v>
      </c>
      <c r="O48" s="692" t="s">
        <v>1211</v>
      </c>
      <c r="P48" s="692"/>
      <c r="Q48" s="692" t="s">
        <v>1217</v>
      </c>
      <c r="R48" s="700">
        <v>68383</v>
      </c>
      <c r="S48" s="696" t="s">
        <v>1305</v>
      </c>
      <c r="T48" s="696">
        <v>21</v>
      </c>
      <c r="U48" s="633"/>
      <c r="V48" s="694">
        <v>1</v>
      </c>
      <c r="W48" s="600">
        <v>0</v>
      </c>
      <c r="X48" s="600">
        <v>5</v>
      </c>
      <c r="Y48" s="4">
        <v>5</v>
      </c>
      <c r="Z48" s="4">
        <v>68376</v>
      </c>
      <c r="AA48" s="4">
        <v>28080</v>
      </c>
      <c r="AB48" s="4">
        <v>3</v>
      </c>
      <c r="AC48" s="892">
        <v>0.6</v>
      </c>
      <c r="AD48" s="4">
        <v>2</v>
      </c>
      <c r="AE48" s="4" t="s">
        <v>1215</v>
      </c>
      <c r="AF48" s="4" t="s">
        <v>434</v>
      </c>
      <c r="AG48" s="4">
        <v>1</v>
      </c>
      <c r="AH48" s="892">
        <v>1</v>
      </c>
      <c r="AI48" s="4">
        <v>1</v>
      </c>
      <c r="AJ48" s="892"/>
      <c r="AL48" s="892"/>
      <c r="AN48" s="892"/>
      <c r="AO48" s="4">
        <v>68336</v>
      </c>
      <c r="AP48" s="4">
        <v>40</v>
      </c>
      <c r="AQ48" s="892">
        <v>5.8500058500058499E-4</v>
      </c>
      <c r="AR48" s="4">
        <v>68376</v>
      </c>
      <c r="AS48" s="4">
        <v>101550</v>
      </c>
      <c r="AT48" s="892">
        <v>0.67332348596750369</v>
      </c>
      <c r="AU48" s="4">
        <v>68336</v>
      </c>
      <c r="AV48" s="4">
        <v>40</v>
      </c>
      <c r="AW48" s="4">
        <v>68376</v>
      </c>
      <c r="AX48" s="4">
        <v>28046</v>
      </c>
      <c r="AY48" s="892">
        <v>0.41041325216576913</v>
      </c>
      <c r="AZ48" s="4">
        <v>34</v>
      </c>
      <c r="BA48" s="892">
        <v>0.85</v>
      </c>
      <c r="BB48" s="4">
        <v>28080</v>
      </c>
      <c r="BC48" s="892">
        <v>0.41067041067041066</v>
      </c>
      <c r="BD48" s="4">
        <v>279</v>
      </c>
      <c r="BE48" s="892">
        <v>9.9358974358974353E-3</v>
      </c>
      <c r="BF48" s="4">
        <v>215</v>
      </c>
      <c r="BG48" s="4">
        <v>0</v>
      </c>
      <c r="BH48" s="4">
        <v>215</v>
      </c>
      <c r="BI48" s="892">
        <v>0.77060931899641572</v>
      </c>
      <c r="BJ48" s="4">
        <v>74</v>
      </c>
      <c r="BK48" s="892">
        <v>2.6353276353276354E-3</v>
      </c>
      <c r="BL48" s="4">
        <v>431</v>
      </c>
      <c r="BM48" s="892">
        <v>1.5349002849002849E-2</v>
      </c>
      <c r="BN48" s="4">
        <v>505</v>
      </c>
      <c r="BO48" s="892">
        <v>1.7984330484330485E-2</v>
      </c>
      <c r="BP48" s="4">
        <v>1</v>
      </c>
      <c r="BQ48" s="892">
        <v>0.2</v>
      </c>
      <c r="BR48" s="4">
        <v>0</v>
      </c>
      <c r="BS48" s="892">
        <v>0</v>
      </c>
    </row>
    <row r="49" spans="1:71" s="4" customFormat="1" x14ac:dyDescent="0.2">
      <c r="A49" s="691" t="s">
        <v>703</v>
      </c>
      <c r="B49" s="691" t="s">
        <v>706</v>
      </c>
      <c r="C49" s="691" t="s">
        <v>527</v>
      </c>
      <c r="D49" s="691" t="s">
        <v>504</v>
      </c>
      <c r="E49" s="691" t="s">
        <v>505</v>
      </c>
      <c r="F49" s="591" t="s">
        <v>318</v>
      </c>
      <c r="G49" s="591" t="s">
        <v>1109</v>
      </c>
      <c r="H49" s="591" t="s">
        <v>935</v>
      </c>
      <c r="I49" s="719" t="s">
        <v>505</v>
      </c>
      <c r="J49" s="692"/>
      <c r="K49" s="692"/>
      <c r="L49" s="693"/>
      <c r="M49" s="692"/>
      <c r="N49" s="692"/>
      <c r="O49" s="692"/>
      <c r="P49" s="692"/>
      <c r="Q49" s="692"/>
      <c r="R49" s="692"/>
      <c r="S49" s="692"/>
      <c r="T49" s="692"/>
      <c r="U49" s="633" t="s">
        <v>1210</v>
      </c>
      <c r="V49" s="694">
        <v>12</v>
      </c>
      <c r="W49" s="600">
        <v>0</v>
      </c>
      <c r="X49" s="600">
        <v>24</v>
      </c>
      <c r="Y49" s="4">
        <v>2</v>
      </c>
      <c r="Z49" s="4">
        <v>3122.6666666666665</v>
      </c>
      <c r="AA49" s="4">
        <v>1615.6666666666667</v>
      </c>
      <c r="AB49" s="4">
        <v>10</v>
      </c>
      <c r="AC49" s="892">
        <v>0.41666666666666669</v>
      </c>
      <c r="AD49" s="4">
        <v>1</v>
      </c>
      <c r="AG49" s="4">
        <v>10</v>
      </c>
      <c r="AH49" s="892">
        <v>0.83333333333333337</v>
      </c>
      <c r="AI49" s="4">
        <v>10</v>
      </c>
      <c r="AJ49" s="892">
        <v>0.84615384615384615</v>
      </c>
      <c r="AK49" s="4">
        <v>0</v>
      </c>
      <c r="AL49" s="892">
        <v>0</v>
      </c>
      <c r="AM49" s="4">
        <v>0</v>
      </c>
      <c r="AN49" s="892">
        <v>0</v>
      </c>
      <c r="AO49" s="4">
        <v>37429</v>
      </c>
      <c r="AP49" s="4">
        <v>43</v>
      </c>
      <c r="AQ49" s="892">
        <v>1.1475234842015371E-3</v>
      </c>
      <c r="AR49" s="4">
        <v>37472</v>
      </c>
      <c r="AS49" s="4">
        <v>51600</v>
      </c>
      <c r="AT49" s="892">
        <v>0.72620155038759693</v>
      </c>
      <c r="AU49" s="4">
        <v>37429</v>
      </c>
      <c r="AV49" s="4">
        <v>43</v>
      </c>
      <c r="AW49" s="4">
        <v>37472</v>
      </c>
      <c r="AX49" s="4">
        <v>19347</v>
      </c>
      <c r="AY49" s="892">
        <v>0.5168986614657084</v>
      </c>
      <c r="AZ49" s="4">
        <v>41</v>
      </c>
      <c r="BA49" s="892">
        <v>0.95348837209302328</v>
      </c>
      <c r="BB49" s="4">
        <v>19388</v>
      </c>
      <c r="BC49" s="892">
        <v>0.51739965841161395</v>
      </c>
      <c r="BD49" s="4">
        <v>116</v>
      </c>
      <c r="BE49" s="892">
        <v>5.9830823189601819E-3</v>
      </c>
      <c r="BF49" s="4">
        <v>90</v>
      </c>
      <c r="BG49" s="4">
        <v>12</v>
      </c>
      <c r="BH49" s="4">
        <v>102</v>
      </c>
      <c r="BI49" s="892">
        <v>0.87931034482758619</v>
      </c>
      <c r="BJ49" s="4">
        <v>73</v>
      </c>
      <c r="BK49" s="892">
        <v>3.7652155972766658E-3</v>
      </c>
      <c r="BL49" s="4">
        <v>324</v>
      </c>
      <c r="BM49" s="892">
        <v>1.6711367856406024E-2</v>
      </c>
      <c r="BN49" s="4">
        <v>397</v>
      </c>
      <c r="BO49" s="892">
        <v>2.0476583453682692E-2</v>
      </c>
      <c r="BP49" s="4">
        <v>7</v>
      </c>
      <c r="BQ49" s="892">
        <v>0.29166666666666669</v>
      </c>
      <c r="BR49" s="4">
        <v>2</v>
      </c>
      <c r="BS49" s="892">
        <v>0.16666666666666666</v>
      </c>
    </row>
    <row r="50" spans="1:71" s="4" customFormat="1" x14ac:dyDescent="0.2">
      <c r="A50" s="691" t="s">
        <v>703</v>
      </c>
      <c r="B50" s="691" t="s">
        <v>706</v>
      </c>
      <c r="C50" s="691" t="s">
        <v>509</v>
      </c>
      <c r="D50" s="691" t="s">
        <v>504</v>
      </c>
      <c r="E50" s="691" t="s">
        <v>505</v>
      </c>
      <c r="F50" s="591" t="s">
        <v>318</v>
      </c>
      <c r="G50" s="591" t="s">
        <v>1109</v>
      </c>
      <c r="H50" s="591" t="s">
        <v>935</v>
      </c>
      <c r="I50" s="719" t="s">
        <v>505</v>
      </c>
      <c r="J50" s="692" t="s">
        <v>1211</v>
      </c>
      <c r="K50" s="692"/>
      <c r="L50" s="721">
        <v>39368.541666666664</v>
      </c>
      <c r="M50" s="692" t="s">
        <v>1211</v>
      </c>
      <c r="N50" s="692"/>
      <c r="O50" s="692" t="s">
        <v>1211</v>
      </c>
      <c r="P50" s="692"/>
      <c r="Q50" s="692" t="s">
        <v>1217</v>
      </c>
      <c r="R50" s="696">
        <v>37472</v>
      </c>
      <c r="S50" s="696">
        <v>483</v>
      </c>
      <c r="T50" s="696">
        <v>101</v>
      </c>
      <c r="U50" s="633"/>
      <c r="V50" s="694">
        <v>1</v>
      </c>
      <c r="W50" s="600">
        <v>0</v>
      </c>
      <c r="X50" s="600">
        <v>2</v>
      </c>
      <c r="Y50" s="4">
        <v>2</v>
      </c>
      <c r="Z50" s="4">
        <v>37472</v>
      </c>
      <c r="AA50" s="4">
        <v>19388</v>
      </c>
      <c r="AB50" s="4">
        <v>1</v>
      </c>
      <c r="AC50" s="892">
        <v>0.5</v>
      </c>
      <c r="AD50" s="4">
        <v>1</v>
      </c>
      <c r="AE50" s="4" t="s">
        <v>1215</v>
      </c>
      <c r="AF50" s="4" t="s">
        <v>434</v>
      </c>
      <c r="AG50" s="4">
        <v>1</v>
      </c>
      <c r="AH50" s="892">
        <v>1</v>
      </c>
      <c r="AI50" s="4">
        <v>1</v>
      </c>
      <c r="AJ50" s="892"/>
      <c r="AL50" s="892"/>
      <c r="AN50" s="892"/>
      <c r="AO50" s="4">
        <v>37429</v>
      </c>
      <c r="AP50" s="4">
        <v>43</v>
      </c>
      <c r="AQ50" s="892">
        <v>1.1475234842015371E-3</v>
      </c>
      <c r="AR50" s="4">
        <v>37472</v>
      </c>
      <c r="AS50" s="4">
        <v>51600</v>
      </c>
      <c r="AT50" s="892">
        <v>0.72620155038759693</v>
      </c>
      <c r="AU50" s="4">
        <v>37429</v>
      </c>
      <c r="AV50" s="4">
        <v>43</v>
      </c>
      <c r="AW50" s="4">
        <v>37472</v>
      </c>
      <c r="AX50" s="4">
        <v>19347</v>
      </c>
      <c r="AY50" s="892">
        <v>0.5168986614657084</v>
      </c>
      <c r="AZ50" s="4">
        <v>41</v>
      </c>
      <c r="BA50" s="892">
        <v>0.95348837209302328</v>
      </c>
      <c r="BB50" s="4">
        <v>19388</v>
      </c>
      <c r="BC50" s="892">
        <v>0.51739965841161395</v>
      </c>
      <c r="BD50" s="4">
        <v>116</v>
      </c>
      <c r="BE50" s="892">
        <v>5.9830823189601819E-3</v>
      </c>
      <c r="BF50" s="4">
        <v>90</v>
      </c>
      <c r="BG50" s="4">
        <v>12</v>
      </c>
      <c r="BH50" s="4">
        <v>102</v>
      </c>
      <c r="BI50" s="892">
        <v>0.87931034482758619</v>
      </c>
      <c r="BJ50" s="4">
        <v>21</v>
      </c>
      <c r="BK50" s="892">
        <v>1.0831442129152053E-3</v>
      </c>
      <c r="BL50" s="4">
        <v>633</v>
      </c>
      <c r="BM50" s="892">
        <v>3.2649061275015476E-2</v>
      </c>
      <c r="BN50" s="4">
        <v>654</v>
      </c>
      <c r="BO50" s="892">
        <v>3.3732205487930676E-2</v>
      </c>
      <c r="BP50" s="4">
        <v>0</v>
      </c>
      <c r="BQ50" s="892">
        <v>0</v>
      </c>
      <c r="BR50" s="4">
        <v>0</v>
      </c>
      <c r="BS50" s="892">
        <v>0</v>
      </c>
    </row>
    <row r="51" spans="1:71" s="4" customFormat="1" x14ac:dyDescent="0.2">
      <c r="A51" s="691" t="s">
        <v>707</v>
      </c>
      <c r="B51" s="691" t="s">
        <v>708</v>
      </c>
      <c r="C51" s="691" t="s">
        <v>515</v>
      </c>
      <c r="D51" s="691" t="s">
        <v>504</v>
      </c>
      <c r="E51" s="691" t="s">
        <v>505</v>
      </c>
      <c r="F51" s="591" t="s">
        <v>314</v>
      </c>
      <c r="G51" s="591" t="s">
        <v>1112</v>
      </c>
      <c r="H51" s="591" t="s">
        <v>934</v>
      </c>
      <c r="I51" s="591"/>
      <c r="J51" s="692"/>
      <c r="K51" s="692"/>
      <c r="L51" s="693"/>
      <c r="M51" s="692"/>
      <c r="N51" s="692"/>
      <c r="O51" s="692"/>
      <c r="P51" s="692"/>
      <c r="Q51" s="692"/>
      <c r="R51" s="692"/>
      <c r="S51" s="692"/>
      <c r="T51" s="692"/>
      <c r="U51" s="633" t="s">
        <v>1210</v>
      </c>
      <c r="V51" s="694">
        <v>7</v>
      </c>
      <c r="W51" s="600">
        <v>0</v>
      </c>
      <c r="X51" s="600">
        <v>13</v>
      </c>
      <c r="Y51" s="4">
        <v>1.8571428571428572</v>
      </c>
      <c r="Z51" s="4">
        <v>373.57142857142856</v>
      </c>
      <c r="AA51" s="4">
        <v>238.57142857142858</v>
      </c>
      <c r="AB51" s="4">
        <v>7</v>
      </c>
      <c r="AC51" s="892">
        <v>0.53846153846153844</v>
      </c>
      <c r="AD51" s="4">
        <v>0</v>
      </c>
      <c r="AG51" s="4">
        <v>5</v>
      </c>
      <c r="AH51" s="892">
        <v>0.7142857142857143</v>
      </c>
      <c r="AI51" s="4">
        <v>5</v>
      </c>
      <c r="AJ51" s="892">
        <v>0.75</v>
      </c>
      <c r="AK51" s="4">
        <v>0</v>
      </c>
      <c r="AL51" s="892">
        <v>0</v>
      </c>
      <c r="AM51" s="4">
        <v>0</v>
      </c>
      <c r="AN51" s="892">
        <v>0</v>
      </c>
      <c r="AO51" s="4">
        <v>2601</v>
      </c>
      <c r="AP51" s="4">
        <v>14</v>
      </c>
      <c r="AQ51" s="892">
        <v>5.3537284894837472E-3</v>
      </c>
      <c r="AR51" s="4">
        <v>2615</v>
      </c>
      <c r="AS51" s="4">
        <v>3750</v>
      </c>
      <c r="AT51" s="892">
        <v>0.69733333333333336</v>
      </c>
      <c r="AU51" s="4">
        <v>2601</v>
      </c>
      <c r="AV51" s="4">
        <v>14</v>
      </c>
      <c r="AW51" s="4">
        <v>2615</v>
      </c>
      <c r="AX51" s="4">
        <v>1659</v>
      </c>
      <c r="AY51" s="892">
        <v>0.63783160322952714</v>
      </c>
      <c r="AZ51" s="4">
        <v>11</v>
      </c>
      <c r="BA51" s="892">
        <v>0.7857142857142857</v>
      </c>
      <c r="BB51" s="4">
        <v>1670</v>
      </c>
      <c r="BC51" s="892">
        <v>0.63862332695984703</v>
      </c>
      <c r="BD51" s="4">
        <v>38</v>
      </c>
      <c r="BE51" s="892">
        <v>2.2754491017964073E-2</v>
      </c>
      <c r="BF51" s="4">
        <v>31</v>
      </c>
      <c r="BG51" s="4">
        <v>4</v>
      </c>
      <c r="BH51" s="4">
        <v>35</v>
      </c>
      <c r="BI51" s="892">
        <v>0.92105263157894735</v>
      </c>
      <c r="BJ51" s="4">
        <v>1</v>
      </c>
      <c r="BK51" s="892">
        <v>5.9880239520958083E-4</v>
      </c>
      <c r="BL51" s="4">
        <v>11</v>
      </c>
      <c r="BM51" s="892">
        <v>6.5868263473053889E-3</v>
      </c>
      <c r="BN51" s="4">
        <v>12</v>
      </c>
      <c r="BO51" s="892">
        <v>7.18562874251497E-3</v>
      </c>
      <c r="BP51" s="4">
        <v>3</v>
      </c>
      <c r="BQ51" s="892">
        <v>0.23076923076923078</v>
      </c>
      <c r="BR51" s="4">
        <v>2</v>
      </c>
      <c r="BS51" s="892">
        <v>0.2857142857142857</v>
      </c>
    </row>
    <row r="52" spans="1:71" s="4" customFormat="1" x14ac:dyDescent="0.2">
      <c r="A52" s="691" t="s">
        <v>707</v>
      </c>
      <c r="B52" s="691" t="s">
        <v>708</v>
      </c>
      <c r="C52" s="691" t="s">
        <v>509</v>
      </c>
      <c r="D52" s="691" t="s">
        <v>504</v>
      </c>
      <c r="E52" s="691" t="s">
        <v>505</v>
      </c>
      <c r="F52" s="591" t="s">
        <v>314</v>
      </c>
      <c r="G52" s="591" t="s">
        <v>1112</v>
      </c>
      <c r="H52" s="591" t="s">
        <v>934</v>
      </c>
      <c r="I52" s="591"/>
      <c r="J52" s="692" t="s">
        <v>1213</v>
      </c>
      <c r="K52" s="724" t="s">
        <v>1306</v>
      </c>
      <c r="L52" s="699" t="s">
        <v>1307</v>
      </c>
      <c r="M52" s="692" t="s">
        <v>1211</v>
      </c>
      <c r="N52" s="692"/>
      <c r="O52" s="692" t="s">
        <v>1211</v>
      </c>
      <c r="P52" s="692"/>
      <c r="Q52" s="692" t="s">
        <v>1217</v>
      </c>
      <c r="R52" s="696">
        <v>2615</v>
      </c>
      <c r="S52" s="696">
        <v>28</v>
      </c>
      <c r="T52" s="696">
        <v>12</v>
      </c>
      <c r="U52" s="633"/>
      <c r="V52" s="694">
        <v>1</v>
      </c>
      <c r="W52" s="600">
        <v>0</v>
      </c>
      <c r="X52" s="600">
        <v>2</v>
      </c>
      <c r="Y52" s="4">
        <v>2</v>
      </c>
      <c r="Z52" s="4">
        <v>2615</v>
      </c>
      <c r="AA52" s="4">
        <v>1670</v>
      </c>
      <c r="AB52" s="4">
        <v>1</v>
      </c>
      <c r="AC52" s="892">
        <v>0.5</v>
      </c>
      <c r="AD52" s="4">
        <v>0</v>
      </c>
      <c r="AE52" s="4" t="s">
        <v>1215</v>
      </c>
      <c r="AF52" s="4" t="s">
        <v>434</v>
      </c>
      <c r="AG52" s="4">
        <v>1</v>
      </c>
      <c r="AH52" s="892">
        <v>1</v>
      </c>
      <c r="AI52" s="4">
        <v>1</v>
      </c>
      <c r="AJ52" s="892"/>
      <c r="AL52" s="892"/>
      <c r="AN52" s="892"/>
      <c r="AO52" s="4">
        <v>2601</v>
      </c>
      <c r="AP52" s="4">
        <v>14</v>
      </c>
      <c r="AQ52" s="892">
        <v>5.3537284894837472E-3</v>
      </c>
      <c r="AR52" s="4">
        <v>2615</v>
      </c>
      <c r="AS52" s="4">
        <v>3750</v>
      </c>
      <c r="AT52" s="892">
        <v>0.69733333333333336</v>
      </c>
      <c r="AU52" s="4">
        <v>2601</v>
      </c>
      <c r="AV52" s="4">
        <v>14</v>
      </c>
      <c r="AW52" s="4">
        <v>2615</v>
      </c>
      <c r="AX52" s="4">
        <v>1659</v>
      </c>
      <c r="AY52" s="892">
        <v>0.63783160322952714</v>
      </c>
      <c r="AZ52" s="4">
        <v>11</v>
      </c>
      <c r="BA52" s="892">
        <v>0.7857142857142857</v>
      </c>
      <c r="BB52" s="4">
        <v>1670</v>
      </c>
      <c r="BC52" s="892">
        <v>0.63862332695984703</v>
      </c>
      <c r="BD52" s="4">
        <v>38</v>
      </c>
      <c r="BE52" s="892">
        <v>2.2754491017964073E-2</v>
      </c>
      <c r="BF52" s="4">
        <v>31</v>
      </c>
      <c r="BG52" s="4">
        <v>4</v>
      </c>
      <c r="BH52" s="4">
        <v>35</v>
      </c>
      <c r="BI52" s="892">
        <v>0.92105263157894735</v>
      </c>
      <c r="BJ52" s="4">
        <v>1</v>
      </c>
      <c r="BK52" s="892">
        <v>5.9880239520958083E-4</v>
      </c>
      <c r="BL52" s="4">
        <v>54</v>
      </c>
      <c r="BM52" s="892">
        <v>3.2335329341317366E-2</v>
      </c>
      <c r="BN52" s="4">
        <v>55</v>
      </c>
      <c r="BO52" s="892">
        <v>3.2934131736526949E-2</v>
      </c>
      <c r="BP52" s="4">
        <v>0</v>
      </c>
      <c r="BQ52" s="892">
        <v>0</v>
      </c>
      <c r="BR52" s="4">
        <v>0</v>
      </c>
      <c r="BS52" s="892">
        <v>0</v>
      </c>
    </row>
    <row r="53" spans="1:71" s="4" customFormat="1" x14ac:dyDescent="0.2">
      <c r="A53" s="691" t="s">
        <v>709</v>
      </c>
      <c r="B53" s="691" t="s">
        <v>710</v>
      </c>
      <c r="C53" s="691" t="s">
        <v>515</v>
      </c>
      <c r="D53" s="691" t="s">
        <v>518</v>
      </c>
      <c r="E53" s="691" t="s">
        <v>519</v>
      </c>
      <c r="F53" s="591" t="s">
        <v>922</v>
      </c>
      <c r="G53" s="591" t="s">
        <v>1112</v>
      </c>
      <c r="H53" s="591" t="s">
        <v>934</v>
      </c>
      <c r="I53" s="591"/>
      <c r="J53" s="692"/>
      <c r="K53" s="692"/>
      <c r="L53" s="693"/>
      <c r="M53" s="692"/>
      <c r="N53" s="692"/>
      <c r="O53" s="692"/>
      <c r="P53" s="692"/>
      <c r="Q53" s="692"/>
      <c r="R53" s="692"/>
      <c r="S53" s="692"/>
      <c r="T53" s="692"/>
      <c r="U53" s="633" t="s">
        <v>1095</v>
      </c>
      <c r="V53" s="694">
        <v>8</v>
      </c>
      <c r="W53" s="600">
        <v>0</v>
      </c>
      <c r="X53" s="600">
        <v>17</v>
      </c>
      <c r="Y53" s="4">
        <v>2.125</v>
      </c>
      <c r="Z53" s="4">
        <v>1550.375</v>
      </c>
      <c r="AA53" s="4">
        <v>673.625</v>
      </c>
      <c r="AB53" s="4">
        <v>9</v>
      </c>
      <c r="AC53" s="892">
        <v>0.52941176470588236</v>
      </c>
      <c r="AD53" s="4">
        <v>1</v>
      </c>
      <c r="AE53" s="4" t="s">
        <v>1215</v>
      </c>
      <c r="AG53" s="4">
        <v>6</v>
      </c>
      <c r="AH53" s="892">
        <v>0.75</v>
      </c>
      <c r="AI53" s="4">
        <v>7</v>
      </c>
      <c r="AJ53" s="892">
        <v>0.77777777777777779</v>
      </c>
      <c r="AK53" s="4">
        <v>0</v>
      </c>
      <c r="AL53" s="892">
        <v>0</v>
      </c>
      <c r="AM53" s="4">
        <v>0</v>
      </c>
      <c r="AN53" s="892">
        <v>0</v>
      </c>
      <c r="AO53" s="4">
        <v>12102</v>
      </c>
      <c r="AP53" s="4">
        <v>301</v>
      </c>
      <c r="AQ53" s="892">
        <v>2.4268322180117714E-2</v>
      </c>
      <c r="AR53" s="4">
        <v>12403</v>
      </c>
      <c r="AS53" s="4">
        <v>18580</v>
      </c>
      <c r="AT53" s="892">
        <v>0.667545748116254</v>
      </c>
      <c r="AU53" s="4">
        <v>12102</v>
      </c>
      <c r="AV53" s="4">
        <v>301</v>
      </c>
      <c r="AW53" s="4">
        <v>12403</v>
      </c>
      <c r="AX53" s="4">
        <v>5184</v>
      </c>
      <c r="AY53" s="892">
        <v>0.42835894893406051</v>
      </c>
      <c r="AZ53" s="4">
        <v>205</v>
      </c>
      <c r="BA53" s="892">
        <v>0.68106312292358806</v>
      </c>
      <c r="BB53" s="4">
        <v>5389</v>
      </c>
      <c r="BC53" s="892">
        <v>0.43449165524469885</v>
      </c>
      <c r="BD53" s="4">
        <v>53</v>
      </c>
      <c r="BE53" s="892">
        <v>9.834848766004824E-3</v>
      </c>
      <c r="BF53" s="4">
        <v>34</v>
      </c>
      <c r="BG53" s="4">
        <v>2</v>
      </c>
      <c r="BH53" s="4">
        <v>36</v>
      </c>
      <c r="BI53" s="892">
        <v>0.67924528301886788</v>
      </c>
      <c r="BJ53" s="4">
        <v>92</v>
      </c>
      <c r="BK53" s="892">
        <v>1.7071812952310261E-2</v>
      </c>
      <c r="BL53" s="4">
        <v>93</v>
      </c>
      <c r="BM53" s="892">
        <v>1.7257376136574503E-2</v>
      </c>
      <c r="BN53" s="4">
        <v>185</v>
      </c>
      <c r="BO53" s="892">
        <v>3.4329189088884764E-2</v>
      </c>
      <c r="BP53" s="4">
        <v>4</v>
      </c>
      <c r="BQ53" s="892">
        <v>0.23529411764705882</v>
      </c>
      <c r="BR53" s="4">
        <v>2</v>
      </c>
      <c r="BS53" s="892">
        <v>0.25</v>
      </c>
    </row>
    <row r="54" spans="1:71" s="4" customFormat="1" x14ac:dyDescent="0.2">
      <c r="A54" s="691" t="s">
        <v>709</v>
      </c>
      <c r="B54" s="691" t="s">
        <v>710</v>
      </c>
      <c r="C54" s="691" t="s">
        <v>509</v>
      </c>
      <c r="D54" s="691" t="s">
        <v>518</v>
      </c>
      <c r="E54" s="691" t="s">
        <v>519</v>
      </c>
      <c r="F54" s="591" t="s">
        <v>922</v>
      </c>
      <c r="G54" s="591" t="s">
        <v>1112</v>
      </c>
      <c r="H54" s="591" t="s">
        <v>934</v>
      </c>
      <c r="I54" s="591"/>
      <c r="J54" s="692" t="s">
        <v>1211</v>
      </c>
      <c r="K54" s="692"/>
      <c r="L54" s="693">
        <v>0.78680555555555554</v>
      </c>
      <c r="M54" s="692" t="s">
        <v>1211</v>
      </c>
      <c r="N54" s="692"/>
      <c r="O54" s="692" t="s">
        <v>1211</v>
      </c>
      <c r="P54" s="692"/>
      <c r="Q54" s="692" t="s">
        <v>913</v>
      </c>
      <c r="R54" s="696">
        <v>12403</v>
      </c>
      <c r="S54" s="696">
        <v>98</v>
      </c>
      <c r="T54" s="696" t="s">
        <v>438</v>
      </c>
      <c r="U54" s="633"/>
      <c r="V54" s="694">
        <v>1</v>
      </c>
      <c r="W54" s="600">
        <v>0</v>
      </c>
      <c r="X54" s="600">
        <v>2</v>
      </c>
      <c r="Y54" s="4">
        <v>2</v>
      </c>
      <c r="Z54" s="4">
        <v>12403</v>
      </c>
      <c r="AA54" s="4">
        <v>5389</v>
      </c>
      <c r="AB54" s="4">
        <v>2</v>
      </c>
      <c r="AC54" s="892">
        <v>1</v>
      </c>
      <c r="AD54" s="4">
        <v>1</v>
      </c>
      <c r="AF54" s="4" t="s">
        <v>435</v>
      </c>
      <c r="AG54" s="4">
        <v>0</v>
      </c>
      <c r="AH54" s="892">
        <v>0</v>
      </c>
      <c r="AI54" s="4">
        <v>1</v>
      </c>
      <c r="AJ54" s="892"/>
      <c r="AL54" s="892"/>
      <c r="AN54" s="892"/>
      <c r="AO54" s="4">
        <v>12102</v>
      </c>
      <c r="AP54" s="4">
        <v>301</v>
      </c>
      <c r="AQ54" s="892">
        <v>2.4268322180117714E-2</v>
      </c>
      <c r="AR54" s="4">
        <v>12403</v>
      </c>
      <c r="AS54" s="4">
        <v>18580</v>
      </c>
      <c r="AT54" s="892">
        <v>0.667545748116254</v>
      </c>
      <c r="AU54" s="4">
        <v>12102</v>
      </c>
      <c r="AV54" s="4">
        <v>301</v>
      </c>
      <c r="AW54" s="4">
        <v>12403</v>
      </c>
      <c r="AX54" s="4">
        <v>5186</v>
      </c>
      <c r="AY54" s="892">
        <v>0.42852421087423564</v>
      </c>
      <c r="AZ54" s="4">
        <v>203</v>
      </c>
      <c r="BA54" s="892">
        <v>0.67441860465116277</v>
      </c>
      <c r="BB54" s="4">
        <v>5389</v>
      </c>
      <c r="BC54" s="892">
        <v>0.43449165524469885</v>
      </c>
      <c r="BD54" s="4">
        <v>53</v>
      </c>
      <c r="BE54" s="892">
        <v>9.834848766004824E-3</v>
      </c>
      <c r="BF54" s="4">
        <v>34</v>
      </c>
      <c r="BG54" s="4">
        <v>2</v>
      </c>
      <c r="BH54" s="4">
        <v>36</v>
      </c>
      <c r="BI54" s="892">
        <v>0.67924528301886788</v>
      </c>
      <c r="BJ54" s="4">
        <v>28</v>
      </c>
      <c r="BK54" s="892">
        <v>5.1957691593987757E-3</v>
      </c>
      <c r="BL54" s="4">
        <v>139</v>
      </c>
      <c r="BM54" s="892">
        <v>2.5793282612729635E-2</v>
      </c>
      <c r="BN54" s="4">
        <v>167</v>
      </c>
      <c r="BO54" s="892">
        <v>3.098905177212841E-2</v>
      </c>
      <c r="BP54" s="4">
        <v>0</v>
      </c>
      <c r="BQ54" s="892">
        <v>0</v>
      </c>
      <c r="BR54" s="4">
        <v>0</v>
      </c>
      <c r="BS54" s="892">
        <v>0</v>
      </c>
    </row>
    <row r="55" spans="1:71" s="4" customFormat="1" x14ac:dyDescent="0.2">
      <c r="A55" s="691" t="s">
        <v>714</v>
      </c>
      <c r="B55" s="691" t="s">
        <v>719</v>
      </c>
      <c r="C55" s="691" t="s">
        <v>515</v>
      </c>
      <c r="D55" s="691" t="s">
        <v>518</v>
      </c>
      <c r="E55" s="691" t="s">
        <v>519</v>
      </c>
      <c r="F55" s="591" t="s">
        <v>920</v>
      </c>
      <c r="G55" s="591" t="s">
        <v>1109</v>
      </c>
      <c r="H55" s="591" t="s">
        <v>934</v>
      </c>
      <c r="I55" s="591"/>
      <c r="J55" s="692"/>
      <c r="K55" s="692"/>
      <c r="L55" s="693"/>
      <c r="M55" s="692"/>
      <c r="N55" s="692"/>
      <c r="O55" s="692"/>
      <c r="P55" s="692"/>
      <c r="Q55" s="692"/>
      <c r="R55" s="692"/>
      <c r="S55" s="692"/>
      <c r="T55" s="692"/>
      <c r="U55" s="633" t="s">
        <v>1098</v>
      </c>
      <c r="V55" s="694">
        <v>10</v>
      </c>
      <c r="W55" s="600">
        <v>0</v>
      </c>
      <c r="X55" s="600">
        <v>28</v>
      </c>
      <c r="Y55" s="4">
        <v>2.8</v>
      </c>
      <c r="Z55" s="4">
        <v>3533</v>
      </c>
      <c r="AA55" s="4">
        <v>1889.8</v>
      </c>
      <c r="AB55" s="4">
        <v>9</v>
      </c>
      <c r="AC55" s="892">
        <v>0.32142857142857145</v>
      </c>
      <c r="AD55" s="4">
        <v>3</v>
      </c>
      <c r="AG55" s="4">
        <v>5</v>
      </c>
      <c r="AH55" s="892">
        <v>0.5</v>
      </c>
      <c r="AI55" s="4">
        <v>5</v>
      </c>
      <c r="AJ55" s="892">
        <v>0.45454545454545453</v>
      </c>
      <c r="AK55" s="4">
        <v>3</v>
      </c>
      <c r="AL55" s="892">
        <v>0.10714285714285714</v>
      </c>
      <c r="AM55" s="4">
        <v>0</v>
      </c>
      <c r="AN55" s="892">
        <v>0</v>
      </c>
      <c r="AO55" s="4">
        <v>35061</v>
      </c>
      <c r="AP55" s="4">
        <v>269</v>
      </c>
      <c r="AQ55" s="892">
        <v>7.613925842060572E-3</v>
      </c>
      <c r="AR55" s="4">
        <v>35330</v>
      </c>
      <c r="AS55" s="4">
        <v>48010</v>
      </c>
      <c r="AT55" s="892">
        <v>0.73588835659237661</v>
      </c>
      <c r="AU55" s="4">
        <v>35061</v>
      </c>
      <c r="AV55" s="4">
        <v>269</v>
      </c>
      <c r="AW55" s="4">
        <v>35330</v>
      </c>
      <c r="AX55" s="4">
        <v>18661</v>
      </c>
      <c r="AY55" s="892">
        <v>0.53224380365648438</v>
      </c>
      <c r="AZ55" s="4">
        <v>237</v>
      </c>
      <c r="BA55" s="892">
        <v>0.8810408921933085</v>
      </c>
      <c r="BB55" s="4">
        <v>18898</v>
      </c>
      <c r="BC55" s="892">
        <v>0.5348995188225304</v>
      </c>
      <c r="BD55" s="4">
        <v>155</v>
      </c>
      <c r="BE55" s="892">
        <v>8.2019261297491802E-3</v>
      </c>
      <c r="BF55" s="4">
        <v>142</v>
      </c>
      <c r="BG55" s="4">
        <v>13</v>
      </c>
      <c r="BH55" s="4">
        <v>155</v>
      </c>
      <c r="BI55" s="892">
        <v>1</v>
      </c>
      <c r="BJ55" s="4">
        <v>88</v>
      </c>
      <c r="BK55" s="892">
        <v>4.6565774155995342E-3</v>
      </c>
      <c r="BL55" s="4">
        <v>835</v>
      </c>
      <c r="BM55" s="892">
        <v>4.418456979574558E-2</v>
      </c>
      <c r="BN55" s="4">
        <v>923</v>
      </c>
      <c r="BO55" s="892">
        <v>4.8841147211345116E-2</v>
      </c>
      <c r="BP55" s="4">
        <v>10</v>
      </c>
      <c r="BQ55" s="892">
        <v>0.35714285714285715</v>
      </c>
      <c r="BR55" s="4">
        <v>7</v>
      </c>
      <c r="BS55" s="892">
        <v>0.7</v>
      </c>
    </row>
    <row r="56" spans="1:71" s="4" customFormat="1" x14ac:dyDescent="0.2">
      <c r="A56" s="691" t="s">
        <v>714</v>
      </c>
      <c r="B56" s="691" t="s">
        <v>719</v>
      </c>
      <c r="C56" s="691" t="s">
        <v>509</v>
      </c>
      <c r="D56" s="691" t="s">
        <v>518</v>
      </c>
      <c r="E56" s="691" t="s">
        <v>519</v>
      </c>
      <c r="F56" s="591" t="s">
        <v>320</v>
      </c>
      <c r="G56" s="591" t="s">
        <v>1109</v>
      </c>
      <c r="H56" s="591" t="s">
        <v>934</v>
      </c>
      <c r="I56" s="591"/>
      <c r="J56" s="692" t="s">
        <v>1211</v>
      </c>
      <c r="K56" s="692"/>
      <c r="L56" s="693">
        <v>0.64583333333333337</v>
      </c>
      <c r="M56" s="692" t="s">
        <v>1211</v>
      </c>
      <c r="N56" s="692"/>
      <c r="O56" s="692" t="s">
        <v>1211</v>
      </c>
      <c r="P56" s="692"/>
      <c r="Q56" s="692" t="s">
        <v>1217</v>
      </c>
      <c r="R56" s="696">
        <v>35330</v>
      </c>
      <c r="S56" s="696">
        <v>403</v>
      </c>
      <c r="T56" s="696">
        <v>154</v>
      </c>
      <c r="U56" s="633"/>
      <c r="V56" s="694">
        <v>1</v>
      </c>
      <c r="W56" s="600">
        <v>0</v>
      </c>
      <c r="X56" s="600">
        <v>7</v>
      </c>
      <c r="Y56" s="4">
        <v>7</v>
      </c>
      <c r="Z56" s="4">
        <v>35330</v>
      </c>
      <c r="AA56" s="4">
        <v>18891</v>
      </c>
      <c r="AB56" s="4">
        <v>0</v>
      </c>
      <c r="AC56" s="892">
        <v>0</v>
      </c>
      <c r="AD56" s="4">
        <v>3</v>
      </c>
      <c r="AF56" s="4" t="s">
        <v>310</v>
      </c>
      <c r="AG56" s="4">
        <v>0</v>
      </c>
      <c r="AH56" s="892">
        <v>0</v>
      </c>
      <c r="AI56" s="4">
        <v>0</v>
      </c>
      <c r="AJ56" s="892"/>
      <c r="AL56" s="892"/>
      <c r="AN56" s="892"/>
      <c r="AO56" s="4">
        <v>35061</v>
      </c>
      <c r="AP56" s="4">
        <v>269</v>
      </c>
      <c r="AQ56" s="892">
        <v>7.613925842060572E-3</v>
      </c>
      <c r="AR56" s="4">
        <v>35330</v>
      </c>
      <c r="AS56" s="4">
        <v>48010</v>
      </c>
      <c r="AT56" s="892">
        <v>0.73588835659237661</v>
      </c>
      <c r="AU56" s="4">
        <v>35061</v>
      </c>
      <c r="AV56" s="4">
        <v>269</v>
      </c>
      <c r="AW56" s="4">
        <v>35330</v>
      </c>
      <c r="AX56" s="4">
        <v>18661</v>
      </c>
      <c r="AY56" s="892">
        <v>0.53224380365648438</v>
      </c>
      <c r="AZ56" s="4">
        <v>230</v>
      </c>
      <c r="BA56" s="892">
        <v>0.85501858736059477</v>
      </c>
      <c r="BB56" s="4">
        <v>18891</v>
      </c>
      <c r="BC56" s="892">
        <v>0.53470138692329461</v>
      </c>
      <c r="BD56" s="4">
        <v>155</v>
      </c>
      <c r="BE56" s="892">
        <v>8.2049653274045842E-3</v>
      </c>
      <c r="BF56" s="4">
        <v>142</v>
      </c>
      <c r="BG56" s="4">
        <v>13</v>
      </c>
      <c r="BH56" s="4">
        <v>155</v>
      </c>
      <c r="BI56" s="892">
        <v>1</v>
      </c>
      <c r="BJ56" s="4">
        <v>53</v>
      </c>
      <c r="BK56" s="892">
        <v>2.8055687893705997E-3</v>
      </c>
      <c r="BL56" s="4">
        <v>184</v>
      </c>
      <c r="BM56" s="892">
        <v>9.7400878725318937E-3</v>
      </c>
      <c r="BN56" s="4">
        <v>237</v>
      </c>
      <c r="BO56" s="892">
        <v>1.2545656661902493E-2</v>
      </c>
      <c r="BP56" s="4">
        <v>2</v>
      </c>
      <c r="BQ56" s="892">
        <v>0.2857142857142857</v>
      </c>
      <c r="BR56" s="4">
        <v>1</v>
      </c>
      <c r="BS56" s="892">
        <v>1</v>
      </c>
    </row>
    <row r="57" spans="1:71" s="4" customFormat="1" x14ac:dyDescent="0.2">
      <c r="A57" s="691" t="s">
        <v>725</v>
      </c>
      <c r="B57" s="691" t="s">
        <v>726</v>
      </c>
      <c r="C57" s="691" t="s">
        <v>515</v>
      </c>
      <c r="D57" s="691" t="s">
        <v>504</v>
      </c>
      <c r="E57" s="691" t="s">
        <v>519</v>
      </c>
      <c r="F57" s="591" t="s">
        <v>920</v>
      </c>
      <c r="G57" s="591" t="s">
        <v>1112</v>
      </c>
      <c r="H57" s="591" t="s">
        <v>934</v>
      </c>
      <c r="I57" s="591"/>
      <c r="J57" s="692"/>
      <c r="K57" s="692"/>
      <c r="L57" s="693"/>
      <c r="M57" s="692"/>
      <c r="N57" s="692"/>
      <c r="O57" s="692"/>
      <c r="P57" s="692"/>
      <c r="Q57" s="692"/>
      <c r="R57" s="692"/>
      <c r="S57" s="692"/>
      <c r="T57" s="692"/>
      <c r="U57" s="633" t="s">
        <v>1210</v>
      </c>
      <c r="V57" s="694">
        <v>8</v>
      </c>
      <c r="W57" s="600">
        <v>0</v>
      </c>
      <c r="X57" s="600">
        <v>16</v>
      </c>
      <c r="Y57" s="4">
        <v>2</v>
      </c>
      <c r="Z57" s="4">
        <v>543.5</v>
      </c>
      <c r="AA57" s="4">
        <v>255</v>
      </c>
      <c r="AB57" s="4">
        <v>6</v>
      </c>
      <c r="AC57" s="892">
        <v>0.375</v>
      </c>
      <c r="AD57" s="4">
        <v>0</v>
      </c>
      <c r="AG57" s="4">
        <v>5</v>
      </c>
      <c r="AH57" s="892">
        <v>0.625</v>
      </c>
      <c r="AI57" s="4">
        <v>5</v>
      </c>
      <c r="AJ57" s="892">
        <v>0.66666666666666663</v>
      </c>
      <c r="AK57" s="4">
        <v>0</v>
      </c>
      <c r="AL57" s="892">
        <v>0</v>
      </c>
      <c r="AM57" s="4">
        <v>0</v>
      </c>
      <c r="AN57" s="892">
        <v>0</v>
      </c>
      <c r="AO57" s="4">
        <v>4343</v>
      </c>
      <c r="AP57" s="4">
        <v>5</v>
      </c>
      <c r="AQ57" s="892">
        <v>1.1499540018399263E-3</v>
      </c>
      <c r="AR57" s="4">
        <v>4348</v>
      </c>
      <c r="AS57" s="4">
        <v>7070</v>
      </c>
      <c r="AT57" s="892">
        <v>0.614992927864215</v>
      </c>
      <c r="AU57" s="4">
        <v>4343</v>
      </c>
      <c r="AV57" s="4">
        <v>5</v>
      </c>
      <c r="AW57" s="4">
        <v>4348</v>
      </c>
      <c r="AX57" s="4">
        <v>2033</v>
      </c>
      <c r="AY57" s="892">
        <v>0.46810960165784021</v>
      </c>
      <c r="AZ57" s="4">
        <v>7</v>
      </c>
      <c r="BA57" s="892">
        <v>1.4</v>
      </c>
      <c r="BB57" s="4">
        <v>2040</v>
      </c>
      <c r="BC57" s="892">
        <v>0.46918123275068996</v>
      </c>
      <c r="BD57" s="4">
        <v>35</v>
      </c>
      <c r="BE57" s="892">
        <v>1.7156862745098041E-2</v>
      </c>
      <c r="BF57" s="4">
        <v>29</v>
      </c>
      <c r="BG57" s="4">
        <v>2</v>
      </c>
      <c r="BH57" s="4">
        <v>31</v>
      </c>
      <c r="BI57" s="892">
        <v>0.88571428571428568</v>
      </c>
      <c r="BJ57" s="4">
        <v>4</v>
      </c>
      <c r="BK57" s="892">
        <v>1.9607843137254902E-3</v>
      </c>
      <c r="BL57" s="4">
        <v>17</v>
      </c>
      <c r="BM57" s="892">
        <v>8.3333333333333332E-3</v>
      </c>
      <c r="BN57" s="4">
        <v>21</v>
      </c>
      <c r="BO57" s="892">
        <v>1.0294117647058823E-2</v>
      </c>
      <c r="BP57" s="4">
        <v>4</v>
      </c>
      <c r="BQ57" s="892">
        <v>0.25</v>
      </c>
      <c r="BR57" s="4">
        <v>3</v>
      </c>
      <c r="BS57" s="892">
        <v>0.375</v>
      </c>
    </row>
    <row r="58" spans="1:71" s="4" customFormat="1" x14ac:dyDescent="0.2">
      <c r="A58" s="691" t="s">
        <v>725</v>
      </c>
      <c r="B58" s="691" t="s">
        <v>726</v>
      </c>
      <c r="C58" s="691" t="s">
        <v>509</v>
      </c>
      <c r="D58" s="691" t="s">
        <v>504</v>
      </c>
      <c r="E58" s="691" t="s">
        <v>519</v>
      </c>
      <c r="F58" s="591" t="s">
        <v>920</v>
      </c>
      <c r="G58" s="591" t="s">
        <v>1112</v>
      </c>
      <c r="H58" s="591" t="s">
        <v>934</v>
      </c>
      <c r="I58" s="591"/>
      <c r="J58" s="692" t="s">
        <v>1213</v>
      </c>
      <c r="K58" s="722" t="s">
        <v>1308</v>
      </c>
      <c r="L58" s="693">
        <v>0.81319444444444444</v>
      </c>
      <c r="M58" s="692" t="s">
        <v>1211</v>
      </c>
      <c r="N58" s="692"/>
      <c r="O58" s="692" t="s">
        <v>1211</v>
      </c>
      <c r="P58" s="692"/>
      <c r="Q58" s="692" t="s">
        <v>1217</v>
      </c>
      <c r="R58" s="696">
        <v>4348</v>
      </c>
      <c r="S58" s="696">
        <v>51</v>
      </c>
      <c r="T58" s="696" t="s">
        <v>438</v>
      </c>
      <c r="U58" s="633"/>
      <c r="V58" s="694">
        <v>1</v>
      </c>
      <c r="W58" s="600">
        <v>0</v>
      </c>
      <c r="X58" s="600">
        <v>2</v>
      </c>
      <c r="Y58" s="4">
        <v>2</v>
      </c>
      <c r="Z58" s="4">
        <v>4348</v>
      </c>
      <c r="AA58" s="4">
        <v>2040</v>
      </c>
      <c r="AB58" s="4">
        <v>1</v>
      </c>
      <c r="AC58" s="892">
        <v>0.5</v>
      </c>
      <c r="AD58" s="4">
        <v>0</v>
      </c>
      <c r="AE58" s="4" t="s">
        <v>1215</v>
      </c>
      <c r="AF58" s="4" t="s">
        <v>434</v>
      </c>
      <c r="AG58" s="4">
        <v>1</v>
      </c>
      <c r="AH58" s="892">
        <v>1</v>
      </c>
      <c r="AI58" s="4">
        <v>1</v>
      </c>
      <c r="AJ58" s="892"/>
      <c r="AL58" s="892"/>
      <c r="AN58" s="892"/>
      <c r="AO58" s="4">
        <v>4343</v>
      </c>
      <c r="AP58" s="4">
        <v>5</v>
      </c>
      <c r="AQ58" s="892">
        <v>1.1499540018399263E-3</v>
      </c>
      <c r="AR58" s="4">
        <v>4348</v>
      </c>
      <c r="AS58" s="4">
        <v>7070</v>
      </c>
      <c r="AT58" s="892">
        <v>0.614992927864215</v>
      </c>
      <c r="AU58" s="4">
        <v>4343</v>
      </c>
      <c r="AV58" s="4">
        <v>5</v>
      </c>
      <c r="AW58" s="4">
        <v>4348</v>
      </c>
      <c r="AX58" s="4">
        <v>2033</v>
      </c>
      <c r="AY58" s="892">
        <v>0.46810960165784021</v>
      </c>
      <c r="AZ58" s="4">
        <v>7</v>
      </c>
      <c r="BA58" s="892">
        <v>1.4</v>
      </c>
      <c r="BB58" s="4">
        <v>2040</v>
      </c>
      <c r="BC58" s="892">
        <v>0.46918123275068996</v>
      </c>
      <c r="BD58" s="4">
        <v>35</v>
      </c>
      <c r="BE58" s="892">
        <v>1.7156862745098041E-2</v>
      </c>
      <c r="BF58" s="4">
        <v>29</v>
      </c>
      <c r="BG58" s="4">
        <v>2</v>
      </c>
      <c r="BH58" s="4">
        <v>31</v>
      </c>
      <c r="BI58" s="892">
        <v>0.88571428571428568</v>
      </c>
      <c r="BJ58" s="4">
        <v>0</v>
      </c>
      <c r="BK58" s="892">
        <v>0</v>
      </c>
      <c r="BL58" s="4">
        <v>53</v>
      </c>
      <c r="BM58" s="892">
        <v>2.5980392156862746E-2</v>
      </c>
      <c r="BN58" s="4">
        <v>53</v>
      </c>
      <c r="BO58" s="892">
        <v>2.5980392156862746E-2</v>
      </c>
      <c r="BP58" s="4">
        <v>0</v>
      </c>
      <c r="BQ58" s="892">
        <v>0</v>
      </c>
      <c r="BR58" s="4">
        <v>0</v>
      </c>
      <c r="BS58" s="892">
        <v>0</v>
      </c>
    </row>
    <row r="59" spans="1:71" s="4" customFormat="1" x14ac:dyDescent="0.2">
      <c r="A59" s="691" t="s">
        <v>727</v>
      </c>
      <c r="B59" s="691" t="s">
        <v>731</v>
      </c>
      <c r="C59" s="691" t="s">
        <v>515</v>
      </c>
      <c r="D59" s="691" t="s">
        <v>504</v>
      </c>
      <c r="E59" s="691" t="s">
        <v>505</v>
      </c>
      <c r="F59" s="591" t="s">
        <v>314</v>
      </c>
      <c r="G59" s="591" t="s">
        <v>1112</v>
      </c>
      <c r="H59" s="719" t="s">
        <v>934</v>
      </c>
      <c r="I59" s="591"/>
      <c r="J59" s="692"/>
      <c r="K59" s="692"/>
      <c r="L59" s="693"/>
      <c r="M59" s="692"/>
      <c r="N59" s="692"/>
      <c r="O59" s="692"/>
      <c r="P59" s="692"/>
      <c r="Q59" s="692"/>
      <c r="R59" s="692"/>
      <c r="S59" s="692"/>
      <c r="T59" s="692"/>
      <c r="U59" s="633" t="s">
        <v>1309</v>
      </c>
      <c r="V59" s="134">
        <v>6</v>
      </c>
      <c r="W59" s="600">
        <v>6</v>
      </c>
      <c r="X59" s="600">
        <v>6</v>
      </c>
      <c r="Y59" s="4">
        <v>1</v>
      </c>
      <c r="Z59" s="4">
        <v>461.83333333333331</v>
      </c>
      <c r="AA59" s="4">
        <v>0</v>
      </c>
      <c r="AB59" s="4">
        <v>4</v>
      </c>
      <c r="AC59" s="892">
        <v>0.66666666666666663</v>
      </c>
      <c r="AD59" s="4">
        <v>0</v>
      </c>
      <c r="AG59" s="4">
        <v>4</v>
      </c>
      <c r="AH59" s="892">
        <v>0.66666666666666663</v>
      </c>
      <c r="AI59" s="4">
        <v>5</v>
      </c>
      <c r="AJ59" s="892">
        <v>0.7142857142857143</v>
      </c>
      <c r="AK59" s="4">
        <v>1</v>
      </c>
      <c r="AL59" s="892">
        <v>0.16666666666666666</v>
      </c>
      <c r="AM59" s="4">
        <v>1</v>
      </c>
      <c r="AN59" s="892">
        <v>0.16666666666666666</v>
      </c>
      <c r="AO59" s="4">
        <v>2659</v>
      </c>
      <c r="AP59" s="4">
        <v>112</v>
      </c>
      <c r="AQ59" s="892">
        <v>4.0418621436304585E-2</v>
      </c>
      <c r="AR59" s="4">
        <v>2771</v>
      </c>
      <c r="AS59" s="4">
        <v>3920</v>
      </c>
      <c r="AT59" s="892">
        <v>0.70688775510204083</v>
      </c>
      <c r="AY59" s="892"/>
      <c r="BA59" s="892"/>
      <c r="BC59" s="892"/>
      <c r="BD59" s="4" t="s">
        <v>323</v>
      </c>
      <c r="BE59" s="892"/>
      <c r="BI59" s="892"/>
      <c r="BK59" s="892"/>
      <c r="BM59" s="892"/>
      <c r="BO59" s="892"/>
      <c r="BP59" s="4">
        <v>0</v>
      </c>
      <c r="BQ59" s="892">
        <v>0</v>
      </c>
      <c r="BR59" s="4">
        <v>0</v>
      </c>
      <c r="BS59" s="892">
        <v>0</v>
      </c>
    </row>
    <row r="60" spans="1:71" s="4" customFormat="1" x14ac:dyDescent="0.2">
      <c r="A60" s="691" t="s">
        <v>727</v>
      </c>
      <c r="B60" s="691" t="s">
        <v>731</v>
      </c>
      <c r="C60" s="691" t="s">
        <v>509</v>
      </c>
      <c r="D60" s="691" t="s">
        <v>504</v>
      </c>
      <c r="E60" s="691" t="s">
        <v>505</v>
      </c>
      <c r="F60" s="591" t="s">
        <v>314</v>
      </c>
      <c r="G60" s="591" t="s">
        <v>1112</v>
      </c>
      <c r="H60" s="591" t="s">
        <v>934</v>
      </c>
      <c r="I60" s="591"/>
      <c r="J60" s="692" t="s">
        <v>1211</v>
      </c>
      <c r="K60" s="692"/>
      <c r="L60" s="693">
        <v>0.5625</v>
      </c>
      <c r="M60" s="692" t="s">
        <v>1211</v>
      </c>
      <c r="N60" s="692"/>
      <c r="O60" s="692" t="s">
        <v>1211</v>
      </c>
      <c r="P60" s="692"/>
      <c r="Q60" s="692" t="s">
        <v>1214</v>
      </c>
      <c r="R60" s="696">
        <v>2772</v>
      </c>
      <c r="S60" s="696">
        <v>52</v>
      </c>
      <c r="T60" s="696">
        <v>7</v>
      </c>
      <c r="U60" s="692" t="s">
        <v>510</v>
      </c>
      <c r="V60" s="134">
        <v>1</v>
      </c>
      <c r="W60" s="600">
        <v>1</v>
      </c>
      <c r="X60" s="600">
        <v>1</v>
      </c>
      <c r="Y60" s="4">
        <v>1</v>
      </c>
      <c r="Z60" s="4">
        <v>2771</v>
      </c>
      <c r="AB60" s="4">
        <v>1</v>
      </c>
      <c r="AC60" s="892">
        <v>1</v>
      </c>
      <c r="AD60" s="4">
        <v>0</v>
      </c>
      <c r="AE60" s="4" t="s">
        <v>1215</v>
      </c>
      <c r="AF60" s="4" t="s">
        <v>510</v>
      </c>
      <c r="AG60" s="4">
        <v>1</v>
      </c>
      <c r="AH60" s="892">
        <v>1</v>
      </c>
      <c r="AI60" s="4">
        <v>1</v>
      </c>
      <c r="AJ60" s="892"/>
      <c r="AL60" s="892"/>
      <c r="AN60" s="892"/>
      <c r="AO60" s="4">
        <v>2659</v>
      </c>
      <c r="AP60" s="4">
        <v>112</v>
      </c>
      <c r="AQ60" s="892">
        <v>4.0418621436304585E-2</v>
      </c>
      <c r="AR60" s="4">
        <v>2771</v>
      </c>
      <c r="AS60" s="4">
        <v>3920</v>
      </c>
      <c r="AT60" s="892">
        <v>0.70688775510204083</v>
      </c>
      <c r="AY60" s="892"/>
      <c r="BA60" s="892"/>
      <c r="BC60" s="892"/>
      <c r="BD60" s="4" t="s">
        <v>323</v>
      </c>
      <c r="BE60" s="892"/>
      <c r="BI60" s="892"/>
      <c r="BK60" s="892"/>
      <c r="BM60" s="892"/>
      <c r="BO60" s="892"/>
      <c r="BP60" s="4">
        <v>0</v>
      </c>
      <c r="BQ60" s="892">
        <v>0</v>
      </c>
      <c r="BR60" s="4">
        <v>0</v>
      </c>
      <c r="BS60" s="892">
        <v>0</v>
      </c>
    </row>
    <row r="61" spans="1:71" s="4" customFormat="1" x14ac:dyDescent="0.2">
      <c r="A61" s="691" t="s">
        <v>734</v>
      </c>
      <c r="B61" s="691" t="s">
        <v>735</v>
      </c>
      <c r="C61" s="691" t="s">
        <v>515</v>
      </c>
      <c r="D61" s="691" t="s">
        <v>504</v>
      </c>
      <c r="E61" s="691" t="s">
        <v>519</v>
      </c>
      <c r="F61" s="591" t="s">
        <v>924</v>
      </c>
      <c r="G61" s="591" t="s">
        <v>1109</v>
      </c>
      <c r="H61" s="591" t="s">
        <v>934</v>
      </c>
      <c r="I61" s="591"/>
      <c r="J61" s="692"/>
      <c r="K61" s="692"/>
      <c r="L61" s="693"/>
      <c r="M61" s="692"/>
      <c r="N61" s="692"/>
      <c r="O61" s="692"/>
      <c r="P61" s="692"/>
      <c r="Q61" s="692"/>
      <c r="R61" s="692"/>
      <c r="S61" s="692"/>
      <c r="T61" s="692"/>
      <c r="U61" s="633" t="s">
        <v>1095</v>
      </c>
      <c r="V61" s="694">
        <v>10</v>
      </c>
      <c r="W61" s="600">
        <v>0</v>
      </c>
      <c r="X61" s="600">
        <v>18</v>
      </c>
      <c r="Y61" s="4">
        <v>1.8</v>
      </c>
      <c r="Z61" s="4">
        <v>2018.9</v>
      </c>
      <c r="AA61" s="4">
        <v>943.9</v>
      </c>
      <c r="AB61" s="4">
        <v>9</v>
      </c>
      <c r="AC61" s="892">
        <v>0.5</v>
      </c>
      <c r="AD61" s="4">
        <v>1</v>
      </c>
      <c r="AG61" s="4">
        <v>8</v>
      </c>
      <c r="AH61" s="892">
        <v>0.8</v>
      </c>
      <c r="AI61" s="4">
        <v>9</v>
      </c>
      <c r="AJ61" s="892">
        <v>0.81818181818181823</v>
      </c>
      <c r="AK61" s="4">
        <v>0</v>
      </c>
      <c r="AL61" s="892">
        <v>0</v>
      </c>
      <c r="AM61" s="4">
        <v>0</v>
      </c>
      <c r="AN61" s="892">
        <v>0</v>
      </c>
      <c r="AO61" s="4">
        <v>20175</v>
      </c>
      <c r="AP61" s="4">
        <v>14</v>
      </c>
      <c r="AQ61" s="892">
        <v>6.9344692654415771E-4</v>
      </c>
      <c r="AR61" s="4">
        <v>20189</v>
      </c>
      <c r="AS61" s="4">
        <v>29140</v>
      </c>
      <c r="AT61" s="892">
        <v>0.69282772820864791</v>
      </c>
      <c r="AU61" s="4">
        <v>20175</v>
      </c>
      <c r="AV61" s="4">
        <v>14</v>
      </c>
      <c r="AW61" s="4">
        <v>20189</v>
      </c>
      <c r="AX61" s="4">
        <v>9429</v>
      </c>
      <c r="AY61" s="892">
        <v>0.46736059479553904</v>
      </c>
      <c r="AZ61" s="4">
        <v>10</v>
      </c>
      <c r="BA61" s="892">
        <v>0.7142857142857143</v>
      </c>
      <c r="BB61" s="4">
        <v>9439</v>
      </c>
      <c r="BC61" s="892">
        <v>0.46753182426073603</v>
      </c>
      <c r="BD61" s="4">
        <v>65</v>
      </c>
      <c r="BE61" s="892">
        <v>6.8863227036762365E-3</v>
      </c>
      <c r="BF61" s="4">
        <v>51</v>
      </c>
      <c r="BG61" s="4">
        <v>1</v>
      </c>
      <c r="BH61" s="4">
        <v>52</v>
      </c>
      <c r="BI61" s="892">
        <v>0.8</v>
      </c>
      <c r="BJ61" s="4">
        <v>27</v>
      </c>
      <c r="BK61" s="892">
        <v>2.8604725076808984E-3</v>
      </c>
      <c r="BL61" s="4">
        <v>235</v>
      </c>
      <c r="BM61" s="892">
        <v>2.4896705159444855E-2</v>
      </c>
      <c r="BN61" s="4">
        <v>262</v>
      </c>
      <c r="BO61" s="892">
        <v>2.7757177667125755E-2</v>
      </c>
      <c r="BP61" s="4">
        <v>6</v>
      </c>
      <c r="BQ61" s="892">
        <v>0.33333333333333331</v>
      </c>
      <c r="BR61" s="4">
        <v>4</v>
      </c>
      <c r="BS61" s="892">
        <v>0.4</v>
      </c>
    </row>
    <row r="62" spans="1:71" s="4" customFormat="1" x14ac:dyDescent="0.2">
      <c r="A62" s="691" t="s">
        <v>734</v>
      </c>
      <c r="B62" s="691" t="s">
        <v>735</v>
      </c>
      <c r="C62" s="691" t="s">
        <v>509</v>
      </c>
      <c r="D62" s="691" t="s">
        <v>504</v>
      </c>
      <c r="E62" s="691" t="s">
        <v>519</v>
      </c>
      <c r="F62" s="591" t="s">
        <v>924</v>
      </c>
      <c r="G62" s="591" t="s">
        <v>1109</v>
      </c>
      <c r="H62" s="591" t="s">
        <v>934</v>
      </c>
      <c r="I62" s="591"/>
      <c r="J62" s="692" t="s">
        <v>1213</v>
      </c>
      <c r="K62" s="724" t="s">
        <v>1300</v>
      </c>
      <c r="L62" s="724" t="s">
        <v>1310</v>
      </c>
      <c r="M62" s="692" t="s">
        <v>1211</v>
      </c>
      <c r="N62" s="692"/>
      <c r="O62" s="692" t="s">
        <v>1211</v>
      </c>
      <c r="P62" s="692"/>
      <c r="Q62" s="692" t="s">
        <v>1217</v>
      </c>
      <c r="R62" s="696">
        <v>20189</v>
      </c>
      <c r="S62" s="696">
        <v>156</v>
      </c>
      <c r="T62" s="696">
        <v>29</v>
      </c>
      <c r="U62" s="633"/>
      <c r="V62" s="694">
        <v>1</v>
      </c>
      <c r="W62" s="600">
        <v>0</v>
      </c>
      <c r="X62" s="600">
        <v>2</v>
      </c>
      <c r="Y62" s="4">
        <v>2</v>
      </c>
      <c r="Z62" s="4">
        <v>20189</v>
      </c>
      <c r="AA62" s="4">
        <v>9439</v>
      </c>
      <c r="AB62" s="4">
        <v>1</v>
      </c>
      <c r="AC62" s="892">
        <v>0.5</v>
      </c>
      <c r="AD62" s="4">
        <v>1</v>
      </c>
      <c r="AE62" s="4" t="s">
        <v>1215</v>
      </c>
      <c r="AF62" s="4" t="s">
        <v>434</v>
      </c>
      <c r="AG62" s="4">
        <v>1</v>
      </c>
      <c r="AH62" s="892">
        <v>1</v>
      </c>
      <c r="AI62" s="4">
        <v>1</v>
      </c>
      <c r="AJ62" s="892"/>
      <c r="AL62" s="892"/>
      <c r="AN62" s="892"/>
      <c r="AO62" s="4">
        <v>20175</v>
      </c>
      <c r="AP62" s="4">
        <v>14</v>
      </c>
      <c r="AQ62" s="892">
        <v>6.9344692654415771E-4</v>
      </c>
      <c r="AR62" s="4">
        <v>20189</v>
      </c>
      <c r="AS62" s="4">
        <v>29140</v>
      </c>
      <c r="AT62" s="892">
        <v>0.69282772820864791</v>
      </c>
      <c r="AU62" s="4">
        <v>20175</v>
      </c>
      <c r="AV62" s="4">
        <v>14</v>
      </c>
      <c r="AW62" s="4">
        <v>20189</v>
      </c>
      <c r="AX62" s="4">
        <v>9429</v>
      </c>
      <c r="AY62" s="892">
        <v>0.46736059479553904</v>
      </c>
      <c r="AZ62" s="4">
        <v>10</v>
      </c>
      <c r="BA62" s="892">
        <v>0.7142857142857143</v>
      </c>
      <c r="BB62" s="4">
        <v>9439</v>
      </c>
      <c r="BC62" s="892">
        <v>0.46753182426073603</v>
      </c>
      <c r="BD62" s="4">
        <v>62</v>
      </c>
      <c r="BE62" s="892">
        <v>6.5684924250450256E-3</v>
      </c>
      <c r="BF62" s="4">
        <v>51</v>
      </c>
      <c r="BG62" s="4">
        <v>1</v>
      </c>
      <c r="BH62" s="4">
        <v>52</v>
      </c>
      <c r="BI62" s="892">
        <v>0.83870967741935487</v>
      </c>
      <c r="BJ62" s="4">
        <v>5</v>
      </c>
      <c r="BK62" s="892">
        <v>5.2971713105201827E-4</v>
      </c>
      <c r="BL62" s="4">
        <v>152</v>
      </c>
      <c r="BM62" s="892">
        <v>1.6103400783981352E-2</v>
      </c>
      <c r="BN62" s="4">
        <v>157</v>
      </c>
      <c r="BO62" s="892">
        <v>1.6633117915033371E-2</v>
      </c>
      <c r="BP62" s="4">
        <v>0</v>
      </c>
      <c r="BQ62" s="892">
        <v>0</v>
      </c>
      <c r="BR62" s="4">
        <v>0</v>
      </c>
      <c r="BS62" s="892">
        <v>0</v>
      </c>
    </row>
    <row r="63" spans="1:71" s="4" customFormat="1" x14ac:dyDescent="0.2">
      <c r="A63" s="691" t="s">
        <v>737</v>
      </c>
      <c r="B63" s="691" t="s">
        <v>738</v>
      </c>
      <c r="C63" s="691" t="s">
        <v>528</v>
      </c>
      <c r="D63" s="691" t="s">
        <v>504</v>
      </c>
      <c r="E63" s="691" t="s">
        <v>519</v>
      </c>
      <c r="F63" s="591" t="s">
        <v>924</v>
      </c>
      <c r="G63" s="591" t="s">
        <v>937</v>
      </c>
      <c r="H63" s="591" t="s">
        <v>937</v>
      </c>
      <c r="I63" s="591"/>
      <c r="J63" s="692" t="s">
        <v>1213</v>
      </c>
      <c r="K63" s="725">
        <v>39368</v>
      </c>
      <c r="L63" s="724" t="s">
        <v>1311</v>
      </c>
      <c r="M63" s="692" t="s">
        <v>1211</v>
      </c>
      <c r="N63" s="692"/>
      <c r="O63" s="692" t="s">
        <v>1211</v>
      </c>
      <c r="P63" s="692"/>
      <c r="Q63" s="692" t="s">
        <v>1217</v>
      </c>
      <c r="R63" s="692"/>
      <c r="S63" s="692"/>
      <c r="T63" s="692"/>
      <c r="U63" s="633" t="s">
        <v>1102</v>
      </c>
      <c r="V63" s="694">
        <v>12</v>
      </c>
      <c r="W63" s="600">
        <v>1</v>
      </c>
      <c r="X63" s="600">
        <v>28</v>
      </c>
      <c r="Y63" s="4">
        <v>2.3333333333333335</v>
      </c>
      <c r="Z63" s="4">
        <v>12933</v>
      </c>
      <c r="AA63" s="4">
        <v>6049.833333333333</v>
      </c>
      <c r="AB63" s="4">
        <v>8</v>
      </c>
      <c r="AC63" s="892">
        <v>0.2857142857142857</v>
      </c>
      <c r="AG63" s="4">
        <v>6</v>
      </c>
      <c r="AH63" s="892">
        <v>0.5</v>
      </c>
      <c r="AJ63" s="892"/>
      <c r="AL63" s="892"/>
      <c r="AN63" s="892"/>
      <c r="AO63" s="4">
        <v>155023</v>
      </c>
      <c r="AP63" s="4">
        <v>173</v>
      </c>
      <c r="AQ63" s="892">
        <v>1.1147194515322559E-3</v>
      </c>
      <c r="AR63" s="4">
        <v>155196</v>
      </c>
      <c r="AS63" s="4">
        <v>229000</v>
      </c>
      <c r="AT63" s="892">
        <v>0.6777117903930131</v>
      </c>
      <c r="AU63" s="4">
        <v>142884</v>
      </c>
      <c r="AV63" s="4">
        <v>163</v>
      </c>
      <c r="AW63" s="4">
        <v>143047</v>
      </c>
      <c r="AX63" s="4">
        <v>72488</v>
      </c>
      <c r="AY63" s="892">
        <v>0.50732062372274012</v>
      </c>
      <c r="AZ63" s="4">
        <v>110</v>
      </c>
      <c r="BA63" s="892">
        <v>0.67484662576687116</v>
      </c>
      <c r="BB63" s="4">
        <v>72598</v>
      </c>
      <c r="BC63" s="892">
        <v>0.50751151719364962</v>
      </c>
      <c r="BD63" s="4">
        <v>674</v>
      </c>
      <c r="BE63" s="892">
        <v>9.2840023141133373E-3</v>
      </c>
      <c r="BH63" s="4">
        <v>674</v>
      </c>
      <c r="BI63" s="892">
        <v>1</v>
      </c>
      <c r="BJ63" s="4">
        <v>198</v>
      </c>
      <c r="BK63" s="892">
        <v>2.7273478608226122E-3</v>
      </c>
      <c r="BL63" s="4">
        <v>5558</v>
      </c>
      <c r="BM63" s="892">
        <v>7.6558582881071105E-2</v>
      </c>
      <c r="BN63" s="4">
        <v>5756</v>
      </c>
      <c r="BO63" s="892">
        <v>7.9285930741893718E-2</v>
      </c>
      <c r="BP63" s="4">
        <v>7</v>
      </c>
      <c r="BQ63" s="892">
        <v>0.25</v>
      </c>
      <c r="BR63" s="4">
        <v>3</v>
      </c>
      <c r="BS63" s="892">
        <v>0.25</v>
      </c>
    </row>
    <row r="64" spans="1:71" s="4" customFormat="1" x14ac:dyDescent="0.2">
      <c r="A64" s="691" t="s">
        <v>1312</v>
      </c>
      <c r="B64" s="691" t="s">
        <v>1321</v>
      </c>
      <c r="C64" s="691" t="s">
        <v>527</v>
      </c>
      <c r="D64" s="691" t="s">
        <v>504</v>
      </c>
      <c r="E64" s="691" t="s">
        <v>519</v>
      </c>
      <c r="F64" s="691" t="s">
        <v>315</v>
      </c>
      <c r="G64" s="591" t="s">
        <v>1110</v>
      </c>
      <c r="H64" s="591" t="s">
        <v>935</v>
      </c>
      <c r="I64" s="591" t="s">
        <v>936</v>
      </c>
      <c r="J64" s="692"/>
      <c r="K64" s="692"/>
      <c r="L64" s="693"/>
      <c r="M64" s="692"/>
      <c r="N64" s="692"/>
      <c r="O64" s="692"/>
      <c r="P64" s="692"/>
      <c r="Q64" s="692"/>
      <c r="R64" s="692"/>
      <c r="S64" s="692"/>
      <c r="T64" s="692"/>
      <c r="U64" s="633" t="s">
        <v>1090</v>
      </c>
      <c r="V64" s="694">
        <v>17</v>
      </c>
      <c r="W64" s="600">
        <v>0</v>
      </c>
      <c r="X64" s="600">
        <v>67</v>
      </c>
      <c r="Y64" s="4">
        <v>3.9411764705882355</v>
      </c>
      <c r="Z64" s="4">
        <v>12893.705882352941</v>
      </c>
      <c r="AA64" s="4">
        <v>4964.1176470588234</v>
      </c>
      <c r="AB64" s="4">
        <v>12</v>
      </c>
      <c r="AC64" s="892">
        <v>0.17910447761194029</v>
      </c>
      <c r="AD64" s="4">
        <v>4</v>
      </c>
      <c r="AG64" s="4">
        <v>11</v>
      </c>
      <c r="AH64" s="892">
        <v>0.6470588235294118</v>
      </c>
      <c r="AI64" s="4">
        <v>11</v>
      </c>
      <c r="AJ64" s="892">
        <v>0.61111111111111116</v>
      </c>
      <c r="AK64" s="4">
        <v>13</v>
      </c>
      <c r="AL64" s="892">
        <v>0.19402985074626866</v>
      </c>
      <c r="AM64" s="4">
        <v>4</v>
      </c>
      <c r="AN64" s="892">
        <v>0.23529411764705882</v>
      </c>
      <c r="AO64" s="4">
        <v>219046</v>
      </c>
      <c r="AP64" s="4">
        <v>147</v>
      </c>
      <c r="AQ64" s="892">
        <v>6.7064185443878224E-4</v>
      </c>
      <c r="AR64" s="4">
        <v>219193</v>
      </c>
      <c r="AS64" s="4">
        <v>354900</v>
      </c>
      <c r="AT64" s="892">
        <v>0.61761904761904762</v>
      </c>
      <c r="AU64" s="4">
        <v>219046</v>
      </c>
      <c r="AV64" s="4">
        <v>147</v>
      </c>
      <c r="AW64" s="4">
        <v>219193</v>
      </c>
      <c r="AX64" s="4">
        <v>84256</v>
      </c>
      <c r="AY64" s="892">
        <v>0.38464979958547518</v>
      </c>
      <c r="AZ64" s="4">
        <v>134</v>
      </c>
      <c r="BA64" s="892">
        <v>0.91156462585034015</v>
      </c>
      <c r="BB64" s="4">
        <v>84390</v>
      </c>
      <c r="BC64" s="892">
        <v>0.38500317072169277</v>
      </c>
      <c r="BD64" s="4">
        <v>820</v>
      </c>
      <c r="BE64" s="892">
        <v>9.7167910889915873E-3</v>
      </c>
      <c r="BF64" s="4">
        <v>560</v>
      </c>
      <c r="BG64" s="4">
        <v>5</v>
      </c>
      <c r="BH64" s="4">
        <v>565</v>
      </c>
      <c r="BI64" s="892">
        <v>0.68902439024390238</v>
      </c>
      <c r="BJ64" s="4">
        <v>333</v>
      </c>
      <c r="BK64" s="892">
        <v>3.9459651617490222E-3</v>
      </c>
      <c r="BL64" s="4">
        <v>2860</v>
      </c>
      <c r="BM64" s="892">
        <v>3.389027135916578E-2</v>
      </c>
      <c r="BN64" s="4">
        <v>3193</v>
      </c>
      <c r="BO64" s="892">
        <v>3.78362365209148E-2</v>
      </c>
      <c r="BP64" s="4">
        <v>22</v>
      </c>
      <c r="BQ64" s="892">
        <v>0.32835820895522388</v>
      </c>
      <c r="BR64" s="4">
        <v>5</v>
      </c>
      <c r="BS64" s="892">
        <v>0.29411764705882354</v>
      </c>
    </row>
    <row r="65" spans="1:71" s="4" customFormat="1" x14ac:dyDescent="0.2">
      <c r="A65" s="691" t="s">
        <v>1312</v>
      </c>
      <c r="B65" s="691" t="s">
        <v>1321</v>
      </c>
      <c r="C65" s="691" t="s">
        <v>509</v>
      </c>
      <c r="D65" s="691" t="s">
        <v>504</v>
      </c>
      <c r="E65" s="691" t="s">
        <v>519</v>
      </c>
      <c r="F65" s="691" t="s">
        <v>315</v>
      </c>
      <c r="G65" s="591" t="s">
        <v>1110</v>
      </c>
      <c r="H65" s="591" t="s">
        <v>935</v>
      </c>
      <c r="I65" s="591" t="s">
        <v>936</v>
      </c>
      <c r="J65" s="692" t="s">
        <v>1213</v>
      </c>
      <c r="K65" s="722" t="s">
        <v>1240</v>
      </c>
      <c r="L65" s="693">
        <v>0.75069444444444444</v>
      </c>
      <c r="M65" s="692" t="s">
        <v>1213</v>
      </c>
      <c r="N65" s="696" t="s">
        <v>1322</v>
      </c>
      <c r="O65" s="692" t="s">
        <v>1211</v>
      </c>
      <c r="P65" s="692"/>
      <c r="Q65" s="692" t="s">
        <v>1217</v>
      </c>
      <c r="R65" s="696">
        <v>219193</v>
      </c>
      <c r="S65" s="696">
        <v>2744</v>
      </c>
      <c r="T65" s="696" t="s">
        <v>438</v>
      </c>
      <c r="U65" s="633"/>
      <c r="V65" s="694">
        <v>1</v>
      </c>
      <c r="W65" s="600">
        <v>0</v>
      </c>
      <c r="X65" s="600">
        <v>11</v>
      </c>
      <c r="Y65" s="4">
        <v>11</v>
      </c>
      <c r="Z65" s="4">
        <v>219178</v>
      </c>
      <c r="AA65" s="4">
        <v>84390</v>
      </c>
      <c r="AB65" s="4">
        <v>3</v>
      </c>
      <c r="AC65" s="892">
        <v>0.27272727272727271</v>
      </c>
      <c r="AD65" s="4">
        <v>4</v>
      </c>
      <c r="AE65" s="4" t="s">
        <v>519</v>
      </c>
      <c r="AF65" s="4" t="s">
        <v>310</v>
      </c>
      <c r="AG65" s="4">
        <v>0</v>
      </c>
      <c r="AH65" s="892">
        <v>0</v>
      </c>
      <c r="AI65" s="4">
        <v>0</v>
      </c>
      <c r="AJ65" s="892"/>
      <c r="AL65" s="892"/>
      <c r="AN65" s="892"/>
      <c r="AO65" s="4">
        <v>219046</v>
      </c>
      <c r="AP65" s="4">
        <v>132</v>
      </c>
      <c r="AQ65" s="892">
        <v>6.0225022584383466E-4</v>
      </c>
      <c r="AR65" s="4">
        <v>219178</v>
      </c>
      <c r="AS65" s="4">
        <v>354900</v>
      </c>
      <c r="AT65" s="892">
        <v>0.61757678219216683</v>
      </c>
      <c r="AU65" s="4">
        <v>219046</v>
      </c>
      <c r="AV65" s="4">
        <v>132</v>
      </c>
      <c r="AW65" s="4">
        <v>219178</v>
      </c>
      <c r="AX65" s="4">
        <v>84268</v>
      </c>
      <c r="AY65" s="892">
        <v>0.3847045825990888</v>
      </c>
      <c r="AZ65" s="4">
        <v>122</v>
      </c>
      <c r="BA65" s="892">
        <v>0.9242424242424242</v>
      </c>
      <c r="BB65" s="4">
        <v>84390</v>
      </c>
      <c r="BC65" s="892">
        <v>0.38502951938606977</v>
      </c>
      <c r="BD65" s="4">
        <v>820</v>
      </c>
      <c r="BE65" s="892">
        <v>9.7167910889915873E-3</v>
      </c>
      <c r="BF65" s="4">
        <v>560</v>
      </c>
      <c r="BG65" s="4">
        <v>5</v>
      </c>
      <c r="BH65" s="4">
        <v>565</v>
      </c>
      <c r="BI65" s="892">
        <v>0.68902439024390238</v>
      </c>
      <c r="BJ65" s="4">
        <v>315</v>
      </c>
      <c r="BK65" s="892">
        <v>3.7326697476004265E-3</v>
      </c>
      <c r="BL65" s="4">
        <v>1437</v>
      </c>
      <c r="BM65" s="892">
        <v>1.7028083896196231E-2</v>
      </c>
      <c r="BN65" s="4">
        <v>1752</v>
      </c>
      <c r="BO65" s="892">
        <v>2.0760753643796658E-2</v>
      </c>
      <c r="BP65" s="4">
        <v>1</v>
      </c>
      <c r="BQ65" s="892">
        <v>9.0909090909090912E-2</v>
      </c>
      <c r="BR65" s="4">
        <v>0</v>
      </c>
      <c r="BS65" s="892">
        <v>0</v>
      </c>
    </row>
    <row r="66" spans="1:71" s="4" customFormat="1" x14ac:dyDescent="0.2">
      <c r="A66" s="691" t="s">
        <v>751</v>
      </c>
      <c r="B66" s="691" t="s">
        <v>752</v>
      </c>
      <c r="C66" s="691" t="s">
        <v>515</v>
      </c>
      <c r="D66" s="691" t="s">
        <v>518</v>
      </c>
      <c r="E66" s="691" t="s">
        <v>505</v>
      </c>
      <c r="F66" s="591" t="s">
        <v>927</v>
      </c>
      <c r="G66" s="591" t="s">
        <v>1109</v>
      </c>
      <c r="H66" s="591" t="s">
        <v>934</v>
      </c>
      <c r="I66" s="591"/>
      <c r="J66" s="692"/>
      <c r="K66" s="692"/>
      <c r="L66" s="693"/>
      <c r="M66" s="692"/>
      <c r="N66" s="692"/>
      <c r="O66" s="692"/>
      <c r="P66" s="692"/>
      <c r="Q66" s="692"/>
      <c r="R66" s="692"/>
      <c r="S66" s="692"/>
      <c r="T66" s="692"/>
      <c r="U66" s="633" t="s">
        <v>1103</v>
      </c>
      <c r="V66" s="694">
        <v>13</v>
      </c>
      <c r="W66" s="600">
        <v>2</v>
      </c>
      <c r="X66" s="600">
        <v>29</v>
      </c>
      <c r="Y66" s="4">
        <v>2.2307692307692308</v>
      </c>
      <c r="Z66" s="4">
        <v>2456.1538461538462</v>
      </c>
      <c r="AA66" s="4">
        <v>1114.6923076923076</v>
      </c>
      <c r="AB66" s="4">
        <v>13</v>
      </c>
      <c r="AC66" s="892">
        <v>0.44827586206896552</v>
      </c>
      <c r="AD66" s="4">
        <v>3</v>
      </c>
      <c r="AG66" s="4">
        <v>11</v>
      </c>
      <c r="AH66" s="892">
        <v>0.84615384615384615</v>
      </c>
      <c r="AI66" s="4">
        <v>12</v>
      </c>
      <c r="AJ66" s="892">
        <v>0.8571428571428571</v>
      </c>
      <c r="AK66" s="4">
        <v>0</v>
      </c>
      <c r="AL66" s="892">
        <v>0</v>
      </c>
      <c r="AM66" s="4">
        <v>0</v>
      </c>
      <c r="AN66" s="892">
        <v>0</v>
      </c>
      <c r="AO66" s="4">
        <v>31755</v>
      </c>
      <c r="AP66" s="4">
        <v>175</v>
      </c>
      <c r="AQ66" s="892">
        <v>5.4807391168180397E-3</v>
      </c>
      <c r="AR66" s="4">
        <v>31930</v>
      </c>
      <c r="AS66" s="4">
        <v>43930</v>
      </c>
      <c r="AT66" s="892">
        <v>0.7268381516048259</v>
      </c>
      <c r="AU66" s="4">
        <v>27666</v>
      </c>
      <c r="AV66" s="4">
        <v>98</v>
      </c>
      <c r="AW66" s="4">
        <v>27764</v>
      </c>
      <c r="AX66" s="4">
        <v>14403</v>
      </c>
      <c r="AY66" s="892">
        <v>0.52060290609412274</v>
      </c>
      <c r="AZ66" s="4">
        <v>88</v>
      </c>
      <c r="BA66" s="892">
        <v>0.89795918367346939</v>
      </c>
      <c r="BB66" s="4">
        <v>14491</v>
      </c>
      <c r="BC66" s="892">
        <v>0.52193487970033137</v>
      </c>
      <c r="BD66" s="4">
        <v>118</v>
      </c>
      <c r="BE66" s="892">
        <v>8.1429853012214472E-3</v>
      </c>
      <c r="BF66" s="4">
        <v>78</v>
      </c>
      <c r="BG66" s="4">
        <v>5</v>
      </c>
      <c r="BH66" s="4">
        <v>83</v>
      </c>
      <c r="BI66" s="892">
        <v>0.70338983050847459</v>
      </c>
      <c r="BJ66" s="4">
        <v>91</v>
      </c>
      <c r="BK66" s="892">
        <v>6.2797598509419638E-3</v>
      </c>
      <c r="BL66" s="4">
        <v>501</v>
      </c>
      <c r="BM66" s="892">
        <v>3.4573183355185978E-2</v>
      </c>
      <c r="BN66" s="4">
        <v>592</v>
      </c>
      <c r="BO66" s="892">
        <v>4.0852943206127944E-2</v>
      </c>
      <c r="BP66" s="4">
        <v>7</v>
      </c>
      <c r="BQ66" s="892">
        <v>0.2413793103448276</v>
      </c>
      <c r="BR66" s="4">
        <v>3</v>
      </c>
      <c r="BS66" s="892">
        <v>0.23076923076923078</v>
      </c>
    </row>
    <row r="67" spans="1:71" s="4" customFormat="1" x14ac:dyDescent="0.2">
      <c r="A67" s="691" t="s">
        <v>751</v>
      </c>
      <c r="B67" s="691" t="s">
        <v>752</v>
      </c>
      <c r="C67" s="691" t="s">
        <v>509</v>
      </c>
      <c r="D67" s="691" t="s">
        <v>518</v>
      </c>
      <c r="E67" s="691" t="s">
        <v>505</v>
      </c>
      <c r="F67" s="591" t="s">
        <v>927</v>
      </c>
      <c r="G67" s="591" t="s">
        <v>1109</v>
      </c>
      <c r="H67" s="591" t="s">
        <v>934</v>
      </c>
      <c r="I67" s="591"/>
      <c r="J67" s="692" t="s">
        <v>1213</v>
      </c>
      <c r="K67" s="726" t="s">
        <v>1326</v>
      </c>
      <c r="L67" s="726" t="s">
        <v>1327</v>
      </c>
      <c r="M67" s="692" t="s">
        <v>1213</v>
      </c>
      <c r="N67" s="696" t="s">
        <v>1328</v>
      </c>
      <c r="O67" s="692" t="s">
        <v>1211</v>
      </c>
      <c r="P67" s="692"/>
      <c r="Q67" s="692" t="s">
        <v>1214</v>
      </c>
      <c r="R67" s="696">
        <v>31930</v>
      </c>
      <c r="S67" s="696">
        <v>433</v>
      </c>
      <c r="T67" s="696">
        <v>8</v>
      </c>
      <c r="U67" s="633"/>
      <c r="V67" s="694">
        <v>1</v>
      </c>
      <c r="W67" s="600">
        <v>0</v>
      </c>
      <c r="X67" s="600">
        <v>3</v>
      </c>
      <c r="Y67" s="4">
        <v>3</v>
      </c>
      <c r="Z67" s="4">
        <v>31930</v>
      </c>
      <c r="AA67" s="4">
        <v>16258</v>
      </c>
      <c r="AB67" s="4">
        <v>2</v>
      </c>
      <c r="AC67" s="892">
        <v>0.66666666666666663</v>
      </c>
      <c r="AD67" s="4">
        <v>3</v>
      </c>
      <c r="AE67" s="4" t="s">
        <v>1215</v>
      </c>
      <c r="AF67" s="4" t="s">
        <v>434</v>
      </c>
      <c r="AG67" s="4">
        <v>1</v>
      </c>
      <c r="AH67" s="892">
        <v>1</v>
      </c>
      <c r="AI67" s="4">
        <v>1</v>
      </c>
      <c r="AJ67" s="892"/>
      <c r="AL67" s="892"/>
      <c r="AN67" s="892"/>
      <c r="AO67" s="4">
        <v>31755</v>
      </c>
      <c r="AP67" s="4">
        <v>175</v>
      </c>
      <c r="AQ67" s="892">
        <v>5.4807391168180397E-3</v>
      </c>
      <c r="AR67" s="4">
        <v>31930</v>
      </c>
      <c r="AS67" s="4">
        <v>43930</v>
      </c>
      <c r="AT67" s="892">
        <v>0.7268381516048259</v>
      </c>
      <c r="AU67" s="4">
        <v>31755</v>
      </c>
      <c r="AV67" s="4">
        <v>175</v>
      </c>
      <c r="AW67" s="4">
        <v>31930</v>
      </c>
      <c r="AX67" s="4">
        <v>16112</v>
      </c>
      <c r="AY67" s="892">
        <v>0.50738466383246728</v>
      </c>
      <c r="AZ67" s="4">
        <v>146</v>
      </c>
      <c r="BA67" s="892">
        <v>0.8342857142857143</v>
      </c>
      <c r="BB67" s="4">
        <v>16258</v>
      </c>
      <c r="BC67" s="892">
        <v>0.50917632320701534</v>
      </c>
      <c r="BD67" s="4">
        <v>125</v>
      </c>
      <c r="BE67" s="892">
        <v>7.6885225735022758E-3</v>
      </c>
      <c r="BF67" s="4">
        <v>80</v>
      </c>
      <c r="BG67" s="4">
        <v>7</v>
      </c>
      <c r="BH67" s="4">
        <v>87</v>
      </c>
      <c r="BI67" s="892">
        <v>0.69599999999999995</v>
      </c>
      <c r="BJ67" s="4">
        <v>36</v>
      </c>
      <c r="BK67" s="892">
        <v>2.2142945011686555E-3</v>
      </c>
      <c r="BL67" s="4">
        <v>392</v>
      </c>
      <c r="BM67" s="892">
        <v>2.4111206790503138E-2</v>
      </c>
      <c r="BN67" s="4">
        <v>428</v>
      </c>
      <c r="BO67" s="892">
        <v>2.6325501291671792E-2</v>
      </c>
      <c r="BP67" s="4">
        <v>0</v>
      </c>
      <c r="BQ67" s="892">
        <v>0</v>
      </c>
      <c r="BR67" s="4">
        <v>0</v>
      </c>
      <c r="BS67" s="892">
        <v>0</v>
      </c>
    </row>
    <row r="68" spans="1:71" s="4" customFormat="1" x14ac:dyDescent="0.2">
      <c r="A68" s="691" t="s">
        <v>755</v>
      </c>
      <c r="B68" s="691" t="s">
        <v>759</v>
      </c>
      <c r="C68" s="691" t="s">
        <v>515</v>
      </c>
      <c r="D68" s="691" t="s">
        <v>504</v>
      </c>
      <c r="E68" s="691" t="s">
        <v>519</v>
      </c>
      <c r="F68" s="691" t="s">
        <v>320</v>
      </c>
      <c r="G68" s="591" t="s">
        <v>1109</v>
      </c>
      <c r="H68" s="591" t="s">
        <v>934</v>
      </c>
      <c r="I68" s="591"/>
      <c r="J68" s="692"/>
      <c r="K68" s="692"/>
      <c r="L68" s="693"/>
      <c r="M68" s="692"/>
      <c r="N68" s="692"/>
      <c r="O68" s="692"/>
      <c r="P68" s="692"/>
      <c r="Q68" s="692"/>
      <c r="R68" s="692"/>
      <c r="S68" s="692"/>
      <c r="T68" s="692"/>
      <c r="U68" s="633" t="s">
        <v>1095</v>
      </c>
      <c r="V68" s="694">
        <v>10</v>
      </c>
      <c r="W68" s="600">
        <v>0</v>
      </c>
      <c r="X68" s="600">
        <v>20</v>
      </c>
      <c r="Y68" s="4">
        <v>2</v>
      </c>
      <c r="Z68" s="4">
        <v>1705.5</v>
      </c>
      <c r="AA68" s="4">
        <v>1022.4</v>
      </c>
      <c r="AB68" s="4">
        <v>5</v>
      </c>
      <c r="AC68" s="892">
        <v>0.25</v>
      </c>
      <c r="AD68" s="4">
        <v>4</v>
      </c>
      <c r="AE68" s="4" t="s">
        <v>1215</v>
      </c>
      <c r="AG68" s="4">
        <v>5</v>
      </c>
      <c r="AH68" s="892">
        <v>0.5</v>
      </c>
      <c r="AI68" s="4">
        <v>6</v>
      </c>
      <c r="AJ68" s="892">
        <v>0.54545454545454541</v>
      </c>
      <c r="AK68" s="4">
        <v>0</v>
      </c>
      <c r="AL68" s="892">
        <v>0</v>
      </c>
      <c r="AM68" s="4">
        <v>0</v>
      </c>
      <c r="AN68" s="892">
        <v>0</v>
      </c>
      <c r="AO68" s="4">
        <v>16987</v>
      </c>
      <c r="AP68" s="4">
        <v>68</v>
      </c>
      <c r="AQ68" s="892">
        <v>3.9871005570214016E-3</v>
      </c>
      <c r="AR68" s="4">
        <v>17055</v>
      </c>
      <c r="AS68" s="4">
        <v>23120</v>
      </c>
      <c r="AT68" s="892">
        <v>0.73767301038062283</v>
      </c>
      <c r="AU68" s="4">
        <v>16987</v>
      </c>
      <c r="AV68" s="4">
        <v>68</v>
      </c>
      <c r="AW68" s="4">
        <v>17055</v>
      </c>
      <c r="AX68" s="4">
        <v>10162</v>
      </c>
      <c r="AY68" s="892">
        <v>0.59822216989462529</v>
      </c>
      <c r="AZ68" s="4">
        <v>62</v>
      </c>
      <c r="BA68" s="892">
        <v>0.91176470588235292</v>
      </c>
      <c r="BB68" s="4">
        <v>10224</v>
      </c>
      <c r="BC68" s="892">
        <v>0.59947229551451187</v>
      </c>
      <c r="BD68" s="4">
        <v>72</v>
      </c>
      <c r="BE68" s="892">
        <v>7.0422535211267607E-3</v>
      </c>
      <c r="BF68" s="4">
        <v>62</v>
      </c>
      <c r="BG68" s="4">
        <v>2</v>
      </c>
      <c r="BH68" s="4">
        <v>64</v>
      </c>
      <c r="BI68" s="892">
        <v>0.88888888888888884</v>
      </c>
      <c r="BJ68" s="4">
        <v>311</v>
      </c>
      <c r="BK68" s="892">
        <v>3.0418622848200311E-2</v>
      </c>
      <c r="BL68" s="4">
        <v>685</v>
      </c>
      <c r="BM68" s="892">
        <v>6.6999217527386537E-2</v>
      </c>
      <c r="BN68" s="4">
        <v>996</v>
      </c>
      <c r="BO68" s="892">
        <v>9.7417840375586859E-2</v>
      </c>
      <c r="BP68" s="4">
        <v>5</v>
      </c>
      <c r="BQ68" s="892">
        <v>0.25</v>
      </c>
      <c r="BR68" s="4">
        <v>3</v>
      </c>
      <c r="BS68" s="892">
        <v>0.3</v>
      </c>
    </row>
    <row r="69" spans="1:71" s="4" customFormat="1" x14ac:dyDescent="0.2">
      <c r="A69" s="691" t="s">
        <v>755</v>
      </c>
      <c r="B69" s="691" t="s">
        <v>759</v>
      </c>
      <c r="C69" s="691" t="s">
        <v>509</v>
      </c>
      <c r="D69" s="691" t="s">
        <v>504</v>
      </c>
      <c r="E69" s="691" t="s">
        <v>519</v>
      </c>
      <c r="F69" s="691" t="s">
        <v>320</v>
      </c>
      <c r="G69" s="591" t="s">
        <v>1109</v>
      </c>
      <c r="H69" s="591" t="s">
        <v>934</v>
      </c>
      <c r="I69" s="591"/>
      <c r="J69" s="692" t="s">
        <v>1213</v>
      </c>
      <c r="K69" s="699" t="s">
        <v>1300</v>
      </c>
      <c r="L69" s="699" t="s">
        <v>1310</v>
      </c>
      <c r="M69" s="692" t="s">
        <v>1211</v>
      </c>
      <c r="N69" s="692"/>
      <c r="O69" s="692" t="s">
        <v>1211</v>
      </c>
      <c r="P69" s="692"/>
      <c r="Q69" s="692" t="s">
        <v>1217</v>
      </c>
      <c r="R69" s="696">
        <v>17032</v>
      </c>
      <c r="S69" s="696">
        <v>256</v>
      </c>
      <c r="T69" s="696">
        <v>49</v>
      </c>
      <c r="U69" s="633"/>
      <c r="V69" s="694">
        <v>1</v>
      </c>
      <c r="W69" s="600">
        <v>0</v>
      </c>
      <c r="X69" s="600">
        <v>6</v>
      </c>
      <c r="Y69" s="4">
        <v>6</v>
      </c>
      <c r="Z69" s="4">
        <v>17055</v>
      </c>
      <c r="AA69" s="4">
        <v>9921</v>
      </c>
      <c r="AB69" s="4">
        <v>4</v>
      </c>
      <c r="AC69" s="892">
        <v>0.66666666666666663</v>
      </c>
      <c r="AD69" s="4">
        <v>4</v>
      </c>
      <c r="AF69" s="4" t="s">
        <v>310</v>
      </c>
      <c r="AG69" s="4">
        <v>0</v>
      </c>
      <c r="AH69" s="892">
        <v>0</v>
      </c>
      <c r="AI69" s="4">
        <v>1</v>
      </c>
      <c r="AJ69" s="892"/>
      <c r="AL69" s="892"/>
      <c r="AN69" s="892"/>
      <c r="AO69" s="4">
        <v>16987</v>
      </c>
      <c r="AP69" s="4">
        <v>68</v>
      </c>
      <c r="AQ69" s="892">
        <v>3.9871005570214016E-3</v>
      </c>
      <c r="AR69" s="4">
        <v>17055</v>
      </c>
      <c r="AS69" s="4">
        <v>23120</v>
      </c>
      <c r="AT69" s="892">
        <v>0.73767301038062283</v>
      </c>
      <c r="AU69" s="4">
        <v>16987</v>
      </c>
      <c r="AV69" s="4">
        <v>68</v>
      </c>
      <c r="AW69" s="4">
        <v>17055</v>
      </c>
      <c r="AX69" s="4">
        <v>9859</v>
      </c>
      <c r="AY69" s="892">
        <v>0.5803850002943427</v>
      </c>
      <c r="AZ69" s="4">
        <v>62</v>
      </c>
      <c r="BA69" s="892">
        <v>0.91176470588235292</v>
      </c>
      <c r="BB69" s="4">
        <v>9921</v>
      </c>
      <c r="BC69" s="892">
        <v>0.58170624450307828</v>
      </c>
      <c r="BD69" s="4">
        <v>68</v>
      </c>
      <c r="BE69" s="892">
        <v>6.8541477673621613E-3</v>
      </c>
      <c r="BF69" s="4">
        <v>62</v>
      </c>
      <c r="BG69" s="4">
        <v>2</v>
      </c>
      <c r="BH69" s="4">
        <v>64</v>
      </c>
      <c r="BI69" s="892">
        <v>0.94117647058823528</v>
      </c>
      <c r="BJ69" s="4">
        <v>31</v>
      </c>
      <c r="BK69" s="892">
        <v>3.1246850115915735E-3</v>
      </c>
      <c r="BL69" s="4">
        <v>100</v>
      </c>
      <c r="BM69" s="892">
        <v>1.0079629069650237E-2</v>
      </c>
      <c r="BN69" s="4">
        <v>131</v>
      </c>
      <c r="BO69" s="892">
        <v>1.320431408124181E-2</v>
      </c>
      <c r="BP69" s="4">
        <v>0</v>
      </c>
      <c r="BQ69" s="892">
        <v>0</v>
      </c>
      <c r="BR69" s="4">
        <v>0</v>
      </c>
      <c r="BS69" s="892">
        <v>0</v>
      </c>
    </row>
    <row r="70" spans="1:71" s="4" customFormat="1" x14ac:dyDescent="0.2">
      <c r="A70" s="691" t="s">
        <v>763</v>
      </c>
      <c r="B70" s="691" t="s">
        <v>764</v>
      </c>
      <c r="C70" s="691" t="s">
        <v>515</v>
      </c>
      <c r="D70" s="691" t="s">
        <v>504</v>
      </c>
      <c r="E70" s="691" t="s">
        <v>519</v>
      </c>
      <c r="F70" s="591" t="s">
        <v>321</v>
      </c>
      <c r="G70" s="591" t="s">
        <v>1109</v>
      </c>
      <c r="H70" s="591" t="s">
        <v>934</v>
      </c>
      <c r="I70" s="591"/>
      <c r="J70" s="692"/>
      <c r="K70" s="692"/>
      <c r="L70" s="693"/>
      <c r="M70" s="692"/>
      <c r="N70" s="692"/>
      <c r="O70" s="692"/>
      <c r="P70" s="692"/>
      <c r="Q70" s="692"/>
      <c r="R70" s="692"/>
      <c r="S70" s="692"/>
      <c r="T70" s="692"/>
      <c r="U70" s="633" t="s">
        <v>1095</v>
      </c>
      <c r="V70" s="694">
        <v>11</v>
      </c>
      <c r="W70" s="600">
        <v>0</v>
      </c>
      <c r="X70" s="600">
        <v>25</v>
      </c>
      <c r="Y70" s="4">
        <v>2.2727272727272729</v>
      </c>
      <c r="Z70" s="4">
        <v>1923.5454545454545</v>
      </c>
      <c r="AA70" s="4">
        <v>810.63636363636363</v>
      </c>
      <c r="AB70" s="4">
        <v>10</v>
      </c>
      <c r="AC70" s="892">
        <v>0.4</v>
      </c>
      <c r="AD70" s="4">
        <v>1</v>
      </c>
      <c r="AG70" s="4">
        <v>7</v>
      </c>
      <c r="AH70" s="892">
        <v>0.63636363636363635</v>
      </c>
      <c r="AI70" s="4">
        <v>8</v>
      </c>
      <c r="AJ70" s="892">
        <v>0.66666666666666663</v>
      </c>
      <c r="AK70" s="4">
        <v>5</v>
      </c>
      <c r="AL70" s="892">
        <v>0.2</v>
      </c>
      <c r="AM70" s="4">
        <v>3</v>
      </c>
      <c r="AN70" s="892">
        <v>0.27272727272727271</v>
      </c>
      <c r="AO70" s="4">
        <v>21139</v>
      </c>
      <c r="AP70" s="4">
        <v>20</v>
      </c>
      <c r="AQ70" s="892">
        <v>9.4522425445436929E-4</v>
      </c>
      <c r="AR70" s="4">
        <v>21159</v>
      </c>
      <c r="AS70" s="4">
        <v>31210</v>
      </c>
      <c r="AT70" s="892">
        <v>0.67795578340275553</v>
      </c>
      <c r="AU70" s="4">
        <v>21139</v>
      </c>
      <c r="AV70" s="4">
        <v>20</v>
      </c>
      <c r="AW70" s="4">
        <v>21159</v>
      </c>
      <c r="AX70" s="4">
        <v>8899</v>
      </c>
      <c r="AY70" s="892">
        <v>0.42097544822366245</v>
      </c>
      <c r="AZ70" s="4">
        <v>18</v>
      </c>
      <c r="BA70" s="892">
        <v>0.9</v>
      </c>
      <c r="BB70" s="4">
        <v>8917</v>
      </c>
      <c r="BC70" s="892">
        <v>0.42142823384848055</v>
      </c>
      <c r="BD70" s="4">
        <v>41</v>
      </c>
      <c r="BE70" s="892">
        <v>4.5979589548054275E-3</v>
      </c>
      <c r="BF70" s="4">
        <v>40</v>
      </c>
      <c r="BG70" s="4">
        <v>1</v>
      </c>
      <c r="BH70" s="4">
        <v>41</v>
      </c>
      <c r="BI70" s="892">
        <v>1</v>
      </c>
      <c r="BJ70" s="4">
        <v>34</v>
      </c>
      <c r="BK70" s="892">
        <v>3.8129415722776717E-3</v>
      </c>
      <c r="BL70" s="4">
        <v>106</v>
      </c>
      <c r="BM70" s="892">
        <v>1.1887406078277448E-2</v>
      </c>
      <c r="BN70" s="4">
        <v>140</v>
      </c>
      <c r="BO70" s="892">
        <v>1.570034765055512E-2</v>
      </c>
      <c r="BP70" s="4">
        <v>10</v>
      </c>
      <c r="BQ70" s="892">
        <v>0.4</v>
      </c>
      <c r="BR70" s="4">
        <v>4</v>
      </c>
      <c r="BS70" s="892">
        <v>0.36363636363636365</v>
      </c>
    </row>
    <row r="71" spans="1:71" s="4" customFormat="1" x14ac:dyDescent="0.2">
      <c r="A71" s="691" t="s">
        <v>763</v>
      </c>
      <c r="B71" s="691" t="s">
        <v>764</v>
      </c>
      <c r="C71" s="691" t="s">
        <v>509</v>
      </c>
      <c r="D71" s="691" t="s">
        <v>504</v>
      </c>
      <c r="E71" s="691" t="s">
        <v>519</v>
      </c>
      <c r="F71" s="591" t="s">
        <v>321</v>
      </c>
      <c r="G71" s="591" t="s">
        <v>1109</v>
      </c>
      <c r="H71" s="591" t="s">
        <v>934</v>
      </c>
      <c r="I71" s="591"/>
      <c r="J71" s="692" t="s">
        <v>1213</v>
      </c>
      <c r="K71" s="699" t="s">
        <v>1331</v>
      </c>
      <c r="L71" s="699" t="s">
        <v>1332</v>
      </c>
      <c r="M71" s="692" t="s">
        <v>1211</v>
      </c>
      <c r="N71" s="692"/>
      <c r="O71" s="692" t="s">
        <v>1211</v>
      </c>
      <c r="P71" s="692"/>
      <c r="Q71" s="692" t="s">
        <v>1217</v>
      </c>
      <c r="R71" s="696">
        <v>21159</v>
      </c>
      <c r="S71" s="696">
        <v>236</v>
      </c>
      <c r="T71" s="696">
        <v>15</v>
      </c>
      <c r="U71" s="633"/>
      <c r="V71" s="694">
        <v>1</v>
      </c>
      <c r="W71" s="600">
        <v>0</v>
      </c>
      <c r="X71" s="600">
        <v>2</v>
      </c>
      <c r="Y71" s="4">
        <v>2</v>
      </c>
      <c r="Z71" s="4">
        <v>21159</v>
      </c>
      <c r="AA71" s="4">
        <v>8917</v>
      </c>
      <c r="AB71" s="4">
        <v>1</v>
      </c>
      <c r="AC71" s="892">
        <v>0.5</v>
      </c>
      <c r="AD71" s="4">
        <v>1</v>
      </c>
      <c r="AE71" s="4" t="s">
        <v>1215</v>
      </c>
      <c r="AF71" s="4" t="s">
        <v>434</v>
      </c>
      <c r="AG71" s="4">
        <v>1</v>
      </c>
      <c r="AH71" s="892">
        <v>1</v>
      </c>
      <c r="AI71" s="4">
        <v>1</v>
      </c>
      <c r="AJ71" s="892"/>
      <c r="AL71" s="892"/>
      <c r="AN71" s="892"/>
      <c r="AO71" s="4">
        <v>21139</v>
      </c>
      <c r="AP71" s="4">
        <v>20</v>
      </c>
      <c r="AQ71" s="892">
        <v>9.4522425445436929E-4</v>
      </c>
      <c r="AR71" s="4">
        <v>21159</v>
      </c>
      <c r="AS71" s="4">
        <v>31210</v>
      </c>
      <c r="AT71" s="892">
        <v>0.67795578340275553</v>
      </c>
      <c r="AU71" s="4">
        <v>21139</v>
      </c>
      <c r="AV71" s="4">
        <v>20</v>
      </c>
      <c r="AW71" s="4">
        <v>21159</v>
      </c>
      <c r="AX71" s="4">
        <v>8899</v>
      </c>
      <c r="AY71" s="892">
        <v>0.42097544822366245</v>
      </c>
      <c r="AZ71" s="4">
        <v>18</v>
      </c>
      <c r="BA71" s="892">
        <v>0.9</v>
      </c>
      <c r="BB71" s="4">
        <v>8917</v>
      </c>
      <c r="BC71" s="892">
        <v>0.42142823384848055</v>
      </c>
      <c r="BD71" s="4">
        <v>41</v>
      </c>
      <c r="BE71" s="892">
        <v>4.5979589548054275E-3</v>
      </c>
      <c r="BF71" s="4">
        <v>40</v>
      </c>
      <c r="BG71" s="4">
        <v>1</v>
      </c>
      <c r="BH71" s="4">
        <v>41</v>
      </c>
      <c r="BI71" s="892">
        <v>1</v>
      </c>
      <c r="BJ71" s="4">
        <v>5</v>
      </c>
      <c r="BK71" s="892">
        <v>5.6072670180554E-4</v>
      </c>
      <c r="BL71" s="4">
        <v>390</v>
      </c>
      <c r="BM71" s="892">
        <v>4.3736682740832117E-2</v>
      </c>
      <c r="BN71" s="4">
        <v>395</v>
      </c>
      <c r="BO71" s="892">
        <v>4.4297409442637659E-2</v>
      </c>
      <c r="BP71" s="4">
        <v>1</v>
      </c>
      <c r="BQ71" s="892">
        <v>0.5</v>
      </c>
      <c r="BR71" s="4">
        <v>0</v>
      </c>
      <c r="BS71" s="892">
        <v>0</v>
      </c>
    </row>
    <row r="72" spans="1:71" s="4" customFormat="1" x14ac:dyDescent="0.2">
      <c r="A72" s="691" t="s">
        <v>768</v>
      </c>
      <c r="B72" s="691" t="s">
        <v>769</v>
      </c>
      <c r="C72" s="691" t="s">
        <v>527</v>
      </c>
      <c r="D72" s="691" t="s">
        <v>504</v>
      </c>
      <c r="E72" s="691" t="s">
        <v>519</v>
      </c>
      <c r="F72" s="719" t="s">
        <v>319</v>
      </c>
      <c r="G72" s="591" t="s">
        <v>1109</v>
      </c>
      <c r="H72" s="591" t="s">
        <v>935</v>
      </c>
      <c r="I72" s="591" t="s">
        <v>505</v>
      </c>
      <c r="J72" s="692"/>
      <c r="K72" s="692"/>
      <c r="L72" s="693"/>
      <c r="M72" s="692"/>
      <c r="N72" s="692"/>
      <c r="O72" s="692"/>
      <c r="P72" s="692"/>
      <c r="Q72" s="692"/>
      <c r="R72" s="692"/>
      <c r="S72" s="692"/>
      <c r="T72" s="692"/>
      <c r="U72" s="633" t="s">
        <v>1098</v>
      </c>
      <c r="V72" s="694">
        <v>12</v>
      </c>
      <c r="W72" s="600">
        <v>0</v>
      </c>
      <c r="X72" s="600">
        <v>25</v>
      </c>
      <c r="Y72" s="4">
        <v>2.0833333333333335</v>
      </c>
      <c r="Z72" s="4">
        <v>3385.1666666666665</v>
      </c>
      <c r="AA72" s="4">
        <v>1544.6666666666667</v>
      </c>
      <c r="AB72" s="4">
        <v>10</v>
      </c>
      <c r="AC72" s="892">
        <v>0.4</v>
      </c>
      <c r="AD72" s="4">
        <v>1</v>
      </c>
      <c r="AG72" s="4">
        <v>9</v>
      </c>
      <c r="AH72" s="892">
        <v>0.75</v>
      </c>
      <c r="AI72" s="4">
        <v>10</v>
      </c>
      <c r="AJ72" s="892">
        <v>0.76923076923076927</v>
      </c>
      <c r="AK72" s="4">
        <v>0</v>
      </c>
      <c r="AL72" s="892">
        <v>0</v>
      </c>
      <c r="AM72" s="4">
        <v>0</v>
      </c>
      <c r="AN72" s="892">
        <v>0</v>
      </c>
      <c r="AO72" s="4">
        <v>40577</v>
      </c>
      <c r="AP72" s="4">
        <v>45</v>
      </c>
      <c r="AQ72" s="892">
        <v>1.1077741125498498E-3</v>
      </c>
      <c r="AR72" s="4">
        <v>40622</v>
      </c>
      <c r="AS72" s="4">
        <v>56940</v>
      </c>
      <c r="AT72" s="892">
        <v>0.71341763259571478</v>
      </c>
      <c r="AU72" s="4">
        <v>40577</v>
      </c>
      <c r="AV72" s="4">
        <v>45</v>
      </c>
      <c r="AW72" s="4">
        <v>40622</v>
      </c>
      <c r="AX72" s="4">
        <v>18500</v>
      </c>
      <c r="AY72" s="892">
        <v>0.45592330630652833</v>
      </c>
      <c r="AZ72" s="4">
        <v>36</v>
      </c>
      <c r="BA72" s="892">
        <v>0.8</v>
      </c>
      <c r="BB72" s="4">
        <v>18536</v>
      </c>
      <c r="BC72" s="892">
        <v>0.45630446556053372</v>
      </c>
      <c r="BD72" s="4">
        <v>132</v>
      </c>
      <c r="BE72" s="892">
        <v>7.1212775140267592E-3</v>
      </c>
      <c r="BF72" s="4">
        <v>114</v>
      </c>
      <c r="BG72" s="4">
        <v>0</v>
      </c>
      <c r="BH72" s="4">
        <v>114</v>
      </c>
      <c r="BI72" s="892">
        <v>0.86363636363636365</v>
      </c>
      <c r="BJ72" s="4">
        <v>57</v>
      </c>
      <c r="BK72" s="892">
        <v>3.0750971083297368E-3</v>
      </c>
      <c r="BL72" s="4">
        <v>935</v>
      </c>
      <c r="BM72" s="892">
        <v>5.0442382391022875E-2</v>
      </c>
      <c r="BN72" s="4">
        <v>992</v>
      </c>
      <c r="BO72" s="892">
        <v>5.3517479499352615E-2</v>
      </c>
      <c r="BP72" s="4">
        <v>8</v>
      </c>
      <c r="BQ72" s="892">
        <v>0.32</v>
      </c>
      <c r="BR72" s="4">
        <v>4</v>
      </c>
      <c r="BS72" s="892">
        <v>0.33333333333333331</v>
      </c>
    </row>
    <row r="73" spans="1:71" s="4" customFormat="1" x14ac:dyDescent="0.2">
      <c r="A73" s="691" t="s">
        <v>768</v>
      </c>
      <c r="B73" s="691" t="s">
        <v>769</v>
      </c>
      <c r="C73" s="691" t="s">
        <v>509</v>
      </c>
      <c r="D73" s="691" t="s">
        <v>504</v>
      </c>
      <c r="E73" s="691" t="s">
        <v>519</v>
      </c>
      <c r="F73" s="719" t="s">
        <v>319</v>
      </c>
      <c r="G73" s="591" t="s">
        <v>1109</v>
      </c>
      <c r="H73" s="591" t="s">
        <v>935</v>
      </c>
      <c r="I73" s="591" t="s">
        <v>505</v>
      </c>
      <c r="J73" s="692" t="s">
        <v>1213</v>
      </c>
      <c r="K73" s="727">
        <v>39368.583333333336</v>
      </c>
      <c r="L73" s="728">
        <v>39369.625</v>
      </c>
      <c r="M73" s="692" t="s">
        <v>1211</v>
      </c>
      <c r="N73" s="692"/>
      <c r="O73" s="692" t="s">
        <v>1211</v>
      </c>
      <c r="P73" s="692"/>
      <c r="Q73" s="692" t="s">
        <v>1217</v>
      </c>
      <c r="R73" s="696">
        <v>40622</v>
      </c>
      <c r="S73" s="696">
        <v>515</v>
      </c>
      <c r="T73" s="696">
        <v>13</v>
      </c>
      <c r="U73" s="633"/>
      <c r="V73" s="694">
        <v>1</v>
      </c>
      <c r="W73" s="600">
        <v>0</v>
      </c>
      <c r="X73" s="600">
        <v>2</v>
      </c>
      <c r="Y73" s="4">
        <v>2</v>
      </c>
      <c r="Z73" s="4">
        <v>40622</v>
      </c>
      <c r="AA73" s="4">
        <v>18536</v>
      </c>
      <c r="AB73" s="4">
        <v>1</v>
      </c>
      <c r="AC73" s="892">
        <v>0.5</v>
      </c>
      <c r="AD73" s="4">
        <v>1</v>
      </c>
      <c r="AE73" s="4" t="s">
        <v>1215</v>
      </c>
      <c r="AF73" s="4" t="s">
        <v>434</v>
      </c>
      <c r="AG73" s="4">
        <v>1</v>
      </c>
      <c r="AH73" s="892">
        <v>1</v>
      </c>
      <c r="AI73" s="4">
        <v>1</v>
      </c>
      <c r="AJ73" s="892"/>
      <c r="AL73" s="892"/>
      <c r="AN73" s="892"/>
      <c r="AO73" s="4">
        <v>40577</v>
      </c>
      <c r="AP73" s="4">
        <v>45</v>
      </c>
      <c r="AQ73" s="892">
        <v>1.1077741125498498E-3</v>
      </c>
      <c r="AR73" s="4">
        <v>40622</v>
      </c>
      <c r="AS73" s="4">
        <v>56940</v>
      </c>
      <c r="AT73" s="892">
        <v>0.71341763259571478</v>
      </c>
      <c r="AU73" s="4">
        <v>40577</v>
      </c>
      <c r="AV73" s="4">
        <v>45</v>
      </c>
      <c r="AW73" s="4">
        <v>40622</v>
      </c>
      <c r="AX73" s="4">
        <v>18500</v>
      </c>
      <c r="AY73" s="892">
        <v>0.45592330630652833</v>
      </c>
      <c r="AZ73" s="4">
        <v>36</v>
      </c>
      <c r="BA73" s="892">
        <v>0.8</v>
      </c>
      <c r="BB73" s="4">
        <v>18536</v>
      </c>
      <c r="BC73" s="892">
        <v>0.45630446556053372</v>
      </c>
      <c r="BD73" s="4">
        <v>132</v>
      </c>
      <c r="BE73" s="892">
        <v>7.1212775140267592E-3</v>
      </c>
      <c r="BF73" s="4">
        <v>114</v>
      </c>
      <c r="BG73" s="4">
        <v>0</v>
      </c>
      <c r="BH73" s="4">
        <v>114</v>
      </c>
      <c r="BI73" s="892">
        <v>0.86363636363636365</v>
      </c>
      <c r="BJ73" s="4">
        <v>8</v>
      </c>
      <c r="BK73" s="892">
        <v>4.3159257660768235E-4</v>
      </c>
      <c r="BL73" s="4">
        <v>455</v>
      </c>
      <c r="BM73" s="892">
        <v>2.4546827794561934E-2</v>
      </c>
      <c r="BN73" s="4">
        <v>463</v>
      </c>
      <c r="BO73" s="892">
        <v>2.4978420371169617E-2</v>
      </c>
      <c r="BP73" s="4">
        <v>1</v>
      </c>
      <c r="BQ73" s="892">
        <v>0.5</v>
      </c>
      <c r="BR73" s="4">
        <v>1</v>
      </c>
      <c r="BS73" s="892">
        <v>1</v>
      </c>
    </row>
    <row r="74" spans="1:71" s="4" customFormat="1" x14ac:dyDescent="0.2">
      <c r="A74" s="691" t="s">
        <v>4</v>
      </c>
      <c r="B74" s="691" t="s">
        <v>6</v>
      </c>
      <c r="C74" s="691" t="s">
        <v>527</v>
      </c>
      <c r="D74" s="691" t="s">
        <v>504</v>
      </c>
      <c r="E74" s="691" t="s">
        <v>505</v>
      </c>
      <c r="F74" s="591" t="s">
        <v>926</v>
      </c>
      <c r="G74" s="591" t="s">
        <v>1110</v>
      </c>
      <c r="H74" s="591" t="s">
        <v>935</v>
      </c>
      <c r="I74" s="591" t="s">
        <v>505</v>
      </c>
      <c r="J74" s="692"/>
      <c r="K74" s="692"/>
      <c r="L74" s="693"/>
      <c r="M74" s="692"/>
      <c r="N74" s="692"/>
      <c r="O74" s="692"/>
      <c r="P74" s="692"/>
      <c r="Q74" s="692"/>
      <c r="R74" s="692"/>
      <c r="S74" s="692"/>
      <c r="T74" s="692"/>
      <c r="U74" s="633" t="s">
        <v>1210</v>
      </c>
      <c r="V74" s="694">
        <v>12</v>
      </c>
      <c r="W74" s="600">
        <v>0</v>
      </c>
      <c r="X74" s="600">
        <v>32</v>
      </c>
      <c r="Y74" s="4">
        <v>2.6666666666666665</v>
      </c>
      <c r="Z74" s="4">
        <v>2710.8333333333335</v>
      </c>
      <c r="AA74" s="4">
        <v>1384.1666666666667</v>
      </c>
      <c r="AB74" s="4">
        <v>9</v>
      </c>
      <c r="AC74" s="892">
        <v>0.28125</v>
      </c>
      <c r="AD74" s="4">
        <v>5</v>
      </c>
      <c r="AG74" s="4">
        <v>6</v>
      </c>
      <c r="AH74" s="892">
        <v>0.5</v>
      </c>
      <c r="AI74" s="4">
        <v>6</v>
      </c>
      <c r="AJ74" s="892">
        <v>0.46153846153846156</v>
      </c>
      <c r="AK74" s="4">
        <v>0</v>
      </c>
      <c r="AL74" s="892">
        <v>0</v>
      </c>
      <c r="AM74" s="4">
        <v>0</v>
      </c>
      <c r="AN74" s="892">
        <v>0</v>
      </c>
      <c r="AO74" s="4">
        <v>32450</v>
      </c>
      <c r="AP74" s="4">
        <v>80</v>
      </c>
      <c r="AQ74" s="892">
        <v>2.4592683676606208E-3</v>
      </c>
      <c r="AR74" s="4">
        <v>32530</v>
      </c>
      <c r="AS74" s="4">
        <v>44400</v>
      </c>
      <c r="AT74" s="892">
        <v>0.73265765765765767</v>
      </c>
      <c r="AU74" s="4">
        <v>32450</v>
      </c>
      <c r="AV74" s="4">
        <v>80</v>
      </c>
      <c r="AW74" s="4">
        <v>32530</v>
      </c>
      <c r="AX74" s="4">
        <v>16519</v>
      </c>
      <c r="AY74" s="892">
        <v>0.50906009244992301</v>
      </c>
      <c r="AZ74" s="4">
        <v>91</v>
      </c>
      <c r="BA74" s="892">
        <v>1.1375</v>
      </c>
      <c r="BB74" s="4">
        <v>16610</v>
      </c>
      <c r="BC74" s="892">
        <v>0.51060559483553647</v>
      </c>
      <c r="BD74" s="4">
        <v>247</v>
      </c>
      <c r="BE74" s="892">
        <v>1.4870559903672486E-2</v>
      </c>
      <c r="BF74" s="4">
        <v>168</v>
      </c>
      <c r="BG74" s="4">
        <v>32</v>
      </c>
      <c r="BH74" s="4">
        <v>200</v>
      </c>
      <c r="BI74" s="892">
        <v>0.80971659919028338</v>
      </c>
      <c r="BJ74" s="4">
        <v>80</v>
      </c>
      <c r="BK74" s="892">
        <v>4.8163756773028296E-3</v>
      </c>
      <c r="BL74" s="4">
        <v>157</v>
      </c>
      <c r="BM74" s="892">
        <v>9.4521372667068036E-3</v>
      </c>
      <c r="BN74" s="4">
        <v>237</v>
      </c>
      <c r="BO74" s="892">
        <v>1.4268512944009633E-2</v>
      </c>
      <c r="BP74" s="4">
        <v>12</v>
      </c>
      <c r="BQ74" s="892">
        <v>0.375</v>
      </c>
      <c r="BR74" s="4">
        <v>5</v>
      </c>
      <c r="BS74" s="892">
        <v>0.41666666666666669</v>
      </c>
    </row>
    <row r="75" spans="1:71" s="4" customFormat="1" x14ac:dyDescent="0.2">
      <c r="A75" s="691" t="s">
        <v>4</v>
      </c>
      <c r="B75" s="691" t="s">
        <v>6</v>
      </c>
      <c r="C75" s="691" t="s">
        <v>509</v>
      </c>
      <c r="D75" s="691" t="s">
        <v>504</v>
      </c>
      <c r="E75" s="691" t="s">
        <v>505</v>
      </c>
      <c r="F75" s="591" t="s">
        <v>926</v>
      </c>
      <c r="G75" s="591" t="s">
        <v>1110</v>
      </c>
      <c r="H75" s="591" t="s">
        <v>935</v>
      </c>
      <c r="I75" s="591" t="s">
        <v>505</v>
      </c>
      <c r="J75" s="692" t="s">
        <v>1211</v>
      </c>
      <c r="K75" s="692"/>
      <c r="L75" s="693">
        <v>0.66666666666666663</v>
      </c>
      <c r="M75" s="692" t="s">
        <v>1211</v>
      </c>
      <c r="N75" s="692"/>
      <c r="O75" s="692" t="s">
        <v>1211</v>
      </c>
      <c r="P75" s="692"/>
      <c r="Q75" s="692" t="s">
        <v>1217</v>
      </c>
      <c r="R75" s="696">
        <v>32530</v>
      </c>
      <c r="S75" s="696">
        <v>349</v>
      </c>
      <c r="T75" s="696">
        <v>84</v>
      </c>
      <c r="U75" s="633"/>
      <c r="V75" s="694">
        <v>1</v>
      </c>
      <c r="W75" s="600">
        <v>0</v>
      </c>
      <c r="X75" s="600">
        <v>8</v>
      </c>
      <c r="Y75" s="4">
        <v>8</v>
      </c>
      <c r="Z75" s="4">
        <v>32530</v>
      </c>
      <c r="AA75" s="4">
        <v>16591</v>
      </c>
      <c r="AB75" s="4">
        <v>4</v>
      </c>
      <c r="AC75" s="892">
        <v>0.5</v>
      </c>
      <c r="AD75" s="4">
        <v>5</v>
      </c>
      <c r="AF75" s="4" t="s">
        <v>310</v>
      </c>
      <c r="AG75" s="4">
        <v>0</v>
      </c>
      <c r="AH75" s="892">
        <v>0</v>
      </c>
      <c r="AI75" s="4">
        <v>0</v>
      </c>
      <c r="AJ75" s="892"/>
      <c r="AL75" s="892"/>
      <c r="AN75" s="892"/>
      <c r="AO75" s="4">
        <v>32450</v>
      </c>
      <c r="AP75" s="4">
        <v>80</v>
      </c>
      <c r="AQ75" s="892">
        <v>2.4592683676606208E-3</v>
      </c>
      <c r="AR75" s="4">
        <v>32530</v>
      </c>
      <c r="AS75" s="4">
        <v>44400</v>
      </c>
      <c r="AT75" s="892">
        <v>0.73265765765765767</v>
      </c>
      <c r="AU75" s="4">
        <v>32450</v>
      </c>
      <c r="AV75" s="4">
        <v>80</v>
      </c>
      <c r="AW75" s="4">
        <v>32530</v>
      </c>
      <c r="AX75" s="4">
        <v>16506</v>
      </c>
      <c r="AY75" s="892">
        <v>0.50865947611710327</v>
      </c>
      <c r="AZ75" s="4">
        <v>85</v>
      </c>
      <c r="BA75" s="892">
        <v>1.0625</v>
      </c>
      <c r="BB75" s="4">
        <v>16591</v>
      </c>
      <c r="BC75" s="892">
        <v>0.51002151859821698</v>
      </c>
      <c r="BD75" s="4">
        <v>247</v>
      </c>
      <c r="BE75" s="892">
        <v>1.4887589657042975E-2</v>
      </c>
      <c r="BF75" s="4">
        <v>168</v>
      </c>
      <c r="BG75" s="4">
        <v>32</v>
      </c>
      <c r="BH75" s="4">
        <v>200</v>
      </c>
      <c r="BI75" s="892">
        <v>0.80971659919028338</v>
      </c>
      <c r="BJ75" s="4">
        <v>36</v>
      </c>
      <c r="BK75" s="892">
        <v>2.1698511241034298E-3</v>
      </c>
      <c r="BL75" s="4">
        <v>182</v>
      </c>
      <c r="BM75" s="892">
        <v>1.0969802905189561E-2</v>
      </c>
      <c r="BN75" s="4">
        <v>218</v>
      </c>
      <c r="BO75" s="892">
        <v>1.3139654029292991E-2</v>
      </c>
      <c r="BP75" s="4">
        <v>3</v>
      </c>
      <c r="BQ75" s="892">
        <v>0.375</v>
      </c>
      <c r="BR75" s="4">
        <v>0</v>
      </c>
      <c r="BS75" s="892">
        <v>0</v>
      </c>
    </row>
    <row r="76" spans="1:71" s="4" customFormat="1" x14ac:dyDescent="0.2">
      <c r="A76" s="691" t="s">
        <v>7</v>
      </c>
      <c r="B76" s="691" t="s">
        <v>13</v>
      </c>
      <c r="C76" s="691" t="s">
        <v>515</v>
      </c>
      <c r="D76" s="691" t="s">
        <v>504</v>
      </c>
      <c r="E76" s="691" t="s">
        <v>519</v>
      </c>
      <c r="F76" s="591" t="s">
        <v>925</v>
      </c>
      <c r="G76" s="591" t="s">
        <v>1109</v>
      </c>
      <c r="H76" s="591" t="s">
        <v>934</v>
      </c>
      <c r="I76" s="591"/>
      <c r="J76" s="692"/>
      <c r="K76" s="692"/>
      <c r="L76" s="693"/>
      <c r="M76" s="692"/>
      <c r="N76" s="692"/>
      <c r="O76" s="692"/>
      <c r="P76" s="692"/>
      <c r="Q76" s="692"/>
      <c r="R76" s="692"/>
      <c r="S76" s="692"/>
      <c r="T76" s="692"/>
      <c r="U76" s="633" t="s">
        <v>1095</v>
      </c>
      <c r="V76" s="694">
        <v>14</v>
      </c>
      <c r="W76" s="600">
        <v>0</v>
      </c>
      <c r="X76" s="600">
        <v>39</v>
      </c>
      <c r="Y76" s="4">
        <v>2.7857142857142856</v>
      </c>
      <c r="Z76" s="4">
        <v>3719.6428571428573</v>
      </c>
      <c r="AA76" s="4">
        <v>1892.1428571428571</v>
      </c>
      <c r="AB76" s="4">
        <v>11</v>
      </c>
      <c r="AC76" s="892">
        <v>0.28205128205128205</v>
      </c>
      <c r="AD76" s="4">
        <v>2</v>
      </c>
      <c r="AG76" s="4">
        <v>7</v>
      </c>
      <c r="AH76" s="892">
        <v>0.5</v>
      </c>
      <c r="AI76" s="4">
        <v>8</v>
      </c>
      <c r="AJ76" s="892">
        <v>0.53333333333333333</v>
      </c>
      <c r="AK76" s="4">
        <v>2</v>
      </c>
      <c r="AL76" s="892">
        <v>5.128205128205128E-2</v>
      </c>
      <c r="AM76" s="4">
        <v>1</v>
      </c>
      <c r="AN76" s="892">
        <v>7.1428571428571425E-2</v>
      </c>
      <c r="AO76" s="4">
        <v>52027</v>
      </c>
      <c r="AP76" s="4">
        <v>48</v>
      </c>
      <c r="AQ76" s="892">
        <v>9.2174747959673548E-4</v>
      </c>
      <c r="AR76" s="4">
        <v>52075</v>
      </c>
      <c r="AS76" s="4">
        <v>71450</v>
      </c>
      <c r="AT76" s="892">
        <v>0.72883135059482151</v>
      </c>
      <c r="AU76" s="4">
        <v>52027</v>
      </c>
      <c r="AV76" s="4">
        <v>48</v>
      </c>
      <c r="AW76" s="4">
        <v>52075</v>
      </c>
      <c r="AX76" s="4">
        <v>26444</v>
      </c>
      <c r="AY76" s="892">
        <v>0.50827454975301289</v>
      </c>
      <c r="AZ76" s="4">
        <v>46</v>
      </c>
      <c r="BA76" s="892">
        <v>0.95833333333333337</v>
      </c>
      <c r="BB76" s="4">
        <v>26490</v>
      </c>
      <c r="BC76" s="892">
        <v>0.50868939030244842</v>
      </c>
      <c r="BD76" s="4">
        <v>183</v>
      </c>
      <c r="BE76" s="892">
        <v>6.9082672706681763E-3</v>
      </c>
      <c r="BF76" s="4">
        <v>141</v>
      </c>
      <c r="BG76" s="4">
        <v>10</v>
      </c>
      <c r="BH76" s="4">
        <v>151</v>
      </c>
      <c r="BI76" s="892">
        <v>0.82513661202185795</v>
      </c>
      <c r="BJ76" s="4">
        <v>149</v>
      </c>
      <c r="BK76" s="892">
        <v>5.6247640619101549E-3</v>
      </c>
      <c r="BL76" s="4">
        <v>376</v>
      </c>
      <c r="BM76" s="892">
        <v>1.4194035485088713E-2</v>
      </c>
      <c r="BN76" s="4">
        <v>525</v>
      </c>
      <c r="BO76" s="892">
        <v>1.9818799546998868E-2</v>
      </c>
      <c r="BP76" s="4">
        <v>6</v>
      </c>
      <c r="BQ76" s="892">
        <v>0.15384615384615385</v>
      </c>
      <c r="BR76" s="4">
        <v>4</v>
      </c>
      <c r="BS76" s="892">
        <v>0.2857142857142857</v>
      </c>
    </row>
    <row r="77" spans="1:71" s="4" customFormat="1" x14ac:dyDescent="0.2">
      <c r="A77" s="691" t="s">
        <v>7</v>
      </c>
      <c r="B77" s="691" t="s">
        <v>13</v>
      </c>
      <c r="C77" s="691" t="s">
        <v>509</v>
      </c>
      <c r="D77" s="691" t="s">
        <v>504</v>
      </c>
      <c r="E77" s="691" t="s">
        <v>519</v>
      </c>
      <c r="F77" s="591" t="s">
        <v>925</v>
      </c>
      <c r="G77" s="591" t="s">
        <v>1109</v>
      </c>
      <c r="H77" s="591" t="s">
        <v>934</v>
      </c>
      <c r="I77" s="591"/>
      <c r="J77" s="692" t="s">
        <v>1211</v>
      </c>
      <c r="K77" s="692"/>
      <c r="L77" s="693">
        <v>0.55555555555555558</v>
      </c>
      <c r="M77" s="692" t="s">
        <v>1211</v>
      </c>
      <c r="N77" s="692"/>
      <c r="O77" s="692" t="s">
        <v>1211</v>
      </c>
      <c r="P77" s="692"/>
      <c r="Q77" s="692" t="s">
        <v>1217</v>
      </c>
      <c r="R77" s="696">
        <v>52083</v>
      </c>
      <c r="S77" s="696">
        <v>676</v>
      </c>
      <c r="T77" s="696">
        <v>185</v>
      </c>
      <c r="U77" s="633"/>
      <c r="V77" s="694">
        <v>1</v>
      </c>
      <c r="W77" s="600">
        <v>0</v>
      </c>
      <c r="X77" s="600">
        <v>4</v>
      </c>
      <c r="Y77" s="4">
        <v>4</v>
      </c>
      <c r="Z77" s="4">
        <v>52085</v>
      </c>
      <c r="AA77" s="4">
        <v>26497</v>
      </c>
      <c r="AB77" s="4">
        <v>2</v>
      </c>
      <c r="AC77" s="892">
        <v>0.5</v>
      </c>
      <c r="AD77" s="4">
        <v>2</v>
      </c>
      <c r="AE77" s="4" t="s">
        <v>1215</v>
      </c>
      <c r="AF77" s="4" t="s">
        <v>434</v>
      </c>
      <c r="AG77" s="4">
        <v>1</v>
      </c>
      <c r="AH77" s="892">
        <v>1</v>
      </c>
      <c r="AI77" s="4">
        <v>1</v>
      </c>
      <c r="AJ77" s="892"/>
      <c r="AL77" s="892"/>
      <c r="AN77" s="892"/>
      <c r="AO77" s="4">
        <v>52027</v>
      </c>
      <c r="AP77" s="4">
        <v>58</v>
      </c>
      <c r="AQ77" s="892">
        <v>1.1135643659402898E-3</v>
      </c>
      <c r="AR77" s="4">
        <v>52085</v>
      </c>
      <c r="AS77" s="4">
        <v>71450</v>
      </c>
      <c r="AT77" s="892">
        <v>0.72897130860741777</v>
      </c>
      <c r="AU77" s="4">
        <v>52027</v>
      </c>
      <c r="AV77" s="4">
        <v>58</v>
      </c>
      <c r="AW77" s="4">
        <v>52085</v>
      </c>
      <c r="AX77" s="4">
        <v>26444</v>
      </c>
      <c r="AY77" s="892">
        <v>0.50827454975301289</v>
      </c>
      <c r="AZ77" s="4">
        <v>53</v>
      </c>
      <c r="BA77" s="892">
        <v>0.91379310344827591</v>
      </c>
      <c r="BB77" s="4">
        <v>26497</v>
      </c>
      <c r="BC77" s="892">
        <v>0.50872612076413559</v>
      </c>
      <c r="BD77" s="4">
        <v>183</v>
      </c>
      <c r="BE77" s="892">
        <v>6.9064422387440086E-3</v>
      </c>
      <c r="BF77" s="4">
        <v>141</v>
      </c>
      <c r="BG77" s="4">
        <v>10</v>
      </c>
      <c r="BH77" s="4">
        <v>151</v>
      </c>
      <c r="BI77" s="892">
        <v>0.82513661202185795</v>
      </c>
      <c r="BJ77" s="4">
        <v>78</v>
      </c>
      <c r="BK77" s="892">
        <v>2.9437294788089217E-3</v>
      </c>
      <c r="BL77" s="4">
        <v>820</v>
      </c>
      <c r="BM77" s="892">
        <v>3.0946899649016871E-2</v>
      </c>
      <c r="BN77" s="4">
        <v>898</v>
      </c>
      <c r="BO77" s="892">
        <v>3.389062912782579E-2</v>
      </c>
      <c r="BP77" s="4">
        <v>2</v>
      </c>
      <c r="BQ77" s="892">
        <v>0.5</v>
      </c>
      <c r="BR77" s="4">
        <v>0</v>
      </c>
      <c r="BS77" s="892">
        <v>0</v>
      </c>
    </row>
    <row r="78" spans="1:71" s="4" customFormat="1" x14ac:dyDescent="0.2">
      <c r="A78" s="691" t="s">
        <v>7</v>
      </c>
      <c r="B78" s="691" t="s">
        <v>17</v>
      </c>
      <c r="C78" s="691" t="s">
        <v>528</v>
      </c>
      <c r="D78" s="691" t="s">
        <v>504</v>
      </c>
      <c r="E78" s="691" t="s">
        <v>519</v>
      </c>
      <c r="F78" s="591" t="s">
        <v>925</v>
      </c>
      <c r="G78" s="591" t="s">
        <v>937</v>
      </c>
      <c r="H78" s="591" t="s">
        <v>937</v>
      </c>
      <c r="I78" s="591"/>
      <c r="J78" s="692" t="s">
        <v>1211</v>
      </c>
      <c r="K78" s="692"/>
      <c r="L78" s="693">
        <v>0.55555555555555558</v>
      </c>
      <c r="M78" s="692" t="s">
        <v>1211</v>
      </c>
      <c r="N78" s="692"/>
      <c r="O78" s="692" t="s">
        <v>1211</v>
      </c>
      <c r="P78" s="692"/>
      <c r="Q78" s="692" t="s">
        <v>1217</v>
      </c>
      <c r="R78" s="692"/>
      <c r="S78" s="692"/>
      <c r="T78" s="692"/>
      <c r="U78" s="633" t="s">
        <v>1103</v>
      </c>
      <c r="V78" s="694">
        <v>11</v>
      </c>
      <c r="W78" s="600">
        <v>1</v>
      </c>
      <c r="X78" s="600">
        <v>22</v>
      </c>
      <c r="Y78" s="4">
        <v>2</v>
      </c>
      <c r="Z78" s="4">
        <v>6916.636363636364</v>
      </c>
      <c r="AA78" s="4">
        <v>3294.5454545454545</v>
      </c>
      <c r="AB78" s="4">
        <v>9</v>
      </c>
      <c r="AC78" s="892">
        <v>0.40909090909090912</v>
      </c>
      <c r="AG78" s="4">
        <v>7</v>
      </c>
      <c r="AH78" s="892">
        <v>0.63636363636363635</v>
      </c>
      <c r="AJ78" s="892"/>
      <c r="AL78" s="892"/>
      <c r="AN78" s="892"/>
      <c r="AO78" s="4">
        <v>76040</v>
      </c>
      <c r="AP78" s="4">
        <v>43</v>
      </c>
      <c r="AQ78" s="892">
        <v>5.6517224609965429E-4</v>
      </c>
      <c r="AR78" s="4">
        <v>76083</v>
      </c>
      <c r="AS78" s="4">
        <v>107220</v>
      </c>
      <c r="AT78" s="892">
        <v>0.7095970900951315</v>
      </c>
      <c r="AU78" s="4">
        <v>69979</v>
      </c>
      <c r="AV78" s="4">
        <v>32</v>
      </c>
      <c r="AW78" s="4">
        <v>70011</v>
      </c>
      <c r="AX78" s="4">
        <v>36199</v>
      </c>
      <c r="AY78" s="892">
        <v>0.51728375655553804</v>
      </c>
      <c r="AZ78" s="4">
        <v>41</v>
      </c>
      <c r="BA78" s="892">
        <v>1.28125</v>
      </c>
      <c r="BB78" s="4">
        <v>36240</v>
      </c>
      <c r="BC78" s="892">
        <v>0.51763294339460941</v>
      </c>
      <c r="BD78" s="4">
        <v>280</v>
      </c>
      <c r="BE78" s="892">
        <v>7.7262693156732896E-3</v>
      </c>
      <c r="BF78" s="4">
        <v>192</v>
      </c>
      <c r="BG78" s="4">
        <v>17</v>
      </c>
      <c r="BH78" s="4">
        <v>209</v>
      </c>
      <c r="BI78" s="892">
        <v>0.74642857142857144</v>
      </c>
      <c r="BJ78" s="4">
        <v>95</v>
      </c>
      <c r="BK78" s="892">
        <v>2.6214128035320088E-3</v>
      </c>
      <c r="BL78" s="4">
        <v>2456</v>
      </c>
      <c r="BM78" s="892">
        <v>6.777041942604857E-2</v>
      </c>
      <c r="BN78" s="4">
        <v>2551</v>
      </c>
      <c r="BO78" s="892">
        <v>7.0391832229580578E-2</v>
      </c>
      <c r="BP78" s="4">
        <v>1</v>
      </c>
      <c r="BQ78" s="892">
        <v>4.5454545454545456E-2</v>
      </c>
      <c r="BR78" s="4">
        <v>1</v>
      </c>
      <c r="BS78" s="892">
        <v>9.0909090909090912E-2</v>
      </c>
    </row>
    <row r="79" spans="1:71" s="4" customFormat="1" x14ac:dyDescent="0.2">
      <c r="A79" s="691" t="s">
        <v>1333</v>
      </c>
      <c r="B79" s="691" t="s">
        <v>1340</v>
      </c>
      <c r="C79" s="691" t="s">
        <v>527</v>
      </c>
      <c r="D79" s="691" t="s">
        <v>504</v>
      </c>
      <c r="E79" s="691" t="s">
        <v>519</v>
      </c>
      <c r="F79" s="691" t="s">
        <v>315</v>
      </c>
      <c r="G79" s="591" t="s">
        <v>1110</v>
      </c>
      <c r="H79" s="591" t="s">
        <v>935</v>
      </c>
      <c r="I79" s="591" t="s">
        <v>936</v>
      </c>
      <c r="J79" s="692"/>
      <c r="K79" s="692"/>
      <c r="L79" s="693"/>
      <c r="M79" s="692"/>
      <c r="N79" s="692"/>
      <c r="O79" s="692"/>
      <c r="P79" s="692"/>
      <c r="Q79" s="692"/>
      <c r="R79" s="692"/>
      <c r="S79" s="692"/>
      <c r="T79" s="692"/>
      <c r="U79" s="633" t="s">
        <v>1095</v>
      </c>
      <c r="V79" s="694">
        <v>15</v>
      </c>
      <c r="W79" s="600">
        <v>0</v>
      </c>
      <c r="X79" s="600">
        <v>58</v>
      </c>
      <c r="Y79" s="4">
        <v>3.8666666666666667</v>
      </c>
      <c r="Z79" s="4">
        <v>9910.7333333333336</v>
      </c>
      <c r="AA79" s="4">
        <v>3467.8666666666668</v>
      </c>
      <c r="AB79" s="4">
        <v>11</v>
      </c>
      <c r="AC79" s="892">
        <v>0.18965517241379309</v>
      </c>
      <c r="AD79" s="4">
        <v>1</v>
      </c>
      <c r="AE79" s="4" t="s">
        <v>1215</v>
      </c>
      <c r="AG79" s="4">
        <v>8</v>
      </c>
      <c r="AH79" s="892">
        <v>0.53333333333333333</v>
      </c>
      <c r="AI79" s="4">
        <v>9</v>
      </c>
      <c r="AJ79" s="892">
        <v>0.5625</v>
      </c>
      <c r="AK79" s="4">
        <v>8</v>
      </c>
      <c r="AL79" s="892">
        <v>0.13793103448275862</v>
      </c>
      <c r="AM79" s="4">
        <v>4</v>
      </c>
      <c r="AN79" s="892">
        <v>0.26666666666666666</v>
      </c>
      <c r="AO79" s="4">
        <v>148573</v>
      </c>
      <c r="AP79" s="4">
        <v>88</v>
      </c>
      <c r="AQ79" s="892">
        <v>5.9195081426870536E-4</v>
      </c>
      <c r="AR79" s="4">
        <v>148661</v>
      </c>
      <c r="AS79" s="4">
        <v>220200</v>
      </c>
      <c r="AT79" s="892">
        <v>0.67511807447774752</v>
      </c>
      <c r="AU79" s="4">
        <v>148573</v>
      </c>
      <c r="AV79" s="4">
        <v>88</v>
      </c>
      <c r="AW79" s="4">
        <v>148661</v>
      </c>
      <c r="AX79" s="4">
        <v>51944</v>
      </c>
      <c r="AY79" s="892">
        <v>0.34961937902579876</v>
      </c>
      <c r="AZ79" s="4">
        <v>74</v>
      </c>
      <c r="BA79" s="892">
        <v>0.84090909090909094</v>
      </c>
      <c r="BB79" s="4">
        <v>52018</v>
      </c>
      <c r="BC79" s="892">
        <v>0.3499101983707899</v>
      </c>
      <c r="BD79" s="4">
        <v>396</v>
      </c>
      <c r="BE79" s="892">
        <v>7.6127494328886158E-3</v>
      </c>
      <c r="BF79" s="4">
        <v>256</v>
      </c>
      <c r="BG79" s="4">
        <v>9</v>
      </c>
      <c r="BH79" s="4">
        <v>265</v>
      </c>
      <c r="BI79" s="892">
        <v>0.66919191919191923</v>
      </c>
      <c r="BJ79" s="4">
        <v>363</v>
      </c>
      <c r="BK79" s="892">
        <v>6.9783536468145642E-3</v>
      </c>
      <c r="BL79" s="4">
        <v>971</v>
      </c>
      <c r="BM79" s="892">
        <v>1.8666615402360722E-2</v>
      </c>
      <c r="BN79" s="4">
        <v>1334</v>
      </c>
      <c r="BO79" s="892">
        <v>2.5644969049175285E-2</v>
      </c>
      <c r="BP79" s="4">
        <v>14</v>
      </c>
      <c r="BQ79" s="892">
        <v>0.2413793103448276</v>
      </c>
      <c r="BR79" s="4">
        <v>9</v>
      </c>
      <c r="BS79" s="892">
        <v>0.6</v>
      </c>
    </row>
    <row r="80" spans="1:71" s="4" customFormat="1" x14ac:dyDescent="0.2">
      <c r="A80" s="691" t="s">
        <v>1333</v>
      </c>
      <c r="B80" s="691" t="s">
        <v>1340</v>
      </c>
      <c r="C80" s="691" t="s">
        <v>509</v>
      </c>
      <c r="D80" s="691" t="s">
        <v>504</v>
      </c>
      <c r="E80" s="691" t="s">
        <v>519</v>
      </c>
      <c r="F80" s="691" t="s">
        <v>315</v>
      </c>
      <c r="G80" s="591" t="s">
        <v>1110</v>
      </c>
      <c r="H80" s="591" t="s">
        <v>935</v>
      </c>
      <c r="I80" s="591" t="s">
        <v>936</v>
      </c>
      <c r="J80" s="692" t="s">
        <v>1213</v>
      </c>
      <c r="K80" s="722" t="s">
        <v>1341</v>
      </c>
      <c r="L80" s="693">
        <v>0.7368055555555556</v>
      </c>
      <c r="M80" s="692" t="s">
        <v>1211</v>
      </c>
      <c r="N80" s="692"/>
      <c r="O80" s="692" t="s">
        <v>1211</v>
      </c>
      <c r="P80" s="692"/>
      <c r="Q80" s="692" t="s">
        <v>1217</v>
      </c>
      <c r="R80" s="696">
        <v>148696</v>
      </c>
      <c r="S80" s="696">
        <v>1779</v>
      </c>
      <c r="T80" s="696" t="s">
        <v>438</v>
      </c>
      <c r="U80" s="633"/>
      <c r="V80" s="694">
        <v>1</v>
      </c>
      <c r="W80" s="600">
        <v>0</v>
      </c>
      <c r="X80" s="600">
        <v>4</v>
      </c>
      <c r="Y80" s="4">
        <v>4</v>
      </c>
      <c r="Z80" s="4">
        <v>148661</v>
      </c>
      <c r="AA80" s="4">
        <v>52648</v>
      </c>
      <c r="AB80" s="4">
        <v>2</v>
      </c>
      <c r="AC80" s="892">
        <v>0.5</v>
      </c>
      <c r="AD80" s="4">
        <v>1</v>
      </c>
      <c r="AF80" s="4" t="s">
        <v>435</v>
      </c>
      <c r="AG80" s="4">
        <v>0</v>
      </c>
      <c r="AH80" s="892">
        <v>0</v>
      </c>
      <c r="AI80" s="4">
        <v>1</v>
      </c>
      <c r="AJ80" s="892"/>
      <c r="AL80" s="892"/>
      <c r="AN80" s="892"/>
      <c r="AO80" s="4">
        <v>148573</v>
      </c>
      <c r="AP80" s="4">
        <v>88</v>
      </c>
      <c r="AQ80" s="892">
        <v>5.9195081426870536E-4</v>
      </c>
      <c r="AR80" s="4">
        <v>148661</v>
      </c>
      <c r="AS80" s="4">
        <v>220200</v>
      </c>
      <c r="AT80" s="892">
        <v>0.67511807447774752</v>
      </c>
      <c r="AU80" s="4">
        <v>148573</v>
      </c>
      <c r="AV80" s="4">
        <v>88</v>
      </c>
      <c r="AW80" s="4">
        <v>148661</v>
      </c>
      <c r="AX80" s="4">
        <v>52571</v>
      </c>
      <c r="AY80" s="892">
        <v>0.35383952669731378</v>
      </c>
      <c r="AZ80" s="4">
        <v>77</v>
      </c>
      <c r="BA80" s="892">
        <v>0.875</v>
      </c>
      <c r="BB80" s="4">
        <v>52648</v>
      </c>
      <c r="BC80" s="892">
        <v>0.35414802806384998</v>
      </c>
      <c r="BD80" s="4">
        <v>396</v>
      </c>
      <c r="BE80" s="892">
        <v>7.5216532441878137E-3</v>
      </c>
      <c r="BF80" s="4">
        <v>256</v>
      </c>
      <c r="BG80" s="4">
        <v>9</v>
      </c>
      <c r="BH80" s="4">
        <v>265</v>
      </c>
      <c r="BI80" s="892">
        <v>0.66919191919191923</v>
      </c>
      <c r="BJ80" s="4">
        <v>114</v>
      </c>
      <c r="BK80" s="892">
        <v>2.1653244187813401E-3</v>
      </c>
      <c r="BL80" s="4">
        <v>1286</v>
      </c>
      <c r="BM80" s="892">
        <v>2.4426378969761433E-2</v>
      </c>
      <c r="BN80" s="4">
        <v>1400</v>
      </c>
      <c r="BO80" s="892">
        <v>2.6591703388542776E-2</v>
      </c>
      <c r="BP80" s="4">
        <v>1</v>
      </c>
      <c r="BQ80" s="892">
        <v>0.25</v>
      </c>
      <c r="BR80" s="4">
        <v>0</v>
      </c>
      <c r="BS80" s="892">
        <v>0</v>
      </c>
    </row>
    <row r="81" spans="1:71" s="4" customFormat="1" x14ac:dyDescent="0.2">
      <c r="A81" s="691" t="s">
        <v>23</v>
      </c>
      <c r="B81" s="691" t="s">
        <v>24</v>
      </c>
      <c r="C81" s="691" t="s">
        <v>528</v>
      </c>
      <c r="D81" s="691" t="s">
        <v>504</v>
      </c>
      <c r="E81" s="691" t="s">
        <v>519</v>
      </c>
      <c r="F81" s="591" t="s">
        <v>922</v>
      </c>
      <c r="G81" s="591" t="s">
        <v>937</v>
      </c>
      <c r="H81" s="591" t="s">
        <v>937</v>
      </c>
      <c r="I81" s="591"/>
      <c r="J81" s="692" t="s">
        <v>1213</v>
      </c>
      <c r="K81" s="726" t="s">
        <v>1342</v>
      </c>
      <c r="L81" s="693">
        <v>0.87569444444444444</v>
      </c>
      <c r="M81" s="692" t="s">
        <v>1211</v>
      </c>
      <c r="N81" s="692"/>
      <c r="O81" s="692" t="s">
        <v>1211</v>
      </c>
      <c r="P81" s="692"/>
      <c r="Q81" s="692" t="s">
        <v>1217</v>
      </c>
      <c r="R81" s="692"/>
      <c r="S81" s="692"/>
      <c r="T81" s="692"/>
      <c r="U81" s="633" t="s">
        <v>1094</v>
      </c>
      <c r="V81" s="694">
        <v>8</v>
      </c>
      <c r="W81" s="600">
        <v>1</v>
      </c>
      <c r="X81" s="600">
        <v>15</v>
      </c>
      <c r="Y81" s="4">
        <v>1.875</v>
      </c>
      <c r="Z81" s="4">
        <v>12630.125</v>
      </c>
      <c r="AA81" s="4">
        <v>5632.875</v>
      </c>
      <c r="AB81" s="4">
        <v>6</v>
      </c>
      <c r="AC81" s="892">
        <v>0.4</v>
      </c>
      <c r="AG81" s="4">
        <v>6</v>
      </c>
      <c r="AH81" s="892">
        <v>0.75</v>
      </c>
      <c r="AJ81" s="892"/>
      <c r="AL81" s="892"/>
      <c r="AN81" s="892"/>
      <c r="AO81" s="4">
        <v>100463</v>
      </c>
      <c r="AP81" s="4">
        <v>578</v>
      </c>
      <c r="AQ81" s="892">
        <v>5.720450114310033E-3</v>
      </c>
      <c r="AR81" s="4">
        <v>101041</v>
      </c>
      <c r="AS81" s="4">
        <v>153900</v>
      </c>
      <c r="AT81" s="892">
        <v>0.65653671215074727</v>
      </c>
      <c r="AU81" s="4">
        <v>88361</v>
      </c>
      <c r="AV81" s="4">
        <v>297</v>
      </c>
      <c r="AW81" s="4">
        <v>88658</v>
      </c>
      <c r="AX81" s="4">
        <v>44838</v>
      </c>
      <c r="AY81" s="892">
        <v>0.50744106562850122</v>
      </c>
      <c r="AZ81" s="4">
        <v>225</v>
      </c>
      <c r="BA81" s="892">
        <v>0.75757575757575757</v>
      </c>
      <c r="BB81" s="4">
        <v>45063</v>
      </c>
      <c r="BC81" s="892">
        <v>0.50827900471474652</v>
      </c>
      <c r="BD81" s="4">
        <v>292</v>
      </c>
      <c r="BE81" s="892">
        <v>6.4798171448860482E-3</v>
      </c>
      <c r="BF81" s="4">
        <v>288</v>
      </c>
      <c r="BG81" s="4">
        <v>4</v>
      </c>
      <c r="BH81" s="4">
        <v>292</v>
      </c>
      <c r="BI81" s="892">
        <v>1</v>
      </c>
      <c r="BJ81" s="4">
        <v>45</v>
      </c>
      <c r="BK81" s="892">
        <v>9.9860195725983629E-4</v>
      </c>
      <c r="BL81" s="4">
        <v>3477</v>
      </c>
      <c r="BM81" s="892">
        <v>7.7158644564276679E-2</v>
      </c>
      <c r="BN81" s="4">
        <v>3522</v>
      </c>
      <c r="BO81" s="892">
        <v>7.8157246521536522E-2</v>
      </c>
      <c r="BP81" s="4">
        <v>1</v>
      </c>
      <c r="BQ81" s="892">
        <v>6.6666666666666666E-2</v>
      </c>
      <c r="BR81" s="4">
        <v>1</v>
      </c>
      <c r="BS81" s="892">
        <v>0.125</v>
      </c>
    </row>
    <row r="82" spans="1:71" s="4" customFormat="1" x14ac:dyDescent="0.2">
      <c r="A82" s="691" t="s">
        <v>26</v>
      </c>
      <c r="B82" s="691" t="s">
        <v>28</v>
      </c>
      <c r="C82" s="691" t="s">
        <v>515</v>
      </c>
      <c r="D82" s="691" t="s">
        <v>504</v>
      </c>
      <c r="E82" s="691" t="s">
        <v>519</v>
      </c>
      <c r="F82" s="591" t="s">
        <v>920</v>
      </c>
      <c r="G82" s="591" t="s">
        <v>1112</v>
      </c>
      <c r="H82" s="591" t="s">
        <v>934</v>
      </c>
      <c r="I82" s="591"/>
      <c r="J82" s="692"/>
      <c r="K82" s="692"/>
      <c r="L82" s="693"/>
      <c r="M82" s="692"/>
      <c r="N82" s="692"/>
      <c r="O82" s="692"/>
      <c r="P82" s="692"/>
      <c r="Q82" s="692"/>
      <c r="R82" s="692"/>
      <c r="S82" s="692"/>
      <c r="T82" s="692"/>
      <c r="U82" s="633" t="s">
        <v>1094</v>
      </c>
      <c r="V82" s="694">
        <v>6</v>
      </c>
      <c r="W82" s="600">
        <v>1</v>
      </c>
      <c r="X82" s="600">
        <v>11</v>
      </c>
      <c r="Y82" s="4">
        <v>1.8333333333333333</v>
      </c>
      <c r="Z82" s="4">
        <v>915.16666666666663</v>
      </c>
      <c r="AA82" s="4">
        <v>476.5</v>
      </c>
      <c r="AB82" s="4">
        <v>5</v>
      </c>
      <c r="AC82" s="892">
        <v>0.45454545454545453</v>
      </c>
      <c r="AD82" s="4">
        <v>0</v>
      </c>
      <c r="AG82" s="4">
        <v>5</v>
      </c>
      <c r="AH82" s="892">
        <v>0.83333333333333337</v>
      </c>
      <c r="AI82" s="4">
        <v>6</v>
      </c>
      <c r="AJ82" s="892">
        <v>0.8571428571428571</v>
      </c>
      <c r="AK82" s="4">
        <v>0</v>
      </c>
      <c r="AL82" s="892">
        <v>0</v>
      </c>
      <c r="AM82" s="4">
        <v>0</v>
      </c>
      <c r="AN82" s="892">
        <v>0</v>
      </c>
      <c r="AO82" s="4">
        <v>5475</v>
      </c>
      <c r="AP82" s="4">
        <v>16</v>
      </c>
      <c r="AQ82" s="892">
        <v>2.9138590420688397E-3</v>
      </c>
      <c r="AR82" s="4">
        <v>5491</v>
      </c>
      <c r="AS82" s="4">
        <v>9140</v>
      </c>
      <c r="AT82" s="892">
        <v>0.60076586433260393</v>
      </c>
      <c r="AU82" s="4">
        <v>4623</v>
      </c>
      <c r="AV82" s="4">
        <v>16</v>
      </c>
      <c r="AW82" s="4">
        <v>4639</v>
      </c>
      <c r="AX82" s="4">
        <v>2844</v>
      </c>
      <c r="AY82" s="892">
        <v>0.61518494484101238</v>
      </c>
      <c r="AZ82" s="4">
        <v>15</v>
      </c>
      <c r="BA82" s="892">
        <v>0.9375</v>
      </c>
      <c r="BB82" s="4">
        <v>2859</v>
      </c>
      <c r="BC82" s="892">
        <v>0.61629661564992455</v>
      </c>
      <c r="BD82" s="4">
        <v>24</v>
      </c>
      <c r="BE82" s="892">
        <v>8.3945435466946487E-3</v>
      </c>
      <c r="BF82" s="4">
        <v>14</v>
      </c>
      <c r="BG82" s="4">
        <v>2</v>
      </c>
      <c r="BH82" s="4">
        <v>16</v>
      </c>
      <c r="BI82" s="892">
        <v>0.66666666666666663</v>
      </c>
      <c r="BJ82" s="4">
        <v>2</v>
      </c>
      <c r="BK82" s="892">
        <v>6.9954529555788739E-4</v>
      </c>
      <c r="BL82" s="4">
        <v>33</v>
      </c>
      <c r="BM82" s="892">
        <v>1.1542497376705142E-2</v>
      </c>
      <c r="BN82" s="4">
        <v>35</v>
      </c>
      <c r="BO82" s="892">
        <v>1.224204267226303E-2</v>
      </c>
      <c r="BP82" s="4">
        <v>3</v>
      </c>
      <c r="BQ82" s="892">
        <v>0.27272727272727271</v>
      </c>
      <c r="BR82" s="4">
        <v>0</v>
      </c>
      <c r="BS82" s="892">
        <v>0</v>
      </c>
    </row>
    <row r="83" spans="1:71" s="4" customFormat="1" x14ac:dyDescent="0.2">
      <c r="A83" s="691" t="s">
        <v>26</v>
      </c>
      <c r="B83" s="691" t="s">
        <v>28</v>
      </c>
      <c r="C83" s="691" t="s">
        <v>509</v>
      </c>
      <c r="D83" s="691" t="s">
        <v>504</v>
      </c>
      <c r="E83" s="691" t="s">
        <v>519</v>
      </c>
      <c r="F83" s="591" t="s">
        <v>920</v>
      </c>
      <c r="G83" s="591" t="s">
        <v>1112</v>
      </c>
      <c r="H83" s="719" t="s">
        <v>934</v>
      </c>
      <c r="I83" s="591"/>
      <c r="J83" s="692" t="s">
        <v>1213</v>
      </c>
      <c r="K83" s="724" t="s">
        <v>1343</v>
      </c>
      <c r="L83" s="693">
        <v>0.83680555555555547</v>
      </c>
      <c r="M83" s="692" t="s">
        <v>1211</v>
      </c>
      <c r="N83" s="692"/>
      <c r="O83" s="692" t="s">
        <v>1211</v>
      </c>
      <c r="P83" s="692"/>
      <c r="Q83" s="692" t="s">
        <v>913</v>
      </c>
      <c r="R83" s="696">
        <v>5500</v>
      </c>
      <c r="S83" s="696">
        <v>119</v>
      </c>
      <c r="T83" s="696" t="s">
        <v>438</v>
      </c>
      <c r="U83" s="692" t="s">
        <v>510</v>
      </c>
      <c r="V83" s="694">
        <v>1</v>
      </c>
      <c r="W83" s="694">
        <v>1</v>
      </c>
      <c r="X83" s="694">
        <v>1</v>
      </c>
      <c r="Y83" s="4">
        <v>1</v>
      </c>
      <c r="Z83" s="4">
        <v>5500</v>
      </c>
      <c r="AB83" s="4">
        <v>1</v>
      </c>
      <c r="AC83" s="892">
        <v>1</v>
      </c>
      <c r="AD83" s="4">
        <v>0</v>
      </c>
      <c r="AE83" s="4" t="s">
        <v>1215</v>
      </c>
      <c r="AF83" s="4" t="s">
        <v>510</v>
      </c>
      <c r="AG83" s="4">
        <v>1</v>
      </c>
      <c r="AH83" s="892">
        <v>1</v>
      </c>
      <c r="AI83" s="4">
        <v>1</v>
      </c>
      <c r="AJ83" s="892"/>
      <c r="AL83" s="892"/>
      <c r="AN83" s="892"/>
      <c r="AO83" s="4">
        <v>5475</v>
      </c>
      <c r="AP83" s="4">
        <v>25</v>
      </c>
      <c r="AQ83" s="892">
        <v>4.5454545454545452E-3</v>
      </c>
      <c r="AR83" s="4">
        <v>5500</v>
      </c>
      <c r="AS83" s="4">
        <v>9140</v>
      </c>
      <c r="AT83" s="892">
        <v>0.60175054704595188</v>
      </c>
      <c r="AY83" s="892"/>
      <c r="BA83" s="892"/>
      <c r="BC83" s="892"/>
      <c r="BD83" s="4" t="s">
        <v>323</v>
      </c>
      <c r="BE83" s="892"/>
      <c r="BI83" s="892"/>
      <c r="BK83" s="892"/>
      <c r="BM83" s="892"/>
      <c r="BO83" s="892"/>
      <c r="BP83" s="4">
        <v>0</v>
      </c>
      <c r="BQ83" s="892">
        <v>0</v>
      </c>
      <c r="BR83" s="4">
        <v>0</v>
      </c>
      <c r="BS83" s="892">
        <v>0</v>
      </c>
    </row>
    <row r="84" spans="1:71" s="4" customFormat="1" x14ac:dyDescent="0.2">
      <c r="A84" s="691" t="s">
        <v>32</v>
      </c>
      <c r="B84" s="691" t="s">
        <v>33</v>
      </c>
      <c r="C84" s="691" t="s">
        <v>528</v>
      </c>
      <c r="D84" s="691" t="s">
        <v>504</v>
      </c>
      <c r="E84" s="691" t="s">
        <v>505</v>
      </c>
      <c r="F84" s="591" t="s">
        <v>317</v>
      </c>
      <c r="G84" s="591" t="s">
        <v>937</v>
      </c>
      <c r="H84" s="591" t="s">
        <v>937</v>
      </c>
      <c r="I84" s="591"/>
      <c r="J84" s="692" t="s">
        <v>1211</v>
      </c>
      <c r="K84" s="692"/>
      <c r="L84" s="724" t="s">
        <v>1345</v>
      </c>
      <c r="M84" s="692" t="s">
        <v>1211</v>
      </c>
      <c r="N84" s="692"/>
      <c r="O84" s="692" t="s">
        <v>1211</v>
      </c>
      <c r="P84" s="692"/>
      <c r="Q84" s="692" t="s">
        <v>1217</v>
      </c>
      <c r="R84" s="692"/>
      <c r="S84" s="692"/>
      <c r="T84" s="692"/>
      <c r="U84" s="633" t="s">
        <v>1103</v>
      </c>
      <c r="V84" s="694">
        <v>11</v>
      </c>
      <c r="W84" s="600">
        <v>1</v>
      </c>
      <c r="X84" s="600">
        <v>22</v>
      </c>
      <c r="Y84" s="4">
        <v>2</v>
      </c>
      <c r="Z84" s="4">
        <v>12894.90909090909</v>
      </c>
      <c r="AA84" s="4">
        <v>5631.272727272727</v>
      </c>
      <c r="AB84" s="4">
        <v>9</v>
      </c>
      <c r="AC84" s="892">
        <v>0.40909090909090912</v>
      </c>
      <c r="AG84" s="4">
        <v>8</v>
      </c>
      <c r="AH84" s="892">
        <v>0.72727272727272729</v>
      </c>
      <c r="AJ84" s="892"/>
      <c r="AL84" s="892"/>
      <c r="AN84" s="892"/>
      <c r="AO84" s="4">
        <v>141086</v>
      </c>
      <c r="AP84" s="4">
        <v>758</v>
      </c>
      <c r="AQ84" s="892">
        <v>5.3438989312202135E-3</v>
      </c>
      <c r="AR84" s="4">
        <v>141844</v>
      </c>
      <c r="AS84" s="4">
        <v>201700</v>
      </c>
      <c r="AT84" s="892">
        <v>0.70324243926623697</v>
      </c>
      <c r="AU84" s="4">
        <v>126728</v>
      </c>
      <c r="AV84" s="4">
        <v>731</v>
      </c>
      <c r="AW84" s="4">
        <v>127459</v>
      </c>
      <c r="AX84" s="4">
        <v>61270</v>
      </c>
      <c r="AY84" s="892">
        <v>0.48347642194305918</v>
      </c>
      <c r="AZ84" s="4">
        <v>674</v>
      </c>
      <c r="BA84" s="892">
        <v>0.92202462380300954</v>
      </c>
      <c r="BB84" s="4">
        <v>61944</v>
      </c>
      <c r="BC84" s="892">
        <v>0.48599157376097413</v>
      </c>
      <c r="BD84" s="4">
        <v>550</v>
      </c>
      <c r="BE84" s="892">
        <v>8.8789874725558569E-3</v>
      </c>
      <c r="BH84" s="4">
        <v>550</v>
      </c>
      <c r="BI84" s="892">
        <v>1</v>
      </c>
      <c r="BJ84" s="4">
        <v>1554</v>
      </c>
      <c r="BK84" s="892">
        <v>2.5087175513366911E-2</v>
      </c>
      <c r="BL84" s="4">
        <v>5147</v>
      </c>
      <c r="BM84" s="892">
        <v>8.3091179129536355E-2</v>
      </c>
      <c r="BN84" s="4">
        <v>6701</v>
      </c>
      <c r="BO84" s="892">
        <v>0.10817835464290326</v>
      </c>
      <c r="BP84" s="4">
        <v>2</v>
      </c>
      <c r="BQ84" s="892">
        <v>9.0909090909090912E-2</v>
      </c>
      <c r="BR84" s="4">
        <v>2</v>
      </c>
      <c r="BS84" s="892">
        <v>0.18181818181818182</v>
      </c>
    </row>
    <row r="85" spans="1:71" s="4" customFormat="1" x14ac:dyDescent="0.2">
      <c r="A85" s="691" t="s">
        <v>38</v>
      </c>
      <c r="B85" s="691" t="s">
        <v>43</v>
      </c>
      <c r="C85" s="691" t="s">
        <v>515</v>
      </c>
      <c r="D85" s="691" t="s">
        <v>504</v>
      </c>
      <c r="E85" s="691" t="s">
        <v>519</v>
      </c>
      <c r="F85" s="591" t="s">
        <v>321</v>
      </c>
      <c r="G85" s="591" t="s">
        <v>1112</v>
      </c>
      <c r="H85" s="591" t="s">
        <v>934</v>
      </c>
      <c r="I85" s="591"/>
      <c r="J85" s="692"/>
      <c r="K85" s="692"/>
      <c r="L85" s="693"/>
      <c r="M85" s="692"/>
      <c r="N85" s="692"/>
      <c r="O85" s="692"/>
      <c r="P85" s="692"/>
      <c r="Q85" s="692"/>
      <c r="R85" s="692"/>
      <c r="S85" s="692"/>
      <c r="T85" s="692"/>
      <c r="U85" s="633" t="s">
        <v>1266</v>
      </c>
      <c r="V85" s="694">
        <v>7</v>
      </c>
      <c r="W85" s="600">
        <v>4</v>
      </c>
      <c r="X85" s="600">
        <v>11</v>
      </c>
      <c r="Y85" s="4">
        <v>1.5714285714285714</v>
      </c>
      <c r="Z85" s="4">
        <v>803.14285714285711</v>
      </c>
      <c r="AA85" s="4">
        <v>162.85714285714286</v>
      </c>
      <c r="AB85" s="4">
        <v>2</v>
      </c>
      <c r="AC85" s="892">
        <v>0.18181818181818182</v>
      </c>
      <c r="AD85" s="4">
        <v>0</v>
      </c>
      <c r="AG85" s="4">
        <v>2</v>
      </c>
      <c r="AH85" s="892">
        <v>0.2857142857142857</v>
      </c>
      <c r="AI85" s="4">
        <v>3</v>
      </c>
      <c r="AJ85" s="892">
        <v>0.375</v>
      </c>
      <c r="AK85" s="4">
        <v>3</v>
      </c>
      <c r="AL85" s="892">
        <v>0.27272727272727271</v>
      </c>
      <c r="AM85" s="4">
        <v>2</v>
      </c>
      <c r="AN85" s="892">
        <v>0.2857142857142857</v>
      </c>
      <c r="AO85" s="4">
        <v>5559</v>
      </c>
      <c r="AP85" s="4">
        <v>63</v>
      </c>
      <c r="AQ85" s="892">
        <v>1.1205976520811099E-2</v>
      </c>
      <c r="AR85" s="4">
        <v>5622</v>
      </c>
      <c r="AS85" s="4">
        <v>9240</v>
      </c>
      <c r="AT85" s="892">
        <v>0.60844155844155845</v>
      </c>
      <c r="AU85" s="4">
        <v>2812</v>
      </c>
      <c r="AV85" s="4">
        <v>13</v>
      </c>
      <c r="AW85" s="4">
        <v>2825</v>
      </c>
      <c r="AX85" s="4">
        <v>1131</v>
      </c>
      <c r="AY85" s="892">
        <v>0.40220483641536275</v>
      </c>
      <c r="AZ85" s="4">
        <v>9</v>
      </c>
      <c r="BA85" s="892">
        <v>0.69230769230769229</v>
      </c>
      <c r="BB85" s="4">
        <v>1140</v>
      </c>
      <c r="BC85" s="892">
        <v>0.40353982300884955</v>
      </c>
      <c r="BD85" s="4">
        <v>16</v>
      </c>
      <c r="BE85" s="892">
        <v>1.4035087719298246E-2</v>
      </c>
      <c r="BH85" s="4">
        <v>16</v>
      </c>
      <c r="BI85" s="892">
        <v>1</v>
      </c>
      <c r="BJ85" s="4">
        <v>3</v>
      </c>
      <c r="BK85" s="892">
        <v>2.631578947368421E-3</v>
      </c>
      <c r="BL85" s="4">
        <v>18</v>
      </c>
      <c r="BM85" s="892">
        <v>1.5789473684210527E-2</v>
      </c>
      <c r="BN85" s="4">
        <v>21</v>
      </c>
      <c r="BO85" s="892">
        <v>1.8421052631578946E-2</v>
      </c>
      <c r="BP85" s="4">
        <v>5</v>
      </c>
      <c r="BQ85" s="892">
        <v>0.45454545454545453</v>
      </c>
      <c r="BR85" s="4">
        <v>2</v>
      </c>
      <c r="BS85" s="892">
        <v>0.2857142857142857</v>
      </c>
    </row>
    <row r="86" spans="1:71" s="4" customFormat="1" x14ac:dyDescent="0.2">
      <c r="A86" s="691" t="s">
        <v>38</v>
      </c>
      <c r="B86" s="691" t="s">
        <v>43</v>
      </c>
      <c r="C86" s="691" t="s">
        <v>509</v>
      </c>
      <c r="D86" s="691" t="s">
        <v>504</v>
      </c>
      <c r="E86" s="691" t="s">
        <v>519</v>
      </c>
      <c r="F86" s="591" t="s">
        <v>321</v>
      </c>
      <c r="G86" s="591" t="s">
        <v>1112</v>
      </c>
      <c r="H86" s="591" t="s">
        <v>934</v>
      </c>
      <c r="I86" s="591"/>
      <c r="J86" s="692" t="s">
        <v>1211</v>
      </c>
      <c r="K86" s="692"/>
      <c r="L86" s="693">
        <v>0.56944444444444442</v>
      </c>
      <c r="M86" s="692" t="s">
        <v>1213</v>
      </c>
      <c r="N86" s="696" t="s">
        <v>1346</v>
      </c>
      <c r="O86" s="692" t="s">
        <v>1211</v>
      </c>
      <c r="P86" s="692"/>
      <c r="Q86" s="692" t="s">
        <v>1217</v>
      </c>
      <c r="R86" s="696">
        <v>5632</v>
      </c>
      <c r="S86" s="696">
        <v>73</v>
      </c>
      <c r="T86" s="696">
        <v>0</v>
      </c>
      <c r="U86" s="692" t="s">
        <v>510</v>
      </c>
      <c r="V86" s="694">
        <v>1</v>
      </c>
      <c r="W86" s="694">
        <v>1</v>
      </c>
      <c r="X86" s="694">
        <v>1</v>
      </c>
      <c r="Y86" s="4">
        <v>1</v>
      </c>
      <c r="Z86" s="4">
        <v>5622</v>
      </c>
      <c r="AB86" s="4">
        <v>1</v>
      </c>
      <c r="AC86" s="892">
        <v>1</v>
      </c>
      <c r="AD86" s="4">
        <v>0</v>
      </c>
      <c r="AE86" s="4" t="s">
        <v>1215</v>
      </c>
      <c r="AF86" s="4" t="s">
        <v>510</v>
      </c>
      <c r="AG86" s="4">
        <v>1</v>
      </c>
      <c r="AH86" s="892">
        <v>1</v>
      </c>
      <c r="AI86" s="4">
        <v>1</v>
      </c>
      <c r="AJ86" s="892"/>
      <c r="AL86" s="892"/>
      <c r="AN86" s="892"/>
      <c r="AO86" s="4">
        <v>5559</v>
      </c>
      <c r="AP86" s="4">
        <v>63</v>
      </c>
      <c r="AQ86" s="892">
        <v>1.1205976520811099E-2</v>
      </c>
      <c r="AR86" s="4">
        <v>5622</v>
      </c>
      <c r="AS86" s="4">
        <v>9240</v>
      </c>
      <c r="AT86" s="892">
        <v>0.60844155844155845</v>
      </c>
      <c r="AY86" s="892"/>
      <c r="BA86" s="892"/>
      <c r="BC86" s="892"/>
      <c r="BD86" s="4" t="s">
        <v>323</v>
      </c>
      <c r="BE86" s="892"/>
      <c r="BI86" s="892"/>
      <c r="BK86" s="892"/>
      <c r="BM86" s="892"/>
      <c r="BO86" s="892"/>
      <c r="BP86" s="4">
        <v>0</v>
      </c>
      <c r="BQ86" s="892">
        <v>0</v>
      </c>
      <c r="BR86" s="4">
        <v>0</v>
      </c>
      <c r="BS86" s="892">
        <v>0</v>
      </c>
    </row>
    <row r="87" spans="1:71" s="4" customFormat="1" x14ac:dyDescent="0.2">
      <c r="A87" s="691" t="s">
        <v>48</v>
      </c>
      <c r="B87" s="691" t="s">
        <v>49</v>
      </c>
      <c r="C87" s="691" t="s">
        <v>527</v>
      </c>
      <c r="D87" s="691" t="s">
        <v>504</v>
      </c>
      <c r="E87" s="691" t="s">
        <v>519</v>
      </c>
      <c r="F87" s="591" t="s">
        <v>924</v>
      </c>
      <c r="G87" s="591" t="s">
        <v>1110</v>
      </c>
      <c r="H87" s="591" t="s">
        <v>935</v>
      </c>
      <c r="I87" s="591" t="s">
        <v>505</v>
      </c>
      <c r="J87" s="692"/>
      <c r="K87" s="692"/>
      <c r="L87" s="693"/>
      <c r="M87" s="692"/>
      <c r="N87" s="692"/>
      <c r="O87" s="692"/>
      <c r="P87" s="692"/>
      <c r="Q87" s="692"/>
      <c r="R87" s="692"/>
      <c r="S87" s="692"/>
      <c r="T87" s="692"/>
      <c r="U87" s="633" t="s">
        <v>1098</v>
      </c>
      <c r="V87" s="694">
        <v>15</v>
      </c>
      <c r="W87" s="600">
        <v>0</v>
      </c>
      <c r="X87" s="600">
        <v>34</v>
      </c>
      <c r="Y87" s="4">
        <v>2.2666666666666666</v>
      </c>
      <c r="Z87" s="4">
        <v>3494</v>
      </c>
      <c r="AA87" s="4">
        <v>1605.8666666666666</v>
      </c>
      <c r="AB87" s="4">
        <v>9</v>
      </c>
      <c r="AC87" s="892">
        <v>0.26470588235294118</v>
      </c>
      <c r="AD87" s="4">
        <v>2</v>
      </c>
      <c r="AE87" s="4" t="s">
        <v>1215</v>
      </c>
      <c r="AG87" s="4">
        <v>7</v>
      </c>
      <c r="AH87" s="892">
        <v>0.46666666666666667</v>
      </c>
      <c r="AI87" s="4">
        <v>8</v>
      </c>
      <c r="AJ87" s="892">
        <v>0.5</v>
      </c>
      <c r="AK87" s="4">
        <v>0</v>
      </c>
      <c r="AL87" s="892">
        <v>0</v>
      </c>
      <c r="AM87" s="4">
        <v>0</v>
      </c>
      <c r="AN87" s="892">
        <v>0</v>
      </c>
      <c r="AO87" s="4">
        <v>52321</v>
      </c>
      <c r="AP87" s="4">
        <v>89</v>
      </c>
      <c r="AQ87" s="892">
        <v>1.6981492081663805E-3</v>
      </c>
      <c r="AR87" s="4">
        <v>52410</v>
      </c>
      <c r="AS87" s="4">
        <v>78850</v>
      </c>
      <c r="AT87" s="892">
        <v>0.66467977171845272</v>
      </c>
      <c r="AU87" s="4">
        <v>52321</v>
      </c>
      <c r="AV87" s="4">
        <v>89</v>
      </c>
      <c r="AW87" s="4">
        <v>52410</v>
      </c>
      <c r="AX87" s="4">
        <v>24003</v>
      </c>
      <c r="AY87" s="892">
        <v>0.45876416735154146</v>
      </c>
      <c r="AZ87" s="4">
        <v>85</v>
      </c>
      <c r="BA87" s="892">
        <v>0.9550561797752809</v>
      </c>
      <c r="BB87" s="4">
        <v>24088</v>
      </c>
      <c r="BC87" s="892">
        <v>0.45960694523945811</v>
      </c>
      <c r="BD87" s="4">
        <v>318</v>
      </c>
      <c r="BE87" s="892">
        <v>1.3201594154765859E-2</v>
      </c>
      <c r="BF87" s="4">
        <v>311</v>
      </c>
      <c r="BG87" s="4">
        <v>7</v>
      </c>
      <c r="BH87" s="4">
        <v>318</v>
      </c>
      <c r="BI87" s="892">
        <v>1</v>
      </c>
      <c r="BJ87" s="4">
        <v>78</v>
      </c>
      <c r="BK87" s="892">
        <v>3.2381268681501161E-3</v>
      </c>
      <c r="BL87" s="4">
        <v>560</v>
      </c>
      <c r="BM87" s="892">
        <v>2.3248090335436733E-2</v>
      </c>
      <c r="BN87" s="4">
        <v>638</v>
      </c>
      <c r="BO87" s="892">
        <v>2.6486217203586848E-2</v>
      </c>
      <c r="BP87" s="4">
        <v>6</v>
      </c>
      <c r="BQ87" s="892">
        <v>0.17647058823529413</v>
      </c>
      <c r="BR87" s="4">
        <v>3</v>
      </c>
      <c r="BS87" s="892">
        <v>0.2</v>
      </c>
    </row>
    <row r="88" spans="1:71" s="4" customFormat="1" x14ac:dyDescent="0.2">
      <c r="A88" s="691" t="s">
        <v>48</v>
      </c>
      <c r="B88" s="691" t="s">
        <v>49</v>
      </c>
      <c r="C88" s="691" t="s">
        <v>509</v>
      </c>
      <c r="D88" s="691" t="s">
        <v>504</v>
      </c>
      <c r="E88" s="691" t="s">
        <v>519</v>
      </c>
      <c r="F88" s="591" t="s">
        <v>924</v>
      </c>
      <c r="G88" s="591" t="s">
        <v>1110</v>
      </c>
      <c r="H88" s="591" t="s">
        <v>935</v>
      </c>
      <c r="I88" s="591" t="s">
        <v>505</v>
      </c>
      <c r="J88" s="692" t="s">
        <v>1213</v>
      </c>
      <c r="K88" s="722" t="s">
        <v>1348</v>
      </c>
      <c r="L88" s="722" t="s">
        <v>1349</v>
      </c>
      <c r="M88" s="692" t="s">
        <v>1213</v>
      </c>
      <c r="N88" s="696" t="s">
        <v>1350</v>
      </c>
      <c r="O88" s="692" t="s">
        <v>1211</v>
      </c>
      <c r="P88" s="692"/>
      <c r="Q88" s="692" t="s">
        <v>1217</v>
      </c>
      <c r="R88" s="700">
        <v>52410</v>
      </c>
      <c r="S88" s="696">
        <v>940</v>
      </c>
      <c r="T88" s="696">
        <v>200</v>
      </c>
      <c r="U88" s="633"/>
      <c r="V88" s="694">
        <v>1</v>
      </c>
      <c r="W88" s="600">
        <v>0</v>
      </c>
      <c r="X88" s="600">
        <v>4</v>
      </c>
      <c r="Y88" s="4">
        <v>4</v>
      </c>
      <c r="Z88" s="4">
        <v>52410</v>
      </c>
      <c r="AA88" s="4">
        <v>24088</v>
      </c>
      <c r="AB88" s="4">
        <v>2</v>
      </c>
      <c r="AC88" s="892">
        <v>0.5</v>
      </c>
      <c r="AD88" s="4">
        <v>2</v>
      </c>
      <c r="AF88" s="4" t="s">
        <v>435</v>
      </c>
      <c r="AG88" s="4">
        <v>0</v>
      </c>
      <c r="AH88" s="892">
        <v>0</v>
      </c>
      <c r="AI88" s="4">
        <v>1</v>
      </c>
      <c r="AJ88" s="892"/>
      <c r="AL88" s="892"/>
      <c r="AN88" s="892"/>
      <c r="AO88" s="4">
        <v>52321</v>
      </c>
      <c r="AP88" s="4">
        <v>89</v>
      </c>
      <c r="AQ88" s="892">
        <v>1.6981492081663805E-3</v>
      </c>
      <c r="AR88" s="4">
        <v>52410</v>
      </c>
      <c r="AS88" s="4">
        <v>78850</v>
      </c>
      <c r="AT88" s="892">
        <v>0.66467977171845272</v>
      </c>
      <c r="AU88" s="4">
        <v>52321</v>
      </c>
      <c r="AV88" s="4">
        <v>89</v>
      </c>
      <c r="AW88" s="4">
        <v>52410</v>
      </c>
      <c r="AX88" s="4">
        <v>24003</v>
      </c>
      <c r="AY88" s="892">
        <v>0.45876416735154146</v>
      </c>
      <c r="AZ88" s="4">
        <v>85</v>
      </c>
      <c r="BA88" s="892">
        <v>0.9550561797752809</v>
      </c>
      <c r="BB88" s="4">
        <v>24088</v>
      </c>
      <c r="BC88" s="892">
        <v>0.45960694523945811</v>
      </c>
      <c r="BD88" s="4">
        <v>317</v>
      </c>
      <c r="BE88" s="892">
        <v>1.3160079707738293E-2</v>
      </c>
      <c r="BF88" s="4">
        <v>310</v>
      </c>
      <c r="BG88" s="4">
        <v>7</v>
      </c>
      <c r="BH88" s="4">
        <v>317</v>
      </c>
      <c r="BI88" s="892">
        <v>1</v>
      </c>
      <c r="BJ88" s="4">
        <v>30</v>
      </c>
      <c r="BK88" s="892">
        <v>1.2454334108269677E-3</v>
      </c>
      <c r="BL88" s="4">
        <v>392</v>
      </c>
      <c r="BM88" s="892">
        <v>1.6273663234805714E-2</v>
      </c>
      <c r="BN88" s="4">
        <v>422</v>
      </c>
      <c r="BO88" s="892">
        <v>1.7519096645632681E-2</v>
      </c>
      <c r="BP88" s="4">
        <v>1</v>
      </c>
      <c r="BQ88" s="892">
        <v>0.25</v>
      </c>
      <c r="BR88" s="4">
        <v>0</v>
      </c>
      <c r="BS88" s="892">
        <v>0</v>
      </c>
    </row>
    <row r="89" spans="1:71" s="4" customFormat="1" x14ac:dyDescent="0.2">
      <c r="A89" s="691" t="s">
        <v>1351</v>
      </c>
      <c r="B89" s="691" t="s">
        <v>1352</v>
      </c>
      <c r="C89" s="691" t="s">
        <v>515</v>
      </c>
      <c r="D89" s="691" t="s">
        <v>504</v>
      </c>
      <c r="E89" s="691" t="s">
        <v>519</v>
      </c>
      <c r="F89" s="591" t="s">
        <v>315</v>
      </c>
      <c r="G89" s="591" t="s">
        <v>1110</v>
      </c>
      <c r="H89" s="591" t="s">
        <v>935</v>
      </c>
      <c r="I89" s="591" t="s">
        <v>936</v>
      </c>
      <c r="J89" s="692"/>
      <c r="K89" s="692"/>
      <c r="L89" s="693"/>
      <c r="M89" s="692"/>
      <c r="N89" s="692"/>
      <c r="O89" s="692"/>
      <c r="P89" s="692"/>
      <c r="Q89" s="692"/>
      <c r="R89" s="692"/>
      <c r="S89" s="692"/>
      <c r="T89" s="692"/>
      <c r="U89" s="633" t="s">
        <v>1099</v>
      </c>
      <c r="V89" s="694">
        <v>8</v>
      </c>
      <c r="W89" s="600">
        <v>0</v>
      </c>
      <c r="X89" s="600">
        <v>20</v>
      </c>
      <c r="Y89" s="4">
        <v>2.5</v>
      </c>
      <c r="Z89" s="4">
        <v>3726.625</v>
      </c>
      <c r="AA89" s="4">
        <v>1291.5</v>
      </c>
      <c r="AB89" s="4">
        <v>4</v>
      </c>
      <c r="AC89" s="892">
        <v>0.2</v>
      </c>
      <c r="AD89" s="4">
        <v>2</v>
      </c>
      <c r="AG89" s="4">
        <v>4</v>
      </c>
      <c r="AH89" s="892">
        <v>0.5</v>
      </c>
      <c r="AI89" s="4">
        <v>4</v>
      </c>
      <c r="AJ89" s="892">
        <v>0.44444444444444442</v>
      </c>
      <c r="AK89" s="4">
        <v>0</v>
      </c>
      <c r="AL89" s="892">
        <v>0</v>
      </c>
      <c r="AM89" s="4">
        <v>0</v>
      </c>
      <c r="AN89" s="892">
        <v>0</v>
      </c>
      <c r="AO89" s="4">
        <v>29775</v>
      </c>
      <c r="AP89" s="4">
        <v>38</v>
      </c>
      <c r="AQ89" s="892">
        <v>1.2746117465535169E-3</v>
      </c>
      <c r="AR89" s="4">
        <v>29813</v>
      </c>
      <c r="AS89" s="4">
        <v>47650</v>
      </c>
      <c r="AT89" s="892">
        <v>0.62566631689401886</v>
      </c>
      <c r="AU89" s="4">
        <v>29775</v>
      </c>
      <c r="AV89" s="4">
        <v>38</v>
      </c>
      <c r="AW89" s="4">
        <v>29813</v>
      </c>
      <c r="AX89" s="4">
        <v>10296</v>
      </c>
      <c r="AY89" s="892">
        <v>0.34579345088161206</v>
      </c>
      <c r="AZ89" s="4">
        <v>36</v>
      </c>
      <c r="BA89" s="892">
        <v>0.94736842105263153</v>
      </c>
      <c r="BB89" s="4">
        <v>10332</v>
      </c>
      <c r="BC89" s="892">
        <v>0.34656022540502468</v>
      </c>
      <c r="BD89" s="4">
        <v>87</v>
      </c>
      <c r="BE89" s="892">
        <v>8.4204413472706158E-3</v>
      </c>
      <c r="BF89" s="4">
        <v>55</v>
      </c>
      <c r="BG89" s="4">
        <v>7</v>
      </c>
      <c r="BH89" s="4">
        <v>62</v>
      </c>
      <c r="BI89" s="892">
        <v>0.71264367816091956</v>
      </c>
      <c r="BJ89" s="4">
        <v>15</v>
      </c>
      <c r="BK89" s="892">
        <v>1.4518002322880372E-3</v>
      </c>
      <c r="BL89" s="4">
        <v>337</v>
      </c>
      <c r="BM89" s="892">
        <v>3.2617111885404566E-2</v>
      </c>
      <c r="BN89" s="4">
        <v>352</v>
      </c>
      <c r="BO89" s="892">
        <v>3.4068912117692605E-2</v>
      </c>
      <c r="BP89" s="4">
        <v>6</v>
      </c>
      <c r="BQ89" s="892">
        <v>0.3</v>
      </c>
      <c r="BR89" s="4">
        <v>3</v>
      </c>
      <c r="BS89" s="892">
        <v>0.375</v>
      </c>
    </row>
    <row r="90" spans="1:71" s="4" customFormat="1" x14ac:dyDescent="0.2">
      <c r="A90" s="691" t="s">
        <v>1351</v>
      </c>
      <c r="B90" s="691" t="s">
        <v>1352</v>
      </c>
      <c r="C90" s="691" t="s">
        <v>509</v>
      </c>
      <c r="D90" s="691" t="s">
        <v>504</v>
      </c>
      <c r="E90" s="691" t="s">
        <v>519</v>
      </c>
      <c r="F90" s="591" t="s">
        <v>315</v>
      </c>
      <c r="G90" s="591" t="s">
        <v>1110</v>
      </c>
      <c r="H90" s="591" t="s">
        <v>935</v>
      </c>
      <c r="I90" s="591" t="s">
        <v>936</v>
      </c>
      <c r="J90" s="692" t="s">
        <v>1213</v>
      </c>
      <c r="K90" s="722" t="s">
        <v>1353</v>
      </c>
      <c r="L90" s="693">
        <v>0.66736111111111107</v>
      </c>
      <c r="M90" s="692" t="s">
        <v>1211</v>
      </c>
      <c r="N90" s="692"/>
      <c r="O90" s="692" t="s">
        <v>1213</v>
      </c>
      <c r="P90" s="696" t="s">
        <v>1354</v>
      </c>
      <c r="Q90" s="692" t="s">
        <v>1217</v>
      </c>
      <c r="R90" s="696">
        <v>29813</v>
      </c>
      <c r="S90" s="696">
        <v>388</v>
      </c>
      <c r="T90" s="696" t="s">
        <v>438</v>
      </c>
      <c r="U90" s="633"/>
      <c r="V90" s="694">
        <v>1</v>
      </c>
      <c r="W90" s="600">
        <v>0</v>
      </c>
      <c r="X90" s="600">
        <v>3</v>
      </c>
      <c r="Y90" s="4">
        <v>3</v>
      </c>
      <c r="Z90" s="4">
        <v>29813</v>
      </c>
      <c r="AA90" s="4">
        <v>10332</v>
      </c>
      <c r="AB90" s="4">
        <v>1</v>
      </c>
      <c r="AC90" s="892">
        <v>0.33333333333333331</v>
      </c>
      <c r="AD90" s="4">
        <v>2</v>
      </c>
      <c r="AE90" s="4" t="s">
        <v>519</v>
      </c>
      <c r="AF90" s="4" t="s">
        <v>435</v>
      </c>
      <c r="AG90" s="4">
        <v>0</v>
      </c>
      <c r="AH90" s="892">
        <v>0</v>
      </c>
      <c r="AI90" s="4">
        <v>0</v>
      </c>
      <c r="AJ90" s="892"/>
      <c r="AL90" s="892"/>
      <c r="AN90" s="892"/>
      <c r="AO90" s="4">
        <v>29775</v>
      </c>
      <c r="AP90" s="4">
        <v>38</v>
      </c>
      <c r="AQ90" s="892">
        <v>1.2746117465535169E-3</v>
      </c>
      <c r="AR90" s="4">
        <v>29813</v>
      </c>
      <c r="AS90" s="4">
        <v>47650</v>
      </c>
      <c r="AT90" s="892">
        <v>0.62566631689401886</v>
      </c>
      <c r="AU90" s="4">
        <v>29775</v>
      </c>
      <c r="AV90" s="4">
        <v>38</v>
      </c>
      <c r="AW90" s="4">
        <v>29813</v>
      </c>
      <c r="AX90" s="4">
        <v>10296</v>
      </c>
      <c r="AY90" s="892">
        <v>0.34579345088161206</v>
      </c>
      <c r="AZ90" s="4">
        <v>36</v>
      </c>
      <c r="BA90" s="892">
        <v>0.94736842105263153</v>
      </c>
      <c r="BB90" s="4">
        <v>10332</v>
      </c>
      <c r="BC90" s="892">
        <v>0.34656022540502468</v>
      </c>
      <c r="BD90" s="4">
        <v>89</v>
      </c>
      <c r="BE90" s="892">
        <v>8.614014711575687E-3</v>
      </c>
      <c r="BF90" s="4">
        <v>55</v>
      </c>
      <c r="BG90" s="4">
        <v>7</v>
      </c>
      <c r="BH90" s="4">
        <v>62</v>
      </c>
      <c r="BI90" s="892">
        <v>0.6966292134831461</v>
      </c>
      <c r="BJ90" s="4">
        <v>6</v>
      </c>
      <c r="BK90" s="892">
        <v>5.8072009291521487E-4</v>
      </c>
      <c r="BL90" s="4">
        <v>132</v>
      </c>
      <c r="BM90" s="892">
        <v>1.2775842044134728E-2</v>
      </c>
      <c r="BN90" s="4">
        <v>138</v>
      </c>
      <c r="BO90" s="892">
        <v>1.3356562137049941E-2</v>
      </c>
      <c r="BP90" s="4">
        <v>0</v>
      </c>
      <c r="BQ90" s="892">
        <v>0</v>
      </c>
      <c r="BR90" s="4">
        <v>0</v>
      </c>
      <c r="BS90" s="892">
        <v>0</v>
      </c>
    </row>
    <row r="91" spans="1:71" s="4" customFormat="1" x14ac:dyDescent="0.2">
      <c r="A91" s="691" t="s">
        <v>50</v>
      </c>
      <c r="B91" s="691" t="s">
        <v>59</v>
      </c>
      <c r="C91" s="691" t="s">
        <v>527</v>
      </c>
      <c r="D91" s="691" t="s">
        <v>518</v>
      </c>
      <c r="E91" s="691" t="s">
        <v>519</v>
      </c>
      <c r="F91" s="591" t="s">
        <v>320</v>
      </c>
      <c r="G91" s="591" t="s">
        <v>1110</v>
      </c>
      <c r="H91" s="591" t="s">
        <v>935</v>
      </c>
      <c r="I91" s="591" t="s">
        <v>505</v>
      </c>
      <c r="J91" s="692"/>
      <c r="K91" s="692"/>
      <c r="L91" s="693"/>
      <c r="M91" s="692"/>
      <c r="N91" s="692"/>
      <c r="O91" s="692"/>
      <c r="P91" s="692"/>
      <c r="Q91" s="692"/>
      <c r="R91" s="692"/>
      <c r="S91" s="692"/>
      <c r="T91" s="692"/>
      <c r="U91" s="633" t="s">
        <v>1095</v>
      </c>
      <c r="V91" s="694">
        <v>13</v>
      </c>
      <c r="W91" s="600">
        <v>0</v>
      </c>
      <c r="X91" s="600">
        <v>24</v>
      </c>
      <c r="Y91" s="4">
        <v>1.8461538461538463</v>
      </c>
      <c r="Z91" s="4">
        <v>2568.3846153846152</v>
      </c>
      <c r="AA91" s="4">
        <v>995.07692307692309</v>
      </c>
      <c r="AB91" s="4">
        <v>11</v>
      </c>
      <c r="AC91" s="892">
        <v>0.45833333333333331</v>
      </c>
      <c r="AD91" s="4">
        <v>3</v>
      </c>
      <c r="AG91" s="4">
        <v>7</v>
      </c>
      <c r="AH91" s="892">
        <v>0.53846153846153844</v>
      </c>
      <c r="AI91" s="4">
        <v>8</v>
      </c>
      <c r="AJ91" s="892">
        <v>0.5714285714285714</v>
      </c>
      <c r="AK91" s="4">
        <v>0</v>
      </c>
      <c r="AL91" s="892">
        <v>0</v>
      </c>
      <c r="AM91" s="4">
        <v>0</v>
      </c>
      <c r="AN91" s="892">
        <v>0</v>
      </c>
      <c r="AO91" s="4">
        <v>33360</v>
      </c>
      <c r="AP91" s="4">
        <v>29</v>
      </c>
      <c r="AQ91" s="892">
        <v>8.6854952229776269E-4</v>
      </c>
      <c r="AR91" s="4">
        <v>33389</v>
      </c>
      <c r="AS91" s="4">
        <v>50750</v>
      </c>
      <c r="AT91" s="892">
        <v>0.65791133004926106</v>
      </c>
      <c r="AU91" s="4">
        <v>33360</v>
      </c>
      <c r="AV91" s="4">
        <v>29</v>
      </c>
      <c r="AW91" s="4">
        <v>33389</v>
      </c>
      <c r="AX91" s="4">
        <v>12914</v>
      </c>
      <c r="AY91" s="892">
        <v>0.38711031175059951</v>
      </c>
      <c r="AZ91" s="4">
        <v>22</v>
      </c>
      <c r="BA91" s="892">
        <v>0.75862068965517238</v>
      </c>
      <c r="BB91" s="4">
        <v>12936</v>
      </c>
      <c r="BC91" s="892">
        <v>0.38743298691185718</v>
      </c>
      <c r="BD91" s="4">
        <v>182</v>
      </c>
      <c r="BE91" s="892">
        <v>1.406926406926407E-2</v>
      </c>
      <c r="BF91" s="4">
        <v>164</v>
      </c>
      <c r="BG91" s="4">
        <v>0</v>
      </c>
      <c r="BH91" s="4">
        <v>164</v>
      </c>
      <c r="BI91" s="892">
        <v>0.90109890109890112</v>
      </c>
      <c r="BJ91" s="4">
        <v>208</v>
      </c>
      <c r="BK91" s="892">
        <v>1.6079158936301793E-2</v>
      </c>
      <c r="BL91" s="4">
        <v>203</v>
      </c>
      <c r="BM91" s="892">
        <v>1.5692640692640692E-2</v>
      </c>
      <c r="BN91" s="4">
        <v>411</v>
      </c>
      <c r="BO91" s="892">
        <v>3.1771799628942485E-2</v>
      </c>
      <c r="BP91" s="4">
        <v>8</v>
      </c>
      <c r="BQ91" s="892">
        <v>0.33333333333333331</v>
      </c>
      <c r="BR91" s="4">
        <v>4</v>
      </c>
      <c r="BS91" s="892">
        <v>0.30769230769230771</v>
      </c>
    </row>
    <row r="92" spans="1:71" s="4" customFormat="1" x14ac:dyDescent="0.2">
      <c r="A92" s="691" t="s">
        <v>50</v>
      </c>
      <c r="B92" s="691" t="s">
        <v>59</v>
      </c>
      <c r="C92" s="691" t="s">
        <v>509</v>
      </c>
      <c r="D92" s="691" t="s">
        <v>518</v>
      </c>
      <c r="E92" s="691" t="s">
        <v>519</v>
      </c>
      <c r="F92" s="591" t="s">
        <v>320</v>
      </c>
      <c r="G92" s="591" t="s">
        <v>1110</v>
      </c>
      <c r="H92" s="591" t="s">
        <v>935</v>
      </c>
      <c r="I92" s="591" t="s">
        <v>505</v>
      </c>
      <c r="J92" s="692" t="s">
        <v>1213</v>
      </c>
      <c r="K92" s="699" t="s">
        <v>1300</v>
      </c>
      <c r="L92" s="699" t="s">
        <v>1310</v>
      </c>
      <c r="M92" s="692" t="s">
        <v>1211</v>
      </c>
      <c r="N92" s="692"/>
      <c r="O92" s="692" t="s">
        <v>1211</v>
      </c>
      <c r="P92" s="692"/>
      <c r="Q92" s="692" t="s">
        <v>913</v>
      </c>
      <c r="R92" s="696">
        <v>33389</v>
      </c>
      <c r="S92" s="696">
        <v>475</v>
      </c>
      <c r="T92" s="696">
        <v>189</v>
      </c>
      <c r="U92" s="633"/>
      <c r="V92" s="694">
        <v>1</v>
      </c>
      <c r="W92" s="600">
        <v>0</v>
      </c>
      <c r="X92" s="600">
        <v>5</v>
      </c>
      <c r="Y92" s="4">
        <v>5</v>
      </c>
      <c r="Z92" s="4">
        <v>33389</v>
      </c>
      <c r="AA92" s="4">
        <v>12936</v>
      </c>
      <c r="AB92" s="4">
        <v>4</v>
      </c>
      <c r="AC92" s="892">
        <v>0.8</v>
      </c>
      <c r="AD92" s="4">
        <v>3</v>
      </c>
      <c r="AE92" s="4" t="s">
        <v>1215</v>
      </c>
      <c r="AF92" s="4" t="s">
        <v>434</v>
      </c>
      <c r="AG92" s="4">
        <v>1</v>
      </c>
      <c r="AH92" s="892">
        <v>1</v>
      </c>
      <c r="AI92" s="4">
        <v>1</v>
      </c>
      <c r="AJ92" s="892"/>
      <c r="AL92" s="892"/>
      <c r="AN92" s="892"/>
      <c r="AO92" s="4">
        <v>33360</v>
      </c>
      <c r="AP92" s="4">
        <v>29</v>
      </c>
      <c r="AQ92" s="892">
        <v>8.6854952229776269E-4</v>
      </c>
      <c r="AR92" s="4">
        <v>33389</v>
      </c>
      <c r="AS92" s="4">
        <v>50750</v>
      </c>
      <c r="AT92" s="892">
        <v>0.65791133004926106</v>
      </c>
      <c r="AU92" s="4">
        <v>33360</v>
      </c>
      <c r="AV92" s="4">
        <v>29</v>
      </c>
      <c r="AW92" s="4">
        <v>33389</v>
      </c>
      <c r="AX92" s="4">
        <v>12914</v>
      </c>
      <c r="AY92" s="892">
        <v>0.38711031175059951</v>
      </c>
      <c r="AZ92" s="4">
        <v>22</v>
      </c>
      <c r="BA92" s="892">
        <v>0.75862068965517238</v>
      </c>
      <c r="BB92" s="4">
        <v>12936</v>
      </c>
      <c r="BC92" s="892">
        <v>0.38743298691185718</v>
      </c>
      <c r="BD92" s="4">
        <v>189</v>
      </c>
      <c r="BE92" s="892">
        <v>1.461038961038961E-2</v>
      </c>
      <c r="BF92" s="4">
        <v>164</v>
      </c>
      <c r="BG92" s="4">
        <v>0</v>
      </c>
      <c r="BH92" s="4">
        <v>164</v>
      </c>
      <c r="BI92" s="892">
        <v>0.86772486772486768</v>
      </c>
      <c r="BJ92" s="4">
        <v>99</v>
      </c>
      <c r="BK92" s="892">
        <v>7.6530612244897957E-3</v>
      </c>
      <c r="BL92" s="4">
        <v>179</v>
      </c>
      <c r="BM92" s="892">
        <v>1.3837353123067409E-2</v>
      </c>
      <c r="BN92" s="4">
        <v>278</v>
      </c>
      <c r="BO92" s="892">
        <v>2.1490414347557205E-2</v>
      </c>
      <c r="BP92" s="4">
        <v>2</v>
      </c>
      <c r="BQ92" s="892">
        <v>0.4</v>
      </c>
      <c r="BR92" s="4">
        <v>1</v>
      </c>
      <c r="BS92" s="892">
        <v>1</v>
      </c>
    </row>
    <row r="93" spans="1:71" s="4" customFormat="1" x14ac:dyDescent="0.2">
      <c r="A93" s="691" t="s">
        <v>60</v>
      </c>
      <c r="B93" s="691" t="s">
        <v>62</v>
      </c>
      <c r="C93" s="691" t="s">
        <v>515</v>
      </c>
      <c r="D93" s="691" t="s">
        <v>504</v>
      </c>
      <c r="E93" s="691" t="s">
        <v>505</v>
      </c>
      <c r="F93" s="591" t="s">
        <v>317</v>
      </c>
      <c r="G93" s="591" t="s">
        <v>1109</v>
      </c>
      <c r="H93" s="591" t="s">
        <v>934</v>
      </c>
      <c r="I93" s="591"/>
      <c r="J93" s="692"/>
      <c r="K93" s="692"/>
      <c r="L93" s="693"/>
      <c r="M93" s="692"/>
      <c r="N93" s="692"/>
      <c r="O93" s="692"/>
      <c r="P93" s="692"/>
      <c r="Q93" s="692"/>
      <c r="R93" s="692"/>
      <c r="S93" s="692"/>
      <c r="T93" s="692"/>
      <c r="U93" s="633" t="s">
        <v>1094</v>
      </c>
      <c r="V93" s="694">
        <v>10</v>
      </c>
      <c r="W93" s="600">
        <v>1</v>
      </c>
      <c r="X93" s="600">
        <v>17</v>
      </c>
      <c r="Y93" s="4">
        <v>1.7</v>
      </c>
      <c r="Z93" s="4">
        <v>1633.5</v>
      </c>
      <c r="AA93" s="4">
        <v>716.2</v>
      </c>
      <c r="AB93" s="4">
        <v>5</v>
      </c>
      <c r="AC93" s="892">
        <v>0.29411764705882354</v>
      </c>
      <c r="AD93" s="4">
        <v>0</v>
      </c>
      <c r="AG93" s="4">
        <v>4</v>
      </c>
      <c r="AH93" s="892">
        <v>0.4</v>
      </c>
      <c r="AI93" s="4">
        <v>5</v>
      </c>
      <c r="AJ93" s="892">
        <v>0.45454545454545453</v>
      </c>
      <c r="AK93" s="4">
        <v>1</v>
      </c>
      <c r="AL93" s="892">
        <v>5.8823529411764705E-2</v>
      </c>
      <c r="AM93" s="4">
        <v>1</v>
      </c>
      <c r="AN93" s="892">
        <v>0.1</v>
      </c>
      <c r="AO93" s="4">
        <v>15778</v>
      </c>
      <c r="AP93" s="4">
        <v>557</v>
      </c>
      <c r="AQ93" s="892">
        <v>3.4098561371288645E-2</v>
      </c>
      <c r="AR93" s="4">
        <v>16335</v>
      </c>
      <c r="AS93" s="4">
        <v>25450</v>
      </c>
      <c r="AT93" s="892">
        <v>0.64184675834970528</v>
      </c>
      <c r="AU93" s="4">
        <v>14175</v>
      </c>
      <c r="AV93" s="4">
        <v>473</v>
      </c>
      <c r="AW93" s="4">
        <v>14648</v>
      </c>
      <c r="AX93" s="4">
        <v>6789</v>
      </c>
      <c r="AY93" s="892">
        <v>0.47894179894179895</v>
      </c>
      <c r="AZ93" s="4">
        <v>373</v>
      </c>
      <c r="BA93" s="892">
        <v>0.78858350951374212</v>
      </c>
      <c r="BB93" s="4">
        <v>7162</v>
      </c>
      <c r="BC93" s="892">
        <v>0.4889404696886947</v>
      </c>
      <c r="BD93" s="4">
        <v>200</v>
      </c>
      <c r="BE93" s="892">
        <v>2.7925160569673275E-2</v>
      </c>
      <c r="BF93" s="4">
        <v>105</v>
      </c>
      <c r="BG93" s="4">
        <v>54</v>
      </c>
      <c r="BH93" s="4">
        <v>159</v>
      </c>
      <c r="BI93" s="892">
        <v>0.79500000000000004</v>
      </c>
      <c r="BJ93" s="4">
        <v>34</v>
      </c>
      <c r="BK93" s="892">
        <v>4.7472772968444573E-3</v>
      </c>
      <c r="BL93" s="4">
        <v>102</v>
      </c>
      <c r="BM93" s="892">
        <v>1.4241831890533371E-2</v>
      </c>
      <c r="BN93" s="4">
        <v>136</v>
      </c>
      <c r="BO93" s="892">
        <v>1.8989109187377829E-2</v>
      </c>
      <c r="BP93" s="4">
        <v>4</v>
      </c>
      <c r="BQ93" s="892">
        <v>0.23529411764705882</v>
      </c>
      <c r="BR93" s="4">
        <v>3</v>
      </c>
      <c r="BS93" s="892">
        <v>0.3</v>
      </c>
    </row>
    <row r="94" spans="1:71" s="4" customFormat="1" x14ac:dyDescent="0.2">
      <c r="A94" s="691" t="s">
        <v>60</v>
      </c>
      <c r="B94" s="691" t="s">
        <v>62</v>
      </c>
      <c r="C94" s="691" t="s">
        <v>509</v>
      </c>
      <c r="D94" s="691" t="s">
        <v>504</v>
      </c>
      <c r="E94" s="691" t="s">
        <v>505</v>
      </c>
      <c r="F94" s="591" t="s">
        <v>317</v>
      </c>
      <c r="G94" s="591" t="s">
        <v>1109</v>
      </c>
      <c r="H94" s="591" t="s">
        <v>934</v>
      </c>
      <c r="I94" s="591"/>
      <c r="J94" s="692" t="s">
        <v>1211</v>
      </c>
      <c r="K94" s="692"/>
      <c r="L94" s="693">
        <v>0.64583333333333337</v>
      </c>
      <c r="M94" s="692" t="s">
        <v>1211</v>
      </c>
      <c r="N94" s="692"/>
      <c r="O94" s="692" t="s">
        <v>1211</v>
      </c>
      <c r="P94" s="692"/>
      <c r="Q94" s="692" t="s">
        <v>1217</v>
      </c>
      <c r="R94" s="696">
        <v>16335</v>
      </c>
      <c r="S94" s="696">
        <v>285</v>
      </c>
      <c r="T94" s="696">
        <v>119</v>
      </c>
      <c r="U94" s="633"/>
      <c r="V94" s="694">
        <v>1</v>
      </c>
      <c r="W94" s="600">
        <v>0</v>
      </c>
      <c r="X94" s="600">
        <v>3</v>
      </c>
      <c r="Y94" s="4">
        <v>3</v>
      </c>
      <c r="Z94" s="4">
        <v>16335</v>
      </c>
      <c r="AA94" s="4">
        <v>8192</v>
      </c>
      <c r="AB94" s="4">
        <v>1</v>
      </c>
      <c r="AC94" s="892">
        <v>0.33333333333333331</v>
      </c>
      <c r="AD94" s="4">
        <v>0</v>
      </c>
      <c r="AE94" s="4" t="s">
        <v>1215</v>
      </c>
      <c r="AF94" s="4" t="s">
        <v>434</v>
      </c>
      <c r="AG94" s="4">
        <v>1</v>
      </c>
      <c r="AH94" s="892">
        <v>1</v>
      </c>
      <c r="AI94" s="4">
        <v>1</v>
      </c>
      <c r="AJ94" s="892"/>
      <c r="AL94" s="892"/>
      <c r="AN94" s="892"/>
      <c r="AO94" s="4">
        <v>15778</v>
      </c>
      <c r="AP94" s="4">
        <v>557</v>
      </c>
      <c r="AQ94" s="892">
        <v>3.4098561371288645E-2</v>
      </c>
      <c r="AR94" s="4">
        <v>16335</v>
      </c>
      <c r="AS94" s="4">
        <v>25450</v>
      </c>
      <c r="AT94" s="892">
        <v>0.64184675834970528</v>
      </c>
      <c r="AU94" s="4">
        <v>15778</v>
      </c>
      <c r="AV94" s="4">
        <v>557</v>
      </c>
      <c r="AW94" s="4">
        <v>16335</v>
      </c>
      <c r="AX94" s="4">
        <v>7697</v>
      </c>
      <c r="AY94" s="892">
        <v>0.48783115730764354</v>
      </c>
      <c r="AZ94" s="4">
        <v>495</v>
      </c>
      <c r="BA94" s="892">
        <v>0.88868940754039494</v>
      </c>
      <c r="BB94" s="4">
        <v>8192</v>
      </c>
      <c r="BC94" s="892">
        <v>0.50149984695439243</v>
      </c>
      <c r="BD94" s="4">
        <v>218</v>
      </c>
      <c r="BE94" s="892">
        <v>2.6611328125E-2</v>
      </c>
      <c r="BF94" s="4">
        <v>115</v>
      </c>
      <c r="BG94" s="4">
        <v>56</v>
      </c>
      <c r="BH94" s="4">
        <v>171</v>
      </c>
      <c r="BI94" s="892">
        <v>0.7844036697247706</v>
      </c>
      <c r="BJ94" s="4">
        <v>5</v>
      </c>
      <c r="BK94" s="892">
        <v>6.103515625E-4</v>
      </c>
      <c r="BL94" s="4">
        <v>237</v>
      </c>
      <c r="BM94" s="892">
        <v>2.89306640625E-2</v>
      </c>
      <c r="BN94" s="4">
        <v>242</v>
      </c>
      <c r="BO94" s="892">
        <v>2.9541015625E-2</v>
      </c>
      <c r="BP94" s="4">
        <v>0</v>
      </c>
      <c r="BQ94" s="892">
        <v>0</v>
      </c>
      <c r="BR94" s="4">
        <v>0</v>
      </c>
      <c r="BS94" s="892">
        <v>0</v>
      </c>
    </row>
    <row r="95" spans="1:71" s="4" customFormat="1" x14ac:dyDescent="0.2">
      <c r="A95" s="691" t="s">
        <v>66</v>
      </c>
      <c r="B95" s="691" t="s">
        <v>69</v>
      </c>
      <c r="C95" s="691" t="s">
        <v>515</v>
      </c>
      <c r="D95" s="691" t="s">
        <v>504</v>
      </c>
      <c r="E95" s="691" t="s">
        <v>519</v>
      </c>
      <c r="F95" s="591" t="s">
        <v>924</v>
      </c>
      <c r="G95" s="591" t="s">
        <v>1112</v>
      </c>
      <c r="H95" s="591" t="s">
        <v>934</v>
      </c>
      <c r="I95" s="591"/>
      <c r="J95" s="692"/>
      <c r="K95" s="692"/>
      <c r="L95" s="693"/>
      <c r="M95" s="692"/>
      <c r="N95" s="692"/>
      <c r="O95" s="692"/>
      <c r="P95" s="692"/>
      <c r="Q95" s="692"/>
      <c r="R95" s="692"/>
      <c r="S95" s="692"/>
      <c r="T95" s="692"/>
      <c r="U95" s="633" t="s">
        <v>1092</v>
      </c>
      <c r="V95" s="694">
        <v>11</v>
      </c>
      <c r="W95" s="600">
        <v>2</v>
      </c>
      <c r="X95" s="600">
        <v>19</v>
      </c>
      <c r="Y95" s="4">
        <v>1.7272727272727273</v>
      </c>
      <c r="Z95" s="4">
        <v>922.27272727272725</v>
      </c>
      <c r="AA95" s="4">
        <v>428.90909090909093</v>
      </c>
      <c r="AB95" s="4">
        <v>7</v>
      </c>
      <c r="AC95" s="892">
        <v>0.36842105263157893</v>
      </c>
      <c r="AD95" s="4">
        <v>5</v>
      </c>
      <c r="AE95" s="4" t="s">
        <v>1215</v>
      </c>
      <c r="AG95" s="4">
        <v>5</v>
      </c>
      <c r="AH95" s="892">
        <v>0.45454545454545453</v>
      </c>
      <c r="AI95" s="4">
        <v>6</v>
      </c>
      <c r="AJ95" s="892">
        <v>0.5</v>
      </c>
      <c r="AK95" s="4">
        <v>1</v>
      </c>
      <c r="AL95" s="892">
        <v>5.2631578947368418E-2</v>
      </c>
      <c r="AM95" s="4">
        <v>1</v>
      </c>
      <c r="AN95" s="892">
        <v>9.0909090909090912E-2</v>
      </c>
      <c r="AO95" s="4">
        <v>10129</v>
      </c>
      <c r="AP95" s="4">
        <v>16</v>
      </c>
      <c r="AQ95" s="892">
        <v>1.5771315919172006E-3</v>
      </c>
      <c r="AR95" s="4">
        <v>10145</v>
      </c>
      <c r="AS95" s="4">
        <v>15040</v>
      </c>
      <c r="AT95" s="892">
        <v>0.67453457446808507</v>
      </c>
      <c r="AU95" s="4">
        <v>8471</v>
      </c>
      <c r="AV95" s="4">
        <v>15</v>
      </c>
      <c r="AW95" s="4">
        <v>8486</v>
      </c>
      <c r="AX95" s="4">
        <v>4706</v>
      </c>
      <c r="AY95" s="892">
        <v>0.55554243890921973</v>
      </c>
      <c r="AZ95" s="4">
        <v>12</v>
      </c>
      <c r="BA95" s="892">
        <v>0.8</v>
      </c>
      <c r="BB95" s="4">
        <v>4718</v>
      </c>
      <c r="BC95" s="892">
        <v>0.55597454631157195</v>
      </c>
      <c r="BD95" s="4">
        <v>27</v>
      </c>
      <c r="BE95" s="892">
        <v>5.7227638830012716E-3</v>
      </c>
      <c r="BF95" s="4">
        <v>23</v>
      </c>
      <c r="BG95" s="4">
        <v>0</v>
      </c>
      <c r="BH95" s="4">
        <v>23</v>
      </c>
      <c r="BI95" s="892">
        <v>0.85185185185185186</v>
      </c>
      <c r="BJ95" s="4">
        <v>11</v>
      </c>
      <c r="BK95" s="892">
        <v>2.3314963967782957E-3</v>
      </c>
      <c r="BL95" s="4">
        <v>78</v>
      </c>
      <c r="BM95" s="892">
        <v>1.6532428995337006E-2</v>
      </c>
      <c r="BN95" s="4">
        <v>89</v>
      </c>
      <c r="BO95" s="892">
        <v>1.8863925392115302E-2</v>
      </c>
      <c r="BP95" s="4">
        <v>6</v>
      </c>
      <c r="BQ95" s="892">
        <v>0.31578947368421051</v>
      </c>
      <c r="BR95" s="4">
        <v>6</v>
      </c>
      <c r="BS95" s="892">
        <v>0.54545454545454541</v>
      </c>
    </row>
    <row r="96" spans="1:71" s="4" customFormat="1" x14ac:dyDescent="0.2">
      <c r="A96" s="691" t="s">
        <v>66</v>
      </c>
      <c r="B96" s="691" t="s">
        <v>69</v>
      </c>
      <c r="C96" s="691" t="s">
        <v>509</v>
      </c>
      <c r="D96" s="691" t="s">
        <v>504</v>
      </c>
      <c r="E96" s="691" t="s">
        <v>519</v>
      </c>
      <c r="F96" s="591" t="s">
        <v>924</v>
      </c>
      <c r="G96" s="591" t="s">
        <v>1112</v>
      </c>
      <c r="H96" s="591" t="s">
        <v>934</v>
      </c>
      <c r="I96" s="591"/>
      <c r="J96" s="692" t="s">
        <v>1213</v>
      </c>
      <c r="K96" s="705" t="s">
        <v>1359</v>
      </c>
      <c r="L96" s="706" t="s">
        <v>1360</v>
      </c>
      <c r="M96" s="692" t="s">
        <v>1211</v>
      </c>
      <c r="N96" s="692"/>
      <c r="O96" s="692" t="s">
        <v>1211</v>
      </c>
      <c r="P96" s="692"/>
      <c r="Q96" s="692" t="s">
        <v>1217</v>
      </c>
      <c r="R96" s="696">
        <v>10145</v>
      </c>
      <c r="S96" s="696">
        <v>127</v>
      </c>
      <c r="T96" s="696">
        <v>72</v>
      </c>
      <c r="U96" s="633"/>
      <c r="V96" s="694">
        <v>1</v>
      </c>
      <c r="W96" s="600">
        <v>0</v>
      </c>
      <c r="X96" s="600">
        <v>7</v>
      </c>
      <c r="Y96" s="4">
        <v>7</v>
      </c>
      <c r="Z96" s="4">
        <v>10145</v>
      </c>
      <c r="AA96" s="4">
        <v>5368</v>
      </c>
      <c r="AB96" s="4">
        <v>4</v>
      </c>
      <c r="AC96" s="892">
        <v>0.5714285714285714</v>
      </c>
      <c r="AD96" s="4">
        <v>5</v>
      </c>
      <c r="AF96" s="4" t="s">
        <v>310</v>
      </c>
      <c r="AG96" s="4">
        <v>0</v>
      </c>
      <c r="AH96" s="892">
        <v>0</v>
      </c>
      <c r="AI96" s="4">
        <v>1</v>
      </c>
      <c r="AJ96" s="892"/>
      <c r="AL96" s="892"/>
      <c r="AN96" s="892"/>
      <c r="AO96" s="4">
        <v>10129</v>
      </c>
      <c r="AP96" s="4">
        <v>16</v>
      </c>
      <c r="AQ96" s="892">
        <v>1.5771315919172006E-3</v>
      </c>
      <c r="AR96" s="4">
        <v>10145</v>
      </c>
      <c r="AS96" s="4">
        <v>15040</v>
      </c>
      <c r="AT96" s="892">
        <v>0.67453457446808507</v>
      </c>
      <c r="AU96" s="4">
        <v>10129</v>
      </c>
      <c r="AV96" s="4">
        <v>16</v>
      </c>
      <c r="AW96" s="4">
        <v>10145</v>
      </c>
      <c r="AX96" s="4">
        <v>5355</v>
      </c>
      <c r="AY96" s="892">
        <v>0.52868002764340016</v>
      </c>
      <c r="AZ96" s="4">
        <v>13</v>
      </c>
      <c r="BA96" s="892">
        <v>0.8125</v>
      </c>
      <c r="BB96" s="4">
        <v>5368</v>
      </c>
      <c r="BC96" s="892">
        <v>0.52912764908822085</v>
      </c>
      <c r="BD96" s="4">
        <v>29</v>
      </c>
      <c r="BE96" s="892">
        <v>5.4023845007451568E-3</v>
      </c>
      <c r="BF96" s="4">
        <v>25</v>
      </c>
      <c r="BG96" s="4">
        <v>0</v>
      </c>
      <c r="BH96" s="4">
        <v>25</v>
      </c>
      <c r="BI96" s="892">
        <v>0.86206896551724133</v>
      </c>
      <c r="BJ96" s="4">
        <v>8</v>
      </c>
      <c r="BK96" s="892">
        <v>1.4903129657228018E-3</v>
      </c>
      <c r="BL96" s="4">
        <v>67</v>
      </c>
      <c r="BM96" s="892">
        <v>1.2481371087928465E-2</v>
      </c>
      <c r="BN96" s="4">
        <v>75</v>
      </c>
      <c r="BO96" s="892">
        <v>1.3971684053651267E-2</v>
      </c>
      <c r="BP96" s="4">
        <v>2</v>
      </c>
      <c r="BQ96" s="892">
        <v>0.2857142857142857</v>
      </c>
      <c r="BR96" s="4">
        <v>0</v>
      </c>
      <c r="BS96" s="892">
        <v>0</v>
      </c>
    </row>
    <row r="97" spans="1:71" s="4" customFormat="1" x14ac:dyDescent="0.2">
      <c r="A97" s="691" t="s">
        <v>1361</v>
      </c>
      <c r="B97" s="691" t="s">
        <v>1362</v>
      </c>
      <c r="C97" s="691" t="s">
        <v>515</v>
      </c>
      <c r="D97" s="691" t="s">
        <v>504</v>
      </c>
      <c r="E97" s="691" t="s">
        <v>519</v>
      </c>
      <c r="F97" s="691" t="s">
        <v>315</v>
      </c>
      <c r="G97" s="591" t="s">
        <v>1109</v>
      </c>
      <c r="H97" s="591" t="s">
        <v>934</v>
      </c>
      <c r="I97" s="591"/>
      <c r="J97" s="692"/>
      <c r="K97" s="692"/>
      <c r="L97" s="693"/>
      <c r="M97" s="692"/>
      <c r="N97" s="692"/>
      <c r="O97" s="692"/>
      <c r="P97" s="692"/>
      <c r="Q97" s="692"/>
      <c r="R97" s="692"/>
      <c r="S97" s="692"/>
      <c r="T97" s="692"/>
      <c r="U97" s="633" t="s">
        <v>1099</v>
      </c>
      <c r="V97" s="694">
        <v>12</v>
      </c>
      <c r="W97" s="600">
        <v>0</v>
      </c>
      <c r="X97" s="600">
        <v>44</v>
      </c>
      <c r="Y97" s="4">
        <v>3.6666666666666665</v>
      </c>
      <c r="Z97" s="4">
        <v>5408.583333333333</v>
      </c>
      <c r="AA97" s="4">
        <v>2444.1666666666665</v>
      </c>
      <c r="AB97" s="4">
        <v>11</v>
      </c>
      <c r="AC97" s="892">
        <v>0.25</v>
      </c>
      <c r="AD97" s="4">
        <v>2</v>
      </c>
      <c r="AE97" s="4" t="s">
        <v>1215</v>
      </c>
      <c r="AG97" s="4">
        <v>5</v>
      </c>
      <c r="AH97" s="892">
        <v>0.41666666666666669</v>
      </c>
      <c r="AI97" s="4">
        <v>6</v>
      </c>
      <c r="AJ97" s="892">
        <v>0.46153846153846156</v>
      </c>
      <c r="AK97" s="4">
        <v>0</v>
      </c>
      <c r="AL97" s="892">
        <v>0</v>
      </c>
      <c r="AM97" s="4">
        <v>0</v>
      </c>
      <c r="AN97" s="892">
        <v>0</v>
      </c>
      <c r="AO97" s="4">
        <v>64436</v>
      </c>
      <c r="AP97" s="4">
        <v>467</v>
      </c>
      <c r="AQ97" s="892">
        <v>7.1953530653436669E-3</v>
      </c>
      <c r="AR97" s="4">
        <v>64903</v>
      </c>
      <c r="AS97" s="4">
        <v>94660</v>
      </c>
      <c r="AT97" s="892">
        <v>0.68564335516585673</v>
      </c>
      <c r="AU97" s="4">
        <v>64436</v>
      </c>
      <c r="AV97" s="4">
        <v>467</v>
      </c>
      <c r="AW97" s="4">
        <v>64903</v>
      </c>
      <c r="AX97" s="4">
        <v>28967</v>
      </c>
      <c r="AY97" s="892">
        <v>0.44954683717176736</v>
      </c>
      <c r="AZ97" s="4">
        <v>363</v>
      </c>
      <c r="BA97" s="892">
        <v>0.7773019271948608</v>
      </c>
      <c r="BB97" s="4">
        <v>29330</v>
      </c>
      <c r="BC97" s="892">
        <v>0.45190515076344701</v>
      </c>
      <c r="BD97" s="4">
        <v>261</v>
      </c>
      <c r="BE97" s="892">
        <v>8.8987384930105697E-3</v>
      </c>
      <c r="BF97" s="4">
        <v>162</v>
      </c>
      <c r="BG97" s="4">
        <v>8</v>
      </c>
      <c r="BH97" s="4">
        <v>170</v>
      </c>
      <c r="BI97" s="892">
        <v>0.65134099616858232</v>
      </c>
      <c r="BJ97" s="4">
        <v>61</v>
      </c>
      <c r="BK97" s="892">
        <v>2.0797817933856121E-3</v>
      </c>
      <c r="BL97" s="4">
        <v>371</v>
      </c>
      <c r="BM97" s="892">
        <v>1.2649164677804296E-2</v>
      </c>
      <c r="BN97" s="4">
        <v>432</v>
      </c>
      <c r="BO97" s="892">
        <v>1.4728946471189908E-2</v>
      </c>
      <c r="BP97" s="4">
        <v>9</v>
      </c>
      <c r="BQ97" s="892">
        <v>0.20454545454545456</v>
      </c>
      <c r="BR97" s="4">
        <v>3</v>
      </c>
      <c r="BS97" s="892">
        <v>0.25</v>
      </c>
    </row>
    <row r="98" spans="1:71" s="4" customFormat="1" x14ac:dyDescent="0.2">
      <c r="A98" s="691" t="s">
        <v>1361</v>
      </c>
      <c r="B98" s="691" t="s">
        <v>1362</v>
      </c>
      <c r="C98" s="691" t="s">
        <v>509</v>
      </c>
      <c r="D98" s="691" t="s">
        <v>504</v>
      </c>
      <c r="E98" s="691" t="s">
        <v>519</v>
      </c>
      <c r="F98" s="691" t="s">
        <v>315</v>
      </c>
      <c r="G98" s="591" t="s">
        <v>1109</v>
      </c>
      <c r="H98" s="591" t="s">
        <v>934</v>
      </c>
      <c r="I98" s="591"/>
      <c r="J98" s="692" t="s">
        <v>1213</v>
      </c>
      <c r="K98" s="722" t="s">
        <v>1363</v>
      </c>
      <c r="L98" s="704">
        <v>0.82847222222222217</v>
      </c>
      <c r="M98" s="692" t="s">
        <v>1211</v>
      </c>
      <c r="N98" s="692"/>
      <c r="O98" s="692" t="s">
        <v>1211</v>
      </c>
      <c r="P98" s="692"/>
      <c r="Q98" s="692" t="s">
        <v>1217</v>
      </c>
      <c r="R98" s="696">
        <v>64903</v>
      </c>
      <c r="S98" s="696">
        <v>568</v>
      </c>
      <c r="T98" s="696" t="s">
        <v>438</v>
      </c>
      <c r="U98" s="633"/>
      <c r="V98" s="694">
        <v>1</v>
      </c>
      <c r="W98" s="600">
        <v>0</v>
      </c>
      <c r="X98" s="600">
        <v>9</v>
      </c>
      <c r="Y98" s="4">
        <v>9</v>
      </c>
      <c r="Z98" s="4">
        <v>64903</v>
      </c>
      <c r="AA98" s="4">
        <v>29330</v>
      </c>
      <c r="AB98" s="4">
        <v>2</v>
      </c>
      <c r="AC98" s="892">
        <v>0.22222222222222221</v>
      </c>
      <c r="AD98" s="4">
        <v>2</v>
      </c>
      <c r="AF98" s="4" t="s">
        <v>310</v>
      </c>
      <c r="AG98" s="4">
        <v>0</v>
      </c>
      <c r="AH98" s="892">
        <v>0</v>
      </c>
      <c r="AI98" s="4">
        <v>1</v>
      </c>
      <c r="AJ98" s="892"/>
      <c r="AL98" s="892"/>
      <c r="AN98" s="892"/>
      <c r="AO98" s="4">
        <v>64436</v>
      </c>
      <c r="AP98" s="4">
        <v>467</v>
      </c>
      <c r="AQ98" s="892">
        <v>7.1953530653436669E-3</v>
      </c>
      <c r="AR98" s="4">
        <v>64903</v>
      </c>
      <c r="AS98" s="4">
        <v>94660</v>
      </c>
      <c r="AT98" s="892">
        <v>0.68564335516585673</v>
      </c>
      <c r="AU98" s="4">
        <v>64436</v>
      </c>
      <c r="AV98" s="4">
        <v>467</v>
      </c>
      <c r="AW98" s="4">
        <v>64903</v>
      </c>
      <c r="AX98" s="4">
        <v>28967</v>
      </c>
      <c r="AY98" s="892">
        <v>0.44954683717176736</v>
      </c>
      <c r="AZ98" s="4">
        <v>363</v>
      </c>
      <c r="BA98" s="892">
        <v>0.7773019271948608</v>
      </c>
      <c r="BB98" s="4">
        <v>29330</v>
      </c>
      <c r="BC98" s="892">
        <v>0.45190515076344701</v>
      </c>
      <c r="BD98" s="4">
        <v>283</v>
      </c>
      <c r="BE98" s="892">
        <v>9.648823729969315E-3</v>
      </c>
      <c r="BF98" s="4">
        <v>275</v>
      </c>
      <c r="BG98" s="4">
        <v>8</v>
      </c>
      <c r="BH98" s="4">
        <v>283</v>
      </c>
      <c r="BI98" s="892">
        <v>1</v>
      </c>
      <c r="BJ98" s="4">
        <v>26</v>
      </c>
      <c r="BK98" s="892">
        <v>8.8646437095124444E-4</v>
      </c>
      <c r="BL98" s="4">
        <v>553</v>
      </c>
      <c r="BM98" s="892">
        <v>1.8854415274463007E-2</v>
      </c>
      <c r="BN98" s="4">
        <v>579</v>
      </c>
      <c r="BO98" s="892">
        <v>1.9740879645414253E-2</v>
      </c>
      <c r="BP98" s="4">
        <v>3</v>
      </c>
      <c r="BQ98" s="892">
        <v>0.33333333333333331</v>
      </c>
      <c r="BR98" s="4">
        <v>1</v>
      </c>
      <c r="BS98" s="892">
        <v>1</v>
      </c>
    </row>
    <row r="99" spans="1:71" s="4" customFormat="1" x14ac:dyDescent="0.2">
      <c r="A99" s="691" t="s">
        <v>77</v>
      </c>
      <c r="B99" s="691" t="s">
        <v>80</v>
      </c>
      <c r="C99" s="691" t="s">
        <v>515</v>
      </c>
      <c r="D99" s="691" t="s">
        <v>504</v>
      </c>
      <c r="E99" s="691" t="s">
        <v>519</v>
      </c>
      <c r="F99" s="591" t="s">
        <v>920</v>
      </c>
      <c r="G99" s="591" t="s">
        <v>1109</v>
      </c>
      <c r="H99" s="591" t="s">
        <v>934</v>
      </c>
      <c r="I99" s="591"/>
      <c r="J99" s="692"/>
      <c r="K99" s="692"/>
      <c r="L99" s="693"/>
      <c r="M99" s="692"/>
      <c r="N99" s="692"/>
      <c r="O99" s="692"/>
      <c r="P99" s="692"/>
      <c r="Q99" s="692"/>
      <c r="R99" s="692"/>
      <c r="S99" s="692"/>
      <c r="T99" s="692"/>
      <c r="U99" s="633" t="s">
        <v>1099</v>
      </c>
      <c r="V99" s="694">
        <v>12</v>
      </c>
      <c r="W99" s="600">
        <v>0</v>
      </c>
      <c r="X99" s="600">
        <v>29</v>
      </c>
      <c r="Y99" s="4">
        <v>2.4166666666666665</v>
      </c>
      <c r="Z99" s="4">
        <v>3679.3333333333335</v>
      </c>
      <c r="AA99" s="4">
        <v>1618.75</v>
      </c>
      <c r="AB99" s="4">
        <v>12</v>
      </c>
      <c r="AC99" s="892">
        <v>0.41379310344827586</v>
      </c>
      <c r="AD99" s="4">
        <v>2</v>
      </c>
      <c r="AG99" s="4">
        <v>8</v>
      </c>
      <c r="AH99" s="892">
        <v>0.66666666666666663</v>
      </c>
      <c r="AI99" s="4">
        <v>9</v>
      </c>
      <c r="AJ99" s="892">
        <v>0.69230769230769229</v>
      </c>
      <c r="AK99" s="4">
        <v>0</v>
      </c>
      <c r="AL99" s="892">
        <v>0</v>
      </c>
      <c r="AM99" s="4">
        <v>0</v>
      </c>
      <c r="AN99" s="892">
        <v>0</v>
      </c>
      <c r="AO99" s="4">
        <v>43983</v>
      </c>
      <c r="AP99" s="4">
        <v>169</v>
      </c>
      <c r="AQ99" s="892">
        <v>3.8276861750317086E-3</v>
      </c>
      <c r="AR99" s="4">
        <v>44152</v>
      </c>
      <c r="AS99" s="4">
        <v>67950</v>
      </c>
      <c r="AT99" s="892">
        <v>0.64977189109639444</v>
      </c>
      <c r="AU99" s="4">
        <v>43983</v>
      </c>
      <c r="AV99" s="4">
        <v>169</v>
      </c>
      <c r="AW99" s="4">
        <v>44152</v>
      </c>
      <c r="AX99" s="4">
        <v>19280</v>
      </c>
      <c r="AY99" s="892">
        <v>0.43835118113816701</v>
      </c>
      <c r="AZ99" s="4">
        <v>145</v>
      </c>
      <c r="BA99" s="892">
        <v>0.85798816568047342</v>
      </c>
      <c r="BB99" s="4">
        <v>19425</v>
      </c>
      <c r="BC99" s="892">
        <v>0.43995741982243158</v>
      </c>
      <c r="BD99" s="4">
        <v>231</v>
      </c>
      <c r="BE99" s="892">
        <v>1.1891891891891892E-2</v>
      </c>
      <c r="BF99" s="4">
        <v>216</v>
      </c>
      <c r="BG99" s="4">
        <v>15</v>
      </c>
      <c r="BH99" s="4">
        <v>231</v>
      </c>
      <c r="BI99" s="892">
        <v>1</v>
      </c>
      <c r="BJ99" s="4">
        <v>26</v>
      </c>
      <c r="BK99" s="892">
        <v>1.3384813384813385E-3</v>
      </c>
      <c r="BL99" s="4">
        <v>440</v>
      </c>
      <c r="BM99" s="892">
        <v>2.2651222651222651E-2</v>
      </c>
      <c r="BN99" s="4">
        <v>466</v>
      </c>
      <c r="BO99" s="892">
        <v>2.398970398970399E-2</v>
      </c>
      <c r="BP99" s="4">
        <v>14</v>
      </c>
      <c r="BQ99" s="892">
        <v>0.48275862068965519</v>
      </c>
      <c r="BR99" s="4">
        <v>6</v>
      </c>
      <c r="BS99" s="892">
        <v>0.5</v>
      </c>
    </row>
    <row r="100" spans="1:71" s="4" customFormat="1" x14ac:dyDescent="0.2">
      <c r="A100" s="691" t="s">
        <v>77</v>
      </c>
      <c r="B100" s="691" t="s">
        <v>80</v>
      </c>
      <c r="C100" s="691" t="s">
        <v>509</v>
      </c>
      <c r="D100" s="691" t="s">
        <v>504</v>
      </c>
      <c r="E100" s="691" t="s">
        <v>519</v>
      </c>
      <c r="F100" s="591" t="s">
        <v>920</v>
      </c>
      <c r="G100" s="591" t="s">
        <v>1109</v>
      </c>
      <c r="H100" s="591" t="s">
        <v>934</v>
      </c>
      <c r="I100" s="591"/>
      <c r="J100" s="692" t="s">
        <v>1213</v>
      </c>
      <c r="K100" s="707" t="s">
        <v>1364</v>
      </c>
      <c r="L100" s="693" t="s">
        <v>1365</v>
      </c>
      <c r="M100" s="692" t="s">
        <v>1211</v>
      </c>
      <c r="N100" s="692"/>
      <c r="O100" s="692" t="s">
        <v>1211</v>
      </c>
      <c r="P100" s="692"/>
      <c r="Q100" s="692" t="s">
        <v>1217</v>
      </c>
      <c r="R100" s="700">
        <v>44152</v>
      </c>
      <c r="S100" s="696">
        <v>808</v>
      </c>
      <c r="T100" s="696">
        <v>30</v>
      </c>
      <c r="U100" s="633"/>
      <c r="V100" s="694">
        <v>1</v>
      </c>
      <c r="W100" s="600">
        <v>0</v>
      </c>
      <c r="X100" s="600">
        <v>5</v>
      </c>
      <c r="Y100" s="4">
        <v>5</v>
      </c>
      <c r="Z100" s="4">
        <v>44152</v>
      </c>
      <c r="AA100" s="4">
        <v>19424</v>
      </c>
      <c r="AB100" s="4">
        <v>3</v>
      </c>
      <c r="AC100" s="892">
        <v>0.6</v>
      </c>
      <c r="AD100" s="4">
        <v>2</v>
      </c>
      <c r="AE100" s="4" t="s">
        <v>1215</v>
      </c>
      <c r="AF100" s="4" t="s">
        <v>434</v>
      </c>
      <c r="AG100" s="4">
        <v>1</v>
      </c>
      <c r="AH100" s="892">
        <v>1</v>
      </c>
      <c r="AI100" s="4">
        <v>1</v>
      </c>
      <c r="AJ100" s="892"/>
      <c r="AL100" s="892"/>
      <c r="AN100" s="892"/>
      <c r="AO100" s="4">
        <v>43983</v>
      </c>
      <c r="AP100" s="4">
        <v>169</v>
      </c>
      <c r="AQ100" s="892">
        <v>3.8276861750317086E-3</v>
      </c>
      <c r="AR100" s="4">
        <v>44152</v>
      </c>
      <c r="AS100" s="4">
        <v>67950</v>
      </c>
      <c r="AT100" s="892">
        <v>0.64977189109639444</v>
      </c>
      <c r="AU100" s="4">
        <v>43983</v>
      </c>
      <c r="AV100" s="4">
        <v>169</v>
      </c>
      <c r="AW100" s="4">
        <v>44152</v>
      </c>
      <c r="AX100" s="4">
        <v>19280</v>
      </c>
      <c r="AY100" s="892">
        <v>0.43835118113816701</v>
      </c>
      <c r="AZ100" s="4">
        <v>144</v>
      </c>
      <c r="BA100" s="892">
        <v>0.85207100591715978</v>
      </c>
      <c r="BB100" s="4">
        <v>19424</v>
      </c>
      <c r="BC100" s="892">
        <v>0.43993477079181009</v>
      </c>
      <c r="BD100" s="4">
        <v>230</v>
      </c>
      <c r="BE100" s="892">
        <v>1.1841021416803954E-2</v>
      </c>
      <c r="BF100" s="4">
        <v>216</v>
      </c>
      <c r="BG100" s="4">
        <v>14</v>
      </c>
      <c r="BH100" s="4">
        <v>230</v>
      </c>
      <c r="BI100" s="892">
        <v>1</v>
      </c>
      <c r="BJ100" s="4">
        <v>56</v>
      </c>
      <c r="BK100" s="892">
        <v>2.883031301482702E-3</v>
      </c>
      <c r="BL100" s="4">
        <v>211</v>
      </c>
      <c r="BM100" s="892">
        <v>1.0862850082372323E-2</v>
      </c>
      <c r="BN100" s="4">
        <v>267</v>
      </c>
      <c r="BO100" s="892">
        <v>1.3745881383855024E-2</v>
      </c>
      <c r="BP100" s="4">
        <v>1</v>
      </c>
      <c r="BQ100" s="892">
        <v>0.2</v>
      </c>
      <c r="BR100" s="4">
        <v>0</v>
      </c>
      <c r="BS100" s="892">
        <v>0</v>
      </c>
    </row>
    <row r="101" spans="1:71" s="4" customFormat="1" x14ac:dyDescent="0.2">
      <c r="A101" s="691" t="s">
        <v>81</v>
      </c>
      <c r="B101" s="691" t="s">
        <v>84</v>
      </c>
      <c r="C101" s="691" t="s">
        <v>515</v>
      </c>
      <c r="D101" s="691" t="s">
        <v>504</v>
      </c>
      <c r="E101" s="691" t="s">
        <v>519</v>
      </c>
      <c r="F101" s="591" t="s">
        <v>924</v>
      </c>
      <c r="G101" s="591" t="s">
        <v>1112</v>
      </c>
      <c r="H101" s="591" t="s">
        <v>934</v>
      </c>
      <c r="I101" s="591"/>
      <c r="J101" s="692"/>
      <c r="K101" s="692"/>
      <c r="L101" s="693"/>
      <c r="M101" s="692"/>
      <c r="N101" s="692"/>
      <c r="O101" s="692"/>
      <c r="P101" s="692"/>
      <c r="Q101" s="692"/>
      <c r="R101" s="692"/>
      <c r="S101" s="692"/>
      <c r="T101" s="692"/>
      <c r="U101" s="633" t="s">
        <v>1097</v>
      </c>
      <c r="V101" s="694">
        <v>11</v>
      </c>
      <c r="W101" s="600">
        <v>5</v>
      </c>
      <c r="X101" s="600">
        <v>18</v>
      </c>
      <c r="Y101" s="4">
        <v>1.6363636363636365</v>
      </c>
      <c r="Z101" s="4">
        <v>746.27272727272725</v>
      </c>
      <c r="AA101" s="4">
        <v>217.90909090909091</v>
      </c>
      <c r="AB101" s="4">
        <v>11</v>
      </c>
      <c r="AC101" s="892">
        <v>0.61111111111111116</v>
      </c>
      <c r="AD101" s="4">
        <v>0</v>
      </c>
      <c r="AG101" s="4">
        <v>10</v>
      </c>
      <c r="AH101" s="892">
        <v>0.90909090909090906</v>
      </c>
      <c r="AI101" s="4">
        <v>11</v>
      </c>
      <c r="AJ101" s="892">
        <v>0.91666666666666663</v>
      </c>
      <c r="AK101" s="4">
        <v>0</v>
      </c>
      <c r="AL101" s="892">
        <v>0</v>
      </c>
      <c r="AM101" s="4">
        <v>0</v>
      </c>
      <c r="AN101" s="892">
        <v>0</v>
      </c>
      <c r="AO101" s="4">
        <v>8157</v>
      </c>
      <c r="AP101" s="4">
        <v>52</v>
      </c>
      <c r="AQ101" s="892">
        <v>6.334510902667804E-3</v>
      </c>
      <c r="AR101" s="4">
        <v>8209</v>
      </c>
      <c r="AS101" s="4">
        <v>13780</v>
      </c>
      <c r="AT101" s="892">
        <v>0.5957184325108853</v>
      </c>
      <c r="AU101" s="4">
        <v>4651</v>
      </c>
      <c r="AV101" s="4">
        <v>17</v>
      </c>
      <c r="AW101" s="4">
        <v>4668</v>
      </c>
      <c r="AX101" s="4">
        <v>2382</v>
      </c>
      <c r="AY101" s="892">
        <v>0.51214792517738117</v>
      </c>
      <c r="AZ101" s="4">
        <v>15</v>
      </c>
      <c r="BA101" s="892">
        <v>0.88235294117647056</v>
      </c>
      <c r="BB101" s="4">
        <v>2397</v>
      </c>
      <c r="BC101" s="892">
        <v>0.51349614395886889</v>
      </c>
      <c r="BD101" s="4">
        <v>44</v>
      </c>
      <c r="BE101" s="892">
        <v>1.8356278681685441E-2</v>
      </c>
      <c r="BF101" s="4">
        <v>37</v>
      </c>
      <c r="BG101" s="4">
        <v>1</v>
      </c>
      <c r="BH101" s="4">
        <v>38</v>
      </c>
      <c r="BI101" s="892">
        <v>0.86363636363636365</v>
      </c>
      <c r="BJ101" s="4">
        <v>8</v>
      </c>
      <c r="BK101" s="892">
        <v>3.3375052148518982E-3</v>
      </c>
      <c r="BL101" s="4">
        <v>39</v>
      </c>
      <c r="BM101" s="892">
        <v>1.6270337922403004E-2</v>
      </c>
      <c r="BN101" s="4">
        <v>47</v>
      </c>
      <c r="BO101" s="892">
        <v>1.9607843137254902E-2</v>
      </c>
      <c r="BP101" s="4">
        <v>4</v>
      </c>
      <c r="BQ101" s="892">
        <v>0.22222222222222221</v>
      </c>
      <c r="BR101" s="4">
        <v>3</v>
      </c>
      <c r="BS101" s="892">
        <v>0.27272727272727271</v>
      </c>
    </row>
    <row r="102" spans="1:71" s="4" customFormat="1" x14ac:dyDescent="0.2">
      <c r="A102" s="691" t="s">
        <v>81</v>
      </c>
      <c r="B102" s="691" t="s">
        <v>84</v>
      </c>
      <c r="C102" s="691" t="s">
        <v>509</v>
      </c>
      <c r="D102" s="691" t="s">
        <v>504</v>
      </c>
      <c r="E102" s="691" t="s">
        <v>519</v>
      </c>
      <c r="F102" s="591" t="s">
        <v>924</v>
      </c>
      <c r="G102" s="591" t="s">
        <v>1112</v>
      </c>
      <c r="H102" s="591" t="s">
        <v>934</v>
      </c>
      <c r="I102" s="591"/>
      <c r="J102" s="692" t="s">
        <v>1213</v>
      </c>
      <c r="K102" s="699" t="s">
        <v>1367</v>
      </c>
      <c r="L102" s="699" t="s">
        <v>1299</v>
      </c>
      <c r="M102" s="692" t="s">
        <v>1211</v>
      </c>
      <c r="N102" s="692"/>
      <c r="O102" s="692" t="s">
        <v>1211</v>
      </c>
      <c r="P102" s="692"/>
      <c r="Q102" s="692" t="s">
        <v>1217</v>
      </c>
      <c r="R102" s="696">
        <v>8209</v>
      </c>
      <c r="S102" s="696">
        <v>96</v>
      </c>
      <c r="T102" s="696">
        <v>35</v>
      </c>
      <c r="U102" s="633"/>
      <c r="V102" s="694">
        <v>1</v>
      </c>
      <c r="W102" s="600">
        <v>0</v>
      </c>
      <c r="X102" s="600">
        <v>2</v>
      </c>
      <c r="Y102" s="4">
        <v>2</v>
      </c>
      <c r="Z102" s="4">
        <v>8209</v>
      </c>
      <c r="AA102" s="4">
        <v>3882</v>
      </c>
      <c r="AB102" s="4">
        <v>1</v>
      </c>
      <c r="AC102" s="892">
        <v>0.5</v>
      </c>
      <c r="AD102" s="4">
        <v>0</v>
      </c>
      <c r="AE102" s="4" t="s">
        <v>1215</v>
      </c>
      <c r="AF102" s="4" t="s">
        <v>434</v>
      </c>
      <c r="AG102" s="4">
        <v>1</v>
      </c>
      <c r="AH102" s="892">
        <v>1</v>
      </c>
      <c r="AI102" s="4">
        <v>1</v>
      </c>
      <c r="AJ102" s="892"/>
      <c r="AL102" s="892"/>
      <c r="AN102" s="892"/>
      <c r="AO102" s="4">
        <v>8157</v>
      </c>
      <c r="AP102" s="4">
        <v>52</v>
      </c>
      <c r="AQ102" s="892">
        <v>6.334510902667804E-3</v>
      </c>
      <c r="AR102" s="4">
        <v>8209</v>
      </c>
      <c r="AS102" s="4">
        <v>13780</v>
      </c>
      <c r="AT102" s="892">
        <v>0.5957184325108853</v>
      </c>
      <c r="AU102" s="4">
        <v>8157</v>
      </c>
      <c r="AV102" s="4">
        <v>52</v>
      </c>
      <c r="AW102" s="4">
        <v>8209</v>
      </c>
      <c r="AX102" s="4">
        <v>3837</v>
      </c>
      <c r="AY102" s="892">
        <v>0.47039352703199705</v>
      </c>
      <c r="AZ102" s="4">
        <v>45</v>
      </c>
      <c r="BA102" s="892">
        <v>0.86538461538461542</v>
      </c>
      <c r="BB102" s="4">
        <v>3882</v>
      </c>
      <c r="BC102" s="892">
        <v>0.47289560238762335</v>
      </c>
      <c r="BD102" s="4">
        <v>55</v>
      </c>
      <c r="BE102" s="892">
        <v>1.416795466254508E-2</v>
      </c>
      <c r="BF102" s="4">
        <v>48</v>
      </c>
      <c r="BG102" s="4">
        <v>0</v>
      </c>
      <c r="BH102" s="4">
        <v>48</v>
      </c>
      <c r="BI102" s="892">
        <v>0.87272727272727268</v>
      </c>
      <c r="BJ102" s="4">
        <v>2</v>
      </c>
      <c r="BK102" s="892">
        <v>5.1519835136527566E-4</v>
      </c>
      <c r="BL102" s="4">
        <v>98</v>
      </c>
      <c r="BM102" s="892">
        <v>2.5244719216898505E-2</v>
      </c>
      <c r="BN102" s="4">
        <v>100</v>
      </c>
      <c r="BO102" s="892">
        <v>2.575991756826378E-2</v>
      </c>
      <c r="BP102" s="4">
        <v>1</v>
      </c>
      <c r="BQ102" s="892">
        <v>0.5</v>
      </c>
      <c r="BR102" s="4">
        <v>1</v>
      </c>
      <c r="BS102" s="892">
        <v>1</v>
      </c>
    </row>
    <row r="103" spans="1:71" s="4" customFormat="1" x14ac:dyDescent="0.2">
      <c r="A103" s="691" t="s">
        <v>89</v>
      </c>
      <c r="B103" s="691" t="s">
        <v>94</v>
      </c>
      <c r="C103" s="691" t="s">
        <v>515</v>
      </c>
      <c r="D103" s="691" t="s">
        <v>504</v>
      </c>
      <c r="E103" s="691" t="s">
        <v>505</v>
      </c>
      <c r="F103" s="591" t="s">
        <v>314</v>
      </c>
      <c r="G103" s="591" t="s">
        <v>1109</v>
      </c>
      <c r="H103" s="591" t="s">
        <v>934</v>
      </c>
      <c r="I103" s="591"/>
      <c r="J103" s="692"/>
      <c r="K103" s="692"/>
      <c r="L103" s="693"/>
      <c r="M103" s="692"/>
      <c r="N103" s="692"/>
      <c r="O103" s="692"/>
      <c r="P103" s="692"/>
      <c r="Q103" s="692"/>
      <c r="R103" s="692"/>
      <c r="S103" s="692"/>
      <c r="T103" s="692"/>
      <c r="U103" s="633" t="s">
        <v>1103</v>
      </c>
      <c r="V103" s="694">
        <v>10</v>
      </c>
      <c r="W103" s="600">
        <v>5</v>
      </c>
      <c r="X103" s="600">
        <v>13</v>
      </c>
      <c r="Y103" s="4">
        <v>1.3</v>
      </c>
      <c r="Z103" s="4">
        <v>2412.5</v>
      </c>
      <c r="AA103" s="4">
        <v>764.6</v>
      </c>
      <c r="AB103" s="4">
        <v>9</v>
      </c>
      <c r="AC103" s="892">
        <v>0.69230769230769229</v>
      </c>
      <c r="AD103" s="4">
        <v>5</v>
      </c>
      <c r="AE103" s="4" t="s">
        <v>1215</v>
      </c>
      <c r="AG103" s="4">
        <v>8</v>
      </c>
      <c r="AH103" s="892">
        <v>0.8</v>
      </c>
      <c r="AI103" s="4">
        <v>9</v>
      </c>
      <c r="AJ103" s="892">
        <v>0.81818181818181823</v>
      </c>
      <c r="AK103" s="4">
        <v>1</v>
      </c>
      <c r="AL103" s="892">
        <v>7.6923076923076927E-2</v>
      </c>
      <c r="AM103" s="4">
        <v>0</v>
      </c>
      <c r="AN103" s="892">
        <v>0</v>
      </c>
      <c r="AO103" s="4">
        <v>24074</v>
      </c>
      <c r="AP103" s="4">
        <v>51</v>
      </c>
      <c r="AQ103" s="892">
        <v>2.1139896373056997E-3</v>
      </c>
      <c r="AR103" s="4">
        <v>24125</v>
      </c>
      <c r="AS103" s="4">
        <v>36360</v>
      </c>
      <c r="AT103" s="892">
        <v>0.66350385038503845</v>
      </c>
      <c r="AU103" s="4">
        <v>17052</v>
      </c>
      <c r="AV103" s="4">
        <v>43</v>
      </c>
      <c r="AW103" s="4">
        <v>17095</v>
      </c>
      <c r="AX103" s="4">
        <v>7576</v>
      </c>
      <c r="AY103" s="892">
        <v>0.44428806005160687</v>
      </c>
      <c r="AZ103" s="4">
        <v>70</v>
      </c>
      <c r="BA103" s="892">
        <v>1.6279069767441861</v>
      </c>
      <c r="BB103" s="4">
        <v>7646</v>
      </c>
      <c r="BC103" s="892">
        <v>0.44726528224627082</v>
      </c>
      <c r="BD103" s="4">
        <v>63</v>
      </c>
      <c r="BE103" s="892">
        <v>8.2396024064870527E-3</v>
      </c>
      <c r="BF103" s="4">
        <v>32</v>
      </c>
      <c r="BG103" s="4">
        <v>31</v>
      </c>
      <c r="BH103" s="4">
        <v>63</v>
      </c>
      <c r="BI103" s="892">
        <v>1</v>
      </c>
      <c r="BJ103" s="4">
        <v>4</v>
      </c>
      <c r="BK103" s="892">
        <v>5.23149359142035E-4</v>
      </c>
      <c r="BL103" s="4">
        <v>163</v>
      </c>
      <c r="BM103" s="892">
        <v>2.1318336385037929E-2</v>
      </c>
      <c r="BN103" s="4">
        <v>167</v>
      </c>
      <c r="BO103" s="892">
        <v>2.1841485744179965E-2</v>
      </c>
      <c r="BP103" s="4">
        <v>3</v>
      </c>
      <c r="BQ103" s="892">
        <v>0.23076923076923078</v>
      </c>
      <c r="BR103" s="4">
        <v>3</v>
      </c>
      <c r="BS103" s="892">
        <v>0.3</v>
      </c>
    </row>
    <row r="104" spans="1:71" s="4" customFormat="1" x14ac:dyDescent="0.2">
      <c r="A104" s="691" t="s">
        <v>89</v>
      </c>
      <c r="B104" s="691" t="s">
        <v>94</v>
      </c>
      <c r="C104" s="691" t="s">
        <v>509</v>
      </c>
      <c r="D104" s="691" t="s">
        <v>504</v>
      </c>
      <c r="E104" s="691" t="s">
        <v>505</v>
      </c>
      <c r="F104" s="591" t="s">
        <v>314</v>
      </c>
      <c r="G104" s="591" t="s">
        <v>1109</v>
      </c>
      <c r="H104" s="591" t="s">
        <v>934</v>
      </c>
      <c r="I104" s="591"/>
      <c r="J104" s="692" t="s">
        <v>1211</v>
      </c>
      <c r="K104" s="692"/>
      <c r="L104" s="693">
        <v>0.58333333333333337</v>
      </c>
      <c r="M104" s="692" t="s">
        <v>1213</v>
      </c>
      <c r="N104" s="692" t="s">
        <v>1368</v>
      </c>
      <c r="O104" s="692" t="s">
        <v>1211</v>
      </c>
      <c r="P104" s="692"/>
      <c r="Q104" s="692" t="s">
        <v>1214</v>
      </c>
      <c r="R104" s="700">
        <v>24122</v>
      </c>
      <c r="S104" s="696">
        <v>225</v>
      </c>
      <c r="T104" s="696">
        <v>10</v>
      </c>
      <c r="U104" s="633"/>
      <c r="V104" s="694">
        <v>1</v>
      </c>
      <c r="W104" s="600">
        <v>0</v>
      </c>
      <c r="X104" s="600">
        <v>5</v>
      </c>
      <c r="Y104" s="4">
        <v>5</v>
      </c>
      <c r="Z104" s="4">
        <v>24125</v>
      </c>
      <c r="AA104" s="4">
        <v>10803</v>
      </c>
      <c r="AB104" s="4">
        <v>5</v>
      </c>
      <c r="AC104" s="892">
        <v>1</v>
      </c>
      <c r="AD104" s="4">
        <v>5</v>
      </c>
      <c r="AF104" s="4" t="s">
        <v>310</v>
      </c>
      <c r="AG104" s="4">
        <v>0</v>
      </c>
      <c r="AH104" s="892">
        <v>0</v>
      </c>
      <c r="AI104" s="4">
        <v>1</v>
      </c>
      <c r="AJ104" s="892"/>
      <c r="AL104" s="892"/>
      <c r="AN104" s="892"/>
      <c r="AO104" s="4">
        <v>24074</v>
      </c>
      <c r="AP104" s="4">
        <v>51</v>
      </c>
      <c r="AQ104" s="892">
        <v>2.1139896373056997E-3</v>
      </c>
      <c r="AR104" s="4">
        <v>24125</v>
      </c>
      <c r="AS104" s="4">
        <v>36360</v>
      </c>
      <c r="AT104" s="892">
        <v>0.66350385038503845</v>
      </c>
      <c r="AU104" s="4">
        <v>24074</v>
      </c>
      <c r="AV104" s="4">
        <v>51</v>
      </c>
      <c r="AW104" s="4">
        <v>24125</v>
      </c>
      <c r="AX104" s="4">
        <v>10731</v>
      </c>
      <c r="AY104" s="892">
        <v>0.44575060230954555</v>
      </c>
      <c r="AZ104" s="4">
        <v>72</v>
      </c>
      <c r="BA104" s="892">
        <v>1.411764705882353</v>
      </c>
      <c r="BB104" s="4">
        <v>10803</v>
      </c>
      <c r="BC104" s="892">
        <v>0.44779274611398961</v>
      </c>
      <c r="BD104" s="4">
        <v>88</v>
      </c>
      <c r="BE104" s="892">
        <v>8.1458854022030923E-3</v>
      </c>
      <c r="BF104" s="4">
        <v>63</v>
      </c>
      <c r="BG104" s="4">
        <v>25</v>
      </c>
      <c r="BH104" s="4">
        <v>88</v>
      </c>
      <c r="BI104" s="892">
        <v>1</v>
      </c>
      <c r="BJ104" s="4">
        <v>21</v>
      </c>
      <c r="BK104" s="892">
        <v>1.9439044709802832E-3</v>
      </c>
      <c r="BL104" s="4">
        <v>196</v>
      </c>
      <c r="BM104" s="892">
        <v>1.8143108395815979E-2</v>
      </c>
      <c r="BN104" s="4">
        <v>217</v>
      </c>
      <c r="BO104" s="892">
        <v>2.0087012866796261E-2</v>
      </c>
      <c r="BP104" s="4">
        <v>1</v>
      </c>
      <c r="BQ104" s="892">
        <v>0.2</v>
      </c>
      <c r="BR104" s="4">
        <v>0</v>
      </c>
      <c r="BS104" s="892">
        <v>0</v>
      </c>
    </row>
    <row r="105" spans="1:71" s="4" customFormat="1" x14ac:dyDescent="0.2">
      <c r="A105" s="691" t="s">
        <v>99</v>
      </c>
      <c r="B105" s="691" t="s">
        <v>105</v>
      </c>
      <c r="C105" s="691" t="s">
        <v>515</v>
      </c>
      <c r="D105" s="691" t="s">
        <v>504</v>
      </c>
      <c r="E105" s="691" t="s">
        <v>519</v>
      </c>
      <c r="F105" s="591" t="s">
        <v>925</v>
      </c>
      <c r="G105" s="591" t="s">
        <v>1109</v>
      </c>
      <c r="H105" s="591" t="s">
        <v>934</v>
      </c>
      <c r="I105" s="591"/>
      <c r="J105" s="692"/>
      <c r="K105" s="692"/>
      <c r="L105" s="693"/>
      <c r="M105" s="692"/>
      <c r="N105" s="692"/>
      <c r="O105" s="692"/>
      <c r="P105" s="692"/>
      <c r="Q105" s="692"/>
      <c r="R105" s="692"/>
      <c r="S105" s="692"/>
      <c r="T105" s="692"/>
      <c r="U105" s="633" t="s">
        <v>1092</v>
      </c>
      <c r="V105" s="694">
        <v>12</v>
      </c>
      <c r="W105" s="600">
        <v>2</v>
      </c>
      <c r="X105" s="600">
        <v>18</v>
      </c>
      <c r="Y105" s="4">
        <v>1.5</v>
      </c>
      <c r="Z105" s="4">
        <v>1497</v>
      </c>
      <c r="AA105" s="4">
        <v>701.08333333333337</v>
      </c>
      <c r="AB105" s="4">
        <v>10</v>
      </c>
      <c r="AC105" s="892">
        <v>0.55555555555555558</v>
      </c>
      <c r="AD105" s="4">
        <v>2</v>
      </c>
      <c r="AG105" s="4">
        <v>9</v>
      </c>
      <c r="AH105" s="892">
        <v>0.75</v>
      </c>
      <c r="AI105" s="4">
        <v>10</v>
      </c>
      <c r="AJ105" s="892">
        <v>0.76923076923076927</v>
      </c>
      <c r="AK105" s="4">
        <v>0</v>
      </c>
      <c r="AL105" s="892">
        <v>0</v>
      </c>
      <c r="AM105" s="4">
        <v>0</v>
      </c>
      <c r="AN105" s="892">
        <v>0</v>
      </c>
      <c r="AO105" s="4">
        <v>17952</v>
      </c>
      <c r="AP105" s="4">
        <v>12</v>
      </c>
      <c r="AQ105" s="892">
        <v>6.680026720106881E-4</v>
      </c>
      <c r="AR105" s="4">
        <v>17964</v>
      </c>
      <c r="AS105" s="4">
        <v>26830</v>
      </c>
      <c r="AT105" s="892">
        <v>0.66954901229966457</v>
      </c>
      <c r="AU105" s="4">
        <v>15275</v>
      </c>
      <c r="AV105" s="4">
        <v>9</v>
      </c>
      <c r="AW105" s="4">
        <v>15284</v>
      </c>
      <c r="AX105" s="4">
        <v>8397</v>
      </c>
      <c r="AY105" s="892">
        <v>0.54972176759410807</v>
      </c>
      <c r="AZ105" s="4">
        <v>16</v>
      </c>
      <c r="BA105" s="892">
        <v>1.7777777777777777</v>
      </c>
      <c r="BB105" s="4">
        <v>8413</v>
      </c>
      <c r="BC105" s="892">
        <v>0.55044490970950011</v>
      </c>
      <c r="BD105" s="4">
        <v>60</v>
      </c>
      <c r="BE105" s="892">
        <v>7.1318198026863186E-3</v>
      </c>
      <c r="BF105" s="4">
        <v>50</v>
      </c>
      <c r="BG105" s="4">
        <v>10</v>
      </c>
      <c r="BH105" s="4">
        <v>60</v>
      </c>
      <c r="BI105" s="892">
        <v>1</v>
      </c>
      <c r="BJ105" s="4">
        <v>7</v>
      </c>
      <c r="BK105" s="892">
        <v>8.3204564364673715E-4</v>
      </c>
      <c r="BL105" s="4">
        <v>198</v>
      </c>
      <c r="BM105" s="892">
        <v>2.3535005348864851E-2</v>
      </c>
      <c r="BN105" s="4">
        <v>205</v>
      </c>
      <c r="BO105" s="892">
        <v>2.4367050992511588E-2</v>
      </c>
      <c r="BP105" s="4">
        <v>5</v>
      </c>
      <c r="BQ105" s="892">
        <v>0.27777777777777779</v>
      </c>
      <c r="BR105" s="4">
        <v>3</v>
      </c>
      <c r="BS105" s="892">
        <v>0.25</v>
      </c>
    </row>
    <row r="106" spans="1:71" s="4" customFormat="1" x14ac:dyDescent="0.2">
      <c r="A106" s="691" t="s">
        <v>99</v>
      </c>
      <c r="B106" s="691" t="s">
        <v>105</v>
      </c>
      <c r="C106" s="691" t="s">
        <v>509</v>
      </c>
      <c r="D106" s="691" t="s">
        <v>504</v>
      </c>
      <c r="E106" s="691" t="s">
        <v>519</v>
      </c>
      <c r="F106" s="591" t="s">
        <v>925</v>
      </c>
      <c r="G106" s="591" t="s">
        <v>1109</v>
      </c>
      <c r="H106" s="591" t="s">
        <v>934</v>
      </c>
      <c r="I106" s="591"/>
      <c r="J106" s="692" t="s">
        <v>1211</v>
      </c>
      <c r="K106" s="692"/>
      <c r="L106" s="693">
        <v>0.51388888888888895</v>
      </c>
      <c r="M106" s="692" t="s">
        <v>1211</v>
      </c>
      <c r="N106" s="692"/>
      <c r="O106" s="692" t="s">
        <v>1211</v>
      </c>
      <c r="P106" s="692"/>
      <c r="Q106" s="692" t="s">
        <v>1217</v>
      </c>
      <c r="R106" s="696">
        <v>17964</v>
      </c>
      <c r="S106" s="696">
        <v>243</v>
      </c>
      <c r="T106" s="696">
        <v>20</v>
      </c>
      <c r="U106" s="633"/>
      <c r="V106" s="694">
        <v>1</v>
      </c>
      <c r="W106" s="600">
        <v>0</v>
      </c>
      <c r="X106" s="600">
        <v>8</v>
      </c>
      <c r="Y106" s="4">
        <v>8</v>
      </c>
      <c r="Z106" s="4">
        <v>17964</v>
      </c>
      <c r="AA106" s="4">
        <v>9601</v>
      </c>
      <c r="AB106" s="4">
        <v>2</v>
      </c>
      <c r="AC106" s="892">
        <v>0.25</v>
      </c>
      <c r="AD106" s="4">
        <v>2</v>
      </c>
      <c r="AE106" s="4" t="s">
        <v>1215</v>
      </c>
      <c r="AF106" s="4" t="s">
        <v>310</v>
      </c>
      <c r="AG106" s="4">
        <v>0</v>
      </c>
      <c r="AH106" s="892">
        <v>0</v>
      </c>
      <c r="AI106" s="4">
        <v>1</v>
      </c>
      <c r="AJ106" s="892"/>
      <c r="AL106" s="892"/>
      <c r="AN106" s="892"/>
      <c r="AO106" s="4">
        <v>17952</v>
      </c>
      <c r="AP106" s="4">
        <v>12</v>
      </c>
      <c r="AQ106" s="892">
        <v>6.680026720106881E-4</v>
      </c>
      <c r="AR106" s="4">
        <v>17964</v>
      </c>
      <c r="AS106" s="4">
        <v>26830</v>
      </c>
      <c r="AT106" s="892">
        <v>0.66954901229966457</v>
      </c>
      <c r="AU106" s="4">
        <v>17952</v>
      </c>
      <c r="AV106" s="4">
        <v>12</v>
      </c>
      <c r="AW106" s="4">
        <v>17964</v>
      </c>
      <c r="AX106" s="4">
        <v>9578</v>
      </c>
      <c r="AY106" s="892">
        <v>0.53353386809269165</v>
      </c>
      <c r="AZ106" s="4">
        <v>23</v>
      </c>
      <c r="BA106" s="892">
        <v>1.9166666666666667</v>
      </c>
      <c r="BB106" s="4">
        <v>9601</v>
      </c>
      <c r="BC106" s="892">
        <v>0.5344578044978846</v>
      </c>
      <c r="BD106" s="4">
        <v>68</v>
      </c>
      <c r="BE106" s="892">
        <v>7.0825955629621913E-3</v>
      </c>
      <c r="BF106" s="4">
        <v>55</v>
      </c>
      <c r="BG106" s="4">
        <v>13</v>
      </c>
      <c r="BH106" s="4">
        <v>68</v>
      </c>
      <c r="BI106" s="892">
        <v>1</v>
      </c>
      <c r="BJ106" s="4">
        <v>24</v>
      </c>
      <c r="BK106" s="892">
        <v>2.4997396104572442E-3</v>
      </c>
      <c r="BL106" s="4">
        <v>123</v>
      </c>
      <c r="BM106" s="892">
        <v>1.2811165503593376E-2</v>
      </c>
      <c r="BN106" s="4">
        <v>147</v>
      </c>
      <c r="BO106" s="892">
        <v>1.5310905114050619E-2</v>
      </c>
      <c r="BP106" s="4">
        <v>1</v>
      </c>
      <c r="BQ106" s="892">
        <v>0.125</v>
      </c>
      <c r="BR106" s="4">
        <v>0</v>
      </c>
      <c r="BS106" s="892">
        <v>0</v>
      </c>
    </row>
    <row r="107" spans="1:71" s="4" customFormat="1" x14ac:dyDescent="0.2">
      <c r="A107" s="691" t="s">
        <v>109</v>
      </c>
      <c r="B107" s="691" t="s">
        <v>111</v>
      </c>
      <c r="C107" s="691" t="s">
        <v>515</v>
      </c>
      <c r="D107" s="691" t="s">
        <v>504</v>
      </c>
      <c r="E107" s="691" t="s">
        <v>519</v>
      </c>
      <c r="F107" s="591" t="s">
        <v>321</v>
      </c>
      <c r="G107" s="591" t="s">
        <v>1112</v>
      </c>
      <c r="H107" s="591" t="s">
        <v>934</v>
      </c>
      <c r="I107" s="591"/>
      <c r="J107" s="692"/>
      <c r="K107" s="692"/>
      <c r="L107" s="693"/>
      <c r="M107" s="692"/>
      <c r="N107" s="692"/>
      <c r="O107" s="692"/>
      <c r="P107" s="692"/>
      <c r="Q107" s="692"/>
      <c r="R107" s="692"/>
      <c r="S107" s="692"/>
      <c r="T107" s="692"/>
      <c r="U107" s="633" t="s">
        <v>1095</v>
      </c>
      <c r="V107" s="694">
        <v>10</v>
      </c>
      <c r="W107" s="600">
        <v>0</v>
      </c>
      <c r="X107" s="600">
        <v>18</v>
      </c>
      <c r="Y107" s="4">
        <v>1.8</v>
      </c>
      <c r="Z107" s="4">
        <v>1499.1</v>
      </c>
      <c r="AA107" s="4">
        <v>591.5</v>
      </c>
      <c r="AB107" s="4">
        <v>6</v>
      </c>
      <c r="AC107" s="892">
        <v>0.33333333333333331</v>
      </c>
      <c r="AD107" s="4">
        <v>1</v>
      </c>
      <c r="AG107" s="4">
        <v>4</v>
      </c>
      <c r="AH107" s="892">
        <v>0.4</v>
      </c>
      <c r="AI107" s="4">
        <v>5</v>
      </c>
      <c r="AJ107" s="892">
        <v>0.45454545454545453</v>
      </c>
      <c r="AK107" s="4">
        <v>0</v>
      </c>
      <c r="AL107" s="892">
        <v>0</v>
      </c>
      <c r="AM107" s="4">
        <v>0</v>
      </c>
      <c r="AN107" s="892">
        <v>0</v>
      </c>
      <c r="AO107" s="4">
        <v>14979</v>
      </c>
      <c r="AP107" s="4">
        <v>12</v>
      </c>
      <c r="AQ107" s="892">
        <v>8.0048028817290373E-4</v>
      </c>
      <c r="AR107" s="4">
        <v>14991</v>
      </c>
      <c r="AS107" s="4">
        <v>22930</v>
      </c>
      <c r="AT107" s="892">
        <v>0.65377235063235939</v>
      </c>
      <c r="AU107" s="4">
        <v>14979</v>
      </c>
      <c r="AV107" s="4">
        <v>12</v>
      </c>
      <c r="AW107" s="4">
        <v>14991</v>
      </c>
      <c r="AX107" s="4">
        <v>5904</v>
      </c>
      <c r="AY107" s="892">
        <v>0.39415181253755255</v>
      </c>
      <c r="AZ107" s="4">
        <v>11</v>
      </c>
      <c r="BA107" s="892">
        <v>0.91666666666666663</v>
      </c>
      <c r="BB107" s="4">
        <v>5915</v>
      </c>
      <c r="BC107" s="892">
        <v>0.39457007537856048</v>
      </c>
      <c r="BD107" s="4">
        <v>40</v>
      </c>
      <c r="BE107" s="892">
        <v>6.762468300929839E-3</v>
      </c>
      <c r="BF107" s="4">
        <v>36</v>
      </c>
      <c r="BG107" s="4">
        <v>0</v>
      </c>
      <c r="BH107" s="4">
        <v>36</v>
      </c>
      <c r="BI107" s="892">
        <v>0.9</v>
      </c>
      <c r="BJ107" s="4">
        <v>12</v>
      </c>
      <c r="BK107" s="892">
        <v>2.0287404902789518E-3</v>
      </c>
      <c r="BL107" s="4">
        <v>57</v>
      </c>
      <c r="BM107" s="892">
        <v>9.6365173288250217E-3</v>
      </c>
      <c r="BN107" s="4">
        <v>69</v>
      </c>
      <c r="BO107" s="892">
        <v>1.1665257819103972E-2</v>
      </c>
      <c r="BP107" s="4">
        <v>9</v>
      </c>
      <c r="BQ107" s="892">
        <v>0.5</v>
      </c>
      <c r="BR107" s="4">
        <v>7</v>
      </c>
      <c r="BS107" s="892">
        <v>0.7</v>
      </c>
    </row>
    <row r="108" spans="1:71" s="4" customFormat="1" x14ac:dyDescent="0.2">
      <c r="A108" s="691" t="s">
        <v>109</v>
      </c>
      <c r="B108" s="691" t="s">
        <v>111</v>
      </c>
      <c r="C108" s="691" t="s">
        <v>509</v>
      </c>
      <c r="D108" s="691" t="s">
        <v>504</v>
      </c>
      <c r="E108" s="691" t="s">
        <v>519</v>
      </c>
      <c r="F108" s="591" t="s">
        <v>321</v>
      </c>
      <c r="G108" s="591" t="s">
        <v>1112</v>
      </c>
      <c r="H108" s="591" t="s">
        <v>934</v>
      </c>
      <c r="I108" s="591"/>
      <c r="J108" s="692" t="s">
        <v>1211</v>
      </c>
      <c r="K108" s="692"/>
      <c r="L108" s="729">
        <v>0.60416666666666663</v>
      </c>
      <c r="M108" s="692" t="s">
        <v>1211</v>
      </c>
      <c r="N108" s="692"/>
      <c r="O108" s="692" t="s">
        <v>1211</v>
      </c>
      <c r="P108" s="692"/>
      <c r="Q108" s="692" t="s">
        <v>1217</v>
      </c>
      <c r="R108" s="700">
        <v>14991</v>
      </c>
      <c r="S108" s="696">
        <v>213</v>
      </c>
      <c r="T108" s="696">
        <v>39</v>
      </c>
      <c r="U108" s="633"/>
      <c r="V108" s="694">
        <v>1</v>
      </c>
      <c r="W108" s="600">
        <v>0</v>
      </c>
      <c r="X108" s="600">
        <v>2</v>
      </c>
      <c r="Y108" s="4">
        <v>2</v>
      </c>
      <c r="Z108" s="4">
        <v>14991</v>
      </c>
      <c r="AA108" s="4">
        <v>5924</v>
      </c>
      <c r="AB108" s="4">
        <v>2</v>
      </c>
      <c r="AC108" s="892">
        <v>1</v>
      </c>
      <c r="AD108" s="4">
        <v>1</v>
      </c>
      <c r="AE108" s="4" t="s">
        <v>1215</v>
      </c>
      <c r="AF108" s="4" t="s">
        <v>434</v>
      </c>
      <c r="AG108" s="4">
        <v>1</v>
      </c>
      <c r="AH108" s="892">
        <v>1</v>
      </c>
      <c r="AI108" s="4">
        <v>1</v>
      </c>
      <c r="AJ108" s="892"/>
      <c r="AL108" s="892"/>
      <c r="AN108" s="892"/>
      <c r="AO108" s="4">
        <v>14979</v>
      </c>
      <c r="AP108" s="4">
        <v>12</v>
      </c>
      <c r="AQ108" s="892">
        <v>8.0048028817290373E-4</v>
      </c>
      <c r="AR108" s="4">
        <v>14991</v>
      </c>
      <c r="AS108" s="4">
        <v>22930</v>
      </c>
      <c r="AT108" s="892">
        <v>0.65377235063235939</v>
      </c>
      <c r="AU108" s="4">
        <v>14979</v>
      </c>
      <c r="AV108" s="4">
        <v>12</v>
      </c>
      <c r="AW108" s="4">
        <v>14991</v>
      </c>
      <c r="AX108" s="4">
        <v>5913</v>
      </c>
      <c r="AY108" s="892">
        <v>0.3947526537152013</v>
      </c>
      <c r="AZ108" s="4">
        <v>11</v>
      </c>
      <c r="BA108" s="892">
        <v>0.91666666666666663</v>
      </c>
      <c r="BB108" s="4">
        <v>5924</v>
      </c>
      <c r="BC108" s="892">
        <v>0.39517043559469017</v>
      </c>
      <c r="BD108" s="4">
        <v>42</v>
      </c>
      <c r="BE108" s="892">
        <v>7.0898041863605675E-3</v>
      </c>
      <c r="BF108" s="4">
        <v>38</v>
      </c>
      <c r="BG108" s="4">
        <v>0</v>
      </c>
      <c r="BH108" s="4">
        <v>38</v>
      </c>
      <c r="BI108" s="892">
        <v>0.90476190476190477</v>
      </c>
      <c r="BJ108" s="4">
        <v>2</v>
      </c>
      <c r="BK108" s="892">
        <v>3.3760972316002703E-4</v>
      </c>
      <c r="BL108" s="4">
        <v>227</v>
      </c>
      <c r="BM108" s="892">
        <v>3.8318703578663064E-2</v>
      </c>
      <c r="BN108" s="4">
        <v>229</v>
      </c>
      <c r="BO108" s="892">
        <v>3.8656313301823092E-2</v>
      </c>
      <c r="BP108" s="4">
        <v>1</v>
      </c>
      <c r="BQ108" s="892">
        <v>0.5</v>
      </c>
      <c r="BR108" s="4">
        <v>0</v>
      </c>
      <c r="BS108" s="892">
        <v>0</v>
      </c>
    </row>
    <row r="109" spans="1:71" s="4" customFormat="1" x14ac:dyDescent="0.2">
      <c r="A109" s="691" t="s">
        <v>115</v>
      </c>
      <c r="B109" s="691" t="s">
        <v>120</v>
      </c>
      <c r="C109" s="691" t="s">
        <v>515</v>
      </c>
      <c r="D109" s="691" t="s">
        <v>504</v>
      </c>
      <c r="E109" s="691" t="s">
        <v>519</v>
      </c>
      <c r="F109" s="691" t="s">
        <v>320</v>
      </c>
      <c r="G109" s="591" t="s">
        <v>1112</v>
      </c>
      <c r="H109" s="591" t="s">
        <v>934</v>
      </c>
      <c r="I109" s="591"/>
      <c r="J109" s="692"/>
      <c r="K109" s="692"/>
      <c r="L109" s="693"/>
      <c r="M109" s="692"/>
      <c r="N109" s="692"/>
      <c r="O109" s="692"/>
      <c r="P109" s="692"/>
      <c r="Q109" s="692"/>
      <c r="R109" s="692"/>
      <c r="S109" s="692"/>
      <c r="T109" s="692"/>
      <c r="U109" s="633" t="s">
        <v>1095</v>
      </c>
      <c r="V109" s="694">
        <v>9</v>
      </c>
      <c r="W109" s="600">
        <v>0</v>
      </c>
      <c r="X109" s="600">
        <v>15</v>
      </c>
      <c r="Y109" s="4">
        <v>1.6666666666666667</v>
      </c>
      <c r="Z109" s="4">
        <v>734.77777777777783</v>
      </c>
      <c r="AA109" s="4">
        <v>414.22222222222223</v>
      </c>
      <c r="AB109" s="4">
        <v>7</v>
      </c>
      <c r="AC109" s="892">
        <v>0.46666666666666667</v>
      </c>
      <c r="AD109" s="4">
        <v>1</v>
      </c>
      <c r="AG109" s="4">
        <v>3</v>
      </c>
      <c r="AH109" s="892">
        <v>0.33333333333333331</v>
      </c>
      <c r="AI109" s="4">
        <v>4</v>
      </c>
      <c r="AJ109" s="892">
        <v>0.4</v>
      </c>
      <c r="AK109" s="4">
        <v>1</v>
      </c>
      <c r="AL109" s="892">
        <v>6.6666666666666666E-2</v>
      </c>
      <c r="AM109" s="4">
        <v>1</v>
      </c>
      <c r="AN109" s="892">
        <v>0.1111111111111111</v>
      </c>
      <c r="AO109" s="4">
        <v>6560</v>
      </c>
      <c r="AP109" s="4">
        <v>53</v>
      </c>
      <c r="AQ109" s="892">
        <v>8.0145168607288677E-3</v>
      </c>
      <c r="AR109" s="4">
        <v>6613</v>
      </c>
      <c r="AS109" s="4">
        <v>9140</v>
      </c>
      <c r="AT109" s="892">
        <v>0.72352297592997816</v>
      </c>
      <c r="AU109" s="4">
        <v>6560</v>
      </c>
      <c r="AV109" s="4">
        <v>53</v>
      </c>
      <c r="AW109" s="4">
        <v>6613</v>
      </c>
      <c r="AX109" s="4">
        <v>3686</v>
      </c>
      <c r="AY109" s="892">
        <v>0.56189024390243902</v>
      </c>
      <c r="AZ109" s="4">
        <v>42</v>
      </c>
      <c r="BA109" s="892">
        <v>0.79245283018867929</v>
      </c>
      <c r="BB109" s="4">
        <v>3728</v>
      </c>
      <c r="BC109" s="892">
        <v>0.5637380916376834</v>
      </c>
      <c r="BD109" s="4">
        <v>31</v>
      </c>
      <c r="BE109" s="892">
        <v>8.3154506437768238E-3</v>
      </c>
      <c r="BF109" s="4">
        <v>20</v>
      </c>
      <c r="BG109" s="4">
        <v>11</v>
      </c>
      <c r="BH109" s="4">
        <v>31</v>
      </c>
      <c r="BI109" s="892">
        <v>1</v>
      </c>
      <c r="BJ109" s="4">
        <v>15</v>
      </c>
      <c r="BK109" s="892">
        <v>4.023605150214592E-3</v>
      </c>
      <c r="BL109" s="4">
        <v>60</v>
      </c>
      <c r="BM109" s="892">
        <v>1.6094420600858368E-2</v>
      </c>
      <c r="BN109" s="4">
        <v>75</v>
      </c>
      <c r="BO109" s="892">
        <v>2.0118025751072962E-2</v>
      </c>
      <c r="BP109" s="4">
        <v>6</v>
      </c>
      <c r="BQ109" s="892">
        <v>0.4</v>
      </c>
      <c r="BR109" s="4">
        <v>5</v>
      </c>
      <c r="BS109" s="892">
        <v>0.55555555555555558</v>
      </c>
    </row>
    <row r="110" spans="1:71" s="4" customFormat="1" x14ac:dyDescent="0.2">
      <c r="A110" s="691" t="s">
        <v>115</v>
      </c>
      <c r="B110" s="691" t="s">
        <v>120</v>
      </c>
      <c r="C110" s="691" t="s">
        <v>509</v>
      </c>
      <c r="D110" s="691" t="s">
        <v>504</v>
      </c>
      <c r="E110" s="691" t="s">
        <v>519</v>
      </c>
      <c r="F110" s="691" t="s">
        <v>320</v>
      </c>
      <c r="G110" s="591" t="s">
        <v>1112</v>
      </c>
      <c r="H110" s="591" t="s">
        <v>934</v>
      </c>
      <c r="I110" s="591"/>
      <c r="J110" s="692" t="s">
        <v>1213</v>
      </c>
      <c r="K110" s="730" t="s">
        <v>1369</v>
      </c>
      <c r="L110" s="730" t="s">
        <v>1370</v>
      </c>
      <c r="M110" s="692" t="s">
        <v>1213</v>
      </c>
      <c r="N110" s="692" t="s">
        <v>1371</v>
      </c>
      <c r="O110" s="692" t="s">
        <v>1211</v>
      </c>
      <c r="P110" s="692"/>
      <c r="Q110" s="692" t="s">
        <v>1217</v>
      </c>
      <c r="R110" s="696">
        <v>6613</v>
      </c>
      <c r="S110" s="696">
        <v>56</v>
      </c>
      <c r="T110" s="696">
        <v>15</v>
      </c>
      <c r="U110" s="633"/>
      <c r="V110" s="694">
        <v>1</v>
      </c>
      <c r="W110" s="600">
        <v>0</v>
      </c>
      <c r="X110" s="600">
        <v>2</v>
      </c>
      <c r="Y110" s="4">
        <v>2</v>
      </c>
      <c r="Z110" s="4">
        <v>6613</v>
      </c>
      <c r="AA110" s="4">
        <v>3728</v>
      </c>
      <c r="AB110" s="4">
        <v>1</v>
      </c>
      <c r="AC110" s="892">
        <v>0.5</v>
      </c>
      <c r="AD110" s="4">
        <v>1</v>
      </c>
      <c r="AE110" s="4" t="s">
        <v>1215</v>
      </c>
      <c r="AF110" s="4" t="s">
        <v>434</v>
      </c>
      <c r="AG110" s="4">
        <v>1</v>
      </c>
      <c r="AH110" s="892">
        <v>1</v>
      </c>
      <c r="AI110" s="4">
        <v>1</v>
      </c>
      <c r="AJ110" s="892"/>
      <c r="AL110" s="892"/>
      <c r="AN110" s="892"/>
      <c r="AO110" s="4">
        <v>6560</v>
      </c>
      <c r="AP110" s="4">
        <v>53</v>
      </c>
      <c r="AQ110" s="892">
        <v>8.0145168607288677E-3</v>
      </c>
      <c r="AR110" s="4">
        <v>6613</v>
      </c>
      <c r="AS110" s="4">
        <v>9140</v>
      </c>
      <c r="AT110" s="892">
        <v>0.72352297592997816</v>
      </c>
      <c r="AU110" s="4">
        <v>6560</v>
      </c>
      <c r="AV110" s="4">
        <v>53</v>
      </c>
      <c r="AW110" s="4">
        <v>6613</v>
      </c>
      <c r="AX110" s="4">
        <v>3686</v>
      </c>
      <c r="AY110" s="892">
        <v>0.56189024390243902</v>
      </c>
      <c r="AZ110" s="4">
        <v>42</v>
      </c>
      <c r="BA110" s="892">
        <v>0.79245283018867929</v>
      </c>
      <c r="BB110" s="4">
        <v>3728</v>
      </c>
      <c r="BC110" s="892">
        <v>0.5637380916376834</v>
      </c>
      <c r="BD110" s="4">
        <v>31</v>
      </c>
      <c r="BE110" s="892">
        <v>8.3154506437768238E-3</v>
      </c>
      <c r="BF110" s="4">
        <v>20</v>
      </c>
      <c r="BG110" s="4">
        <v>11</v>
      </c>
      <c r="BH110" s="4">
        <v>31</v>
      </c>
      <c r="BI110" s="892">
        <v>1</v>
      </c>
      <c r="BJ110" s="4">
        <v>1</v>
      </c>
      <c r="BK110" s="892">
        <v>2.6824034334763948E-4</v>
      </c>
      <c r="BL110" s="4">
        <v>95</v>
      </c>
      <c r="BM110" s="892">
        <v>2.5482832618025753E-2</v>
      </c>
      <c r="BN110" s="4">
        <v>96</v>
      </c>
      <c r="BO110" s="892">
        <v>2.575107296137339E-2</v>
      </c>
      <c r="BP110" s="4">
        <v>1</v>
      </c>
      <c r="BQ110" s="892">
        <v>0.5</v>
      </c>
      <c r="BR110" s="4">
        <v>1</v>
      </c>
      <c r="BS110" s="892">
        <v>1</v>
      </c>
    </row>
    <row r="111" spans="1:71" s="4" customFormat="1" x14ac:dyDescent="0.2">
      <c r="A111" s="691" t="s">
        <v>124</v>
      </c>
      <c r="B111" s="691" t="s">
        <v>129</v>
      </c>
      <c r="C111" s="691" t="s">
        <v>515</v>
      </c>
      <c r="D111" s="691" t="s">
        <v>504</v>
      </c>
      <c r="E111" s="691" t="s">
        <v>505</v>
      </c>
      <c r="F111" s="591" t="s">
        <v>318</v>
      </c>
      <c r="G111" s="591" t="s">
        <v>1109</v>
      </c>
      <c r="H111" s="591" t="s">
        <v>934</v>
      </c>
      <c r="I111" s="591"/>
      <c r="J111" s="692"/>
      <c r="K111" s="692"/>
      <c r="L111" s="693"/>
      <c r="M111" s="692"/>
      <c r="N111" s="692"/>
      <c r="O111" s="692"/>
      <c r="P111" s="692"/>
      <c r="Q111" s="692"/>
      <c r="R111" s="692"/>
      <c r="S111" s="692"/>
      <c r="T111" s="692"/>
      <c r="U111" s="633" t="s">
        <v>1374</v>
      </c>
      <c r="V111" s="694">
        <v>12</v>
      </c>
      <c r="W111" s="600">
        <v>7</v>
      </c>
      <c r="X111" s="600">
        <v>17</v>
      </c>
      <c r="Y111" s="4">
        <v>1.4166666666666667</v>
      </c>
      <c r="Z111" s="4">
        <v>1651.8333333333333</v>
      </c>
      <c r="AA111" s="4">
        <v>364</v>
      </c>
      <c r="AB111" s="4">
        <v>10</v>
      </c>
      <c r="AC111" s="892">
        <v>0.58823529411764708</v>
      </c>
      <c r="AD111" s="4">
        <v>1</v>
      </c>
      <c r="AG111" s="4">
        <v>8</v>
      </c>
      <c r="AH111" s="892">
        <v>0.66666666666666663</v>
      </c>
      <c r="AI111" s="4">
        <v>9</v>
      </c>
      <c r="AJ111" s="892">
        <v>0.69230769230769229</v>
      </c>
      <c r="AK111" s="4">
        <v>2</v>
      </c>
      <c r="AL111" s="892">
        <v>0.11764705882352941</v>
      </c>
      <c r="AM111" s="4">
        <v>1</v>
      </c>
      <c r="AN111" s="892">
        <v>8.3333333333333329E-2</v>
      </c>
      <c r="AO111" s="4">
        <v>19708</v>
      </c>
      <c r="AP111" s="4">
        <v>114</v>
      </c>
      <c r="AQ111" s="892">
        <v>5.7511855514075271E-3</v>
      </c>
      <c r="AR111" s="4">
        <v>19822</v>
      </c>
      <c r="AS111" s="4">
        <v>29110</v>
      </c>
      <c r="AT111" s="892">
        <v>0.68093438680865681</v>
      </c>
      <c r="AU111" s="4">
        <v>8513</v>
      </c>
      <c r="AV111" s="4">
        <v>59</v>
      </c>
      <c r="AW111" s="4">
        <v>8572</v>
      </c>
      <c r="AX111" s="4">
        <v>4318</v>
      </c>
      <c r="AY111" s="892">
        <v>0.50722424527193699</v>
      </c>
      <c r="AZ111" s="4">
        <v>50</v>
      </c>
      <c r="BA111" s="892">
        <v>0.84745762711864403</v>
      </c>
      <c r="BB111" s="4">
        <v>4368</v>
      </c>
      <c r="BC111" s="892">
        <v>0.50956602893140457</v>
      </c>
      <c r="BD111" s="4">
        <v>31</v>
      </c>
      <c r="BE111" s="892">
        <v>7.097069597069597E-3</v>
      </c>
      <c r="BF111" s="4">
        <v>10</v>
      </c>
      <c r="BG111" s="4">
        <v>5</v>
      </c>
      <c r="BH111" s="4">
        <v>15</v>
      </c>
      <c r="BI111" s="892">
        <v>0.4838709677419355</v>
      </c>
      <c r="BJ111" s="4">
        <v>0</v>
      </c>
      <c r="BK111" s="892">
        <v>0</v>
      </c>
      <c r="BL111" s="4">
        <v>143</v>
      </c>
      <c r="BM111" s="892">
        <v>3.273809523809524E-2</v>
      </c>
      <c r="BN111" s="4">
        <v>143</v>
      </c>
      <c r="BO111" s="892">
        <v>3.273809523809524E-2</v>
      </c>
      <c r="BP111" s="4">
        <v>3</v>
      </c>
      <c r="BQ111" s="892">
        <v>0.17647058823529413</v>
      </c>
      <c r="BR111" s="4">
        <v>1</v>
      </c>
      <c r="BS111" s="892">
        <v>8.3333333333333329E-2</v>
      </c>
    </row>
    <row r="112" spans="1:71" s="4" customFormat="1" x14ac:dyDescent="0.2">
      <c r="A112" s="691" t="s">
        <v>124</v>
      </c>
      <c r="B112" s="691" t="s">
        <v>129</v>
      </c>
      <c r="C112" s="691" t="s">
        <v>509</v>
      </c>
      <c r="D112" s="691" t="s">
        <v>504</v>
      </c>
      <c r="E112" s="691" t="s">
        <v>505</v>
      </c>
      <c r="F112" s="591" t="s">
        <v>318</v>
      </c>
      <c r="G112" s="591" t="s">
        <v>1109</v>
      </c>
      <c r="H112" s="591" t="s">
        <v>934</v>
      </c>
      <c r="I112" s="591"/>
      <c r="J112" s="692" t="s">
        <v>1211</v>
      </c>
      <c r="K112" s="692"/>
      <c r="L112" s="693">
        <v>0.61388888888888882</v>
      </c>
      <c r="M112" s="692" t="s">
        <v>1213</v>
      </c>
      <c r="N112" s="696" t="s">
        <v>1372</v>
      </c>
      <c r="O112" s="692" t="s">
        <v>1213</v>
      </c>
      <c r="P112" s="696" t="s">
        <v>1373</v>
      </c>
      <c r="Q112" s="692" t="s">
        <v>1217</v>
      </c>
      <c r="R112" s="696">
        <v>19862</v>
      </c>
      <c r="S112" s="696">
        <v>148</v>
      </c>
      <c r="T112" s="696">
        <v>5</v>
      </c>
      <c r="U112" s="633"/>
      <c r="V112" s="694">
        <v>1</v>
      </c>
      <c r="W112" s="600">
        <v>0</v>
      </c>
      <c r="X112" s="600">
        <v>2</v>
      </c>
      <c r="Y112" s="4">
        <v>2</v>
      </c>
      <c r="Z112" s="4">
        <v>19822</v>
      </c>
      <c r="AA112" s="4">
        <v>9468</v>
      </c>
      <c r="AB112" s="4">
        <v>2</v>
      </c>
      <c r="AC112" s="892">
        <v>1</v>
      </c>
      <c r="AD112" s="4">
        <v>1</v>
      </c>
      <c r="AE112" s="4" t="s">
        <v>1215</v>
      </c>
      <c r="AF112" s="4" t="s">
        <v>434</v>
      </c>
      <c r="AG112" s="4">
        <v>1</v>
      </c>
      <c r="AH112" s="892">
        <v>1</v>
      </c>
      <c r="AI112" s="4">
        <v>1</v>
      </c>
      <c r="AJ112" s="892"/>
      <c r="AL112" s="892"/>
      <c r="AN112" s="892"/>
      <c r="AO112" s="4">
        <v>19708</v>
      </c>
      <c r="AP112" s="4">
        <v>114</v>
      </c>
      <c r="AQ112" s="892">
        <v>5.7511855514075271E-3</v>
      </c>
      <c r="AR112" s="4">
        <v>19822</v>
      </c>
      <c r="AS112" s="4">
        <v>29110</v>
      </c>
      <c r="AT112" s="892">
        <v>0.68093438680865681</v>
      </c>
      <c r="AU112" s="4">
        <v>19708</v>
      </c>
      <c r="AV112" s="4">
        <v>114</v>
      </c>
      <c r="AW112" s="4">
        <v>19822</v>
      </c>
      <c r="AX112" s="4">
        <v>9373</v>
      </c>
      <c r="AY112" s="892">
        <v>0.47559366754617416</v>
      </c>
      <c r="AZ112" s="4">
        <v>95</v>
      </c>
      <c r="BA112" s="892">
        <v>0.83333333333333337</v>
      </c>
      <c r="BB112" s="4">
        <v>9468</v>
      </c>
      <c r="BC112" s="892">
        <v>0.4776510947432146</v>
      </c>
      <c r="BD112" s="4">
        <v>42</v>
      </c>
      <c r="BE112" s="892">
        <v>4.4359949302915083E-3</v>
      </c>
      <c r="BF112" s="4">
        <v>20</v>
      </c>
      <c r="BG112" s="4">
        <v>12</v>
      </c>
      <c r="BH112" s="4">
        <v>32</v>
      </c>
      <c r="BI112" s="892">
        <v>0.76190476190476186</v>
      </c>
      <c r="BJ112" s="4">
        <v>2</v>
      </c>
      <c r="BK112" s="892">
        <v>2.1123785382340515E-4</v>
      </c>
      <c r="BL112" s="4">
        <v>346</v>
      </c>
      <c r="BM112" s="892">
        <v>3.6544148711449093E-2</v>
      </c>
      <c r="BN112" s="4">
        <v>348</v>
      </c>
      <c r="BO112" s="892">
        <v>3.6755386565272496E-2</v>
      </c>
      <c r="BP112" s="4">
        <v>2</v>
      </c>
      <c r="BQ112" s="892">
        <v>1</v>
      </c>
      <c r="BR112" s="4">
        <v>1</v>
      </c>
      <c r="BS112" s="892">
        <v>1</v>
      </c>
    </row>
    <row r="113" spans="1:71" s="4" customFormat="1" x14ac:dyDescent="0.2">
      <c r="A113" s="691" t="s">
        <v>130</v>
      </c>
      <c r="B113" s="691" t="s">
        <v>131</v>
      </c>
      <c r="C113" s="691" t="s">
        <v>528</v>
      </c>
      <c r="D113" s="691" t="s">
        <v>504</v>
      </c>
      <c r="E113" s="691" t="s">
        <v>505</v>
      </c>
      <c r="F113" s="591" t="s">
        <v>318</v>
      </c>
      <c r="G113" s="591" t="s">
        <v>937</v>
      </c>
      <c r="H113" s="591" t="s">
        <v>937</v>
      </c>
      <c r="I113" s="591"/>
      <c r="J113" s="692" t="s">
        <v>1211</v>
      </c>
      <c r="K113" s="692"/>
      <c r="L113" s="693" t="s">
        <v>438</v>
      </c>
      <c r="M113" s="692" t="s">
        <v>1211</v>
      </c>
      <c r="N113" s="692"/>
      <c r="O113" s="692" t="s">
        <v>1211</v>
      </c>
      <c r="P113" s="692"/>
      <c r="Q113" s="692" t="s">
        <v>1217</v>
      </c>
      <c r="R113" s="692"/>
      <c r="S113" s="692"/>
      <c r="T113" s="692"/>
      <c r="U113" s="633" t="s">
        <v>1266</v>
      </c>
      <c r="V113" s="694">
        <v>12</v>
      </c>
      <c r="W113" s="600">
        <v>5</v>
      </c>
      <c r="X113" s="600">
        <v>25</v>
      </c>
      <c r="Y113" s="4">
        <v>2.0833333333333335</v>
      </c>
      <c r="Z113" s="4">
        <v>5515.083333333333</v>
      </c>
      <c r="AA113" s="4">
        <v>1814.3333333333333</v>
      </c>
      <c r="AB113" s="4">
        <v>7</v>
      </c>
      <c r="AC113" s="892">
        <v>0.28000000000000003</v>
      </c>
      <c r="AG113" s="4">
        <v>6</v>
      </c>
      <c r="AH113" s="892">
        <v>0.5</v>
      </c>
      <c r="AJ113" s="892"/>
      <c r="AL113" s="892"/>
      <c r="AN113" s="892"/>
      <c r="AO113" s="4">
        <v>66124</v>
      </c>
      <c r="AP113" s="4">
        <v>57</v>
      </c>
      <c r="AQ113" s="892">
        <v>8.6127438388661399E-4</v>
      </c>
      <c r="AR113" s="4">
        <v>66181</v>
      </c>
      <c r="AS113" s="4">
        <v>92970</v>
      </c>
      <c r="AT113" s="892">
        <v>0.71185328600623854</v>
      </c>
      <c r="AU113" s="4">
        <v>42759</v>
      </c>
      <c r="AV113" s="4">
        <v>40</v>
      </c>
      <c r="AW113" s="4">
        <v>42799</v>
      </c>
      <c r="AX113" s="4">
        <v>21763</v>
      </c>
      <c r="AY113" s="892">
        <v>0.50896887205032859</v>
      </c>
      <c r="AZ113" s="4">
        <v>9</v>
      </c>
      <c r="BA113" s="892">
        <v>0.22500000000000001</v>
      </c>
      <c r="BB113" s="4">
        <v>21772</v>
      </c>
      <c r="BC113" s="892">
        <v>0.50870347438024255</v>
      </c>
      <c r="BD113" s="4">
        <v>113</v>
      </c>
      <c r="BE113" s="892">
        <v>5.1901524894359726E-3</v>
      </c>
      <c r="BF113" s="4">
        <v>88</v>
      </c>
      <c r="BG113" s="4">
        <v>12</v>
      </c>
      <c r="BH113" s="4">
        <v>100</v>
      </c>
      <c r="BI113" s="892">
        <v>0.88495575221238942</v>
      </c>
      <c r="BJ113" s="4">
        <v>113</v>
      </c>
      <c r="BK113" s="892">
        <v>5.1901524894359726E-3</v>
      </c>
      <c r="BL113" s="4">
        <v>1790</v>
      </c>
      <c r="BM113" s="892">
        <v>8.2215689876906112E-2</v>
      </c>
      <c r="BN113" s="4">
        <v>1903</v>
      </c>
      <c r="BO113" s="892">
        <v>8.7405842366342093E-2</v>
      </c>
      <c r="BP113" s="4">
        <v>5</v>
      </c>
      <c r="BQ113" s="892">
        <v>0.2</v>
      </c>
      <c r="BR113" s="4">
        <v>3</v>
      </c>
      <c r="BS113" s="892">
        <v>0.25</v>
      </c>
    </row>
    <row r="114" spans="1:71" s="4" customFormat="1" x14ac:dyDescent="0.2">
      <c r="A114" s="691" t="s">
        <v>136</v>
      </c>
      <c r="B114" s="691" t="s">
        <v>137</v>
      </c>
      <c r="C114" s="691" t="s">
        <v>515</v>
      </c>
      <c r="D114" s="691" t="s">
        <v>504</v>
      </c>
      <c r="E114" s="691" t="s">
        <v>519</v>
      </c>
      <c r="F114" s="591" t="s">
        <v>925</v>
      </c>
      <c r="G114" s="591" t="s">
        <v>1112</v>
      </c>
      <c r="H114" s="591" t="s">
        <v>934</v>
      </c>
      <c r="I114" s="591"/>
      <c r="J114" s="692"/>
      <c r="K114" s="692"/>
      <c r="L114" s="693"/>
      <c r="M114" s="692"/>
      <c r="N114" s="692"/>
      <c r="O114" s="692"/>
      <c r="P114" s="692"/>
      <c r="Q114" s="692"/>
      <c r="R114" s="692"/>
      <c r="S114" s="692"/>
      <c r="T114" s="692"/>
      <c r="U114" s="633" t="s">
        <v>1091</v>
      </c>
      <c r="V114" s="694">
        <v>9</v>
      </c>
      <c r="W114" s="600">
        <v>0</v>
      </c>
      <c r="X114" s="600">
        <v>16</v>
      </c>
      <c r="Y114" s="4">
        <v>1.7777777777777777</v>
      </c>
      <c r="Z114" s="4">
        <v>687.88888888888891</v>
      </c>
      <c r="AA114" s="4">
        <v>386</v>
      </c>
      <c r="AB114" s="4">
        <v>10</v>
      </c>
      <c r="AC114" s="892">
        <v>0.625</v>
      </c>
      <c r="AD114" s="4">
        <v>3</v>
      </c>
      <c r="AE114" s="4" t="s">
        <v>1215</v>
      </c>
      <c r="AG114" s="4">
        <v>6</v>
      </c>
      <c r="AH114" s="892">
        <v>0.66666666666666663</v>
      </c>
      <c r="AI114" s="4">
        <v>7</v>
      </c>
      <c r="AJ114" s="892">
        <v>0.7</v>
      </c>
      <c r="AK114" s="4">
        <v>0</v>
      </c>
      <c r="AL114" s="892">
        <v>0</v>
      </c>
      <c r="AM114" s="4">
        <v>0</v>
      </c>
      <c r="AN114" s="892">
        <v>0</v>
      </c>
      <c r="AO114" s="4">
        <v>6180</v>
      </c>
      <c r="AP114" s="4">
        <v>11</v>
      </c>
      <c r="AQ114" s="892">
        <v>1.7767727346147634E-3</v>
      </c>
      <c r="AR114" s="4">
        <v>6191</v>
      </c>
      <c r="AS114" s="4">
        <v>9090</v>
      </c>
      <c r="AT114" s="892">
        <v>0.68107810781078104</v>
      </c>
      <c r="AU114" s="4">
        <v>6180</v>
      </c>
      <c r="AV114" s="4">
        <v>11</v>
      </c>
      <c r="AW114" s="4">
        <v>6191</v>
      </c>
      <c r="AX114" s="4">
        <v>3452</v>
      </c>
      <c r="AY114" s="892">
        <v>0.5585760517799353</v>
      </c>
      <c r="AZ114" s="4">
        <v>22</v>
      </c>
      <c r="BA114" s="892">
        <v>2</v>
      </c>
      <c r="BB114" s="4">
        <v>3474</v>
      </c>
      <c r="BC114" s="892">
        <v>0.56113713455015346</v>
      </c>
      <c r="BD114" s="4">
        <v>50</v>
      </c>
      <c r="BE114" s="892">
        <v>1.4392630972941854E-2</v>
      </c>
      <c r="BF114" s="4">
        <v>33</v>
      </c>
      <c r="BG114" s="4">
        <v>12</v>
      </c>
      <c r="BH114" s="4">
        <v>45</v>
      </c>
      <c r="BI114" s="892">
        <v>0.9</v>
      </c>
      <c r="BJ114" s="4">
        <v>11</v>
      </c>
      <c r="BK114" s="892">
        <v>3.1663788140472078E-3</v>
      </c>
      <c r="BL114" s="4">
        <v>34</v>
      </c>
      <c r="BM114" s="892">
        <v>9.7869890616004603E-3</v>
      </c>
      <c r="BN114" s="4">
        <v>45</v>
      </c>
      <c r="BO114" s="892">
        <v>1.2953367875647668E-2</v>
      </c>
      <c r="BP114" s="4">
        <v>2</v>
      </c>
      <c r="BQ114" s="892">
        <v>0.125</v>
      </c>
      <c r="BR114" s="4">
        <v>2</v>
      </c>
      <c r="BS114" s="892">
        <v>0.22222222222222221</v>
      </c>
    </row>
    <row r="115" spans="1:71" s="4" customFormat="1" x14ac:dyDescent="0.2">
      <c r="A115" s="691" t="s">
        <v>136</v>
      </c>
      <c r="B115" s="691" t="s">
        <v>137</v>
      </c>
      <c r="C115" s="691" t="s">
        <v>509</v>
      </c>
      <c r="D115" s="691" t="s">
        <v>504</v>
      </c>
      <c r="E115" s="691" t="s">
        <v>519</v>
      </c>
      <c r="F115" s="591" t="s">
        <v>925</v>
      </c>
      <c r="G115" s="591" t="s">
        <v>1112</v>
      </c>
      <c r="H115" s="591" t="s">
        <v>934</v>
      </c>
      <c r="I115" s="591"/>
      <c r="J115" s="692" t="s">
        <v>1211</v>
      </c>
      <c r="K115" s="692"/>
      <c r="L115" s="721" t="s">
        <v>1375</v>
      </c>
      <c r="M115" s="692" t="s">
        <v>1211</v>
      </c>
      <c r="N115" s="692"/>
      <c r="O115" s="692" t="s">
        <v>1211</v>
      </c>
      <c r="P115" s="692"/>
      <c r="Q115" s="692" t="s">
        <v>1217</v>
      </c>
      <c r="R115" s="700">
        <v>6191</v>
      </c>
      <c r="S115" s="696">
        <v>69</v>
      </c>
      <c r="T115" s="696">
        <v>11</v>
      </c>
      <c r="U115" s="633"/>
      <c r="V115" s="694">
        <v>1</v>
      </c>
      <c r="W115" s="601">
        <v>0</v>
      </c>
      <c r="X115" s="601">
        <v>3</v>
      </c>
      <c r="Y115" s="4">
        <v>3</v>
      </c>
      <c r="Z115" s="4">
        <v>6191</v>
      </c>
      <c r="AA115" s="4">
        <v>3541</v>
      </c>
      <c r="AB115" s="4">
        <v>3</v>
      </c>
      <c r="AC115" s="892">
        <v>1</v>
      </c>
      <c r="AD115" s="4">
        <v>3</v>
      </c>
      <c r="AF115" s="4" t="s">
        <v>310</v>
      </c>
      <c r="AG115" s="4">
        <v>0</v>
      </c>
      <c r="AH115" s="892">
        <v>0</v>
      </c>
      <c r="AI115" s="4">
        <v>1</v>
      </c>
      <c r="AJ115" s="892"/>
      <c r="AL115" s="892"/>
      <c r="AN115" s="892"/>
      <c r="AO115" s="4">
        <v>6180</v>
      </c>
      <c r="AP115" s="4">
        <v>11</v>
      </c>
      <c r="AQ115" s="892">
        <v>1.7767727346147634E-3</v>
      </c>
      <c r="AR115" s="4">
        <v>6191</v>
      </c>
      <c r="AS115" s="4">
        <v>9090</v>
      </c>
      <c r="AT115" s="892">
        <v>0.68107810781078104</v>
      </c>
      <c r="AU115" s="4">
        <v>6180</v>
      </c>
      <c r="AV115" s="4">
        <v>11</v>
      </c>
      <c r="AW115" s="4">
        <v>6191</v>
      </c>
      <c r="AX115" s="4">
        <v>3519</v>
      </c>
      <c r="AY115" s="892">
        <v>0.56941747572815538</v>
      </c>
      <c r="AZ115" s="4">
        <v>22</v>
      </c>
      <c r="BA115" s="892">
        <v>2</v>
      </c>
      <c r="BB115" s="4">
        <v>3541</v>
      </c>
      <c r="BC115" s="892">
        <v>0.57195929575189797</v>
      </c>
      <c r="BD115" s="4">
        <v>50</v>
      </c>
      <c r="BE115" s="892">
        <v>1.4120304998587969E-2</v>
      </c>
      <c r="BF115" s="4">
        <v>33</v>
      </c>
      <c r="BG115" s="4">
        <v>12</v>
      </c>
      <c r="BH115" s="4">
        <v>45</v>
      </c>
      <c r="BI115" s="892">
        <v>0.9</v>
      </c>
      <c r="BJ115" s="4">
        <v>1</v>
      </c>
      <c r="BK115" s="892">
        <v>2.8240609997175941E-4</v>
      </c>
      <c r="BL115" s="4">
        <v>61</v>
      </c>
      <c r="BM115" s="892">
        <v>1.7226772098277322E-2</v>
      </c>
      <c r="BN115" s="4">
        <v>62</v>
      </c>
      <c r="BO115" s="892">
        <v>1.7509178198249081E-2</v>
      </c>
      <c r="BP115" s="4">
        <v>0</v>
      </c>
      <c r="BQ115" s="892">
        <v>0</v>
      </c>
      <c r="BR115" s="4">
        <v>0</v>
      </c>
      <c r="BS115" s="892">
        <v>0</v>
      </c>
    </row>
    <row r="116" spans="1:71" s="4" customFormat="1" x14ac:dyDescent="0.2">
      <c r="A116" s="691" t="s">
        <v>140</v>
      </c>
      <c r="B116" s="691" t="s">
        <v>143</v>
      </c>
      <c r="C116" s="691" t="s">
        <v>515</v>
      </c>
      <c r="D116" s="691" t="s">
        <v>504</v>
      </c>
      <c r="E116" s="691" t="s">
        <v>519</v>
      </c>
      <c r="F116" s="591" t="s">
        <v>924</v>
      </c>
      <c r="G116" s="591" t="s">
        <v>1112</v>
      </c>
      <c r="H116" s="591" t="s">
        <v>934</v>
      </c>
      <c r="I116" s="591"/>
      <c r="J116" s="692"/>
      <c r="K116" s="692"/>
      <c r="L116" s="693"/>
      <c r="M116" s="692"/>
      <c r="N116" s="692"/>
      <c r="O116" s="692"/>
      <c r="P116" s="692"/>
      <c r="Q116" s="692"/>
      <c r="R116" s="692"/>
      <c r="S116" s="692"/>
      <c r="T116" s="692"/>
      <c r="U116" s="633" t="s">
        <v>1091</v>
      </c>
      <c r="V116" s="694">
        <v>8</v>
      </c>
      <c r="W116" s="600">
        <v>0</v>
      </c>
      <c r="X116" s="600">
        <v>11</v>
      </c>
      <c r="Y116" s="4">
        <v>1.375</v>
      </c>
      <c r="Z116" s="4">
        <v>1519.625</v>
      </c>
      <c r="AA116" s="4">
        <v>724.375</v>
      </c>
      <c r="AB116" s="4">
        <v>7</v>
      </c>
      <c r="AC116" s="892">
        <v>0.63636363636363635</v>
      </c>
      <c r="AD116" s="4">
        <v>0</v>
      </c>
      <c r="AG116" s="4">
        <v>7</v>
      </c>
      <c r="AH116" s="892">
        <v>0.875</v>
      </c>
      <c r="AI116" s="4">
        <v>8</v>
      </c>
      <c r="AJ116" s="892">
        <v>0.88888888888888884</v>
      </c>
      <c r="AK116" s="4">
        <v>0</v>
      </c>
      <c r="AL116" s="892">
        <v>0</v>
      </c>
      <c r="AM116" s="4">
        <v>0</v>
      </c>
      <c r="AN116" s="892">
        <v>0</v>
      </c>
      <c r="AO116" s="4">
        <v>12139</v>
      </c>
      <c r="AP116" s="4">
        <v>18</v>
      </c>
      <c r="AQ116" s="892">
        <v>1.480628444517562E-3</v>
      </c>
      <c r="AR116" s="4">
        <v>12157</v>
      </c>
      <c r="AS116" s="4">
        <v>17930</v>
      </c>
      <c r="AT116" s="892">
        <v>0.67802565532626879</v>
      </c>
      <c r="AU116" s="4">
        <v>12139</v>
      </c>
      <c r="AV116" s="4">
        <v>18</v>
      </c>
      <c r="AW116" s="4">
        <v>12157</v>
      </c>
      <c r="AX116" s="4">
        <v>5776</v>
      </c>
      <c r="AY116" s="892">
        <v>0.47582173160886398</v>
      </c>
      <c r="AZ116" s="4">
        <v>19</v>
      </c>
      <c r="BA116" s="892">
        <v>1.0555555555555556</v>
      </c>
      <c r="BB116" s="4">
        <v>5795</v>
      </c>
      <c r="BC116" s="892">
        <v>0.47668010199884842</v>
      </c>
      <c r="BD116" s="4">
        <v>37</v>
      </c>
      <c r="BE116" s="892">
        <v>6.38481449525453E-3</v>
      </c>
      <c r="BF116" s="4">
        <v>22</v>
      </c>
      <c r="BG116" s="4">
        <v>5</v>
      </c>
      <c r="BH116" s="4">
        <v>27</v>
      </c>
      <c r="BI116" s="892">
        <v>0.72972972972972971</v>
      </c>
      <c r="BJ116" s="4">
        <v>3</v>
      </c>
      <c r="BK116" s="892">
        <v>5.1768766177739435E-4</v>
      </c>
      <c r="BL116" s="4">
        <v>111</v>
      </c>
      <c r="BM116" s="892">
        <v>1.9154443485763589E-2</v>
      </c>
      <c r="BN116" s="4">
        <v>114</v>
      </c>
      <c r="BO116" s="892">
        <v>1.9672131147540985E-2</v>
      </c>
      <c r="BP116" s="4">
        <v>2</v>
      </c>
      <c r="BQ116" s="892">
        <v>0.18181818181818182</v>
      </c>
      <c r="BR116" s="4">
        <v>2</v>
      </c>
      <c r="BS116" s="892">
        <v>0.25</v>
      </c>
    </row>
    <row r="117" spans="1:71" s="4" customFormat="1" x14ac:dyDescent="0.2">
      <c r="A117" s="691" t="s">
        <v>140</v>
      </c>
      <c r="B117" s="691" t="s">
        <v>143</v>
      </c>
      <c r="C117" s="691" t="s">
        <v>509</v>
      </c>
      <c r="D117" s="691" t="s">
        <v>504</v>
      </c>
      <c r="E117" s="691" t="s">
        <v>519</v>
      </c>
      <c r="F117" s="591" t="s">
        <v>924</v>
      </c>
      <c r="G117" s="591" t="s">
        <v>1112</v>
      </c>
      <c r="H117" s="591" t="s">
        <v>934</v>
      </c>
      <c r="I117" s="591"/>
      <c r="J117" s="692" t="s">
        <v>1213</v>
      </c>
      <c r="K117" s="724" t="s">
        <v>1376</v>
      </c>
      <c r="L117" s="724" t="s">
        <v>1377</v>
      </c>
      <c r="M117" s="692" t="s">
        <v>1211</v>
      </c>
      <c r="N117" s="692"/>
      <c r="O117" s="692" t="s">
        <v>1211</v>
      </c>
      <c r="P117" s="692"/>
      <c r="Q117" s="692" t="s">
        <v>1217</v>
      </c>
      <c r="R117" s="696">
        <v>12157</v>
      </c>
      <c r="S117" s="696">
        <v>105</v>
      </c>
      <c r="T117" s="696">
        <v>13</v>
      </c>
      <c r="U117" s="633"/>
      <c r="V117" s="694">
        <v>1</v>
      </c>
      <c r="W117" s="600">
        <v>0</v>
      </c>
      <c r="X117" s="600">
        <v>3</v>
      </c>
      <c r="Y117" s="4">
        <v>3</v>
      </c>
      <c r="Z117" s="4">
        <v>12157</v>
      </c>
      <c r="AA117" s="4">
        <v>5784</v>
      </c>
      <c r="AB117" s="4">
        <v>1</v>
      </c>
      <c r="AC117" s="892">
        <v>0.33333333333333331</v>
      </c>
      <c r="AD117" s="4">
        <v>0</v>
      </c>
      <c r="AE117" s="4" t="s">
        <v>1215</v>
      </c>
      <c r="AF117" s="4" t="s">
        <v>434</v>
      </c>
      <c r="AG117" s="4">
        <v>1</v>
      </c>
      <c r="AH117" s="892">
        <v>1</v>
      </c>
      <c r="AI117" s="4">
        <v>1</v>
      </c>
      <c r="AJ117" s="892"/>
      <c r="AL117" s="892"/>
      <c r="AN117" s="892"/>
      <c r="AO117" s="4">
        <v>12139</v>
      </c>
      <c r="AP117" s="4">
        <v>18</v>
      </c>
      <c r="AQ117" s="892">
        <v>1.480628444517562E-3</v>
      </c>
      <c r="AR117" s="4">
        <v>12157</v>
      </c>
      <c r="AS117" s="4">
        <v>17930</v>
      </c>
      <c r="AT117" s="892">
        <v>0.67802565532626879</v>
      </c>
      <c r="AU117" s="4">
        <v>12139</v>
      </c>
      <c r="AV117" s="4">
        <v>18</v>
      </c>
      <c r="AW117" s="4">
        <v>12157</v>
      </c>
      <c r="AX117" s="4">
        <v>5765</v>
      </c>
      <c r="AY117" s="892">
        <v>0.47491556141362551</v>
      </c>
      <c r="AZ117" s="4">
        <v>19</v>
      </c>
      <c r="BA117" s="892">
        <v>1.0555555555555556</v>
      </c>
      <c r="BB117" s="4">
        <v>5784</v>
      </c>
      <c r="BC117" s="892">
        <v>0.47577527350497656</v>
      </c>
      <c r="BD117" s="4">
        <v>37</v>
      </c>
      <c r="BE117" s="892">
        <v>6.3969571230982018E-3</v>
      </c>
      <c r="BF117" s="4">
        <v>19</v>
      </c>
      <c r="BG117" s="4">
        <v>5</v>
      </c>
      <c r="BH117" s="4">
        <v>24</v>
      </c>
      <c r="BI117" s="892">
        <v>0.64864864864864868</v>
      </c>
      <c r="BJ117" s="4">
        <v>12</v>
      </c>
      <c r="BK117" s="892">
        <v>2.0746887966804979E-3</v>
      </c>
      <c r="BL117" s="4">
        <v>123</v>
      </c>
      <c r="BM117" s="892">
        <v>2.1265560165975105E-2</v>
      </c>
      <c r="BN117" s="4">
        <v>135</v>
      </c>
      <c r="BO117" s="892">
        <v>2.3340248962655602E-2</v>
      </c>
      <c r="BP117" s="4">
        <v>1</v>
      </c>
      <c r="BQ117" s="892">
        <v>0.33333333333333331</v>
      </c>
      <c r="BR117" s="4">
        <v>1</v>
      </c>
      <c r="BS117" s="892">
        <v>1</v>
      </c>
    </row>
    <row r="118" spans="1:71" s="4" customFormat="1" x14ac:dyDescent="0.2">
      <c r="A118" s="691" t="s">
        <v>146</v>
      </c>
      <c r="B118" s="691" t="s">
        <v>149</v>
      </c>
      <c r="C118" s="691" t="s">
        <v>515</v>
      </c>
      <c r="D118" s="691" t="s">
        <v>504</v>
      </c>
      <c r="E118" s="691" t="s">
        <v>505</v>
      </c>
      <c r="F118" s="591" t="s">
        <v>928</v>
      </c>
      <c r="G118" s="591" t="s">
        <v>1109</v>
      </c>
      <c r="H118" s="591" t="s">
        <v>934</v>
      </c>
      <c r="I118" s="600"/>
      <c r="J118" s="692"/>
      <c r="K118" s="692"/>
      <c r="L118" s="693"/>
      <c r="M118" s="692"/>
      <c r="N118" s="692"/>
      <c r="O118" s="692"/>
      <c r="P118" s="692"/>
      <c r="Q118" s="692"/>
      <c r="R118" s="692"/>
      <c r="S118" s="692"/>
      <c r="T118" s="692"/>
      <c r="U118" s="633" t="s">
        <v>1092</v>
      </c>
      <c r="V118" s="694">
        <v>13</v>
      </c>
      <c r="W118" s="600">
        <v>1</v>
      </c>
      <c r="X118" s="600">
        <v>27</v>
      </c>
      <c r="Y118" s="4">
        <v>2.0769230769230771</v>
      </c>
      <c r="Z118" s="4">
        <v>2481.9230769230771</v>
      </c>
      <c r="AA118" s="4">
        <v>1355.3076923076924</v>
      </c>
      <c r="AB118" s="4">
        <v>10</v>
      </c>
      <c r="AC118" s="892">
        <v>0.37037037037037035</v>
      </c>
      <c r="AD118" s="4">
        <v>0</v>
      </c>
      <c r="AG118" s="4">
        <v>9</v>
      </c>
      <c r="AH118" s="892">
        <v>0.69230769230769229</v>
      </c>
      <c r="AI118" s="4">
        <v>10</v>
      </c>
      <c r="AJ118" s="892">
        <v>0.7142857142857143</v>
      </c>
      <c r="AK118" s="4">
        <v>2</v>
      </c>
      <c r="AL118" s="892">
        <v>7.407407407407407E-2</v>
      </c>
      <c r="AM118" s="4">
        <v>1</v>
      </c>
      <c r="AN118" s="892">
        <v>7.6923076923076927E-2</v>
      </c>
      <c r="AO118" s="4">
        <v>32028</v>
      </c>
      <c r="AP118" s="4">
        <v>237</v>
      </c>
      <c r="AQ118" s="892">
        <v>7.3454207345420731E-3</v>
      </c>
      <c r="AR118" s="4">
        <v>32265</v>
      </c>
      <c r="AS118" s="4">
        <v>46090</v>
      </c>
      <c r="AT118" s="892">
        <v>0.70004339336081578</v>
      </c>
      <c r="AU118" s="4">
        <v>32028</v>
      </c>
      <c r="AV118" s="4">
        <v>237</v>
      </c>
      <c r="AW118" s="4">
        <v>32265</v>
      </c>
      <c r="AX118" s="4">
        <v>17404</v>
      </c>
      <c r="AY118" s="892">
        <v>0.5433995254152616</v>
      </c>
      <c r="AZ118" s="4">
        <v>215</v>
      </c>
      <c r="BA118" s="892">
        <v>0.90717299578059074</v>
      </c>
      <c r="BB118" s="4">
        <v>17619</v>
      </c>
      <c r="BC118" s="892">
        <v>0.54607159460715948</v>
      </c>
      <c r="BD118" s="4">
        <v>230</v>
      </c>
      <c r="BE118" s="892">
        <v>1.3054089335376582E-2</v>
      </c>
      <c r="BF118" s="4">
        <v>99</v>
      </c>
      <c r="BG118" s="4">
        <v>33</v>
      </c>
      <c r="BH118" s="4">
        <v>132</v>
      </c>
      <c r="BI118" s="892">
        <v>0.57391304347826089</v>
      </c>
      <c r="BJ118" s="4">
        <v>46</v>
      </c>
      <c r="BK118" s="892">
        <v>2.6108178670753166E-3</v>
      </c>
      <c r="BL118" s="4">
        <v>213</v>
      </c>
      <c r="BM118" s="892">
        <v>1.2089221862761792E-2</v>
      </c>
      <c r="BN118" s="4">
        <v>259</v>
      </c>
      <c r="BO118" s="892">
        <v>1.4700039729837107E-2</v>
      </c>
      <c r="BP118" s="4">
        <v>7</v>
      </c>
      <c r="BQ118" s="892">
        <v>0.25925925925925924</v>
      </c>
      <c r="BR118" s="4">
        <v>3</v>
      </c>
      <c r="BS118" s="892">
        <v>0.23076923076923078</v>
      </c>
    </row>
    <row r="119" spans="1:71" s="4" customFormat="1" x14ac:dyDescent="0.2">
      <c r="A119" s="691" t="s">
        <v>146</v>
      </c>
      <c r="B119" s="691" t="s">
        <v>149</v>
      </c>
      <c r="C119" s="691" t="s">
        <v>509</v>
      </c>
      <c r="D119" s="691" t="s">
        <v>504</v>
      </c>
      <c r="E119" s="691" t="s">
        <v>505</v>
      </c>
      <c r="F119" s="591" t="s">
        <v>928</v>
      </c>
      <c r="G119" s="591" t="s">
        <v>1109</v>
      </c>
      <c r="H119" s="591" t="s">
        <v>934</v>
      </c>
      <c r="I119" s="591"/>
      <c r="J119" s="692" t="s">
        <v>1211</v>
      </c>
      <c r="K119" s="692"/>
      <c r="L119" s="693">
        <v>0.56666666666666665</v>
      </c>
      <c r="M119" s="692" t="s">
        <v>1213</v>
      </c>
      <c r="N119" s="696" t="s">
        <v>1378</v>
      </c>
      <c r="O119" s="692" t="s">
        <v>1211</v>
      </c>
      <c r="P119" s="692"/>
      <c r="Q119" s="692" t="s">
        <v>1217</v>
      </c>
      <c r="R119" s="696">
        <v>32265</v>
      </c>
      <c r="S119" s="696">
        <v>368</v>
      </c>
      <c r="T119" s="696">
        <v>123</v>
      </c>
      <c r="U119" s="633"/>
      <c r="V119" s="694">
        <v>1</v>
      </c>
      <c r="W119" s="600">
        <v>0</v>
      </c>
      <c r="X119" s="600">
        <v>4</v>
      </c>
      <c r="Y119" s="4">
        <v>4</v>
      </c>
      <c r="Z119" s="4">
        <v>32265</v>
      </c>
      <c r="AA119" s="4">
        <v>17365</v>
      </c>
      <c r="AB119" s="4">
        <v>2</v>
      </c>
      <c r="AC119" s="892">
        <v>0.5</v>
      </c>
      <c r="AD119" s="4">
        <v>0</v>
      </c>
      <c r="AE119" s="4" t="s">
        <v>1215</v>
      </c>
      <c r="AF119" s="4" t="s">
        <v>435</v>
      </c>
      <c r="AG119" s="4">
        <v>0</v>
      </c>
      <c r="AH119" s="892">
        <v>0</v>
      </c>
      <c r="AI119" s="4">
        <v>1</v>
      </c>
      <c r="AJ119" s="892"/>
      <c r="AL119" s="892"/>
      <c r="AN119" s="892"/>
      <c r="AO119" s="4">
        <v>32028</v>
      </c>
      <c r="AP119" s="4">
        <v>237</v>
      </c>
      <c r="AQ119" s="892">
        <v>7.3454207345420731E-3</v>
      </c>
      <c r="AR119" s="4">
        <v>32265</v>
      </c>
      <c r="AS119" s="4">
        <v>46090</v>
      </c>
      <c r="AT119" s="892">
        <v>0.70004339336081578</v>
      </c>
      <c r="AU119" s="4">
        <v>32028</v>
      </c>
      <c r="AV119" s="4">
        <v>237</v>
      </c>
      <c r="AW119" s="4">
        <v>32265</v>
      </c>
      <c r="AX119" s="4">
        <v>17157</v>
      </c>
      <c r="AY119" s="892">
        <v>0.53568752341701009</v>
      </c>
      <c r="AZ119" s="4">
        <v>208</v>
      </c>
      <c r="BA119" s="892">
        <v>0.87763713080168781</v>
      </c>
      <c r="BB119" s="4">
        <v>17365</v>
      </c>
      <c r="BC119" s="892">
        <v>0.53819928715326204</v>
      </c>
      <c r="BD119" s="4">
        <v>230</v>
      </c>
      <c r="BE119" s="892">
        <v>1.3245033112582781E-2</v>
      </c>
      <c r="BF119" s="4">
        <v>99</v>
      </c>
      <c r="BG119" s="4">
        <v>31</v>
      </c>
      <c r="BH119" s="4">
        <v>130</v>
      </c>
      <c r="BI119" s="892">
        <v>0.56521739130434778</v>
      </c>
      <c r="BJ119" s="4">
        <v>19</v>
      </c>
      <c r="BK119" s="892">
        <v>1.0941549093003166E-3</v>
      </c>
      <c r="BL119" s="4">
        <v>225</v>
      </c>
      <c r="BM119" s="892">
        <v>1.295709761013533E-2</v>
      </c>
      <c r="BN119" s="4">
        <v>244</v>
      </c>
      <c r="BO119" s="892">
        <v>1.4051252519435646E-2</v>
      </c>
      <c r="BP119" s="4">
        <v>0</v>
      </c>
      <c r="BQ119" s="892">
        <v>0</v>
      </c>
      <c r="BR119" s="4">
        <v>0</v>
      </c>
      <c r="BS119" s="892">
        <v>0</v>
      </c>
    </row>
    <row r="120" spans="1:71" s="4" customFormat="1" x14ac:dyDescent="0.2">
      <c r="A120" s="691" t="s">
        <v>155</v>
      </c>
      <c r="B120" s="691" t="s">
        <v>157</v>
      </c>
      <c r="C120" s="691" t="s">
        <v>515</v>
      </c>
      <c r="D120" s="691" t="s">
        <v>504</v>
      </c>
      <c r="E120" s="691" t="s">
        <v>519</v>
      </c>
      <c r="F120" s="591" t="s">
        <v>321</v>
      </c>
      <c r="G120" s="591" t="s">
        <v>1109</v>
      </c>
      <c r="H120" s="591" t="s">
        <v>934</v>
      </c>
      <c r="I120" s="600"/>
      <c r="J120" s="692"/>
      <c r="K120" s="692"/>
      <c r="L120" s="693"/>
      <c r="M120" s="692"/>
      <c r="N120" s="692"/>
      <c r="O120" s="692"/>
      <c r="P120" s="692"/>
      <c r="Q120" s="692"/>
      <c r="R120" s="692"/>
      <c r="S120" s="692"/>
      <c r="T120" s="692"/>
      <c r="U120" s="633" t="s">
        <v>1095</v>
      </c>
      <c r="V120" s="694">
        <v>10</v>
      </c>
      <c r="W120" s="600">
        <v>0</v>
      </c>
      <c r="X120" s="600">
        <v>21</v>
      </c>
      <c r="Y120" s="4">
        <v>2.1</v>
      </c>
      <c r="Z120" s="4">
        <v>2289.9</v>
      </c>
      <c r="AA120" s="4">
        <v>1152.0999999999999</v>
      </c>
      <c r="AB120" s="4">
        <v>10</v>
      </c>
      <c r="AC120" s="892">
        <v>0.47619047619047616</v>
      </c>
      <c r="AD120" s="4">
        <v>1</v>
      </c>
      <c r="AG120" s="4">
        <v>8</v>
      </c>
      <c r="AH120" s="892">
        <v>0.8</v>
      </c>
      <c r="AI120" s="4">
        <v>8</v>
      </c>
      <c r="AJ120" s="892">
        <v>0.72727272727272729</v>
      </c>
      <c r="AK120" s="4">
        <v>0</v>
      </c>
      <c r="AL120" s="892">
        <v>0</v>
      </c>
      <c r="AM120" s="4">
        <v>0</v>
      </c>
      <c r="AN120" s="892">
        <v>0</v>
      </c>
      <c r="AO120" s="4">
        <v>22036</v>
      </c>
      <c r="AP120" s="4">
        <v>863</v>
      </c>
      <c r="AQ120" s="892">
        <v>3.768723525044762E-2</v>
      </c>
      <c r="AR120" s="4">
        <v>22899</v>
      </c>
      <c r="AS120" s="4">
        <v>33450</v>
      </c>
      <c r="AT120" s="892">
        <v>0.68457399103139016</v>
      </c>
      <c r="AU120" s="4">
        <v>22036</v>
      </c>
      <c r="AV120" s="4">
        <v>863</v>
      </c>
      <c r="AW120" s="4">
        <v>22899</v>
      </c>
      <c r="AX120" s="4">
        <v>10877</v>
      </c>
      <c r="AY120" s="892">
        <v>0.49360137956071881</v>
      </c>
      <c r="AZ120" s="4">
        <v>644</v>
      </c>
      <c r="BA120" s="892">
        <v>0.74623406720741603</v>
      </c>
      <c r="BB120" s="4">
        <v>11521</v>
      </c>
      <c r="BC120" s="892">
        <v>0.50312240709201272</v>
      </c>
      <c r="BD120" s="4">
        <v>91</v>
      </c>
      <c r="BE120" s="892">
        <v>7.8986199114660181E-3</v>
      </c>
      <c r="BF120" s="4">
        <v>69</v>
      </c>
      <c r="BG120" s="4">
        <v>12</v>
      </c>
      <c r="BH120" s="4">
        <v>81</v>
      </c>
      <c r="BI120" s="892">
        <v>0.89010989010989006</v>
      </c>
      <c r="BJ120" s="4">
        <v>23</v>
      </c>
      <c r="BK120" s="892">
        <v>1.996354483117785E-3</v>
      </c>
      <c r="BL120" s="4">
        <v>194</v>
      </c>
      <c r="BM120" s="892">
        <v>1.683881607499349E-2</v>
      </c>
      <c r="BN120" s="4">
        <v>217</v>
      </c>
      <c r="BO120" s="892">
        <v>1.8835170558111274E-2</v>
      </c>
      <c r="BP120" s="4">
        <v>6</v>
      </c>
      <c r="BQ120" s="892">
        <v>0.2857142857142857</v>
      </c>
      <c r="BR120" s="4">
        <v>4</v>
      </c>
      <c r="BS120" s="892">
        <v>0.4</v>
      </c>
    </row>
    <row r="121" spans="1:71" s="4" customFormat="1" x14ac:dyDescent="0.2">
      <c r="A121" s="691" t="s">
        <v>155</v>
      </c>
      <c r="B121" s="691" t="s">
        <v>157</v>
      </c>
      <c r="C121" s="691" t="s">
        <v>509</v>
      </c>
      <c r="D121" s="691" t="s">
        <v>504</v>
      </c>
      <c r="E121" s="691" t="s">
        <v>519</v>
      </c>
      <c r="F121" s="591" t="s">
        <v>321</v>
      </c>
      <c r="G121" s="591" t="s">
        <v>1109</v>
      </c>
      <c r="H121" s="591" t="s">
        <v>934</v>
      </c>
      <c r="I121" s="600"/>
      <c r="J121" s="692" t="s">
        <v>1211</v>
      </c>
      <c r="K121" s="692"/>
      <c r="L121" s="693">
        <v>0.58333333333333337</v>
      </c>
      <c r="M121" s="692" t="s">
        <v>1211</v>
      </c>
      <c r="N121" s="692"/>
      <c r="O121" s="692" t="s">
        <v>1211</v>
      </c>
      <c r="P121" s="692"/>
      <c r="Q121" s="692" t="s">
        <v>913</v>
      </c>
      <c r="R121" s="700">
        <v>22899</v>
      </c>
      <c r="S121" s="696">
        <v>335</v>
      </c>
      <c r="T121" s="696">
        <v>10</v>
      </c>
      <c r="U121" s="633"/>
      <c r="V121" s="694">
        <v>1</v>
      </c>
      <c r="W121" s="600">
        <v>0</v>
      </c>
      <c r="X121" s="600">
        <v>3</v>
      </c>
      <c r="Y121" s="4">
        <v>3</v>
      </c>
      <c r="Z121" s="4">
        <v>22899</v>
      </c>
      <c r="AA121" s="4">
        <v>11521</v>
      </c>
      <c r="AB121" s="4">
        <v>2</v>
      </c>
      <c r="AC121" s="892">
        <v>0.66666666666666663</v>
      </c>
      <c r="AD121" s="4">
        <v>1</v>
      </c>
      <c r="AE121" s="4" t="s">
        <v>519</v>
      </c>
      <c r="AF121" s="4" t="s">
        <v>435</v>
      </c>
      <c r="AG121" s="4">
        <v>0</v>
      </c>
      <c r="AH121" s="892">
        <v>0</v>
      </c>
      <c r="AI121" s="4">
        <v>0</v>
      </c>
      <c r="AJ121" s="892"/>
      <c r="AL121" s="892"/>
      <c r="AN121" s="892"/>
      <c r="AO121" s="4">
        <v>22036</v>
      </c>
      <c r="AP121" s="4">
        <v>863</v>
      </c>
      <c r="AQ121" s="892">
        <v>3.768723525044762E-2</v>
      </c>
      <c r="AR121" s="4">
        <v>22899</v>
      </c>
      <c r="AS121" s="4">
        <v>33450</v>
      </c>
      <c r="AT121" s="892">
        <v>0.68457399103139016</v>
      </c>
      <c r="AU121" s="4">
        <v>22036</v>
      </c>
      <c r="AV121" s="4">
        <v>863</v>
      </c>
      <c r="AW121" s="4">
        <v>22899</v>
      </c>
      <c r="AX121" s="4">
        <v>10877</v>
      </c>
      <c r="AY121" s="892">
        <v>0.49360137956071881</v>
      </c>
      <c r="AZ121" s="4">
        <v>644</v>
      </c>
      <c r="BA121" s="892">
        <v>0.74623406720741603</v>
      </c>
      <c r="BB121" s="4">
        <v>11521</v>
      </c>
      <c r="BC121" s="892">
        <v>0.50312240709201272</v>
      </c>
      <c r="BD121" s="4">
        <v>91</v>
      </c>
      <c r="BE121" s="892">
        <v>7.8986199114660181E-3</v>
      </c>
      <c r="BF121" s="4">
        <v>69</v>
      </c>
      <c r="BG121" s="4">
        <v>12</v>
      </c>
      <c r="BH121" s="4">
        <v>81</v>
      </c>
      <c r="BI121" s="892">
        <v>0.89010989010989006</v>
      </c>
      <c r="BJ121" s="4">
        <v>21</v>
      </c>
      <c r="BK121" s="892">
        <v>1.8227584411075427E-3</v>
      </c>
      <c r="BL121" s="4">
        <v>385</v>
      </c>
      <c r="BM121" s="892">
        <v>3.3417238086971619E-2</v>
      </c>
      <c r="BN121" s="4">
        <v>406</v>
      </c>
      <c r="BO121" s="892">
        <v>3.5239996528079159E-2</v>
      </c>
      <c r="BP121" s="4">
        <v>0</v>
      </c>
      <c r="BQ121" s="892">
        <v>0</v>
      </c>
      <c r="BR121" s="4">
        <v>0</v>
      </c>
      <c r="BS121" s="892">
        <v>0</v>
      </c>
    </row>
    <row r="122" spans="1:71" s="4" customFormat="1" x14ac:dyDescent="0.2">
      <c r="A122" s="691" t="s">
        <v>161</v>
      </c>
      <c r="B122" s="691" t="s">
        <v>162</v>
      </c>
      <c r="C122" s="691" t="s">
        <v>527</v>
      </c>
      <c r="D122" s="691" t="s">
        <v>504</v>
      </c>
      <c r="E122" s="691" t="s">
        <v>519</v>
      </c>
      <c r="F122" s="591" t="s">
        <v>920</v>
      </c>
      <c r="G122" s="591" t="s">
        <v>1110</v>
      </c>
      <c r="H122" s="591" t="s">
        <v>935</v>
      </c>
      <c r="I122" s="691" t="s">
        <v>936</v>
      </c>
      <c r="J122" s="692"/>
      <c r="K122" s="692"/>
      <c r="L122" s="693"/>
      <c r="M122" s="692"/>
      <c r="N122" s="692"/>
      <c r="O122" s="692"/>
      <c r="P122" s="692"/>
      <c r="Q122" s="692"/>
      <c r="R122" s="692"/>
      <c r="S122" s="692"/>
      <c r="T122" s="692"/>
      <c r="U122" s="633" t="s">
        <v>1099</v>
      </c>
      <c r="V122" s="634">
        <v>10</v>
      </c>
      <c r="W122" s="600">
        <v>0</v>
      </c>
      <c r="X122" s="600">
        <v>41</v>
      </c>
      <c r="Y122" s="4">
        <v>4.0999999999999996</v>
      </c>
      <c r="Z122" s="4">
        <v>7653.1</v>
      </c>
      <c r="AA122" s="4">
        <v>3380.8</v>
      </c>
      <c r="AB122" s="4">
        <v>10</v>
      </c>
      <c r="AC122" s="892">
        <v>0.24390243902439024</v>
      </c>
      <c r="AD122" s="4">
        <v>5</v>
      </c>
      <c r="AG122" s="4">
        <v>5</v>
      </c>
      <c r="AH122" s="892">
        <v>0.5</v>
      </c>
      <c r="AI122" s="4">
        <v>6</v>
      </c>
      <c r="AJ122" s="892">
        <v>0.54545454545454541</v>
      </c>
      <c r="AK122" s="4">
        <v>0</v>
      </c>
      <c r="AL122" s="892">
        <v>0</v>
      </c>
      <c r="AM122" s="4">
        <v>0</v>
      </c>
      <c r="AN122" s="892">
        <v>0</v>
      </c>
      <c r="AO122" s="4">
        <v>76417</v>
      </c>
      <c r="AP122" s="4">
        <v>114</v>
      </c>
      <c r="AQ122" s="892">
        <v>1.4895924527315728E-3</v>
      </c>
      <c r="AR122" s="4">
        <v>76531</v>
      </c>
      <c r="AS122" s="4">
        <v>108900</v>
      </c>
      <c r="AT122" s="892">
        <v>0.70276400367309455</v>
      </c>
      <c r="AU122" s="4">
        <v>76417</v>
      </c>
      <c r="AV122" s="4">
        <v>114</v>
      </c>
      <c r="AW122" s="4">
        <v>76531</v>
      </c>
      <c r="AX122" s="4">
        <v>33715</v>
      </c>
      <c r="AY122" s="892">
        <v>0.44119763926874911</v>
      </c>
      <c r="AZ122" s="4">
        <v>93</v>
      </c>
      <c r="BA122" s="892">
        <v>0.81578947368421051</v>
      </c>
      <c r="BB122" s="4">
        <v>33808</v>
      </c>
      <c r="BC122" s="892">
        <v>0.44175562843814925</v>
      </c>
      <c r="BD122" s="4">
        <v>245</v>
      </c>
      <c r="BE122" s="892">
        <v>7.2468054898248936E-3</v>
      </c>
      <c r="BF122" s="4">
        <v>209</v>
      </c>
      <c r="BG122" s="4">
        <v>10</v>
      </c>
      <c r="BH122" s="4">
        <v>219</v>
      </c>
      <c r="BI122" s="892">
        <v>0.89387755102040811</v>
      </c>
      <c r="BJ122" s="4">
        <v>236</v>
      </c>
      <c r="BK122" s="892">
        <v>6.9805963085660195E-3</v>
      </c>
      <c r="BL122" s="4">
        <v>2246</v>
      </c>
      <c r="BM122" s="892">
        <v>6.6433980123047798E-2</v>
      </c>
      <c r="BN122" s="4">
        <v>2482</v>
      </c>
      <c r="BO122" s="892">
        <v>7.3414576431613823E-2</v>
      </c>
      <c r="BP122" s="4">
        <v>9</v>
      </c>
      <c r="BQ122" s="892">
        <v>0.21951219512195122</v>
      </c>
      <c r="BR122" s="4">
        <v>1</v>
      </c>
      <c r="BS122" s="892">
        <v>0.1</v>
      </c>
    </row>
    <row r="123" spans="1:71" s="4" customFormat="1" x14ac:dyDescent="0.2">
      <c r="A123" s="691" t="s">
        <v>161</v>
      </c>
      <c r="B123" s="691" t="s">
        <v>162</v>
      </c>
      <c r="C123" s="691" t="s">
        <v>509</v>
      </c>
      <c r="D123" s="691" t="s">
        <v>504</v>
      </c>
      <c r="E123" s="691" t="s">
        <v>519</v>
      </c>
      <c r="F123" s="591" t="s">
        <v>920</v>
      </c>
      <c r="G123" s="591" t="s">
        <v>1110</v>
      </c>
      <c r="H123" s="591" t="s">
        <v>935</v>
      </c>
      <c r="I123" s="691" t="s">
        <v>936</v>
      </c>
      <c r="J123" s="692" t="s">
        <v>1213</v>
      </c>
      <c r="K123" s="699" t="s">
        <v>1379</v>
      </c>
      <c r="L123" s="699" t="s">
        <v>1307</v>
      </c>
      <c r="M123" s="692" t="s">
        <v>1211</v>
      </c>
      <c r="N123" s="692"/>
      <c r="O123" s="692" t="s">
        <v>1211</v>
      </c>
      <c r="P123" s="692"/>
      <c r="Q123" s="692" t="s">
        <v>1214</v>
      </c>
      <c r="R123" s="696">
        <v>76417</v>
      </c>
      <c r="S123" s="696">
        <v>823</v>
      </c>
      <c r="T123" s="696">
        <v>265</v>
      </c>
      <c r="U123" s="633"/>
      <c r="V123" s="634">
        <v>1</v>
      </c>
      <c r="W123" s="600">
        <v>0</v>
      </c>
      <c r="X123" s="600">
        <v>7</v>
      </c>
      <c r="Y123" s="4">
        <v>7</v>
      </c>
      <c r="Z123" s="4">
        <v>76531</v>
      </c>
      <c r="AA123" s="4">
        <v>33808</v>
      </c>
      <c r="AB123" s="4">
        <v>3</v>
      </c>
      <c r="AC123" s="892">
        <v>0.42857142857142855</v>
      </c>
      <c r="AD123" s="4">
        <v>5</v>
      </c>
      <c r="AE123" s="4" t="s">
        <v>1215</v>
      </c>
      <c r="AF123" s="4" t="s">
        <v>434</v>
      </c>
      <c r="AG123" s="4">
        <v>1</v>
      </c>
      <c r="AH123" s="892">
        <v>1</v>
      </c>
      <c r="AI123" s="4">
        <v>1</v>
      </c>
      <c r="AJ123" s="892"/>
      <c r="AL123" s="892"/>
      <c r="AN123" s="892"/>
      <c r="AO123" s="4">
        <v>76417</v>
      </c>
      <c r="AP123" s="4">
        <v>114</v>
      </c>
      <c r="AQ123" s="892">
        <v>1.4895924527315728E-3</v>
      </c>
      <c r="AR123" s="4">
        <v>76531</v>
      </c>
      <c r="AS123" s="4">
        <v>108900</v>
      </c>
      <c r="AT123" s="892">
        <v>0.70276400367309455</v>
      </c>
      <c r="AU123" s="4">
        <v>76417</v>
      </c>
      <c r="AV123" s="4">
        <v>114</v>
      </c>
      <c r="AW123" s="4">
        <v>76531</v>
      </c>
      <c r="AX123" s="4">
        <v>33715</v>
      </c>
      <c r="AY123" s="892">
        <v>0.44119763926874911</v>
      </c>
      <c r="AZ123" s="4">
        <v>93</v>
      </c>
      <c r="BA123" s="892">
        <v>0.81578947368421051</v>
      </c>
      <c r="BB123" s="4">
        <v>33808</v>
      </c>
      <c r="BC123" s="892">
        <v>0.44175562843814925</v>
      </c>
      <c r="BD123" s="4">
        <v>245</v>
      </c>
      <c r="BE123" s="892">
        <v>7.2468054898248936E-3</v>
      </c>
      <c r="BF123" s="4">
        <v>209</v>
      </c>
      <c r="BG123" s="4">
        <v>10</v>
      </c>
      <c r="BH123" s="4">
        <v>219</v>
      </c>
      <c r="BI123" s="892">
        <v>0.89387755102040811</v>
      </c>
      <c r="BJ123" s="4">
        <v>73</v>
      </c>
      <c r="BK123" s="892">
        <v>2.1592522479886417E-3</v>
      </c>
      <c r="BL123" s="4">
        <v>624</v>
      </c>
      <c r="BM123" s="892">
        <v>1.8457169900615238E-2</v>
      </c>
      <c r="BN123" s="4">
        <v>697</v>
      </c>
      <c r="BO123" s="892">
        <v>2.0616422148603882E-2</v>
      </c>
      <c r="BP123" s="4">
        <v>0</v>
      </c>
      <c r="BQ123" s="892">
        <v>0</v>
      </c>
      <c r="BR123" s="4">
        <v>0</v>
      </c>
      <c r="BS123" s="892">
        <v>0</v>
      </c>
    </row>
    <row r="124" spans="1:71" s="4" customFormat="1" x14ac:dyDescent="0.2">
      <c r="A124" s="691" t="s">
        <v>166</v>
      </c>
      <c r="B124" s="691" t="s">
        <v>172</v>
      </c>
      <c r="C124" s="691" t="s">
        <v>515</v>
      </c>
      <c r="D124" s="691" t="s">
        <v>518</v>
      </c>
      <c r="E124" s="691" t="s">
        <v>519</v>
      </c>
      <c r="F124" s="591" t="s">
        <v>321</v>
      </c>
      <c r="G124" s="591" t="s">
        <v>1109</v>
      </c>
      <c r="H124" s="591" t="s">
        <v>934</v>
      </c>
      <c r="I124" s="600"/>
      <c r="J124" s="692"/>
      <c r="K124" s="692"/>
      <c r="L124" s="693"/>
      <c r="M124" s="692"/>
      <c r="N124" s="692"/>
      <c r="O124" s="692"/>
      <c r="P124" s="692"/>
      <c r="Q124" s="692"/>
      <c r="R124" s="692"/>
      <c r="S124" s="692"/>
      <c r="T124" s="692"/>
      <c r="U124" s="633" t="s">
        <v>1095</v>
      </c>
      <c r="V124" s="694">
        <v>8</v>
      </c>
      <c r="W124" s="600">
        <v>0</v>
      </c>
      <c r="X124" s="600">
        <v>21</v>
      </c>
      <c r="Y124" s="4">
        <v>2.625</v>
      </c>
      <c r="Z124" s="4">
        <v>2682.375</v>
      </c>
      <c r="AA124" s="4">
        <v>1420.25</v>
      </c>
      <c r="AB124" s="4">
        <v>7</v>
      </c>
      <c r="AC124" s="892">
        <v>0.33333333333333331</v>
      </c>
      <c r="AD124" s="4">
        <v>2</v>
      </c>
      <c r="AG124" s="4">
        <v>5</v>
      </c>
      <c r="AH124" s="892">
        <v>0.625</v>
      </c>
      <c r="AI124" s="4">
        <v>6</v>
      </c>
      <c r="AJ124" s="892">
        <v>0.66666666666666663</v>
      </c>
      <c r="AK124" s="4">
        <v>2</v>
      </c>
      <c r="AL124" s="892">
        <v>9.5238095238095233E-2</v>
      </c>
      <c r="AM124" s="4">
        <v>0</v>
      </c>
      <c r="AN124" s="892">
        <v>0</v>
      </c>
      <c r="AO124" s="4">
        <v>19914</v>
      </c>
      <c r="AP124" s="4">
        <v>1545</v>
      </c>
      <c r="AQ124" s="892">
        <v>7.199776317628967E-2</v>
      </c>
      <c r="AR124" s="4">
        <v>21459</v>
      </c>
      <c r="AS124" s="4">
        <v>26720</v>
      </c>
      <c r="AT124" s="892">
        <v>0.80310628742514967</v>
      </c>
      <c r="AU124" s="4">
        <v>19914</v>
      </c>
      <c r="AV124" s="4">
        <v>1545</v>
      </c>
      <c r="AW124" s="4">
        <v>21459</v>
      </c>
      <c r="AX124" s="4">
        <v>10143</v>
      </c>
      <c r="AY124" s="892">
        <v>0.50934016269960836</v>
      </c>
      <c r="AZ124" s="4">
        <v>1219</v>
      </c>
      <c r="BA124" s="892">
        <v>0.78899676375404526</v>
      </c>
      <c r="BB124" s="4">
        <v>11362</v>
      </c>
      <c r="BC124" s="892">
        <v>0.52947481243301175</v>
      </c>
      <c r="BD124" s="4">
        <v>107</v>
      </c>
      <c r="BE124" s="892">
        <v>9.4173560992782956E-3</v>
      </c>
      <c r="BF124" s="4">
        <v>38</v>
      </c>
      <c r="BG124" s="4">
        <v>23</v>
      </c>
      <c r="BH124" s="4">
        <v>61</v>
      </c>
      <c r="BI124" s="892">
        <v>0.57009345794392519</v>
      </c>
      <c r="BJ124" s="4">
        <v>117</v>
      </c>
      <c r="BK124" s="892">
        <v>1.0297482837528604E-2</v>
      </c>
      <c r="BL124" s="4">
        <v>302</v>
      </c>
      <c r="BM124" s="892">
        <v>2.6579827495159303E-2</v>
      </c>
      <c r="BN124" s="4">
        <v>419</v>
      </c>
      <c r="BO124" s="892">
        <v>3.6877310332687908E-2</v>
      </c>
      <c r="BP124" s="4">
        <v>4</v>
      </c>
      <c r="BQ124" s="892">
        <v>0.19047619047619047</v>
      </c>
      <c r="BR124" s="4">
        <v>0</v>
      </c>
      <c r="BS124" s="892">
        <v>0</v>
      </c>
    </row>
    <row r="125" spans="1:71" s="4" customFormat="1" x14ac:dyDescent="0.2">
      <c r="A125" s="691" t="s">
        <v>166</v>
      </c>
      <c r="B125" s="691" t="s">
        <v>172</v>
      </c>
      <c r="C125" s="691" t="s">
        <v>509</v>
      </c>
      <c r="D125" s="691" t="s">
        <v>518</v>
      </c>
      <c r="E125" s="691" t="s">
        <v>519</v>
      </c>
      <c r="F125" s="591" t="s">
        <v>321</v>
      </c>
      <c r="G125" s="591" t="s">
        <v>1109</v>
      </c>
      <c r="H125" s="591" t="s">
        <v>934</v>
      </c>
      <c r="I125" s="600"/>
      <c r="J125" s="692" t="s">
        <v>1211</v>
      </c>
      <c r="K125" s="692"/>
      <c r="L125" s="693">
        <v>0.80625000000000002</v>
      </c>
      <c r="M125" s="692" t="s">
        <v>1211</v>
      </c>
      <c r="N125" s="692"/>
      <c r="O125" s="692" t="s">
        <v>1211</v>
      </c>
      <c r="P125" s="692"/>
      <c r="Q125" s="692" t="s">
        <v>1217</v>
      </c>
      <c r="R125" s="696">
        <v>21472</v>
      </c>
      <c r="S125" s="696">
        <v>171</v>
      </c>
      <c r="T125" s="696" t="s">
        <v>438</v>
      </c>
      <c r="U125" s="633"/>
      <c r="V125" s="694">
        <v>1</v>
      </c>
      <c r="W125" s="600">
        <v>0</v>
      </c>
      <c r="X125" s="600">
        <v>3</v>
      </c>
      <c r="Y125" s="4">
        <v>3</v>
      </c>
      <c r="Z125" s="4">
        <v>21459</v>
      </c>
      <c r="AA125" s="4">
        <v>11369</v>
      </c>
      <c r="AB125" s="4">
        <v>2</v>
      </c>
      <c r="AC125" s="892">
        <v>0.66666666666666663</v>
      </c>
      <c r="AD125" s="4">
        <v>2</v>
      </c>
      <c r="AE125" s="4" t="s">
        <v>1215</v>
      </c>
      <c r="AF125" s="4" t="s">
        <v>434</v>
      </c>
      <c r="AG125" s="4">
        <v>1</v>
      </c>
      <c r="AH125" s="892">
        <v>1</v>
      </c>
      <c r="AI125" s="4">
        <v>1</v>
      </c>
      <c r="AJ125" s="892"/>
      <c r="AL125" s="892"/>
      <c r="AN125" s="892"/>
      <c r="AO125" s="4">
        <v>19914</v>
      </c>
      <c r="AP125" s="4">
        <v>1545</v>
      </c>
      <c r="AQ125" s="892">
        <v>7.199776317628967E-2</v>
      </c>
      <c r="AR125" s="4">
        <v>21459</v>
      </c>
      <c r="AS125" s="4">
        <v>26720</v>
      </c>
      <c r="AT125" s="892">
        <v>0.80310628742514967</v>
      </c>
      <c r="AU125" s="4">
        <v>19914</v>
      </c>
      <c r="AV125" s="4">
        <v>1545</v>
      </c>
      <c r="AW125" s="4">
        <v>21459</v>
      </c>
      <c r="AX125" s="4">
        <v>10150</v>
      </c>
      <c r="AY125" s="892">
        <v>0.50969167419905592</v>
      </c>
      <c r="AZ125" s="4">
        <v>1219</v>
      </c>
      <c r="BA125" s="892">
        <v>0.78899676375404526</v>
      </c>
      <c r="BB125" s="4">
        <v>11369</v>
      </c>
      <c r="BC125" s="892">
        <v>0.52980101589076845</v>
      </c>
      <c r="BD125" s="4">
        <v>141</v>
      </c>
      <c r="BE125" s="892">
        <v>1.2402146186999736E-2</v>
      </c>
      <c r="BF125" s="4">
        <v>38</v>
      </c>
      <c r="BG125" s="4">
        <v>23</v>
      </c>
      <c r="BH125" s="4">
        <v>61</v>
      </c>
      <c r="BI125" s="892">
        <v>0.43262411347517732</v>
      </c>
      <c r="BJ125" s="4">
        <v>26</v>
      </c>
      <c r="BK125" s="892">
        <v>2.2869205734893129E-3</v>
      </c>
      <c r="BL125" s="4">
        <v>267</v>
      </c>
      <c r="BM125" s="892">
        <v>2.3484915120063329E-2</v>
      </c>
      <c r="BN125" s="4">
        <v>293</v>
      </c>
      <c r="BO125" s="892">
        <v>2.5771835693552642E-2</v>
      </c>
      <c r="BP125" s="4">
        <v>1</v>
      </c>
      <c r="BQ125" s="892">
        <v>0.33333333333333331</v>
      </c>
      <c r="BR125" s="4">
        <v>1</v>
      </c>
      <c r="BS125" s="892">
        <v>1</v>
      </c>
    </row>
    <row r="126" spans="1:71" s="4" customFormat="1" x14ac:dyDescent="0.2">
      <c r="A126" s="691" t="s">
        <v>175</v>
      </c>
      <c r="B126" s="691" t="s">
        <v>181</v>
      </c>
      <c r="C126" s="691" t="s">
        <v>515</v>
      </c>
      <c r="D126" s="691" t="s">
        <v>504</v>
      </c>
      <c r="E126" s="691" t="s">
        <v>505</v>
      </c>
      <c r="F126" s="591" t="s">
        <v>314</v>
      </c>
      <c r="G126" s="591" t="s">
        <v>1109</v>
      </c>
      <c r="H126" s="591" t="s">
        <v>934</v>
      </c>
      <c r="I126" s="600"/>
      <c r="J126" s="692"/>
      <c r="K126" s="692"/>
      <c r="L126" s="693"/>
      <c r="M126" s="692"/>
      <c r="N126" s="692"/>
      <c r="O126" s="692"/>
      <c r="P126" s="692"/>
      <c r="Q126" s="692"/>
      <c r="R126" s="692"/>
      <c r="S126" s="692"/>
      <c r="T126" s="692"/>
      <c r="U126" s="633" t="s">
        <v>1094</v>
      </c>
      <c r="V126" s="694">
        <v>10</v>
      </c>
      <c r="W126" s="600">
        <v>1</v>
      </c>
      <c r="X126" s="600">
        <v>18</v>
      </c>
      <c r="Y126" s="4">
        <v>1.8</v>
      </c>
      <c r="Z126" s="4">
        <v>3276.6</v>
      </c>
      <c r="AA126" s="4">
        <v>1630.7</v>
      </c>
      <c r="AB126" s="4">
        <v>11</v>
      </c>
      <c r="AC126" s="892">
        <v>0.61111111111111116</v>
      </c>
      <c r="AD126" s="4">
        <v>0</v>
      </c>
      <c r="AG126" s="4">
        <v>9</v>
      </c>
      <c r="AH126" s="892">
        <v>0.9</v>
      </c>
      <c r="AI126" s="4">
        <v>10</v>
      </c>
      <c r="AJ126" s="892">
        <v>0.90909090909090906</v>
      </c>
      <c r="AK126" s="4">
        <v>0</v>
      </c>
      <c r="AL126" s="892">
        <v>0</v>
      </c>
      <c r="AM126" s="4">
        <v>0</v>
      </c>
      <c r="AN126" s="892">
        <v>0</v>
      </c>
      <c r="AO126" s="4">
        <v>32744</v>
      </c>
      <c r="AP126" s="4">
        <v>22</v>
      </c>
      <c r="AQ126" s="892">
        <v>6.7142769944454617E-4</v>
      </c>
      <c r="AR126" s="4">
        <v>32766</v>
      </c>
      <c r="AS126" s="4">
        <v>43900</v>
      </c>
      <c r="AT126" s="892">
        <v>0.74637813211845105</v>
      </c>
      <c r="AU126" s="4">
        <v>29017</v>
      </c>
      <c r="AV126" s="4">
        <v>11</v>
      </c>
      <c r="AW126" s="4">
        <v>29028</v>
      </c>
      <c r="AX126" s="4">
        <v>16297</v>
      </c>
      <c r="AY126" s="892">
        <v>0.56163628217941208</v>
      </c>
      <c r="AZ126" s="4">
        <v>10</v>
      </c>
      <c r="BA126" s="892">
        <v>0.90909090909090906</v>
      </c>
      <c r="BB126" s="4">
        <v>16307</v>
      </c>
      <c r="BC126" s="892">
        <v>0.5617679481879565</v>
      </c>
      <c r="BD126" s="4">
        <v>73</v>
      </c>
      <c r="BE126" s="892">
        <v>4.4766051388974064E-3</v>
      </c>
      <c r="BF126" s="4">
        <v>67</v>
      </c>
      <c r="BG126" s="4">
        <v>0</v>
      </c>
      <c r="BH126" s="4">
        <v>67</v>
      </c>
      <c r="BI126" s="892">
        <v>0.9178082191780822</v>
      </c>
      <c r="BJ126" s="4">
        <v>29</v>
      </c>
      <c r="BK126" s="892">
        <v>1.7783773839455449E-3</v>
      </c>
      <c r="BL126" s="4">
        <v>195</v>
      </c>
      <c r="BM126" s="892">
        <v>1.1958054823082112E-2</v>
      </c>
      <c r="BN126" s="4">
        <v>224</v>
      </c>
      <c r="BO126" s="892">
        <v>1.3736432207027657E-2</v>
      </c>
      <c r="BP126" s="4">
        <v>4</v>
      </c>
      <c r="BQ126" s="892">
        <v>0.22222222222222221</v>
      </c>
      <c r="BR126" s="4">
        <v>1</v>
      </c>
      <c r="BS126" s="892">
        <v>0.1</v>
      </c>
    </row>
    <row r="127" spans="1:71" s="4" customFormat="1" x14ac:dyDescent="0.2">
      <c r="A127" s="691" t="s">
        <v>175</v>
      </c>
      <c r="B127" s="691" t="s">
        <v>181</v>
      </c>
      <c r="C127" s="691" t="s">
        <v>509</v>
      </c>
      <c r="D127" s="691" t="s">
        <v>504</v>
      </c>
      <c r="E127" s="691" t="s">
        <v>505</v>
      </c>
      <c r="F127" s="591" t="s">
        <v>314</v>
      </c>
      <c r="G127" s="591" t="s">
        <v>1109</v>
      </c>
      <c r="H127" s="591" t="s">
        <v>934</v>
      </c>
      <c r="I127" s="600"/>
      <c r="J127" s="692" t="s">
        <v>1213</v>
      </c>
      <c r="K127" s="724" t="s">
        <v>1382</v>
      </c>
      <c r="L127" s="724" t="s">
        <v>1383</v>
      </c>
      <c r="M127" s="691" t="s">
        <v>1213</v>
      </c>
      <c r="N127" s="724" t="s">
        <v>1384</v>
      </c>
      <c r="O127" s="691" t="s">
        <v>1211</v>
      </c>
      <c r="P127" s="691"/>
      <c r="Q127" s="691" t="s">
        <v>1217</v>
      </c>
      <c r="R127" s="696">
        <v>32767</v>
      </c>
      <c r="S127" s="696">
        <v>283</v>
      </c>
      <c r="T127" s="696">
        <v>10</v>
      </c>
      <c r="U127" s="633"/>
      <c r="V127" s="694">
        <v>1</v>
      </c>
      <c r="W127" s="600">
        <v>0</v>
      </c>
      <c r="X127" s="600">
        <v>3</v>
      </c>
      <c r="Y127" s="4">
        <v>3</v>
      </c>
      <c r="Z127" s="4">
        <v>32766</v>
      </c>
      <c r="AA127" s="4">
        <v>18484</v>
      </c>
      <c r="AB127" s="4">
        <v>1</v>
      </c>
      <c r="AC127" s="892">
        <v>0.33333333333333331</v>
      </c>
      <c r="AD127" s="4">
        <v>0</v>
      </c>
      <c r="AE127" s="4" t="s">
        <v>1215</v>
      </c>
      <c r="AF127" s="4" t="s">
        <v>434</v>
      </c>
      <c r="AG127" s="4">
        <v>1</v>
      </c>
      <c r="AH127" s="892">
        <v>1</v>
      </c>
      <c r="AI127" s="4">
        <v>1</v>
      </c>
      <c r="AJ127" s="892"/>
      <c r="AL127" s="892"/>
      <c r="AN127" s="892"/>
      <c r="AO127" s="4">
        <v>32744</v>
      </c>
      <c r="AP127" s="4">
        <v>22</v>
      </c>
      <c r="AQ127" s="892">
        <v>6.7142769944454617E-4</v>
      </c>
      <c r="AR127" s="4">
        <v>32766</v>
      </c>
      <c r="AS127" s="4">
        <v>43900</v>
      </c>
      <c r="AT127" s="892">
        <v>0.74637813211845105</v>
      </c>
      <c r="AU127" s="4">
        <v>32744</v>
      </c>
      <c r="AV127" s="4">
        <v>22</v>
      </c>
      <c r="AW127" s="4">
        <v>32766</v>
      </c>
      <c r="AX127" s="4">
        <v>18467</v>
      </c>
      <c r="AY127" s="892">
        <v>0.56398118739311021</v>
      </c>
      <c r="AZ127" s="4">
        <v>17</v>
      </c>
      <c r="BA127" s="892">
        <v>0.77272727272727271</v>
      </c>
      <c r="BB127" s="4">
        <v>18484</v>
      </c>
      <c r="BC127" s="892">
        <v>0.56412134529695412</v>
      </c>
      <c r="BD127" s="4">
        <v>76</v>
      </c>
      <c r="BE127" s="892">
        <v>4.1116641419606144E-3</v>
      </c>
      <c r="BF127" s="4">
        <v>70</v>
      </c>
      <c r="BG127" s="4">
        <v>0</v>
      </c>
      <c r="BH127" s="4">
        <v>70</v>
      </c>
      <c r="BI127" s="892">
        <v>0.92105263157894735</v>
      </c>
      <c r="BJ127" s="4">
        <v>30</v>
      </c>
      <c r="BK127" s="892">
        <v>1.6230253191949794E-3</v>
      </c>
      <c r="BL127" s="4">
        <v>389</v>
      </c>
      <c r="BM127" s="892">
        <v>2.1045228305561568E-2</v>
      </c>
      <c r="BN127" s="4">
        <v>419</v>
      </c>
      <c r="BO127" s="892">
        <v>2.2668253624756548E-2</v>
      </c>
      <c r="BP127" s="4">
        <v>1</v>
      </c>
      <c r="BQ127" s="892">
        <v>0.33333333333333331</v>
      </c>
      <c r="BR127" s="4">
        <v>1</v>
      </c>
      <c r="BS127" s="892">
        <v>1</v>
      </c>
    </row>
    <row r="128" spans="1:71" s="4" customFormat="1" x14ac:dyDescent="0.2">
      <c r="A128" s="691" t="s">
        <v>185</v>
      </c>
      <c r="B128" s="691" t="s">
        <v>187</v>
      </c>
      <c r="C128" s="691" t="s">
        <v>527</v>
      </c>
      <c r="D128" s="691" t="s">
        <v>504</v>
      </c>
      <c r="E128" s="691" t="s">
        <v>519</v>
      </c>
      <c r="F128" s="591" t="s">
        <v>320</v>
      </c>
      <c r="G128" s="591" t="s">
        <v>1110</v>
      </c>
      <c r="H128" s="591" t="s">
        <v>935</v>
      </c>
      <c r="I128" s="591" t="s">
        <v>505</v>
      </c>
      <c r="J128" s="692"/>
      <c r="K128" s="692"/>
      <c r="L128" s="693"/>
      <c r="M128" s="692"/>
      <c r="N128" s="692"/>
      <c r="O128" s="692"/>
      <c r="P128" s="692"/>
      <c r="Q128" s="692"/>
      <c r="R128" s="692"/>
      <c r="S128" s="692"/>
      <c r="T128" s="692"/>
      <c r="U128" s="633" t="s">
        <v>1210</v>
      </c>
      <c r="V128" s="694">
        <v>10</v>
      </c>
      <c r="W128" s="600">
        <v>0</v>
      </c>
      <c r="X128" s="600">
        <v>18</v>
      </c>
      <c r="Y128" s="4">
        <v>1.8</v>
      </c>
      <c r="Z128" s="4">
        <v>2763.2</v>
      </c>
      <c r="AA128" s="4">
        <v>1135.8</v>
      </c>
      <c r="AB128" s="4">
        <v>8</v>
      </c>
      <c r="AC128" s="892">
        <v>0.44444444444444442</v>
      </c>
      <c r="AD128" s="4">
        <v>0</v>
      </c>
      <c r="AG128" s="4">
        <v>7</v>
      </c>
      <c r="AH128" s="892">
        <v>0.7</v>
      </c>
      <c r="AI128" s="4">
        <v>7</v>
      </c>
      <c r="AJ128" s="892">
        <v>0.72727272727272729</v>
      </c>
      <c r="AK128" s="4">
        <v>0</v>
      </c>
      <c r="AL128" s="892">
        <v>0</v>
      </c>
      <c r="AM128" s="4">
        <v>0</v>
      </c>
      <c r="AN128" s="892">
        <v>0</v>
      </c>
      <c r="AO128" s="4">
        <v>27612</v>
      </c>
      <c r="AP128" s="4">
        <v>20</v>
      </c>
      <c r="AQ128" s="892">
        <v>7.2379849449913142E-4</v>
      </c>
      <c r="AR128" s="4">
        <v>27632</v>
      </c>
      <c r="AS128" s="4">
        <v>40000</v>
      </c>
      <c r="AT128" s="892">
        <v>0.69079999999999997</v>
      </c>
      <c r="AU128" s="4">
        <v>27612</v>
      </c>
      <c r="AV128" s="4">
        <v>20</v>
      </c>
      <c r="AW128" s="4">
        <v>27632</v>
      </c>
      <c r="AX128" s="4">
        <v>11356</v>
      </c>
      <c r="AY128" s="892">
        <v>0.41127046211791973</v>
      </c>
      <c r="AZ128" s="4">
        <v>2</v>
      </c>
      <c r="BA128" s="892">
        <v>0.1</v>
      </c>
      <c r="BB128" s="4">
        <v>11358</v>
      </c>
      <c r="BC128" s="892">
        <v>0.41104516502605676</v>
      </c>
      <c r="BD128" s="4">
        <v>70</v>
      </c>
      <c r="BE128" s="892">
        <v>6.1630568762106007E-3</v>
      </c>
      <c r="BH128" s="4">
        <v>70</v>
      </c>
      <c r="BI128" s="892">
        <v>1</v>
      </c>
      <c r="BJ128" s="4">
        <v>37</v>
      </c>
      <c r="BK128" s="892">
        <v>3.2576157774256032E-3</v>
      </c>
      <c r="BL128" s="4">
        <v>61</v>
      </c>
      <c r="BM128" s="892">
        <v>5.3706638492692377E-3</v>
      </c>
      <c r="BN128" s="4">
        <v>98</v>
      </c>
      <c r="BO128" s="892">
        <v>8.628279626694841E-3</v>
      </c>
      <c r="BP128" s="4">
        <v>5</v>
      </c>
      <c r="BQ128" s="892">
        <v>0.27777777777777779</v>
      </c>
      <c r="BR128" s="4">
        <v>5</v>
      </c>
      <c r="BS128" s="892">
        <v>0.5</v>
      </c>
    </row>
    <row r="129" spans="1:71" s="4" customFormat="1" x14ac:dyDescent="0.2">
      <c r="A129" s="691" t="s">
        <v>185</v>
      </c>
      <c r="B129" s="691" t="s">
        <v>187</v>
      </c>
      <c r="C129" s="691" t="s">
        <v>509</v>
      </c>
      <c r="D129" s="691" t="s">
        <v>504</v>
      </c>
      <c r="E129" s="691" t="s">
        <v>519</v>
      </c>
      <c r="F129" s="591" t="s">
        <v>320</v>
      </c>
      <c r="G129" s="591" t="s">
        <v>1110</v>
      </c>
      <c r="H129" s="591" t="s">
        <v>935</v>
      </c>
      <c r="I129" s="591" t="s">
        <v>505</v>
      </c>
      <c r="J129" s="692" t="s">
        <v>1211</v>
      </c>
      <c r="K129" s="692"/>
      <c r="L129" s="699" t="s">
        <v>1385</v>
      </c>
      <c r="M129" s="692" t="s">
        <v>1213</v>
      </c>
      <c r="N129" s="696" t="s">
        <v>1386</v>
      </c>
      <c r="O129" s="692" t="s">
        <v>1211</v>
      </c>
      <c r="P129" s="692"/>
      <c r="Q129" s="692" t="s">
        <v>1217</v>
      </c>
      <c r="R129" s="696">
        <v>27632</v>
      </c>
      <c r="S129" s="696" t="s">
        <v>438</v>
      </c>
      <c r="T129" s="696" t="s">
        <v>438</v>
      </c>
      <c r="U129" s="692" t="s">
        <v>510</v>
      </c>
      <c r="V129" s="694">
        <v>1</v>
      </c>
      <c r="W129" s="694">
        <v>1</v>
      </c>
      <c r="X129" s="694">
        <v>1</v>
      </c>
      <c r="Y129" s="4">
        <v>1</v>
      </c>
      <c r="Z129" s="4">
        <v>27632</v>
      </c>
      <c r="AB129" s="4">
        <v>1</v>
      </c>
      <c r="AC129" s="892">
        <v>1</v>
      </c>
      <c r="AD129" s="4">
        <v>0</v>
      </c>
      <c r="AE129" s="4" t="s">
        <v>1215</v>
      </c>
      <c r="AF129" s="4" t="s">
        <v>510</v>
      </c>
      <c r="AG129" s="4">
        <v>1</v>
      </c>
      <c r="AH129" s="892">
        <v>1</v>
      </c>
      <c r="AI129" s="4">
        <v>1</v>
      </c>
      <c r="AJ129" s="892"/>
      <c r="AL129" s="892"/>
      <c r="AN129" s="892"/>
      <c r="AO129" s="4">
        <v>27612</v>
      </c>
      <c r="AP129" s="4">
        <v>20</v>
      </c>
      <c r="AQ129" s="892">
        <v>7.2379849449913142E-4</v>
      </c>
      <c r="AR129" s="4">
        <v>27632</v>
      </c>
      <c r="AS129" s="4">
        <v>40000</v>
      </c>
      <c r="AT129" s="892">
        <v>0.69079999999999997</v>
      </c>
      <c r="AY129" s="892"/>
      <c r="BA129" s="892"/>
      <c r="BC129" s="892"/>
      <c r="BD129" s="4" t="s">
        <v>323</v>
      </c>
      <c r="BE129" s="892"/>
      <c r="BI129" s="892"/>
      <c r="BK129" s="892"/>
      <c r="BM129" s="892"/>
      <c r="BO129" s="892"/>
      <c r="BP129" s="4">
        <v>0</v>
      </c>
      <c r="BQ129" s="892">
        <v>0</v>
      </c>
      <c r="BR129" s="4">
        <v>0</v>
      </c>
      <c r="BS129" s="892">
        <v>0</v>
      </c>
    </row>
    <row r="130" spans="1:71" s="4" customFormat="1" x14ac:dyDescent="0.2">
      <c r="A130" s="691" t="s">
        <v>188</v>
      </c>
      <c r="B130" s="691" t="s">
        <v>194</v>
      </c>
      <c r="C130" s="691" t="s">
        <v>515</v>
      </c>
      <c r="D130" s="691" t="s">
        <v>504</v>
      </c>
      <c r="E130" s="691" t="s">
        <v>519</v>
      </c>
      <c r="F130" s="691" t="s">
        <v>321</v>
      </c>
      <c r="G130" s="591" t="s">
        <v>1109</v>
      </c>
      <c r="H130" s="591" t="s">
        <v>934</v>
      </c>
      <c r="I130" s="600"/>
      <c r="J130" s="692"/>
      <c r="K130" s="692"/>
      <c r="L130" s="693"/>
      <c r="M130" s="692"/>
      <c r="N130" s="692"/>
      <c r="O130" s="692"/>
      <c r="P130" s="692"/>
      <c r="Q130" s="692"/>
      <c r="R130" s="692"/>
      <c r="S130" s="692"/>
      <c r="T130" s="692"/>
      <c r="U130" s="633" t="s">
        <v>1391</v>
      </c>
      <c r="V130" s="694">
        <v>13</v>
      </c>
      <c r="W130" s="600">
        <v>5</v>
      </c>
      <c r="X130" s="600">
        <v>24</v>
      </c>
      <c r="Y130" s="4">
        <v>1.8461538461538463</v>
      </c>
      <c r="Z130" s="4">
        <v>2252.9230769230771</v>
      </c>
      <c r="AA130" s="4">
        <v>489.07692307692309</v>
      </c>
      <c r="AB130" s="4">
        <v>11</v>
      </c>
      <c r="AC130" s="892">
        <v>0.45833333333333331</v>
      </c>
      <c r="AD130" s="4">
        <v>0</v>
      </c>
      <c r="AG130" s="4">
        <v>11</v>
      </c>
      <c r="AH130" s="892">
        <v>0.84615384615384615</v>
      </c>
      <c r="AI130" s="4">
        <v>12</v>
      </c>
      <c r="AJ130" s="892">
        <v>0.8571428571428571</v>
      </c>
      <c r="AK130" s="4">
        <v>2</v>
      </c>
      <c r="AL130" s="892">
        <v>8.3333333333333329E-2</v>
      </c>
      <c r="AM130" s="4">
        <v>0</v>
      </c>
      <c r="AN130" s="892">
        <v>0</v>
      </c>
      <c r="AO130" s="4">
        <v>29225</v>
      </c>
      <c r="AP130" s="4">
        <v>63</v>
      </c>
      <c r="AQ130" s="892">
        <v>2.1510516252390057E-3</v>
      </c>
      <c r="AR130" s="4">
        <v>29288</v>
      </c>
      <c r="AS130" s="4">
        <v>46020</v>
      </c>
      <c r="AT130" s="892">
        <v>0.6364189482833551</v>
      </c>
      <c r="AU130" s="4">
        <v>18233</v>
      </c>
      <c r="AV130" s="4">
        <v>37</v>
      </c>
      <c r="AW130" s="4">
        <v>18270</v>
      </c>
      <c r="AX130" s="4">
        <v>6345</v>
      </c>
      <c r="AY130" s="892">
        <v>0.34799539296879284</v>
      </c>
      <c r="AZ130" s="4">
        <v>13</v>
      </c>
      <c r="BA130" s="892">
        <v>0.35135135135135137</v>
      </c>
      <c r="BB130" s="4">
        <v>6358</v>
      </c>
      <c r="BC130" s="892">
        <v>0.34800218938149974</v>
      </c>
      <c r="BD130" s="4">
        <v>29</v>
      </c>
      <c r="BE130" s="892">
        <v>4.5611827618748033E-3</v>
      </c>
      <c r="BF130" s="4">
        <v>25</v>
      </c>
      <c r="BG130" s="4">
        <v>4</v>
      </c>
      <c r="BH130" s="4">
        <v>29</v>
      </c>
      <c r="BI130" s="892">
        <v>1</v>
      </c>
      <c r="BJ130" s="4">
        <v>12</v>
      </c>
      <c r="BK130" s="892">
        <v>1.8873859704309531E-3</v>
      </c>
      <c r="BL130" s="4">
        <v>184</v>
      </c>
      <c r="BM130" s="892">
        <v>2.8939918213274615E-2</v>
      </c>
      <c r="BN130" s="4">
        <v>196</v>
      </c>
      <c r="BO130" s="892">
        <v>3.0827304183705568E-2</v>
      </c>
      <c r="BP130" s="4">
        <v>5</v>
      </c>
      <c r="BQ130" s="892">
        <v>0.20833333333333334</v>
      </c>
      <c r="BR130" s="4">
        <v>2</v>
      </c>
      <c r="BS130" s="892">
        <v>0.15384615384615385</v>
      </c>
    </row>
    <row r="131" spans="1:71" s="4" customFormat="1" x14ac:dyDescent="0.2">
      <c r="A131" s="691" t="s">
        <v>188</v>
      </c>
      <c r="B131" s="691" t="s">
        <v>194</v>
      </c>
      <c r="C131" s="691" t="s">
        <v>509</v>
      </c>
      <c r="D131" s="691" t="s">
        <v>504</v>
      </c>
      <c r="E131" s="691" t="s">
        <v>519</v>
      </c>
      <c r="F131" s="691" t="s">
        <v>321</v>
      </c>
      <c r="G131" s="591" t="s">
        <v>1109</v>
      </c>
      <c r="H131" s="591" t="s">
        <v>934</v>
      </c>
      <c r="I131" s="600"/>
      <c r="J131" s="692" t="s">
        <v>1211</v>
      </c>
      <c r="K131" s="692"/>
      <c r="L131" s="693">
        <v>0.61111111111111105</v>
      </c>
      <c r="M131" s="692" t="s">
        <v>1213</v>
      </c>
      <c r="N131" s="696" t="s">
        <v>1387</v>
      </c>
      <c r="O131" s="692" t="s">
        <v>1211</v>
      </c>
      <c r="P131" s="692"/>
      <c r="Q131" s="692" t="s">
        <v>1217</v>
      </c>
      <c r="R131" s="696">
        <v>29288</v>
      </c>
      <c r="S131" s="696">
        <v>365</v>
      </c>
      <c r="T131" s="696">
        <v>45</v>
      </c>
      <c r="U131" s="692" t="s">
        <v>510</v>
      </c>
      <c r="V131" s="694">
        <v>1</v>
      </c>
      <c r="W131" s="694">
        <v>1</v>
      </c>
      <c r="X131" s="694">
        <v>1</v>
      </c>
      <c r="Y131" s="4">
        <v>1</v>
      </c>
      <c r="Z131" s="4">
        <v>29290</v>
      </c>
      <c r="AB131" s="4">
        <v>1</v>
      </c>
      <c r="AC131" s="892">
        <v>1</v>
      </c>
      <c r="AD131" s="4">
        <v>0</v>
      </c>
      <c r="AE131" s="4" t="s">
        <v>1215</v>
      </c>
      <c r="AF131" s="4" t="s">
        <v>510</v>
      </c>
      <c r="AG131" s="4">
        <v>1</v>
      </c>
      <c r="AH131" s="892">
        <v>1</v>
      </c>
      <c r="AI131" s="4">
        <v>1</v>
      </c>
      <c r="AJ131" s="892"/>
      <c r="AL131" s="892"/>
      <c r="AN131" s="892"/>
      <c r="AO131" s="4">
        <v>29225</v>
      </c>
      <c r="AP131" s="4">
        <v>65</v>
      </c>
      <c r="AQ131" s="892">
        <v>2.2191874359849778E-3</v>
      </c>
      <c r="AR131" s="4">
        <v>29290</v>
      </c>
      <c r="AS131" s="4">
        <v>46020</v>
      </c>
      <c r="AT131" s="892">
        <v>0.63646240764884832</v>
      </c>
      <c r="AY131" s="892"/>
      <c r="BA131" s="892"/>
      <c r="BC131" s="892"/>
      <c r="BD131" s="4" t="s">
        <v>323</v>
      </c>
      <c r="BE131" s="892"/>
      <c r="BI131" s="892"/>
      <c r="BK131" s="892"/>
      <c r="BM131" s="892"/>
      <c r="BO131" s="892"/>
      <c r="BP131" s="4">
        <v>0</v>
      </c>
      <c r="BQ131" s="892">
        <v>0</v>
      </c>
      <c r="BR131" s="4">
        <v>0</v>
      </c>
      <c r="BS131" s="892">
        <v>0</v>
      </c>
    </row>
    <row r="132" spans="1:71" s="4" customFormat="1" x14ac:dyDescent="0.2">
      <c r="A132" s="691" t="s">
        <v>201</v>
      </c>
      <c r="B132" s="691" t="s">
        <v>202</v>
      </c>
      <c r="C132" s="691" t="s">
        <v>528</v>
      </c>
      <c r="D132" s="691" t="s">
        <v>504</v>
      </c>
      <c r="E132" s="691" t="s">
        <v>519</v>
      </c>
      <c r="F132" s="691" t="s">
        <v>321</v>
      </c>
      <c r="G132" s="591" t="s">
        <v>937</v>
      </c>
      <c r="H132" s="591" t="s">
        <v>937</v>
      </c>
      <c r="I132" s="600"/>
      <c r="J132" s="692" t="s">
        <v>1211</v>
      </c>
      <c r="K132" s="692"/>
      <c r="L132" s="693" t="s">
        <v>438</v>
      </c>
      <c r="M132" s="692" t="s">
        <v>1211</v>
      </c>
      <c r="N132" s="692"/>
      <c r="O132" s="692" t="s">
        <v>1211</v>
      </c>
      <c r="P132" s="692"/>
      <c r="Q132" s="692" t="s">
        <v>1217</v>
      </c>
      <c r="R132" s="692"/>
      <c r="S132" s="692"/>
      <c r="T132" s="692"/>
      <c r="U132" s="633" t="s">
        <v>1269</v>
      </c>
      <c r="V132" s="694">
        <v>12</v>
      </c>
      <c r="W132" s="600">
        <v>5</v>
      </c>
      <c r="X132" s="600">
        <v>25</v>
      </c>
      <c r="Y132" s="4">
        <v>2.0833333333333335</v>
      </c>
      <c r="Z132" s="4">
        <v>22068.166666666668</v>
      </c>
      <c r="AA132" s="4">
        <v>4896.25</v>
      </c>
      <c r="AB132" s="4">
        <v>10</v>
      </c>
      <c r="AC132" s="892">
        <v>0.4</v>
      </c>
      <c r="AG132" s="4">
        <v>5</v>
      </c>
      <c r="AH132" s="892">
        <v>0.41666666666666669</v>
      </c>
      <c r="AJ132" s="892"/>
      <c r="AL132" s="892"/>
      <c r="AN132" s="892"/>
      <c r="AO132" s="4">
        <v>262761</v>
      </c>
      <c r="AP132" s="4">
        <v>2057</v>
      </c>
      <c r="AQ132" s="892">
        <v>7.7675988792302638E-3</v>
      </c>
      <c r="AR132" s="4">
        <v>264818</v>
      </c>
      <c r="AS132" s="4">
        <v>398500</v>
      </c>
      <c r="AT132" s="892">
        <v>0.66453701380175656</v>
      </c>
      <c r="AU132" s="4">
        <v>156147</v>
      </c>
      <c r="AV132" s="4">
        <v>1143</v>
      </c>
      <c r="AW132" s="4">
        <v>157290</v>
      </c>
      <c r="AX132" s="4">
        <v>57907</v>
      </c>
      <c r="AY132" s="892">
        <v>0.37084926383471983</v>
      </c>
      <c r="AZ132" s="4">
        <v>848</v>
      </c>
      <c r="BA132" s="892">
        <v>0.74190726159230092</v>
      </c>
      <c r="BB132" s="4">
        <v>58755</v>
      </c>
      <c r="BC132" s="892">
        <v>0.37354567995422466</v>
      </c>
      <c r="BD132" s="4">
        <v>519</v>
      </c>
      <c r="BE132" s="892">
        <v>8.8332907837630845E-3</v>
      </c>
      <c r="BF132" s="4">
        <v>356</v>
      </c>
      <c r="BG132" s="4">
        <v>7</v>
      </c>
      <c r="BH132" s="4">
        <v>363</v>
      </c>
      <c r="BI132" s="892">
        <v>0.69942196531791911</v>
      </c>
      <c r="BJ132" s="4">
        <v>496</v>
      </c>
      <c r="BK132" s="892">
        <v>8.4418347374691522E-3</v>
      </c>
      <c r="BL132" s="4">
        <v>4482</v>
      </c>
      <c r="BM132" s="892">
        <v>7.628286954301762E-2</v>
      </c>
      <c r="BN132" s="4">
        <v>4978</v>
      </c>
      <c r="BO132" s="892">
        <v>8.4724704280486771E-2</v>
      </c>
      <c r="BP132" s="4">
        <v>8</v>
      </c>
      <c r="BQ132" s="892">
        <v>0.32</v>
      </c>
      <c r="BR132" s="4">
        <v>5</v>
      </c>
      <c r="BS132" s="892">
        <v>0.41666666666666669</v>
      </c>
    </row>
    <row r="133" spans="1:71" s="4" customFormat="1" x14ac:dyDescent="0.2">
      <c r="A133" s="691" t="s">
        <v>206</v>
      </c>
      <c r="B133" s="691" t="s">
        <v>208</v>
      </c>
      <c r="C133" s="691" t="s">
        <v>515</v>
      </c>
      <c r="D133" s="691" t="s">
        <v>504</v>
      </c>
      <c r="E133" s="691" t="s">
        <v>505</v>
      </c>
      <c r="F133" s="591" t="s">
        <v>314</v>
      </c>
      <c r="G133" s="619" t="s">
        <v>1109</v>
      </c>
      <c r="H133" s="619" t="s">
        <v>934</v>
      </c>
      <c r="I133" s="600"/>
      <c r="J133" s="692"/>
      <c r="K133" s="692"/>
      <c r="L133" s="693"/>
      <c r="M133" s="692"/>
      <c r="N133" s="692"/>
      <c r="O133" s="692"/>
      <c r="P133" s="692"/>
      <c r="Q133" s="692"/>
      <c r="R133" s="692"/>
      <c r="S133" s="692"/>
      <c r="T133" s="692"/>
      <c r="U133" s="633" t="s">
        <v>1099</v>
      </c>
      <c r="V133" s="694">
        <v>10</v>
      </c>
      <c r="W133" s="600">
        <v>0</v>
      </c>
      <c r="X133" s="600">
        <v>25</v>
      </c>
      <c r="Y133" s="4">
        <v>2.5</v>
      </c>
      <c r="Z133" s="4">
        <v>3188.1</v>
      </c>
      <c r="AA133" s="4">
        <v>1441.8</v>
      </c>
      <c r="AB133" s="4">
        <v>6</v>
      </c>
      <c r="AC133" s="892">
        <v>0.24</v>
      </c>
      <c r="AD133" s="4">
        <v>1</v>
      </c>
      <c r="AG133" s="4">
        <v>4</v>
      </c>
      <c r="AH133" s="892">
        <v>0.4</v>
      </c>
      <c r="AI133" s="4">
        <v>4</v>
      </c>
      <c r="AJ133" s="892">
        <v>0.36363636363636365</v>
      </c>
      <c r="AK133" s="4">
        <v>4</v>
      </c>
      <c r="AL133" s="892">
        <v>0.16</v>
      </c>
      <c r="AM133" s="4">
        <v>2</v>
      </c>
      <c r="AN133" s="892">
        <v>0.2</v>
      </c>
      <c r="AO133" s="4">
        <v>31853</v>
      </c>
      <c r="AP133" s="4">
        <v>28</v>
      </c>
      <c r="AQ133" s="892">
        <v>8.7826605188043034E-4</v>
      </c>
      <c r="AR133" s="4">
        <v>31881</v>
      </c>
      <c r="AS133" s="4">
        <v>45060</v>
      </c>
      <c r="AT133" s="892">
        <v>0.70752330226364846</v>
      </c>
      <c r="AU133" s="4">
        <v>31853</v>
      </c>
      <c r="AV133" s="4">
        <v>28</v>
      </c>
      <c r="AW133" s="4">
        <v>31881</v>
      </c>
      <c r="AX133" s="4">
        <v>14397</v>
      </c>
      <c r="AY133" s="892">
        <v>0.45198254481524502</v>
      </c>
      <c r="AZ133" s="4">
        <v>21</v>
      </c>
      <c r="BA133" s="892">
        <v>0.75</v>
      </c>
      <c r="BB133" s="4">
        <v>14418</v>
      </c>
      <c r="BC133" s="892">
        <v>0.45224428342900158</v>
      </c>
      <c r="BD133" s="4">
        <v>71</v>
      </c>
      <c r="BE133" s="892">
        <v>4.9244000554861979E-3</v>
      </c>
      <c r="BF133" s="4">
        <v>54</v>
      </c>
      <c r="BG133" s="4">
        <v>7</v>
      </c>
      <c r="BH133" s="4">
        <v>61</v>
      </c>
      <c r="BI133" s="892">
        <v>0.85915492957746475</v>
      </c>
      <c r="BJ133" s="4">
        <v>50</v>
      </c>
      <c r="BK133" s="892">
        <v>3.4678873630184493E-3</v>
      </c>
      <c r="BL133" s="4">
        <v>248</v>
      </c>
      <c r="BM133" s="892">
        <v>1.7200721320571509E-2</v>
      </c>
      <c r="BN133" s="4">
        <v>298</v>
      </c>
      <c r="BO133" s="892">
        <v>2.0668608683589957E-2</v>
      </c>
      <c r="BP133" s="4">
        <v>7</v>
      </c>
      <c r="BQ133" s="892">
        <v>0.28000000000000003</v>
      </c>
      <c r="BR133" s="4">
        <v>2</v>
      </c>
      <c r="BS133" s="892">
        <v>0.2</v>
      </c>
    </row>
    <row r="134" spans="1:71" s="4" customFormat="1" x14ac:dyDescent="0.2">
      <c r="A134" s="691" t="s">
        <v>206</v>
      </c>
      <c r="B134" s="691" t="s">
        <v>208</v>
      </c>
      <c r="C134" s="691" t="s">
        <v>509</v>
      </c>
      <c r="D134" s="691" t="s">
        <v>504</v>
      </c>
      <c r="E134" s="691" t="s">
        <v>505</v>
      </c>
      <c r="F134" s="591" t="s">
        <v>314</v>
      </c>
      <c r="G134" s="619" t="s">
        <v>1109</v>
      </c>
      <c r="H134" s="619" t="s">
        <v>934</v>
      </c>
      <c r="I134" s="600"/>
      <c r="J134" s="692"/>
      <c r="K134" s="724" t="s">
        <v>1392</v>
      </c>
      <c r="L134" s="693">
        <v>0.66319444444444442</v>
      </c>
      <c r="M134" s="692" t="s">
        <v>1213</v>
      </c>
      <c r="N134" s="696" t="s">
        <v>1393</v>
      </c>
      <c r="O134" s="692" t="s">
        <v>1211</v>
      </c>
      <c r="P134" s="692"/>
      <c r="Q134" s="692" t="s">
        <v>1217</v>
      </c>
      <c r="R134" s="700">
        <v>31881</v>
      </c>
      <c r="S134" s="696">
        <v>206</v>
      </c>
      <c r="T134" s="696">
        <v>3</v>
      </c>
      <c r="U134" s="633"/>
      <c r="V134" s="694">
        <v>1</v>
      </c>
      <c r="W134" s="600">
        <v>0</v>
      </c>
      <c r="X134" s="600">
        <v>4</v>
      </c>
      <c r="Y134" s="4">
        <v>4</v>
      </c>
      <c r="Z134" s="4">
        <v>31881</v>
      </c>
      <c r="AA134" s="4">
        <v>14481</v>
      </c>
      <c r="AB134" s="4">
        <v>1</v>
      </c>
      <c r="AC134" s="892">
        <v>0.25</v>
      </c>
      <c r="AD134" s="4">
        <v>1</v>
      </c>
      <c r="AF134" s="4" t="s">
        <v>435</v>
      </c>
      <c r="AG134" s="4">
        <v>0</v>
      </c>
      <c r="AH134" s="892">
        <v>0</v>
      </c>
      <c r="AI134" s="4">
        <v>0</v>
      </c>
      <c r="AJ134" s="892"/>
      <c r="AL134" s="892"/>
      <c r="AN134" s="892"/>
      <c r="AO134" s="4">
        <v>31853</v>
      </c>
      <c r="AP134" s="4">
        <v>28</v>
      </c>
      <c r="AQ134" s="892">
        <v>8.7826605188043034E-4</v>
      </c>
      <c r="AR134" s="4">
        <v>31881</v>
      </c>
      <c r="AS134" s="4">
        <v>45060</v>
      </c>
      <c r="AT134" s="892">
        <v>0.70752330226364846</v>
      </c>
      <c r="AU134" s="4">
        <v>31853</v>
      </c>
      <c r="AV134" s="4">
        <v>28</v>
      </c>
      <c r="AW134" s="4">
        <v>31881</v>
      </c>
      <c r="AX134" s="4">
        <v>14460</v>
      </c>
      <c r="AY134" s="892">
        <v>0.45396038049791226</v>
      </c>
      <c r="AZ134" s="4">
        <v>21</v>
      </c>
      <c r="BA134" s="892">
        <v>0.75</v>
      </c>
      <c r="BB134" s="4">
        <v>14481</v>
      </c>
      <c r="BC134" s="892">
        <v>0.45422038204573256</v>
      </c>
      <c r="BD134" s="4">
        <v>97</v>
      </c>
      <c r="BE134" s="892">
        <v>6.6984324286996754E-3</v>
      </c>
      <c r="BF134" s="4">
        <v>54</v>
      </c>
      <c r="BG134" s="4">
        <v>7</v>
      </c>
      <c r="BH134" s="4">
        <v>61</v>
      </c>
      <c r="BI134" s="892">
        <v>0.62886597938144329</v>
      </c>
      <c r="BJ134" s="4">
        <v>28</v>
      </c>
      <c r="BK134" s="892">
        <v>1.93356812374836E-3</v>
      </c>
      <c r="BL134" s="4">
        <v>266</v>
      </c>
      <c r="BM134" s="892">
        <v>1.8368897175609418E-2</v>
      </c>
      <c r="BN134" s="4">
        <v>294</v>
      </c>
      <c r="BO134" s="892">
        <v>2.030246529935778E-2</v>
      </c>
      <c r="BP134" s="4">
        <v>0</v>
      </c>
      <c r="BQ134" s="892">
        <v>0</v>
      </c>
      <c r="BR134" s="4">
        <v>0</v>
      </c>
      <c r="BS134" s="892">
        <v>0</v>
      </c>
    </row>
    <row r="135" spans="1:71" s="4" customFormat="1" x14ac:dyDescent="0.2">
      <c r="A135" s="691" t="s">
        <v>213</v>
      </c>
      <c r="B135" s="691" t="s">
        <v>214</v>
      </c>
      <c r="C135" s="691" t="s">
        <v>515</v>
      </c>
      <c r="D135" s="691" t="s">
        <v>504</v>
      </c>
      <c r="E135" s="691" t="s">
        <v>505</v>
      </c>
      <c r="F135" s="591" t="s">
        <v>314</v>
      </c>
      <c r="G135" s="619" t="s">
        <v>1112</v>
      </c>
      <c r="H135" s="619" t="s">
        <v>934</v>
      </c>
      <c r="I135" s="600"/>
      <c r="J135" s="692"/>
      <c r="K135" s="692"/>
      <c r="L135" s="693"/>
      <c r="M135" s="692"/>
      <c r="N135" s="692"/>
      <c r="O135" s="692"/>
      <c r="P135" s="692"/>
      <c r="Q135" s="692"/>
      <c r="R135" s="692"/>
      <c r="S135" s="692"/>
      <c r="T135" s="692"/>
      <c r="U135" s="633" t="s">
        <v>1097</v>
      </c>
      <c r="V135" s="694">
        <v>8</v>
      </c>
      <c r="W135" s="600">
        <v>3</v>
      </c>
      <c r="X135" s="600">
        <v>10</v>
      </c>
      <c r="Y135" s="4">
        <v>1.25</v>
      </c>
      <c r="Z135" s="4">
        <v>673.375</v>
      </c>
      <c r="AA135" s="4">
        <v>298.75</v>
      </c>
      <c r="AB135" s="4">
        <v>7</v>
      </c>
      <c r="AC135" s="892">
        <v>0.7</v>
      </c>
      <c r="AD135" s="4">
        <v>1</v>
      </c>
      <c r="AG135" s="4">
        <v>6</v>
      </c>
      <c r="AH135" s="892">
        <v>0.75</v>
      </c>
      <c r="AI135" s="4">
        <v>7</v>
      </c>
      <c r="AJ135" s="892">
        <v>0.77777777777777779</v>
      </c>
      <c r="AK135" s="4">
        <v>0</v>
      </c>
      <c r="AL135" s="892">
        <v>0</v>
      </c>
      <c r="AM135" s="4">
        <v>0</v>
      </c>
      <c r="AN135" s="892">
        <v>0</v>
      </c>
      <c r="AO135" s="4">
        <v>5374</v>
      </c>
      <c r="AP135" s="4">
        <v>13</v>
      </c>
      <c r="AQ135" s="892">
        <v>2.4132170038982737E-3</v>
      </c>
      <c r="AR135" s="4">
        <v>5387</v>
      </c>
      <c r="AS135" s="4">
        <v>7420</v>
      </c>
      <c r="AT135" s="892">
        <v>0.72601078167115907</v>
      </c>
      <c r="AU135" s="4">
        <v>3568</v>
      </c>
      <c r="AV135" s="4">
        <v>5</v>
      </c>
      <c r="AW135" s="4">
        <v>3573</v>
      </c>
      <c r="AX135" s="4">
        <v>2385</v>
      </c>
      <c r="AY135" s="892">
        <v>0.66844170403587444</v>
      </c>
      <c r="AZ135" s="4">
        <v>5</v>
      </c>
      <c r="BA135" s="892">
        <v>1</v>
      </c>
      <c r="BB135" s="4">
        <v>2390</v>
      </c>
      <c r="BC135" s="892">
        <v>0.66890568150013996</v>
      </c>
      <c r="BD135" s="4">
        <v>12</v>
      </c>
      <c r="BE135" s="892">
        <v>5.0209205020920501E-3</v>
      </c>
      <c r="BF135" s="4">
        <v>11</v>
      </c>
      <c r="BG135" s="4">
        <v>1</v>
      </c>
      <c r="BH135" s="4">
        <v>12</v>
      </c>
      <c r="BI135" s="892">
        <v>1</v>
      </c>
      <c r="BJ135" s="4">
        <v>0</v>
      </c>
      <c r="BK135" s="892">
        <v>0</v>
      </c>
      <c r="BL135" s="4">
        <v>16</v>
      </c>
      <c r="BM135" s="892">
        <v>6.6945606694560665E-3</v>
      </c>
      <c r="BN135" s="4">
        <v>16</v>
      </c>
      <c r="BO135" s="892">
        <v>6.6945606694560665E-3</v>
      </c>
      <c r="BP135" s="4">
        <v>2</v>
      </c>
      <c r="BQ135" s="892">
        <v>0.2</v>
      </c>
      <c r="BR135" s="4">
        <v>1</v>
      </c>
      <c r="BS135" s="892">
        <v>0.125</v>
      </c>
    </row>
    <row r="136" spans="1:71" s="4" customFormat="1" x14ac:dyDescent="0.2">
      <c r="A136" s="691" t="s">
        <v>213</v>
      </c>
      <c r="B136" s="691" t="s">
        <v>214</v>
      </c>
      <c r="C136" s="691" t="s">
        <v>509</v>
      </c>
      <c r="D136" s="691" t="s">
        <v>504</v>
      </c>
      <c r="E136" s="691" t="s">
        <v>505</v>
      </c>
      <c r="F136" s="591" t="s">
        <v>314</v>
      </c>
      <c r="G136" s="619" t="s">
        <v>1112</v>
      </c>
      <c r="H136" s="619" t="s">
        <v>934</v>
      </c>
      <c r="I136" s="600"/>
      <c r="J136" s="692" t="s">
        <v>1211</v>
      </c>
      <c r="K136" s="692"/>
      <c r="L136" s="693">
        <v>0.5625</v>
      </c>
      <c r="M136" s="692" t="s">
        <v>1213</v>
      </c>
      <c r="N136" s="696" t="s">
        <v>1394</v>
      </c>
      <c r="O136" s="692" t="s">
        <v>1211</v>
      </c>
      <c r="P136" s="692"/>
      <c r="Q136" s="692" t="s">
        <v>1217</v>
      </c>
      <c r="R136" s="696">
        <v>5387</v>
      </c>
      <c r="S136" s="696">
        <v>3376</v>
      </c>
      <c r="T136" s="696">
        <v>15</v>
      </c>
      <c r="U136" s="633"/>
      <c r="V136" s="694">
        <v>1</v>
      </c>
      <c r="W136" s="600">
        <v>0</v>
      </c>
      <c r="X136" s="600">
        <v>3</v>
      </c>
      <c r="Y136" s="4">
        <v>3</v>
      </c>
      <c r="Z136" s="4">
        <v>5387</v>
      </c>
      <c r="AA136" s="4">
        <v>3397</v>
      </c>
      <c r="AB136" s="4">
        <v>3</v>
      </c>
      <c r="AC136" s="892">
        <v>1</v>
      </c>
      <c r="AD136" s="4">
        <v>1</v>
      </c>
      <c r="AE136" s="4" t="s">
        <v>1215</v>
      </c>
      <c r="AF136" s="4" t="s">
        <v>434</v>
      </c>
      <c r="AG136" s="4">
        <v>1</v>
      </c>
      <c r="AH136" s="892">
        <v>1</v>
      </c>
      <c r="AI136" s="4">
        <v>1</v>
      </c>
      <c r="AJ136" s="892"/>
      <c r="AL136" s="892"/>
      <c r="AN136" s="892"/>
      <c r="AO136" s="4">
        <v>5374</v>
      </c>
      <c r="AP136" s="4">
        <v>13</v>
      </c>
      <c r="AQ136" s="892">
        <v>2.4132170038982737E-3</v>
      </c>
      <c r="AR136" s="4">
        <v>5387</v>
      </c>
      <c r="AS136" s="4">
        <v>7420</v>
      </c>
      <c r="AT136" s="892">
        <v>0.72601078167115907</v>
      </c>
      <c r="AU136" s="4">
        <v>5374</v>
      </c>
      <c r="AV136" s="4">
        <v>13</v>
      </c>
      <c r="AW136" s="4">
        <v>5387</v>
      </c>
      <c r="AX136" s="4">
        <v>3380</v>
      </c>
      <c r="AY136" s="892">
        <v>0.62895422404168222</v>
      </c>
      <c r="AZ136" s="4">
        <v>17</v>
      </c>
      <c r="BA136" s="892">
        <v>1.3076923076923077</v>
      </c>
      <c r="BB136" s="4">
        <v>3397</v>
      </c>
      <c r="BC136" s="892">
        <v>0.63059216632634119</v>
      </c>
      <c r="BD136" s="4">
        <v>21</v>
      </c>
      <c r="BE136" s="892">
        <v>6.1819252281424784E-3</v>
      </c>
      <c r="BF136" s="4">
        <v>17</v>
      </c>
      <c r="BG136" s="4">
        <v>4</v>
      </c>
      <c r="BH136" s="4">
        <v>21</v>
      </c>
      <c r="BI136" s="892">
        <v>1</v>
      </c>
      <c r="BJ136" s="4">
        <v>5</v>
      </c>
      <c r="BK136" s="892">
        <v>1.4718869590815426E-3</v>
      </c>
      <c r="BL136" s="4">
        <v>30</v>
      </c>
      <c r="BM136" s="892">
        <v>8.8313217544892554E-3</v>
      </c>
      <c r="BN136" s="4">
        <v>35</v>
      </c>
      <c r="BO136" s="892">
        <v>1.0303208713570797E-2</v>
      </c>
      <c r="BP136" s="4">
        <v>1</v>
      </c>
      <c r="BQ136" s="892">
        <v>0.33333333333333331</v>
      </c>
      <c r="BR136" s="4">
        <v>0</v>
      </c>
      <c r="BS136" s="892">
        <v>0</v>
      </c>
    </row>
    <row r="137" spans="1:71" s="4" customFormat="1" x14ac:dyDescent="0.2">
      <c r="A137" s="691" t="s">
        <v>219</v>
      </c>
      <c r="B137" s="691" t="s">
        <v>226</v>
      </c>
      <c r="C137" s="691" t="s">
        <v>515</v>
      </c>
      <c r="D137" s="691" t="s">
        <v>504</v>
      </c>
      <c r="E137" s="691" t="s">
        <v>519</v>
      </c>
      <c r="F137" s="591" t="s">
        <v>321</v>
      </c>
      <c r="G137" s="619" t="s">
        <v>1109</v>
      </c>
      <c r="H137" s="619" t="s">
        <v>934</v>
      </c>
      <c r="I137" s="600"/>
      <c r="J137" s="692"/>
      <c r="K137" s="692"/>
      <c r="L137" s="693"/>
      <c r="M137" s="692"/>
      <c r="N137" s="692"/>
      <c r="O137" s="692"/>
      <c r="P137" s="692"/>
      <c r="Q137" s="692"/>
      <c r="R137" s="692"/>
      <c r="S137" s="692"/>
      <c r="T137" s="692"/>
      <c r="U137" s="633" t="s">
        <v>1092</v>
      </c>
      <c r="V137" s="694">
        <v>12</v>
      </c>
      <c r="W137" s="600">
        <v>2</v>
      </c>
      <c r="X137" s="600">
        <v>24</v>
      </c>
      <c r="Y137" s="4">
        <v>2</v>
      </c>
      <c r="Z137" s="4">
        <v>2503.4166666666665</v>
      </c>
      <c r="AA137" s="4">
        <v>708.83333333333337</v>
      </c>
      <c r="AB137" s="4">
        <v>11</v>
      </c>
      <c r="AC137" s="892">
        <v>0.45833333333333331</v>
      </c>
      <c r="AD137" s="4">
        <v>0</v>
      </c>
      <c r="AG137" s="4">
        <v>9</v>
      </c>
      <c r="AH137" s="892">
        <v>0.75</v>
      </c>
      <c r="AI137" s="4">
        <v>10</v>
      </c>
      <c r="AJ137" s="892">
        <v>0.76923076923076927</v>
      </c>
      <c r="AK137" s="4">
        <v>1</v>
      </c>
      <c r="AL137" s="892">
        <v>4.1666666666666664E-2</v>
      </c>
      <c r="AM137" s="4">
        <v>0</v>
      </c>
      <c r="AN137" s="892">
        <v>0</v>
      </c>
      <c r="AO137" s="4">
        <v>30019</v>
      </c>
      <c r="AP137" s="4">
        <v>22</v>
      </c>
      <c r="AQ137" s="892">
        <v>7.3233247894544128E-4</v>
      </c>
      <c r="AR137" s="4">
        <v>30041</v>
      </c>
      <c r="AS137" s="4">
        <v>44260</v>
      </c>
      <c r="AT137" s="892">
        <v>0.67873926796204243</v>
      </c>
      <c r="AU137" s="4">
        <v>25059</v>
      </c>
      <c r="AV137" s="4">
        <v>19</v>
      </c>
      <c r="AW137" s="4">
        <v>25078</v>
      </c>
      <c r="AX137" s="4">
        <v>8483</v>
      </c>
      <c r="AY137" s="892">
        <v>0.33852109022706411</v>
      </c>
      <c r="AZ137" s="4">
        <v>23</v>
      </c>
      <c r="BA137" s="892">
        <v>1.2105263157894737</v>
      </c>
      <c r="BB137" s="4">
        <v>8506</v>
      </c>
      <c r="BC137" s="892">
        <v>0.33918175293085573</v>
      </c>
      <c r="BD137" s="4">
        <v>48</v>
      </c>
      <c r="BE137" s="892">
        <v>5.6430754761344929E-3</v>
      </c>
      <c r="BF137" s="4">
        <v>38</v>
      </c>
      <c r="BG137" s="4">
        <v>5</v>
      </c>
      <c r="BH137" s="4">
        <v>43</v>
      </c>
      <c r="BI137" s="892">
        <v>0.89583333333333337</v>
      </c>
      <c r="BJ137" s="4">
        <v>16</v>
      </c>
      <c r="BK137" s="892">
        <v>1.8810251587114979E-3</v>
      </c>
      <c r="BL137" s="4">
        <v>114</v>
      </c>
      <c r="BM137" s="892">
        <v>1.3402304255819422E-2</v>
      </c>
      <c r="BN137" s="4">
        <v>130</v>
      </c>
      <c r="BO137" s="892">
        <v>1.528332941453092E-2</v>
      </c>
      <c r="BP137" s="4">
        <v>4</v>
      </c>
      <c r="BQ137" s="892">
        <v>0.16666666666666666</v>
      </c>
      <c r="BR137" s="4">
        <v>2</v>
      </c>
      <c r="BS137" s="892">
        <v>0.16666666666666666</v>
      </c>
    </row>
    <row r="138" spans="1:71" s="4" customFormat="1" x14ac:dyDescent="0.2">
      <c r="A138" s="691" t="s">
        <v>219</v>
      </c>
      <c r="B138" s="691" t="s">
        <v>226</v>
      </c>
      <c r="C138" s="691" t="s">
        <v>509</v>
      </c>
      <c r="D138" s="691" t="s">
        <v>504</v>
      </c>
      <c r="E138" s="691" t="s">
        <v>519</v>
      </c>
      <c r="F138" s="591" t="s">
        <v>321</v>
      </c>
      <c r="G138" s="619" t="s">
        <v>1109</v>
      </c>
      <c r="H138" s="619" t="s">
        <v>934</v>
      </c>
      <c r="I138" s="600"/>
      <c r="J138" s="692" t="s">
        <v>1213</v>
      </c>
      <c r="K138" s="692" t="s">
        <v>1395</v>
      </c>
      <c r="L138" s="692" t="s">
        <v>1396</v>
      </c>
      <c r="M138" s="692" t="s">
        <v>1211</v>
      </c>
      <c r="N138" s="692"/>
      <c r="O138" s="692" t="s">
        <v>1211</v>
      </c>
      <c r="P138" s="692"/>
      <c r="Q138" s="692" t="s">
        <v>1217</v>
      </c>
      <c r="R138" s="696">
        <v>30041</v>
      </c>
      <c r="S138" s="696">
        <v>500</v>
      </c>
      <c r="T138" s="696">
        <v>137</v>
      </c>
      <c r="U138" s="692" t="s">
        <v>510</v>
      </c>
      <c r="V138" s="694">
        <v>1</v>
      </c>
      <c r="W138" s="694">
        <v>1</v>
      </c>
      <c r="X138" s="694">
        <v>1</v>
      </c>
      <c r="Y138" s="4">
        <v>1</v>
      </c>
      <c r="Z138" s="4">
        <v>30041</v>
      </c>
      <c r="AB138" s="4">
        <v>1</v>
      </c>
      <c r="AC138" s="892">
        <v>1</v>
      </c>
      <c r="AD138" s="4">
        <v>0</v>
      </c>
      <c r="AE138" s="4" t="s">
        <v>1215</v>
      </c>
      <c r="AF138" s="4" t="s">
        <v>510</v>
      </c>
      <c r="AG138" s="4">
        <v>1</v>
      </c>
      <c r="AH138" s="892">
        <v>1</v>
      </c>
      <c r="AI138" s="4">
        <v>1</v>
      </c>
      <c r="AJ138" s="892"/>
      <c r="AL138" s="892"/>
      <c r="AN138" s="892"/>
      <c r="AO138" s="4">
        <v>30019</v>
      </c>
      <c r="AP138" s="4">
        <v>22</v>
      </c>
      <c r="AQ138" s="892">
        <v>7.3233247894544128E-4</v>
      </c>
      <c r="AR138" s="4">
        <v>30041</v>
      </c>
      <c r="AS138" s="4">
        <v>44260</v>
      </c>
      <c r="AT138" s="892">
        <v>0.67873926796204243</v>
      </c>
      <c r="AY138" s="892"/>
      <c r="BA138" s="892"/>
      <c r="BC138" s="892"/>
      <c r="BD138" s="4" t="s">
        <v>323</v>
      </c>
      <c r="BE138" s="892"/>
      <c r="BI138" s="892"/>
      <c r="BK138" s="892"/>
      <c r="BM138" s="892"/>
      <c r="BO138" s="892"/>
      <c r="BP138" s="4">
        <v>0</v>
      </c>
      <c r="BQ138" s="892">
        <v>0</v>
      </c>
      <c r="BR138" s="4">
        <v>0</v>
      </c>
      <c r="BS138" s="892">
        <v>0</v>
      </c>
    </row>
    <row r="139" spans="1:71" s="4" customFormat="1" x14ac:dyDescent="0.2">
      <c r="A139" s="691" t="s">
        <v>228</v>
      </c>
      <c r="B139" s="691" t="s">
        <v>229</v>
      </c>
      <c r="C139" s="691" t="s">
        <v>515</v>
      </c>
      <c r="D139" s="691" t="s">
        <v>504</v>
      </c>
      <c r="E139" s="691" t="s">
        <v>519</v>
      </c>
      <c r="F139" s="591" t="s">
        <v>319</v>
      </c>
      <c r="G139" s="619" t="s">
        <v>1112</v>
      </c>
      <c r="H139" s="619" t="s">
        <v>934</v>
      </c>
      <c r="I139" s="600"/>
      <c r="J139" s="692"/>
      <c r="K139" s="692"/>
      <c r="L139" s="693"/>
      <c r="M139" s="692"/>
      <c r="N139" s="692"/>
      <c r="O139" s="692"/>
      <c r="P139" s="692"/>
      <c r="Q139" s="692"/>
      <c r="R139" s="692"/>
      <c r="S139" s="692"/>
      <c r="T139" s="692"/>
      <c r="U139" s="633" t="s">
        <v>1210</v>
      </c>
      <c r="V139" s="694">
        <v>6</v>
      </c>
      <c r="W139" s="600">
        <v>0</v>
      </c>
      <c r="X139" s="600">
        <v>19</v>
      </c>
      <c r="Y139" s="4">
        <v>3.1666666666666665</v>
      </c>
      <c r="Z139" s="4">
        <v>926</v>
      </c>
      <c r="AA139" s="4">
        <v>524.66666666666663</v>
      </c>
      <c r="AB139" s="4">
        <v>3</v>
      </c>
      <c r="AC139" s="892">
        <v>0.15789473684210525</v>
      </c>
      <c r="AD139" s="4">
        <v>2</v>
      </c>
      <c r="AG139" s="4">
        <v>3</v>
      </c>
      <c r="AH139" s="892">
        <v>0.5</v>
      </c>
      <c r="AI139" s="4">
        <v>3</v>
      </c>
      <c r="AJ139" s="892">
        <v>0.5714285714285714</v>
      </c>
      <c r="AK139" s="4">
        <v>0</v>
      </c>
      <c r="AL139" s="892">
        <v>0</v>
      </c>
      <c r="AM139" s="4">
        <v>0</v>
      </c>
      <c r="AN139" s="892">
        <v>0</v>
      </c>
      <c r="AO139" s="4">
        <v>5500</v>
      </c>
      <c r="AP139" s="4">
        <v>56</v>
      </c>
      <c r="AQ139" s="892">
        <v>1.0079193664506839E-2</v>
      </c>
      <c r="AR139" s="4">
        <v>5556</v>
      </c>
      <c r="AS139" s="4">
        <v>8580</v>
      </c>
      <c r="AT139" s="892">
        <v>0.64755244755244756</v>
      </c>
      <c r="AU139" s="4">
        <v>5500</v>
      </c>
      <c r="AV139" s="4">
        <v>56</v>
      </c>
      <c r="AW139" s="4">
        <v>5556</v>
      </c>
      <c r="AX139" s="4">
        <v>3111</v>
      </c>
      <c r="AY139" s="892">
        <v>0.5656363636363636</v>
      </c>
      <c r="AZ139" s="4">
        <v>37</v>
      </c>
      <c r="BA139" s="892">
        <v>0.6607142857142857</v>
      </c>
      <c r="BB139" s="4">
        <v>3148</v>
      </c>
      <c r="BC139" s="892">
        <v>0.56659467242620587</v>
      </c>
      <c r="BD139" s="4">
        <v>100</v>
      </c>
      <c r="BE139" s="892">
        <v>3.176620076238882E-2</v>
      </c>
      <c r="BF139" s="4">
        <v>65</v>
      </c>
      <c r="BG139" s="4">
        <v>11</v>
      </c>
      <c r="BH139" s="4">
        <v>76</v>
      </c>
      <c r="BI139" s="892">
        <v>0.76</v>
      </c>
      <c r="BJ139" s="4">
        <v>18</v>
      </c>
      <c r="BK139" s="892">
        <v>5.7179161372299869E-3</v>
      </c>
      <c r="BL139" s="4">
        <v>10</v>
      </c>
      <c r="BM139" s="892">
        <v>3.1766200762388818E-3</v>
      </c>
      <c r="BN139" s="4">
        <v>28</v>
      </c>
      <c r="BO139" s="892">
        <v>8.8945362134688691E-3</v>
      </c>
      <c r="BP139" s="4">
        <v>6</v>
      </c>
      <c r="BQ139" s="892">
        <v>0.31578947368421051</v>
      </c>
      <c r="BR139" s="4">
        <v>2</v>
      </c>
      <c r="BS139" s="892">
        <v>0.33333333333333331</v>
      </c>
    </row>
    <row r="140" spans="1:71" s="4" customFormat="1" x14ac:dyDescent="0.2">
      <c r="A140" s="691" t="s">
        <v>228</v>
      </c>
      <c r="B140" s="691" t="s">
        <v>229</v>
      </c>
      <c r="C140" s="691" t="s">
        <v>509</v>
      </c>
      <c r="D140" s="691" t="s">
        <v>504</v>
      </c>
      <c r="E140" s="691" t="s">
        <v>519</v>
      </c>
      <c r="F140" s="591" t="s">
        <v>319</v>
      </c>
      <c r="G140" s="619" t="s">
        <v>1112</v>
      </c>
      <c r="H140" s="619" t="s">
        <v>934</v>
      </c>
      <c r="I140" s="600"/>
      <c r="J140" s="692" t="s">
        <v>1211</v>
      </c>
      <c r="K140" s="692"/>
      <c r="L140" s="693">
        <v>0.53125</v>
      </c>
      <c r="M140" s="692" t="s">
        <v>1211</v>
      </c>
      <c r="N140" s="692"/>
      <c r="O140" s="692" t="s">
        <v>1211</v>
      </c>
      <c r="P140" s="692"/>
      <c r="Q140" s="692" t="s">
        <v>1217</v>
      </c>
      <c r="R140" s="696">
        <v>5556</v>
      </c>
      <c r="S140" s="696">
        <v>45</v>
      </c>
      <c r="T140" s="696">
        <v>19</v>
      </c>
      <c r="U140" s="633"/>
      <c r="V140" s="694">
        <v>1</v>
      </c>
      <c r="W140" s="600">
        <v>0</v>
      </c>
      <c r="X140" s="600">
        <v>4</v>
      </c>
      <c r="Y140" s="4">
        <v>4</v>
      </c>
      <c r="Z140" s="4">
        <v>5556</v>
      </c>
      <c r="AA140" s="4">
        <v>3148</v>
      </c>
      <c r="AB140" s="4">
        <v>2</v>
      </c>
      <c r="AC140" s="892">
        <v>0.5</v>
      </c>
      <c r="AD140" s="4">
        <v>2</v>
      </c>
      <c r="AE140" s="4" t="s">
        <v>1215</v>
      </c>
      <c r="AF140" s="4" t="s">
        <v>434</v>
      </c>
      <c r="AG140" s="4">
        <v>1</v>
      </c>
      <c r="AH140" s="892">
        <v>1</v>
      </c>
      <c r="AI140" s="4">
        <v>1</v>
      </c>
      <c r="AJ140" s="892"/>
      <c r="AL140" s="892"/>
      <c r="AN140" s="892"/>
      <c r="AO140" s="4">
        <v>5500</v>
      </c>
      <c r="AP140" s="4">
        <v>56</v>
      </c>
      <c r="AQ140" s="892">
        <v>1.0079193664506839E-2</v>
      </c>
      <c r="AR140" s="4">
        <v>5556</v>
      </c>
      <c r="AS140" s="4">
        <v>8580</v>
      </c>
      <c r="AT140" s="892">
        <v>0.64755244755244756</v>
      </c>
      <c r="AU140" s="4">
        <v>5500</v>
      </c>
      <c r="AV140" s="4">
        <v>56</v>
      </c>
      <c r="AW140" s="4">
        <v>5556</v>
      </c>
      <c r="AX140" s="4">
        <v>3111</v>
      </c>
      <c r="AY140" s="892">
        <v>0.5656363636363636</v>
      </c>
      <c r="AZ140" s="4">
        <v>37</v>
      </c>
      <c r="BA140" s="892">
        <v>0.6607142857142857</v>
      </c>
      <c r="BB140" s="4">
        <v>3148</v>
      </c>
      <c r="BC140" s="892">
        <v>0.56659467242620587</v>
      </c>
      <c r="BD140" s="4">
        <v>100</v>
      </c>
      <c r="BE140" s="892">
        <v>3.176620076238882E-2</v>
      </c>
      <c r="BF140" s="4">
        <v>65</v>
      </c>
      <c r="BG140" s="4">
        <v>11</v>
      </c>
      <c r="BH140" s="4">
        <v>76</v>
      </c>
      <c r="BI140" s="892">
        <v>0.76</v>
      </c>
      <c r="BJ140" s="4">
        <v>7</v>
      </c>
      <c r="BK140" s="892">
        <v>2.2236340533672173E-3</v>
      </c>
      <c r="BL140" s="4">
        <v>66</v>
      </c>
      <c r="BM140" s="892">
        <v>2.0965692503176619E-2</v>
      </c>
      <c r="BN140" s="4">
        <v>73</v>
      </c>
      <c r="BO140" s="892">
        <v>2.3189326556543838E-2</v>
      </c>
      <c r="BP140" s="4">
        <v>0</v>
      </c>
      <c r="BQ140" s="892">
        <v>0</v>
      </c>
      <c r="BR140" s="4">
        <v>0</v>
      </c>
      <c r="BS140" s="892">
        <v>0</v>
      </c>
    </row>
    <row r="141" spans="1:71" s="4" customFormat="1" x14ac:dyDescent="0.2">
      <c r="A141" s="691" t="s">
        <v>1398</v>
      </c>
      <c r="B141" s="691" t="s">
        <v>1403</v>
      </c>
      <c r="C141" s="691" t="s">
        <v>527</v>
      </c>
      <c r="D141" s="691" t="s">
        <v>504</v>
      </c>
      <c r="E141" s="691" t="s">
        <v>519</v>
      </c>
      <c r="F141" s="691" t="s">
        <v>315</v>
      </c>
      <c r="G141" s="619" t="s">
        <v>1110</v>
      </c>
      <c r="H141" s="619" t="s">
        <v>935</v>
      </c>
      <c r="I141" s="619" t="s">
        <v>936</v>
      </c>
      <c r="J141" s="692"/>
      <c r="K141" s="692"/>
      <c r="L141" s="693"/>
      <c r="M141" s="692"/>
      <c r="N141" s="692"/>
      <c r="O141" s="692"/>
      <c r="P141" s="692"/>
      <c r="Q141" s="692"/>
      <c r="R141" s="692"/>
      <c r="S141" s="692"/>
      <c r="T141" s="692"/>
      <c r="U141" s="633" t="s">
        <v>1099</v>
      </c>
      <c r="V141" s="634">
        <v>14</v>
      </c>
      <c r="W141" s="600">
        <v>0</v>
      </c>
      <c r="X141" s="600">
        <v>63</v>
      </c>
      <c r="Y141" s="4">
        <v>4.5</v>
      </c>
      <c r="Z141" s="4">
        <v>9016.2857142857138</v>
      </c>
      <c r="AA141" s="4">
        <v>3421.1428571428573</v>
      </c>
      <c r="AB141" s="4">
        <v>12</v>
      </c>
      <c r="AC141" s="892">
        <v>0.19047619047619047</v>
      </c>
      <c r="AD141" s="4">
        <v>2</v>
      </c>
      <c r="AG141" s="4">
        <v>11</v>
      </c>
      <c r="AH141" s="892">
        <v>0.7857142857142857</v>
      </c>
      <c r="AI141" s="4">
        <v>12</v>
      </c>
      <c r="AJ141" s="892">
        <v>0.8</v>
      </c>
      <c r="AK141" s="4">
        <v>8</v>
      </c>
      <c r="AL141" s="892">
        <v>0.12698412698412698</v>
      </c>
      <c r="AM141" s="4">
        <v>0</v>
      </c>
      <c r="AN141" s="892">
        <v>0</v>
      </c>
      <c r="AO141" s="4">
        <v>126083</v>
      </c>
      <c r="AP141" s="4">
        <v>145</v>
      </c>
      <c r="AQ141" s="892">
        <v>1.1487150236080743E-3</v>
      </c>
      <c r="AR141" s="4">
        <v>126228</v>
      </c>
      <c r="AS141" s="4">
        <v>198500</v>
      </c>
      <c r="AT141" s="892">
        <v>0.63590931989924437</v>
      </c>
      <c r="AU141" s="4">
        <v>126083</v>
      </c>
      <c r="AV141" s="4">
        <v>145</v>
      </c>
      <c r="AW141" s="4">
        <v>126228</v>
      </c>
      <c r="AX141" s="4">
        <v>47767</v>
      </c>
      <c r="AY141" s="892">
        <v>0.37885361230300674</v>
      </c>
      <c r="AZ141" s="4">
        <v>129</v>
      </c>
      <c r="BA141" s="892">
        <v>0.8896551724137931</v>
      </c>
      <c r="BB141" s="4">
        <v>47896</v>
      </c>
      <c r="BC141" s="892">
        <v>0.37944037772918843</v>
      </c>
      <c r="BD141" s="4">
        <v>347</v>
      </c>
      <c r="BE141" s="892">
        <v>7.2448638717220641E-3</v>
      </c>
      <c r="BH141" s="4">
        <v>347</v>
      </c>
      <c r="BI141" s="892">
        <v>1</v>
      </c>
      <c r="BJ141" s="4">
        <v>595</v>
      </c>
      <c r="BK141" s="892">
        <v>1.2422749290128612E-2</v>
      </c>
      <c r="BL141" s="4">
        <v>1830</v>
      </c>
      <c r="BM141" s="892">
        <v>3.8207783530983801E-2</v>
      </c>
      <c r="BN141" s="4">
        <v>2425</v>
      </c>
      <c r="BO141" s="892">
        <v>5.0630532821112413E-2</v>
      </c>
      <c r="BP141" s="4">
        <v>19</v>
      </c>
      <c r="BQ141" s="892">
        <v>0.30158730158730157</v>
      </c>
      <c r="BR141" s="4">
        <v>6</v>
      </c>
      <c r="BS141" s="892">
        <v>0.42857142857142855</v>
      </c>
    </row>
    <row r="142" spans="1:71" s="4" customFormat="1" x14ac:dyDescent="0.2">
      <c r="A142" s="691" t="s">
        <v>1398</v>
      </c>
      <c r="B142" s="691" t="s">
        <v>1403</v>
      </c>
      <c r="C142" s="691" t="s">
        <v>509</v>
      </c>
      <c r="D142" s="691" t="s">
        <v>504</v>
      </c>
      <c r="E142" s="691" t="s">
        <v>519</v>
      </c>
      <c r="F142" s="691" t="s">
        <v>315</v>
      </c>
      <c r="G142" s="619" t="s">
        <v>1110</v>
      </c>
      <c r="H142" s="619" t="s">
        <v>935</v>
      </c>
      <c r="I142" s="619" t="s">
        <v>936</v>
      </c>
      <c r="J142" s="692" t="s">
        <v>1213</v>
      </c>
      <c r="K142" s="699" t="s">
        <v>1404</v>
      </c>
      <c r="L142" s="699" t="s">
        <v>1405</v>
      </c>
      <c r="M142" s="692" t="s">
        <v>1211</v>
      </c>
      <c r="N142" s="692"/>
      <c r="O142" s="692" t="s">
        <v>1211</v>
      </c>
      <c r="P142" s="692"/>
      <c r="Q142" s="692" t="s">
        <v>1217</v>
      </c>
      <c r="R142" s="696">
        <v>126288</v>
      </c>
      <c r="S142" s="696">
        <v>1820</v>
      </c>
      <c r="T142" s="696">
        <v>101</v>
      </c>
      <c r="U142" s="633"/>
      <c r="V142" s="634">
        <v>1</v>
      </c>
      <c r="W142" s="600">
        <v>0</v>
      </c>
      <c r="X142" s="600">
        <v>6</v>
      </c>
      <c r="Y142" s="4">
        <v>6</v>
      </c>
      <c r="Z142" s="4">
        <v>126228</v>
      </c>
      <c r="AA142" s="4">
        <v>47889</v>
      </c>
      <c r="AB142" s="4">
        <v>3</v>
      </c>
      <c r="AC142" s="892">
        <v>0.5</v>
      </c>
      <c r="AD142" s="4">
        <v>2</v>
      </c>
      <c r="AE142" s="4" t="s">
        <v>1215</v>
      </c>
      <c r="AF142" s="4" t="s">
        <v>434</v>
      </c>
      <c r="AG142" s="4">
        <v>1</v>
      </c>
      <c r="AH142" s="892">
        <v>1</v>
      </c>
      <c r="AI142" s="4">
        <v>1</v>
      </c>
      <c r="AJ142" s="892"/>
      <c r="AL142" s="892"/>
      <c r="AN142" s="892"/>
      <c r="AO142" s="4">
        <v>126083</v>
      </c>
      <c r="AP142" s="4">
        <v>145</v>
      </c>
      <c r="AQ142" s="892">
        <v>1.1487150236080743E-3</v>
      </c>
      <c r="AR142" s="4">
        <v>126228</v>
      </c>
      <c r="AS142" s="4">
        <v>198500</v>
      </c>
      <c r="AT142" s="892">
        <v>0.63590931989924437</v>
      </c>
      <c r="AU142" s="4">
        <v>126083</v>
      </c>
      <c r="AV142" s="4">
        <v>145</v>
      </c>
      <c r="AW142" s="4">
        <v>126228</v>
      </c>
      <c r="AX142" s="4">
        <v>47743</v>
      </c>
      <c r="AY142" s="892">
        <v>0.3786632615023437</v>
      </c>
      <c r="AZ142" s="4">
        <v>146</v>
      </c>
      <c r="BA142" s="892">
        <v>1.0068965517241379</v>
      </c>
      <c r="BB142" s="4">
        <v>47889</v>
      </c>
      <c r="BC142" s="892">
        <v>0.37938492252115219</v>
      </c>
      <c r="BD142" s="4">
        <v>496</v>
      </c>
      <c r="BE142" s="892">
        <v>1.0357284553864143E-2</v>
      </c>
      <c r="BF142" s="4">
        <v>329</v>
      </c>
      <c r="BG142" s="4">
        <v>17</v>
      </c>
      <c r="BH142" s="4">
        <v>346</v>
      </c>
      <c r="BI142" s="892">
        <v>0.69758064516129037</v>
      </c>
      <c r="BJ142" s="4">
        <v>122</v>
      </c>
      <c r="BK142" s="892">
        <v>2.5475578942972289E-3</v>
      </c>
      <c r="BL142" s="4">
        <v>706</v>
      </c>
      <c r="BM142" s="892">
        <v>1.4742425191588882E-2</v>
      </c>
      <c r="BN142" s="4">
        <v>828</v>
      </c>
      <c r="BO142" s="892">
        <v>1.7289983085886113E-2</v>
      </c>
      <c r="BP142" s="4">
        <v>2</v>
      </c>
      <c r="BQ142" s="892">
        <v>0.33333333333333331</v>
      </c>
      <c r="BR142" s="4">
        <v>0</v>
      </c>
      <c r="BS142" s="892">
        <v>0</v>
      </c>
    </row>
    <row r="143" spans="1:71" s="4" customFormat="1" x14ac:dyDescent="0.2">
      <c r="A143" s="691" t="s">
        <v>235</v>
      </c>
      <c r="B143" s="691" t="s">
        <v>240</v>
      </c>
      <c r="C143" s="691" t="s">
        <v>515</v>
      </c>
      <c r="D143" s="691" t="s">
        <v>504</v>
      </c>
      <c r="E143" s="691" t="s">
        <v>505</v>
      </c>
      <c r="F143" s="691" t="s">
        <v>317</v>
      </c>
      <c r="G143" s="619" t="s">
        <v>1109</v>
      </c>
      <c r="H143" s="619" t="s">
        <v>934</v>
      </c>
      <c r="I143" s="600"/>
      <c r="J143" s="692"/>
      <c r="K143" s="692"/>
      <c r="L143" s="693"/>
      <c r="M143" s="692"/>
      <c r="N143" s="692"/>
      <c r="O143" s="692"/>
      <c r="P143" s="692"/>
      <c r="Q143" s="692"/>
      <c r="R143" s="692"/>
      <c r="S143" s="692"/>
      <c r="T143" s="692"/>
      <c r="U143" s="633" t="s">
        <v>1097</v>
      </c>
      <c r="V143" s="694">
        <v>10</v>
      </c>
      <c r="W143" s="600">
        <v>2</v>
      </c>
      <c r="X143" s="600">
        <v>23</v>
      </c>
      <c r="Y143" s="4">
        <v>2.2999999999999998</v>
      </c>
      <c r="Z143" s="4">
        <v>1554.5</v>
      </c>
      <c r="AA143" s="4">
        <v>823.2</v>
      </c>
      <c r="AB143" s="4">
        <v>9</v>
      </c>
      <c r="AC143" s="892">
        <v>0.39130434782608697</v>
      </c>
      <c r="AD143" s="4">
        <v>1</v>
      </c>
      <c r="AE143" s="4" t="s">
        <v>1215</v>
      </c>
      <c r="AG143" s="4">
        <v>8</v>
      </c>
      <c r="AH143" s="892">
        <v>0.8</v>
      </c>
      <c r="AI143" s="4">
        <v>9</v>
      </c>
      <c r="AJ143" s="892">
        <v>0.81818181818181823</v>
      </c>
      <c r="AK143" s="4">
        <v>0</v>
      </c>
      <c r="AL143" s="892">
        <v>0</v>
      </c>
      <c r="AM143" s="4">
        <v>0</v>
      </c>
      <c r="AN143" s="892">
        <v>0</v>
      </c>
      <c r="AO143" s="4">
        <v>15464</v>
      </c>
      <c r="AP143" s="4">
        <v>81</v>
      </c>
      <c r="AQ143" s="892">
        <v>5.2106786748150535E-3</v>
      </c>
      <c r="AR143" s="4">
        <v>15545</v>
      </c>
      <c r="AS143" s="4">
        <v>20660</v>
      </c>
      <c r="AT143" s="892">
        <v>0.75242013552758957</v>
      </c>
      <c r="AU143" s="4">
        <v>12918</v>
      </c>
      <c r="AV143" s="4">
        <v>31</v>
      </c>
      <c r="AW143" s="4">
        <v>12949</v>
      </c>
      <c r="AX143" s="4">
        <v>8206</v>
      </c>
      <c r="AY143" s="892">
        <v>0.63523765288744383</v>
      </c>
      <c r="AZ143" s="4">
        <v>26</v>
      </c>
      <c r="BA143" s="892">
        <v>0.83870967741935487</v>
      </c>
      <c r="BB143" s="4">
        <v>8232</v>
      </c>
      <c r="BC143" s="892">
        <v>0.6357247663912271</v>
      </c>
      <c r="BD143" s="4">
        <v>58</v>
      </c>
      <c r="BE143" s="892">
        <v>7.0456754130223519E-3</v>
      </c>
      <c r="BH143" s="4">
        <v>58</v>
      </c>
      <c r="BI143" s="892">
        <v>1</v>
      </c>
      <c r="BJ143" s="4">
        <v>36</v>
      </c>
      <c r="BK143" s="892">
        <v>4.3731778425655978E-3</v>
      </c>
      <c r="BL143" s="4">
        <v>140</v>
      </c>
      <c r="BM143" s="892">
        <v>1.7006802721088437E-2</v>
      </c>
      <c r="BN143" s="4">
        <v>176</v>
      </c>
      <c r="BO143" s="892">
        <v>2.1379980563654033E-2</v>
      </c>
      <c r="BP143" s="4">
        <v>4</v>
      </c>
      <c r="BQ143" s="892">
        <v>0.17391304347826086</v>
      </c>
      <c r="BR143" s="4">
        <v>2</v>
      </c>
      <c r="BS143" s="892">
        <v>0.2</v>
      </c>
    </row>
    <row r="144" spans="1:71" s="4" customFormat="1" x14ac:dyDescent="0.2">
      <c r="A144" s="691" t="s">
        <v>235</v>
      </c>
      <c r="B144" s="691" t="s">
        <v>240</v>
      </c>
      <c r="C144" s="691" t="s">
        <v>509</v>
      </c>
      <c r="D144" s="691" t="s">
        <v>504</v>
      </c>
      <c r="E144" s="691" t="s">
        <v>505</v>
      </c>
      <c r="F144" s="691" t="s">
        <v>317</v>
      </c>
      <c r="G144" s="619" t="s">
        <v>1109</v>
      </c>
      <c r="H144" s="619" t="s">
        <v>934</v>
      </c>
      <c r="I144" s="600"/>
      <c r="J144" s="692" t="s">
        <v>1213</v>
      </c>
      <c r="K144" s="699" t="s">
        <v>1409</v>
      </c>
      <c r="L144" s="699" t="s">
        <v>1410</v>
      </c>
      <c r="M144" s="692" t="s">
        <v>1213</v>
      </c>
      <c r="N144" s="696" t="s">
        <v>1411</v>
      </c>
      <c r="O144" s="692" t="s">
        <v>1213</v>
      </c>
      <c r="P144" s="696" t="s">
        <v>1412</v>
      </c>
      <c r="Q144" s="692" t="s">
        <v>1217</v>
      </c>
      <c r="R144" s="696">
        <v>15545</v>
      </c>
      <c r="S144" s="696">
        <v>110</v>
      </c>
      <c r="T144" s="696">
        <v>59</v>
      </c>
      <c r="U144" s="633"/>
      <c r="V144" s="694">
        <v>1</v>
      </c>
      <c r="W144" s="600">
        <v>0</v>
      </c>
      <c r="X144" s="600">
        <v>3</v>
      </c>
      <c r="Y144" s="4">
        <v>3</v>
      </c>
      <c r="Z144" s="4">
        <v>15541</v>
      </c>
      <c r="AA144" s="4">
        <v>9796</v>
      </c>
      <c r="AB144" s="4">
        <v>2</v>
      </c>
      <c r="AC144" s="892">
        <v>0.66666666666666663</v>
      </c>
      <c r="AD144" s="4">
        <v>1</v>
      </c>
      <c r="AF144" s="4" t="s">
        <v>435</v>
      </c>
      <c r="AG144" s="4">
        <v>0</v>
      </c>
      <c r="AH144" s="892">
        <v>0</v>
      </c>
      <c r="AI144" s="4">
        <v>1</v>
      </c>
      <c r="AJ144" s="892"/>
      <c r="AL144" s="892"/>
      <c r="AN144" s="892"/>
      <c r="AO144" s="4">
        <v>15464</v>
      </c>
      <c r="AP144" s="4">
        <v>77</v>
      </c>
      <c r="AQ144" s="892">
        <v>4.9546361238015568E-3</v>
      </c>
      <c r="AR144" s="4">
        <v>15541</v>
      </c>
      <c r="AS144" s="4">
        <v>20660</v>
      </c>
      <c r="AT144" s="892">
        <v>0.75222652468538242</v>
      </c>
      <c r="AU144" s="4">
        <v>15464</v>
      </c>
      <c r="AV144" s="4">
        <v>77</v>
      </c>
      <c r="AW144" s="4">
        <v>15541</v>
      </c>
      <c r="AX144" s="4">
        <v>9730</v>
      </c>
      <c r="AY144" s="892">
        <v>0.62920331091567516</v>
      </c>
      <c r="AZ144" s="4">
        <v>66</v>
      </c>
      <c r="BA144" s="892">
        <v>0.8571428571428571</v>
      </c>
      <c r="BB144" s="4">
        <v>9796</v>
      </c>
      <c r="BC144" s="892">
        <v>0.63033266842545521</v>
      </c>
      <c r="BD144" s="4">
        <v>76</v>
      </c>
      <c r="BE144" s="892">
        <v>7.7582686810943246E-3</v>
      </c>
      <c r="BH144" s="4">
        <v>73</v>
      </c>
      <c r="BI144" s="892">
        <v>0.96052631578947367</v>
      </c>
      <c r="BJ144" s="4">
        <v>13</v>
      </c>
      <c r="BK144" s="892">
        <v>1.3270722743977134E-3</v>
      </c>
      <c r="BL144" s="4">
        <v>181</v>
      </c>
      <c r="BM144" s="892">
        <v>1.847692935892201E-2</v>
      </c>
      <c r="BN144" s="4">
        <v>194</v>
      </c>
      <c r="BO144" s="892">
        <v>1.9804001633319721E-2</v>
      </c>
      <c r="BP144" s="4">
        <v>0</v>
      </c>
      <c r="BQ144" s="892">
        <v>0</v>
      </c>
      <c r="BR144" s="4">
        <v>0</v>
      </c>
      <c r="BS144" s="892">
        <v>0</v>
      </c>
    </row>
    <row r="145" spans="1:71" s="4" customFormat="1" x14ac:dyDescent="0.2">
      <c r="A145" s="691" t="s">
        <v>244</v>
      </c>
      <c r="B145" s="691" t="s">
        <v>245</v>
      </c>
      <c r="C145" s="691" t="s">
        <v>515</v>
      </c>
      <c r="D145" s="691" t="s">
        <v>504</v>
      </c>
      <c r="E145" s="691" t="s">
        <v>519</v>
      </c>
      <c r="F145" s="591" t="s">
        <v>321</v>
      </c>
      <c r="G145" s="619" t="s">
        <v>1112</v>
      </c>
      <c r="H145" s="619" t="s">
        <v>934</v>
      </c>
      <c r="I145" s="600"/>
      <c r="J145" s="692"/>
      <c r="K145" s="692"/>
      <c r="L145" s="693"/>
      <c r="M145" s="692"/>
      <c r="N145" s="692"/>
      <c r="O145" s="692"/>
      <c r="P145" s="692"/>
      <c r="Q145" s="692"/>
      <c r="R145" s="692"/>
      <c r="S145" s="692"/>
      <c r="T145" s="692"/>
      <c r="U145" s="633" t="s">
        <v>1091</v>
      </c>
      <c r="V145" s="694">
        <v>6</v>
      </c>
      <c r="W145" s="600">
        <v>0</v>
      </c>
      <c r="X145" s="600">
        <v>10</v>
      </c>
      <c r="Y145" s="4">
        <v>1.6666666666666667</v>
      </c>
      <c r="Z145" s="4">
        <v>961.16666666666663</v>
      </c>
      <c r="AA145" s="4">
        <v>384.66666666666669</v>
      </c>
      <c r="AB145" s="4">
        <v>6</v>
      </c>
      <c r="AC145" s="892">
        <v>0.6</v>
      </c>
      <c r="AD145" s="4">
        <v>0</v>
      </c>
      <c r="AG145" s="4">
        <v>4</v>
      </c>
      <c r="AH145" s="892">
        <v>0.66666666666666663</v>
      </c>
      <c r="AI145" s="4">
        <v>5</v>
      </c>
      <c r="AJ145" s="892">
        <v>0.7142857142857143</v>
      </c>
      <c r="AK145" s="4">
        <v>0</v>
      </c>
      <c r="AL145" s="892">
        <v>0</v>
      </c>
      <c r="AM145" s="4">
        <v>0</v>
      </c>
      <c r="AN145" s="892">
        <v>0</v>
      </c>
      <c r="AO145" s="4">
        <v>5743</v>
      </c>
      <c r="AP145" s="4">
        <v>24</v>
      </c>
      <c r="AQ145" s="892">
        <v>4.1616091555401425E-3</v>
      </c>
      <c r="AR145" s="4">
        <v>5767</v>
      </c>
      <c r="AS145" s="4">
        <v>9600</v>
      </c>
      <c r="AT145" s="892">
        <v>0.60072916666666665</v>
      </c>
      <c r="AU145" s="4">
        <v>5743</v>
      </c>
      <c r="AV145" s="4">
        <v>24</v>
      </c>
      <c r="AW145" s="4">
        <v>5767</v>
      </c>
      <c r="AX145" s="4">
        <v>2290</v>
      </c>
      <c r="AY145" s="892">
        <v>0.39874629984328747</v>
      </c>
      <c r="AZ145" s="4">
        <v>18</v>
      </c>
      <c r="BA145" s="892">
        <v>0.75</v>
      </c>
      <c r="BB145" s="4">
        <v>2308</v>
      </c>
      <c r="BC145" s="892">
        <v>0.400208080457777</v>
      </c>
      <c r="BD145" s="4">
        <v>4</v>
      </c>
      <c r="BE145" s="892">
        <v>1.7331022530329288E-3</v>
      </c>
      <c r="BF145" s="4">
        <v>2</v>
      </c>
      <c r="BG145" s="4">
        <v>2</v>
      </c>
      <c r="BH145" s="4">
        <v>4</v>
      </c>
      <c r="BI145" s="892">
        <v>1</v>
      </c>
      <c r="BJ145" s="4">
        <v>4</v>
      </c>
      <c r="BK145" s="892">
        <v>1.7331022530329288E-3</v>
      </c>
      <c r="BL145" s="4">
        <v>21</v>
      </c>
      <c r="BM145" s="892">
        <v>9.0987868284228765E-3</v>
      </c>
      <c r="BN145" s="4">
        <v>25</v>
      </c>
      <c r="BO145" s="892">
        <v>1.0831889081455806E-2</v>
      </c>
      <c r="BP145" s="4">
        <v>5</v>
      </c>
      <c r="BQ145" s="892">
        <v>0.5</v>
      </c>
      <c r="BR145" s="4">
        <v>3</v>
      </c>
      <c r="BS145" s="892">
        <v>0.5</v>
      </c>
    </row>
    <row r="146" spans="1:71" s="4" customFormat="1" x14ac:dyDescent="0.2">
      <c r="A146" s="691" t="s">
        <v>244</v>
      </c>
      <c r="B146" s="691" t="s">
        <v>245</v>
      </c>
      <c r="C146" s="691" t="s">
        <v>509</v>
      </c>
      <c r="D146" s="691" t="s">
        <v>504</v>
      </c>
      <c r="E146" s="691" t="s">
        <v>519</v>
      </c>
      <c r="F146" s="591" t="s">
        <v>321</v>
      </c>
      <c r="G146" s="619" t="s">
        <v>1112</v>
      </c>
      <c r="H146" s="619" t="s">
        <v>934</v>
      </c>
      <c r="I146" s="600"/>
      <c r="J146" s="692" t="s">
        <v>1211</v>
      </c>
      <c r="K146" s="692"/>
      <c r="L146" s="693">
        <v>0.50694444444444442</v>
      </c>
      <c r="M146" s="692" t="s">
        <v>1213</v>
      </c>
      <c r="N146" s="696" t="s">
        <v>1413</v>
      </c>
      <c r="O146" s="692" t="s">
        <v>1211</v>
      </c>
      <c r="P146" s="692"/>
      <c r="Q146" s="692" t="s">
        <v>1217</v>
      </c>
      <c r="R146" s="696">
        <v>5767</v>
      </c>
      <c r="S146" s="696">
        <v>76</v>
      </c>
      <c r="T146" s="696">
        <v>1</v>
      </c>
      <c r="U146" s="692" t="s">
        <v>510</v>
      </c>
      <c r="V146" s="694">
        <v>1</v>
      </c>
      <c r="W146" s="694">
        <v>1</v>
      </c>
      <c r="X146" s="694">
        <v>1</v>
      </c>
      <c r="Y146" s="4">
        <v>1</v>
      </c>
      <c r="Z146" s="4">
        <v>5767</v>
      </c>
      <c r="AB146" s="4">
        <v>1</v>
      </c>
      <c r="AC146" s="892">
        <v>1</v>
      </c>
      <c r="AD146" s="4">
        <v>0</v>
      </c>
      <c r="AE146" s="4" t="s">
        <v>1215</v>
      </c>
      <c r="AF146" s="4" t="s">
        <v>510</v>
      </c>
      <c r="AG146" s="4">
        <v>1</v>
      </c>
      <c r="AH146" s="892">
        <v>1</v>
      </c>
      <c r="AI146" s="4">
        <v>1</v>
      </c>
      <c r="AJ146" s="892"/>
      <c r="AL146" s="892"/>
      <c r="AN146" s="892"/>
      <c r="AO146" s="4">
        <v>5743</v>
      </c>
      <c r="AP146" s="4">
        <v>24</v>
      </c>
      <c r="AQ146" s="892">
        <v>4.1616091555401425E-3</v>
      </c>
      <c r="AR146" s="4">
        <v>5767</v>
      </c>
      <c r="AS146" s="4">
        <v>9600</v>
      </c>
      <c r="AT146" s="892">
        <v>0.60072916666666665</v>
      </c>
      <c r="AY146" s="892"/>
      <c r="BA146" s="892"/>
      <c r="BC146" s="892"/>
      <c r="BD146" s="4" t="s">
        <v>323</v>
      </c>
      <c r="BE146" s="892"/>
      <c r="BI146" s="892"/>
      <c r="BK146" s="892"/>
      <c r="BM146" s="892"/>
      <c r="BO146" s="892"/>
      <c r="BP146" s="4">
        <v>0</v>
      </c>
      <c r="BQ146" s="892">
        <v>0</v>
      </c>
      <c r="BR146" s="4">
        <v>0</v>
      </c>
      <c r="BS146" s="892">
        <v>0</v>
      </c>
    </row>
    <row r="147" spans="1:71" s="4" customFormat="1" x14ac:dyDescent="0.2">
      <c r="A147" s="691" t="s">
        <v>247</v>
      </c>
      <c r="B147" s="691" t="s">
        <v>252</v>
      </c>
      <c r="C147" s="691" t="s">
        <v>515</v>
      </c>
      <c r="D147" s="691" t="s">
        <v>504</v>
      </c>
      <c r="E147" s="691" t="s">
        <v>519</v>
      </c>
      <c r="F147" s="619" t="s">
        <v>924</v>
      </c>
      <c r="G147" s="619" t="s">
        <v>1109</v>
      </c>
      <c r="H147" s="619" t="s">
        <v>934</v>
      </c>
      <c r="I147" s="600"/>
      <c r="J147" s="692"/>
      <c r="K147" s="692"/>
      <c r="L147" s="693"/>
      <c r="M147" s="692"/>
      <c r="N147" s="692"/>
      <c r="O147" s="692"/>
      <c r="P147" s="692"/>
      <c r="Q147" s="692"/>
      <c r="R147" s="692"/>
      <c r="S147" s="692"/>
      <c r="T147" s="692"/>
      <c r="U147" s="633" t="s">
        <v>1210</v>
      </c>
      <c r="V147" s="694">
        <v>12</v>
      </c>
      <c r="W147" s="600">
        <v>0</v>
      </c>
      <c r="X147" s="600">
        <v>31</v>
      </c>
      <c r="Y147" s="4">
        <v>2.5833333333333335</v>
      </c>
      <c r="Z147" s="4">
        <v>2553.5833333333335</v>
      </c>
      <c r="AA147" s="4">
        <v>1616</v>
      </c>
      <c r="AB147" s="4">
        <v>11</v>
      </c>
      <c r="AC147" s="892">
        <v>0.35483870967741937</v>
      </c>
      <c r="AD147" s="4">
        <v>1</v>
      </c>
      <c r="AG147" s="4">
        <v>10</v>
      </c>
      <c r="AH147" s="892">
        <v>0.83333333333333337</v>
      </c>
      <c r="AI147" s="4">
        <v>10</v>
      </c>
      <c r="AJ147" s="892">
        <v>0.84615384615384615</v>
      </c>
      <c r="AK147" s="4">
        <v>1</v>
      </c>
      <c r="AL147" s="892">
        <v>3.2258064516129031E-2</v>
      </c>
      <c r="AM147" s="4">
        <v>0</v>
      </c>
      <c r="AN147" s="892">
        <v>0</v>
      </c>
      <c r="AO147" s="4">
        <v>30600</v>
      </c>
      <c r="AP147" s="4">
        <v>43</v>
      </c>
      <c r="AQ147" s="892">
        <v>1.4032568612733741E-3</v>
      </c>
      <c r="AR147" s="4">
        <v>30643</v>
      </c>
      <c r="AS147" s="4">
        <v>43600</v>
      </c>
      <c r="AT147" s="892">
        <v>0.70282110091743122</v>
      </c>
      <c r="AU147" s="4">
        <v>30600</v>
      </c>
      <c r="AV147" s="4">
        <v>43</v>
      </c>
      <c r="AW147" s="4">
        <v>30643</v>
      </c>
      <c r="AX147" s="4">
        <v>19373</v>
      </c>
      <c r="AY147" s="892">
        <v>0.63310457516339869</v>
      </c>
      <c r="AZ147" s="4">
        <v>19</v>
      </c>
      <c r="BA147" s="892">
        <v>0.44186046511627908</v>
      </c>
      <c r="BB147" s="4">
        <v>19392</v>
      </c>
      <c r="BC147" s="892">
        <v>0.63283621055379691</v>
      </c>
      <c r="BD147" s="4">
        <v>159</v>
      </c>
      <c r="BE147" s="892">
        <v>8.1992574257425746E-3</v>
      </c>
      <c r="BF147" s="4">
        <v>140</v>
      </c>
      <c r="BG147" s="4">
        <v>19</v>
      </c>
      <c r="BH147" s="4">
        <v>159</v>
      </c>
      <c r="BI147" s="892">
        <v>1</v>
      </c>
      <c r="BJ147" s="4">
        <v>78</v>
      </c>
      <c r="BK147" s="892">
        <v>4.0222772277227724E-3</v>
      </c>
      <c r="BL147" s="4">
        <v>215</v>
      </c>
      <c r="BM147" s="892">
        <v>1.1087046204620463E-2</v>
      </c>
      <c r="BN147" s="4">
        <v>293</v>
      </c>
      <c r="BO147" s="892">
        <v>1.5109323432343235E-2</v>
      </c>
      <c r="BP147" s="4">
        <v>7</v>
      </c>
      <c r="BQ147" s="892">
        <v>0.22580645161290322</v>
      </c>
      <c r="BR147" s="4">
        <v>5</v>
      </c>
      <c r="BS147" s="892">
        <v>0.41666666666666669</v>
      </c>
    </row>
    <row r="148" spans="1:71" s="4" customFormat="1" x14ac:dyDescent="0.2">
      <c r="A148" s="691" t="s">
        <v>247</v>
      </c>
      <c r="B148" s="691" t="s">
        <v>252</v>
      </c>
      <c r="C148" s="691" t="s">
        <v>509</v>
      </c>
      <c r="D148" s="691" t="s">
        <v>504</v>
      </c>
      <c r="E148" s="691" t="s">
        <v>519</v>
      </c>
      <c r="F148" s="619" t="s">
        <v>924</v>
      </c>
      <c r="G148" s="619" t="s">
        <v>1109</v>
      </c>
      <c r="H148" s="619" t="s">
        <v>934</v>
      </c>
      <c r="I148" s="600"/>
      <c r="J148" s="692" t="s">
        <v>1213</v>
      </c>
      <c r="K148" s="724" t="s">
        <v>1415</v>
      </c>
      <c r="L148" s="693">
        <v>0.58333333333333337</v>
      </c>
      <c r="M148" s="692" t="s">
        <v>1211</v>
      </c>
      <c r="N148" s="692"/>
      <c r="O148" s="692" t="s">
        <v>1211</v>
      </c>
      <c r="P148" s="692"/>
      <c r="Q148" s="692" t="s">
        <v>1217</v>
      </c>
      <c r="R148" s="696">
        <v>30600</v>
      </c>
      <c r="S148" s="696">
        <v>19413</v>
      </c>
      <c r="T148" s="696">
        <v>75</v>
      </c>
      <c r="U148" s="633"/>
      <c r="V148" s="694">
        <v>1</v>
      </c>
      <c r="W148" s="600">
        <v>0</v>
      </c>
      <c r="X148" s="600">
        <v>5</v>
      </c>
      <c r="Y148" s="4">
        <v>5</v>
      </c>
      <c r="Z148" s="4">
        <v>30643</v>
      </c>
      <c r="AA148" s="4">
        <v>19392</v>
      </c>
      <c r="AB148" s="4">
        <v>2</v>
      </c>
      <c r="AC148" s="892">
        <v>0.4</v>
      </c>
      <c r="AD148" s="4">
        <v>1</v>
      </c>
      <c r="AE148" s="4" t="s">
        <v>1215</v>
      </c>
      <c r="AF148" s="4" t="s">
        <v>434</v>
      </c>
      <c r="AG148" s="4">
        <v>1</v>
      </c>
      <c r="AH148" s="892">
        <v>1</v>
      </c>
      <c r="AI148" s="4">
        <v>1</v>
      </c>
      <c r="AJ148" s="892"/>
      <c r="AL148" s="892"/>
      <c r="AN148" s="892"/>
      <c r="AO148" s="4">
        <v>30600</v>
      </c>
      <c r="AP148" s="4">
        <v>43</v>
      </c>
      <c r="AQ148" s="892">
        <v>1.4032568612733741E-3</v>
      </c>
      <c r="AR148" s="4">
        <v>30643</v>
      </c>
      <c r="AS148" s="4">
        <v>43600</v>
      </c>
      <c r="AT148" s="892">
        <v>0.70282110091743122</v>
      </c>
      <c r="AU148" s="4">
        <v>30600</v>
      </c>
      <c r="AV148" s="4">
        <v>43</v>
      </c>
      <c r="AW148" s="4">
        <v>30643</v>
      </c>
      <c r="AX148" s="4">
        <v>19373</v>
      </c>
      <c r="AY148" s="892">
        <v>0.63310457516339869</v>
      </c>
      <c r="AZ148" s="4">
        <v>19</v>
      </c>
      <c r="BA148" s="892">
        <v>0.44186046511627908</v>
      </c>
      <c r="BB148" s="4">
        <v>19392</v>
      </c>
      <c r="BC148" s="892">
        <v>0.63283621055379691</v>
      </c>
      <c r="BD148" s="4">
        <v>159</v>
      </c>
      <c r="BE148" s="892">
        <v>8.1992574257425746E-3</v>
      </c>
      <c r="BF148" s="4">
        <v>140</v>
      </c>
      <c r="BG148" s="4">
        <v>19</v>
      </c>
      <c r="BH148" s="4">
        <v>159</v>
      </c>
      <c r="BI148" s="892">
        <v>1</v>
      </c>
      <c r="BJ148" s="4">
        <v>43</v>
      </c>
      <c r="BK148" s="892">
        <v>2.2174092409240924E-3</v>
      </c>
      <c r="BL148" s="4">
        <v>238</v>
      </c>
      <c r="BM148" s="892">
        <v>1.2273102310231022E-2</v>
      </c>
      <c r="BN148" s="4">
        <v>281</v>
      </c>
      <c r="BO148" s="892">
        <v>1.4490511551155116E-2</v>
      </c>
      <c r="BP148" s="4">
        <v>1</v>
      </c>
      <c r="BQ148" s="892">
        <v>0.2</v>
      </c>
      <c r="BR148" s="4">
        <v>0</v>
      </c>
      <c r="BS148" s="892">
        <v>0</v>
      </c>
    </row>
    <row r="149" spans="1:71" s="4" customFormat="1" x14ac:dyDescent="0.2">
      <c r="A149" s="691" t="s">
        <v>253</v>
      </c>
      <c r="B149" s="691" t="s">
        <v>257</v>
      </c>
      <c r="C149" s="691" t="s">
        <v>527</v>
      </c>
      <c r="D149" s="691" t="s">
        <v>518</v>
      </c>
      <c r="E149" s="691" t="s">
        <v>519</v>
      </c>
      <c r="F149" s="619" t="s">
        <v>320</v>
      </c>
      <c r="G149" s="619" t="s">
        <v>1110</v>
      </c>
      <c r="H149" s="619" t="s">
        <v>935</v>
      </c>
      <c r="I149" s="619" t="s">
        <v>936</v>
      </c>
      <c r="J149" s="692"/>
      <c r="K149" s="692"/>
      <c r="L149" s="693"/>
      <c r="M149" s="692"/>
      <c r="N149" s="692"/>
      <c r="O149" s="692"/>
      <c r="P149" s="692"/>
      <c r="Q149" s="692"/>
      <c r="R149" s="692"/>
      <c r="S149" s="692"/>
      <c r="T149" s="692"/>
      <c r="U149" s="633" t="s">
        <v>1098</v>
      </c>
      <c r="V149" s="694">
        <v>14</v>
      </c>
      <c r="W149" s="600">
        <v>0</v>
      </c>
      <c r="X149" s="600">
        <v>38</v>
      </c>
      <c r="Y149" s="4">
        <v>2.7142857142857144</v>
      </c>
      <c r="Z149" s="4">
        <v>9432.2142857142862</v>
      </c>
      <c r="AA149" s="4">
        <v>3737.5</v>
      </c>
      <c r="AB149" s="4">
        <v>14</v>
      </c>
      <c r="AC149" s="892">
        <v>0.36842105263157893</v>
      </c>
      <c r="AD149" s="4">
        <v>6</v>
      </c>
      <c r="AG149" s="4">
        <v>11</v>
      </c>
      <c r="AH149" s="892">
        <v>0.7857142857142857</v>
      </c>
      <c r="AI149" s="4">
        <v>12</v>
      </c>
      <c r="AJ149" s="892">
        <v>0.8</v>
      </c>
      <c r="AK149" s="4">
        <v>1</v>
      </c>
      <c r="AL149" s="892">
        <v>2.6315789473684209E-2</v>
      </c>
      <c r="AM149" s="4">
        <v>1</v>
      </c>
      <c r="AN149" s="892">
        <v>7.1428571428571425E-2</v>
      </c>
      <c r="AO149" s="4">
        <v>131840</v>
      </c>
      <c r="AP149" s="4">
        <v>211</v>
      </c>
      <c r="AQ149" s="892">
        <v>1.5978674905907566E-3</v>
      </c>
      <c r="AR149" s="4">
        <v>132051</v>
      </c>
      <c r="AS149" s="4">
        <v>190400</v>
      </c>
      <c r="AT149" s="892">
        <v>0.69354516806722688</v>
      </c>
      <c r="AU149" s="4">
        <v>131840</v>
      </c>
      <c r="AV149" s="4">
        <v>211</v>
      </c>
      <c r="AW149" s="4">
        <v>132051</v>
      </c>
      <c r="AX149" s="4">
        <v>52139</v>
      </c>
      <c r="AY149" s="892">
        <v>0.39547178398058253</v>
      </c>
      <c r="AZ149" s="4">
        <v>186</v>
      </c>
      <c r="BA149" s="892">
        <v>0.88151658767772512</v>
      </c>
      <c r="BB149" s="4">
        <v>52325</v>
      </c>
      <c r="BC149" s="892">
        <v>0.39624841917138076</v>
      </c>
      <c r="BD149" s="4">
        <v>802</v>
      </c>
      <c r="BE149" s="892">
        <v>1.5327281414237936E-2</v>
      </c>
      <c r="BF149" s="4">
        <v>609</v>
      </c>
      <c r="BG149" s="4">
        <v>15</v>
      </c>
      <c r="BH149" s="4">
        <v>624</v>
      </c>
      <c r="BI149" s="892">
        <v>0.77805486284289271</v>
      </c>
      <c r="BJ149" s="4">
        <v>490</v>
      </c>
      <c r="BK149" s="892">
        <v>9.3645484949832769E-3</v>
      </c>
      <c r="BL149" s="4">
        <v>1469</v>
      </c>
      <c r="BM149" s="892">
        <v>2.8074534161490684E-2</v>
      </c>
      <c r="BN149" s="4">
        <v>1959</v>
      </c>
      <c r="BO149" s="892">
        <v>3.7439082656473964E-2</v>
      </c>
      <c r="BP149" s="4">
        <v>14</v>
      </c>
      <c r="BQ149" s="892">
        <v>0.36842105263157893</v>
      </c>
      <c r="BR149" s="4">
        <v>8</v>
      </c>
      <c r="BS149" s="892">
        <v>0.5714285714285714</v>
      </c>
    </row>
    <row r="150" spans="1:71" s="4" customFormat="1" x14ac:dyDescent="0.2">
      <c r="A150" s="691" t="s">
        <v>253</v>
      </c>
      <c r="B150" s="691" t="s">
        <v>257</v>
      </c>
      <c r="C150" s="691" t="s">
        <v>509</v>
      </c>
      <c r="D150" s="691" t="s">
        <v>518</v>
      </c>
      <c r="E150" s="691" t="s">
        <v>519</v>
      </c>
      <c r="F150" s="619" t="s">
        <v>320</v>
      </c>
      <c r="G150" s="619" t="s">
        <v>1110</v>
      </c>
      <c r="H150" s="619" t="s">
        <v>935</v>
      </c>
      <c r="I150" s="619" t="s">
        <v>936</v>
      </c>
      <c r="J150" s="692" t="s">
        <v>1211</v>
      </c>
      <c r="K150" s="692"/>
      <c r="L150" s="731">
        <v>0.9375</v>
      </c>
      <c r="M150" s="692" t="s">
        <v>1213</v>
      </c>
      <c r="N150" s="696" t="s">
        <v>806</v>
      </c>
      <c r="O150" s="692" t="s">
        <v>1211</v>
      </c>
      <c r="P150" s="692"/>
      <c r="Q150" s="692" t="s">
        <v>1214</v>
      </c>
      <c r="R150" s="696">
        <v>132051</v>
      </c>
      <c r="S150" s="696">
        <v>3350</v>
      </c>
      <c r="T150" s="696">
        <v>483</v>
      </c>
      <c r="U150" s="633"/>
      <c r="V150" s="694">
        <v>1</v>
      </c>
      <c r="W150" s="600">
        <v>0</v>
      </c>
      <c r="X150" s="600">
        <v>11</v>
      </c>
      <c r="Y150" s="4">
        <v>11</v>
      </c>
      <c r="Z150" s="4">
        <v>132051</v>
      </c>
      <c r="AA150" s="4">
        <v>52325</v>
      </c>
      <c r="AB150" s="4">
        <v>6</v>
      </c>
      <c r="AC150" s="892">
        <v>0.54545454545454541</v>
      </c>
      <c r="AD150" s="4">
        <v>6</v>
      </c>
      <c r="AE150" s="4" t="s">
        <v>1215</v>
      </c>
      <c r="AF150" s="4" t="s">
        <v>434</v>
      </c>
      <c r="AG150" s="4">
        <v>1</v>
      </c>
      <c r="AH150" s="892">
        <v>1</v>
      </c>
      <c r="AI150" s="4">
        <v>1</v>
      </c>
      <c r="AJ150" s="892"/>
      <c r="AL150" s="892"/>
      <c r="AN150" s="892"/>
      <c r="AO150" s="4">
        <v>131840</v>
      </c>
      <c r="AP150" s="4">
        <v>211</v>
      </c>
      <c r="AQ150" s="892">
        <v>1.5978674905907566E-3</v>
      </c>
      <c r="AR150" s="4">
        <v>132051</v>
      </c>
      <c r="AS150" s="4">
        <v>190400</v>
      </c>
      <c r="AT150" s="892">
        <v>0.69354516806722688</v>
      </c>
      <c r="AU150" s="4">
        <v>131840</v>
      </c>
      <c r="AV150" s="4">
        <v>211</v>
      </c>
      <c r="AW150" s="4">
        <v>132051</v>
      </c>
      <c r="AX150" s="4">
        <v>52139</v>
      </c>
      <c r="AY150" s="892">
        <v>0.39547178398058253</v>
      </c>
      <c r="AZ150" s="4">
        <v>186</v>
      </c>
      <c r="BA150" s="892">
        <v>0.88151658767772512</v>
      </c>
      <c r="BB150" s="4">
        <v>52325</v>
      </c>
      <c r="BC150" s="892">
        <v>0.39624841917138076</v>
      </c>
      <c r="BD150" s="4">
        <v>802</v>
      </c>
      <c r="BE150" s="892">
        <v>1.5327281414237936E-2</v>
      </c>
      <c r="BF150" s="4">
        <v>609</v>
      </c>
      <c r="BG150" s="4">
        <v>15</v>
      </c>
      <c r="BH150" s="4">
        <v>624</v>
      </c>
      <c r="BI150" s="892">
        <v>0.77805486284289271</v>
      </c>
      <c r="BJ150" s="4">
        <v>218</v>
      </c>
      <c r="BK150" s="892">
        <v>4.166268514094601E-3</v>
      </c>
      <c r="BL150" s="4">
        <v>779</v>
      </c>
      <c r="BM150" s="892">
        <v>1.4887720974677497E-2</v>
      </c>
      <c r="BN150" s="4">
        <v>997</v>
      </c>
      <c r="BO150" s="892">
        <v>1.9053989488772096E-2</v>
      </c>
      <c r="BP150" s="4">
        <v>2</v>
      </c>
      <c r="BQ150" s="892">
        <v>0.18181818181818182</v>
      </c>
      <c r="BR150" s="4">
        <v>1</v>
      </c>
      <c r="BS150" s="892">
        <v>1</v>
      </c>
    </row>
    <row r="151" spans="1:71" s="4" customFormat="1" x14ac:dyDescent="0.2">
      <c r="A151" s="691" t="s">
        <v>260</v>
      </c>
      <c r="B151" s="691" t="s">
        <v>261</v>
      </c>
      <c r="C151" s="691" t="s">
        <v>528</v>
      </c>
      <c r="D151" s="691" t="s">
        <v>504</v>
      </c>
      <c r="E151" s="691" t="s">
        <v>519</v>
      </c>
      <c r="F151" s="619" t="s">
        <v>320</v>
      </c>
      <c r="G151" s="619" t="s">
        <v>937</v>
      </c>
      <c r="H151" s="619" t="s">
        <v>937</v>
      </c>
      <c r="I151" s="600"/>
      <c r="J151" s="692" t="s">
        <v>1213</v>
      </c>
      <c r="K151" s="724" t="s">
        <v>1416</v>
      </c>
      <c r="L151" s="724" t="s">
        <v>1417</v>
      </c>
      <c r="M151" s="692" t="s">
        <v>1211</v>
      </c>
      <c r="N151" s="692"/>
      <c r="O151" s="692" t="s">
        <v>1211</v>
      </c>
      <c r="P151" s="692"/>
      <c r="Q151" s="692" t="s">
        <v>1217</v>
      </c>
      <c r="R151" s="692"/>
      <c r="S151" s="692"/>
      <c r="T151" s="692"/>
      <c r="U151" s="633" t="s">
        <v>1102</v>
      </c>
      <c r="V151" s="694">
        <v>13</v>
      </c>
      <c r="W151" s="600">
        <v>1</v>
      </c>
      <c r="X151" s="600">
        <v>37</v>
      </c>
      <c r="Y151" s="4">
        <v>2.8461538461538463</v>
      </c>
      <c r="Z151" s="4">
        <v>25045.23076923077</v>
      </c>
      <c r="AA151" s="4">
        <v>9865.7692307692305</v>
      </c>
      <c r="AB151" s="4">
        <v>8</v>
      </c>
      <c r="AC151" s="892">
        <v>0.21621621621621623</v>
      </c>
      <c r="AG151" s="4">
        <v>8</v>
      </c>
      <c r="AH151" s="892">
        <v>0.61538461538461542</v>
      </c>
      <c r="AJ151" s="892"/>
      <c r="AL151" s="892"/>
      <c r="AN151" s="892"/>
      <c r="AO151" s="4">
        <v>325181</v>
      </c>
      <c r="AP151" s="4">
        <v>407</v>
      </c>
      <c r="AQ151" s="892">
        <v>1.2500460704939985E-3</v>
      </c>
      <c r="AR151" s="4">
        <v>325588</v>
      </c>
      <c r="AS151" s="4">
        <v>470200</v>
      </c>
      <c r="AT151" s="892">
        <v>0.69244576775840072</v>
      </c>
      <c r="AU151" s="4">
        <v>297569</v>
      </c>
      <c r="AV151" s="4">
        <v>404</v>
      </c>
      <c r="AW151" s="4">
        <v>297973</v>
      </c>
      <c r="AX151" s="4">
        <v>127908</v>
      </c>
      <c r="AY151" s="892">
        <v>0.42984316242619358</v>
      </c>
      <c r="AZ151" s="4">
        <v>347</v>
      </c>
      <c r="BA151" s="892">
        <v>0.8589108910891089</v>
      </c>
      <c r="BB151" s="4">
        <v>128255</v>
      </c>
      <c r="BC151" s="892">
        <v>0.43042490426984997</v>
      </c>
      <c r="BD151" s="4">
        <v>1476</v>
      </c>
      <c r="BE151" s="892">
        <v>1.1508323262250984E-2</v>
      </c>
      <c r="BF151" s="4">
        <v>927</v>
      </c>
      <c r="BG151" s="4">
        <v>9</v>
      </c>
      <c r="BH151" s="4">
        <v>1283</v>
      </c>
      <c r="BI151" s="892">
        <v>0.8692411924119241</v>
      </c>
      <c r="BJ151" s="4">
        <v>5399</v>
      </c>
      <c r="BK151" s="892">
        <v>4.2095824724182294E-2</v>
      </c>
      <c r="BL151" s="4">
        <v>9505</v>
      </c>
      <c r="BM151" s="892">
        <v>7.4110171143425205E-2</v>
      </c>
      <c r="BN151" s="4">
        <v>14904</v>
      </c>
      <c r="BO151" s="892">
        <v>0.11620599586760751</v>
      </c>
      <c r="BP151" s="4">
        <v>8</v>
      </c>
      <c r="BQ151" s="892">
        <v>0.21621621621621623</v>
      </c>
      <c r="BR151" s="4">
        <v>6</v>
      </c>
      <c r="BS151" s="892">
        <v>0.46153846153846156</v>
      </c>
    </row>
    <row r="152" spans="1:71" s="4" customFormat="1" x14ac:dyDescent="0.2">
      <c r="A152" s="691" t="s">
        <v>265</v>
      </c>
      <c r="B152" s="691" t="s">
        <v>272</v>
      </c>
      <c r="C152" s="691" t="s">
        <v>515</v>
      </c>
      <c r="D152" s="691" t="s">
        <v>504</v>
      </c>
      <c r="E152" s="691" t="s">
        <v>519</v>
      </c>
      <c r="F152" s="619" t="s">
        <v>920</v>
      </c>
      <c r="G152" s="619" t="s">
        <v>1109</v>
      </c>
      <c r="H152" s="619" t="s">
        <v>934</v>
      </c>
      <c r="I152" s="600"/>
      <c r="J152" s="692"/>
      <c r="K152" s="692"/>
      <c r="L152" s="693"/>
      <c r="M152" s="692"/>
      <c r="N152" s="692"/>
      <c r="O152" s="692"/>
      <c r="P152" s="692"/>
      <c r="Q152" s="692"/>
      <c r="R152" s="692"/>
      <c r="S152" s="692"/>
      <c r="T152" s="692"/>
      <c r="U152" s="633" t="s">
        <v>1092</v>
      </c>
      <c r="V152" s="694">
        <v>12</v>
      </c>
      <c r="W152" s="600">
        <v>1</v>
      </c>
      <c r="X152" s="600">
        <v>20</v>
      </c>
      <c r="Y152" s="4">
        <v>1.6666666666666667</v>
      </c>
      <c r="Z152" s="4">
        <v>2539.5833333333335</v>
      </c>
      <c r="AA152" s="4">
        <v>888.75</v>
      </c>
      <c r="AB152" s="4">
        <v>11</v>
      </c>
      <c r="AC152" s="892">
        <v>0.55000000000000004</v>
      </c>
      <c r="AD152" s="4">
        <v>0</v>
      </c>
      <c r="AG152" s="4">
        <v>9</v>
      </c>
      <c r="AH152" s="892">
        <v>0.75</v>
      </c>
      <c r="AI152" s="4">
        <v>10</v>
      </c>
      <c r="AJ152" s="892">
        <v>0.76923076923076927</v>
      </c>
      <c r="AK152" s="4">
        <v>2</v>
      </c>
      <c r="AL152" s="892">
        <v>0.1</v>
      </c>
      <c r="AM152" s="4">
        <v>0</v>
      </c>
      <c r="AN152" s="892">
        <v>0</v>
      </c>
      <c r="AO152" s="4">
        <v>30037</v>
      </c>
      <c r="AP152" s="4">
        <v>438</v>
      </c>
      <c r="AQ152" s="892">
        <v>1.4372436423297785E-2</v>
      </c>
      <c r="AR152" s="4">
        <v>30475</v>
      </c>
      <c r="AS152" s="4">
        <v>43870</v>
      </c>
      <c r="AT152" s="892">
        <v>0.69466605881012078</v>
      </c>
      <c r="AU152" s="4">
        <v>27714</v>
      </c>
      <c r="AV152" s="4">
        <v>172</v>
      </c>
      <c r="AW152" s="4">
        <v>27886</v>
      </c>
      <c r="AX152" s="4">
        <v>10541</v>
      </c>
      <c r="AY152" s="892">
        <v>0.38034928195136031</v>
      </c>
      <c r="AZ152" s="4">
        <v>124</v>
      </c>
      <c r="BA152" s="892">
        <v>0.72093023255813948</v>
      </c>
      <c r="BB152" s="4">
        <v>10665</v>
      </c>
      <c r="BC152" s="892">
        <v>0.38244997489779819</v>
      </c>
      <c r="BD152" s="4">
        <v>53</v>
      </c>
      <c r="BE152" s="892">
        <v>4.9695264885138302E-3</v>
      </c>
      <c r="BF152" s="4">
        <v>19</v>
      </c>
      <c r="BG152" s="4">
        <v>11</v>
      </c>
      <c r="BH152" s="4">
        <v>30</v>
      </c>
      <c r="BI152" s="892">
        <v>0.56603773584905659</v>
      </c>
      <c r="BJ152" s="4">
        <v>26</v>
      </c>
      <c r="BK152" s="892">
        <v>2.437880918893577E-3</v>
      </c>
      <c r="BL152" s="4">
        <v>222</v>
      </c>
      <c r="BM152" s="892">
        <v>2.0815752461322081E-2</v>
      </c>
      <c r="BN152" s="4">
        <v>248</v>
      </c>
      <c r="BO152" s="892">
        <v>2.325363338021566E-2</v>
      </c>
      <c r="BP152" s="4">
        <v>5</v>
      </c>
      <c r="BQ152" s="892">
        <v>0.25</v>
      </c>
      <c r="BR152" s="4">
        <v>4</v>
      </c>
      <c r="BS152" s="892">
        <v>0.33333333333333331</v>
      </c>
    </row>
    <row r="153" spans="1:71" s="4" customFormat="1" x14ac:dyDescent="0.2">
      <c r="A153" s="691" t="s">
        <v>265</v>
      </c>
      <c r="B153" s="691" t="s">
        <v>272</v>
      </c>
      <c r="C153" s="691" t="s">
        <v>509</v>
      </c>
      <c r="D153" s="691" t="s">
        <v>504</v>
      </c>
      <c r="E153" s="691" t="s">
        <v>519</v>
      </c>
      <c r="F153" s="619" t="s">
        <v>920</v>
      </c>
      <c r="G153" s="619" t="s">
        <v>1109</v>
      </c>
      <c r="H153" s="619" t="s">
        <v>934</v>
      </c>
      <c r="I153" s="600"/>
      <c r="J153" s="692" t="s">
        <v>1213</v>
      </c>
      <c r="K153" s="722" t="s">
        <v>1418</v>
      </c>
      <c r="L153" s="693">
        <v>0.8534722222222223</v>
      </c>
      <c r="M153" s="692" t="s">
        <v>1211</v>
      </c>
      <c r="N153" s="692"/>
      <c r="O153" s="692" t="s">
        <v>1211</v>
      </c>
      <c r="P153" s="692"/>
      <c r="Q153" s="692" t="s">
        <v>913</v>
      </c>
      <c r="R153" s="696">
        <v>30480</v>
      </c>
      <c r="S153" s="696">
        <v>315</v>
      </c>
      <c r="T153" s="696" t="s">
        <v>438</v>
      </c>
      <c r="U153" s="692" t="s">
        <v>510</v>
      </c>
      <c r="V153" s="694">
        <v>1</v>
      </c>
      <c r="W153" s="694">
        <v>1</v>
      </c>
      <c r="X153" s="694">
        <v>1</v>
      </c>
      <c r="Y153" s="4">
        <v>1</v>
      </c>
      <c r="Z153" s="4">
        <v>30474</v>
      </c>
      <c r="AB153" s="4">
        <v>1</v>
      </c>
      <c r="AC153" s="892">
        <v>1</v>
      </c>
      <c r="AD153" s="4">
        <v>0</v>
      </c>
      <c r="AE153" s="4" t="s">
        <v>1215</v>
      </c>
      <c r="AF153" s="4" t="s">
        <v>510</v>
      </c>
      <c r="AG153" s="4">
        <v>1</v>
      </c>
      <c r="AH153" s="892">
        <v>1</v>
      </c>
      <c r="AI153" s="4">
        <v>1</v>
      </c>
      <c r="AJ153" s="892"/>
      <c r="AL153" s="892"/>
      <c r="AN153" s="892"/>
      <c r="AO153" s="4">
        <v>30037</v>
      </c>
      <c r="AP153" s="4">
        <v>437</v>
      </c>
      <c r="AQ153" s="892">
        <v>1.4340093194198333E-2</v>
      </c>
      <c r="AR153" s="4">
        <v>30474</v>
      </c>
      <c r="AS153" s="4">
        <v>43870</v>
      </c>
      <c r="AT153" s="892">
        <v>0.69464326418965128</v>
      </c>
      <c r="AY153" s="892"/>
      <c r="BA153" s="892"/>
      <c r="BC153" s="892"/>
      <c r="BD153" s="4" t="s">
        <v>323</v>
      </c>
      <c r="BE153" s="892"/>
      <c r="BI153" s="892"/>
      <c r="BK153" s="892"/>
      <c r="BM153" s="892"/>
      <c r="BO153" s="892"/>
      <c r="BP153" s="4">
        <v>0</v>
      </c>
      <c r="BQ153" s="892">
        <v>0</v>
      </c>
      <c r="BR153" s="4">
        <v>0</v>
      </c>
      <c r="BS153" s="892">
        <v>0</v>
      </c>
    </row>
    <row r="154" spans="1:71" s="4" customFormat="1" x14ac:dyDescent="0.2">
      <c r="A154" s="691" t="s">
        <v>274</v>
      </c>
      <c r="B154" s="691" t="s">
        <v>276</v>
      </c>
      <c r="C154" s="691" t="s">
        <v>515</v>
      </c>
      <c r="D154" s="691" t="s">
        <v>504</v>
      </c>
      <c r="E154" s="691" t="s">
        <v>505</v>
      </c>
      <c r="F154" s="619" t="s">
        <v>316</v>
      </c>
      <c r="G154" s="619" t="s">
        <v>1112</v>
      </c>
      <c r="H154" s="619" t="s">
        <v>934</v>
      </c>
      <c r="I154" s="600"/>
      <c r="J154" s="692"/>
      <c r="K154" s="692"/>
      <c r="L154" s="693"/>
      <c r="M154" s="692"/>
      <c r="N154" s="692"/>
      <c r="O154" s="692"/>
      <c r="P154" s="692"/>
      <c r="Q154" s="692"/>
      <c r="R154" s="692"/>
      <c r="S154" s="692"/>
      <c r="T154" s="692"/>
      <c r="U154" s="633" t="s">
        <v>1095</v>
      </c>
      <c r="V154" s="694">
        <v>10</v>
      </c>
      <c r="W154" s="600">
        <v>0</v>
      </c>
      <c r="X154" s="600">
        <v>15</v>
      </c>
      <c r="Y154" s="4">
        <v>1.5</v>
      </c>
      <c r="Z154" s="4">
        <v>576</v>
      </c>
      <c r="AA154" s="4">
        <v>306.89999999999998</v>
      </c>
      <c r="AB154" s="4">
        <v>10</v>
      </c>
      <c r="AC154" s="892">
        <v>0.66666666666666663</v>
      </c>
      <c r="AD154" s="4">
        <v>0</v>
      </c>
      <c r="AG154" s="4">
        <v>8</v>
      </c>
      <c r="AH154" s="892">
        <v>0.8</v>
      </c>
      <c r="AI154" s="4">
        <v>9</v>
      </c>
      <c r="AJ154" s="892">
        <v>0.81818181818181823</v>
      </c>
      <c r="AK154" s="4">
        <v>0</v>
      </c>
      <c r="AL154" s="892">
        <v>0</v>
      </c>
      <c r="AM154" s="4">
        <v>0</v>
      </c>
      <c r="AN154" s="892">
        <v>0</v>
      </c>
      <c r="AO154" s="4">
        <v>5710</v>
      </c>
      <c r="AP154" s="4">
        <v>50</v>
      </c>
      <c r="AQ154" s="892">
        <v>8.6805555555555559E-3</v>
      </c>
      <c r="AR154" s="4">
        <v>5760</v>
      </c>
      <c r="AS154" s="4">
        <v>8700</v>
      </c>
      <c r="AT154" s="892">
        <v>0.66206896551724137</v>
      </c>
      <c r="AU154" s="4">
        <v>5710</v>
      </c>
      <c r="AV154" s="4">
        <v>50</v>
      </c>
      <c r="AW154" s="4">
        <v>5760</v>
      </c>
      <c r="AX154" s="4">
        <v>3035</v>
      </c>
      <c r="AY154" s="892">
        <v>0.531523642732049</v>
      </c>
      <c r="AZ154" s="4">
        <v>34</v>
      </c>
      <c r="BA154" s="892">
        <v>0.68</v>
      </c>
      <c r="BB154" s="4">
        <v>3069</v>
      </c>
      <c r="BC154" s="892">
        <v>0.53281250000000002</v>
      </c>
      <c r="BD154" s="4">
        <v>12</v>
      </c>
      <c r="BE154" s="892">
        <v>3.9100684261974585E-3</v>
      </c>
      <c r="BF154" s="4">
        <v>7</v>
      </c>
      <c r="BG154" s="4">
        <v>5</v>
      </c>
      <c r="BH154" s="4">
        <v>12</v>
      </c>
      <c r="BI154" s="892">
        <v>1</v>
      </c>
      <c r="BJ154" s="4">
        <v>3</v>
      </c>
      <c r="BK154" s="892">
        <v>9.7751710654936461E-4</v>
      </c>
      <c r="BL154" s="4">
        <v>37</v>
      </c>
      <c r="BM154" s="892">
        <v>1.2056044314108831E-2</v>
      </c>
      <c r="BN154" s="4">
        <v>40</v>
      </c>
      <c r="BO154" s="892">
        <v>1.3033561420658195E-2</v>
      </c>
      <c r="BP154" s="4">
        <v>3</v>
      </c>
      <c r="BQ154" s="892">
        <v>0.2</v>
      </c>
      <c r="BR154" s="4">
        <v>0</v>
      </c>
      <c r="BS154" s="892">
        <v>0</v>
      </c>
    </row>
    <row r="155" spans="1:71" s="4" customFormat="1" x14ac:dyDescent="0.2">
      <c r="A155" s="691" t="s">
        <v>274</v>
      </c>
      <c r="B155" s="691" t="s">
        <v>276</v>
      </c>
      <c r="C155" s="691" t="s">
        <v>509</v>
      </c>
      <c r="D155" s="691" t="s">
        <v>504</v>
      </c>
      <c r="E155" s="691" t="s">
        <v>505</v>
      </c>
      <c r="F155" s="619" t="s">
        <v>316</v>
      </c>
      <c r="G155" s="619" t="s">
        <v>1112</v>
      </c>
      <c r="H155" s="619" t="s">
        <v>934</v>
      </c>
      <c r="I155" s="600"/>
      <c r="J155" s="692" t="s">
        <v>1213</v>
      </c>
      <c r="K155" s="699" t="s">
        <v>1419</v>
      </c>
      <c r="L155" s="699" t="s">
        <v>852</v>
      </c>
      <c r="M155" s="692" t="s">
        <v>1213</v>
      </c>
      <c r="N155" s="696" t="s">
        <v>440</v>
      </c>
      <c r="O155" s="692" t="s">
        <v>1211</v>
      </c>
      <c r="P155" s="692"/>
      <c r="Q155" s="692" t="s">
        <v>1217</v>
      </c>
      <c r="R155" s="696">
        <v>5760</v>
      </c>
      <c r="S155" s="696">
        <v>66</v>
      </c>
      <c r="T155" s="696">
        <v>12</v>
      </c>
      <c r="U155" s="692" t="s">
        <v>510</v>
      </c>
      <c r="V155" s="694">
        <v>1</v>
      </c>
      <c r="W155" s="600">
        <v>1</v>
      </c>
      <c r="X155" s="600">
        <v>1</v>
      </c>
      <c r="Y155" s="4">
        <v>1</v>
      </c>
      <c r="Z155" s="4">
        <v>5760</v>
      </c>
      <c r="AB155" s="4">
        <v>1</v>
      </c>
      <c r="AC155" s="892">
        <v>1</v>
      </c>
      <c r="AD155" s="4">
        <v>0</v>
      </c>
      <c r="AE155" s="4" t="s">
        <v>1215</v>
      </c>
      <c r="AF155" s="4" t="s">
        <v>510</v>
      </c>
      <c r="AG155" s="4">
        <v>1</v>
      </c>
      <c r="AH155" s="892">
        <v>1</v>
      </c>
      <c r="AI155" s="4">
        <v>1</v>
      </c>
      <c r="AJ155" s="892"/>
      <c r="AL155" s="892"/>
      <c r="AN155" s="892"/>
      <c r="AO155" s="4">
        <v>5710</v>
      </c>
      <c r="AP155" s="4">
        <v>50</v>
      </c>
      <c r="AQ155" s="892">
        <v>8.6805555555555559E-3</v>
      </c>
      <c r="AR155" s="4">
        <v>5760</v>
      </c>
      <c r="AS155" s="4">
        <v>8700</v>
      </c>
      <c r="AT155" s="892">
        <v>0.66206896551724137</v>
      </c>
      <c r="AY155" s="892"/>
      <c r="BA155" s="892"/>
      <c r="BC155" s="892"/>
      <c r="BD155" s="4" t="s">
        <v>323</v>
      </c>
      <c r="BE155" s="892"/>
      <c r="BI155" s="892"/>
      <c r="BK155" s="892"/>
      <c r="BM155" s="892"/>
      <c r="BO155" s="892"/>
      <c r="BP155" s="4">
        <v>1</v>
      </c>
      <c r="BQ155" s="892">
        <v>1</v>
      </c>
      <c r="BR155" s="4">
        <v>1</v>
      </c>
      <c r="BS155" s="892">
        <v>1</v>
      </c>
    </row>
    <row r="156" spans="1:71" s="4" customFormat="1" x14ac:dyDescent="0.2">
      <c r="A156" s="691" t="s">
        <v>278</v>
      </c>
      <c r="B156" s="691" t="s">
        <v>286</v>
      </c>
      <c r="C156" s="691" t="s">
        <v>515</v>
      </c>
      <c r="D156" s="691" t="s">
        <v>504</v>
      </c>
      <c r="E156" s="691" t="s">
        <v>519</v>
      </c>
      <c r="F156" s="619" t="s">
        <v>920</v>
      </c>
      <c r="G156" s="619" t="s">
        <v>1109</v>
      </c>
      <c r="H156" s="619" t="s">
        <v>934</v>
      </c>
      <c r="I156" s="600"/>
      <c r="J156" s="692"/>
      <c r="K156" s="692"/>
      <c r="L156" s="693"/>
      <c r="M156" s="692"/>
      <c r="N156" s="692"/>
      <c r="O156" s="692"/>
      <c r="P156" s="692"/>
      <c r="Q156" s="692"/>
      <c r="R156" s="692"/>
      <c r="S156" s="692"/>
      <c r="T156" s="692"/>
      <c r="U156" s="633" t="s">
        <v>1099</v>
      </c>
      <c r="V156" s="694">
        <v>10</v>
      </c>
      <c r="W156" s="600">
        <v>0</v>
      </c>
      <c r="X156" s="600">
        <v>23</v>
      </c>
      <c r="Y156" s="4">
        <v>2.2999999999999998</v>
      </c>
      <c r="Z156" s="4">
        <v>2191</v>
      </c>
      <c r="AA156" s="4">
        <v>1044.5</v>
      </c>
      <c r="AB156" s="4">
        <v>8</v>
      </c>
      <c r="AC156" s="892">
        <v>0.34782608695652173</v>
      </c>
      <c r="AD156" s="4">
        <v>1</v>
      </c>
      <c r="AG156" s="4">
        <v>4</v>
      </c>
      <c r="AH156" s="892">
        <v>0.4</v>
      </c>
      <c r="AI156" s="4">
        <v>5</v>
      </c>
      <c r="AJ156" s="892">
        <v>0.45454545454545453</v>
      </c>
      <c r="AK156" s="4">
        <v>1</v>
      </c>
      <c r="AL156" s="892">
        <v>4.3478260869565216E-2</v>
      </c>
      <c r="AM156" s="4">
        <v>0</v>
      </c>
      <c r="AN156" s="892">
        <v>0</v>
      </c>
      <c r="AO156" s="4">
        <v>21868</v>
      </c>
      <c r="AP156" s="4">
        <v>42</v>
      </c>
      <c r="AQ156" s="892">
        <v>1.9169329073482429E-3</v>
      </c>
      <c r="AR156" s="4">
        <v>21910</v>
      </c>
      <c r="AS156" s="4">
        <v>34400</v>
      </c>
      <c r="AT156" s="892">
        <v>0.63691860465116279</v>
      </c>
      <c r="AU156" s="4">
        <v>21868</v>
      </c>
      <c r="AV156" s="4">
        <v>42</v>
      </c>
      <c r="AW156" s="4">
        <v>21910</v>
      </c>
      <c r="AX156" s="4">
        <v>10412</v>
      </c>
      <c r="AY156" s="892">
        <v>0.47612950429851836</v>
      </c>
      <c r="AZ156" s="4">
        <v>33</v>
      </c>
      <c r="BA156" s="892">
        <v>0.7857142857142857</v>
      </c>
      <c r="BB156" s="4">
        <v>10445</v>
      </c>
      <c r="BC156" s="892">
        <v>0.47672295755362848</v>
      </c>
      <c r="BD156" s="4">
        <v>104</v>
      </c>
      <c r="BE156" s="892">
        <v>9.956917185256103E-3</v>
      </c>
      <c r="BF156" s="4">
        <v>65</v>
      </c>
      <c r="BG156" s="4">
        <v>2</v>
      </c>
      <c r="BH156" s="4">
        <v>67</v>
      </c>
      <c r="BI156" s="892">
        <v>0.64423076923076927</v>
      </c>
      <c r="BJ156" s="4">
        <v>75</v>
      </c>
      <c r="BK156" s="892">
        <v>7.1804691239827668E-3</v>
      </c>
      <c r="BL156" s="4">
        <v>166</v>
      </c>
      <c r="BM156" s="892">
        <v>1.5892771661081856E-2</v>
      </c>
      <c r="BN156" s="4">
        <v>241</v>
      </c>
      <c r="BO156" s="892">
        <v>2.3073240785064623E-2</v>
      </c>
      <c r="BP156" s="4">
        <v>4</v>
      </c>
      <c r="BQ156" s="892">
        <v>0.17391304347826086</v>
      </c>
      <c r="BR156" s="4">
        <v>2</v>
      </c>
      <c r="BS156" s="892">
        <v>0.2</v>
      </c>
    </row>
    <row r="157" spans="1:71" s="4" customFormat="1" x14ac:dyDescent="0.2">
      <c r="A157" s="691" t="s">
        <v>278</v>
      </c>
      <c r="B157" s="691" t="s">
        <v>286</v>
      </c>
      <c r="C157" s="691" t="s">
        <v>509</v>
      </c>
      <c r="D157" s="691" t="s">
        <v>504</v>
      </c>
      <c r="E157" s="691" t="s">
        <v>519</v>
      </c>
      <c r="F157" s="619" t="s">
        <v>920</v>
      </c>
      <c r="G157" s="619" t="s">
        <v>1109</v>
      </c>
      <c r="H157" s="619" t="s">
        <v>934</v>
      </c>
      <c r="I157" s="600"/>
      <c r="J157" s="692" t="s">
        <v>1213</v>
      </c>
      <c r="K157" s="722" t="s">
        <v>1421</v>
      </c>
      <c r="L157" s="693">
        <v>0.85555555555555562</v>
      </c>
      <c r="M157" s="692" t="s">
        <v>1211</v>
      </c>
      <c r="N157" s="692"/>
      <c r="O157" s="692" t="s">
        <v>1213</v>
      </c>
      <c r="P157" s="696" t="s">
        <v>1422</v>
      </c>
      <c r="Q157" s="692" t="s">
        <v>1217</v>
      </c>
      <c r="R157" s="696">
        <v>21917</v>
      </c>
      <c r="S157" s="696">
        <v>256</v>
      </c>
      <c r="T157" s="696" t="s">
        <v>438</v>
      </c>
      <c r="U157" s="633"/>
      <c r="V157" s="694">
        <v>1</v>
      </c>
      <c r="W157" s="600">
        <v>0</v>
      </c>
      <c r="X157" s="600">
        <v>2</v>
      </c>
      <c r="Y157" s="4">
        <v>2</v>
      </c>
      <c r="Z157" s="4">
        <v>21910</v>
      </c>
      <c r="AA157" s="4">
        <v>10440</v>
      </c>
      <c r="AB157" s="4">
        <v>1</v>
      </c>
      <c r="AC157" s="892">
        <v>0.5</v>
      </c>
      <c r="AD157" s="4">
        <v>1</v>
      </c>
      <c r="AE157" s="4" t="s">
        <v>1215</v>
      </c>
      <c r="AF157" s="4" t="s">
        <v>434</v>
      </c>
      <c r="AG157" s="4">
        <v>1</v>
      </c>
      <c r="AH157" s="892">
        <v>1</v>
      </c>
      <c r="AI157" s="4">
        <v>1</v>
      </c>
      <c r="AJ157" s="892"/>
      <c r="AL157" s="892"/>
      <c r="AN157" s="892"/>
      <c r="AO157" s="4">
        <v>21868</v>
      </c>
      <c r="AP157" s="4">
        <v>42</v>
      </c>
      <c r="AQ157" s="892">
        <v>1.9169329073482429E-3</v>
      </c>
      <c r="AR157" s="4">
        <v>21910</v>
      </c>
      <c r="AS157" s="4">
        <v>34400</v>
      </c>
      <c r="AT157" s="892">
        <v>0.63691860465116279</v>
      </c>
      <c r="AU157" s="4">
        <v>21868</v>
      </c>
      <c r="AV157" s="4">
        <v>42</v>
      </c>
      <c r="AW157" s="4">
        <v>21910</v>
      </c>
      <c r="AX157" s="4">
        <v>10407</v>
      </c>
      <c r="AY157" s="892">
        <v>0.47590085970367663</v>
      </c>
      <c r="AZ157" s="4">
        <v>33</v>
      </c>
      <c r="BA157" s="892">
        <v>0.7857142857142857</v>
      </c>
      <c r="BB157" s="4">
        <v>10440</v>
      </c>
      <c r="BC157" s="892">
        <v>0.47649475125513463</v>
      </c>
      <c r="BD157" s="4">
        <v>104</v>
      </c>
      <c r="BE157" s="892">
        <v>9.9616858237547897E-3</v>
      </c>
      <c r="BF157" s="4">
        <v>65</v>
      </c>
      <c r="BG157" s="4">
        <v>2</v>
      </c>
      <c r="BH157" s="4">
        <v>67</v>
      </c>
      <c r="BI157" s="892">
        <v>0.64423076923076927</v>
      </c>
      <c r="BJ157" s="4">
        <v>2</v>
      </c>
      <c r="BK157" s="892">
        <v>1.9157088122605365E-4</v>
      </c>
      <c r="BL157" s="4">
        <v>350</v>
      </c>
      <c r="BM157" s="892">
        <v>3.3524904214559385E-2</v>
      </c>
      <c r="BN157" s="4">
        <v>352</v>
      </c>
      <c r="BO157" s="892">
        <v>3.3716475095785438E-2</v>
      </c>
      <c r="BP157" s="4">
        <v>0</v>
      </c>
      <c r="BQ157" s="892">
        <v>0</v>
      </c>
      <c r="BR157" s="4">
        <v>0</v>
      </c>
      <c r="BS157" s="892">
        <v>0</v>
      </c>
    </row>
    <row r="158" spans="1:71" s="4" customFormat="1" x14ac:dyDescent="0.2">
      <c r="A158" s="691" t="s">
        <v>290</v>
      </c>
      <c r="B158" s="691" t="s">
        <v>291</v>
      </c>
      <c r="C158" s="691" t="s">
        <v>515</v>
      </c>
      <c r="D158" s="691" t="s">
        <v>504</v>
      </c>
      <c r="E158" s="691" t="s">
        <v>519</v>
      </c>
      <c r="F158" s="619" t="s">
        <v>920</v>
      </c>
      <c r="G158" s="619" t="s">
        <v>1109</v>
      </c>
      <c r="H158" s="619" t="s">
        <v>934</v>
      </c>
      <c r="I158" s="600"/>
      <c r="J158" s="692"/>
      <c r="K158" s="692"/>
      <c r="L158" s="693"/>
      <c r="M158" s="692"/>
      <c r="N158" s="692"/>
      <c r="O158" s="692"/>
      <c r="P158" s="692"/>
      <c r="Q158" s="692"/>
      <c r="R158" s="692"/>
      <c r="S158" s="692"/>
      <c r="T158" s="692"/>
      <c r="U158" s="633" t="s">
        <v>1101</v>
      </c>
      <c r="V158" s="694">
        <v>13</v>
      </c>
      <c r="W158" s="600">
        <v>0</v>
      </c>
      <c r="X158" s="600">
        <v>44</v>
      </c>
      <c r="Y158" s="4">
        <v>3.3846153846153846</v>
      </c>
      <c r="Z158" s="4">
        <v>4032.3846153846152</v>
      </c>
      <c r="AA158" s="4">
        <v>2089.6923076923076</v>
      </c>
      <c r="AB158" s="4">
        <v>7</v>
      </c>
      <c r="AC158" s="892">
        <v>0.15909090909090909</v>
      </c>
      <c r="AD158" s="4">
        <v>3</v>
      </c>
      <c r="AG158" s="4">
        <v>5</v>
      </c>
      <c r="AH158" s="892">
        <v>0.38461538461538464</v>
      </c>
      <c r="AI158" s="4">
        <v>5</v>
      </c>
      <c r="AJ158" s="892">
        <v>0.35714285714285715</v>
      </c>
      <c r="AK158" s="4">
        <v>0</v>
      </c>
      <c r="AL158" s="892">
        <v>0</v>
      </c>
      <c r="AM158" s="4">
        <v>0</v>
      </c>
      <c r="AN158" s="892">
        <v>0</v>
      </c>
      <c r="AO158" s="4">
        <v>52282</v>
      </c>
      <c r="AP158" s="4">
        <v>139</v>
      </c>
      <c r="AQ158" s="892">
        <v>2.6516090879609316E-3</v>
      </c>
      <c r="AR158" s="4">
        <v>52421</v>
      </c>
      <c r="AS158" s="4">
        <v>77420</v>
      </c>
      <c r="AT158" s="892">
        <v>0.6770989408421596</v>
      </c>
      <c r="AU158" s="4">
        <v>52282</v>
      </c>
      <c r="AV158" s="4">
        <v>139</v>
      </c>
      <c r="AW158" s="4">
        <v>52421</v>
      </c>
      <c r="AX158" s="4">
        <v>27058</v>
      </c>
      <c r="AY158" s="892">
        <v>0.51753949734134119</v>
      </c>
      <c r="AZ158" s="4">
        <v>108</v>
      </c>
      <c r="BA158" s="892">
        <v>0.7769784172661871</v>
      </c>
      <c r="BB158" s="4">
        <v>27166</v>
      </c>
      <c r="BC158" s="892">
        <v>0.51822742793918464</v>
      </c>
      <c r="BD158" s="4">
        <v>231</v>
      </c>
      <c r="BE158" s="892">
        <v>8.5032761540160488E-3</v>
      </c>
      <c r="BF158" s="4">
        <v>203</v>
      </c>
      <c r="BG158" s="4">
        <v>4</v>
      </c>
      <c r="BH158" s="4">
        <v>207</v>
      </c>
      <c r="BI158" s="892">
        <v>0.89610389610389607</v>
      </c>
      <c r="BJ158" s="4">
        <v>83</v>
      </c>
      <c r="BK158" s="892">
        <v>3.0552897003607452E-3</v>
      </c>
      <c r="BL158" s="4">
        <v>763</v>
      </c>
      <c r="BM158" s="892">
        <v>2.8086578811749981E-2</v>
      </c>
      <c r="BN158" s="4">
        <v>846</v>
      </c>
      <c r="BO158" s="892">
        <v>3.1141868512110725E-2</v>
      </c>
      <c r="BP158" s="4">
        <v>11</v>
      </c>
      <c r="BQ158" s="892">
        <v>0.25</v>
      </c>
      <c r="BR158" s="4">
        <v>4</v>
      </c>
      <c r="BS158" s="892">
        <v>0.30769230769230771</v>
      </c>
    </row>
    <row r="159" spans="1:71" s="4" customFormat="1" x14ac:dyDescent="0.2">
      <c r="A159" s="897" t="s">
        <v>290</v>
      </c>
      <c r="B159" s="897" t="s">
        <v>291</v>
      </c>
      <c r="C159" s="897" t="s">
        <v>509</v>
      </c>
      <c r="D159" s="897" t="s">
        <v>504</v>
      </c>
      <c r="E159" s="897" t="s">
        <v>519</v>
      </c>
      <c r="F159" s="898" t="s">
        <v>920</v>
      </c>
      <c r="G159" s="898" t="s">
        <v>1109</v>
      </c>
      <c r="H159" s="898" t="s">
        <v>934</v>
      </c>
      <c r="I159" s="497"/>
      <c r="J159" s="899" t="s">
        <v>1213</v>
      </c>
      <c r="K159" s="900" t="s">
        <v>1363</v>
      </c>
      <c r="L159" s="901">
        <v>0.84791666666666676</v>
      </c>
      <c r="M159" s="899" t="s">
        <v>1211</v>
      </c>
      <c r="N159" s="899"/>
      <c r="O159" s="899" t="s">
        <v>1211</v>
      </c>
      <c r="P159" s="899"/>
      <c r="Q159" s="899" t="s">
        <v>1217</v>
      </c>
      <c r="R159" s="902">
        <v>52421</v>
      </c>
      <c r="S159" s="902">
        <v>621</v>
      </c>
      <c r="T159" s="902" t="s">
        <v>438</v>
      </c>
      <c r="U159" s="903"/>
      <c r="V159" s="904">
        <v>1</v>
      </c>
      <c r="W159" s="497">
        <v>0</v>
      </c>
      <c r="X159" s="497">
        <v>8</v>
      </c>
      <c r="Y159" s="4">
        <v>8</v>
      </c>
      <c r="Z159" s="4">
        <v>52421</v>
      </c>
      <c r="AA159" s="4">
        <v>27166</v>
      </c>
      <c r="AB159" s="4">
        <v>1</v>
      </c>
      <c r="AC159" s="892">
        <v>0.125</v>
      </c>
      <c r="AD159" s="4">
        <v>3</v>
      </c>
      <c r="AE159" s="4" t="s">
        <v>519</v>
      </c>
      <c r="AF159" s="4" t="s">
        <v>435</v>
      </c>
      <c r="AG159" s="4">
        <v>0</v>
      </c>
      <c r="AH159" s="892">
        <v>0</v>
      </c>
      <c r="AI159" s="4">
        <v>0</v>
      </c>
      <c r="AJ159" s="892"/>
      <c r="AL159" s="892"/>
      <c r="AN159" s="892"/>
      <c r="AO159" s="4">
        <v>52282</v>
      </c>
      <c r="AP159" s="4">
        <v>139</v>
      </c>
      <c r="AQ159" s="892">
        <v>2.6516090879609316E-3</v>
      </c>
      <c r="AR159" s="4">
        <v>52421</v>
      </c>
      <c r="AS159" s="4">
        <v>77420</v>
      </c>
      <c r="AT159" s="892">
        <v>0.6770989408421596</v>
      </c>
      <c r="AU159" s="4">
        <v>52282</v>
      </c>
      <c r="AV159" s="4">
        <v>139</v>
      </c>
      <c r="AW159" s="4">
        <v>52421</v>
      </c>
      <c r="AX159" s="4">
        <v>27065</v>
      </c>
      <c r="AY159" s="892">
        <v>0.51767338663402318</v>
      </c>
      <c r="AZ159" s="4">
        <v>101</v>
      </c>
      <c r="BA159" s="892">
        <v>0.72661870503597126</v>
      </c>
      <c r="BB159" s="4">
        <v>27166</v>
      </c>
      <c r="BC159" s="892">
        <v>0.51822742793918464</v>
      </c>
      <c r="BD159" s="4">
        <v>231</v>
      </c>
      <c r="BE159" s="892">
        <v>8.5032761540160488E-3</v>
      </c>
      <c r="BF159" s="4">
        <v>198</v>
      </c>
      <c r="BG159" s="4">
        <v>4</v>
      </c>
      <c r="BH159" s="4">
        <v>202</v>
      </c>
      <c r="BI159" s="892">
        <v>0.87445887445887449</v>
      </c>
      <c r="BJ159" s="4">
        <v>63</v>
      </c>
      <c r="BK159" s="892">
        <v>2.3190753147316499E-3</v>
      </c>
      <c r="BL159" s="4">
        <v>381</v>
      </c>
      <c r="BM159" s="892">
        <v>1.4024884046234263E-2</v>
      </c>
      <c r="BN159" s="4">
        <v>444</v>
      </c>
      <c r="BO159" s="892">
        <v>1.6343959360965912E-2</v>
      </c>
      <c r="BP159" s="4">
        <v>1</v>
      </c>
      <c r="BQ159" s="892">
        <v>0.125</v>
      </c>
      <c r="BR159" s="4">
        <v>0</v>
      </c>
      <c r="BS159" s="892">
        <v>0</v>
      </c>
    </row>
    <row r="160" spans="1:71" s="167" customFormat="1" x14ac:dyDescent="0.2">
      <c r="A160" s="905"/>
      <c r="B160" s="33"/>
      <c r="C160" s="33"/>
      <c r="D160" s="33"/>
      <c r="E160" s="33"/>
      <c r="J160" s="33"/>
      <c r="K160" s="33"/>
      <c r="L160" s="906"/>
      <c r="M160" s="33"/>
      <c r="N160" s="33"/>
      <c r="O160" s="33"/>
      <c r="P160" s="33"/>
      <c r="Q160" s="33"/>
      <c r="R160" s="33"/>
      <c r="S160" s="33"/>
      <c r="T160" s="33"/>
      <c r="U160" s="907"/>
      <c r="V160" s="35"/>
      <c r="W160" s="35"/>
      <c r="X160" s="35"/>
      <c r="AC160" s="624"/>
      <c r="AH160" s="624"/>
      <c r="AJ160" s="624"/>
      <c r="AL160" s="624"/>
      <c r="AN160" s="624"/>
      <c r="AQ160" s="624"/>
      <c r="AT160" s="624"/>
      <c r="AY160" s="624"/>
      <c r="BA160" s="624"/>
      <c r="BC160" s="624"/>
      <c r="BE160" s="624"/>
      <c r="BI160" s="624"/>
      <c r="BK160" s="624"/>
      <c r="BM160" s="624"/>
      <c r="BO160" s="624"/>
      <c r="BQ160" s="624"/>
      <c r="BS160" s="624"/>
    </row>
    <row r="161" spans="1:71" s="167" customFormat="1" x14ac:dyDescent="0.2">
      <c r="A161" s="905"/>
      <c r="B161" s="33"/>
      <c r="C161" s="33"/>
      <c r="D161" s="33"/>
      <c r="E161" s="33"/>
      <c r="J161" s="33"/>
      <c r="K161" s="33"/>
      <c r="L161" s="906"/>
      <c r="M161" s="33"/>
      <c r="N161" s="33"/>
      <c r="O161" s="33"/>
      <c r="P161" s="33"/>
      <c r="Q161" s="33"/>
      <c r="R161" s="33"/>
      <c r="S161" s="33"/>
      <c r="T161" s="33"/>
      <c r="U161" s="907"/>
      <c r="V161" s="35"/>
      <c r="W161" s="35"/>
      <c r="X161" s="35"/>
      <c r="AC161" s="624"/>
      <c r="AH161" s="624"/>
      <c r="AJ161" s="624"/>
      <c r="AL161" s="624"/>
      <c r="AN161" s="624"/>
      <c r="AQ161" s="624"/>
      <c r="AT161" s="624"/>
      <c r="AY161" s="624"/>
      <c r="BA161" s="624"/>
      <c r="BC161" s="624"/>
      <c r="BE161" s="624"/>
      <c r="BI161" s="624"/>
      <c r="BK161" s="624"/>
      <c r="BM161" s="624"/>
      <c r="BO161" s="624"/>
      <c r="BQ161" s="624"/>
      <c r="BS161" s="624"/>
    </row>
    <row r="162" spans="1:71" s="167" customFormat="1" x14ac:dyDescent="0.2">
      <c r="A162" s="905"/>
      <c r="B162" s="33"/>
      <c r="C162" s="33"/>
      <c r="D162" s="33"/>
      <c r="E162" s="33"/>
      <c r="J162" s="33"/>
      <c r="K162" s="33"/>
      <c r="L162" s="906"/>
      <c r="M162" s="33"/>
      <c r="N162" s="33"/>
      <c r="O162" s="33"/>
      <c r="P162" s="33"/>
      <c r="Q162" s="33"/>
      <c r="R162" s="33"/>
      <c r="S162" s="33"/>
      <c r="T162" s="33"/>
      <c r="U162" s="907"/>
      <c r="V162" s="35"/>
      <c r="W162" s="35"/>
      <c r="X162" s="35"/>
      <c r="AC162" s="624"/>
      <c r="AH162" s="624"/>
      <c r="AJ162" s="624"/>
      <c r="AL162" s="624"/>
      <c r="AN162" s="624"/>
      <c r="AQ162" s="624"/>
      <c r="AT162" s="624"/>
      <c r="AY162" s="624"/>
      <c r="BA162" s="624"/>
      <c r="BC162" s="624"/>
      <c r="BE162" s="624"/>
      <c r="BI162" s="624"/>
      <c r="BK162" s="624"/>
      <c r="BM162" s="624"/>
      <c r="BO162" s="624"/>
      <c r="BQ162" s="624"/>
      <c r="BS162" s="624"/>
    </row>
    <row r="163" spans="1:71" s="167" customFormat="1" x14ac:dyDescent="0.2">
      <c r="A163" s="905"/>
      <c r="B163" s="33"/>
      <c r="C163" s="33"/>
      <c r="D163" s="33"/>
      <c r="E163" s="33"/>
      <c r="J163" s="33"/>
      <c r="K163" s="33"/>
      <c r="L163" s="906"/>
      <c r="M163" s="33"/>
      <c r="N163" s="33"/>
      <c r="O163" s="33"/>
      <c r="P163" s="33"/>
      <c r="Q163" s="33"/>
      <c r="R163" s="33"/>
      <c r="S163" s="33"/>
      <c r="T163" s="33"/>
      <c r="U163" s="907"/>
      <c r="V163" s="35"/>
      <c r="W163" s="35"/>
      <c r="X163" s="35"/>
      <c r="AC163" s="624"/>
      <c r="AH163" s="624"/>
      <c r="AJ163" s="624"/>
      <c r="AL163" s="624"/>
      <c r="AN163" s="624"/>
      <c r="AQ163" s="624"/>
      <c r="AT163" s="624"/>
      <c r="AY163" s="624"/>
      <c r="BA163" s="624"/>
      <c r="BC163" s="624"/>
      <c r="BE163" s="624"/>
      <c r="BI163" s="624"/>
      <c r="BK163" s="624"/>
      <c r="BM163" s="624"/>
      <c r="BO163" s="624"/>
      <c r="BQ163" s="624"/>
      <c r="BS163" s="624"/>
    </row>
    <row r="164" spans="1:71" s="167" customFormat="1" x14ac:dyDescent="0.2">
      <c r="A164" s="905"/>
      <c r="B164" s="33"/>
      <c r="C164" s="33"/>
      <c r="D164" s="33"/>
      <c r="E164" s="33"/>
      <c r="J164" s="33"/>
      <c r="K164" s="33"/>
      <c r="L164" s="906"/>
      <c r="M164" s="33"/>
      <c r="N164" s="33"/>
      <c r="O164" s="33"/>
      <c r="P164" s="33"/>
      <c r="Q164" s="33"/>
      <c r="R164" s="33"/>
      <c r="S164" s="33"/>
      <c r="T164" s="33"/>
      <c r="U164" s="907"/>
      <c r="V164" s="35"/>
      <c r="W164" s="35"/>
      <c r="X164" s="35"/>
      <c r="AC164" s="624"/>
      <c r="AH164" s="624"/>
      <c r="AJ164" s="624"/>
      <c r="AL164" s="624"/>
      <c r="AN164" s="624"/>
      <c r="AQ164" s="624"/>
      <c r="AT164" s="624"/>
      <c r="AY164" s="624"/>
      <c r="BA164" s="624"/>
      <c r="BC164" s="624"/>
      <c r="BE164" s="624"/>
      <c r="BI164" s="624"/>
      <c r="BK164" s="624"/>
      <c r="BM164" s="624"/>
      <c r="BO164" s="624"/>
      <c r="BQ164" s="624"/>
      <c r="BS164" s="624"/>
    </row>
    <row r="165" spans="1:71" s="167" customFormat="1" x14ac:dyDescent="0.2">
      <c r="A165" s="905"/>
      <c r="B165" s="33"/>
      <c r="C165" s="33"/>
      <c r="D165" s="33"/>
      <c r="E165" s="33"/>
      <c r="J165" s="33"/>
      <c r="K165" s="33"/>
      <c r="L165" s="906"/>
      <c r="M165" s="33"/>
      <c r="N165" s="33"/>
      <c r="O165" s="33"/>
      <c r="P165" s="33"/>
      <c r="Q165" s="33"/>
      <c r="R165" s="33"/>
      <c r="S165" s="33"/>
      <c r="T165" s="33"/>
      <c r="U165" s="907"/>
      <c r="V165" s="35"/>
      <c r="W165" s="35"/>
      <c r="X165" s="35"/>
      <c r="AC165" s="624"/>
      <c r="AH165" s="624"/>
      <c r="AJ165" s="624"/>
      <c r="AL165" s="624"/>
      <c r="AN165" s="624"/>
      <c r="AQ165" s="624"/>
      <c r="AT165" s="624"/>
      <c r="AY165" s="624"/>
      <c r="BA165" s="624"/>
      <c r="BC165" s="624"/>
      <c r="BE165" s="624"/>
      <c r="BI165" s="624"/>
      <c r="BK165" s="624"/>
      <c r="BM165" s="624"/>
      <c r="BO165" s="624"/>
      <c r="BQ165" s="624"/>
      <c r="BS165" s="624"/>
    </row>
    <row r="166" spans="1:71" s="167" customFormat="1" x14ac:dyDescent="0.2">
      <c r="A166" s="905"/>
      <c r="B166" s="33"/>
      <c r="C166" s="33"/>
      <c r="D166" s="33"/>
      <c r="E166" s="33"/>
      <c r="J166" s="33"/>
      <c r="K166" s="33"/>
      <c r="L166" s="906"/>
      <c r="M166" s="33"/>
      <c r="N166" s="33"/>
      <c r="O166" s="33"/>
      <c r="P166" s="33"/>
      <c r="Q166" s="33"/>
      <c r="R166" s="33"/>
      <c r="S166" s="33"/>
      <c r="T166" s="33"/>
      <c r="U166" s="907"/>
      <c r="V166" s="35"/>
      <c r="W166" s="35"/>
      <c r="X166" s="35"/>
      <c r="AC166" s="624"/>
      <c r="AH166" s="624"/>
      <c r="AJ166" s="624"/>
      <c r="AL166" s="624"/>
      <c r="AN166" s="624"/>
      <c r="AQ166" s="624"/>
      <c r="AT166" s="624"/>
      <c r="AY166" s="624"/>
      <c r="BA166" s="624"/>
      <c r="BC166" s="624"/>
      <c r="BE166" s="624"/>
      <c r="BI166" s="624"/>
      <c r="BK166" s="624"/>
      <c r="BM166" s="624"/>
      <c r="BO166" s="624"/>
      <c r="BQ166" s="624"/>
      <c r="BS166" s="624"/>
    </row>
    <row r="167" spans="1:71" s="167" customFormat="1" x14ac:dyDescent="0.2">
      <c r="A167" s="905"/>
      <c r="B167" s="33"/>
      <c r="C167" s="33"/>
      <c r="D167" s="33"/>
      <c r="E167" s="33"/>
      <c r="J167" s="33"/>
      <c r="K167" s="33"/>
      <c r="L167" s="906"/>
      <c r="M167" s="33"/>
      <c r="N167" s="33"/>
      <c r="O167" s="33"/>
      <c r="P167" s="33"/>
      <c r="Q167" s="33"/>
      <c r="R167" s="33"/>
      <c r="S167" s="33"/>
      <c r="T167" s="33"/>
      <c r="U167" s="907"/>
      <c r="V167" s="35"/>
      <c r="W167" s="35"/>
      <c r="X167" s="35"/>
      <c r="AC167" s="624"/>
      <c r="AH167" s="624"/>
      <c r="AJ167" s="624"/>
      <c r="AL167" s="624"/>
      <c r="AN167" s="624"/>
      <c r="AQ167" s="624"/>
      <c r="AT167" s="624"/>
      <c r="AY167" s="624"/>
      <c r="BA167" s="624"/>
      <c r="BC167" s="624"/>
      <c r="BE167" s="624"/>
      <c r="BI167" s="624"/>
      <c r="BK167" s="624"/>
      <c r="BM167" s="624"/>
      <c r="BO167" s="624"/>
      <c r="BQ167" s="624"/>
      <c r="BS167" s="624"/>
    </row>
    <row r="168" spans="1:71" s="167" customFormat="1" x14ac:dyDescent="0.2">
      <c r="A168" s="905"/>
      <c r="B168" s="33"/>
      <c r="C168" s="33"/>
      <c r="D168" s="33"/>
      <c r="E168" s="33"/>
      <c r="J168" s="33"/>
      <c r="K168" s="33"/>
      <c r="L168" s="906"/>
      <c r="M168" s="33"/>
      <c r="N168" s="33"/>
      <c r="O168" s="33"/>
      <c r="P168" s="33"/>
      <c r="Q168" s="33"/>
      <c r="R168" s="33"/>
      <c r="S168" s="33"/>
      <c r="T168" s="33"/>
      <c r="U168" s="907"/>
      <c r="V168" s="35"/>
      <c r="W168" s="35"/>
      <c r="X168" s="35"/>
      <c r="AC168" s="624"/>
      <c r="AH168" s="624"/>
      <c r="AJ168" s="624"/>
      <c r="AL168" s="624"/>
      <c r="AN168" s="624"/>
      <c r="AQ168" s="624"/>
      <c r="AT168" s="624"/>
      <c r="AY168" s="624"/>
      <c r="BA168" s="624"/>
      <c r="BC168" s="624"/>
      <c r="BE168" s="624"/>
      <c r="BI168" s="624"/>
      <c r="BK168" s="624"/>
      <c r="BM168" s="624"/>
      <c r="BO168" s="624"/>
      <c r="BQ168" s="624"/>
      <c r="BS168" s="624"/>
    </row>
    <row r="169" spans="1:71" s="167" customFormat="1" x14ac:dyDescent="0.2">
      <c r="A169" s="905"/>
      <c r="B169" s="33"/>
      <c r="C169" s="33"/>
      <c r="D169" s="33"/>
      <c r="E169" s="33"/>
      <c r="J169" s="33"/>
      <c r="K169" s="33"/>
      <c r="L169" s="906"/>
      <c r="M169" s="33"/>
      <c r="N169" s="33"/>
      <c r="O169" s="33"/>
      <c r="P169" s="33"/>
      <c r="Q169" s="33"/>
      <c r="R169" s="33"/>
      <c r="S169" s="33"/>
      <c r="T169" s="33"/>
      <c r="U169" s="907"/>
      <c r="V169" s="35"/>
      <c r="W169" s="35"/>
      <c r="X169" s="35"/>
      <c r="AC169" s="624"/>
      <c r="AH169" s="624"/>
      <c r="AJ169" s="624"/>
      <c r="AL169" s="624"/>
      <c r="AN169" s="624"/>
      <c r="AQ169" s="624"/>
      <c r="AT169" s="624"/>
      <c r="AY169" s="624"/>
      <c r="BA169" s="624"/>
      <c r="BC169" s="624"/>
      <c r="BE169" s="624"/>
      <c r="BI169" s="624"/>
      <c r="BK169" s="624"/>
      <c r="BM169" s="624"/>
      <c r="BO169" s="624"/>
      <c r="BQ169" s="624"/>
      <c r="BS169" s="624"/>
    </row>
    <row r="170" spans="1:71" s="167" customFormat="1" x14ac:dyDescent="0.2">
      <c r="A170" s="905"/>
      <c r="B170" s="33"/>
      <c r="C170" s="33"/>
      <c r="D170" s="33"/>
      <c r="E170" s="33"/>
      <c r="J170" s="33"/>
      <c r="K170" s="33"/>
      <c r="L170" s="906"/>
      <c r="M170" s="33"/>
      <c r="N170" s="33"/>
      <c r="O170" s="33"/>
      <c r="P170" s="33"/>
      <c r="Q170" s="33"/>
      <c r="R170" s="33"/>
      <c r="S170" s="33"/>
      <c r="T170" s="33"/>
      <c r="U170" s="907"/>
      <c r="V170" s="35"/>
      <c r="W170" s="35"/>
      <c r="X170" s="35"/>
      <c r="AC170" s="624"/>
      <c r="AH170" s="624"/>
      <c r="AJ170" s="624"/>
      <c r="AL170" s="624"/>
      <c r="AN170" s="624"/>
      <c r="AQ170" s="624"/>
      <c r="AT170" s="624"/>
      <c r="AY170" s="624"/>
      <c r="BA170" s="624"/>
      <c r="BC170" s="624"/>
      <c r="BE170" s="624"/>
      <c r="BI170" s="624"/>
      <c r="BK170" s="624"/>
      <c r="BM170" s="624"/>
      <c r="BO170" s="624"/>
      <c r="BQ170" s="624"/>
      <c r="BS170" s="624"/>
    </row>
    <row r="171" spans="1:71" s="167" customFormat="1" x14ac:dyDescent="0.2">
      <c r="A171" s="905"/>
      <c r="B171" s="33"/>
      <c r="C171" s="33"/>
      <c r="D171" s="33"/>
      <c r="E171" s="33"/>
      <c r="J171" s="33"/>
      <c r="K171" s="33"/>
      <c r="L171" s="906"/>
      <c r="M171" s="33"/>
      <c r="N171" s="33"/>
      <c r="O171" s="33"/>
      <c r="P171" s="33"/>
      <c r="Q171" s="33"/>
      <c r="R171" s="33"/>
      <c r="S171" s="33"/>
      <c r="T171" s="33"/>
      <c r="U171" s="907"/>
      <c r="V171" s="35"/>
      <c r="W171" s="35"/>
      <c r="X171" s="35"/>
      <c r="AC171" s="624"/>
      <c r="AH171" s="624"/>
      <c r="AJ171" s="624"/>
      <c r="AL171" s="624"/>
      <c r="AN171" s="624"/>
      <c r="AQ171" s="624"/>
      <c r="AT171" s="624"/>
      <c r="AY171" s="624"/>
      <c r="BA171" s="624"/>
      <c r="BC171" s="624"/>
      <c r="BE171" s="624"/>
      <c r="BI171" s="624"/>
      <c r="BK171" s="624"/>
      <c r="BM171" s="624"/>
      <c r="BO171" s="624"/>
      <c r="BQ171" s="624"/>
      <c r="BS171" s="624"/>
    </row>
    <row r="172" spans="1:71" s="167" customFormat="1" x14ac:dyDescent="0.2">
      <c r="A172" s="905"/>
      <c r="B172" s="33"/>
      <c r="C172" s="33"/>
      <c r="D172" s="33"/>
      <c r="E172" s="33"/>
      <c r="J172" s="33"/>
      <c r="K172" s="33"/>
      <c r="L172" s="906"/>
      <c r="M172" s="33"/>
      <c r="N172" s="33"/>
      <c r="O172" s="33"/>
      <c r="P172" s="33"/>
      <c r="Q172" s="33"/>
      <c r="R172" s="33"/>
      <c r="S172" s="33"/>
      <c r="T172" s="33"/>
      <c r="U172" s="907"/>
      <c r="V172" s="35"/>
      <c r="W172" s="35"/>
      <c r="X172" s="35"/>
      <c r="AC172" s="624"/>
      <c r="AH172" s="624"/>
      <c r="AJ172" s="624"/>
      <c r="AL172" s="624"/>
      <c r="AN172" s="624"/>
      <c r="AQ172" s="624"/>
      <c r="AT172" s="624"/>
      <c r="AY172" s="624"/>
      <c r="BA172" s="624"/>
      <c r="BC172" s="624"/>
      <c r="BE172" s="624"/>
      <c r="BI172" s="624"/>
      <c r="BK172" s="624"/>
      <c r="BM172" s="624"/>
      <c r="BO172" s="624"/>
      <c r="BQ172" s="624"/>
      <c r="BS172" s="624"/>
    </row>
    <row r="173" spans="1:71" s="167" customFormat="1" x14ac:dyDescent="0.2">
      <c r="A173" s="905"/>
      <c r="B173" s="33"/>
      <c r="C173" s="33"/>
      <c r="D173" s="33"/>
      <c r="E173" s="33"/>
      <c r="J173" s="33"/>
      <c r="K173" s="33"/>
      <c r="L173" s="906"/>
      <c r="M173" s="33"/>
      <c r="N173" s="33"/>
      <c r="O173" s="33"/>
      <c r="P173" s="33"/>
      <c r="Q173" s="33"/>
      <c r="R173" s="33"/>
      <c r="S173" s="33"/>
      <c r="T173" s="33"/>
      <c r="U173" s="907"/>
      <c r="V173" s="35"/>
      <c r="W173" s="35"/>
      <c r="X173" s="35"/>
      <c r="AC173" s="624"/>
      <c r="AH173" s="624"/>
      <c r="AJ173" s="624"/>
      <c r="AL173" s="624"/>
      <c r="AN173" s="624"/>
      <c r="AQ173" s="624"/>
      <c r="AT173" s="624"/>
      <c r="AY173" s="624"/>
      <c r="BA173" s="624"/>
      <c r="BC173" s="624"/>
      <c r="BE173" s="624"/>
      <c r="BI173" s="624"/>
      <c r="BK173" s="624"/>
      <c r="BM173" s="624"/>
      <c r="BO173" s="624"/>
      <c r="BQ173" s="624"/>
      <c r="BS173" s="624"/>
    </row>
    <row r="174" spans="1:71" s="167" customFormat="1" x14ac:dyDescent="0.2">
      <c r="A174" s="905"/>
      <c r="B174" s="33"/>
      <c r="C174" s="33"/>
      <c r="D174" s="33"/>
      <c r="E174" s="33"/>
      <c r="J174" s="33"/>
      <c r="K174" s="33"/>
      <c r="L174" s="906"/>
      <c r="M174" s="33"/>
      <c r="N174" s="33"/>
      <c r="O174" s="33"/>
      <c r="P174" s="33"/>
      <c r="Q174" s="33"/>
      <c r="R174" s="33"/>
      <c r="S174" s="33"/>
      <c r="T174" s="33"/>
      <c r="U174" s="907"/>
      <c r="V174" s="35"/>
      <c r="W174" s="35"/>
      <c r="X174" s="35"/>
      <c r="AC174" s="624"/>
      <c r="AH174" s="624"/>
      <c r="AJ174" s="624"/>
      <c r="AL174" s="624"/>
      <c r="AN174" s="624"/>
      <c r="AQ174" s="624"/>
      <c r="AT174" s="624"/>
      <c r="AY174" s="624"/>
      <c r="BA174" s="624"/>
      <c r="BC174" s="624"/>
      <c r="BE174" s="624"/>
      <c r="BI174" s="624"/>
      <c r="BK174" s="624"/>
      <c r="BM174" s="624"/>
      <c r="BO174" s="624"/>
      <c r="BQ174" s="624"/>
      <c r="BS174" s="624"/>
    </row>
    <row r="175" spans="1:71" s="167" customFormat="1" x14ac:dyDescent="0.2">
      <c r="A175" s="905"/>
      <c r="B175" s="33"/>
      <c r="C175" s="33"/>
      <c r="D175" s="33"/>
      <c r="E175" s="33"/>
      <c r="J175" s="33"/>
      <c r="K175" s="33"/>
      <c r="L175" s="906"/>
      <c r="M175" s="33"/>
      <c r="N175" s="33"/>
      <c r="O175" s="33"/>
      <c r="P175" s="33"/>
      <c r="Q175" s="33"/>
      <c r="R175" s="33"/>
      <c r="S175" s="33"/>
      <c r="T175" s="33"/>
      <c r="U175" s="907"/>
      <c r="V175" s="35"/>
      <c r="W175" s="35"/>
      <c r="X175" s="35"/>
      <c r="AC175" s="624"/>
      <c r="AH175" s="624"/>
      <c r="AJ175" s="624"/>
      <c r="AL175" s="624"/>
      <c r="AN175" s="624"/>
      <c r="AQ175" s="624"/>
      <c r="AT175" s="624"/>
      <c r="AY175" s="624"/>
      <c r="BA175" s="624"/>
      <c r="BC175" s="624"/>
      <c r="BE175" s="624"/>
      <c r="BI175" s="624"/>
      <c r="BK175" s="624"/>
      <c r="BM175" s="624"/>
      <c r="BO175" s="624"/>
      <c r="BQ175" s="624"/>
      <c r="BS175" s="624"/>
    </row>
    <row r="176" spans="1:71" s="167" customFormat="1" x14ac:dyDescent="0.2">
      <c r="A176" s="905"/>
      <c r="B176" s="33"/>
      <c r="C176" s="33"/>
      <c r="D176" s="33"/>
      <c r="E176" s="33"/>
      <c r="J176" s="33"/>
      <c r="K176" s="33"/>
      <c r="L176" s="906"/>
      <c r="M176" s="33"/>
      <c r="N176" s="33"/>
      <c r="O176" s="33"/>
      <c r="P176" s="33"/>
      <c r="Q176" s="33"/>
      <c r="R176" s="33"/>
      <c r="S176" s="33"/>
      <c r="T176" s="33"/>
      <c r="U176" s="907"/>
      <c r="V176" s="35"/>
      <c r="W176" s="35"/>
      <c r="X176" s="35"/>
      <c r="AC176" s="624"/>
      <c r="AH176" s="624"/>
      <c r="AJ176" s="624"/>
      <c r="AL176" s="624"/>
      <c r="AN176" s="624"/>
      <c r="AQ176" s="624"/>
      <c r="AT176" s="624"/>
      <c r="AY176" s="624"/>
      <c r="BA176" s="624"/>
      <c r="BC176" s="624"/>
      <c r="BE176" s="624"/>
      <c r="BI176" s="624"/>
      <c r="BK176" s="624"/>
      <c r="BM176" s="624"/>
      <c r="BO176" s="624"/>
      <c r="BQ176" s="624"/>
      <c r="BS176" s="624"/>
    </row>
    <row r="177" spans="1:71" s="167" customFormat="1" x14ac:dyDescent="0.2">
      <c r="A177" s="905"/>
      <c r="B177" s="33"/>
      <c r="C177" s="33"/>
      <c r="D177" s="33"/>
      <c r="E177" s="33"/>
      <c r="J177" s="33"/>
      <c r="K177" s="33"/>
      <c r="L177" s="906"/>
      <c r="M177" s="33"/>
      <c r="N177" s="33"/>
      <c r="O177" s="33"/>
      <c r="P177" s="33"/>
      <c r="Q177" s="33"/>
      <c r="R177" s="33"/>
      <c r="S177" s="33"/>
      <c r="T177" s="33"/>
      <c r="U177" s="907"/>
      <c r="V177" s="35"/>
      <c r="W177" s="35"/>
      <c r="X177" s="35"/>
      <c r="AC177" s="624"/>
      <c r="AH177" s="624"/>
      <c r="AJ177" s="624"/>
      <c r="AL177" s="624"/>
      <c r="AN177" s="624"/>
      <c r="AQ177" s="624"/>
      <c r="AT177" s="624"/>
      <c r="AY177" s="624"/>
      <c r="BA177" s="624"/>
      <c r="BC177" s="624"/>
      <c r="BE177" s="624"/>
      <c r="BI177" s="624"/>
      <c r="BK177" s="624"/>
      <c r="BM177" s="624"/>
      <c r="BO177" s="624"/>
      <c r="BQ177" s="624"/>
      <c r="BS177" s="624"/>
    </row>
    <row r="178" spans="1:71" s="167" customFormat="1" x14ac:dyDescent="0.2">
      <c r="A178" s="905"/>
      <c r="B178" s="33"/>
      <c r="C178" s="33"/>
      <c r="D178" s="33"/>
      <c r="E178" s="33"/>
      <c r="J178" s="33"/>
      <c r="K178" s="33"/>
      <c r="L178" s="906"/>
      <c r="M178" s="33"/>
      <c r="N178" s="33"/>
      <c r="O178" s="33"/>
      <c r="P178" s="33"/>
      <c r="Q178" s="33"/>
      <c r="R178" s="33"/>
      <c r="S178" s="33"/>
      <c r="T178" s="33"/>
      <c r="U178" s="907"/>
      <c r="V178" s="35"/>
      <c r="W178" s="35"/>
      <c r="X178" s="35"/>
      <c r="AC178" s="624"/>
      <c r="AH178" s="624"/>
      <c r="AJ178" s="624"/>
      <c r="AL178" s="624"/>
      <c r="AN178" s="624"/>
      <c r="AQ178" s="624"/>
      <c r="AT178" s="624"/>
      <c r="AY178" s="624"/>
      <c r="BA178" s="624"/>
      <c r="BC178" s="624"/>
      <c r="BE178" s="624"/>
      <c r="BI178" s="624"/>
      <c r="BK178" s="624"/>
      <c r="BM178" s="624"/>
      <c r="BO178" s="624"/>
      <c r="BQ178" s="624"/>
      <c r="BS178" s="624"/>
    </row>
    <row r="179" spans="1:71" s="167" customFormat="1" x14ac:dyDescent="0.2">
      <c r="A179" s="905"/>
      <c r="B179" s="33"/>
      <c r="C179" s="33"/>
      <c r="D179" s="33"/>
      <c r="E179" s="33"/>
      <c r="J179" s="33"/>
      <c r="K179" s="33"/>
      <c r="L179" s="906"/>
      <c r="M179" s="33"/>
      <c r="N179" s="33"/>
      <c r="O179" s="33"/>
      <c r="P179" s="33"/>
      <c r="Q179" s="33"/>
      <c r="R179" s="33"/>
      <c r="S179" s="33"/>
      <c r="T179" s="33"/>
      <c r="U179" s="907"/>
      <c r="V179" s="35"/>
      <c r="W179" s="35"/>
      <c r="X179" s="35"/>
      <c r="AC179" s="624"/>
      <c r="AH179" s="624"/>
      <c r="AJ179" s="624"/>
      <c r="AL179" s="624"/>
      <c r="AN179" s="624"/>
      <c r="AQ179" s="624"/>
      <c r="AT179" s="624"/>
      <c r="AY179" s="624"/>
      <c r="BA179" s="624"/>
      <c r="BC179" s="624"/>
      <c r="BE179" s="624"/>
      <c r="BI179" s="624"/>
      <c r="BK179" s="624"/>
      <c r="BM179" s="624"/>
      <c r="BO179" s="624"/>
      <c r="BQ179" s="624"/>
      <c r="BS179" s="624"/>
    </row>
    <row r="180" spans="1:71" s="167" customFormat="1" x14ac:dyDescent="0.2">
      <c r="A180" s="905"/>
      <c r="B180" s="33"/>
      <c r="C180" s="33"/>
      <c r="D180" s="33"/>
      <c r="E180" s="33"/>
      <c r="J180" s="33"/>
      <c r="K180" s="33"/>
      <c r="L180" s="906"/>
      <c r="M180" s="33"/>
      <c r="N180" s="33"/>
      <c r="O180" s="33"/>
      <c r="P180" s="33"/>
      <c r="Q180" s="33"/>
      <c r="R180" s="33"/>
      <c r="S180" s="33"/>
      <c r="T180" s="33"/>
      <c r="U180" s="907"/>
      <c r="V180" s="35"/>
      <c r="W180" s="35"/>
      <c r="X180" s="35"/>
      <c r="AC180" s="624"/>
      <c r="AH180" s="624"/>
      <c r="AJ180" s="624"/>
      <c r="AL180" s="624"/>
      <c r="AN180" s="624"/>
      <c r="AQ180" s="624"/>
      <c r="AT180" s="624"/>
      <c r="AY180" s="624"/>
      <c r="BA180" s="624"/>
      <c r="BC180" s="624"/>
      <c r="BE180" s="624"/>
      <c r="BI180" s="624"/>
      <c r="BK180" s="624"/>
      <c r="BM180" s="624"/>
      <c r="BO180" s="624"/>
      <c r="BQ180" s="624"/>
      <c r="BS180" s="624"/>
    </row>
    <row r="181" spans="1:71" s="167" customFormat="1" x14ac:dyDescent="0.2">
      <c r="A181" s="905"/>
      <c r="B181" s="33"/>
      <c r="C181" s="33"/>
      <c r="D181" s="33"/>
      <c r="E181" s="33"/>
      <c r="J181" s="33"/>
      <c r="K181" s="33"/>
      <c r="L181" s="906"/>
      <c r="M181" s="33"/>
      <c r="N181" s="33"/>
      <c r="O181" s="33"/>
      <c r="P181" s="33"/>
      <c r="Q181" s="33"/>
      <c r="R181" s="33"/>
      <c r="S181" s="33"/>
      <c r="T181" s="33"/>
      <c r="U181" s="907"/>
      <c r="V181" s="35"/>
      <c r="W181" s="35"/>
      <c r="X181" s="35"/>
      <c r="AC181" s="624"/>
      <c r="AH181" s="624"/>
      <c r="AJ181" s="624"/>
      <c r="AL181" s="624"/>
      <c r="AN181" s="624"/>
      <c r="AQ181" s="624"/>
      <c r="AT181" s="624"/>
      <c r="AY181" s="624"/>
      <c r="BA181" s="624"/>
      <c r="BC181" s="624"/>
      <c r="BE181" s="624"/>
      <c r="BI181" s="624"/>
      <c r="BK181" s="624"/>
      <c r="BM181" s="624"/>
      <c r="BO181" s="624"/>
      <c r="BQ181" s="624"/>
      <c r="BS181" s="624"/>
    </row>
    <row r="182" spans="1:71" s="167" customFormat="1" x14ac:dyDescent="0.2">
      <c r="A182" s="905"/>
      <c r="B182" s="33"/>
      <c r="C182" s="33"/>
      <c r="D182" s="33"/>
      <c r="E182" s="33"/>
      <c r="J182" s="33"/>
      <c r="K182" s="33"/>
      <c r="L182" s="906"/>
      <c r="M182" s="33"/>
      <c r="N182" s="33"/>
      <c r="O182" s="33"/>
      <c r="P182" s="33"/>
      <c r="Q182" s="33"/>
      <c r="R182" s="33"/>
      <c r="S182" s="33"/>
      <c r="T182" s="33"/>
      <c r="U182" s="907"/>
      <c r="V182" s="35"/>
      <c r="W182" s="35"/>
      <c r="X182" s="35"/>
      <c r="AC182" s="624"/>
      <c r="AH182" s="624"/>
      <c r="AJ182" s="624"/>
      <c r="AL182" s="624"/>
      <c r="AN182" s="624"/>
      <c r="AQ182" s="624"/>
      <c r="AT182" s="624"/>
      <c r="AY182" s="624"/>
      <c r="BA182" s="624"/>
      <c r="BC182" s="624"/>
      <c r="BE182" s="624"/>
      <c r="BI182" s="624"/>
      <c r="BK182" s="624"/>
      <c r="BM182" s="624"/>
      <c r="BO182" s="624"/>
      <c r="BQ182" s="624"/>
      <c r="BS182" s="624"/>
    </row>
    <row r="183" spans="1:71" s="167" customFormat="1" x14ac:dyDescent="0.2">
      <c r="A183" s="905"/>
      <c r="B183" s="33"/>
      <c r="C183" s="33"/>
      <c r="D183" s="33"/>
      <c r="E183" s="33"/>
      <c r="J183" s="33"/>
      <c r="K183" s="33"/>
      <c r="L183" s="906"/>
      <c r="M183" s="33"/>
      <c r="N183" s="33"/>
      <c r="O183" s="33"/>
      <c r="P183" s="33"/>
      <c r="Q183" s="33"/>
      <c r="R183" s="33"/>
      <c r="S183" s="33"/>
      <c r="T183" s="33"/>
      <c r="U183" s="907"/>
      <c r="V183" s="35"/>
      <c r="W183" s="35"/>
      <c r="X183" s="35"/>
      <c r="AC183" s="624"/>
      <c r="AH183" s="624"/>
      <c r="AJ183" s="624"/>
      <c r="AL183" s="624"/>
      <c r="AN183" s="624"/>
      <c r="AQ183" s="624"/>
      <c r="AT183" s="624"/>
      <c r="AY183" s="624"/>
      <c r="BA183" s="624"/>
      <c r="BC183" s="624"/>
      <c r="BE183" s="624"/>
      <c r="BI183" s="624"/>
      <c r="BK183" s="624"/>
      <c r="BM183" s="624"/>
      <c r="BO183" s="624"/>
      <c r="BQ183" s="624"/>
      <c r="BS183" s="624"/>
    </row>
    <row r="184" spans="1:71" s="167" customFormat="1" x14ac:dyDescent="0.2">
      <c r="A184" s="905"/>
      <c r="B184" s="33"/>
      <c r="C184" s="33"/>
      <c r="D184" s="33"/>
      <c r="E184" s="33"/>
      <c r="J184" s="33"/>
      <c r="K184" s="33"/>
      <c r="L184" s="906"/>
      <c r="M184" s="33"/>
      <c r="N184" s="33"/>
      <c r="O184" s="33"/>
      <c r="P184" s="33"/>
      <c r="Q184" s="33"/>
      <c r="R184" s="33"/>
      <c r="S184" s="33"/>
      <c r="T184" s="33"/>
      <c r="U184" s="907"/>
      <c r="V184" s="35"/>
      <c r="W184" s="35"/>
      <c r="X184" s="35"/>
      <c r="AC184" s="624"/>
      <c r="AH184" s="624"/>
      <c r="AJ184" s="624"/>
      <c r="AL184" s="624"/>
      <c r="AN184" s="624"/>
      <c r="AQ184" s="624"/>
      <c r="AT184" s="624"/>
      <c r="AY184" s="624"/>
      <c r="BA184" s="624"/>
      <c r="BC184" s="624"/>
      <c r="BE184" s="624"/>
      <c r="BI184" s="624"/>
      <c r="BK184" s="624"/>
      <c r="BM184" s="624"/>
      <c r="BO184" s="624"/>
      <c r="BQ184" s="624"/>
      <c r="BS184" s="624"/>
    </row>
    <row r="185" spans="1:71" s="167" customFormat="1" x14ac:dyDescent="0.2">
      <c r="A185" s="905"/>
      <c r="B185" s="33"/>
      <c r="C185" s="33"/>
      <c r="D185" s="33"/>
      <c r="E185" s="33"/>
      <c r="J185" s="33"/>
      <c r="K185" s="33"/>
      <c r="L185" s="906"/>
      <c r="M185" s="33"/>
      <c r="N185" s="33"/>
      <c r="O185" s="33"/>
      <c r="P185" s="33"/>
      <c r="Q185" s="33"/>
      <c r="R185" s="33"/>
      <c r="S185" s="33"/>
      <c r="T185" s="33"/>
      <c r="U185" s="907"/>
      <c r="V185" s="35"/>
      <c r="W185" s="35"/>
      <c r="X185" s="35"/>
      <c r="AC185" s="624"/>
      <c r="AH185" s="624"/>
      <c r="AJ185" s="624"/>
      <c r="AL185" s="624"/>
      <c r="AN185" s="624"/>
      <c r="AQ185" s="624"/>
      <c r="AT185" s="624"/>
      <c r="AY185" s="624"/>
      <c r="BA185" s="624"/>
      <c r="BC185" s="624"/>
      <c r="BE185" s="624"/>
      <c r="BI185" s="624"/>
      <c r="BK185" s="624"/>
      <c r="BM185" s="624"/>
      <c r="BO185" s="624"/>
      <c r="BQ185" s="624"/>
      <c r="BS185" s="624"/>
    </row>
    <row r="186" spans="1:71" s="167" customFormat="1" x14ac:dyDescent="0.2">
      <c r="A186" s="905"/>
      <c r="B186" s="33"/>
      <c r="C186" s="33"/>
      <c r="D186" s="33"/>
      <c r="E186" s="33"/>
      <c r="J186" s="33"/>
      <c r="K186" s="33"/>
      <c r="L186" s="906"/>
      <c r="M186" s="33"/>
      <c r="N186" s="33"/>
      <c r="O186" s="33"/>
      <c r="P186" s="33"/>
      <c r="Q186" s="33"/>
      <c r="R186" s="33"/>
      <c r="S186" s="33"/>
      <c r="T186" s="33"/>
      <c r="U186" s="907"/>
      <c r="V186" s="35"/>
      <c r="W186" s="35"/>
      <c r="X186" s="35"/>
      <c r="AC186" s="624"/>
      <c r="AH186" s="624"/>
      <c r="AJ186" s="624"/>
      <c r="AL186" s="624"/>
      <c r="AN186" s="624"/>
      <c r="AQ186" s="624"/>
      <c r="AT186" s="624"/>
      <c r="AY186" s="624"/>
      <c r="BA186" s="624"/>
      <c r="BC186" s="624"/>
      <c r="BE186" s="624"/>
      <c r="BI186" s="624"/>
      <c r="BK186" s="624"/>
      <c r="BM186" s="624"/>
      <c r="BO186" s="624"/>
      <c r="BQ186" s="624"/>
      <c r="BS186" s="624"/>
    </row>
    <row r="187" spans="1:71" s="167" customFormat="1" x14ac:dyDescent="0.2">
      <c r="A187" s="905"/>
      <c r="B187" s="33"/>
      <c r="C187" s="33"/>
      <c r="D187" s="33"/>
      <c r="E187" s="33"/>
      <c r="J187" s="33"/>
      <c r="K187" s="33"/>
      <c r="L187" s="906"/>
      <c r="M187" s="33"/>
      <c r="N187" s="33"/>
      <c r="O187" s="33"/>
      <c r="P187" s="33"/>
      <c r="Q187" s="33"/>
      <c r="R187" s="33"/>
      <c r="S187" s="33"/>
      <c r="T187" s="33"/>
      <c r="U187" s="907"/>
      <c r="V187" s="35"/>
      <c r="W187" s="35"/>
      <c r="X187" s="35"/>
      <c r="AC187" s="624"/>
      <c r="AH187" s="624"/>
      <c r="AJ187" s="624"/>
      <c r="AL187" s="624"/>
      <c r="AN187" s="624"/>
      <c r="AQ187" s="624"/>
      <c r="AT187" s="624"/>
      <c r="AY187" s="624"/>
      <c r="BA187" s="624"/>
      <c r="BC187" s="624"/>
      <c r="BE187" s="624"/>
      <c r="BI187" s="624"/>
      <c r="BK187" s="624"/>
      <c r="BM187" s="624"/>
      <c r="BO187" s="624"/>
      <c r="BQ187" s="624"/>
      <c r="BS187" s="624"/>
    </row>
    <row r="188" spans="1:71" s="167" customFormat="1" x14ac:dyDescent="0.2">
      <c r="A188" s="905"/>
      <c r="B188" s="33"/>
      <c r="C188" s="33"/>
      <c r="D188" s="33"/>
      <c r="E188" s="33"/>
      <c r="J188" s="33"/>
      <c r="K188" s="33"/>
      <c r="L188" s="906"/>
      <c r="M188" s="33"/>
      <c r="N188" s="33"/>
      <c r="O188" s="33"/>
      <c r="P188" s="33"/>
      <c r="Q188" s="33"/>
      <c r="R188" s="33"/>
      <c r="S188" s="33"/>
      <c r="T188" s="33"/>
      <c r="U188" s="907"/>
      <c r="V188" s="35"/>
      <c r="W188" s="35"/>
      <c r="X188" s="35"/>
      <c r="AC188" s="624"/>
      <c r="AH188" s="624"/>
      <c r="AJ188" s="624"/>
      <c r="AL188" s="624"/>
      <c r="AN188" s="624"/>
      <c r="AQ188" s="624"/>
      <c r="AT188" s="624"/>
      <c r="AY188" s="624"/>
      <c r="BA188" s="624"/>
      <c r="BC188" s="624"/>
      <c r="BE188" s="624"/>
      <c r="BI188" s="624"/>
      <c r="BK188" s="624"/>
      <c r="BM188" s="624"/>
      <c r="BO188" s="624"/>
      <c r="BQ188" s="624"/>
      <c r="BS188" s="624"/>
    </row>
    <row r="189" spans="1:71" s="167" customFormat="1" x14ac:dyDescent="0.2">
      <c r="A189" s="905"/>
      <c r="B189" s="33"/>
      <c r="C189" s="33"/>
      <c r="D189" s="33"/>
      <c r="E189" s="33"/>
      <c r="J189" s="33"/>
      <c r="K189" s="33"/>
      <c r="L189" s="906"/>
      <c r="M189" s="33"/>
      <c r="N189" s="33"/>
      <c r="O189" s="33"/>
      <c r="P189" s="33"/>
      <c r="Q189" s="33"/>
      <c r="R189" s="33"/>
      <c r="S189" s="33"/>
      <c r="T189" s="33"/>
      <c r="U189" s="907"/>
      <c r="V189" s="35"/>
      <c r="W189" s="35"/>
      <c r="X189" s="35"/>
      <c r="AC189" s="624"/>
      <c r="AH189" s="624"/>
      <c r="AJ189" s="624"/>
      <c r="AL189" s="624"/>
      <c r="AN189" s="624"/>
      <c r="AQ189" s="624"/>
      <c r="AT189" s="624"/>
      <c r="AY189" s="624"/>
      <c r="BA189" s="624"/>
      <c r="BC189" s="624"/>
      <c r="BE189" s="624"/>
      <c r="BI189" s="624"/>
      <c r="BK189" s="624"/>
      <c r="BM189" s="624"/>
      <c r="BO189" s="624"/>
      <c r="BQ189" s="624"/>
      <c r="BS189" s="624"/>
    </row>
    <row r="190" spans="1:71" s="167" customFormat="1" x14ac:dyDescent="0.2">
      <c r="A190" s="905"/>
      <c r="B190" s="33"/>
      <c r="C190" s="33"/>
      <c r="D190" s="33"/>
      <c r="E190" s="33"/>
      <c r="J190" s="33"/>
      <c r="K190" s="33"/>
      <c r="L190" s="906"/>
      <c r="M190" s="33"/>
      <c r="N190" s="33"/>
      <c r="O190" s="33"/>
      <c r="P190" s="33"/>
      <c r="Q190" s="33"/>
      <c r="R190" s="33"/>
      <c r="S190" s="33"/>
      <c r="T190" s="33"/>
      <c r="U190" s="907"/>
      <c r="V190" s="35"/>
      <c r="W190" s="35"/>
      <c r="X190" s="35"/>
      <c r="AC190" s="624"/>
      <c r="AH190" s="624"/>
      <c r="AJ190" s="624"/>
      <c r="AL190" s="624"/>
      <c r="AN190" s="624"/>
      <c r="AQ190" s="624"/>
      <c r="AT190" s="624"/>
      <c r="AY190" s="624"/>
      <c r="BA190" s="624"/>
      <c r="BC190" s="624"/>
      <c r="BE190" s="624"/>
      <c r="BI190" s="624"/>
      <c r="BK190" s="624"/>
      <c r="BM190" s="624"/>
      <c r="BO190" s="624"/>
      <c r="BQ190" s="624"/>
      <c r="BS190" s="624"/>
    </row>
    <row r="191" spans="1:71" s="167" customFormat="1" x14ac:dyDescent="0.2">
      <c r="A191" s="905"/>
      <c r="B191" s="33"/>
      <c r="C191" s="33"/>
      <c r="D191" s="33"/>
      <c r="E191" s="33"/>
      <c r="J191" s="33"/>
      <c r="K191" s="33"/>
      <c r="L191" s="906"/>
      <c r="M191" s="33"/>
      <c r="N191" s="33"/>
      <c r="O191" s="33"/>
      <c r="P191" s="33"/>
      <c r="Q191" s="33"/>
      <c r="R191" s="33"/>
      <c r="S191" s="33"/>
      <c r="T191" s="33"/>
      <c r="U191" s="907"/>
      <c r="V191" s="35"/>
      <c r="W191" s="35"/>
      <c r="X191" s="35"/>
      <c r="AC191" s="624"/>
      <c r="AH191" s="624"/>
      <c r="AJ191" s="624"/>
      <c r="AL191" s="624"/>
      <c r="AN191" s="624"/>
      <c r="AQ191" s="624"/>
      <c r="AT191" s="624"/>
      <c r="AY191" s="624"/>
      <c r="BA191" s="624"/>
      <c r="BC191" s="624"/>
      <c r="BE191" s="624"/>
      <c r="BI191" s="624"/>
      <c r="BK191" s="624"/>
      <c r="BM191" s="624"/>
      <c r="BO191" s="624"/>
      <c r="BQ191" s="624"/>
      <c r="BS191" s="624"/>
    </row>
    <row r="192" spans="1:71" s="167" customFormat="1" x14ac:dyDescent="0.2">
      <c r="A192" s="905"/>
      <c r="B192" s="33"/>
      <c r="C192" s="33"/>
      <c r="D192" s="33"/>
      <c r="E192" s="33"/>
      <c r="J192" s="33"/>
      <c r="K192" s="33"/>
      <c r="L192" s="906"/>
      <c r="M192" s="33"/>
      <c r="N192" s="33"/>
      <c r="O192" s="33"/>
      <c r="P192" s="33"/>
      <c r="Q192" s="33"/>
      <c r="R192" s="33"/>
      <c r="S192" s="33"/>
      <c r="T192" s="33"/>
      <c r="U192" s="907"/>
      <c r="V192" s="35"/>
      <c r="W192" s="35"/>
      <c r="X192" s="35"/>
      <c r="AC192" s="624"/>
      <c r="AH192" s="624"/>
      <c r="AJ192" s="624"/>
      <c r="AL192" s="624"/>
      <c r="AN192" s="624"/>
      <c r="AQ192" s="624"/>
      <c r="AT192" s="624"/>
      <c r="AY192" s="624"/>
      <c r="BA192" s="624"/>
      <c r="BC192" s="624"/>
      <c r="BE192" s="624"/>
      <c r="BI192" s="624"/>
      <c r="BK192" s="624"/>
      <c r="BM192" s="624"/>
      <c r="BO192" s="624"/>
      <c r="BQ192" s="624"/>
      <c r="BS192" s="624"/>
    </row>
    <row r="193" spans="1:71" s="167" customFormat="1" x14ac:dyDescent="0.2">
      <c r="A193" s="905"/>
      <c r="B193" s="33"/>
      <c r="C193" s="33"/>
      <c r="D193" s="33"/>
      <c r="E193" s="33"/>
      <c r="J193" s="33"/>
      <c r="K193" s="33"/>
      <c r="L193" s="906"/>
      <c r="M193" s="33"/>
      <c r="N193" s="33"/>
      <c r="O193" s="33"/>
      <c r="P193" s="33"/>
      <c r="Q193" s="33"/>
      <c r="R193" s="33"/>
      <c r="S193" s="33"/>
      <c r="T193" s="33"/>
      <c r="U193" s="907"/>
      <c r="V193" s="35"/>
      <c r="W193" s="35"/>
      <c r="X193" s="35"/>
      <c r="AC193" s="624"/>
      <c r="AH193" s="624"/>
      <c r="AJ193" s="624"/>
      <c r="AL193" s="624"/>
      <c r="AN193" s="624"/>
      <c r="AQ193" s="624"/>
      <c r="AT193" s="624"/>
      <c r="AY193" s="624"/>
      <c r="BA193" s="624"/>
      <c r="BC193" s="624"/>
      <c r="BE193" s="624"/>
      <c r="BI193" s="624"/>
      <c r="BK193" s="624"/>
      <c r="BM193" s="624"/>
      <c r="BO193" s="624"/>
      <c r="BQ193" s="624"/>
      <c r="BS193" s="624"/>
    </row>
    <row r="194" spans="1:71" s="167" customFormat="1" x14ac:dyDescent="0.2">
      <c r="A194" s="905"/>
      <c r="B194" s="33"/>
      <c r="C194" s="33"/>
      <c r="D194" s="33"/>
      <c r="E194" s="33"/>
      <c r="J194" s="33"/>
      <c r="K194" s="33"/>
      <c r="L194" s="906"/>
      <c r="M194" s="33"/>
      <c r="N194" s="33"/>
      <c r="O194" s="33"/>
      <c r="P194" s="33"/>
      <c r="Q194" s="33"/>
      <c r="R194" s="33"/>
      <c r="S194" s="33"/>
      <c r="T194" s="33"/>
      <c r="U194" s="907"/>
      <c r="V194" s="35"/>
      <c r="W194" s="35"/>
      <c r="X194" s="35"/>
      <c r="AC194" s="624"/>
      <c r="AH194" s="624"/>
      <c r="AJ194" s="624"/>
      <c r="AL194" s="624"/>
      <c r="AN194" s="624"/>
      <c r="AQ194" s="624"/>
      <c r="AT194" s="624"/>
      <c r="AY194" s="624"/>
      <c r="BA194" s="624"/>
      <c r="BC194" s="624"/>
      <c r="BE194" s="624"/>
      <c r="BI194" s="624"/>
      <c r="BK194" s="624"/>
      <c r="BM194" s="624"/>
      <c r="BO194" s="624"/>
      <c r="BQ194" s="624"/>
      <c r="BS194" s="624"/>
    </row>
    <row r="195" spans="1:71" s="167" customFormat="1" x14ac:dyDescent="0.2">
      <c r="A195" s="905"/>
      <c r="B195" s="33"/>
      <c r="C195" s="33"/>
      <c r="D195" s="33"/>
      <c r="E195" s="33"/>
      <c r="J195" s="33"/>
      <c r="K195" s="33"/>
      <c r="L195" s="906"/>
      <c r="M195" s="33"/>
      <c r="N195" s="33"/>
      <c r="O195" s="33"/>
      <c r="P195" s="33"/>
      <c r="Q195" s="33"/>
      <c r="R195" s="33"/>
      <c r="S195" s="33"/>
      <c r="T195" s="33"/>
      <c r="U195" s="907"/>
      <c r="V195" s="35"/>
      <c r="W195" s="35"/>
      <c r="X195" s="35"/>
      <c r="AC195" s="624"/>
      <c r="AH195" s="624"/>
      <c r="AJ195" s="624"/>
      <c r="AL195" s="624"/>
      <c r="AN195" s="624"/>
      <c r="AQ195" s="624"/>
      <c r="AT195" s="624"/>
      <c r="AY195" s="624"/>
      <c r="BA195" s="624"/>
      <c r="BC195" s="624"/>
      <c r="BE195" s="624"/>
      <c r="BI195" s="624"/>
      <c r="BK195" s="624"/>
      <c r="BM195" s="624"/>
      <c r="BO195" s="624"/>
      <c r="BQ195" s="624"/>
      <c r="BS195" s="624"/>
    </row>
    <row r="196" spans="1:71" s="167" customFormat="1" x14ac:dyDescent="0.2">
      <c r="A196" s="905"/>
      <c r="B196" s="33"/>
      <c r="C196" s="33"/>
      <c r="D196" s="33"/>
      <c r="E196" s="33"/>
      <c r="J196" s="33"/>
      <c r="K196" s="33"/>
      <c r="L196" s="906"/>
      <c r="M196" s="33"/>
      <c r="N196" s="33"/>
      <c r="O196" s="33"/>
      <c r="P196" s="33"/>
      <c r="Q196" s="33"/>
      <c r="R196" s="33"/>
      <c r="S196" s="33"/>
      <c r="T196" s="33"/>
      <c r="U196" s="907"/>
      <c r="V196" s="35"/>
      <c r="W196" s="35"/>
      <c r="X196" s="35"/>
      <c r="AC196" s="624"/>
      <c r="AH196" s="624"/>
      <c r="AJ196" s="624"/>
      <c r="AL196" s="624"/>
      <c r="AN196" s="624"/>
      <c r="AQ196" s="624"/>
      <c r="AT196" s="624"/>
      <c r="AY196" s="624"/>
      <c r="BA196" s="624"/>
      <c r="BC196" s="624"/>
      <c r="BE196" s="624"/>
      <c r="BI196" s="624"/>
      <c r="BK196" s="624"/>
      <c r="BM196" s="624"/>
      <c r="BO196" s="624"/>
      <c r="BQ196" s="624"/>
      <c r="BS196" s="624"/>
    </row>
    <row r="197" spans="1:71" s="167" customFormat="1" x14ac:dyDescent="0.2">
      <c r="A197" s="905"/>
      <c r="B197" s="33"/>
      <c r="C197" s="33"/>
      <c r="D197" s="33"/>
      <c r="E197" s="33"/>
      <c r="J197" s="33"/>
      <c r="K197" s="33"/>
      <c r="L197" s="906"/>
      <c r="M197" s="33"/>
      <c r="N197" s="33"/>
      <c r="O197" s="33"/>
      <c r="P197" s="33"/>
      <c r="Q197" s="33"/>
      <c r="R197" s="33"/>
      <c r="S197" s="33"/>
      <c r="T197" s="33"/>
      <c r="U197" s="907"/>
      <c r="V197" s="35"/>
      <c r="W197" s="35"/>
      <c r="X197" s="35"/>
      <c r="AC197" s="624"/>
      <c r="AH197" s="624"/>
      <c r="AJ197" s="624"/>
      <c r="AL197" s="624"/>
      <c r="AN197" s="624"/>
      <c r="AQ197" s="624"/>
      <c r="AT197" s="624"/>
      <c r="AY197" s="624"/>
      <c r="BA197" s="624"/>
      <c r="BC197" s="624"/>
      <c r="BE197" s="624"/>
      <c r="BI197" s="624"/>
      <c r="BK197" s="624"/>
      <c r="BM197" s="624"/>
      <c r="BO197" s="624"/>
      <c r="BQ197" s="624"/>
      <c r="BS197" s="624"/>
    </row>
    <row r="198" spans="1:71" s="167" customFormat="1" x14ac:dyDescent="0.2">
      <c r="A198" s="905"/>
      <c r="B198" s="33"/>
      <c r="C198" s="33"/>
      <c r="D198" s="33"/>
      <c r="E198" s="33"/>
      <c r="J198" s="33"/>
      <c r="K198" s="33"/>
      <c r="L198" s="906"/>
      <c r="M198" s="33"/>
      <c r="N198" s="33"/>
      <c r="O198" s="33"/>
      <c r="P198" s="33"/>
      <c r="Q198" s="33"/>
      <c r="R198" s="33"/>
      <c r="S198" s="33"/>
      <c r="T198" s="33"/>
      <c r="U198" s="907"/>
      <c r="V198" s="35"/>
      <c r="W198" s="35"/>
      <c r="X198" s="35"/>
      <c r="AC198" s="624"/>
      <c r="AH198" s="624"/>
      <c r="AJ198" s="624"/>
      <c r="AL198" s="624"/>
      <c r="AN198" s="624"/>
      <c r="AQ198" s="624"/>
      <c r="AT198" s="624"/>
      <c r="AY198" s="624"/>
      <c r="BA198" s="624"/>
      <c r="BC198" s="624"/>
      <c r="BE198" s="624"/>
      <c r="BI198" s="624"/>
      <c r="BK198" s="624"/>
      <c r="BM198" s="624"/>
      <c r="BO198" s="624"/>
      <c r="BQ198" s="624"/>
      <c r="BS198" s="624"/>
    </row>
    <row r="199" spans="1:71" s="167" customFormat="1" x14ac:dyDescent="0.2">
      <c r="A199" s="905"/>
      <c r="B199" s="33"/>
      <c r="C199" s="33"/>
      <c r="D199" s="33"/>
      <c r="E199" s="33"/>
      <c r="J199" s="33"/>
      <c r="K199" s="33"/>
      <c r="L199" s="906"/>
      <c r="M199" s="33"/>
      <c r="N199" s="33"/>
      <c r="O199" s="33"/>
      <c r="P199" s="33"/>
      <c r="Q199" s="33"/>
      <c r="R199" s="33"/>
      <c r="S199" s="33"/>
      <c r="T199" s="33"/>
      <c r="U199" s="907"/>
      <c r="V199" s="35"/>
      <c r="W199" s="35"/>
      <c r="X199" s="35"/>
      <c r="AC199" s="624"/>
      <c r="AH199" s="624"/>
      <c r="AJ199" s="624"/>
      <c r="AL199" s="624"/>
      <c r="AN199" s="624"/>
      <c r="AQ199" s="624"/>
      <c r="AT199" s="624"/>
      <c r="AY199" s="624"/>
      <c r="BA199" s="624"/>
      <c r="BC199" s="624"/>
      <c r="BE199" s="624"/>
      <c r="BI199" s="624"/>
      <c r="BK199" s="624"/>
      <c r="BM199" s="624"/>
      <c r="BO199" s="624"/>
      <c r="BQ199" s="624"/>
      <c r="BS199" s="624"/>
    </row>
    <row r="200" spans="1:71" s="167" customFormat="1" x14ac:dyDescent="0.2">
      <c r="A200" s="905"/>
      <c r="B200" s="33"/>
      <c r="C200" s="33"/>
      <c r="D200" s="33"/>
      <c r="E200" s="33"/>
      <c r="J200" s="33"/>
      <c r="K200" s="33"/>
      <c r="L200" s="906"/>
      <c r="M200" s="33"/>
      <c r="N200" s="33"/>
      <c r="O200" s="33"/>
      <c r="P200" s="33"/>
      <c r="Q200" s="33"/>
      <c r="R200" s="33"/>
      <c r="S200" s="33"/>
      <c r="T200" s="33"/>
      <c r="U200" s="907"/>
      <c r="V200" s="35"/>
      <c r="W200" s="35"/>
      <c r="X200" s="35"/>
      <c r="AC200" s="624"/>
      <c r="AH200" s="624"/>
      <c r="AJ200" s="624"/>
      <c r="AL200" s="624"/>
      <c r="AN200" s="624"/>
      <c r="AQ200" s="624"/>
      <c r="AT200" s="624"/>
      <c r="AY200" s="624"/>
      <c r="BA200" s="624"/>
      <c r="BC200" s="624"/>
      <c r="BE200" s="624"/>
      <c r="BI200" s="624"/>
      <c r="BK200" s="624"/>
      <c r="BM200" s="624"/>
      <c r="BO200" s="624"/>
      <c r="BQ200" s="624"/>
      <c r="BS200" s="624"/>
    </row>
    <row r="201" spans="1:71" s="167" customFormat="1" x14ac:dyDescent="0.2">
      <c r="A201" s="905"/>
      <c r="B201" s="33"/>
      <c r="C201" s="33"/>
      <c r="D201" s="33"/>
      <c r="E201" s="33"/>
      <c r="J201" s="33"/>
      <c r="K201" s="33"/>
      <c r="L201" s="906"/>
      <c r="M201" s="33"/>
      <c r="N201" s="33"/>
      <c r="O201" s="33"/>
      <c r="P201" s="33"/>
      <c r="Q201" s="33"/>
      <c r="R201" s="33"/>
      <c r="S201" s="33"/>
      <c r="T201" s="33"/>
      <c r="U201" s="907"/>
      <c r="V201" s="35"/>
      <c r="W201" s="35"/>
      <c r="X201" s="35"/>
      <c r="AC201" s="624"/>
      <c r="AH201" s="624"/>
      <c r="AJ201" s="624"/>
      <c r="AL201" s="624"/>
      <c r="AN201" s="624"/>
      <c r="AQ201" s="624"/>
      <c r="AT201" s="624"/>
      <c r="AY201" s="624"/>
      <c r="BA201" s="624"/>
      <c r="BC201" s="624"/>
      <c r="BE201" s="624"/>
      <c r="BI201" s="624"/>
      <c r="BK201" s="624"/>
      <c r="BM201" s="624"/>
      <c r="BO201" s="624"/>
      <c r="BQ201" s="624"/>
      <c r="BS201" s="624"/>
    </row>
    <row r="202" spans="1:71" s="167" customFormat="1" x14ac:dyDescent="0.2">
      <c r="A202" s="905"/>
      <c r="B202" s="33"/>
      <c r="C202" s="33"/>
      <c r="D202" s="33"/>
      <c r="E202" s="33"/>
      <c r="J202" s="33"/>
      <c r="K202" s="33"/>
      <c r="L202" s="906"/>
      <c r="M202" s="33"/>
      <c r="N202" s="33"/>
      <c r="O202" s="33"/>
      <c r="P202" s="33"/>
      <c r="Q202" s="33"/>
      <c r="R202" s="33"/>
      <c r="S202" s="33"/>
      <c r="T202" s="33"/>
      <c r="U202" s="907"/>
      <c r="V202" s="35"/>
      <c r="W202" s="35"/>
      <c r="X202" s="35"/>
      <c r="AC202" s="624"/>
      <c r="AH202" s="624"/>
      <c r="AJ202" s="624"/>
      <c r="AL202" s="624"/>
      <c r="AN202" s="624"/>
      <c r="AQ202" s="624"/>
      <c r="AT202" s="624"/>
      <c r="AY202" s="624"/>
      <c r="BA202" s="624"/>
      <c r="BC202" s="624"/>
      <c r="BE202" s="624"/>
      <c r="BI202" s="624"/>
      <c r="BK202" s="624"/>
      <c r="BM202" s="624"/>
      <c r="BO202" s="624"/>
      <c r="BQ202" s="624"/>
      <c r="BS202" s="624"/>
    </row>
    <row r="203" spans="1:71" s="167" customFormat="1" x14ac:dyDescent="0.2">
      <c r="A203" s="905"/>
      <c r="B203" s="33"/>
      <c r="C203" s="33"/>
      <c r="D203" s="33"/>
      <c r="E203" s="33"/>
      <c r="J203" s="33"/>
      <c r="K203" s="33"/>
      <c r="L203" s="906"/>
      <c r="M203" s="33"/>
      <c r="N203" s="33"/>
      <c r="O203" s="33"/>
      <c r="P203" s="33"/>
      <c r="Q203" s="33"/>
      <c r="R203" s="33"/>
      <c r="S203" s="33"/>
      <c r="T203" s="33"/>
      <c r="U203" s="907"/>
      <c r="V203" s="35"/>
      <c r="W203" s="35"/>
      <c r="X203" s="35"/>
      <c r="AC203" s="624"/>
      <c r="AH203" s="624"/>
      <c r="AJ203" s="624"/>
      <c r="AL203" s="624"/>
      <c r="AN203" s="624"/>
      <c r="AQ203" s="624"/>
      <c r="AT203" s="624"/>
      <c r="AY203" s="624"/>
      <c r="BA203" s="624"/>
      <c r="BC203" s="624"/>
      <c r="BE203" s="624"/>
      <c r="BI203" s="624"/>
      <c r="BK203" s="624"/>
      <c r="BM203" s="624"/>
      <c r="BO203" s="624"/>
      <c r="BQ203" s="624"/>
      <c r="BS203" s="624"/>
    </row>
    <row r="204" spans="1:71" s="167" customFormat="1" x14ac:dyDescent="0.2">
      <c r="A204" s="905"/>
      <c r="B204" s="33"/>
      <c r="C204" s="33"/>
      <c r="D204" s="33"/>
      <c r="E204" s="33"/>
      <c r="J204" s="33"/>
      <c r="K204" s="33"/>
      <c r="L204" s="906"/>
      <c r="M204" s="33"/>
      <c r="N204" s="33"/>
      <c r="O204" s="33"/>
      <c r="P204" s="33"/>
      <c r="Q204" s="33"/>
      <c r="R204" s="33"/>
      <c r="S204" s="33"/>
      <c r="T204" s="33"/>
      <c r="U204" s="907"/>
      <c r="V204" s="35"/>
      <c r="W204" s="35"/>
      <c r="X204" s="35"/>
      <c r="AC204" s="624"/>
      <c r="AH204" s="624"/>
      <c r="AJ204" s="624"/>
      <c r="AL204" s="624"/>
      <c r="AN204" s="624"/>
      <c r="AQ204" s="624"/>
      <c r="AT204" s="624"/>
      <c r="AY204" s="624"/>
      <c r="BA204" s="624"/>
      <c r="BC204" s="624"/>
      <c r="BE204" s="624"/>
      <c r="BI204" s="624"/>
      <c r="BK204" s="624"/>
      <c r="BM204" s="624"/>
      <c r="BO204" s="624"/>
      <c r="BQ204" s="624"/>
      <c r="BS204" s="624"/>
    </row>
    <row r="205" spans="1:71" s="167" customFormat="1" x14ac:dyDescent="0.2">
      <c r="A205" s="905"/>
      <c r="B205" s="33"/>
      <c r="C205" s="33"/>
      <c r="D205" s="33"/>
      <c r="E205" s="33"/>
      <c r="J205" s="33"/>
      <c r="K205" s="33"/>
      <c r="L205" s="906"/>
      <c r="M205" s="33"/>
      <c r="N205" s="33"/>
      <c r="O205" s="33"/>
      <c r="P205" s="33"/>
      <c r="Q205" s="33"/>
      <c r="R205" s="33"/>
      <c r="S205" s="33"/>
      <c r="T205" s="33"/>
      <c r="U205" s="907"/>
      <c r="V205" s="35"/>
      <c r="W205" s="35"/>
      <c r="X205" s="35"/>
      <c r="AC205" s="624"/>
      <c r="AH205" s="624"/>
      <c r="AJ205" s="624"/>
      <c r="AL205" s="624"/>
      <c r="AN205" s="624"/>
      <c r="AQ205" s="624"/>
      <c r="AT205" s="624"/>
      <c r="AY205" s="624"/>
      <c r="BA205" s="624"/>
      <c r="BC205" s="624"/>
      <c r="BE205" s="624"/>
      <c r="BI205" s="624"/>
      <c r="BK205" s="624"/>
      <c r="BM205" s="624"/>
      <c r="BO205" s="624"/>
      <c r="BQ205" s="624"/>
      <c r="BS205" s="624"/>
    </row>
    <row r="206" spans="1:71" s="167" customFormat="1" x14ac:dyDescent="0.2">
      <c r="A206" s="905"/>
      <c r="B206" s="33"/>
      <c r="C206" s="33"/>
      <c r="D206" s="33"/>
      <c r="E206" s="33"/>
      <c r="J206" s="33"/>
      <c r="K206" s="33"/>
      <c r="L206" s="906"/>
      <c r="M206" s="33"/>
      <c r="N206" s="33"/>
      <c r="O206" s="33"/>
      <c r="P206" s="33"/>
      <c r="Q206" s="33"/>
      <c r="R206" s="33"/>
      <c r="S206" s="33"/>
      <c r="T206" s="33"/>
      <c r="U206" s="907"/>
      <c r="V206" s="35"/>
      <c r="W206" s="35"/>
      <c r="X206" s="35"/>
      <c r="AC206" s="624"/>
      <c r="AH206" s="624"/>
      <c r="AJ206" s="624"/>
      <c r="AL206" s="624"/>
      <c r="AN206" s="624"/>
      <c r="AQ206" s="624"/>
      <c r="AT206" s="624"/>
      <c r="AY206" s="624"/>
      <c r="BA206" s="624"/>
      <c r="BC206" s="624"/>
      <c r="BE206" s="624"/>
      <c r="BI206" s="624"/>
      <c r="BK206" s="624"/>
      <c r="BM206" s="624"/>
      <c r="BO206" s="624"/>
      <c r="BQ206" s="624"/>
      <c r="BS206" s="624"/>
    </row>
    <row r="207" spans="1:71" s="167" customFormat="1" x14ac:dyDescent="0.2">
      <c r="A207" s="905"/>
      <c r="B207" s="33"/>
      <c r="C207" s="33"/>
      <c r="D207" s="33"/>
      <c r="E207" s="33"/>
      <c r="J207" s="33"/>
      <c r="K207" s="33"/>
      <c r="L207" s="906"/>
      <c r="M207" s="33"/>
      <c r="N207" s="33"/>
      <c r="O207" s="33"/>
      <c r="P207" s="33"/>
      <c r="Q207" s="33"/>
      <c r="R207" s="33"/>
      <c r="S207" s="33"/>
      <c r="T207" s="33"/>
      <c r="U207" s="907"/>
      <c r="V207" s="35"/>
      <c r="W207" s="35"/>
      <c r="X207" s="35"/>
      <c r="AC207" s="624"/>
      <c r="AH207" s="624"/>
      <c r="AJ207" s="624"/>
      <c r="AL207" s="624"/>
      <c r="AN207" s="624"/>
      <c r="AQ207" s="624"/>
      <c r="AT207" s="624"/>
      <c r="AY207" s="624"/>
      <c r="BA207" s="624"/>
      <c r="BC207" s="624"/>
      <c r="BE207" s="624"/>
      <c r="BI207" s="624"/>
      <c r="BK207" s="624"/>
      <c r="BM207" s="624"/>
      <c r="BO207" s="624"/>
      <c r="BQ207" s="624"/>
      <c r="BS207" s="624"/>
    </row>
    <row r="208" spans="1:71" s="167" customFormat="1" x14ac:dyDescent="0.2">
      <c r="A208" s="905"/>
      <c r="B208" s="33"/>
      <c r="C208" s="33"/>
      <c r="D208" s="33"/>
      <c r="E208" s="33"/>
      <c r="J208" s="33"/>
      <c r="K208" s="33"/>
      <c r="L208" s="906"/>
      <c r="M208" s="33"/>
      <c r="N208" s="33"/>
      <c r="O208" s="33"/>
      <c r="P208" s="33"/>
      <c r="Q208" s="33"/>
      <c r="R208" s="33"/>
      <c r="S208" s="33"/>
      <c r="T208" s="33"/>
      <c r="U208" s="907"/>
      <c r="V208" s="35"/>
      <c r="W208" s="35"/>
      <c r="X208" s="35"/>
      <c r="AC208" s="624"/>
      <c r="AH208" s="624"/>
      <c r="AJ208" s="624"/>
      <c r="AL208" s="624"/>
      <c r="AN208" s="624"/>
      <c r="AQ208" s="624"/>
      <c r="AT208" s="624"/>
      <c r="AY208" s="624"/>
      <c r="BA208" s="624"/>
      <c r="BC208" s="624"/>
      <c r="BE208" s="624"/>
      <c r="BI208" s="624"/>
      <c r="BK208" s="624"/>
      <c r="BM208" s="624"/>
      <c r="BO208" s="624"/>
      <c r="BQ208" s="624"/>
      <c r="BS208" s="624"/>
    </row>
    <row r="209" spans="1:71" s="167" customFormat="1" x14ac:dyDescent="0.2">
      <c r="A209" s="905"/>
      <c r="B209" s="33"/>
      <c r="C209" s="33"/>
      <c r="D209" s="33"/>
      <c r="E209" s="33"/>
      <c r="J209" s="33"/>
      <c r="K209" s="33"/>
      <c r="L209" s="906"/>
      <c r="M209" s="33"/>
      <c r="N209" s="33"/>
      <c r="O209" s="33"/>
      <c r="P209" s="33"/>
      <c r="Q209" s="33"/>
      <c r="R209" s="33"/>
      <c r="S209" s="33"/>
      <c r="T209" s="33"/>
      <c r="U209" s="907"/>
      <c r="V209" s="35"/>
      <c r="W209" s="35"/>
      <c r="X209" s="35"/>
      <c r="AC209" s="624"/>
      <c r="AH209" s="624"/>
      <c r="AJ209" s="624"/>
      <c r="AL209" s="624"/>
      <c r="AN209" s="624"/>
      <c r="AQ209" s="624"/>
      <c r="AT209" s="624"/>
      <c r="AY209" s="624"/>
      <c r="BA209" s="624"/>
      <c r="BC209" s="624"/>
      <c r="BE209" s="624"/>
      <c r="BI209" s="624"/>
      <c r="BK209" s="624"/>
      <c r="BM209" s="624"/>
      <c r="BO209" s="624"/>
      <c r="BQ209" s="624"/>
      <c r="BS209" s="624"/>
    </row>
    <row r="210" spans="1:71" s="167" customFormat="1" x14ac:dyDescent="0.2">
      <c r="A210" s="905"/>
      <c r="B210" s="33"/>
      <c r="C210" s="33"/>
      <c r="D210" s="33"/>
      <c r="E210" s="33"/>
      <c r="J210" s="33"/>
      <c r="K210" s="33"/>
      <c r="L210" s="906"/>
      <c r="M210" s="33"/>
      <c r="N210" s="33"/>
      <c r="O210" s="33"/>
      <c r="P210" s="33"/>
      <c r="Q210" s="33"/>
      <c r="R210" s="33"/>
      <c r="S210" s="33"/>
      <c r="T210" s="33"/>
      <c r="U210" s="907"/>
      <c r="V210" s="35"/>
      <c r="W210" s="35"/>
      <c r="X210" s="35"/>
      <c r="AC210" s="624"/>
      <c r="AH210" s="624"/>
      <c r="AJ210" s="624"/>
      <c r="AL210" s="624"/>
      <c r="AN210" s="624"/>
      <c r="AQ210" s="624"/>
      <c r="AT210" s="624"/>
      <c r="AY210" s="624"/>
      <c r="BA210" s="624"/>
      <c r="BC210" s="624"/>
      <c r="BE210" s="624"/>
      <c r="BI210" s="624"/>
      <c r="BK210" s="624"/>
      <c r="BM210" s="624"/>
      <c r="BO210" s="624"/>
      <c r="BQ210" s="624"/>
      <c r="BS210" s="624"/>
    </row>
    <row r="211" spans="1:71" s="167" customFormat="1" x14ac:dyDescent="0.2">
      <c r="A211" s="905"/>
      <c r="B211" s="33"/>
      <c r="C211" s="33"/>
      <c r="D211" s="33"/>
      <c r="E211" s="33"/>
      <c r="J211" s="33"/>
      <c r="K211" s="33"/>
      <c r="L211" s="906"/>
      <c r="M211" s="33"/>
      <c r="N211" s="33"/>
      <c r="O211" s="33"/>
      <c r="P211" s="33"/>
      <c r="Q211" s="33"/>
      <c r="R211" s="33"/>
      <c r="S211" s="33"/>
      <c r="T211" s="33"/>
      <c r="U211" s="907"/>
      <c r="V211" s="35"/>
      <c r="W211" s="35"/>
      <c r="X211" s="35"/>
      <c r="AC211" s="624"/>
      <c r="AH211" s="624"/>
      <c r="AJ211" s="624"/>
      <c r="AL211" s="624"/>
      <c r="AN211" s="624"/>
      <c r="AQ211" s="624"/>
      <c r="AT211" s="624"/>
      <c r="AY211" s="624"/>
      <c r="BA211" s="624"/>
      <c r="BC211" s="624"/>
      <c r="BE211" s="624"/>
      <c r="BI211" s="624"/>
      <c r="BK211" s="624"/>
      <c r="BM211" s="624"/>
      <c r="BO211" s="624"/>
      <c r="BQ211" s="624"/>
      <c r="BS211" s="624"/>
    </row>
    <row r="212" spans="1:71" s="167" customFormat="1" x14ac:dyDescent="0.2">
      <c r="A212" s="905"/>
      <c r="B212" s="33"/>
      <c r="C212" s="33"/>
      <c r="D212" s="33"/>
      <c r="E212" s="33"/>
      <c r="J212" s="33"/>
      <c r="K212" s="33"/>
      <c r="L212" s="906"/>
      <c r="M212" s="33"/>
      <c r="N212" s="33"/>
      <c r="O212" s="33"/>
      <c r="P212" s="33"/>
      <c r="Q212" s="33"/>
      <c r="R212" s="33"/>
      <c r="S212" s="33"/>
      <c r="T212" s="33"/>
      <c r="U212" s="907"/>
      <c r="V212" s="35"/>
      <c r="W212" s="35"/>
      <c r="X212" s="35"/>
      <c r="AC212" s="624"/>
      <c r="AH212" s="624"/>
      <c r="AJ212" s="624"/>
      <c r="AL212" s="624"/>
      <c r="AN212" s="624"/>
      <c r="AQ212" s="624"/>
      <c r="AT212" s="624"/>
      <c r="AY212" s="624"/>
      <c r="BA212" s="624"/>
      <c r="BC212" s="624"/>
      <c r="BE212" s="624"/>
      <c r="BI212" s="624"/>
      <c r="BK212" s="624"/>
      <c r="BM212" s="624"/>
      <c r="BO212" s="624"/>
      <c r="BQ212" s="624"/>
      <c r="BS212" s="624"/>
    </row>
    <row r="213" spans="1:71" s="167" customFormat="1" x14ac:dyDescent="0.2">
      <c r="A213" s="905"/>
      <c r="B213" s="33"/>
      <c r="C213" s="33"/>
      <c r="D213" s="33"/>
      <c r="E213" s="33"/>
      <c r="J213" s="33"/>
      <c r="K213" s="33"/>
      <c r="L213" s="906"/>
      <c r="M213" s="33"/>
      <c r="N213" s="33"/>
      <c r="O213" s="33"/>
      <c r="P213" s="33"/>
      <c r="Q213" s="33"/>
      <c r="R213" s="33"/>
      <c r="S213" s="33"/>
      <c r="T213" s="33"/>
      <c r="U213" s="907"/>
      <c r="V213" s="35"/>
      <c r="W213" s="35"/>
      <c r="X213" s="35"/>
      <c r="AC213" s="624"/>
      <c r="AH213" s="624"/>
      <c r="AJ213" s="624"/>
      <c r="AL213" s="624"/>
      <c r="AN213" s="624"/>
      <c r="AQ213" s="624"/>
      <c r="AT213" s="624"/>
      <c r="AY213" s="624"/>
      <c r="BA213" s="624"/>
      <c r="BC213" s="624"/>
      <c r="BE213" s="624"/>
      <c r="BI213" s="624"/>
      <c r="BK213" s="624"/>
      <c r="BM213" s="624"/>
      <c r="BO213" s="624"/>
      <c r="BQ213" s="624"/>
      <c r="BS213" s="624"/>
    </row>
    <row r="214" spans="1:71" s="167" customFormat="1" x14ac:dyDescent="0.2">
      <c r="A214" s="905"/>
      <c r="B214" s="33"/>
      <c r="C214" s="33"/>
      <c r="D214" s="33"/>
      <c r="E214" s="33"/>
      <c r="J214" s="33"/>
      <c r="K214" s="33"/>
      <c r="L214" s="906"/>
      <c r="M214" s="33"/>
      <c r="N214" s="33"/>
      <c r="O214" s="33"/>
      <c r="P214" s="33"/>
      <c r="Q214" s="33"/>
      <c r="R214" s="33"/>
      <c r="S214" s="33"/>
      <c r="T214" s="33"/>
      <c r="U214" s="907"/>
      <c r="V214" s="35"/>
      <c r="W214" s="35"/>
      <c r="X214" s="35"/>
      <c r="AC214" s="624"/>
      <c r="AH214" s="624"/>
      <c r="AJ214" s="624"/>
      <c r="AL214" s="624"/>
      <c r="AN214" s="624"/>
      <c r="AQ214" s="624"/>
      <c r="AT214" s="624"/>
      <c r="AY214" s="624"/>
      <c r="BA214" s="624"/>
      <c r="BC214" s="624"/>
      <c r="BE214" s="624"/>
      <c r="BI214" s="624"/>
      <c r="BK214" s="624"/>
      <c r="BM214" s="624"/>
      <c r="BO214" s="624"/>
      <c r="BQ214" s="624"/>
      <c r="BS214" s="624"/>
    </row>
    <row r="215" spans="1:71" s="167" customFormat="1" x14ac:dyDescent="0.2">
      <c r="A215" s="905"/>
      <c r="B215" s="33"/>
      <c r="C215" s="33"/>
      <c r="D215" s="33"/>
      <c r="E215" s="33"/>
      <c r="J215" s="33"/>
      <c r="K215" s="33"/>
      <c r="L215" s="906"/>
      <c r="M215" s="33"/>
      <c r="N215" s="33"/>
      <c r="O215" s="33"/>
      <c r="P215" s="33"/>
      <c r="Q215" s="33"/>
      <c r="R215" s="33"/>
      <c r="S215" s="33"/>
      <c r="T215" s="33"/>
      <c r="U215" s="907"/>
      <c r="V215" s="35"/>
      <c r="W215" s="35"/>
      <c r="X215" s="35"/>
      <c r="AC215" s="624"/>
      <c r="AH215" s="624"/>
      <c r="AJ215" s="624"/>
      <c r="AL215" s="624"/>
      <c r="AN215" s="624"/>
      <c r="AQ215" s="624"/>
      <c r="AT215" s="624"/>
      <c r="AY215" s="624"/>
      <c r="BA215" s="624"/>
      <c r="BC215" s="624"/>
      <c r="BE215" s="624"/>
      <c r="BI215" s="624"/>
      <c r="BK215" s="624"/>
      <c r="BM215" s="624"/>
      <c r="BO215" s="624"/>
      <c r="BQ215" s="624"/>
      <c r="BS215" s="624"/>
    </row>
    <row r="216" spans="1:71" s="167" customFormat="1" x14ac:dyDescent="0.2">
      <c r="A216" s="905"/>
      <c r="B216" s="33"/>
      <c r="C216" s="33"/>
      <c r="D216" s="33"/>
      <c r="E216" s="33"/>
      <c r="J216" s="33"/>
      <c r="K216" s="33"/>
      <c r="L216" s="906"/>
      <c r="M216" s="33"/>
      <c r="N216" s="33"/>
      <c r="O216" s="33"/>
      <c r="P216" s="33"/>
      <c r="Q216" s="33"/>
      <c r="R216" s="33"/>
      <c r="S216" s="33"/>
      <c r="T216" s="33"/>
      <c r="U216" s="907"/>
      <c r="V216" s="35"/>
      <c r="W216" s="35"/>
      <c r="X216" s="35"/>
      <c r="AC216" s="624"/>
      <c r="AH216" s="624"/>
      <c r="AJ216" s="624"/>
      <c r="AL216" s="624"/>
      <c r="AN216" s="624"/>
      <c r="AQ216" s="624"/>
      <c r="AT216" s="624"/>
      <c r="AY216" s="624"/>
      <c r="BA216" s="624"/>
      <c r="BC216" s="624"/>
      <c r="BE216" s="624"/>
      <c r="BI216" s="624"/>
      <c r="BK216" s="624"/>
      <c r="BM216" s="624"/>
      <c r="BO216" s="624"/>
      <c r="BQ216" s="624"/>
      <c r="BS216" s="624"/>
    </row>
    <row r="217" spans="1:71" s="167" customFormat="1" x14ac:dyDescent="0.2">
      <c r="A217" s="905"/>
      <c r="B217" s="33"/>
      <c r="C217" s="33"/>
      <c r="D217" s="33"/>
      <c r="E217" s="33"/>
      <c r="J217" s="33"/>
      <c r="K217" s="33"/>
      <c r="L217" s="906"/>
      <c r="M217" s="33"/>
      <c r="N217" s="33"/>
      <c r="O217" s="33"/>
      <c r="P217" s="33"/>
      <c r="Q217" s="33"/>
      <c r="R217" s="33"/>
      <c r="S217" s="33"/>
      <c r="T217" s="33"/>
      <c r="U217" s="907"/>
      <c r="V217" s="35"/>
      <c r="W217" s="35"/>
      <c r="X217" s="35"/>
      <c r="AC217" s="624"/>
      <c r="AH217" s="624"/>
      <c r="AJ217" s="624"/>
      <c r="AL217" s="624"/>
      <c r="AN217" s="624"/>
      <c r="AQ217" s="624"/>
      <c r="AT217" s="624"/>
      <c r="AY217" s="624"/>
      <c r="BA217" s="624"/>
      <c r="BC217" s="624"/>
      <c r="BE217" s="624"/>
      <c r="BI217" s="624"/>
      <c r="BK217" s="624"/>
      <c r="BM217" s="624"/>
      <c r="BO217" s="624"/>
      <c r="BQ217" s="624"/>
      <c r="BS217" s="624"/>
    </row>
    <row r="218" spans="1:71" s="167" customFormat="1" x14ac:dyDescent="0.2">
      <c r="A218" s="905"/>
      <c r="B218" s="33"/>
      <c r="C218" s="33"/>
      <c r="D218" s="33"/>
      <c r="E218" s="33"/>
      <c r="J218" s="33"/>
      <c r="K218" s="33"/>
      <c r="L218" s="906"/>
      <c r="M218" s="33"/>
      <c r="N218" s="33"/>
      <c r="O218" s="33"/>
      <c r="P218" s="33"/>
      <c r="Q218" s="33"/>
      <c r="R218" s="33"/>
      <c r="S218" s="33"/>
      <c r="T218" s="33"/>
      <c r="U218" s="907"/>
      <c r="V218" s="35"/>
      <c r="W218" s="35"/>
      <c r="X218" s="35"/>
      <c r="AC218" s="624"/>
      <c r="AH218" s="624"/>
      <c r="AJ218" s="624"/>
      <c r="AL218" s="624"/>
      <c r="AN218" s="624"/>
      <c r="AQ218" s="624"/>
      <c r="AT218" s="624"/>
      <c r="AY218" s="624"/>
      <c r="BA218" s="624"/>
      <c r="BC218" s="624"/>
      <c r="BE218" s="624"/>
      <c r="BI218" s="624"/>
      <c r="BK218" s="624"/>
      <c r="BM218" s="624"/>
      <c r="BO218" s="624"/>
      <c r="BQ218" s="624"/>
      <c r="BS218" s="624"/>
    </row>
    <row r="219" spans="1:71" s="167" customFormat="1" x14ac:dyDescent="0.2">
      <c r="A219" s="905"/>
      <c r="B219" s="33"/>
      <c r="C219" s="33"/>
      <c r="D219" s="33"/>
      <c r="E219" s="33"/>
      <c r="J219" s="33"/>
      <c r="K219" s="33"/>
      <c r="L219" s="906"/>
      <c r="M219" s="33"/>
      <c r="N219" s="33"/>
      <c r="O219" s="33"/>
      <c r="P219" s="33"/>
      <c r="Q219" s="33"/>
      <c r="R219" s="33"/>
      <c r="S219" s="33"/>
      <c r="T219" s="33"/>
      <c r="U219" s="907"/>
      <c r="V219" s="35"/>
      <c r="W219" s="35"/>
      <c r="X219" s="35"/>
      <c r="AC219" s="624"/>
      <c r="AH219" s="624"/>
      <c r="AJ219" s="624"/>
      <c r="AL219" s="624"/>
      <c r="AN219" s="624"/>
      <c r="AQ219" s="624"/>
      <c r="AT219" s="624"/>
      <c r="AY219" s="624"/>
      <c r="BA219" s="624"/>
      <c r="BC219" s="624"/>
      <c r="BE219" s="624"/>
      <c r="BI219" s="624"/>
      <c r="BK219" s="624"/>
      <c r="BM219" s="624"/>
      <c r="BO219" s="624"/>
      <c r="BQ219" s="624"/>
      <c r="BS219" s="624"/>
    </row>
    <row r="220" spans="1:71" s="167" customFormat="1" x14ac:dyDescent="0.2">
      <c r="A220" s="905"/>
      <c r="B220" s="33"/>
      <c r="C220" s="33"/>
      <c r="D220" s="33"/>
      <c r="E220" s="33"/>
      <c r="J220" s="33"/>
      <c r="K220" s="33"/>
      <c r="L220" s="906"/>
      <c r="M220" s="33"/>
      <c r="N220" s="33"/>
      <c r="O220" s="33"/>
      <c r="P220" s="33"/>
      <c r="Q220" s="33"/>
      <c r="R220" s="33"/>
      <c r="S220" s="33"/>
      <c r="T220" s="33"/>
      <c r="U220" s="907"/>
      <c r="V220" s="35"/>
      <c r="W220" s="35"/>
      <c r="X220" s="35"/>
      <c r="AC220" s="624"/>
      <c r="AH220" s="624"/>
      <c r="AJ220" s="624"/>
      <c r="AL220" s="624"/>
      <c r="AN220" s="624"/>
      <c r="AQ220" s="624"/>
      <c r="AT220" s="624"/>
      <c r="AY220" s="624"/>
      <c r="BA220" s="624"/>
      <c r="BC220" s="624"/>
      <c r="BE220" s="624"/>
      <c r="BI220" s="624"/>
      <c r="BK220" s="624"/>
      <c r="BM220" s="624"/>
      <c r="BO220" s="624"/>
      <c r="BQ220" s="624"/>
      <c r="BS220" s="624"/>
    </row>
    <row r="221" spans="1:71" s="167" customFormat="1" x14ac:dyDescent="0.2">
      <c r="A221" s="905"/>
      <c r="B221" s="33"/>
      <c r="C221" s="33"/>
      <c r="D221" s="33"/>
      <c r="E221" s="33"/>
      <c r="J221" s="33"/>
      <c r="K221" s="33"/>
      <c r="L221" s="906"/>
      <c r="M221" s="33"/>
      <c r="N221" s="33"/>
      <c r="O221" s="33"/>
      <c r="P221" s="33"/>
      <c r="Q221" s="33"/>
      <c r="R221" s="33"/>
      <c r="S221" s="33"/>
      <c r="T221" s="33"/>
      <c r="U221" s="907"/>
      <c r="V221" s="35"/>
      <c r="W221" s="35"/>
      <c r="X221" s="35"/>
      <c r="AC221" s="624"/>
      <c r="AH221" s="624"/>
      <c r="AJ221" s="624"/>
      <c r="AL221" s="624"/>
      <c r="AN221" s="624"/>
      <c r="AQ221" s="624"/>
      <c r="AT221" s="624"/>
      <c r="AY221" s="624"/>
      <c r="BA221" s="624"/>
      <c r="BC221" s="624"/>
      <c r="BE221" s="624"/>
      <c r="BI221" s="624"/>
      <c r="BK221" s="624"/>
      <c r="BM221" s="624"/>
      <c r="BO221" s="624"/>
      <c r="BQ221" s="624"/>
      <c r="BS221" s="624"/>
    </row>
    <row r="222" spans="1:71" s="167" customFormat="1" x14ac:dyDescent="0.2">
      <c r="A222" s="905"/>
      <c r="B222" s="33"/>
      <c r="C222" s="33"/>
      <c r="D222" s="33"/>
      <c r="E222" s="33"/>
      <c r="J222" s="33"/>
      <c r="K222" s="33"/>
      <c r="L222" s="906"/>
      <c r="M222" s="33"/>
      <c r="N222" s="33"/>
      <c r="O222" s="33"/>
      <c r="P222" s="33"/>
      <c r="Q222" s="33"/>
      <c r="R222" s="33"/>
      <c r="S222" s="33"/>
      <c r="T222" s="33"/>
      <c r="U222" s="907"/>
      <c r="V222" s="35"/>
      <c r="W222" s="35"/>
      <c r="X222" s="35"/>
      <c r="AC222" s="624"/>
      <c r="AH222" s="624"/>
      <c r="AJ222" s="624"/>
      <c r="AL222" s="624"/>
      <c r="AN222" s="624"/>
      <c r="AQ222" s="624"/>
      <c r="AT222" s="624"/>
      <c r="AY222" s="624"/>
      <c r="BA222" s="624"/>
      <c r="BC222" s="624"/>
      <c r="BE222" s="624"/>
      <c r="BI222" s="624"/>
      <c r="BK222" s="624"/>
      <c r="BM222" s="624"/>
      <c r="BO222" s="624"/>
      <c r="BQ222" s="624"/>
      <c r="BS222" s="624"/>
    </row>
    <row r="223" spans="1:71" s="167" customFormat="1" x14ac:dyDescent="0.2">
      <c r="A223" s="905"/>
      <c r="B223" s="33"/>
      <c r="C223" s="33"/>
      <c r="D223" s="33"/>
      <c r="E223" s="33"/>
      <c r="J223" s="33"/>
      <c r="K223" s="33"/>
      <c r="L223" s="906"/>
      <c r="M223" s="33"/>
      <c r="N223" s="33"/>
      <c r="O223" s="33"/>
      <c r="P223" s="33"/>
      <c r="Q223" s="33"/>
      <c r="R223" s="33"/>
      <c r="S223" s="33"/>
      <c r="T223" s="33"/>
      <c r="U223" s="907"/>
      <c r="V223" s="35"/>
      <c r="W223" s="35"/>
      <c r="X223" s="35"/>
      <c r="AC223" s="624"/>
      <c r="AH223" s="624"/>
      <c r="AJ223" s="624"/>
      <c r="AL223" s="624"/>
      <c r="AN223" s="624"/>
      <c r="AQ223" s="624"/>
      <c r="AT223" s="624"/>
      <c r="AY223" s="624"/>
      <c r="BA223" s="624"/>
      <c r="BC223" s="624"/>
      <c r="BE223" s="624"/>
      <c r="BI223" s="624"/>
      <c r="BK223" s="624"/>
      <c r="BM223" s="624"/>
      <c r="BO223" s="624"/>
      <c r="BQ223" s="624"/>
      <c r="BS223" s="624"/>
    </row>
    <row r="224" spans="1:71" s="167" customFormat="1" x14ac:dyDescent="0.2">
      <c r="A224" s="905"/>
      <c r="B224" s="33"/>
      <c r="C224" s="33"/>
      <c r="D224" s="33"/>
      <c r="E224" s="33"/>
      <c r="J224" s="33"/>
      <c r="K224" s="33"/>
      <c r="L224" s="906"/>
      <c r="M224" s="33"/>
      <c r="N224" s="33"/>
      <c r="O224" s="33"/>
      <c r="P224" s="33"/>
      <c r="Q224" s="33"/>
      <c r="R224" s="33"/>
      <c r="S224" s="33"/>
      <c r="T224" s="33"/>
      <c r="U224" s="907"/>
      <c r="V224" s="35"/>
      <c r="W224" s="35"/>
      <c r="X224" s="35"/>
      <c r="AC224" s="624"/>
      <c r="AH224" s="624"/>
      <c r="AJ224" s="624"/>
      <c r="AL224" s="624"/>
      <c r="AN224" s="624"/>
      <c r="AQ224" s="624"/>
      <c r="AT224" s="624"/>
      <c r="AY224" s="624"/>
      <c r="BA224" s="624"/>
      <c r="BC224" s="624"/>
      <c r="BE224" s="624"/>
      <c r="BI224" s="624"/>
      <c r="BK224" s="624"/>
      <c r="BM224" s="624"/>
      <c r="BO224" s="624"/>
      <c r="BQ224" s="624"/>
      <c r="BS224" s="624"/>
    </row>
    <row r="225" spans="1:71" s="167" customFormat="1" x14ac:dyDescent="0.2">
      <c r="A225" s="905"/>
      <c r="B225" s="33"/>
      <c r="C225" s="33"/>
      <c r="D225" s="33"/>
      <c r="E225" s="33"/>
      <c r="J225" s="33"/>
      <c r="K225" s="33"/>
      <c r="L225" s="906"/>
      <c r="M225" s="33"/>
      <c r="N225" s="33"/>
      <c r="O225" s="33"/>
      <c r="P225" s="33"/>
      <c r="Q225" s="33"/>
      <c r="R225" s="33"/>
      <c r="S225" s="33"/>
      <c r="T225" s="33"/>
      <c r="U225" s="907"/>
      <c r="V225" s="35"/>
      <c r="W225" s="35"/>
      <c r="X225" s="35"/>
      <c r="AC225" s="624"/>
      <c r="AH225" s="624"/>
      <c r="AJ225" s="624"/>
      <c r="AL225" s="624"/>
      <c r="AN225" s="624"/>
      <c r="AQ225" s="624"/>
      <c r="AT225" s="624"/>
      <c r="AY225" s="624"/>
      <c r="BA225" s="624"/>
      <c r="BC225" s="624"/>
      <c r="BE225" s="624"/>
      <c r="BI225" s="624"/>
      <c r="BK225" s="624"/>
      <c r="BM225" s="624"/>
      <c r="BO225" s="624"/>
      <c r="BQ225" s="624"/>
      <c r="BS225" s="624"/>
    </row>
    <row r="226" spans="1:71" s="167" customFormat="1" x14ac:dyDescent="0.2">
      <c r="A226" s="905"/>
      <c r="B226" s="33"/>
      <c r="C226" s="33"/>
      <c r="D226" s="33"/>
      <c r="E226" s="33"/>
      <c r="J226" s="33"/>
      <c r="K226" s="33"/>
      <c r="L226" s="906"/>
      <c r="M226" s="33"/>
      <c r="N226" s="33"/>
      <c r="O226" s="33"/>
      <c r="P226" s="33"/>
      <c r="Q226" s="33"/>
      <c r="R226" s="33"/>
      <c r="S226" s="33"/>
      <c r="T226" s="33"/>
      <c r="U226" s="907"/>
      <c r="V226" s="35"/>
      <c r="W226" s="35"/>
      <c r="X226" s="35"/>
      <c r="AC226" s="624"/>
      <c r="AH226" s="624"/>
      <c r="AJ226" s="624"/>
      <c r="AL226" s="624"/>
      <c r="AN226" s="624"/>
      <c r="AQ226" s="624"/>
      <c r="AT226" s="624"/>
      <c r="AY226" s="624"/>
      <c r="BA226" s="624"/>
      <c r="BC226" s="624"/>
      <c r="BE226" s="624"/>
      <c r="BI226" s="624"/>
      <c r="BK226" s="624"/>
      <c r="BM226" s="624"/>
      <c r="BO226" s="624"/>
      <c r="BQ226" s="624"/>
      <c r="BS226" s="624"/>
    </row>
    <row r="227" spans="1:71" s="167" customFormat="1" x14ac:dyDescent="0.2">
      <c r="A227" s="905"/>
      <c r="B227" s="33"/>
      <c r="C227" s="33"/>
      <c r="D227" s="33"/>
      <c r="E227" s="33"/>
      <c r="J227" s="33"/>
      <c r="K227" s="33"/>
      <c r="L227" s="906"/>
      <c r="M227" s="33"/>
      <c r="N227" s="33"/>
      <c r="O227" s="33"/>
      <c r="P227" s="33"/>
      <c r="Q227" s="33"/>
      <c r="R227" s="33"/>
      <c r="S227" s="33"/>
      <c r="T227" s="33"/>
      <c r="U227" s="907"/>
      <c r="V227" s="35"/>
      <c r="W227" s="35"/>
      <c r="X227" s="35"/>
      <c r="AC227" s="624"/>
      <c r="AH227" s="624"/>
      <c r="AJ227" s="624"/>
      <c r="AL227" s="624"/>
      <c r="AN227" s="624"/>
      <c r="AQ227" s="624"/>
      <c r="AT227" s="624"/>
      <c r="AY227" s="624"/>
      <c r="BA227" s="624"/>
      <c r="BC227" s="624"/>
      <c r="BE227" s="624"/>
      <c r="BI227" s="624"/>
      <c r="BK227" s="624"/>
      <c r="BM227" s="624"/>
      <c r="BO227" s="624"/>
      <c r="BQ227" s="624"/>
      <c r="BS227" s="624"/>
    </row>
    <row r="228" spans="1:71" s="167" customFormat="1" x14ac:dyDescent="0.2">
      <c r="A228" s="905"/>
      <c r="B228" s="33"/>
      <c r="C228" s="33"/>
      <c r="D228" s="33"/>
      <c r="E228" s="33"/>
      <c r="J228" s="33"/>
      <c r="K228" s="33"/>
      <c r="L228" s="906"/>
      <c r="M228" s="33"/>
      <c r="N228" s="33"/>
      <c r="O228" s="33"/>
      <c r="P228" s="33"/>
      <c r="Q228" s="33"/>
      <c r="R228" s="33"/>
      <c r="S228" s="33"/>
      <c r="T228" s="33"/>
      <c r="U228" s="907"/>
      <c r="V228" s="35"/>
      <c r="W228" s="35"/>
      <c r="X228" s="35"/>
      <c r="AC228" s="624"/>
      <c r="AH228" s="624"/>
      <c r="AJ228" s="624"/>
      <c r="AL228" s="624"/>
      <c r="AN228" s="624"/>
      <c r="AQ228" s="624"/>
      <c r="AT228" s="624"/>
      <c r="AY228" s="624"/>
      <c r="BA228" s="624"/>
      <c r="BC228" s="624"/>
      <c r="BE228" s="624"/>
      <c r="BI228" s="624"/>
      <c r="BK228" s="624"/>
      <c r="BM228" s="624"/>
      <c r="BO228" s="624"/>
      <c r="BQ228" s="624"/>
      <c r="BS228" s="624"/>
    </row>
    <row r="229" spans="1:71" s="167" customFormat="1" x14ac:dyDescent="0.2">
      <c r="A229" s="905"/>
      <c r="B229" s="33"/>
      <c r="C229" s="33"/>
      <c r="D229" s="33"/>
      <c r="E229" s="33"/>
      <c r="J229" s="33"/>
      <c r="K229" s="33"/>
      <c r="L229" s="906"/>
      <c r="M229" s="33"/>
      <c r="N229" s="33"/>
      <c r="O229" s="33"/>
      <c r="P229" s="33"/>
      <c r="Q229" s="33"/>
      <c r="R229" s="33"/>
      <c r="S229" s="33"/>
      <c r="T229" s="33"/>
      <c r="U229" s="907"/>
      <c r="V229" s="35"/>
      <c r="W229" s="35"/>
      <c r="X229" s="35"/>
      <c r="AC229" s="624"/>
      <c r="AH229" s="624"/>
      <c r="AJ229" s="624"/>
      <c r="AL229" s="624"/>
      <c r="AN229" s="624"/>
      <c r="AQ229" s="624"/>
      <c r="AT229" s="624"/>
      <c r="AY229" s="624"/>
      <c r="BA229" s="624"/>
      <c r="BC229" s="624"/>
      <c r="BE229" s="624"/>
      <c r="BI229" s="624"/>
      <c r="BK229" s="624"/>
      <c r="BM229" s="624"/>
      <c r="BO229" s="624"/>
      <c r="BQ229" s="624"/>
      <c r="BS229" s="624"/>
    </row>
    <row r="230" spans="1:71" s="167" customFormat="1" x14ac:dyDescent="0.2">
      <c r="A230" s="905"/>
      <c r="B230" s="33"/>
      <c r="C230" s="33"/>
      <c r="D230" s="33"/>
      <c r="E230" s="33"/>
      <c r="J230" s="33"/>
      <c r="K230" s="33"/>
      <c r="L230" s="906"/>
      <c r="M230" s="33"/>
      <c r="N230" s="33"/>
      <c r="O230" s="33"/>
      <c r="P230" s="33"/>
      <c r="Q230" s="33"/>
      <c r="R230" s="33"/>
      <c r="S230" s="33"/>
      <c r="T230" s="33"/>
      <c r="U230" s="907"/>
      <c r="V230" s="35"/>
      <c r="W230" s="35"/>
      <c r="X230" s="35"/>
      <c r="AC230" s="624"/>
      <c r="AH230" s="624"/>
      <c r="AJ230" s="624"/>
      <c r="AL230" s="624"/>
      <c r="AN230" s="624"/>
      <c r="AQ230" s="624"/>
      <c r="AT230" s="624"/>
      <c r="AY230" s="624"/>
      <c r="BA230" s="624"/>
      <c r="BC230" s="624"/>
      <c r="BE230" s="624"/>
      <c r="BI230" s="624"/>
      <c r="BK230" s="624"/>
      <c r="BM230" s="624"/>
      <c r="BO230" s="624"/>
      <c r="BQ230" s="624"/>
      <c r="BS230" s="624"/>
    </row>
    <row r="231" spans="1:71" s="167" customFormat="1" x14ac:dyDescent="0.2">
      <c r="A231" s="905"/>
      <c r="B231" s="33"/>
      <c r="C231" s="33"/>
      <c r="D231" s="33"/>
      <c r="E231" s="33"/>
      <c r="J231" s="33"/>
      <c r="K231" s="33"/>
      <c r="L231" s="906"/>
      <c r="M231" s="33"/>
      <c r="N231" s="33"/>
      <c r="O231" s="33"/>
      <c r="P231" s="33"/>
      <c r="Q231" s="33"/>
      <c r="R231" s="33"/>
      <c r="S231" s="33"/>
      <c r="T231" s="33"/>
      <c r="U231" s="907"/>
      <c r="V231" s="35"/>
      <c r="W231" s="35"/>
      <c r="X231" s="35"/>
      <c r="AC231" s="624"/>
      <c r="AH231" s="624"/>
      <c r="AJ231" s="624"/>
      <c r="AL231" s="624"/>
      <c r="AN231" s="624"/>
      <c r="AQ231" s="624"/>
      <c r="AT231" s="624"/>
      <c r="AY231" s="624"/>
      <c r="BA231" s="624"/>
      <c r="BC231" s="624"/>
      <c r="BE231" s="624"/>
      <c r="BI231" s="624"/>
      <c r="BK231" s="624"/>
      <c r="BM231" s="624"/>
      <c r="BO231" s="624"/>
      <c r="BQ231" s="624"/>
      <c r="BS231" s="624"/>
    </row>
    <row r="232" spans="1:71" s="167" customFormat="1" x14ac:dyDescent="0.2">
      <c r="A232" s="905"/>
      <c r="B232" s="33"/>
      <c r="C232" s="33"/>
      <c r="D232" s="33"/>
      <c r="E232" s="33"/>
      <c r="J232" s="33"/>
      <c r="K232" s="33"/>
      <c r="L232" s="906"/>
      <c r="M232" s="33"/>
      <c r="N232" s="33"/>
      <c r="O232" s="33"/>
      <c r="P232" s="33"/>
      <c r="Q232" s="33"/>
      <c r="R232" s="33"/>
      <c r="S232" s="33"/>
      <c r="T232" s="33"/>
      <c r="U232" s="907"/>
      <c r="V232" s="35"/>
      <c r="W232" s="35"/>
      <c r="X232" s="35"/>
      <c r="AC232" s="624"/>
      <c r="AH232" s="624"/>
      <c r="AJ232" s="624"/>
      <c r="AL232" s="624"/>
      <c r="AN232" s="624"/>
      <c r="AQ232" s="624"/>
      <c r="AT232" s="624"/>
      <c r="AY232" s="624"/>
      <c r="BA232" s="624"/>
      <c r="BC232" s="624"/>
      <c r="BE232" s="624"/>
      <c r="BI232" s="624"/>
      <c r="BK232" s="624"/>
      <c r="BM232" s="624"/>
      <c r="BO232" s="624"/>
      <c r="BQ232" s="624"/>
      <c r="BS232" s="624"/>
    </row>
    <row r="233" spans="1:71" s="167" customFormat="1" x14ac:dyDescent="0.2">
      <c r="A233" s="905"/>
      <c r="B233" s="33"/>
      <c r="C233" s="33"/>
      <c r="D233" s="33"/>
      <c r="E233" s="33"/>
      <c r="J233" s="33"/>
      <c r="K233" s="33"/>
      <c r="L233" s="906"/>
      <c r="M233" s="33"/>
      <c r="N233" s="33"/>
      <c r="O233" s="33"/>
      <c r="P233" s="33"/>
      <c r="Q233" s="33"/>
      <c r="R233" s="33"/>
      <c r="S233" s="33"/>
      <c r="T233" s="33"/>
      <c r="U233" s="907"/>
      <c r="V233" s="35"/>
      <c r="W233" s="35"/>
      <c r="X233" s="35"/>
      <c r="AC233" s="624"/>
      <c r="AH233" s="624"/>
      <c r="AJ233" s="624"/>
      <c r="AL233" s="624"/>
      <c r="AN233" s="624"/>
      <c r="AQ233" s="624"/>
      <c r="AT233" s="624"/>
      <c r="AY233" s="624"/>
      <c r="BA233" s="624"/>
      <c r="BC233" s="624"/>
      <c r="BE233" s="624"/>
      <c r="BI233" s="624"/>
      <c r="BK233" s="624"/>
      <c r="BM233" s="624"/>
      <c r="BO233" s="624"/>
      <c r="BQ233" s="624"/>
      <c r="BS233" s="624"/>
    </row>
    <row r="234" spans="1:71" s="167" customFormat="1" x14ac:dyDescent="0.2">
      <c r="A234" s="905"/>
      <c r="B234" s="33"/>
      <c r="C234" s="33"/>
      <c r="D234" s="33"/>
      <c r="E234" s="33"/>
      <c r="J234" s="33"/>
      <c r="K234" s="33"/>
      <c r="L234" s="906"/>
      <c r="M234" s="33"/>
      <c r="N234" s="33"/>
      <c r="O234" s="33"/>
      <c r="P234" s="33"/>
      <c r="Q234" s="33"/>
      <c r="R234" s="33"/>
      <c r="S234" s="33"/>
      <c r="T234" s="33"/>
      <c r="U234" s="907"/>
      <c r="V234" s="35"/>
      <c r="W234" s="35"/>
      <c r="X234" s="35"/>
      <c r="AC234" s="624"/>
      <c r="AH234" s="624"/>
      <c r="AJ234" s="624"/>
      <c r="AL234" s="624"/>
      <c r="AN234" s="624"/>
      <c r="AQ234" s="624"/>
      <c r="AT234" s="624"/>
      <c r="AY234" s="624"/>
      <c r="BA234" s="624"/>
      <c r="BC234" s="624"/>
      <c r="BE234" s="624"/>
      <c r="BI234" s="624"/>
      <c r="BK234" s="624"/>
      <c r="BM234" s="624"/>
      <c r="BO234" s="624"/>
      <c r="BQ234" s="624"/>
      <c r="BS234" s="624"/>
    </row>
    <row r="235" spans="1:71" s="167" customFormat="1" x14ac:dyDescent="0.2">
      <c r="A235" s="905"/>
      <c r="B235" s="33"/>
      <c r="C235" s="33"/>
      <c r="D235" s="33"/>
      <c r="E235" s="33"/>
      <c r="J235" s="33"/>
      <c r="K235" s="33"/>
      <c r="L235" s="906"/>
      <c r="M235" s="33"/>
      <c r="N235" s="33"/>
      <c r="O235" s="33"/>
      <c r="P235" s="33"/>
      <c r="Q235" s="33"/>
      <c r="R235" s="33"/>
      <c r="S235" s="33"/>
      <c r="T235" s="33"/>
      <c r="U235" s="907"/>
      <c r="V235" s="35"/>
      <c r="W235" s="35"/>
      <c r="X235" s="35"/>
      <c r="AC235" s="624"/>
      <c r="AH235" s="624"/>
      <c r="AJ235" s="624"/>
      <c r="AL235" s="624"/>
      <c r="AN235" s="624"/>
      <c r="AQ235" s="624"/>
      <c r="AT235" s="624"/>
      <c r="AY235" s="624"/>
      <c r="BA235" s="624"/>
      <c r="BC235" s="624"/>
      <c r="BE235" s="624"/>
      <c r="BI235" s="624"/>
      <c r="BK235" s="624"/>
      <c r="BM235" s="624"/>
      <c r="BO235" s="624"/>
      <c r="BQ235" s="624"/>
      <c r="BS235" s="624"/>
    </row>
    <row r="236" spans="1:71" s="167" customFormat="1" x14ac:dyDescent="0.2">
      <c r="A236" s="905"/>
      <c r="B236" s="33"/>
      <c r="C236" s="33"/>
      <c r="D236" s="33"/>
      <c r="E236" s="33"/>
      <c r="J236" s="33"/>
      <c r="K236" s="33"/>
      <c r="L236" s="906"/>
      <c r="M236" s="33"/>
      <c r="N236" s="33"/>
      <c r="O236" s="33"/>
      <c r="P236" s="33"/>
      <c r="Q236" s="33"/>
      <c r="R236" s="33"/>
      <c r="S236" s="33"/>
      <c r="T236" s="33"/>
      <c r="U236" s="907"/>
      <c r="V236" s="35"/>
      <c r="W236" s="35"/>
      <c r="X236" s="35"/>
      <c r="AC236" s="624"/>
      <c r="AH236" s="624"/>
      <c r="AJ236" s="624"/>
      <c r="AL236" s="624"/>
      <c r="AN236" s="624"/>
      <c r="AQ236" s="624"/>
      <c r="AT236" s="624"/>
      <c r="AY236" s="624"/>
      <c r="BA236" s="624"/>
      <c r="BC236" s="624"/>
      <c r="BE236" s="624"/>
      <c r="BI236" s="624"/>
      <c r="BK236" s="624"/>
      <c r="BM236" s="624"/>
      <c r="BO236" s="624"/>
      <c r="BQ236" s="624"/>
      <c r="BS236" s="624"/>
    </row>
    <row r="237" spans="1:71" s="167" customFormat="1" x14ac:dyDescent="0.2">
      <c r="A237" s="905"/>
      <c r="B237" s="33"/>
      <c r="C237" s="33"/>
      <c r="D237" s="33"/>
      <c r="E237" s="33"/>
      <c r="J237" s="33"/>
      <c r="K237" s="33"/>
      <c r="L237" s="906"/>
      <c r="M237" s="33"/>
      <c r="N237" s="33"/>
      <c r="O237" s="33"/>
      <c r="P237" s="33"/>
      <c r="Q237" s="33"/>
      <c r="R237" s="33"/>
      <c r="S237" s="33"/>
      <c r="T237" s="33"/>
      <c r="U237" s="907"/>
      <c r="V237" s="35"/>
      <c r="W237" s="35"/>
      <c r="X237" s="35"/>
      <c r="AC237" s="624"/>
      <c r="AH237" s="624"/>
      <c r="AJ237" s="624"/>
      <c r="AL237" s="624"/>
      <c r="AN237" s="624"/>
      <c r="AQ237" s="624"/>
      <c r="AT237" s="624"/>
      <c r="AY237" s="624"/>
      <c r="BA237" s="624"/>
      <c r="BC237" s="624"/>
      <c r="BE237" s="624"/>
      <c r="BI237" s="624"/>
      <c r="BK237" s="624"/>
      <c r="BM237" s="624"/>
      <c r="BO237" s="624"/>
      <c r="BQ237" s="624"/>
      <c r="BS237" s="624"/>
    </row>
    <row r="238" spans="1:71" s="167" customFormat="1" x14ac:dyDescent="0.2">
      <c r="A238" s="905"/>
      <c r="B238" s="33"/>
      <c r="C238" s="33"/>
      <c r="D238" s="33"/>
      <c r="E238" s="33"/>
      <c r="J238" s="33"/>
      <c r="K238" s="33"/>
      <c r="L238" s="906"/>
      <c r="M238" s="33"/>
      <c r="N238" s="33"/>
      <c r="O238" s="33"/>
      <c r="P238" s="33"/>
      <c r="Q238" s="33"/>
      <c r="R238" s="33"/>
      <c r="S238" s="33"/>
      <c r="T238" s="33"/>
      <c r="U238" s="907"/>
      <c r="V238" s="35"/>
      <c r="W238" s="35"/>
      <c r="X238" s="35"/>
      <c r="AC238" s="624"/>
      <c r="AH238" s="624"/>
      <c r="AJ238" s="624"/>
      <c r="AL238" s="624"/>
      <c r="AN238" s="624"/>
      <c r="AQ238" s="624"/>
      <c r="AT238" s="624"/>
      <c r="AY238" s="624"/>
      <c r="BA238" s="624"/>
      <c r="BC238" s="624"/>
      <c r="BE238" s="624"/>
      <c r="BI238" s="624"/>
      <c r="BK238" s="624"/>
      <c r="BM238" s="624"/>
      <c r="BO238" s="624"/>
      <c r="BQ238" s="624"/>
      <c r="BS238" s="624"/>
    </row>
    <row r="239" spans="1:71" s="167" customFormat="1" x14ac:dyDescent="0.2">
      <c r="A239" s="905"/>
      <c r="B239" s="33"/>
      <c r="C239" s="33"/>
      <c r="D239" s="33"/>
      <c r="E239" s="33"/>
      <c r="J239" s="33"/>
      <c r="K239" s="33"/>
      <c r="L239" s="906"/>
      <c r="M239" s="33"/>
      <c r="N239" s="33"/>
      <c r="O239" s="33"/>
      <c r="P239" s="33"/>
      <c r="Q239" s="33"/>
      <c r="R239" s="33"/>
      <c r="S239" s="33"/>
      <c r="T239" s="33"/>
      <c r="U239" s="907"/>
      <c r="V239" s="35"/>
      <c r="W239" s="35"/>
      <c r="X239" s="35"/>
      <c r="AC239" s="624"/>
      <c r="AH239" s="624"/>
      <c r="AJ239" s="624"/>
      <c r="AL239" s="624"/>
      <c r="AN239" s="624"/>
      <c r="AQ239" s="624"/>
      <c r="AT239" s="624"/>
      <c r="AY239" s="624"/>
      <c r="BA239" s="624"/>
      <c r="BC239" s="624"/>
      <c r="BE239" s="624"/>
      <c r="BI239" s="624"/>
      <c r="BK239" s="624"/>
      <c r="BM239" s="624"/>
      <c r="BO239" s="624"/>
      <c r="BQ239" s="624"/>
      <c r="BS239" s="624"/>
    </row>
    <row r="240" spans="1:71" s="167" customFormat="1" x14ac:dyDescent="0.2">
      <c r="A240" s="905"/>
      <c r="B240" s="33"/>
      <c r="C240" s="33"/>
      <c r="D240" s="33"/>
      <c r="E240" s="33"/>
      <c r="J240" s="33"/>
      <c r="K240" s="33"/>
      <c r="L240" s="906"/>
      <c r="M240" s="33"/>
      <c r="N240" s="33"/>
      <c r="O240" s="33"/>
      <c r="P240" s="33"/>
      <c r="Q240" s="33"/>
      <c r="R240" s="33"/>
      <c r="S240" s="33"/>
      <c r="T240" s="33"/>
      <c r="U240" s="907"/>
      <c r="V240" s="35"/>
      <c r="W240" s="35"/>
      <c r="X240" s="35"/>
      <c r="AC240" s="624"/>
      <c r="AH240" s="624"/>
      <c r="AJ240" s="624"/>
      <c r="AL240" s="624"/>
      <c r="AN240" s="624"/>
      <c r="AQ240" s="624"/>
      <c r="AT240" s="624"/>
      <c r="AY240" s="624"/>
      <c r="BA240" s="624"/>
      <c r="BC240" s="624"/>
      <c r="BE240" s="624"/>
      <c r="BI240" s="624"/>
      <c r="BK240" s="624"/>
      <c r="BM240" s="624"/>
      <c r="BO240" s="624"/>
      <c r="BQ240" s="624"/>
      <c r="BS240" s="624"/>
    </row>
    <row r="241" spans="1:71" s="167" customFormat="1" x14ac:dyDescent="0.2">
      <c r="A241" s="905"/>
      <c r="B241" s="33"/>
      <c r="C241" s="33"/>
      <c r="D241" s="33"/>
      <c r="E241" s="33"/>
      <c r="J241" s="33"/>
      <c r="K241" s="33"/>
      <c r="L241" s="906"/>
      <c r="M241" s="33"/>
      <c r="N241" s="33"/>
      <c r="O241" s="33"/>
      <c r="P241" s="33"/>
      <c r="Q241" s="33"/>
      <c r="R241" s="33"/>
      <c r="S241" s="33"/>
      <c r="T241" s="33"/>
      <c r="U241" s="907"/>
      <c r="V241" s="35"/>
      <c r="W241" s="35"/>
      <c r="X241" s="35"/>
      <c r="AC241" s="624"/>
      <c r="AH241" s="624"/>
      <c r="AJ241" s="624"/>
      <c r="AL241" s="624"/>
      <c r="AN241" s="624"/>
      <c r="AQ241" s="624"/>
      <c r="AT241" s="624"/>
      <c r="AY241" s="624"/>
      <c r="BA241" s="624"/>
      <c r="BC241" s="624"/>
      <c r="BE241" s="624"/>
      <c r="BI241" s="624"/>
      <c r="BK241" s="624"/>
      <c r="BM241" s="624"/>
      <c r="BO241" s="624"/>
      <c r="BQ241" s="624"/>
      <c r="BS241" s="624"/>
    </row>
    <row r="242" spans="1:71" s="167" customFormat="1" x14ac:dyDescent="0.2">
      <c r="A242" s="905"/>
      <c r="B242" s="33"/>
      <c r="C242" s="33"/>
      <c r="D242" s="33"/>
      <c r="E242" s="33"/>
      <c r="J242" s="33"/>
      <c r="K242" s="33"/>
      <c r="L242" s="906"/>
      <c r="M242" s="33"/>
      <c r="N242" s="33"/>
      <c r="O242" s="33"/>
      <c r="P242" s="33"/>
      <c r="Q242" s="33"/>
      <c r="R242" s="33"/>
      <c r="S242" s="33"/>
      <c r="T242" s="33"/>
      <c r="U242" s="907"/>
      <c r="V242" s="35"/>
      <c r="W242" s="35"/>
      <c r="X242" s="35"/>
      <c r="AC242" s="624"/>
      <c r="AH242" s="624"/>
      <c r="AJ242" s="624"/>
      <c r="AL242" s="624"/>
      <c r="AN242" s="624"/>
      <c r="AQ242" s="624"/>
      <c r="AT242" s="624"/>
      <c r="AY242" s="624"/>
      <c r="BA242" s="624"/>
      <c r="BC242" s="624"/>
      <c r="BE242" s="624"/>
      <c r="BI242" s="624"/>
      <c r="BK242" s="624"/>
      <c r="BM242" s="624"/>
      <c r="BO242" s="624"/>
      <c r="BQ242" s="624"/>
      <c r="BS242" s="624"/>
    </row>
    <row r="243" spans="1:71" s="167" customFormat="1" x14ac:dyDescent="0.2">
      <c r="A243" s="905"/>
      <c r="B243" s="33"/>
      <c r="C243" s="33"/>
      <c r="D243" s="33"/>
      <c r="E243" s="33"/>
      <c r="J243" s="33"/>
      <c r="K243" s="33"/>
      <c r="L243" s="906"/>
      <c r="M243" s="33"/>
      <c r="N243" s="33"/>
      <c r="O243" s="33"/>
      <c r="P243" s="33"/>
      <c r="Q243" s="33"/>
      <c r="R243" s="33"/>
      <c r="S243" s="33"/>
      <c r="T243" s="33"/>
      <c r="U243" s="907"/>
      <c r="V243" s="35"/>
      <c r="W243" s="35"/>
      <c r="X243" s="35"/>
      <c r="AC243" s="624"/>
      <c r="AH243" s="624"/>
      <c r="AJ243" s="624"/>
      <c r="AL243" s="624"/>
      <c r="AN243" s="624"/>
      <c r="AQ243" s="624"/>
      <c r="AT243" s="624"/>
      <c r="AY243" s="624"/>
      <c r="BA243" s="624"/>
      <c r="BC243" s="624"/>
      <c r="BE243" s="624"/>
      <c r="BI243" s="624"/>
      <c r="BK243" s="624"/>
      <c r="BM243" s="624"/>
      <c r="BO243" s="624"/>
      <c r="BQ243" s="624"/>
      <c r="BS243" s="624"/>
    </row>
    <row r="244" spans="1:71" s="167" customFormat="1" x14ac:dyDescent="0.2">
      <c r="A244" s="905"/>
      <c r="B244" s="33"/>
      <c r="C244" s="33"/>
      <c r="D244" s="33"/>
      <c r="E244" s="33"/>
      <c r="J244" s="33"/>
      <c r="K244" s="33"/>
      <c r="L244" s="906"/>
      <c r="M244" s="33"/>
      <c r="N244" s="33"/>
      <c r="O244" s="33"/>
      <c r="P244" s="33"/>
      <c r="Q244" s="33"/>
      <c r="R244" s="33"/>
      <c r="S244" s="33"/>
      <c r="T244" s="33"/>
      <c r="U244" s="907"/>
      <c r="V244" s="35"/>
      <c r="W244" s="35"/>
      <c r="X244" s="35"/>
      <c r="AC244" s="624"/>
      <c r="AH244" s="624"/>
      <c r="AJ244" s="624"/>
      <c r="AL244" s="624"/>
      <c r="AN244" s="624"/>
      <c r="AQ244" s="624"/>
      <c r="AT244" s="624"/>
      <c r="AY244" s="624"/>
      <c r="BA244" s="624"/>
      <c r="BC244" s="624"/>
      <c r="BE244" s="624"/>
      <c r="BI244" s="624"/>
      <c r="BK244" s="624"/>
      <c r="BM244" s="624"/>
      <c r="BO244" s="624"/>
      <c r="BQ244" s="624"/>
      <c r="BS244" s="624"/>
    </row>
    <row r="245" spans="1:71" s="167" customFormat="1" x14ac:dyDescent="0.2">
      <c r="A245" s="905"/>
      <c r="B245" s="33"/>
      <c r="C245" s="33"/>
      <c r="D245" s="33"/>
      <c r="E245" s="33"/>
      <c r="J245" s="33"/>
      <c r="K245" s="33"/>
      <c r="L245" s="906"/>
      <c r="M245" s="33"/>
      <c r="N245" s="33"/>
      <c r="O245" s="33"/>
      <c r="P245" s="33"/>
      <c r="Q245" s="33"/>
      <c r="R245" s="33"/>
      <c r="S245" s="33"/>
      <c r="T245" s="33"/>
      <c r="U245" s="907"/>
      <c r="V245" s="35"/>
      <c r="W245" s="35"/>
      <c r="X245" s="35"/>
      <c r="AC245" s="624"/>
      <c r="AH245" s="624"/>
      <c r="AJ245" s="624"/>
      <c r="AL245" s="624"/>
      <c r="AN245" s="624"/>
      <c r="AQ245" s="624"/>
      <c r="AT245" s="624"/>
      <c r="AY245" s="624"/>
      <c r="BA245" s="624"/>
      <c r="BC245" s="624"/>
      <c r="BE245" s="624"/>
      <c r="BI245" s="624"/>
      <c r="BK245" s="624"/>
      <c r="BM245" s="624"/>
      <c r="BO245" s="624"/>
      <c r="BQ245" s="624"/>
      <c r="BS245" s="624"/>
    </row>
    <row r="246" spans="1:71" s="167" customFormat="1" x14ac:dyDescent="0.2">
      <c r="A246" s="905"/>
      <c r="B246" s="33"/>
      <c r="C246" s="33"/>
      <c r="D246" s="33"/>
      <c r="E246" s="33"/>
      <c r="J246" s="33"/>
      <c r="K246" s="33"/>
      <c r="L246" s="906"/>
      <c r="M246" s="33"/>
      <c r="N246" s="33"/>
      <c r="O246" s="33"/>
      <c r="P246" s="33"/>
      <c r="Q246" s="33"/>
      <c r="R246" s="33"/>
      <c r="S246" s="33"/>
      <c r="T246" s="33"/>
      <c r="U246" s="907"/>
      <c r="V246" s="35"/>
      <c r="W246" s="35"/>
      <c r="X246" s="35"/>
      <c r="AC246" s="624"/>
      <c r="AH246" s="624"/>
      <c r="AJ246" s="624"/>
      <c r="AL246" s="624"/>
      <c r="AN246" s="624"/>
      <c r="AQ246" s="624"/>
      <c r="AT246" s="624"/>
      <c r="AY246" s="624"/>
      <c r="BA246" s="624"/>
      <c r="BC246" s="624"/>
      <c r="BE246" s="624"/>
      <c r="BI246" s="624"/>
      <c r="BK246" s="624"/>
      <c r="BM246" s="624"/>
      <c r="BO246" s="624"/>
      <c r="BQ246" s="624"/>
      <c r="BS246" s="624"/>
    </row>
    <row r="247" spans="1:71" s="167" customFormat="1" x14ac:dyDescent="0.2">
      <c r="A247" s="905"/>
      <c r="B247" s="33"/>
      <c r="C247" s="33"/>
      <c r="D247" s="33"/>
      <c r="E247" s="33"/>
      <c r="J247" s="33"/>
      <c r="K247" s="33"/>
      <c r="L247" s="906"/>
      <c r="M247" s="33"/>
      <c r="N247" s="33"/>
      <c r="O247" s="33"/>
      <c r="P247" s="33"/>
      <c r="Q247" s="33"/>
      <c r="R247" s="33"/>
      <c r="S247" s="33"/>
      <c r="T247" s="33"/>
      <c r="U247" s="907"/>
      <c r="V247" s="35"/>
      <c r="W247" s="35"/>
      <c r="X247" s="35"/>
      <c r="AC247" s="624"/>
      <c r="AH247" s="624"/>
      <c r="AJ247" s="624"/>
      <c r="AL247" s="624"/>
      <c r="AN247" s="624"/>
      <c r="AQ247" s="624"/>
      <c r="AT247" s="624"/>
      <c r="AY247" s="624"/>
      <c r="BA247" s="624"/>
      <c r="BC247" s="624"/>
      <c r="BE247" s="624"/>
      <c r="BI247" s="624"/>
      <c r="BK247" s="624"/>
      <c r="BM247" s="624"/>
      <c r="BO247" s="624"/>
      <c r="BQ247" s="624"/>
      <c r="BS247" s="624"/>
    </row>
    <row r="248" spans="1:71" s="167" customFormat="1" x14ac:dyDescent="0.2">
      <c r="A248" s="905"/>
      <c r="B248" s="33"/>
      <c r="C248" s="33"/>
      <c r="D248" s="33"/>
      <c r="E248" s="33"/>
      <c r="J248" s="33"/>
      <c r="K248" s="33"/>
      <c r="L248" s="906"/>
      <c r="M248" s="33"/>
      <c r="N248" s="33"/>
      <c r="O248" s="33"/>
      <c r="P248" s="33"/>
      <c r="Q248" s="33"/>
      <c r="R248" s="33"/>
      <c r="S248" s="33"/>
      <c r="T248" s="33"/>
      <c r="U248" s="907"/>
      <c r="V248" s="35"/>
      <c r="W248" s="35"/>
      <c r="X248" s="35"/>
      <c r="AC248" s="624"/>
      <c r="AH248" s="624"/>
      <c r="AJ248" s="624"/>
      <c r="AL248" s="624"/>
      <c r="AN248" s="624"/>
      <c r="AQ248" s="624"/>
      <c r="AT248" s="624"/>
      <c r="AY248" s="624"/>
      <c r="BA248" s="624"/>
      <c r="BC248" s="624"/>
      <c r="BE248" s="624"/>
      <c r="BI248" s="624"/>
      <c r="BK248" s="624"/>
      <c r="BM248" s="624"/>
      <c r="BO248" s="624"/>
      <c r="BQ248" s="624"/>
      <c r="BS248" s="624"/>
    </row>
    <row r="249" spans="1:71" s="167" customFormat="1" x14ac:dyDescent="0.2">
      <c r="A249" s="905"/>
      <c r="B249" s="33"/>
      <c r="C249" s="33"/>
      <c r="D249" s="33"/>
      <c r="E249" s="33"/>
      <c r="J249" s="33"/>
      <c r="K249" s="33"/>
      <c r="L249" s="906"/>
      <c r="M249" s="33"/>
      <c r="N249" s="33"/>
      <c r="O249" s="33"/>
      <c r="P249" s="33"/>
      <c r="Q249" s="33"/>
      <c r="R249" s="33"/>
      <c r="S249" s="33"/>
      <c r="T249" s="33"/>
      <c r="U249" s="907"/>
      <c r="V249" s="35"/>
      <c r="W249" s="35"/>
      <c r="X249" s="35"/>
      <c r="AC249" s="624"/>
      <c r="AH249" s="624"/>
      <c r="AJ249" s="624"/>
      <c r="AL249" s="624"/>
      <c r="AN249" s="624"/>
      <c r="AQ249" s="624"/>
      <c r="AT249" s="624"/>
      <c r="AY249" s="624"/>
      <c r="BA249" s="624"/>
      <c r="BC249" s="624"/>
      <c r="BE249" s="624"/>
      <c r="BI249" s="624"/>
      <c r="BK249" s="624"/>
      <c r="BM249" s="624"/>
      <c r="BO249" s="624"/>
      <c r="BQ249" s="624"/>
      <c r="BS249" s="624"/>
    </row>
    <row r="250" spans="1:71" s="167" customFormat="1" x14ac:dyDescent="0.2">
      <c r="A250" s="905"/>
      <c r="B250" s="33"/>
      <c r="C250" s="33"/>
      <c r="D250" s="33"/>
      <c r="E250" s="33"/>
      <c r="J250" s="33"/>
      <c r="K250" s="33"/>
      <c r="L250" s="906"/>
      <c r="M250" s="33"/>
      <c r="N250" s="33"/>
      <c r="O250" s="33"/>
      <c r="P250" s="33"/>
      <c r="Q250" s="33"/>
      <c r="R250" s="33"/>
      <c r="S250" s="33"/>
      <c r="T250" s="33"/>
      <c r="U250" s="907"/>
      <c r="V250" s="35"/>
      <c r="W250" s="35"/>
      <c r="X250" s="35"/>
      <c r="AC250" s="624"/>
      <c r="AH250" s="624"/>
      <c r="AJ250" s="624"/>
      <c r="AL250" s="624"/>
      <c r="AN250" s="624"/>
      <c r="AQ250" s="624"/>
      <c r="AT250" s="624"/>
      <c r="AY250" s="624"/>
      <c r="BA250" s="624"/>
      <c r="BC250" s="624"/>
      <c r="BE250" s="624"/>
      <c r="BI250" s="624"/>
      <c r="BK250" s="624"/>
      <c r="BM250" s="624"/>
      <c r="BO250" s="624"/>
      <c r="BQ250" s="624"/>
      <c r="BS250" s="624"/>
    </row>
    <row r="251" spans="1:71" s="167" customFormat="1" x14ac:dyDescent="0.2">
      <c r="A251" s="905"/>
      <c r="B251" s="33"/>
      <c r="C251" s="33"/>
      <c r="D251" s="33"/>
      <c r="E251" s="33"/>
      <c r="J251" s="33"/>
      <c r="K251" s="33"/>
      <c r="L251" s="906"/>
      <c r="M251" s="33"/>
      <c r="N251" s="33"/>
      <c r="O251" s="33"/>
      <c r="P251" s="33"/>
      <c r="Q251" s="33"/>
      <c r="R251" s="33"/>
      <c r="S251" s="33"/>
      <c r="T251" s="33"/>
      <c r="U251" s="907"/>
      <c r="V251" s="35"/>
      <c r="W251" s="35"/>
      <c r="X251" s="35"/>
      <c r="AC251" s="624"/>
      <c r="AH251" s="624"/>
      <c r="AJ251" s="624"/>
      <c r="AL251" s="624"/>
      <c r="AN251" s="624"/>
      <c r="AQ251" s="624"/>
      <c r="AT251" s="624"/>
      <c r="AY251" s="624"/>
      <c r="BA251" s="624"/>
      <c r="BC251" s="624"/>
      <c r="BE251" s="624"/>
      <c r="BI251" s="624"/>
      <c r="BK251" s="624"/>
      <c r="BM251" s="624"/>
      <c r="BO251" s="624"/>
      <c r="BQ251" s="624"/>
      <c r="BS251" s="624"/>
    </row>
    <row r="252" spans="1:71" s="167" customFormat="1" x14ac:dyDescent="0.2">
      <c r="A252" s="905"/>
      <c r="B252" s="33"/>
      <c r="C252" s="33"/>
      <c r="D252" s="33"/>
      <c r="E252" s="33"/>
      <c r="J252" s="33"/>
      <c r="K252" s="33"/>
      <c r="L252" s="906"/>
      <c r="M252" s="33"/>
      <c r="N252" s="33"/>
      <c r="O252" s="33"/>
      <c r="P252" s="33"/>
      <c r="Q252" s="33"/>
      <c r="R252" s="33"/>
      <c r="S252" s="33"/>
      <c r="T252" s="33"/>
      <c r="U252" s="907"/>
      <c r="V252" s="35"/>
      <c r="W252" s="35"/>
      <c r="X252" s="35"/>
      <c r="AC252" s="624"/>
      <c r="AH252" s="624"/>
      <c r="AJ252" s="624"/>
      <c r="AL252" s="624"/>
      <c r="AN252" s="624"/>
      <c r="AQ252" s="624"/>
      <c r="AT252" s="624"/>
      <c r="AY252" s="624"/>
      <c r="BA252" s="624"/>
      <c r="BC252" s="624"/>
      <c r="BE252" s="624"/>
      <c r="BI252" s="624"/>
      <c r="BK252" s="624"/>
      <c r="BM252" s="624"/>
      <c r="BO252" s="624"/>
      <c r="BQ252" s="624"/>
      <c r="BS252" s="624"/>
    </row>
    <row r="253" spans="1:71" s="167" customFormat="1" x14ac:dyDescent="0.2">
      <c r="A253" s="905"/>
      <c r="B253" s="33"/>
      <c r="C253" s="33"/>
      <c r="D253" s="33"/>
      <c r="E253" s="33"/>
      <c r="J253" s="33"/>
      <c r="K253" s="33"/>
      <c r="L253" s="906"/>
      <c r="M253" s="33"/>
      <c r="N253" s="33"/>
      <c r="O253" s="33"/>
      <c r="P253" s="33"/>
      <c r="Q253" s="33"/>
      <c r="R253" s="33"/>
      <c r="S253" s="33"/>
      <c r="T253" s="33"/>
      <c r="U253" s="907"/>
      <c r="V253" s="35"/>
      <c r="W253" s="35"/>
      <c r="X253" s="35"/>
      <c r="AC253" s="624"/>
      <c r="AH253" s="624"/>
      <c r="AJ253" s="624"/>
      <c r="AL253" s="624"/>
      <c r="AN253" s="624"/>
      <c r="AQ253" s="624"/>
      <c r="AT253" s="624"/>
      <c r="AY253" s="624"/>
      <c r="BA253" s="624"/>
      <c r="BC253" s="624"/>
      <c r="BE253" s="624"/>
      <c r="BI253" s="624"/>
      <c r="BK253" s="624"/>
      <c r="BM253" s="624"/>
      <c r="BO253" s="624"/>
      <c r="BQ253" s="624"/>
      <c r="BS253" s="624"/>
    </row>
    <row r="254" spans="1:71" s="167" customFormat="1" x14ac:dyDescent="0.2">
      <c r="A254" s="905"/>
      <c r="B254" s="33"/>
      <c r="C254" s="33"/>
      <c r="D254" s="33"/>
      <c r="E254" s="33"/>
      <c r="J254" s="33"/>
      <c r="K254" s="33"/>
      <c r="L254" s="906"/>
      <c r="M254" s="33"/>
      <c r="N254" s="33"/>
      <c r="O254" s="33"/>
      <c r="P254" s="33"/>
      <c r="Q254" s="33"/>
      <c r="R254" s="33"/>
      <c r="S254" s="33"/>
      <c r="T254" s="33"/>
      <c r="U254" s="907"/>
      <c r="V254" s="35"/>
      <c r="W254" s="35"/>
      <c r="X254" s="35"/>
      <c r="AC254" s="624"/>
      <c r="AH254" s="624"/>
      <c r="AJ254" s="624"/>
      <c r="AL254" s="624"/>
      <c r="AN254" s="624"/>
      <c r="AQ254" s="624"/>
      <c r="AT254" s="624"/>
      <c r="AY254" s="624"/>
      <c r="BA254" s="624"/>
      <c r="BC254" s="624"/>
      <c r="BE254" s="624"/>
      <c r="BI254" s="624"/>
      <c r="BK254" s="624"/>
      <c r="BM254" s="624"/>
      <c r="BO254" s="624"/>
      <c r="BQ254" s="624"/>
      <c r="BS254" s="624"/>
    </row>
    <row r="255" spans="1:71" s="167" customFormat="1" x14ac:dyDescent="0.2">
      <c r="A255" s="905"/>
      <c r="B255" s="33"/>
      <c r="C255" s="33"/>
      <c r="D255" s="33"/>
      <c r="E255" s="33"/>
      <c r="J255" s="33"/>
      <c r="K255" s="33"/>
      <c r="L255" s="906"/>
      <c r="M255" s="33"/>
      <c r="N255" s="33"/>
      <c r="O255" s="33"/>
      <c r="P255" s="33"/>
      <c r="Q255" s="33"/>
      <c r="R255" s="33"/>
      <c r="S255" s="33"/>
      <c r="T255" s="33"/>
      <c r="U255" s="907"/>
      <c r="V255" s="35"/>
      <c r="W255" s="35"/>
      <c r="X255" s="35"/>
      <c r="AC255" s="624"/>
      <c r="AH255" s="624"/>
      <c r="AJ255" s="624"/>
      <c r="AL255" s="624"/>
      <c r="AN255" s="624"/>
      <c r="AQ255" s="624"/>
      <c r="AT255" s="624"/>
      <c r="AY255" s="624"/>
      <c r="BA255" s="624"/>
      <c r="BC255" s="624"/>
      <c r="BE255" s="624"/>
      <c r="BI255" s="624"/>
      <c r="BK255" s="624"/>
      <c r="BM255" s="624"/>
      <c r="BO255" s="624"/>
      <c r="BQ255" s="624"/>
      <c r="BS255" s="624"/>
    </row>
    <row r="256" spans="1:71" s="167" customFormat="1" x14ac:dyDescent="0.2">
      <c r="A256" s="905"/>
      <c r="B256" s="33"/>
      <c r="C256" s="33"/>
      <c r="D256" s="33"/>
      <c r="E256" s="33"/>
      <c r="J256" s="33"/>
      <c r="K256" s="33"/>
      <c r="L256" s="906"/>
      <c r="M256" s="33"/>
      <c r="N256" s="33"/>
      <c r="O256" s="33"/>
      <c r="P256" s="33"/>
      <c r="Q256" s="33"/>
      <c r="R256" s="33"/>
      <c r="S256" s="33"/>
      <c r="T256" s="33"/>
      <c r="U256" s="907"/>
      <c r="V256" s="35"/>
      <c r="W256" s="35"/>
      <c r="X256" s="35"/>
      <c r="AC256" s="624"/>
      <c r="AH256" s="624"/>
      <c r="AJ256" s="624"/>
      <c r="AL256" s="624"/>
      <c r="AN256" s="624"/>
      <c r="AQ256" s="624"/>
      <c r="AT256" s="624"/>
      <c r="AY256" s="624"/>
      <c r="BA256" s="624"/>
      <c r="BC256" s="624"/>
      <c r="BE256" s="624"/>
      <c r="BI256" s="624"/>
      <c r="BK256" s="624"/>
      <c r="BM256" s="624"/>
      <c r="BO256" s="624"/>
      <c r="BQ256" s="624"/>
      <c r="BS256" s="624"/>
    </row>
    <row r="257" spans="1:71" s="167" customFormat="1" x14ac:dyDescent="0.2">
      <c r="A257" s="905"/>
      <c r="B257" s="33"/>
      <c r="C257" s="33"/>
      <c r="D257" s="33"/>
      <c r="E257" s="33"/>
      <c r="J257" s="33"/>
      <c r="K257" s="33"/>
      <c r="L257" s="906"/>
      <c r="M257" s="33"/>
      <c r="N257" s="33"/>
      <c r="O257" s="33"/>
      <c r="P257" s="33"/>
      <c r="Q257" s="33"/>
      <c r="R257" s="33"/>
      <c r="S257" s="33"/>
      <c r="T257" s="33"/>
      <c r="U257" s="907"/>
      <c r="V257" s="35"/>
      <c r="W257" s="35"/>
      <c r="X257" s="35"/>
      <c r="AC257" s="624"/>
      <c r="AH257" s="624"/>
      <c r="AJ257" s="624"/>
      <c r="AL257" s="624"/>
      <c r="AN257" s="624"/>
      <c r="AQ257" s="624"/>
      <c r="AT257" s="624"/>
      <c r="AY257" s="624"/>
      <c r="BA257" s="624"/>
      <c r="BC257" s="624"/>
      <c r="BE257" s="624"/>
      <c r="BI257" s="624"/>
      <c r="BK257" s="624"/>
      <c r="BM257" s="624"/>
      <c r="BO257" s="624"/>
      <c r="BQ257" s="624"/>
      <c r="BS257" s="624"/>
    </row>
    <row r="258" spans="1:71" s="167" customFormat="1" x14ac:dyDescent="0.2">
      <c r="A258" s="905"/>
      <c r="B258" s="33"/>
      <c r="C258" s="33"/>
      <c r="D258" s="33"/>
      <c r="E258" s="33"/>
      <c r="J258" s="33"/>
      <c r="K258" s="33"/>
      <c r="L258" s="906"/>
      <c r="M258" s="33"/>
      <c r="N258" s="33"/>
      <c r="O258" s="33"/>
      <c r="P258" s="33"/>
      <c r="Q258" s="33"/>
      <c r="R258" s="33"/>
      <c r="S258" s="33"/>
      <c r="T258" s="33"/>
      <c r="U258" s="907"/>
      <c r="V258" s="35"/>
      <c r="W258" s="35"/>
      <c r="X258" s="35"/>
      <c r="AC258" s="624"/>
      <c r="AH258" s="624"/>
      <c r="AJ258" s="624"/>
      <c r="AL258" s="624"/>
      <c r="AN258" s="624"/>
      <c r="AQ258" s="624"/>
      <c r="AT258" s="624"/>
      <c r="AY258" s="624"/>
      <c r="BA258" s="624"/>
      <c r="BC258" s="624"/>
      <c r="BE258" s="624"/>
      <c r="BI258" s="624"/>
      <c r="BK258" s="624"/>
      <c r="BM258" s="624"/>
      <c r="BO258" s="624"/>
      <c r="BQ258" s="624"/>
      <c r="BS258" s="624"/>
    </row>
    <row r="259" spans="1:71" s="167" customFormat="1" x14ac:dyDescent="0.2">
      <c r="A259" s="905"/>
      <c r="B259" s="33"/>
      <c r="C259" s="33"/>
      <c r="D259" s="33"/>
      <c r="E259" s="33"/>
      <c r="J259" s="33"/>
      <c r="K259" s="33"/>
      <c r="L259" s="906"/>
      <c r="M259" s="33"/>
      <c r="N259" s="33"/>
      <c r="O259" s="33"/>
      <c r="P259" s="33"/>
      <c r="Q259" s="33"/>
      <c r="R259" s="33"/>
      <c r="S259" s="33"/>
      <c r="T259" s="33"/>
      <c r="U259" s="907"/>
      <c r="V259" s="35"/>
      <c r="W259" s="35"/>
      <c r="X259" s="35"/>
      <c r="AC259" s="624"/>
      <c r="AH259" s="624"/>
      <c r="AJ259" s="624"/>
      <c r="AL259" s="624"/>
      <c r="AN259" s="624"/>
      <c r="AQ259" s="624"/>
      <c r="AT259" s="624"/>
      <c r="AY259" s="624"/>
      <c r="BA259" s="624"/>
      <c r="BC259" s="624"/>
      <c r="BE259" s="624"/>
      <c r="BI259" s="624"/>
      <c r="BK259" s="624"/>
      <c r="BM259" s="624"/>
      <c r="BO259" s="624"/>
      <c r="BQ259" s="624"/>
      <c r="BS259" s="624"/>
    </row>
    <row r="260" spans="1:71" s="167" customFormat="1" x14ac:dyDescent="0.2">
      <c r="A260" s="905"/>
      <c r="B260" s="33"/>
      <c r="C260" s="33"/>
      <c r="D260" s="33"/>
      <c r="E260" s="33"/>
      <c r="J260" s="33"/>
      <c r="K260" s="33"/>
      <c r="L260" s="906"/>
      <c r="M260" s="33"/>
      <c r="N260" s="33"/>
      <c r="O260" s="33"/>
      <c r="P260" s="33"/>
      <c r="Q260" s="33"/>
      <c r="R260" s="33"/>
      <c r="S260" s="33"/>
      <c r="T260" s="33"/>
      <c r="U260" s="907"/>
      <c r="V260" s="35"/>
      <c r="W260" s="35"/>
      <c r="X260" s="35"/>
      <c r="AC260" s="624"/>
      <c r="AH260" s="624"/>
      <c r="AJ260" s="624"/>
      <c r="AL260" s="624"/>
      <c r="AN260" s="624"/>
      <c r="AQ260" s="624"/>
      <c r="AT260" s="624"/>
      <c r="AY260" s="624"/>
      <c r="BA260" s="624"/>
      <c r="BC260" s="624"/>
      <c r="BE260" s="624"/>
      <c r="BI260" s="624"/>
      <c r="BK260" s="624"/>
      <c r="BM260" s="624"/>
      <c r="BO260" s="624"/>
      <c r="BQ260" s="624"/>
      <c r="BS260" s="624"/>
    </row>
    <row r="261" spans="1:71" s="167" customFormat="1" x14ac:dyDescent="0.2">
      <c r="A261" s="905"/>
      <c r="B261" s="33"/>
      <c r="C261" s="33"/>
      <c r="D261" s="33"/>
      <c r="E261" s="33"/>
      <c r="J261" s="33"/>
      <c r="K261" s="33"/>
      <c r="L261" s="906"/>
      <c r="M261" s="33"/>
      <c r="N261" s="33"/>
      <c r="O261" s="33"/>
      <c r="P261" s="33"/>
      <c r="Q261" s="33"/>
      <c r="R261" s="33"/>
      <c r="S261" s="33"/>
      <c r="T261" s="33"/>
      <c r="U261" s="907"/>
      <c r="V261" s="35"/>
      <c r="W261" s="35"/>
      <c r="X261" s="35"/>
      <c r="AC261" s="624"/>
      <c r="AH261" s="624"/>
      <c r="AJ261" s="624"/>
      <c r="AL261" s="624"/>
      <c r="AN261" s="624"/>
      <c r="AQ261" s="624"/>
      <c r="AT261" s="624"/>
      <c r="AY261" s="624"/>
      <c r="BA261" s="624"/>
      <c r="BC261" s="624"/>
      <c r="BE261" s="624"/>
      <c r="BI261" s="624"/>
      <c r="BK261" s="624"/>
      <c r="BM261" s="624"/>
      <c r="BO261" s="624"/>
      <c r="BQ261" s="624"/>
      <c r="BS261" s="624"/>
    </row>
    <row r="262" spans="1:71" s="167" customFormat="1" x14ac:dyDescent="0.2">
      <c r="A262" s="905"/>
      <c r="B262" s="33"/>
      <c r="C262" s="33"/>
      <c r="D262" s="33"/>
      <c r="E262" s="33"/>
      <c r="J262" s="33"/>
      <c r="K262" s="33"/>
      <c r="L262" s="906"/>
      <c r="M262" s="33"/>
      <c r="N262" s="33"/>
      <c r="O262" s="33"/>
      <c r="P262" s="33"/>
      <c r="Q262" s="33"/>
      <c r="R262" s="33"/>
      <c r="S262" s="33"/>
      <c r="T262" s="33"/>
      <c r="U262" s="907"/>
      <c r="V262" s="35"/>
      <c r="W262" s="35"/>
      <c r="X262" s="35"/>
      <c r="AC262" s="624"/>
      <c r="AH262" s="624"/>
      <c r="AJ262" s="624"/>
      <c r="AL262" s="624"/>
      <c r="AN262" s="624"/>
      <c r="AQ262" s="624"/>
      <c r="AT262" s="624"/>
      <c r="AY262" s="624"/>
      <c r="BA262" s="624"/>
      <c r="BC262" s="624"/>
      <c r="BE262" s="624"/>
      <c r="BI262" s="624"/>
      <c r="BK262" s="624"/>
      <c r="BM262" s="624"/>
      <c r="BO262" s="624"/>
      <c r="BQ262" s="624"/>
      <c r="BS262" s="624"/>
    </row>
    <row r="263" spans="1:71" s="167" customFormat="1" x14ac:dyDescent="0.2">
      <c r="A263" s="905"/>
      <c r="B263" s="33"/>
      <c r="C263" s="33"/>
      <c r="D263" s="33"/>
      <c r="E263" s="33"/>
      <c r="J263" s="33"/>
      <c r="K263" s="33"/>
      <c r="L263" s="906"/>
      <c r="M263" s="33"/>
      <c r="N263" s="33"/>
      <c r="O263" s="33"/>
      <c r="P263" s="33"/>
      <c r="Q263" s="33"/>
      <c r="R263" s="33"/>
      <c r="S263" s="33"/>
      <c r="T263" s="33"/>
      <c r="U263" s="907"/>
      <c r="V263" s="35"/>
      <c r="W263" s="35"/>
      <c r="X263" s="35"/>
      <c r="AC263" s="624"/>
      <c r="AH263" s="624"/>
      <c r="AJ263" s="624"/>
      <c r="AL263" s="624"/>
      <c r="AN263" s="624"/>
      <c r="AQ263" s="624"/>
      <c r="AT263" s="624"/>
      <c r="AY263" s="624"/>
      <c r="BA263" s="624"/>
      <c r="BC263" s="624"/>
      <c r="BE263" s="624"/>
      <c r="BI263" s="624"/>
      <c r="BK263" s="624"/>
      <c r="BM263" s="624"/>
      <c r="BO263" s="624"/>
      <c r="BQ263" s="624"/>
      <c r="BS263" s="624"/>
    </row>
    <row r="264" spans="1:71" s="167" customFormat="1" x14ac:dyDescent="0.2">
      <c r="A264" s="905"/>
      <c r="B264" s="33"/>
      <c r="C264" s="33"/>
      <c r="D264" s="33"/>
      <c r="E264" s="33"/>
      <c r="J264" s="33"/>
      <c r="K264" s="33"/>
      <c r="L264" s="906"/>
      <c r="M264" s="33"/>
      <c r="N264" s="33"/>
      <c r="O264" s="33"/>
      <c r="P264" s="33"/>
      <c r="Q264" s="33"/>
      <c r="R264" s="33"/>
      <c r="S264" s="33"/>
      <c r="T264" s="33"/>
      <c r="U264" s="907"/>
      <c r="V264" s="35"/>
      <c r="W264" s="35"/>
      <c r="X264" s="35"/>
      <c r="AC264" s="624"/>
      <c r="AH264" s="624"/>
      <c r="AJ264" s="624"/>
      <c r="AL264" s="624"/>
      <c r="AN264" s="624"/>
      <c r="AQ264" s="624"/>
      <c r="AT264" s="624"/>
      <c r="AY264" s="624"/>
      <c r="BA264" s="624"/>
      <c r="BC264" s="624"/>
      <c r="BE264" s="624"/>
      <c r="BI264" s="624"/>
      <c r="BK264" s="624"/>
      <c r="BM264" s="624"/>
      <c r="BO264" s="624"/>
      <c r="BQ264" s="624"/>
      <c r="BS264" s="624"/>
    </row>
    <row r="265" spans="1:71" s="167" customFormat="1" x14ac:dyDescent="0.2">
      <c r="A265" s="905"/>
      <c r="B265" s="33"/>
      <c r="C265" s="33"/>
      <c r="D265" s="33"/>
      <c r="E265" s="33"/>
      <c r="J265" s="33"/>
      <c r="K265" s="33"/>
      <c r="L265" s="906"/>
      <c r="M265" s="33"/>
      <c r="N265" s="33"/>
      <c r="O265" s="33"/>
      <c r="P265" s="33"/>
      <c r="Q265" s="33"/>
      <c r="R265" s="33"/>
      <c r="S265" s="33"/>
      <c r="T265" s="33"/>
      <c r="U265" s="907"/>
      <c r="V265" s="35"/>
      <c r="W265" s="35"/>
      <c r="X265" s="35"/>
      <c r="AC265" s="624"/>
      <c r="AH265" s="624"/>
      <c r="AJ265" s="624"/>
      <c r="AL265" s="624"/>
      <c r="AN265" s="624"/>
      <c r="AQ265" s="624"/>
      <c r="AT265" s="624"/>
      <c r="AY265" s="624"/>
      <c r="BA265" s="624"/>
      <c r="BC265" s="624"/>
      <c r="BE265" s="624"/>
      <c r="BI265" s="624"/>
      <c r="BK265" s="624"/>
      <c r="BM265" s="624"/>
      <c r="BO265" s="624"/>
      <c r="BQ265" s="624"/>
      <c r="BS265" s="624"/>
    </row>
    <row r="266" spans="1:71" s="167" customFormat="1" x14ac:dyDescent="0.2">
      <c r="A266" s="905"/>
      <c r="B266" s="33"/>
      <c r="C266" s="33"/>
      <c r="D266" s="33"/>
      <c r="E266" s="33"/>
      <c r="J266" s="33"/>
      <c r="K266" s="33"/>
      <c r="L266" s="906"/>
      <c r="M266" s="33"/>
      <c r="N266" s="33"/>
      <c r="O266" s="33"/>
      <c r="P266" s="33"/>
      <c r="Q266" s="33"/>
      <c r="R266" s="33"/>
      <c r="S266" s="33"/>
      <c r="T266" s="33"/>
      <c r="U266" s="907"/>
      <c r="V266" s="35"/>
      <c r="W266" s="35"/>
      <c r="X266" s="35"/>
      <c r="AC266" s="624"/>
      <c r="AH266" s="624"/>
      <c r="AJ266" s="624"/>
      <c r="AL266" s="624"/>
      <c r="AN266" s="624"/>
      <c r="AQ266" s="624"/>
      <c r="AT266" s="624"/>
      <c r="AY266" s="624"/>
      <c r="BA266" s="624"/>
      <c r="BC266" s="624"/>
      <c r="BE266" s="624"/>
      <c r="BI266" s="624"/>
      <c r="BK266" s="624"/>
      <c r="BM266" s="624"/>
      <c r="BO266" s="624"/>
      <c r="BQ266" s="624"/>
      <c r="BS266" s="624"/>
    </row>
    <row r="267" spans="1:71" s="167" customFormat="1" x14ac:dyDescent="0.2">
      <c r="A267" s="905"/>
      <c r="B267" s="33"/>
      <c r="C267" s="33"/>
      <c r="D267" s="33"/>
      <c r="E267" s="33"/>
      <c r="J267" s="33"/>
      <c r="K267" s="33"/>
      <c r="L267" s="906"/>
      <c r="M267" s="33"/>
      <c r="N267" s="33"/>
      <c r="O267" s="33"/>
      <c r="P267" s="33"/>
      <c r="Q267" s="33"/>
      <c r="R267" s="33"/>
      <c r="S267" s="33"/>
      <c r="T267" s="33"/>
      <c r="U267" s="907"/>
      <c r="V267" s="35"/>
      <c r="W267" s="35"/>
      <c r="X267" s="35"/>
      <c r="AC267" s="624"/>
      <c r="AH267" s="624"/>
      <c r="AJ267" s="624"/>
      <c r="AL267" s="624"/>
      <c r="AN267" s="624"/>
      <c r="AQ267" s="624"/>
      <c r="AT267" s="624"/>
      <c r="AY267" s="624"/>
      <c r="BA267" s="624"/>
      <c r="BC267" s="624"/>
      <c r="BE267" s="624"/>
      <c r="BI267" s="624"/>
      <c r="BK267" s="624"/>
      <c r="BM267" s="624"/>
      <c r="BO267" s="624"/>
      <c r="BQ267" s="624"/>
      <c r="BS267" s="624"/>
    </row>
    <row r="268" spans="1:71" s="167" customFormat="1" x14ac:dyDescent="0.2">
      <c r="A268" s="905"/>
      <c r="B268" s="33"/>
      <c r="C268" s="33"/>
      <c r="D268" s="33"/>
      <c r="E268" s="33"/>
      <c r="J268" s="33"/>
      <c r="K268" s="33"/>
      <c r="L268" s="906"/>
      <c r="M268" s="33"/>
      <c r="N268" s="33"/>
      <c r="O268" s="33"/>
      <c r="P268" s="33"/>
      <c r="Q268" s="33"/>
      <c r="R268" s="33"/>
      <c r="S268" s="33"/>
      <c r="T268" s="33"/>
      <c r="U268" s="907"/>
      <c r="V268" s="35"/>
      <c r="W268" s="35"/>
      <c r="X268" s="35"/>
      <c r="AC268" s="624"/>
      <c r="AH268" s="624"/>
      <c r="AJ268" s="624"/>
      <c r="AL268" s="624"/>
      <c r="AN268" s="624"/>
      <c r="AQ268" s="624"/>
      <c r="AT268" s="624"/>
      <c r="AY268" s="624"/>
      <c r="BA268" s="624"/>
      <c r="BC268" s="624"/>
      <c r="BE268" s="624"/>
      <c r="BI268" s="624"/>
      <c r="BK268" s="624"/>
      <c r="BM268" s="624"/>
      <c r="BO268" s="624"/>
      <c r="BQ268" s="624"/>
      <c r="BS268" s="624"/>
    </row>
    <row r="269" spans="1:71" s="167" customFormat="1" x14ac:dyDescent="0.2">
      <c r="A269" s="905"/>
      <c r="B269" s="33"/>
      <c r="C269" s="33"/>
      <c r="D269" s="33"/>
      <c r="E269" s="33"/>
      <c r="J269" s="33"/>
      <c r="K269" s="33"/>
      <c r="L269" s="906"/>
      <c r="M269" s="33"/>
      <c r="N269" s="33"/>
      <c r="O269" s="33"/>
      <c r="P269" s="33"/>
      <c r="Q269" s="33"/>
      <c r="R269" s="33"/>
      <c r="S269" s="33"/>
      <c r="T269" s="33"/>
      <c r="U269" s="907"/>
      <c r="V269" s="35"/>
      <c r="W269" s="35"/>
      <c r="X269" s="35"/>
      <c r="AC269" s="624"/>
      <c r="AH269" s="624"/>
      <c r="AJ269" s="624"/>
      <c r="AL269" s="624"/>
      <c r="AN269" s="624"/>
      <c r="AQ269" s="624"/>
      <c r="AT269" s="624"/>
      <c r="AY269" s="624"/>
      <c r="BA269" s="624"/>
      <c r="BC269" s="624"/>
      <c r="BE269" s="624"/>
      <c r="BI269" s="624"/>
      <c r="BK269" s="624"/>
      <c r="BM269" s="624"/>
      <c r="BO269" s="624"/>
      <c r="BQ269" s="624"/>
      <c r="BS269" s="624"/>
    </row>
    <row r="270" spans="1:71" s="167" customFormat="1" x14ac:dyDescent="0.2">
      <c r="A270" s="905"/>
      <c r="B270" s="33"/>
      <c r="C270" s="33"/>
      <c r="D270" s="33"/>
      <c r="E270" s="33"/>
      <c r="J270" s="33"/>
      <c r="K270" s="33"/>
      <c r="L270" s="906"/>
      <c r="M270" s="33"/>
      <c r="N270" s="33"/>
      <c r="O270" s="33"/>
      <c r="P270" s="33"/>
      <c r="Q270" s="33"/>
      <c r="R270" s="33"/>
      <c r="S270" s="33"/>
      <c r="T270" s="33"/>
      <c r="U270" s="907"/>
      <c r="V270" s="35"/>
      <c r="W270" s="35"/>
      <c r="X270" s="35"/>
      <c r="AC270" s="624"/>
      <c r="AH270" s="624"/>
      <c r="AJ270" s="624"/>
      <c r="AL270" s="624"/>
      <c r="AN270" s="624"/>
      <c r="AQ270" s="624"/>
      <c r="AT270" s="624"/>
      <c r="AY270" s="624"/>
      <c r="BA270" s="624"/>
      <c r="BC270" s="624"/>
      <c r="BE270" s="624"/>
      <c r="BI270" s="624"/>
      <c r="BK270" s="624"/>
      <c r="BM270" s="624"/>
      <c r="BO270" s="624"/>
      <c r="BQ270" s="624"/>
      <c r="BS270" s="624"/>
    </row>
    <row r="271" spans="1:71" s="167" customFormat="1" x14ac:dyDescent="0.2">
      <c r="A271" s="905"/>
      <c r="B271" s="33"/>
      <c r="C271" s="33"/>
      <c r="D271" s="33"/>
      <c r="E271" s="33"/>
      <c r="J271" s="33"/>
      <c r="K271" s="33"/>
      <c r="L271" s="906"/>
      <c r="M271" s="33"/>
      <c r="N271" s="33"/>
      <c r="O271" s="33"/>
      <c r="P271" s="33"/>
      <c r="Q271" s="33"/>
      <c r="R271" s="33"/>
      <c r="S271" s="33"/>
      <c r="T271" s="33"/>
      <c r="U271" s="907"/>
      <c r="V271" s="35"/>
      <c r="W271" s="35"/>
      <c r="X271" s="35"/>
      <c r="AC271" s="624"/>
      <c r="AH271" s="624"/>
      <c r="AJ271" s="624"/>
      <c r="AL271" s="624"/>
      <c r="AN271" s="624"/>
      <c r="AQ271" s="624"/>
      <c r="AT271" s="624"/>
      <c r="AY271" s="624"/>
      <c r="BA271" s="624"/>
      <c r="BC271" s="624"/>
      <c r="BE271" s="624"/>
      <c r="BI271" s="624"/>
      <c r="BK271" s="624"/>
      <c r="BM271" s="624"/>
      <c r="BO271" s="624"/>
      <c r="BQ271" s="624"/>
      <c r="BS271" s="624"/>
    </row>
    <row r="272" spans="1:71" s="167" customFormat="1" x14ac:dyDescent="0.2">
      <c r="A272" s="905"/>
      <c r="B272" s="33"/>
      <c r="C272" s="33"/>
      <c r="D272" s="33"/>
      <c r="E272" s="33"/>
      <c r="J272" s="33"/>
      <c r="K272" s="33"/>
      <c r="L272" s="906"/>
      <c r="M272" s="33"/>
      <c r="N272" s="33"/>
      <c r="O272" s="33"/>
      <c r="P272" s="33"/>
      <c r="Q272" s="33"/>
      <c r="R272" s="33"/>
      <c r="S272" s="33"/>
      <c r="T272" s="33"/>
      <c r="U272" s="907"/>
      <c r="V272" s="35"/>
      <c r="W272" s="35"/>
      <c r="X272" s="35"/>
      <c r="AC272" s="624"/>
      <c r="AH272" s="624"/>
      <c r="AJ272" s="624"/>
      <c r="AL272" s="624"/>
      <c r="AN272" s="624"/>
      <c r="AQ272" s="624"/>
      <c r="AT272" s="624"/>
      <c r="AY272" s="624"/>
      <c r="BA272" s="624"/>
      <c r="BC272" s="624"/>
      <c r="BE272" s="624"/>
      <c r="BI272" s="624"/>
      <c r="BK272" s="624"/>
      <c r="BM272" s="624"/>
      <c r="BO272" s="624"/>
      <c r="BQ272" s="624"/>
      <c r="BS272" s="624"/>
    </row>
    <row r="273" spans="1:71" s="167" customFormat="1" x14ac:dyDescent="0.2">
      <c r="A273" s="905"/>
      <c r="B273" s="33"/>
      <c r="C273" s="33"/>
      <c r="D273" s="33"/>
      <c r="E273" s="33"/>
      <c r="J273" s="33"/>
      <c r="K273" s="33"/>
      <c r="L273" s="906"/>
      <c r="M273" s="33"/>
      <c r="N273" s="33"/>
      <c r="O273" s="33"/>
      <c r="P273" s="33"/>
      <c r="Q273" s="33"/>
      <c r="R273" s="33"/>
      <c r="S273" s="33"/>
      <c r="T273" s="33"/>
      <c r="U273" s="907"/>
      <c r="V273" s="35"/>
      <c r="W273" s="35"/>
      <c r="X273" s="35"/>
      <c r="AC273" s="624"/>
      <c r="AH273" s="624"/>
      <c r="AJ273" s="624"/>
      <c r="AL273" s="624"/>
      <c r="AN273" s="624"/>
      <c r="AQ273" s="624"/>
      <c r="AT273" s="624"/>
      <c r="AY273" s="624"/>
      <c r="BA273" s="624"/>
      <c r="BC273" s="624"/>
      <c r="BE273" s="624"/>
      <c r="BI273" s="624"/>
      <c r="BK273" s="624"/>
      <c r="BM273" s="624"/>
      <c r="BO273" s="624"/>
      <c r="BQ273" s="624"/>
      <c r="BS273" s="624"/>
    </row>
    <row r="274" spans="1:71" s="167" customFormat="1" x14ac:dyDescent="0.2">
      <c r="A274" s="905"/>
      <c r="B274" s="33"/>
      <c r="C274" s="33"/>
      <c r="D274" s="33"/>
      <c r="E274" s="33"/>
      <c r="J274" s="33"/>
      <c r="K274" s="33"/>
      <c r="L274" s="906"/>
      <c r="M274" s="33"/>
      <c r="N274" s="33"/>
      <c r="O274" s="33"/>
      <c r="P274" s="33"/>
      <c r="Q274" s="33"/>
      <c r="R274" s="33"/>
      <c r="S274" s="33"/>
      <c r="T274" s="33"/>
      <c r="U274" s="907"/>
      <c r="V274" s="35"/>
      <c r="W274" s="35"/>
      <c r="X274" s="35"/>
      <c r="AC274" s="624"/>
      <c r="AH274" s="624"/>
      <c r="AJ274" s="624"/>
      <c r="AL274" s="624"/>
      <c r="AN274" s="624"/>
      <c r="AQ274" s="624"/>
      <c r="AT274" s="624"/>
      <c r="AY274" s="624"/>
      <c r="BA274" s="624"/>
      <c r="BC274" s="624"/>
      <c r="BE274" s="624"/>
      <c r="BI274" s="624"/>
      <c r="BK274" s="624"/>
      <c r="BM274" s="624"/>
      <c r="BO274" s="624"/>
      <c r="BQ274" s="624"/>
      <c r="BS274" s="624"/>
    </row>
    <row r="275" spans="1:71" s="167" customFormat="1" x14ac:dyDescent="0.2">
      <c r="A275" s="905"/>
      <c r="B275" s="33"/>
      <c r="C275" s="33"/>
      <c r="D275" s="33"/>
      <c r="E275" s="33"/>
      <c r="J275" s="33"/>
      <c r="K275" s="33"/>
      <c r="L275" s="906"/>
      <c r="M275" s="33"/>
      <c r="N275" s="33"/>
      <c r="O275" s="33"/>
      <c r="P275" s="33"/>
      <c r="Q275" s="33"/>
      <c r="R275" s="33"/>
      <c r="S275" s="33"/>
      <c r="T275" s="33"/>
      <c r="U275" s="907"/>
      <c r="V275" s="35"/>
      <c r="W275" s="35"/>
      <c r="X275" s="35"/>
      <c r="AC275" s="624"/>
      <c r="AH275" s="624"/>
      <c r="AJ275" s="624"/>
      <c r="AL275" s="624"/>
      <c r="AN275" s="624"/>
      <c r="AQ275" s="624"/>
      <c r="AT275" s="624"/>
      <c r="AY275" s="624"/>
      <c r="BA275" s="624"/>
      <c r="BC275" s="624"/>
      <c r="BE275" s="624"/>
      <c r="BI275" s="624"/>
      <c r="BK275" s="624"/>
      <c r="BM275" s="624"/>
      <c r="BO275" s="624"/>
      <c r="BQ275" s="624"/>
      <c r="BS275" s="624"/>
    </row>
    <row r="276" spans="1:71" s="167" customFormat="1" x14ac:dyDescent="0.2">
      <c r="A276" s="905"/>
      <c r="B276" s="33"/>
      <c r="C276" s="33"/>
      <c r="D276" s="33"/>
      <c r="E276" s="33"/>
      <c r="J276" s="33"/>
      <c r="K276" s="33"/>
      <c r="L276" s="906"/>
      <c r="M276" s="33"/>
      <c r="N276" s="33"/>
      <c r="O276" s="33"/>
      <c r="P276" s="33"/>
      <c r="Q276" s="33"/>
      <c r="R276" s="33"/>
      <c r="S276" s="33"/>
      <c r="T276" s="33"/>
      <c r="U276" s="907"/>
      <c r="V276" s="35"/>
      <c r="W276" s="35"/>
      <c r="X276" s="35"/>
      <c r="AC276" s="624"/>
      <c r="AH276" s="624"/>
      <c r="AJ276" s="624"/>
      <c r="AL276" s="624"/>
      <c r="AN276" s="624"/>
      <c r="AQ276" s="624"/>
      <c r="AT276" s="624"/>
      <c r="AY276" s="624"/>
      <c r="BA276" s="624"/>
      <c r="BC276" s="624"/>
      <c r="BE276" s="624"/>
      <c r="BI276" s="624"/>
      <c r="BK276" s="624"/>
      <c r="BM276" s="624"/>
      <c r="BO276" s="624"/>
      <c r="BQ276" s="624"/>
      <c r="BS276" s="624"/>
    </row>
    <row r="277" spans="1:71" s="167" customFormat="1" x14ac:dyDescent="0.2">
      <c r="A277" s="905"/>
      <c r="B277" s="33"/>
      <c r="C277" s="33"/>
      <c r="D277" s="33"/>
      <c r="E277" s="33"/>
      <c r="J277" s="33"/>
      <c r="K277" s="33"/>
      <c r="L277" s="906"/>
      <c r="M277" s="33"/>
      <c r="N277" s="33"/>
      <c r="O277" s="33"/>
      <c r="P277" s="33"/>
      <c r="Q277" s="33"/>
      <c r="R277" s="33"/>
      <c r="S277" s="33"/>
      <c r="T277" s="33"/>
      <c r="U277" s="907"/>
      <c r="V277" s="35"/>
      <c r="W277" s="35"/>
      <c r="X277" s="35"/>
      <c r="AC277" s="624"/>
      <c r="AH277" s="624"/>
      <c r="AJ277" s="624"/>
      <c r="AL277" s="624"/>
      <c r="AN277" s="624"/>
      <c r="AQ277" s="624"/>
      <c r="AT277" s="624"/>
      <c r="AY277" s="624"/>
      <c r="BA277" s="624"/>
      <c r="BC277" s="624"/>
      <c r="BE277" s="624"/>
      <c r="BI277" s="624"/>
      <c r="BK277" s="624"/>
      <c r="BM277" s="624"/>
      <c r="BO277" s="624"/>
      <c r="BQ277" s="624"/>
      <c r="BS277" s="624"/>
    </row>
    <row r="278" spans="1:71" s="167" customFormat="1" x14ac:dyDescent="0.2">
      <c r="A278" s="905"/>
      <c r="B278" s="33"/>
      <c r="C278" s="33"/>
      <c r="D278" s="33"/>
      <c r="E278" s="33"/>
      <c r="J278" s="33"/>
      <c r="K278" s="33"/>
      <c r="L278" s="906"/>
      <c r="M278" s="33"/>
      <c r="N278" s="33"/>
      <c r="O278" s="33"/>
      <c r="P278" s="33"/>
      <c r="Q278" s="33"/>
      <c r="R278" s="33"/>
      <c r="S278" s="33"/>
      <c r="T278" s="33"/>
      <c r="U278" s="907"/>
      <c r="V278" s="35"/>
      <c r="W278" s="35"/>
      <c r="X278" s="35"/>
      <c r="AC278" s="624"/>
      <c r="AH278" s="624"/>
      <c r="AJ278" s="624"/>
      <c r="AL278" s="624"/>
      <c r="AN278" s="624"/>
      <c r="AQ278" s="624"/>
      <c r="AT278" s="624"/>
      <c r="AY278" s="624"/>
      <c r="BA278" s="624"/>
      <c r="BC278" s="624"/>
      <c r="BE278" s="624"/>
      <c r="BI278" s="624"/>
      <c r="BK278" s="624"/>
      <c r="BM278" s="624"/>
      <c r="BO278" s="624"/>
      <c r="BQ278" s="624"/>
      <c r="BS278" s="624"/>
    </row>
    <row r="279" spans="1:71" s="167" customFormat="1" x14ac:dyDescent="0.2">
      <c r="A279" s="905"/>
      <c r="B279" s="33"/>
      <c r="C279" s="33"/>
      <c r="D279" s="33"/>
      <c r="E279" s="33"/>
      <c r="J279" s="33"/>
      <c r="K279" s="33"/>
      <c r="L279" s="906"/>
      <c r="M279" s="33"/>
      <c r="N279" s="33"/>
      <c r="O279" s="33"/>
      <c r="P279" s="33"/>
      <c r="Q279" s="33"/>
      <c r="R279" s="33"/>
      <c r="S279" s="33"/>
      <c r="T279" s="33"/>
      <c r="U279" s="907"/>
      <c r="V279" s="35"/>
      <c r="W279" s="35"/>
      <c r="X279" s="35"/>
      <c r="AC279" s="624"/>
      <c r="AH279" s="624"/>
      <c r="AJ279" s="624"/>
      <c r="AL279" s="624"/>
      <c r="AN279" s="624"/>
      <c r="AQ279" s="624"/>
      <c r="AT279" s="624"/>
      <c r="AY279" s="624"/>
      <c r="BA279" s="624"/>
      <c r="BC279" s="624"/>
      <c r="BE279" s="624"/>
      <c r="BI279" s="624"/>
      <c r="BK279" s="624"/>
      <c r="BM279" s="624"/>
      <c r="BO279" s="624"/>
      <c r="BQ279" s="624"/>
      <c r="BS279" s="624"/>
    </row>
    <row r="280" spans="1:71" s="167" customFormat="1" x14ac:dyDescent="0.2">
      <c r="A280" s="905"/>
      <c r="B280" s="33"/>
      <c r="C280" s="33"/>
      <c r="D280" s="33"/>
      <c r="E280" s="33"/>
      <c r="J280" s="33"/>
      <c r="K280" s="33"/>
      <c r="L280" s="906"/>
      <c r="M280" s="33"/>
      <c r="N280" s="33"/>
      <c r="O280" s="33"/>
      <c r="P280" s="33"/>
      <c r="Q280" s="33"/>
      <c r="R280" s="33"/>
      <c r="S280" s="33"/>
      <c r="T280" s="33"/>
      <c r="U280" s="907"/>
      <c r="V280" s="35"/>
      <c r="W280" s="35"/>
      <c r="X280" s="35"/>
      <c r="AC280" s="624"/>
      <c r="AH280" s="624"/>
      <c r="AJ280" s="624"/>
      <c r="AL280" s="624"/>
      <c r="AN280" s="624"/>
      <c r="AQ280" s="624"/>
      <c r="AT280" s="624"/>
      <c r="AY280" s="624"/>
      <c r="BA280" s="624"/>
      <c r="BC280" s="624"/>
      <c r="BE280" s="624"/>
      <c r="BI280" s="624"/>
      <c r="BK280" s="624"/>
      <c r="BM280" s="624"/>
      <c r="BO280" s="624"/>
      <c r="BQ280" s="624"/>
      <c r="BS280" s="624"/>
    </row>
    <row r="281" spans="1:71" s="167" customFormat="1" x14ac:dyDescent="0.2">
      <c r="A281" s="905"/>
      <c r="B281" s="33"/>
      <c r="C281" s="33"/>
      <c r="D281" s="33"/>
      <c r="E281" s="33"/>
      <c r="J281" s="33"/>
      <c r="K281" s="33"/>
      <c r="L281" s="906"/>
      <c r="M281" s="33"/>
      <c r="N281" s="33"/>
      <c r="O281" s="33"/>
      <c r="P281" s="33"/>
      <c r="Q281" s="33"/>
      <c r="R281" s="33"/>
      <c r="S281" s="33"/>
      <c r="T281" s="33"/>
      <c r="U281" s="907"/>
      <c r="V281" s="35"/>
      <c r="W281" s="35"/>
      <c r="X281" s="35"/>
      <c r="AC281" s="624"/>
      <c r="AH281" s="624"/>
      <c r="AJ281" s="624"/>
      <c r="AL281" s="624"/>
      <c r="AN281" s="624"/>
      <c r="AQ281" s="624"/>
      <c r="AT281" s="624"/>
      <c r="AY281" s="624"/>
      <c r="BA281" s="624"/>
      <c r="BC281" s="624"/>
      <c r="BE281" s="624"/>
      <c r="BI281" s="624"/>
      <c r="BK281" s="624"/>
      <c r="BM281" s="624"/>
      <c r="BO281" s="624"/>
      <c r="BQ281" s="624"/>
      <c r="BS281" s="624"/>
    </row>
    <row r="282" spans="1:71" s="167" customFormat="1" x14ac:dyDescent="0.2">
      <c r="A282" s="905"/>
      <c r="B282" s="33"/>
      <c r="C282" s="33"/>
      <c r="D282" s="33"/>
      <c r="E282" s="33"/>
      <c r="J282" s="33"/>
      <c r="K282" s="33"/>
      <c r="L282" s="906"/>
      <c r="M282" s="33"/>
      <c r="N282" s="33"/>
      <c r="O282" s="33"/>
      <c r="P282" s="33"/>
      <c r="Q282" s="33"/>
      <c r="R282" s="33"/>
      <c r="S282" s="33"/>
      <c r="T282" s="33"/>
      <c r="U282" s="907"/>
      <c r="V282" s="35"/>
      <c r="W282" s="35"/>
      <c r="X282" s="35"/>
      <c r="AC282" s="624"/>
      <c r="AH282" s="624"/>
      <c r="AJ282" s="624"/>
      <c r="AL282" s="624"/>
      <c r="AN282" s="624"/>
      <c r="AQ282" s="624"/>
      <c r="AT282" s="624"/>
      <c r="AY282" s="624"/>
      <c r="BA282" s="624"/>
      <c r="BC282" s="624"/>
      <c r="BE282" s="624"/>
      <c r="BI282" s="624"/>
      <c r="BK282" s="624"/>
      <c r="BM282" s="624"/>
      <c r="BO282" s="624"/>
      <c r="BQ282" s="624"/>
      <c r="BS282" s="624"/>
    </row>
    <row r="283" spans="1:71" s="167" customFormat="1" x14ac:dyDescent="0.2">
      <c r="A283" s="905"/>
      <c r="B283" s="33"/>
      <c r="C283" s="33"/>
      <c r="D283" s="33"/>
      <c r="E283" s="33"/>
      <c r="J283" s="33"/>
      <c r="K283" s="33"/>
      <c r="L283" s="906"/>
      <c r="M283" s="33"/>
      <c r="N283" s="33"/>
      <c r="O283" s="33"/>
      <c r="P283" s="33"/>
      <c r="Q283" s="33"/>
      <c r="R283" s="33"/>
      <c r="S283" s="33"/>
      <c r="T283" s="33"/>
      <c r="U283" s="907"/>
      <c r="V283" s="35"/>
      <c r="W283" s="35"/>
      <c r="X283" s="35"/>
      <c r="AC283" s="624"/>
      <c r="AH283" s="624"/>
      <c r="AJ283" s="624"/>
      <c r="AL283" s="624"/>
      <c r="AN283" s="624"/>
      <c r="AQ283" s="624"/>
      <c r="AT283" s="624"/>
      <c r="AY283" s="624"/>
      <c r="BA283" s="624"/>
      <c r="BC283" s="624"/>
      <c r="BE283" s="624"/>
      <c r="BI283" s="624"/>
      <c r="BK283" s="624"/>
      <c r="BM283" s="624"/>
      <c r="BO283" s="624"/>
      <c r="BQ283" s="624"/>
      <c r="BS283" s="624"/>
    </row>
    <row r="284" spans="1:71" s="167" customFormat="1" x14ac:dyDescent="0.2">
      <c r="A284" s="905"/>
      <c r="B284" s="33"/>
      <c r="C284" s="33"/>
      <c r="D284" s="33"/>
      <c r="E284" s="33"/>
      <c r="J284" s="33"/>
      <c r="K284" s="33"/>
      <c r="L284" s="906"/>
      <c r="M284" s="33"/>
      <c r="N284" s="33"/>
      <c r="O284" s="33"/>
      <c r="P284" s="33"/>
      <c r="Q284" s="33"/>
      <c r="R284" s="33"/>
      <c r="S284" s="33"/>
      <c r="T284" s="33"/>
      <c r="U284" s="907"/>
      <c r="V284" s="35"/>
      <c r="W284" s="35"/>
      <c r="X284" s="35"/>
      <c r="AC284" s="624"/>
      <c r="AH284" s="624"/>
      <c r="AJ284" s="624"/>
      <c r="AL284" s="624"/>
      <c r="AN284" s="624"/>
      <c r="AQ284" s="624"/>
      <c r="AT284" s="624"/>
      <c r="AY284" s="624"/>
      <c r="BA284" s="624"/>
      <c r="BC284" s="624"/>
      <c r="BE284" s="624"/>
      <c r="BI284" s="624"/>
      <c r="BK284" s="624"/>
      <c r="BM284" s="624"/>
      <c r="BO284" s="624"/>
      <c r="BQ284" s="624"/>
      <c r="BS284" s="624"/>
    </row>
    <row r="285" spans="1:71" s="167" customFormat="1" x14ac:dyDescent="0.2">
      <c r="A285" s="905"/>
      <c r="B285" s="33"/>
      <c r="C285" s="33"/>
      <c r="D285" s="33"/>
      <c r="E285" s="33"/>
      <c r="J285" s="33"/>
      <c r="K285" s="33"/>
      <c r="L285" s="906"/>
      <c r="M285" s="33"/>
      <c r="N285" s="33"/>
      <c r="O285" s="33"/>
      <c r="P285" s="33"/>
      <c r="Q285" s="33"/>
      <c r="R285" s="33"/>
      <c r="S285" s="33"/>
      <c r="T285" s="33"/>
      <c r="U285" s="907"/>
      <c r="V285" s="35"/>
      <c r="W285" s="35"/>
      <c r="X285" s="35"/>
      <c r="AC285" s="624"/>
      <c r="AH285" s="624"/>
      <c r="AJ285" s="624"/>
      <c r="AL285" s="624"/>
      <c r="AN285" s="624"/>
      <c r="AQ285" s="624"/>
      <c r="AT285" s="624"/>
      <c r="AY285" s="624"/>
      <c r="BA285" s="624"/>
      <c r="BC285" s="624"/>
      <c r="BE285" s="624"/>
      <c r="BI285" s="624"/>
      <c r="BK285" s="624"/>
      <c r="BM285" s="624"/>
      <c r="BO285" s="624"/>
      <c r="BQ285" s="624"/>
      <c r="BS285" s="624"/>
    </row>
    <row r="286" spans="1:71" s="167" customFormat="1" x14ac:dyDescent="0.2">
      <c r="A286" s="905"/>
      <c r="B286" s="33"/>
      <c r="C286" s="33"/>
      <c r="D286" s="33"/>
      <c r="E286" s="33"/>
      <c r="J286" s="33"/>
      <c r="K286" s="33"/>
      <c r="L286" s="906"/>
      <c r="M286" s="33"/>
      <c r="N286" s="33"/>
      <c r="O286" s="33"/>
      <c r="P286" s="33"/>
      <c r="Q286" s="33"/>
      <c r="R286" s="33"/>
      <c r="S286" s="33"/>
      <c r="T286" s="33"/>
      <c r="U286" s="907"/>
      <c r="V286" s="35"/>
      <c r="W286" s="35"/>
      <c r="X286" s="35"/>
      <c r="AC286" s="624"/>
      <c r="AH286" s="624"/>
      <c r="AJ286" s="624"/>
      <c r="AL286" s="624"/>
      <c r="AN286" s="624"/>
      <c r="AQ286" s="624"/>
      <c r="AT286" s="624"/>
      <c r="AY286" s="624"/>
      <c r="BA286" s="624"/>
      <c r="BC286" s="624"/>
      <c r="BE286" s="624"/>
      <c r="BI286" s="624"/>
      <c r="BK286" s="624"/>
      <c r="BM286" s="624"/>
      <c r="BO286" s="624"/>
      <c r="BQ286" s="624"/>
      <c r="BS286" s="624"/>
    </row>
    <row r="287" spans="1:71" s="167" customFormat="1" x14ac:dyDescent="0.2">
      <c r="A287" s="905"/>
      <c r="B287" s="33"/>
      <c r="C287" s="33"/>
      <c r="D287" s="33"/>
      <c r="E287" s="33"/>
      <c r="J287" s="33"/>
      <c r="K287" s="33"/>
      <c r="L287" s="906"/>
      <c r="M287" s="33"/>
      <c r="N287" s="33"/>
      <c r="O287" s="33"/>
      <c r="P287" s="33"/>
      <c r="Q287" s="33"/>
      <c r="R287" s="33"/>
      <c r="S287" s="33"/>
      <c r="T287" s="33"/>
      <c r="U287" s="907"/>
      <c r="V287" s="35"/>
      <c r="W287" s="35"/>
      <c r="X287" s="35"/>
      <c r="AC287" s="624"/>
      <c r="AH287" s="624"/>
      <c r="AJ287" s="624"/>
      <c r="AL287" s="624"/>
      <c r="AN287" s="624"/>
      <c r="AQ287" s="624"/>
      <c r="AT287" s="624"/>
      <c r="AY287" s="624"/>
      <c r="BA287" s="624"/>
      <c r="BC287" s="624"/>
      <c r="BE287" s="624"/>
      <c r="BI287" s="624"/>
      <c r="BK287" s="624"/>
      <c r="BM287" s="624"/>
      <c r="BO287" s="624"/>
      <c r="BQ287" s="624"/>
      <c r="BS287" s="624"/>
    </row>
    <row r="288" spans="1:71" s="167" customFormat="1" x14ac:dyDescent="0.2">
      <c r="A288" s="905"/>
      <c r="B288" s="33"/>
      <c r="C288" s="33"/>
      <c r="D288" s="33"/>
      <c r="E288" s="33"/>
      <c r="J288" s="33"/>
      <c r="K288" s="33"/>
      <c r="L288" s="906"/>
      <c r="M288" s="33"/>
      <c r="N288" s="33"/>
      <c r="O288" s="33"/>
      <c r="P288" s="33"/>
      <c r="Q288" s="33"/>
      <c r="R288" s="33"/>
      <c r="S288" s="33"/>
      <c r="T288" s="33"/>
      <c r="U288" s="907"/>
      <c r="V288" s="35"/>
      <c r="W288" s="35"/>
      <c r="X288" s="35"/>
      <c r="AC288" s="624"/>
      <c r="AH288" s="624"/>
      <c r="AJ288" s="624"/>
      <c r="AL288" s="624"/>
      <c r="AN288" s="624"/>
      <c r="AQ288" s="624"/>
      <c r="AT288" s="624"/>
      <c r="AY288" s="624"/>
      <c r="BA288" s="624"/>
      <c r="BC288" s="624"/>
      <c r="BE288" s="624"/>
      <c r="BI288" s="624"/>
      <c r="BK288" s="624"/>
      <c r="BM288" s="624"/>
      <c r="BO288" s="624"/>
      <c r="BQ288" s="624"/>
      <c r="BS288" s="624"/>
    </row>
    <row r="289" spans="1:71" s="167" customFormat="1" x14ac:dyDescent="0.2">
      <c r="A289" s="905"/>
      <c r="B289" s="33"/>
      <c r="C289" s="33"/>
      <c r="D289" s="33"/>
      <c r="E289" s="33"/>
      <c r="J289" s="33"/>
      <c r="K289" s="33"/>
      <c r="L289" s="906"/>
      <c r="M289" s="33"/>
      <c r="N289" s="33"/>
      <c r="O289" s="33"/>
      <c r="P289" s="33"/>
      <c r="Q289" s="33"/>
      <c r="R289" s="33"/>
      <c r="S289" s="33"/>
      <c r="T289" s="33"/>
      <c r="U289" s="907"/>
      <c r="V289" s="35"/>
      <c r="W289" s="35"/>
      <c r="X289" s="35"/>
      <c r="AC289" s="624"/>
      <c r="AH289" s="624"/>
      <c r="AJ289" s="624"/>
      <c r="AL289" s="624"/>
      <c r="AN289" s="624"/>
      <c r="AQ289" s="624"/>
      <c r="AT289" s="624"/>
      <c r="AY289" s="624"/>
      <c r="BA289" s="624"/>
      <c r="BC289" s="624"/>
      <c r="BE289" s="624"/>
      <c r="BI289" s="624"/>
      <c r="BK289" s="624"/>
      <c r="BM289" s="624"/>
      <c r="BO289" s="624"/>
      <c r="BQ289" s="624"/>
      <c r="BS289" s="624"/>
    </row>
    <row r="290" spans="1:71" s="167" customFormat="1" x14ac:dyDescent="0.2">
      <c r="A290" s="905"/>
      <c r="B290" s="33"/>
      <c r="C290" s="33"/>
      <c r="D290" s="33"/>
      <c r="E290" s="33"/>
      <c r="J290" s="33"/>
      <c r="K290" s="33"/>
      <c r="L290" s="906"/>
      <c r="M290" s="33"/>
      <c r="N290" s="33"/>
      <c r="O290" s="33"/>
      <c r="P290" s="33"/>
      <c r="Q290" s="33"/>
      <c r="R290" s="33"/>
      <c r="S290" s="33"/>
      <c r="T290" s="33"/>
      <c r="U290" s="907"/>
      <c r="V290" s="35"/>
      <c r="W290" s="35"/>
      <c r="X290" s="35"/>
      <c r="AC290" s="624"/>
      <c r="AH290" s="624"/>
      <c r="AJ290" s="624"/>
      <c r="AL290" s="624"/>
      <c r="AN290" s="624"/>
      <c r="AQ290" s="624"/>
      <c r="AT290" s="624"/>
      <c r="AY290" s="624"/>
      <c r="BA290" s="624"/>
      <c r="BC290" s="624"/>
      <c r="BE290" s="624"/>
      <c r="BI290" s="624"/>
      <c r="BK290" s="624"/>
      <c r="BM290" s="624"/>
      <c r="BO290" s="624"/>
      <c r="BQ290" s="624"/>
      <c r="BS290" s="624"/>
    </row>
    <row r="291" spans="1:71" s="167" customFormat="1" x14ac:dyDescent="0.2">
      <c r="A291" s="905"/>
      <c r="B291" s="33"/>
      <c r="C291" s="33"/>
      <c r="D291" s="33"/>
      <c r="E291" s="33"/>
      <c r="J291" s="33"/>
      <c r="K291" s="33"/>
      <c r="L291" s="906"/>
      <c r="M291" s="33"/>
      <c r="N291" s="33"/>
      <c r="O291" s="33"/>
      <c r="P291" s="33"/>
      <c r="Q291" s="33"/>
      <c r="R291" s="33"/>
      <c r="S291" s="33"/>
      <c r="T291" s="33"/>
      <c r="U291" s="907"/>
      <c r="V291" s="35"/>
      <c r="W291" s="35"/>
      <c r="X291" s="35"/>
      <c r="AC291" s="624"/>
      <c r="AH291" s="624"/>
      <c r="AJ291" s="624"/>
      <c r="AL291" s="624"/>
      <c r="AN291" s="624"/>
      <c r="AQ291" s="624"/>
      <c r="AT291" s="624"/>
      <c r="AY291" s="624"/>
      <c r="BA291" s="624"/>
      <c r="BC291" s="624"/>
      <c r="BE291" s="624"/>
      <c r="BI291" s="624"/>
      <c r="BK291" s="624"/>
      <c r="BM291" s="624"/>
      <c r="BO291" s="624"/>
      <c r="BQ291" s="624"/>
      <c r="BS291" s="624"/>
    </row>
    <row r="292" spans="1:71" s="167" customFormat="1" x14ac:dyDescent="0.2">
      <c r="A292" s="905"/>
      <c r="B292" s="33"/>
      <c r="C292" s="33"/>
      <c r="D292" s="33"/>
      <c r="E292" s="33"/>
      <c r="J292" s="33"/>
      <c r="K292" s="33"/>
      <c r="L292" s="906"/>
      <c r="M292" s="33"/>
      <c r="N292" s="33"/>
      <c r="O292" s="33"/>
      <c r="P292" s="33"/>
      <c r="Q292" s="33"/>
      <c r="R292" s="33"/>
      <c r="S292" s="33"/>
      <c r="T292" s="33"/>
      <c r="U292" s="907"/>
      <c r="V292" s="35"/>
      <c r="W292" s="35"/>
      <c r="X292" s="35"/>
      <c r="AC292" s="624"/>
      <c r="AH292" s="624"/>
      <c r="AJ292" s="624"/>
      <c r="AL292" s="624"/>
      <c r="AN292" s="624"/>
      <c r="AQ292" s="624"/>
      <c r="AT292" s="624"/>
      <c r="AY292" s="624"/>
      <c r="BA292" s="624"/>
      <c r="BC292" s="624"/>
      <c r="BE292" s="624"/>
      <c r="BI292" s="624"/>
      <c r="BK292" s="624"/>
      <c r="BM292" s="624"/>
      <c r="BO292" s="624"/>
      <c r="BQ292" s="624"/>
      <c r="BS292" s="624"/>
    </row>
    <row r="293" spans="1:71" s="167" customFormat="1" x14ac:dyDescent="0.2">
      <c r="A293" s="905"/>
      <c r="B293" s="33"/>
      <c r="C293" s="33"/>
      <c r="D293" s="33"/>
      <c r="E293" s="33"/>
      <c r="J293" s="33"/>
      <c r="K293" s="33"/>
      <c r="L293" s="906"/>
      <c r="M293" s="33"/>
      <c r="N293" s="33"/>
      <c r="O293" s="33"/>
      <c r="P293" s="33"/>
      <c r="Q293" s="33"/>
      <c r="R293" s="33"/>
      <c r="S293" s="33"/>
      <c r="T293" s="33"/>
      <c r="U293" s="907"/>
      <c r="V293" s="35"/>
      <c r="W293" s="35"/>
      <c r="X293" s="35"/>
      <c r="AC293" s="624"/>
      <c r="AH293" s="624"/>
      <c r="AJ293" s="624"/>
      <c r="AL293" s="624"/>
      <c r="AN293" s="624"/>
      <c r="AQ293" s="624"/>
      <c r="AT293" s="624"/>
      <c r="AY293" s="624"/>
      <c r="BA293" s="624"/>
      <c r="BC293" s="624"/>
      <c r="BE293" s="624"/>
      <c r="BI293" s="624"/>
      <c r="BK293" s="624"/>
      <c r="BM293" s="624"/>
      <c r="BO293" s="624"/>
      <c r="BQ293" s="624"/>
      <c r="BS293" s="624"/>
    </row>
    <row r="294" spans="1:71" s="167" customFormat="1" x14ac:dyDescent="0.2">
      <c r="A294" s="905"/>
      <c r="B294" s="33"/>
      <c r="C294" s="33"/>
      <c r="D294" s="33"/>
      <c r="E294" s="33"/>
      <c r="J294" s="33"/>
      <c r="K294" s="33"/>
      <c r="L294" s="906"/>
      <c r="M294" s="33"/>
      <c r="N294" s="33"/>
      <c r="O294" s="33"/>
      <c r="P294" s="33"/>
      <c r="Q294" s="33"/>
      <c r="R294" s="33"/>
      <c r="S294" s="33"/>
      <c r="T294" s="33"/>
      <c r="U294" s="907"/>
      <c r="V294" s="35"/>
      <c r="W294" s="35"/>
      <c r="X294" s="35"/>
      <c r="AC294" s="624"/>
      <c r="AH294" s="624"/>
      <c r="AJ294" s="624"/>
      <c r="AL294" s="624"/>
      <c r="AN294" s="624"/>
      <c r="AQ294" s="624"/>
      <c r="AT294" s="624"/>
      <c r="AY294" s="624"/>
      <c r="BA294" s="624"/>
      <c r="BC294" s="624"/>
      <c r="BE294" s="624"/>
      <c r="BI294" s="624"/>
      <c r="BK294" s="624"/>
      <c r="BM294" s="624"/>
      <c r="BO294" s="624"/>
      <c r="BQ294" s="624"/>
      <c r="BS294" s="624"/>
    </row>
    <row r="295" spans="1:71" s="167" customFormat="1" x14ac:dyDescent="0.2">
      <c r="A295" s="905"/>
      <c r="B295" s="33"/>
      <c r="C295" s="33"/>
      <c r="D295" s="33"/>
      <c r="E295" s="33"/>
      <c r="J295" s="33"/>
      <c r="K295" s="33"/>
      <c r="L295" s="906"/>
      <c r="M295" s="33"/>
      <c r="N295" s="33"/>
      <c r="O295" s="33"/>
      <c r="P295" s="33"/>
      <c r="Q295" s="33"/>
      <c r="R295" s="33"/>
      <c r="S295" s="33"/>
      <c r="T295" s="33"/>
      <c r="U295" s="907"/>
      <c r="V295" s="35"/>
      <c r="W295" s="35"/>
      <c r="X295" s="35"/>
      <c r="AC295" s="624"/>
      <c r="AH295" s="624"/>
      <c r="AJ295" s="624"/>
      <c r="AL295" s="624"/>
      <c r="AN295" s="624"/>
      <c r="AQ295" s="624"/>
      <c r="AT295" s="624"/>
      <c r="AY295" s="624"/>
      <c r="BA295" s="624"/>
      <c r="BC295" s="624"/>
      <c r="BE295" s="624"/>
      <c r="BI295" s="624"/>
      <c r="BK295" s="624"/>
      <c r="BM295" s="624"/>
      <c r="BO295" s="624"/>
      <c r="BQ295" s="624"/>
      <c r="BS295" s="624"/>
    </row>
    <row r="296" spans="1:71" s="167" customFormat="1" x14ac:dyDescent="0.2">
      <c r="A296" s="905"/>
      <c r="B296" s="33"/>
      <c r="C296" s="33"/>
      <c r="D296" s="33"/>
      <c r="E296" s="33"/>
      <c r="J296" s="33"/>
      <c r="K296" s="33"/>
      <c r="L296" s="906"/>
      <c r="M296" s="33"/>
      <c r="N296" s="33"/>
      <c r="O296" s="33"/>
      <c r="P296" s="33"/>
      <c r="Q296" s="33"/>
      <c r="R296" s="33"/>
      <c r="S296" s="33"/>
      <c r="T296" s="33"/>
      <c r="U296" s="907"/>
      <c r="V296" s="35"/>
      <c r="W296" s="35"/>
      <c r="X296" s="35"/>
      <c r="AC296" s="624"/>
      <c r="AH296" s="624"/>
      <c r="AJ296" s="624"/>
      <c r="AL296" s="624"/>
      <c r="AN296" s="624"/>
      <c r="AQ296" s="624"/>
      <c r="AT296" s="624"/>
      <c r="AY296" s="624"/>
      <c r="BA296" s="624"/>
      <c r="BC296" s="624"/>
      <c r="BE296" s="624"/>
      <c r="BI296" s="624"/>
      <c r="BK296" s="624"/>
      <c r="BM296" s="624"/>
      <c r="BO296" s="624"/>
      <c r="BQ296" s="624"/>
      <c r="BS296" s="624"/>
    </row>
    <row r="297" spans="1:71" s="167" customFormat="1" x14ac:dyDescent="0.2">
      <c r="A297" s="905"/>
      <c r="B297" s="33"/>
      <c r="C297" s="33"/>
      <c r="D297" s="33"/>
      <c r="E297" s="33"/>
      <c r="J297" s="33"/>
      <c r="K297" s="33"/>
      <c r="L297" s="906"/>
      <c r="M297" s="33"/>
      <c r="N297" s="33"/>
      <c r="O297" s="33"/>
      <c r="P297" s="33"/>
      <c r="Q297" s="33"/>
      <c r="R297" s="33"/>
      <c r="S297" s="33"/>
      <c r="T297" s="33"/>
      <c r="U297" s="907"/>
      <c r="V297" s="35"/>
      <c r="W297" s="35"/>
      <c r="X297" s="35"/>
      <c r="AC297" s="624"/>
      <c r="AH297" s="624"/>
      <c r="AJ297" s="624"/>
      <c r="AL297" s="624"/>
      <c r="AN297" s="624"/>
      <c r="AQ297" s="624"/>
      <c r="AT297" s="624"/>
      <c r="AY297" s="624"/>
      <c r="BA297" s="624"/>
      <c r="BC297" s="624"/>
      <c r="BE297" s="624"/>
      <c r="BI297" s="624"/>
      <c r="BK297" s="624"/>
      <c r="BM297" s="624"/>
      <c r="BO297" s="624"/>
      <c r="BQ297" s="624"/>
      <c r="BS297" s="624"/>
    </row>
    <row r="298" spans="1:71" s="167" customFormat="1" x14ac:dyDescent="0.2">
      <c r="A298" s="905"/>
      <c r="B298" s="33"/>
      <c r="C298" s="33"/>
      <c r="D298" s="33"/>
      <c r="E298" s="33"/>
      <c r="J298" s="33"/>
      <c r="K298" s="33"/>
      <c r="L298" s="906"/>
      <c r="M298" s="33"/>
      <c r="N298" s="33"/>
      <c r="O298" s="33"/>
      <c r="P298" s="33"/>
      <c r="Q298" s="33"/>
      <c r="R298" s="33"/>
      <c r="S298" s="33"/>
      <c r="T298" s="33"/>
      <c r="U298" s="907"/>
      <c r="V298" s="35"/>
      <c r="W298" s="35"/>
      <c r="X298" s="35"/>
      <c r="AC298" s="624"/>
      <c r="AH298" s="624"/>
      <c r="AJ298" s="624"/>
      <c r="AL298" s="624"/>
      <c r="AN298" s="624"/>
      <c r="AQ298" s="624"/>
      <c r="AT298" s="624"/>
      <c r="AY298" s="624"/>
      <c r="BA298" s="624"/>
      <c r="BC298" s="624"/>
      <c r="BE298" s="624"/>
      <c r="BI298" s="624"/>
      <c r="BK298" s="624"/>
      <c r="BM298" s="624"/>
      <c r="BO298" s="624"/>
      <c r="BQ298" s="624"/>
      <c r="BS298" s="624"/>
    </row>
    <row r="299" spans="1:71" s="167" customFormat="1" x14ac:dyDescent="0.2">
      <c r="A299" s="905"/>
      <c r="B299" s="33"/>
      <c r="C299" s="33"/>
      <c r="D299" s="33"/>
      <c r="E299" s="33"/>
      <c r="J299" s="33"/>
      <c r="K299" s="33"/>
      <c r="L299" s="906"/>
      <c r="M299" s="33"/>
      <c r="N299" s="33"/>
      <c r="O299" s="33"/>
      <c r="P299" s="33"/>
      <c r="Q299" s="33"/>
      <c r="R299" s="33"/>
      <c r="S299" s="33"/>
      <c r="T299" s="33"/>
      <c r="U299" s="907"/>
      <c r="V299" s="35"/>
      <c r="W299" s="35"/>
      <c r="X299" s="35"/>
      <c r="AC299" s="624"/>
      <c r="AH299" s="624"/>
      <c r="AJ299" s="624"/>
      <c r="AL299" s="624"/>
      <c r="AN299" s="624"/>
      <c r="AQ299" s="624"/>
      <c r="AT299" s="624"/>
      <c r="AY299" s="624"/>
      <c r="BA299" s="624"/>
      <c r="BC299" s="624"/>
      <c r="BE299" s="624"/>
      <c r="BI299" s="624"/>
      <c r="BK299" s="624"/>
      <c r="BM299" s="624"/>
      <c r="BO299" s="624"/>
      <c r="BQ299" s="624"/>
      <c r="BS299" s="624"/>
    </row>
    <row r="300" spans="1:71" s="167" customFormat="1" x14ac:dyDescent="0.2">
      <c r="A300" s="905"/>
      <c r="B300" s="33"/>
      <c r="C300" s="33"/>
      <c r="D300" s="33"/>
      <c r="E300" s="33"/>
      <c r="J300" s="33"/>
      <c r="K300" s="33"/>
      <c r="L300" s="906"/>
      <c r="M300" s="33"/>
      <c r="N300" s="33"/>
      <c r="O300" s="33"/>
      <c r="P300" s="33"/>
      <c r="Q300" s="33"/>
      <c r="R300" s="33"/>
      <c r="S300" s="33"/>
      <c r="T300" s="33"/>
      <c r="U300" s="907"/>
      <c r="V300" s="35"/>
      <c r="W300" s="35"/>
      <c r="X300" s="35"/>
      <c r="AC300" s="624"/>
      <c r="AH300" s="624"/>
      <c r="AJ300" s="624"/>
      <c r="AL300" s="624"/>
      <c r="AN300" s="624"/>
      <c r="AQ300" s="624"/>
      <c r="AT300" s="624"/>
      <c r="AY300" s="624"/>
      <c r="BA300" s="624"/>
      <c r="BC300" s="624"/>
      <c r="BE300" s="624"/>
      <c r="BI300" s="624"/>
      <c r="BK300" s="624"/>
      <c r="BM300" s="624"/>
      <c r="BO300" s="624"/>
      <c r="BQ300" s="624"/>
      <c r="BS300" s="624"/>
    </row>
    <row r="301" spans="1:71" s="167" customFormat="1" x14ac:dyDescent="0.2">
      <c r="A301" s="905"/>
      <c r="B301" s="33"/>
      <c r="C301" s="33"/>
      <c r="D301" s="33"/>
      <c r="E301" s="33"/>
      <c r="J301" s="33"/>
      <c r="K301" s="33"/>
      <c r="L301" s="906"/>
      <c r="M301" s="33"/>
      <c r="N301" s="33"/>
      <c r="O301" s="33"/>
      <c r="P301" s="33"/>
      <c r="Q301" s="33"/>
      <c r="R301" s="33"/>
      <c r="S301" s="33"/>
      <c r="T301" s="33"/>
      <c r="U301" s="907"/>
      <c r="V301" s="35"/>
      <c r="W301" s="35"/>
      <c r="X301" s="35"/>
      <c r="AC301" s="624"/>
      <c r="AH301" s="624"/>
      <c r="AJ301" s="624"/>
      <c r="AL301" s="624"/>
      <c r="AN301" s="624"/>
      <c r="AQ301" s="624"/>
      <c r="AT301" s="624"/>
      <c r="AY301" s="624"/>
      <c r="BA301" s="624"/>
      <c r="BC301" s="624"/>
      <c r="BE301" s="624"/>
      <c r="BI301" s="624"/>
      <c r="BK301" s="624"/>
      <c r="BM301" s="624"/>
      <c r="BO301" s="624"/>
      <c r="BQ301" s="624"/>
      <c r="BS301" s="624"/>
    </row>
    <row r="302" spans="1:71" s="167" customFormat="1" x14ac:dyDescent="0.2">
      <c r="A302" s="905"/>
      <c r="B302" s="33"/>
      <c r="C302" s="33"/>
      <c r="D302" s="33"/>
      <c r="E302" s="33"/>
      <c r="J302" s="33"/>
      <c r="K302" s="33"/>
      <c r="L302" s="906"/>
      <c r="M302" s="33"/>
      <c r="N302" s="33"/>
      <c r="O302" s="33"/>
      <c r="P302" s="33"/>
      <c r="Q302" s="33"/>
      <c r="R302" s="33"/>
      <c r="S302" s="33"/>
      <c r="T302" s="33"/>
      <c r="U302" s="907"/>
      <c r="V302" s="35"/>
      <c r="W302" s="35"/>
      <c r="X302" s="35"/>
      <c r="AC302" s="624"/>
      <c r="AH302" s="624"/>
      <c r="AJ302" s="624"/>
      <c r="AL302" s="624"/>
      <c r="AN302" s="624"/>
      <c r="AQ302" s="624"/>
      <c r="AT302" s="624"/>
      <c r="AY302" s="624"/>
      <c r="BA302" s="624"/>
      <c r="BC302" s="624"/>
      <c r="BE302" s="624"/>
      <c r="BI302" s="624"/>
      <c r="BK302" s="624"/>
      <c r="BM302" s="624"/>
      <c r="BO302" s="624"/>
      <c r="BQ302" s="624"/>
      <c r="BS302" s="624"/>
    </row>
    <row r="303" spans="1:71" s="167" customFormat="1" x14ac:dyDescent="0.2">
      <c r="A303" s="905"/>
      <c r="B303" s="33"/>
      <c r="C303" s="33"/>
      <c r="D303" s="33"/>
      <c r="E303" s="33"/>
      <c r="J303" s="33"/>
      <c r="K303" s="33"/>
      <c r="L303" s="906"/>
      <c r="M303" s="33"/>
      <c r="N303" s="33"/>
      <c r="O303" s="33"/>
      <c r="P303" s="33"/>
      <c r="Q303" s="33"/>
      <c r="R303" s="33"/>
      <c r="S303" s="33"/>
      <c r="T303" s="33"/>
      <c r="U303" s="907"/>
      <c r="V303" s="35"/>
      <c r="W303" s="35"/>
      <c r="X303" s="35"/>
      <c r="AC303" s="624"/>
      <c r="AH303" s="624"/>
      <c r="AJ303" s="624"/>
      <c r="AL303" s="624"/>
      <c r="AN303" s="624"/>
      <c r="AQ303" s="624"/>
      <c r="AT303" s="624"/>
      <c r="AY303" s="624"/>
      <c r="BA303" s="624"/>
      <c r="BC303" s="624"/>
      <c r="BE303" s="624"/>
      <c r="BI303" s="624"/>
      <c r="BK303" s="624"/>
      <c r="BM303" s="624"/>
      <c r="BO303" s="624"/>
      <c r="BQ303" s="624"/>
      <c r="BS303" s="624"/>
    </row>
    <row r="304" spans="1:71" s="167" customFormat="1" x14ac:dyDescent="0.2">
      <c r="A304" s="905"/>
      <c r="B304" s="33"/>
      <c r="C304" s="33"/>
      <c r="D304" s="33"/>
      <c r="E304" s="33"/>
      <c r="J304" s="33"/>
      <c r="K304" s="33"/>
      <c r="L304" s="906"/>
      <c r="M304" s="33"/>
      <c r="N304" s="33"/>
      <c r="O304" s="33"/>
      <c r="P304" s="33"/>
      <c r="Q304" s="33"/>
      <c r="R304" s="33"/>
      <c r="S304" s="33"/>
      <c r="T304" s="33"/>
      <c r="U304" s="907"/>
      <c r="V304" s="35"/>
      <c r="W304" s="35"/>
      <c r="X304" s="35"/>
      <c r="AC304" s="624"/>
      <c r="AH304" s="624"/>
      <c r="AJ304" s="624"/>
      <c r="AL304" s="624"/>
      <c r="AN304" s="624"/>
      <c r="AQ304" s="624"/>
      <c r="AT304" s="624"/>
      <c r="AY304" s="624"/>
      <c r="BA304" s="624"/>
      <c r="BC304" s="624"/>
      <c r="BE304" s="624"/>
      <c r="BI304" s="624"/>
      <c r="BK304" s="624"/>
      <c r="BM304" s="624"/>
      <c r="BO304" s="624"/>
      <c r="BQ304" s="624"/>
      <c r="BS304" s="624"/>
    </row>
    <row r="305" spans="1:71" s="167" customFormat="1" x14ac:dyDescent="0.2">
      <c r="A305" s="905"/>
      <c r="B305" s="33"/>
      <c r="C305" s="33"/>
      <c r="D305" s="33"/>
      <c r="E305" s="33"/>
      <c r="J305" s="33"/>
      <c r="K305" s="33"/>
      <c r="L305" s="906"/>
      <c r="M305" s="33"/>
      <c r="N305" s="33"/>
      <c r="O305" s="33"/>
      <c r="P305" s="33"/>
      <c r="Q305" s="33"/>
      <c r="R305" s="33"/>
      <c r="S305" s="33"/>
      <c r="T305" s="33"/>
      <c r="U305" s="907"/>
      <c r="V305" s="35"/>
      <c r="W305" s="35"/>
      <c r="X305" s="35"/>
      <c r="AC305" s="624"/>
      <c r="AH305" s="624"/>
      <c r="AJ305" s="624"/>
      <c r="AL305" s="624"/>
      <c r="AN305" s="624"/>
      <c r="AQ305" s="624"/>
      <c r="AT305" s="624"/>
      <c r="AY305" s="624"/>
      <c r="BA305" s="624"/>
      <c r="BC305" s="624"/>
      <c r="BE305" s="624"/>
      <c r="BI305" s="624"/>
      <c r="BK305" s="624"/>
      <c r="BM305" s="624"/>
      <c r="BO305" s="624"/>
      <c r="BQ305" s="624"/>
      <c r="BS305" s="624"/>
    </row>
    <row r="306" spans="1:71" s="167" customFormat="1" x14ac:dyDescent="0.2">
      <c r="A306" s="905"/>
      <c r="B306" s="33"/>
      <c r="C306" s="33"/>
      <c r="D306" s="33"/>
      <c r="E306" s="33"/>
      <c r="J306" s="33"/>
      <c r="K306" s="33"/>
      <c r="L306" s="906"/>
      <c r="M306" s="33"/>
      <c r="N306" s="33"/>
      <c r="O306" s="33"/>
      <c r="P306" s="33"/>
      <c r="Q306" s="33"/>
      <c r="R306" s="33"/>
      <c r="S306" s="33"/>
      <c r="T306" s="33"/>
      <c r="U306" s="907"/>
      <c r="V306" s="35"/>
      <c r="W306" s="35"/>
      <c r="X306" s="35"/>
      <c r="AC306" s="624"/>
      <c r="AH306" s="624"/>
      <c r="AJ306" s="624"/>
      <c r="AL306" s="624"/>
      <c r="AN306" s="624"/>
      <c r="AQ306" s="624"/>
      <c r="AT306" s="624"/>
      <c r="AY306" s="624"/>
      <c r="BA306" s="624"/>
      <c r="BC306" s="624"/>
      <c r="BE306" s="624"/>
      <c r="BI306" s="624"/>
      <c r="BK306" s="624"/>
      <c r="BM306" s="624"/>
      <c r="BO306" s="624"/>
      <c r="BQ306" s="624"/>
      <c r="BS306" s="624"/>
    </row>
    <row r="307" spans="1:71" s="167" customFormat="1" x14ac:dyDescent="0.2">
      <c r="A307" s="905"/>
      <c r="B307" s="33"/>
      <c r="C307" s="33"/>
      <c r="D307" s="33"/>
      <c r="E307" s="33"/>
      <c r="J307" s="33"/>
      <c r="K307" s="33"/>
      <c r="L307" s="906"/>
      <c r="M307" s="33"/>
      <c r="N307" s="33"/>
      <c r="O307" s="33"/>
      <c r="P307" s="33"/>
      <c r="Q307" s="33"/>
      <c r="R307" s="33"/>
      <c r="S307" s="33"/>
      <c r="T307" s="33"/>
      <c r="U307" s="907"/>
      <c r="V307" s="35"/>
      <c r="W307" s="35"/>
      <c r="X307" s="35"/>
      <c r="AC307" s="624"/>
      <c r="AH307" s="624"/>
      <c r="AJ307" s="624"/>
      <c r="AL307" s="624"/>
      <c r="AN307" s="624"/>
      <c r="AQ307" s="624"/>
      <c r="AT307" s="624"/>
      <c r="AY307" s="624"/>
      <c r="BA307" s="624"/>
      <c r="BC307" s="624"/>
      <c r="BE307" s="624"/>
      <c r="BI307" s="624"/>
      <c r="BK307" s="624"/>
      <c r="BM307" s="624"/>
      <c r="BO307" s="624"/>
      <c r="BQ307" s="624"/>
      <c r="BS307" s="624"/>
    </row>
    <row r="308" spans="1:71" s="167" customFormat="1" x14ac:dyDescent="0.2">
      <c r="A308" s="905"/>
      <c r="B308" s="33"/>
      <c r="C308" s="33"/>
      <c r="D308" s="33"/>
      <c r="E308" s="33"/>
      <c r="J308" s="33"/>
      <c r="K308" s="33"/>
      <c r="L308" s="906"/>
      <c r="M308" s="33"/>
      <c r="N308" s="33"/>
      <c r="O308" s="33"/>
      <c r="P308" s="33"/>
      <c r="Q308" s="33"/>
      <c r="R308" s="33"/>
      <c r="S308" s="33"/>
      <c r="T308" s="33"/>
      <c r="U308" s="907"/>
      <c r="V308" s="35"/>
      <c r="W308" s="35"/>
      <c r="X308" s="35"/>
      <c r="AC308" s="624"/>
      <c r="AH308" s="624"/>
      <c r="AJ308" s="624"/>
      <c r="AL308" s="624"/>
      <c r="AN308" s="624"/>
      <c r="AQ308" s="624"/>
      <c r="AT308" s="624"/>
      <c r="AY308" s="624"/>
      <c r="BA308" s="624"/>
      <c r="BC308" s="624"/>
      <c r="BE308" s="624"/>
      <c r="BI308" s="624"/>
      <c r="BK308" s="624"/>
      <c r="BM308" s="624"/>
      <c r="BO308" s="624"/>
      <c r="BQ308" s="624"/>
      <c r="BS308" s="624"/>
    </row>
    <row r="309" spans="1:71" s="167" customFormat="1" x14ac:dyDescent="0.2">
      <c r="A309" s="905"/>
      <c r="B309" s="33"/>
      <c r="C309" s="33"/>
      <c r="D309" s="33"/>
      <c r="E309" s="33"/>
      <c r="J309" s="33"/>
      <c r="K309" s="33"/>
      <c r="L309" s="906"/>
      <c r="M309" s="33"/>
      <c r="N309" s="33"/>
      <c r="O309" s="33"/>
      <c r="P309" s="33"/>
      <c r="Q309" s="33"/>
      <c r="R309" s="33"/>
      <c r="S309" s="33"/>
      <c r="T309" s="33"/>
      <c r="U309" s="907"/>
      <c r="V309" s="35"/>
      <c r="W309" s="35"/>
      <c r="X309" s="35"/>
      <c r="AC309" s="624"/>
      <c r="AH309" s="624"/>
      <c r="AJ309" s="624"/>
      <c r="AL309" s="624"/>
      <c r="AN309" s="624"/>
      <c r="AQ309" s="624"/>
      <c r="AT309" s="624"/>
      <c r="AY309" s="624"/>
      <c r="BA309" s="624"/>
      <c r="BC309" s="624"/>
      <c r="BE309" s="624"/>
      <c r="BI309" s="624"/>
      <c r="BK309" s="624"/>
      <c r="BM309" s="624"/>
      <c r="BO309" s="624"/>
      <c r="BQ309" s="624"/>
      <c r="BS309" s="624"/>
    </row>
    <row r="310" spans="1:71" s="167" customFormat="1" x14ac:dyDescent="0.2">
      <c r="A310" s="905"/>
      <c r="B310" s="33"/>
      <c r="C310" s="33"/>
      <c r="D310" s="33"/>
      <c r="E310" s="33"/>
      <c r="J310" s="33"/>
      <c r="K310" s="33"/>
      <c r="L310" s="906"/>
      <c r="M310" s="33"/>
      <c r="N310" s="33"/>
      <c r="O310" s="33"/>
      <c r="P310" s="33"/>
      <c r="Q310" s="33"/>
      <c r="R310" s="33"/>
      <c r="S310" s="33"/>
      <c r="T310" s="33"/>
      <c r="U310" s="907"/>
      <c r="V310" s="35"/>
      <c r="W310" s="35"/>
      <c r="X310" s="35"/>
      <c r="AC310" s="624"/>
      <c r="AH310" s="624"/>
      <c r="AJ310" s="624"/>
      <c r="AL310" s="624"/>
      <c r="AN310" s="624"/>
      <c r="AQ310" s="624"/>
      <c r="AT310" s="624"/>
      <c r="AY310" s="624"/>
      <c r="BA310" s="624"/>
      <c r="BC310" s="624"/>
      <c r="BE310" s="624"/>
      <c r="BI310" s="624"/>
      <c r="BK310" s="624"/>
      <c r="BM310" s="624"/>
      <c r="BO310" s="624"/>
      <c r="BQ310" s="624"/>
      <c r="BS310" s="624"/>
    </row>
    <row r="311" spans="1:71" s="167" customFormat="1" x14ac:dyDescent="0.2">
      <c r="A311" s="905"/>
      <c r="B311" s="33"/>
      <c r="C311" s="33"/>
      <c r="D311" s="33"/>
      <c r="E311" s="33"/>
      <c r="J311" s="33"/>
      <c r="K311" s="33"/>
      <c r="L311" s="906"/>
      <c r="M311" s="33"/>
      <c r="N311" s="33"/>
      <c r="O311" s="33"/>
      <c r="P311" s="33"/>
      <c r="Q311" s="33"/>
      <c r="R311" s="33"/>
      <c r="S311" s="33"/>
      <c r="T311" s="33"/>
      <c r="U311" s="907"/>
      <c r="V311" s="35"/>
      <c r="W311" s="35"/>
      <c r="X311" s="35"/>
      <c r="AC311" s="624"/>
      <c r="AH311" s="624"/>
      <c r="AJ311" s="624"/>
      <c r="AL311" s="624"/>
      <c r="AN311" s="624"/>
      <c r="AQ311" s="624"/>
      <c r="AT311" s="624"/>
      <c r="AY311" s="624"/>
      <c r="BA311" s="624"/>
      <c r="BC311" s="624"/>
      <c r="BE311" s="624"/>
      <c r="BI311" s="624"/>
      <c r="BK311" s="624"/>
      <c r="BM311" s="624"/>
      <c r="BO311" s="624"/>
      <c r="BQ311" s="624"/>
      <c r="BS311" s="624"/>
    </row>
    <row r="312" spans="1:71" s="167" customFormat="1" x14ac:dyDescent="0.2">
      <c r="A312" s="905"/>
      <c r="B312" s="33"/>
      <c r="C312" s="33"/>
      <c r="D312" s="33"/>
      <c r="E312" s="33"/>
      <c r="J312" s="33"/>
      <c r="K312" s="33"/>
      <c r="L312" s="906"/>
      <c r="M312" s="33"/>
      <c r="N312" s="33"/>
      <c r="O312" s="33"/>
      <c r="P312" s="33"/>
      <c r="Q312" s="33"/>
      <c r="R312" s="33"/>
      <c r="S312" s="33"/>
      <c r="T312" s="33"/>
      <c r="U312" s="907"/>
      <c r="V312" s="35"/>
      <c r="W312" s="35"/>
      <c r="X312" s="35"/>
      <c r="AC312" s="624"/>
      <c r="AH312" s="624"/>
      <c r="AJ312" s="624"/>
      <c r="AL312" s="624"/>
      <c r="AN312" s="624"/>
      <c r="AQ312" s="624"/>
      <c r="AT312" s="624"/>
      <c r="AY312" s="624"/>
      <c r="BA312" s="624"/>
      <c r="BC312" s="624"/>
      <c r="BE312" s="624"/>
      <c r="BI312" s="624"/>
      <c r="BK312" s="624"/>
      <c r="BM312" s="624"/>
      <c r="BO312" s="624"/>
      <c r="BQ312" s="624"/>
      <c r="BS312" s="624"/>
    </row>
    <row r="313" spans="1:71" s="167" customFormat="1" x14ac:dyDescent="0.2">
      <c r="A313" s="905"/>
      <c r="B313" s="33"/>
      <c r="C313" s="33"/>
      <c r="D313" s="33"/>
      <c r="E313" s="33"/>
      <c r="J313" s="33"/>
      <c r="K313" s="33"/>
      <c r="L313" s="906"/>
      <c r="M313" s="33"/>
      <c r="N313" s="33"/>
      <c r="O313" s="33"/>
      <c r="P313" s="33"/>
      <c r="Q313" s="33"/>
      <c r="R313" s="33"/>
      <c r="S313" s="33"/>
      <c r="T313" s="33"/>
      <c r="U313" s="907"/>
      <c r="V313" s="35"/>
      <c r="W313" s="35"/>
      <c r="X313" s="35"/>
      <c r="AC313" s="624"/>
      <c r="AH313" s="624"/>
      <c r="AJ313" s="624"/>
      <c r="AL313" s="624"/>
      <c r="AN313" s="624"/>
      <c r="AQ313" s="624"/>
      <c r="AT313" s="624"/>
      <c r="AY313" s="624"/>
      <c r="BA313" s="624"/>
      <c r="BC313" s="624"/>
      <c r="BE313" s="624"/>
      <c r="BI313" s="624"/>
      <c r="BK313" s="624"/>
      <c r="BM313" s="624"/>
      <c r="BO313" s="624"/>
      <c r="BQ313" s="624"/>
      <c r="BS313" s="624"/>
    </row>
    <row r="314" spans="1:71" s="167" customFormat="1" x14ac:dyDescent="0.2">
      <c r="A314" s="905"/>
      <c r="B314" s="33"/>
      <c r="C314" s="33"/>
      <c r="D314" s="33"/>
      <c r="E314" s="33"/>
      <c r="J314" s="33"/>
      <c r="K314" s="33"/>
      <c r="L314" s="906"/>
      <c r="M314" s="33"/>
      <c r="N314" s="33"/>
      <c r="O314" s="33"/>
      <c r="P314" s="33"/>
      <c r="Q314" s="33"/>
      <c r="R314" s="33"/>
      <c r="S314" s="33"/>
      <c r="T314" s="33"/>
      <c r="U314" s="907"/>
      <c r="V314" s="35"/>
      <c r="W314" s="35"/>
      <c r="X314" s="35"/>
      <c r="AC314" s="624"/>
      <c r="AH314" s="624"/>
      <c r="AJ314" s="624"/>
      <c r="AL314" s="624"/>
      <c r="AN314" s="624"/>
      <c r="AQ314" s="624"/>
      <c r="AT314" s="624"/>
      <c r="AY314" s="624"/>
      <c r="BA314" s="624"/>
      <c r="BC314" s="624"/>
      <c r="BE314" s="624"/>
      <c r="BI314" s="624"/>
      <c r="BK314" s="624"/>
      <c r="BM314" s="624"/>
      <c r="BO314" s="624"/>
      <c r="BQ314" s="624"/>
      <c r="BS314" s="624"/>
    </row>
    <row r="315" spans="1:71" s="167" customFormat="1" x14ac:dyDescent="0.2">
      <c r="A315" s="905"/>
      <c r="B315" s="33"/>
      <c r="C315" s="33"/>
      <c r="D315" s="33"/>
      <c r="E315" s="33"/>
      <c r="J315" s="33"/>
      <c r="K315" s="33"/>
      <c r="L315" s="906"/>
      <c r="M315" s="33"/>
      <c r="N315" s="33"/>
      <c r="O315" s="33"/>
      <c r="P315" s="33"/>
      <c r="Q315" s="33"/>
      <c r="R315" s="33"/>
      <c r="S315" s="33"/>
      <c r="T315" s="33"/>
      <c r="U315" s="907"/>
      <c r="V315" s="35"/>
      <c r="W315" s="35"/>
      <c r="X315" s="35"/>
      <c r="AC315" s="624"/>
      <c r="AH315" s="624"/>
      <c r="AJ315" s="624"/>
      <c r="AL315" s="624"/>
      <c r="AN315" s="624"/>
      <c r="AQ315" s="624"/>
      <c r="AT315" s="624"/>
      <c r="AY315" s="624"/>
      <c r="BA315" s="624"/>
      <c r="BC315" s="624"/>
      <c r="BE315" s="624"/>
      <c r="BI315" s="624"/>
      <c r="BK315" s="624"/>
      <c r="BM315" s="624"/>
      <c r="BO315" s="624"/>
      <c r="BQ315" s="624"/>
      <c r="BS315" s="624"/>
    </row>
    <row r="316" spans="1:71" s="167" customFormat="1" x14ac:dyDescent="0.2">
      <c r="A316" s="905"/>
      <c r="B316" s="33"/>
      <c r="C316" s="33"/>
      <c r="D316" s="33"/>
      <c r="E316" s="33"/>
      <c r="J316" s="33"/>
      <c r="K316" s="33"/>
      <c r="L316" s="906"/>
      <c r="M316" s="33"/>
      <c r="N316" s="33"/>
      <c r="O316" s="33"/>
      <c r="P316" s="33"/>
      <c r="Q316" s="33"/>
      <c r="R316" s="33"/>
      <c r="S316" s="33"/>
      <c r="T316" s="33"/>
      <c r="U316" s="907"/>
      <c r="V316" s="35"/>
      <c r="W316" s="35"/>
      <c r="X316" s="35"/>
      <c r="AC316" s="624"/>
      <c r="AH316" s="624"/>
      <c r="AJ316" s="624"/>
      <c r="AL316" s="624"/>
      <c r="AN316" s="624"/>
      <c r="AQ316" s="624"/>
      <c r="AT316" s="624"/>
      <c r="AY316" s="624"/>
      <c r="BA316" s="624"/>
      <c r="BC316" s="624"/>
      <c r="BE316" s="624"/>
      <c r="BI316" s="624"/>
      <c r="BK316" s="624"/>
      <c r="BM316" s="624"/>
      <c r="BO316" s="624"/>
      <c r="BQ316" s="624"/>
      <c r="BS316" s="624"/>
    </row>
    <row r="317" spans="1:71" s="167" customFormat="1" x14ac:dyDescent="0.2">
      <c r="A317" s="905"/>
      <c r="B317" s="33"/>
      <c r="C317" s="33"/>
      <c r="D317" s="33"/>
      <c r="E317" s="33"/>
      <c r="J317" s="33"/>
      <c r="K317" s="33"/>
      <c r="L317" s="906"/>
      <c r="M317" s="33"/>
      <c r="N317" s="33"/>
      <c r="O317" s="33"/>
      <c r="P317" s="33"/>
      <c r="Q317" s="33"/>
      <c r="R317" s="33"/>
      <c r="S317" s="33"/>
      <c r="T317" s="33"/>
      <c r="U317" s="907"/>
      <c r="V317" s="35"/>
      <c r="W317" s="35"/>
      <c r="X317" s="35"/>
      <c r="AC317" s="624"/>
      <c r="AH317" s="624"/>
      <c r="AJ317" s="624"/>
      <c r="AL317" s="624"/>
      <c r="AN317" s="624"/>
      <c r="AQ317" s="624"/>
      <c r="AT317" s="624"/>
      <c r="AY317" s="624"/>
      <c r="BA317" s="624"/>
      <c r="BC317" s="624"/>
      <c r="BE317" s="624"/>
      <c r="BI317" s="624"/>
      <c r="BK317" s="624"/>
      <c r="BM317" s="624"/>
      <c r="BO317" s="624"/>
      <c r="BQ317" s="624"/>
      <c r="BS317" s="624"/>
    </row>
    <row r="318" spans="1:71" s="167" customFormat="1" x14ac:dyDescent="0.2">
      <c r="A318" s="905"/>
      <c r="B318" s="33"/>
      <c r="C318" s="33"/>
      <c r="D318" s="33"/>
      <c r="E318" s="33"/>
      <c r="J318" s="33"/>
      <c r="K318" s="33"/>
      <c r="L318" s="906"/>
      <c r="M318" s="33"/>
      <c r="N318" s="33"/>
      <c r="O318" s="33"/>
      <c r="P318" s="33"/>
      <c r="Q318" s="33"/>
      <c r="R318" s="33"/>
      <c r="S318" s="33"/>
      <c r="T318" s="33"/>
      <c r="U318" s="907"/>
      <c r="V318" s="35"/>
      <c r="W318" s="35"/>
      <c r="X318" s="35"/>
      <c r="AC318" s="624"/>
      <c r="AH318" s="624"/>
      <c r="AJ318" s="624"/>
      <c r="AL318" s="624"/>
      <c r="AN318" s="624"/>
      <c r="AQ318" s="624"/>
      <c r="AT318" s="624"/>
      <c r="AY318" s="624"/>
      <c r="BA318" s="624"/>
      <c r="BC318" s="624"/>
      <c r="BE318" s="624"/>
      <c r="BI318" s="624"/>
      <c r="BK318" s="624"/>
      <c r="BM318" s="624"/>
      <c r="BO318" s="624"/>
      <c r="BQ318" s="624"/>
      <c r="BS318" s="624"/>
    </row>
    <row r="319" spans="1:71" s="167" customFormat="1" x14ac:dyDescent="0.2">
      <c r="A319" s="905"/>
      <c r="B319" s="33"/>
      <c r="C319" s="33"/>
      <c r="D319" s="33"/>
      <c r="E319" s="33"/>
      <c r="J319" s="33"/>
      <c r="K319" s="33"/>
      <c r="L319" s="906"/>
      <c r="M319" s="33"/>
      <c r="N319" s="33"/>
      <c r="O319" s="33"/>
      <c r="P319" s="33"/>
      <c r="Q319" s="33"/>
      <c r="R319" s="33"/>
      <c r="S319" s="33"/>
      <c r="T319" s="33"/>
      <c r="U319" s="907"/>
      <c r="V319" s="35"/>
      <c r="W319" s="35"/>
      <c r="X319" s="35"/>
      <c r="AC319" s="624"/>
      <c r="AH319" s="624"/>
      <c r="AJ319" s="624"/>
      <c r="AL319" s="624"/>
      <c r="AN319" s="624"/>
      <c r="AQ319" s="624"/>
      <c r="AT319" s="624"/>
      <c r="AY319" s="624"/>
      <c r="BA319" s="624"/>
      <c r="BC319" s="624"/>
      <c r="BE319" s="624"/>
      <c r="BI319" s="624"/>
      <c r="BK319" s="624"/>
      <c r="BM319" s="624"/>
      <c r="BO319" s="624"/>
      <c r="BQ319" s="624"/>
      <c r="BS319" s="624"/>
    </row>
    <row r="320" spans="1:71" s="167" customFormat="1" x14ac:dyDescent="0.2">
      <c r="A320" s="905"/>
      <c r="B320" s="33"/>
      <c r="C320" s="33"/>
      <c r="D320" s="33"/>
      <c r="E320" s="33"/>
      <c r="J320" s="33"/>
      <c r="K320" s="33"/>
      <c r="L320" s="906"/>
      <c r="M320" s="33"/>
      <c r="N320" s="33"/>
      <c r="O320" s="33"/>
      <c r="P320" s="33"/>
      <c r="Q320" s="33"/>
      <c r="R320" s="33"/>
      <c r="S320" s="33"/>
      <c r="T320" s="33"/>
      <c r="U320" s="907"/>
      <c r="V320" s="35"/>
      <c r="W320" s="35"/>
      <c r="X320" s="35"/>
      <c r="AC320" s="624"/>
      <c r="AH320" s="624"/>
      <c r="AJ320" s="624"/>
      <c r="AL320" s="624"/>
      <c r="AN320" s="624"/>
      <c r="AQ320" s="624"/>
      <c r="AT320" s="624"/>
      <c r="AY320" s="624"/>
      <c r="BA320" s="624"/>
      <c r="BC320" s="624"/>
      <c r="BE320" s="624"/>
      <c r="BI320" s="624"/>
      <c r="BK320" s="624"/>
      <c r="BM320" s="624"/>
      <c r="BO320" s="624"/>
      <c r="BQ320" s="624"/>
      <c r="BS320" s="624"/>
    </row>
    <row r="321" spans="1:71" s="167" customFormat="1" x14ac:dyDescent="0.2">
      <c r="A321" s="905"/>
      <c r="B321" s="33"/>
      <c r="C321" s="33"/>
      <c r="D321" s="33"/>
      <c r="E321" s="33"/>
      <c r="J321" s="33"/>
      <c r="K321" s="33"/>
      <c r="L321" s="906"/>
      <c r="M321" s="33"/>
      <c r="N321" s="33"/>
      <c r="O321" s="33"/>
      <c r="P321" s="33"/>
      <c r="Q321" s="33"/>
      <c r="R321" s="33"/>
      <c r="S321" s="33"/>
      <c r="T321" s="33"/>
      <c r="U321" s="907"/>
      <c r="V321" s="35"/>
      <c r="W321" s="35"/>
      <c r="X321" s="35"/>
      <c r="AC321" s="624"/>
      <c r="AH321" s="624"/>
      <c r="AJ321" s="624"/>
      <c r="AL321" s="624"/>
      <c r="AN321" s="624"/>
      <c r="AQ321" s="624"/>
      <c r="AT321" s="624"/>
      <c r="AY321" s="624"/>
      <c r="BA321" s="624"/>
      <c r="BC321" s="624"/>
      <c r="BE321" s="624"/>
      <c r="BI321" s="624"/>
      <c r="BK321" s="624"/>
      <c r="BM321" s="624"/>
      <c r="BO321" s="624"/>
      <c r="BQ321" s="624"/>
      <c r="BS321" s="624"/>
    </row>
    <row r="322" spans="1:71" s="167" customFormat="1" x14ac:dyDescent="0.2">
      <c r="A322" s="905"/>
      <c r="B322" s="33"/>
      <c r="C322" s="33"/>
      <c r="D322" s="33"/>
      <c r="E322" s="33"/>
      <c r="J322" s="33"/>
      <c r="K322" s="33"/>
      <c r="L322" s="906"/>
      <c r="M322" s="33"/>
      <c r="N322" s="33"/>
      <c r="O322" s="33"/>
      <c r="P322" s="33"/>
      <c r="Q322" s="33"/>
      <c r="R322" s="33"/>
      <c r="S322" s="33"/>
      <c r="T322" s="33"/>
      <c r="U322" s="907"/>
      <c r="V322" s="35"/>
      <c r="W322" s="35"/>
      <c r="X322" s="35"/>
      <c r="AC322" s="624"/>
      <c r="AH322" s="624"/>
      <c r="AJ322" s="624"/>
      <c r="AL322" s="624"/>
      <c r="AN322" s="624"/>
      <c r="AQ322" s="624"/>
      <c r="AT322" s="624"/>
      <c r="AY322" s="624"/>
      <c r="BA322" s="624"/>
      <c r="BC322" s="624"/>
      <c r="BE322" s="624"/>
      <c r="BI322" s="624"/>
      <c r="BK322" s="624"/>
      <c r="BM322" s="624"/>
      <c r="BO322" s="624"/>
      <c r="BQ322" s="624"/>
      <c r="BS322" s="624"/>
    </row>
    <row r="323" spans="1:71" s="167" customFormat="1" x14ac:dyDescent="0.2">
      <c r="A323" s="905"/>
      <c r="B323" s="33"/>
      <c r="C323" s="33"/>
      <c r="D323" s="33"/>
      <c r="E323" s="33"/>
      <c r="J323" s="33"/>
      <c r="K323" s="33"/>
      <c r="L323" s="906"/>
      <c r="M323" s="33"/>
      <c r="N323" s="33"/>
      <c r="O323" s="33"/>
      <c r="P323" s="33"/>
      <c r="Q323" s="33"/>
      <c r="R323" s="33"/>
      <c r="S323" s="33"/>
      <c r="T323" s="33"/>
      <c r="U323" s="907"/>
      <c r="V323" s="35"/>
      <c r="W323" s="35"/>
      <c r="X323" s="35"/>
      <c r="AC323" s="624"/>
      <c r="AH323" s="624"/>
      <c r="AJ323" s="624"/>
      <c r="AL323" s="624"/>
      <c r="AN323" s="624"/>
      <c r="AQ323" s="624"/>
      <c r="AT323" s="624"/>
      <c r="AY323" s="624"/>
      <c r="BA323" s="624"/>
      <c r="BC323" s="624"/>
      <c r="BE323" s="624"/>
      <c r="BI323" s="624"/>
      <c r="BK323" s="624"/>
      <c r="BM323" s="624"/>
      <c r="BO323" s="624"/>
      <c r="BQ323" s="624"/>
      <c r="BS323" s="624"/>
    </row>
    <row r="324" spans="1:71" s="167" customFormat="1" x14ac:dyDescent="0.2">
      <c r="A324" s="905"/>
      <c r="B324" s="33"/>
      <c r="C324" s="33"/>
      <c r="D324" s="33"/>
      <c r="E324" s="33"/>
      <c r="J324" s="33"/>
      <c r="K324" s="33"/>
      <c r="L324" s="906"/>
      <c r="M324" s="33"/>
      <c r="N324" s="33"/>
      <c r="O324" s="33"/>
      <c r="P324" s="33"/>
      <c r="Q324" s="33"/>
      <c r="R324" s="33"/>
      <c r="S324" s="33"/>
      <c r="T324" s="33"/>
      <c r="U324" s="907"/>
      <c r="V324" s="35"/>
      <c r="W324" s="35"/>
      <c r="X324" s="35"/>
      <c r="AC324" s="624"/>
      <c r="AH324" s="624"/>
      <c r="AJ324" s="624"/>
      <c r="AL324" s="624"/>
      <c r="AN324" s="624"/>
      <c r="AQ324" s="624"/>
      <c r="AT324" s="624"/>
      <c r="AY324" s="624"/>
      <c r="BA324" s="624"/>
      <c r="BC324" s="624"/>
      <c r="BE324" s="624"/>
      <c r="BI324" s="624"/>
      <c r="BK324" s="624"/>
      <c r="BM324" s="624"/>
      <c r="BO324" s="624"/>
      <c r="BQ324" s="624"/>
      <c r="BS324" s="624"/>
    </row>
    <row r="325" spans="1:71" s="167" customFormat="1" x14ac:dyDescent="0.2">
      <c r="A325" s="905"/>
      <c r="B325" s="33"/>
      <c r="C325" s="33"/>
      <c r="D325" s="33"/>
      <c r="E325" s="33"/>
      <c r="J325" s="33"/>
      <c r="K325" s="33"/>
      <c r="L325" s="906"/>
      <c r="M325" s="33"/>
      <c r="N325" s="33"/>
      <c r="O325" s="33"/>
      <c r="P325" s="33"/>
      <c r="Q325" s="33"/>
      <c r="R325" s="33"/>
      <c r="S325" s="33"/>
      <c r="T325" s="33"/>
      <c r="U325" s="907"/>
      <c r="V325" s="35"/>
      <c r="W325" s="35"/>
      <c r="X325" s="35"/>
      <c r="AC325" s="624"/>
      <c r="AH325" s="624"/>
      <c r="AJ325" s="624"/>
      <c r="AL325" s="624"/>
      <c r="AN325" s="624"/>
      <c r="AQ325" s="624"/>
      <c r="AT325" s="624"/>
      <c r="AY325" s="624"/>
      <c r="BA325" s="624"/>
      <c r="BC325" s="624"/>
      <c r="BE325" s="624"/>
      <c r="BI325" s="624"/>
      <c r="BK325" s="624"/>
      <c r="BM325" s="624"/>
      <c r="BO325" s="624"/>
      <c r="BQ325" s="624"/>
      <c r="BS325" s="624"/>
    </row>
    <row r="326" spans="1:71" s="167" customFormat="1" x14ac:dyDescent="0.2">
      <c r="A326" s="905"/>
      <c r="B326" s="33"/>
      <c r="C326" s="33"/>
      <c r="D326" s="33"/>
      <c r="E326" s="33"/>
      <c r="J326" s="33"/>
      <c r="K326" s="33"/>
      <c r="L326" s="906"/>
      <c r="M326" s="33"/>
      <c r="N326" s="33"/>
      <c r="O326" s="33"/>
      <c r="P326" s="33"/>
      <c r="Q326" s="33"/>
      <c r="R326" s="33"/>
      <c r="S326" s="33"/>
      <c r="T326" s="33"/>
      <c r="U326" s="907"/>
      <c r="V326" s="35"/>
      <c r="W326" s="35"/>
      <c r="X326" s="35"/>
      <c r="AC326" s="624"/>
      <c r="AH326" s="624"/>
      <c r="AJ326" s="624"/>
      <c r="AL326" s="624"/>
      <c r="AN326" s="624"/>
      <c r="AQ326" s="624"/>
      <c r="AT326" s="624"/>
      <c r="AY326" s="624"/>
      <c r="BA326" s="624"/>
      <c r="BC326" s="624"/>
      <c r="BE326" s="624"/>
      <c r="BI326" s="624"/>
      <c r="BK326" s="624"/>
      <c r="BM326" s="624"/>
      <c r="BO326" s="624"/>
      <c r="BQ326" s="624"/>
      <c r="BS326" s="624"/>
    </row>
    <row r="327" spans="1:71" s="167" customFormat="1" x14ac:dyDescent="0.2">
      <c r="A327" s="905"/>
      <c r="B327" s="33"/>
      <c r="C327" s="33"/>
      <c r="D327" s="33"/>
      <c r="E327" s="33"/>
      <c r="J327" s="33"/>
      <c r="K327" s="33"/>
      <c r="L327" s="906"/>
      <c r="M327" s="33"/>
      <c r="N327" s="33"/>
      <c r="O327" s="33"/>
      <c r="P327" s="33"/>
      <c r="Q327" s="33"/>
      <c r="R327" s="33"/>
      <c r="S327" s="33"/>
      <c r="T327" s="33"/>
      <c r="U327" s="907"/>
      <c r="V327" s="35"/>
      <c r="W327" s="35"/>
      <c r="X327" s="35"/>
      <c r="AC327" s="624"/>
      <c r="AH327" s="624"/>
      <c r="AJ327" s="624"/>
      <c r="AL327" s="624"/>
      <c r="AN327" s="624"/>
      <c r="AQ327" s="624"/>
      <c r="AT327" s="624"/>
      <c r="AY327" s="624"/>
      <c r="BA327" s="624"/>
      <c r="BC327" s="624"/>
      <c r="BE327" s="624"/>
      <c r="BI327" s="624"/>
      <c r="BK327" s="624"/>
      <c r="BM327" s="624"/>
      <c r="BO327" s="624"/>
      <c r="BQ327" s="624"/>
      <c r="BS327" s="624"/>
    </row>
    <row r="328" spans="1:71" s="167" customFormat="1" x14ac:dyDescent="0.2">
      <c r="A328" s="905"/>
      <c r="B328" s="33"/>
      <c r="C328" s="33"/>
      <c r="D328" s="33"/>
      <c r="E328" s="33"/>
      <c r="J328" s="33"/>
      <c r="K328" s="33"/>
      <c r="L328" s="906"/>
      <c r="M328" s="33"/>
      <c r="N328" s="33"/>
      <c r="O328" s="33"/>
      <c r="P328" s="33"/>
      <c r="Q328" s="33"/>
      <c r="R328" s="33"/>
      <c r="S328" s="33"/>
      <c r="T328" s="33"/>
      <c r="U328" s="907"/>
      <c r="V328" s="35"/>
      <c r="W328" s="35"/>
      <c r="X328" s="35"/>
      <c r="AC328" s="624"/>
      <c r="AH328" s="624"/>
      <c r="AJ328" s="624"/>
      <c r="AL328" s="624"/>
      <c r="AN328" s="624"/>
      <c r="AQ328" s="624"/>
      <c r="AT328" s="624"/>
      <c r="AY328" s="624"/>
      <c r="BA328" s="624"/>
      <c r="BC328" s="624"/>
      <c r="BE328" s="624"/>
      <c r="BI328" s="624"/>
      <c r="BK328" s="624"/>
      <c r="BM328" s="624"/>
      <c r="BO328" s="624"/>
      <c r="BQ328" s="624"/>
      <c r="BS328" s="624"/>
    </row>
    <row r="329" spans="1:71" s="167" customFormat="1" x14ac:dyDescent="0.2">
      <c r="A329" s="905"/>
      <c r="B329" s="33"/>
      <c r="C329" s="33"/>
      <c r="D329" s="33"/>
      <c r="E329" s="33"/>
      <c r="J329" s="33"/>
      <c r="K329" s="33"/>
      <c r="L329" s="906"/>
      <c r="M329" s="33"/>
      <c r="N329" s="33"/>
      <c r="O329" s="33"/>
      <c r="P329" s="33"/>
      <c r="Q329" s="33"/>
      <c r="R329" s="33"/>
      <c r="S329" s="33"/>
      <c r="T329" s="33"/>
      <c r="U329" s="907"/>
      <c r="V329" s="35"/>
      <c r="W329" s="35"/>
      <c r="X329" s="35"/>
      <c r="AC329" s="624"/>
      <c r="AH329" s="624"/>
      <c r="AJ329" s="624"/>
      <c r="AL329" s="624"/>
      <c r="AN329" s="624"/>
      <c r="AQ329" s="624"/>
      <c r="AT329" s="624"/>
      <c r="AY329" s="624"/>
      <c r="BA329" s="624"/>
      <c r="BC329" s="624"/>
      <c r="BE329" s="624"/>
      <c r="BI329" s="624"/>
      <c r="BK329" s="624"/>
      <c r="BM329" s="624"/>
      <c r="BO329" s="624"/>
      <c r="BQ329" s="624"/>
      <c r="BS329" s="624"/>
    </row>
    <row r="330" spans="1:71" s="167" customFormat="1" x14ac:dyDescent="0.2">
      <c r="A330" s="905"/>
      <c r="B330" s="33"/>
      <c r="C330" s="33"/>
      <c r="D330" s="33"/>
      <c r="E330" s="33"/>
      <c r="J330" s="33"/>
      <c r="K330" s="33"/>
      <c r="L330" s="906"/>
      <c r="M330" s="33"/>
      <c r="N330" s="33"/>
      <c r="O330" s="33"/>
      <c r="P330" s="33"/>
      <c r="Q330" s="33"/>
      <c r="R330" s="33"/>
      <c r="S330" s="33"/>
      <c r="T330" s="33"/>
      <c r="U330" s="907"/>
      <c r="V330" s="35"/>
      <c r="W330" s="35"/>
      <c r="X330" s="35"/>
      <c r="AC330" s="624"/>
      <c r="AH330" s="624"/>
      <c r="AJ330" s="624"/>
      <c r="AL330" s="624"/>
      <c r="AN330" s="624"/>
      <c r="AQ330" s="624"/>
      <c r="AT330" s="624"/>
      <c r="AY330" s="624"/>
      <c r="BA330" s="624"/>
      <c r="BC330" s="624"/>
      <c r="BE330" s="624"/>
      <c r="BI330" s="624"/>
      <c r="BK330" s="624"/>
      <c r="BM330" s="624"/>
      <c r="BO330" s="624"/>
      <c r="BQ330" s="624"/>
      <c r="BS330" s="624"/>
    </row>
    <row r="331" spans="1:71" s="167" customFormat="1" x14ac:dyDescent="0.2">
      <c r="A331" s="905"/>
      <c r="B331" s="33"/>
      <c r="C331" s="33"/>
      <c r="D331" s="33"/>
      <c r="E331" s="33"/>
      <c r="J331" s="33"/>
      <c r="K331" s="33"/>
      <c r="L331" s="906"/>
      <c r="M331" s="33"/>
      <c r="N331" s="33"/>
      <c r="O331" s="33"/>
      <c r="P331" s="33"/>
      <c r="Q331" s="33"/>
      <c r="R331" s="33"/>
      <c r="S331" s="33"/>
      <c r="T331" s="33"/>
      <c r="U331" s="907"/>
      <c r="V331" s="35"/>
      <c r="W331" s="35"/>
      <c r="X331" s="35"/>
      <c r="AC331" s="624"/>
      <c r="AH331" s="624"/>
      <c r="AJ331" s="624"/>
      <c r="AL331" s="624"/>
      <c r="AN331" s="624"/>
      <c r="AQ331" s="624"/>
      <c r="AT331" s="624"/>
      <c r="AY331" s="624"/>
      <c r="BA331" s="624"/>
      <c r="BC331" s="624"/>
      <c r="BE331" s="624"/>
      <c r="BI331" s="624"/>
      <c r="BK331" s="624"/>
      <c r="BM331" s="624"/>
      <c r="BO331" s="624"/>
      <c r="BQ331" s="624"/>
      <c r="BS331" s="624"/>
    </row>
    <row r="332" spans="1:71" s="167" customFormat="1" x14ac:dyDescent="0.2">
      <c r="A332" s="905"/>
      <c r="B332" s="33"/>
      <c r="C332" s="33"/>
      <c r="D332" s="33"/>
      <c r="E332" s="33"/>
      <c r="J332" s="33"/>
      <c r="K332" s="33"/>
      <c r="L332" s="906"/>
      <c r="M332" s="33"/>
      <c r="N332" s="33"/>
      <c r="O332" s="33"/>
      <c r="P332" s="33"/>
      <c r="Q332" s="33"/>
      <c r="R332" s="33"/>
      <c r="S332" s="33"/>
      <c r="T332" s="33"/>
      <c r="U332" s="907"/>
      <c r="V332" s="35"/>
      <c r="W332" s="35"/>
      <c r="X332" s="35"/>
      <c r="AC332" s="624"/>
      <c r="AH332" s="624"/>
      <c r="AJ332" s="624"/>
      <c r="AL332" s="624"/>
      <c r="AN332" s="624"/>
      <c r="AQ332" s="624"/>
      <c r="AT332" s="624"/>
      <c r="AY332" s="624"/>
      <c r="BA332" s="624"/>
      <c r="BC332" s="624"/>
      <c r="BE332" s="624"/>
      <c r="BI332" s="624"/>
      <c r="BK332" s="624"/>
      <c r="BM332" s="624"/>
      <c r="BO332" s="624"/>
      <c r="BQ332" s="624"/>
      <c r="BS332" s="624"/>
    </row>
    <row r="333" spans="1:71" s="167" customFormat="1" x14ac:dyDescent="0.2">
      <c r="A333" s="905"/>
      <c r="B333" s="33"/>
      <c r="C333" s="33"/>
      <c r="D333" s="33"/>
      <c r="E333" s="33"/>
      <c r="J333" s="33"/>
      <c r="K333" s="33"/>
      <c r="L333" s="906"/>
      <c r="M333" s="33"/>
      <c r="N333" s="33"/>
      <c r="O333" s="33"/>
      <c r="P333" s="33"/>
      <c r="Q333" s="33"/>
      <c r="R333" s="33"/>
      <c r="S333" s="33"/>
      <c r="T333" s="33"/>
      <c r="U333" s="907"/>
      <c r="V333" s="35"/>
      <c r="W333" s="35"/>
      <c r="X333" s="35"/>
      <c r="AC333" s="624"/>
      <c r="AH333" s="624"/>
      <c r="AJ333" s="624"/>
      <c r="AL333" s="624"/>
      <c r="AN333" s="624"/>
      <c r="AQ333" s="624"/>
      <c r="AT333" s="624"/>
      <c r="AY333" s="624"/>
      <c r="BA333" s="624"/>
      <c r="BC333" s="624"/>
      <c r="BE333" s="624"/>
      <c r="BI333" s="624"/>
      <c r="BK333" s="624"/>
      <c r="BM333" s="624"/>
      <c r="BO333" s="624"/>
      <c r="BQ333" s="624"/>
      <c r="BS333" s="624"/>
    </row>
    <row r="334" spans="1:71" s="167" customFormat="1" x14ac:dyDescent="0.2">
      <c r="A334" s="905"/>
      <c r="B334" s="33"/>
      <c r="C334" s="33"/>
      <c r="D334" s="33"/>
      <c r="E334" s="33"/>
      <c r="J334" s="33"/>
      <c r="K334" s="33"/>
      <c r="L334" s="906"/>
      <c r="M334" s="33"/>
      <c r="N334" s="33"/>
      <c r="O334" s="33"/>
      <c r="P334" s="33"/>
      <c r="Q334" s="33"/>
      <c r="R334" s="33"/>
      <c r="S334" s="33"/>
      <c r="T334" s="33"/>
      <c r="U334" s="907"/>
      <c r="V334" s="35"/>
      <c r="W334" s="35"/>
      <c r="X334" s="35"/>
      <c r="AC334" s="624"/>
      <c r="AH334" s="624"/>
      <c r="AJ334" s="624"/>
      <c r="AL334" s="624"/>
      <c r="AN334" s="624"/>
      <c r="AQ334" s="624"/>
      <c r="AT334" s="624"/>
      <c r="AY334" s="624"/>
      <c r="BA334" s="624"/>
      <c r="BC334" s="624"/>
      <c r="BE334" s="624"/>
      <c r="BI334" s="624"/>
      <c r="BK334" s="624"/>
      <c r="BM334" s="624"/>
      <c r="BO334" s="624"/>
      <c r="BQ334" s="624"/>
      <c r="BS334" s="624"/>
    </row>
    <row r="335" spans="1:71" s="167" customFormat="1" x14ac:dyDescent="0.2">
      <c r="A335" s="905"/>
      <c r="B335" s="33"/>
      <c r="C335" s="33"/>
      <c r="D335" s="33"/>
      <c r="E335" s="33"/>
      <c r="J335" s="33"/>
      <c r="K335" s="33"/>
      <c r="L335" s="906"/>
      <c r="M335" s="33"/>
      <c r="N335" s="33"/>
      <c r="O335" s="33"/>
      <c r="P335" s="33"/>
      <c r="Q335" s="33"/>
      <c r="R335" s="33"/>
      <c r="S335" s="33"/>
      <c r="T335" s="33"/>
      <c r="U335" s="907"/>
      <c r="V335" s="35"/>
      <c r="W335" s="35"/>
      <c r="X335" s="35"/>
      <c r="AC335" s="624"/>
      <c r="AH335" s="624"/>
      <c r="AJ335" s="624"/>
      <c r="AL335" s="624"/>
      <c r="AN335" s="624"/>
      <c r="AQ335" s="624"/>
      <c r="AT335" s="624"/>
      <c r="AY335" s="624"/>
      <c r="BA335" s="624"/>
      <c r="BC335" s="624"/>
      <c r="BE335" s="624"/>
      <c r="BI335" s="624"/>
      <c r="BK335" s="624"/>
      <c r="BM335" s="624"/>
      <c r="BO335" s="624"/>
      <c r="BQ335" s="624"/>
      <c r="BS335" s="624"/>
    </row>
    <row r="336" spans="1:71" s="167" customFormat="1" x14ac:dyDescent="0.2">
      <c r="A336" s="905"/>
      <c r="B336" s="33"/>
      <c r="C336" s="33"/>
      <c r="D336" s="33"/>
      <c r="E336" s="33"/>
      <c r="J336" s="33"/>
      <c r="K336" s="33"/>
      <c r="L336" s="906"/>
      <c r="M336" s="33"/>
      <c r="N336" s="33"/>
      <c r="O336" s="33"/>
      <c r="P336" s="33"/>
      <c r="Q336" s="33"/>
      <c r="R336" s="33"/>
      <c r="S336" s="33"/>
      <c r="T336" s="33"/>
      <c r="U336" s="907"/>
      <c r="V336" s="35"/>
      <c r="W336" s="35"/>
      <c r="X336" s="35"/>
      <c r="AC336" s="624"/>
      <c r="AH336" s="624"/>
      <c r="AJ336" s="624"/>
      <c r="AL336" s="624"/>
      <c r="AN336" s="624"/>
      <c r="AQ336" s="624"/>
      <c r="AT336" s="624"/>
      <c r="AY336" s="624"/>
      <c r="BA336" s="624"/>
      <c r="BC336" s="624"/>
      <c r="BE336" s="624"/>
      <c r="BI336" s="624"/>
      <c r="BK336" s="624"/>
      <c r="BM336" s="624"/>
      <c r="BO336" s="624"/>
      <c r="BQ336" s="624"/>
      <c r="BS336" s="624"/>
    </row>
    <row r="337" spans="1:71" s="167" customFormat="1" x14ac:dyDescent="0.2">
      <c r="A337" s="905"/>
      <c r="B337" s="33"/>
      <c r="C337" s="33"/>
      <c r="D337" s="33"/>
      <c r="E337" s="33"/>
      <c r="J337" s="33"/>
      <c r="K337" s="33"/>
      <c r="L337" s="906"/>
      <c r="M337" s="33"/>
      <c r="N337" s="33"/>
      <c r="O337" s="33"/>
      <c r="P337" s="33"/>
      <c r="Q337" s="33"/>
      <c r="R337" s="33"/>
      <c r="S337" s="33"/>
      <c r="T337" s="33"/>
      <c r="U337" s="907"/>
      <c r="V337" s="35"/>
      <c r="W337" s="35"/>
      <c r="X337" s="35"/>
      <c r="AC337" s="624"/>
      <c r="AH337" s="624"/>
      <c r="AJ337" s="624"/>
      <c r="AL337" s="624"/>
      <c r="AN337" s="624"/>
      <c r="AQ337" s="624"/>
      <c r="AT337" s="624"/>
      <c r="AY337" s="624"/>
      <c r="BA337" s="624"/>
      <c r="BC337" s="624"/>
      <c r="BE337" s="624"/>
      <c r="BI337" s="624"/>
      <c r="BK337" s="624"/>
      <c r="BM337" s="624"/>
      <c r="BO337" s="624"/>
      <c r="BQ337" s="624"/>
      <c r="BS337" s="624"/>
    </row>
    <row r="338" spans="1:71" s="167" customFormat="1" x14ac:dyDescent="0.2">
      <c r="A338" s="905"/>
      <c r="B338" s="33"/>
      <c r="C338" s="33"/>
      <c r="D338" s="33"/>
      <c r="E338" s="33"/>
      <c r="J338" s="33"/>
      <c r="K338" s="33"/>
      <c r="L338" s="906"/>
      <c r="M338" s="33"/>
      <c r="N338" s="33"/>
      <c r="O338" s="33"/>
      <c r="P338" s="33"/>
      <c r="Q338" s="33"/>
      <c r="R338" s="33"/>
      <c r="S338" s="33"/>
      <c r="T338" s="33"/>
      <c r="U338" s="907"/>
      <c r="V338" s="35"/>
      <c r="W338" s="35"/>
      <c r="X338" s="35"/>
      <c r="AC338" s="624"/>
      <c r="AH338" s="624"/>
      <c r="AJ338" s="624"/>
      <c r="AL338" s="624"/>
      <c r="AN338" s="624"/>
      <c r="AQ338" s="624"/>
      <c r="AT338" s="624"/>
      <c r="AY338" s="624"/>
      <c r="BA338" s="624"/>
      <c r="BC338" s="624"/>
      <c r="BE338" s="624"/>
      <c r="BI338" s="624"/>
      <c r="BK338" s="624"/>
      <c r="BM338" s="624"/>
      <c r="BO338" s="624"/>
      <c r="BQ338" s="624"/>
      <c r="BS338" s="624"/>
    </row>
    <row r="339" spans="1:71" s="167" customFormat="1" x14ac:dyDescent="0.2">
      <c r="A339" s="905"/>
      <c r="B339" s="33"/>
      <c r="C339" s="33"/>
      <c r="D339" s="33"/>
      <c r="E339" s="33"/>
      <c r="J339" s="33"/>
      <c r="K339" s="33"/>
      <c r="L339" s="906"/>
      <c r="M339" s="33"/>
      <c r="N339" s="33"/>
      <c r="O339" s="33"/>
      <c r="P339" s="33"/>
      <c r="Q339" s="33"/>
      <c r="R339" s="33"/>
      <c r="S339" s="33"/>
      <c r="T339" s="33"/>
      <c r="U339" s="907"/>
      <c r="V339" s="35"/>
      <c r="W339" s="35"/>
      <c r="X339" s="35"/>
      <c r="AC339" s="624"/>
      <c r="AH339" s="624"/>
      <c r="AJ339" s="624"/>
      <c r="AL339" s="624"/>
      <c r="AN339" s="624"/>
      <c r="AQ339" s="624"/>
      <c r="AT339" s="624"/>
      <c r="AY339" s="624"/>
      <c r="BA339" s="624"/>
      <c r="BC339" s="624"/>
      <c r="BE339" s="624"/>
      <c r="BI339" s="624"/>
      <c r="BK339" s="624"/>
      <c r="BM339" s="624"/>
      <c r="BO339" s="624"/>
      <c r="BQ339" s="624"/>
      <c r="BS339" s="624"/>
    </row>
    <row r="340" spans="1:71" s="167" customFormat="1" x14ac:dyDescent="0.2">
      <c r="A340" s="905"/>
      <c r="B340" s="33"/>
      <c r="C340" s="33"/>
      <c r="D340" s="33"/>
      <c r="E340" s="33"/>
      <c r="J340" s="33"/>
      <c r="K340" s="33"/>
      <c r="L340" s="906"/>
      <c r="M340" s="33"/>
      <c r="N340" s="33"/>
      <c r="O340" s="33"/>
      <c r="P340" s="33"/>
      <c r="Q340" s="33"/>
      <c r="R340" s="33"/>
      <c r="S340" s="33"/>
      <c r="T340" s="33"/>
      <c r="U340" s="907"/>
      <c r="V340" s="35"/>
      <c r="W340" s="35"/>
      <c r="X340" s="35"/>
      <c r="AC340" s="624"/>
      <c r="AH340" s="624"/>
      <c r="AJ340" s="624"/>
      <c r="AL340" s="624"/>
      <c r="AN340" s="624"/>
      <c r="AQ340" s="624"/>
      <c r="AT340" s="624"/>
      <c r="AY340" s="624"/>
      <c r="BA340" s="624"/>
      <c r="BC340" s="624"/>
      <c r="BE340" s="624"/>
      <c r="BI340" s="624"/>
      <c r="BK340" s="624"/>
      <c r="BM340" s="624"/>
      <c r="BO340" s="624"/>
      <c r="BQ340" s="624"/>
      <c r="BS340" s="624"/>
    </row>
    <row r="341" spans="1:71" s="167" customFormat="1" x14ac:dyDescent="0.2">
      <c r="A341" s="905"/>
      <c r="B341" s="33"/>
      <c r="C341" s="33"/>
      <c r="D341" s="33"/>
      <c r="E341" s="33"/>
      <c r="J341" s="33"/>
      <c r="K341" s="33"/>
      <c r="L341" s="906"/>
      <c r="M341" s="33"/>
      <c r="N341" s="33"/>
      <c r="O341" s="33"/>
      <c r="P341" s="33"/>
      <c r="Q341" s="33"/>
      <c r="R341" s="33"/>
      <c r="S341" s="33"/>
      <c r="T341" s="33"/>
      <c r="U341" s="907"/>
      <c r="V341" s="35"/>
      <c r="W341" s="35"/>
      <c r="X341" s="35"/>
      <c r="AC341" s="624"/>
      <c r="AH341" s="624"/>
      <c r="AJ341" s="624"/>
      <c r="AL341" s="624"/>
      <c r="AN341" s="624"/>
      <c r="AQ341" s="624"/>
      <c r="AT341" s="624"/>
      <c r="AY341" s="624"/>
      <c r="BA341" s="624"/>
      <c r="BC341" s="624"/>
      <c r="BE341" s="624"/>
      <c r="BI341" s="624"/>
      <c r="BK341" s="624"/>
      <c r="BM341" s="624"/>
      <c r="BO341" s="624"/>
      <c r="BQ341" s="624"/>
      <c r="BS341" s="624"/>
    </row>
    <row r="342" spans="1:71" s="167" customFormat="1" x14ac:dyDescent="0.2">
      <c r="A342" s="905"/>
      <c r="B342" s="33"/>
      <c r="C342" s="33"/>
      <c r="D342" s="33"/>
      <c r="E342" s="33"/>
      <c r="J342" s="33"/>
      <c r="K342" s="33"/>
      <c r="L342" s="906"/>
      <c r="M342" s="33"/>
      <c r="N342" s="33"/>
      <c r="O342" s="33"/>
      <c r="P342" s="33"/>
      <c r="Q342" s="33"/>
      <c r="R342" s="33"/>
      <c r="S342" s="33"/>
      <c r="T342" s="33"/>
      <c r="U342" s="907"/>
      <c r="V342" s="35"/>
      <c r="W342" s="35"/>
      <c r="X342" s="35"/>
      <c r="AC342" s="624"/>
      <c r="AH342" s="624"/>
      <c r="AJ342" s="624"/>
      <c r="AL342" s="624"/>
      <c r="AN342" s="624"/>
      <c r="AQ342" s="624"/>
      <c r="AT342" s="624"/>
      <c r="AY342" s="624"/>
      <c r="BA342" s="624"/>
      <c r="BC342" s="624"/>
      <c r="BE342" s="624"/>
      <c r="BI342" s="624"/>
      <c r="BK342" s="624"/>
      <c r="BM342" s="624"/>
      <c r="BO342" s="624"/>
      <c r="BQ342" s="624"/>
      <c r="BS342" s="624"/>
    </row>
    <row r="343" spans="1:71" s="167" customFormat="1" x14ac:dyDescent="0.2">
      <c r="A343" s="905"/>
      <c r="B343" s="33"/>
      <c r="C343" s="33"/>
      <c r="D343" s="33"/>
      <c r="E343" s="33"/>
      <c r="J343" s="33"/>
      <c r="K343" s="33"/>
      <c r="L343" s="906"/>
      <c r="M343" s="33"/>
      <c r="N343" s="33"/>
      <c r="O343" s="33"/>
      <c r="P343" s="33"/>
      <c r="Q343" s="33"/>
      <c r="R343" s="33"/>
      <c r="S343" s="33"/>
      <c r="T343" s="33"/>
      <c r="U343" s="907"/>
      <c r="V343" s="35"/>
      <c r="W343" s="35"/>
      <c r="X343" s="35"/>
      <c r="AC343" s="624"/>
      <c r="AH343" s="624"/>
      <c r="AJ343" s="624"/>
      <c r="AL343" s="624"/>
      <c r="AN343" s="624"/>
      <c r="AQ343" s="624"/>
      <c r="AT343" s="624"/>
      <c r="AY343" s="624"/>
      <c r="BA343" s="624"/>
      <c r="BC343" s="624"/>
      <c r="BE343" s="624"/>
      <c r="BI343" s="624"/>
      <c r="BK343" s="624"/>
      <c r="BM343" s="624"/>
      <c r="BO343" s="624"/>
      <c r="BQ343" s="624"/>
      <c r="BS343" s="624"/>
    </row>
    <row r="344" spans="1:71" s="167" customFormat="1" x14ac:dyDescent="0.2">
      <c r="A344" s="905"/>
      <c r="B344" s="33"/>
      <c r="C344" s="33"/>
      <c r="D344" s="33"/>
      <c r="E344" s="33"/>
      <c r="J344" s="33"/>
      <c r="K344" s="33"/>
      <c r="L344" s="906"/>
      <c r="M344" s="33"/>
      <c r="N344" s="33"/>
      <c r="O344" s="33"/>
      <c r="P344" s="33"/>
      <c r="Q344" s="33"/>
      <c r="R344" s="33"/>
      <c r="S344" s="33"/>
      <c r="T344" s="33"/>
      <c r="U344" s="907"/>
      <c r="V344" s="35"/>
      <c r="W344" s="35"/>
      <c r="X344" s="35"/>
      <c r="AC344" s="624"/>
      <c r="AH344" s="624"/>
      <c r="AJ344" s="624"/>
      <c r="AL344" s="624"/>
      <c r="AN344" s="624"/>
      <c r="AQ344" s="624"/>
      <c r="AT344" s="624"/>
      <c r="AY344" s="624"/>
      <c r="BA344" s="624"/>
      <c r="BC344" s="624"/>
      <c r="BE344" s="624"/>
      <c r="BI344" s="624"/>
      <c r="BK344" s="624"/>
      <c r="BM344" s="624"/>
      <c r="BO344" s="624"/>
      <c r="BQ344" s="624"/>
      <c r="BS344" s="624"/>
    </row>
    <row r="345" spans="1:71" s="167" customFormat="1" x14ac:dyDescent="0.2">
      <c r="A345" s="905"/>
      <c r="B345" s="33"/>
      <c r="C345" s="33"/>
      <c r="D345" s="33"/>
      <c r="E345" s="33"/>
      <c r="J345" s="33"/>
      <c r="K345" s="33"/>
      <c r="L345" s="906"/>
      <c r="M345" s="33"/>
      <c r="N345" s="33"/>
      <c r="O345" s="33"/>
      <c r="P345" s="33"/>
      <c r="Q345" s="33"/>
      <c r="R345" s="33"/>
      <c r="S345" s="33"/>
      <c r="T345" s="33"/>
      <c r="U345" s="907"/>
      <c r="V345" s="35"/>
      <c r="W345" s="35"/>
      <c r="X345" s="35"/>
      <c r="AC345" s="624"/>
      <c r="AH345" s="624"/>
      <c r="AJ345" s="624"/>
      <c r="AL345" s="624"/>
      <c r="AN345" s="624"/>
      <c r="AQ345" s="624"/>
      <c r="AT345" s="624"/>
      <c r="AY345" s="624"/>
      <c r="BA345" s="624"/>
      <c r="BC345" s="624"/>
      <c r="BE345" s="624"/>
      <c r="BI345" s="624"/>
      <c r="BK345" s="624"/>
      <c r="BM345" s="624"/>
      <c r="BO345" s="624"/>
      <c r="BQ345" s="624"/>
      <c r="BS345" s="624"/>
    </row>
    <row r="346" spans="1:71" s="167" customFormat="1" x14ac:dyDescent="0.2">
      <c r="A346" s="905"/>
      <c r="B346" s="33"/>
      <c r="C346" s="33"/>
      <c r="D346" s="33"/>
      <c r="E346" s="33"/>
      <c r="J346" s="33"/>
      <c r="K346" s="33"/>
      <c r="L346" s="906"/>
      <c r="M346" s="33"/>
      <c r="N346" s="33"/>
      <c r="O346" s="33"/>
      <c r="P346" s="33"/>
      <c r="Q346" s="33"/>
      <c r="R346" s="33"/>
      <c r="S346" s="33"/>
      <c r="T346" s="33"/>
      <c r="U346" s="907"/>
      <c r="V346" s="35"/>
      <c r="W346" s="35"/>
      <c r="X346" s="35"/>
      <c r="AC346" s="624"/>
      <c r="AH346" s="624"/>
      <c r="AJ346" s="624"/>
      <c r="AL346" s="624"/>
      <c r="AN346" s="624"/>
      <c r="AQ346" s="624"/>
      <c r="AT346" s="624"/>
      <c r="AY346" s="624"/>
      <c r="BA346" s="624"/>
      <c r="BC346" s="624"/>
      <c r="BE346" s="624"/>
      <c r="BI346" s="624"/>
      <c r="BK346" s="624"/>
      <c r="BM346" s="624"/>
      <c r="BO346" s="624"/>
      <c r="BQ346" s="624"/>
      <c r="BS346" s="624"/>
    </row>
    <row r="347" spans="1:71" s="167" customFormat="1" x14ac:dyDescent="0.2">
      <c r="A347" s="905"/>
      <c r="B347" s="33"/>
      <c r="C347" s="33"/>
      <c r="D347" s="33"/>
      <c r="E347" s="33"/>
      <c r="J347" s="33"/>
      <c r="K347" s="33"/>
      <c r="L347" s="906"/>
      <c r="M347" s="33"/>
      <c r="N347" s="33"/>
      <c r="O347" s="33"/>
      <c r="P347" s="33"/>
      <c r="Q347" s="33"/>
      <c r="R347" s="33"/>
      <c r="S347" s="33"/>
      <c r="T347" s="33"/>
      <c r="U347" s="907"/>
      <c r="V347" s="35"/>
      <c r="W347" s="35"/>
      <c r="X347" s="35"/>
      <c r="AC347" s="624"/>
      <c r="AH347" s="624"/>
      <c r="AJ347" s="624"/>
      <c r="AL347" s="624"/>
      <c r="AN347" s="624"/>
      <c r="AQ347" s="624"/>
      <c r="AT347" s="624"/>
      <c r="AY347" s="624"/>
      <c r="BA347" s="624"/>
      <c r="BC347" s="624"/>
      <c r="BE347" s="624"/>
      <c r="BI347" s="624"/>
      <c r="BK347" s="624"/>
      <c r="BM347" s="624"/>
      <c r="BO347" s="624"/>
      <c r="BQ347" s="624"/>
      <c r="BS347" s="624"/>
    </row>
    <row r="348" spans="1:71" s="167" customFormat="1" x14ac:dyDescent="0.2">
      <c r="A348" s="905"/>
      <c r="B348" s="33"/>
      <c r="C348" s="33"/>
      <c r="D348" s="33"/>
      <c r="E348" s="33"/>
      <c r="J348" s="33"/>
      <c r="K348" s="33"/>
      <c r="L348" s="906"/>
      <c r="M348" s="33"/>
      <c r="N348" s="33"/>
      <c r="O348" s="33"/>
      <c r="P348" s="33"/>
      <c r="Q348" s="33"/>
      <c r="R348" s="33"/>
      <c r="S348" s="33"/>
      <c r="T348" s="33"/>
      <c r="U348" s="907"/>
      <c r="V348" s="35"/>
      <c r="W348" s="35"/>
      <c r="X348" s="35"/>
      <c r="AC348" s="624"/>
      <c r="AH348" s="624"/>
      <c r="AJ348" s="624"/>
      <c r="AL348" s="624"/>
      <c r="AN348" s="624"/>
      <c r="AQ348" s="624"/>
      <c r="AT348" s="624"/>
      <c r="AY348" s="624"/>
      <c r="BA348" s="624"/>
      <c r="BC348" s="624"/>
      <c r="BE348" s="624"/>
      <c r="BI348" s="624"/>
      <c r="BK348" s="624"/>
      <c r="BM348" s="624"/>
      <c r="BO348" s="624"/>
      <c r="BQ348" s="624"/>
      <c r="BS348" s="624"/>
    </row>
    <row r="349" spans="1:71" s="167" customFormat="1" x14ac:dyDescent="0.2">
      <c r="A349" s="905"/>
      <c r="B349" s="33"/>
      <c r="C349" s="33"/>
      <c r="D349" s="33"/>
      <c r="E349" s="33"/>
      <c r="J349" s="33"/>
      <c r="K349" s="33"/>
      <c r="L349" s="906"/>
      <c r="M349" s="33"/>
      <c r="N349" s="33"/>
      <c r="O349" s="33"/>
      <c r="P349" s="33"/>
      <c r="Q349" s="33"/>
      <c r="R349" s="33"/>
      <c r="S349" s="33"/>
      <c r="T349" s="33"/>
      <c r="U349" s="907"/>
      <c r="V349" s="35"/>
      <c r="W349" s="35"/>
      <c r="X349" s="35"/>
      <c r="AC349" s="624"/>
      <c r="AH349" s="624"/>
      <c r="AJ349" s="624"/>
      <c r="AL349" s="624"/>
      <c r="AN349" s="624"/>
      <c r="AQ349" s="624"/>
      <c r="AT349" s="624"/>
      <c r="AY349" s="624"/>
      <c r="BA349" s="624"/>
      <c r="BC349" s="624"/>
      <c r="BE349" s="624"/>
      <c r="BI349" s="624"/>
      <c r="BK349" s="624"/>
      <c r="BM349" s="624"/>
      <c r="BO349" s="624"/>
      <c r="BQ349" s="624"/>
      <c r="BS349" s="624"/>
    </row>
    <row r="350" spans="1:71" s="167" customFormat="1" x14ac:dyDescent="0.2">
      <c r="A350" s="905"/>
      <c r="B350" s="33"/>
      <c r="C350" s="33"/>
      <c r="D350" s="33"/>
      <c r="E350" s="33"/>
      <c r="J350" s="33"/>
      <c r="K350" s="33"/>
      <c r="L350" s="906"/>
      <c r="M350" s="33"/>
      <c r="N350" s="33"/>
      <c r="O350" s="33"/>
      <c r="P350" s="33"/>
      <c r="Q350" s="33"/>
      <c r="R350" s="33"/>
      <c r="S350" s="33"/>
      <c r="T350" s="33"/>
      <c r="U350" s="907"/>
      <c r="V350" s="35"/>
      <c r="W350" s="35"/>
      <c r="X350" s="35"/>
      <c r="AC350" s="624"/>
      <c r="AH350" s="624"/>
      <c r="AJ350" s="624"/>
      <c r="AL350" s="624"/>
      <c r="AN350" s="624"/>
      <c r="AQ350" s="624"/>
      <c r="AT350" s="624"/>
      <c r="AY350" s="624"/>
      <c r="BA350" s="624"/>
      <c r="BC350" s="624"/>
      <c r="BE350" s="624"/>
      <c r="BI350" s="624"/>
      <c r="BK350" s="624"/>
      <c r="BM350" s="624"/>
      <c r="BO350" s="624"/>
      <c r="BQ350" s="624"/>
      <c r="BS350" s="624"/>
    </row>
    <row r="351" spans="1:71" s="167" customFormat="1" x14ac:dyDescent="0.2">
      <c r="A351" s="905"/>
      <c r="B351" s="33"/>
      <c r="C351" s="33"/>
      <c r="D351" s="33"/>
      <c r="E351" s="33"/>
      <c r="J351" s="33"/>
      <c r="K351" s="33"/>
      <c r="L351" s="906"/>
      <c r="M351" s="33"/>
      <c r="N351" s="33"/>
      <c r="O351" s="33"/>
      <c r="P351" s="33"/>
      <c r="Q351" s="33"/>
      <c r="R351" s="33"/>
      <c r="S351" s="33"/>
      <c r="T351" s="33"/>
      <c r="U351" s="907"/>
      <c r="V351" s="35"/>
      <c r="W351" s="35"/>
      <c r="X351" s="35"/>
      <c r="AC351" s="624"/>
      <c r="AH351" s="624"/>
      <c r="AJ351" s="624"/>
      <c r="AL351" s="624"/>
      <c r="AN351" s="624"/>
      <c r="AQ351" s="624"/>
      <c r="AT351" s="624"/>
      <c r="AY351" s="624"/>
      <c r="BA351" s="624"/>
      <c r="BC351" s="624"/>
      <c r="BE351" s="624"/>
      <c r="BI351" s="624"/>
      <c r="BK351" s="624"/>
      <c r="BM351" s="624"/>
      <c r="BO351" s="624"/>
      <c r="BQ351" s="624"/>
      <c r="BS351" s="624"/>
    </row>
    <row r="352" spans="1:71" s="167" customFormat="1" x14ac:dyDescent="0.2">
      <c r="A352" s="905"/>
      <c r="B352" s="33"/>
      <c r="C352" s="33"/>
      <c r="D352" s="33"/>
      <c r="E352" s="33"/>
      <c r="J352" s="33"/>
      <c r="K352" s="33"/>
      <c r="L352" s="906"/>
      <c r="M352" s="33"/>
      <c r="N352" s="33"/>
      <c r="O352" s="33"/>
      <c r="P352" s="33"/>
      <c r="Q352" s="33"/>
      <c r="R352" s="33"/>
      <c r="S352" s="33"/>
      <c r="T352" s="33"/>
      <c r="U352" s="907"/>
      <c r="V352" s="35"/>
      <c r="W352" s="35"/>
      <c r="X352" s="35"/>
      <c r="AC352" s="624"/>
      <c r="AH352" s="624"/>
      <c r="AJ352" s="624"/>
      <c r="AL352" s="624"/>
      <c r="AN352" s="624"/>
      <c r="AQ352" s="624"/>
      <c r="AT352" s="624"/>
      <c r="AY352" s="624"/>
      <c r="BA352" s="624"/>
      <c r="BC352" s="624"/>
      <c r="BE352" s="624"/>
      <c r="BI352" s="624"/>
      <c r="BK352" s="624"/>
      <c r="BM352" s="624"/>
      <c r="BO352" s="624"/>
      <c r="BQ352" s="624"/>
      <c r="BS352" s="624"/>
    </row>
    <row r="353" spans="1:71" s="167" customFormat="1" x14ac:dyDescent="0.2">
      <c r="A353" s="905"/>
      <c r="B353" s="33"/>
      <c r="C353" s="33"/>
      <c r="D353" s="33"/>
      <c r="E353" s="33"/>
      <c r="J353" s="33"/>
      <c r="K353" s="33"/>
      <c r="L353" s="906"/>
      <c r="M353" s="33"/>
      <c r="N353" s="33"/>
      <c r="O353" s="33"/>
      <c r="P353" s="33"/>
      <c r="Q353" s="33"/>
      <c r="R353" s="33"/>
      <c r="S353" s="33"/>
      <c r="T353" s="33"/>
      <c r="U353" s="907"/>
      <c r="V353" s="35"/>
      <c r="W353" s="35"/>
      <c r="X353" s="35"/>
      <c r="AC353" s="624"/>
      <c r="AH353" s="624"/>
      <c r="AJ353" s="624"/>
      <c r="AL353" s="624"/>
      <c r="AN353" s="624"/>
      <c r="AQ353" s="624"/>
      <c r="AT353" s="624"/>
      <c r="AY353" s="624"/>
      <c r="BA353" s="624"/>
      <c r="BC353" s="624"/>
      <c r="BE353" s="624"/>
      <c r="BI353" s="624"/>
      <c r="BK353" s="624"/>
      <c r="BM353" s="624"/>
      <c r="BO353" s="624"/>
      <c r="BQ353" s="624"/>
      <c r="BS353" s="624"/>
    </row>
    <row r="354" spans="1:71" s="167" customFormat="1" x14ac:dyDescent="0.2">
      <c r="A354" s="905"/>
      <c r="B354" s="33"/>
      <c r="C354" s="33"/>
      <c r="D354" s="33"/>
      <c r="E354" s="33"/>
      <c r="J354" s="33"/>
      <c r="K354" s="33"/>
      <c r="L354" s="906"/>
      <c r="M354" s="33"/>
      <c r="N354" s="33"/>
      <c r="O354" s="33"/>
      <c r="P354" s="33"/>
      <c r="Q354" s="33"/>
      <c r="R354" s="33"/>
      <c r="S354" s="33"/>
      <c r="T354" s="33"/>
      <c r="U354" s="907"/>
      <c r="V354" s="35"/>
      <c r="W354" s="35"/>
      <c r="X354" s="35"/>
      <c r="AC354" s="624"/>
      <c r="AH354" s="624"/>
      <c r="AJ354" s="624"/>
      <c r="AL354" s="624"/>
      <c r="AN354" s="624"/>
      <c r="AQ354" s="624"/>
      <c r="AT354" s="624"/>
      <c r="AY354" s="624"/>
      <c r="BA354" s="624"/>
      <c r="BC354" s="624"/>
      <c r="BE354" s="624"/>
      <c r="BI354" s="624"/>
      <c r="BK354" s="624"/>
      <c r="BM354" s="624"/>
      <c r="BO354" s="624"/>
      <c r="BQ354" s="624"/>
      <c r="BS354" s="624"/>
    </row>
    <row r="355" spans="1:71" s="167" customFormat="1" x14ac:dyDescent="0.2">
      <c r="A355" s="905"/>
      <c r="B355" s="33"/>
      <c r="C355" s="33"/>
      <c r="D355" s="33"/>
      <c r="E355" s="33"/>
      <c r="J355" s="33"/>
      <c r="K355" s="33"/>
      <c r="L355" s="906"/>
      <c r="M355" s="33"/>
      <c r="N355" s="33"/>
      <c r="O355" s="33"/>
      <c r="P355" s="33"/>
      <c r="Q355" s="33"/>
      <c r="R355" s="33"/>
      <c r="S355" s="33"/>
      <c r="T355" s="33"/>
      <c r="U355" s="907"/>
      <c r="V355" s="35"/>
      <c r="W355" s="35"/>
      <c r="X355" s="35"/>
      <c r="AC355" s="624"/>
      <c r="AH355" s="624"/>
      <c r="AJ355" s="624"/>
      <c r="AL355" s="624"/>
      <c r="AN355" s="624"/>
      <c r="AQ355" s="624"/>
      <c r="AT355" s="624"/>
      <c r="AY355" s="624"/>
      <c r="BA355" s="624"/>
      <c r="BC355" s="624"/>
      <c r="BE355" s="624"/>
      <c r="BI355" s="624"/>
      <c r="BK355" s="624"/>
      <c r="BM355" s="624"/>
      <c r="BO355" s="624"/>
      <c r="BQ355" s="624"/>
      <c r="BS355" s="624"/>
    </row>
    <row r="356" spans="1:71" s="167" customFormat="1" x14ac:dyDescent="0.2">
      <c r="A356" s="905"/>
      <c r="B356" s="33"/>
      <c r="C356" s="33"/>
      <c r="D356" s="33"/>
      <c r="E356" s="33"/>
      <c r="J356" s="33"/>
      <c r="K356" s="33"/>
      <c r="L356" s="906"/>
      <c r="M356" s="33"/>
      <c r="N356" s="33"/>
      <c r="O356" s="33"/>
      <c r="P356" s="33"/>
      <c r="Q356" s="33"/>
      <c r="R356" s="33"/>
      <c r="S356" s="33"/>
      <c r="T356" s="33"/>
      <c r="U356" s="907"/>
      <c r="V356" s="35"/>
      <c r="W356" s="35"/>
      <c r="X356" s="35"/>
      <c r="AC356" s="624"/>
      <c r="AH356" s="624"/>
      <c r="AJ356" s="624"/>
      <c r="AL356" s="624"/>
      <c r="AN356" s="624"/>
      <c r="AQ356" s="624"/>
      <c r="AT356" s="624"/>
      <c r="AY356" s="624"/>
      <c r="BA356" s="624"/>
      <c r="BC356" s="624"/>
      <c r="BE356" s="624"/>
      <c r="BI356" s="624"/>
      <c r="BK356" s="624"/>
      <c r="BM356" s="624"/>
      <c r="BO356" s="624"/>
      <c r="BQ356" s="624"/>
      <c r="BS356" s="624"/>
    </row>
    <row r="357" spans="1:71" s="167" customFormat="1" x14ac:dyDescent="0.2">
      <c r="A357" s="905"/>
      <c r="B357" s="33"/>
      <c r="C357" s="33"/>
      <c r="D357" s="33"/>
      <c r="E357" s="33"/>
      <c r="J357" s="33"/>
      <c r="K357" s="33"/>
      <c r="L357" s="906"/>
      <c r="M357" s="33"/>
      <c r="N357" s="33"/>
      <c r="O357" s="33"/>
      <c r="P357" s="33"/>
      <c r="Q357" s="33"/>
      <c r="R357" s="33"/>
      <c r="S357" s="33"/>
      <c r="T357" s="33"/>
      <c r="U357" s="907"/>
      <c r="V357" s="35"/>
      <c r="W357" s="35"/>
      <c r="X357" s="35"/>
      <c r="AC357" s="624"/>
      <c r="AH357" s="624"/>
      <c r="AJ357" s="624"/>
      <c r="AL357" s="624"/>
      <c r="AN357" s="624"/>
      <c r="AQ357" s="624"/>
      <c r="AT357" s="624"/>
      <c r="AY357" s="624"/>
      <c r="BA357" s="624"/>
      <c r="BC357" s="624"/>
      <c r="BE357" s="624"/>
      <c r="BI357" s="624"/>
      <c r="BK357" s="624"/>
      <c r="BM357" s="624"/>
      <c r="BO357" s="624"/>
      <c r="BQ357" s="624"/>
      <c r="BS357" s="624"/>
    </row>
    <row r="358" spans="1:71" s="167" customFormat="1" x14ac:dyDescent="0.2">
      <c r="A358" s="905"/>
      <c r="B358" s="33"/>
      <c r="C358" s="33"/>
      <c r="D358" s="33"/>
      <c r="E358" s="33"/>
      <c r="J358" s="33"/>
      <c r="K358" s="33"/>
      <c r="L358" s="906"/>
      <c r="M358" s="33"/>
      <c r="N358" s="33"/>
      <c r="O358" s="33"/>
      <c r="P358" s="33"/>
      <c r="Q358" s="33"/>
      <c r="R358" s="33"/>
      <c r="S358" s="33"/>
      <c r="T358" s="33"/>
      <c r="U358" s="907"/>
      <c r="V358" s="35"/>
      <c r="W358" s="35"/>
      <c r="X358" s="35"/>
      <c r="AC358" s="624"/>
      <c r="AH358" s="624"/>
      <c r="AJ358" s="624"/>
      <c r="AL358" s="624"/>
      <c r="AN358" s="624"/>
      <c r="AQ358" s="624"/>
      <c r="AT358" s="624"/>
      <c r="AY358" s="624"/>
      <c r="BA358" s="624"/>
      <c r="BC358" s="624"/>
      <c r="BE358" s="624"/>
      <c r="BI358" s="624"/>
      <c r="BK358" s="624"/>
      <c r="BM358" s="624"/>
      <c r="BO358" s="624"/>
      <c r="BQ358" s="624"/>
      <c r="BS358" s="624"/>
    </row>
    <row r="359" spans="1:71" s="167" customFormat="1" x14ac:dyDescent="0.2">
      <c r="A359" s="905"/>
      <c r="B359" s="33"/>
      <c r="C359" s="33"/>
      <c r="D359" s="33"/>
      <c r="E359" s="33"/>
      <c r="J359" s="33"/>
      <c r="K359" s="33"/>
      <c r="L359" s="906"/>
      <c r="M359" s="33"/>
      <c r="N359" s="33"/>
      <c r="O359" s="33"/>
      <c r="P359" s="33"/>
      <c r="Q359" s="33"/>
      <c r="R359" s="33"/>
      <c r="S359" s="33"/>
      <c r="T359" s="33"/>
      <c r="U359" s="907"/>
      <c r="V359" s="35"/>
      <c r="W359" s="35"/>
      <c r="X359" s="35"/>
      <c r="AC359" s="624"/>
      <c r="AH359" s="624"/>
      <c r="AJ359" s="624"/>
      <c r="AL359" s="624"/>
      <c r="AN359" s="624"/>
      <c r="AQ359" s="624"/>
      <c r="AT359" s="624"/>
      <c r="AY359" s="624"/>
      <c r="BA359" s="624"/>
      <c r="BC359" s="624"/>
      <c r="BE359" s="624"/>
      <c r="BI359" s="624"/>
      <c r="BK359" s="624"/>
      <c r="BM359" s="624"/>
      <c r="BO359" s="624"/>
      <c r="BQ359" s="624"/>
      <c r="BS359" s="624"/>
    </row>
    <row r="360" spans="1:71" s="167" customFormat="1" x14ac:dyDescent="0.2">
      <c r="A360" s="905"/>
      <c r="B360" s="33"/>
      <c r="C360" s="33"/>
      <c r="D360" s="33"/>
      <c r="E360" s="33"/>
      <c r="J360" s="33"/>
      <c r="K360" s="33"/>
      <c r="L360" s="906"/>
      <c r="M360" s="33"/>
      <c r="N360" s="33"/>
      <c r="O360" s="33"/>
      <c r="P360" s="33"/>
      <c r="Q360" s="33"/>
      <c r="R360" s="33"/>
      <c r="S360" s="33"/>
      <c r="T360" s="33"/>
      <c r="U360" s="907"/>
      <c r="V360" s="35"/>
      <c r="W360" s="35"/>
      <c r="X360" s="35"/>
      <c r="AC360" s="624"/>
      <c r="AH360" s="624"/>
      <c r="AJ360" s="624"/>
      <c r="AL360" s="624"/>
      <c r="AN360" s="624"/>
      <c r="AQ360" s="624"/>
      <c r="AT360" s="624"/>
      <c r="AY360" s="624"/>
      <c r="BA360" s="624"/>
      <c r="BC360" s="624"/>
      <c r="BE360" s="624"/>
      <c r="BI360" s="624"/>
      <c r="BK360" s="624"/>
      <c r="BM360" s="624"/>
      <c r="BO360" s="624"/>
      <c r="BQ360" s="624"/>
      <c r="BS360" s="624"/>
    </row>
    <row r="361" spans="1:71" s="167" customFormat="1" x14ac:dyDescent="0.2">
      <c r="A361" s="905"/>
      <c r="B361" s="33"/>
      <c r="C361" s="33"/>
      <c r="D361" s="33"/>
      <c r="E361" s="33"/>
      <c r="J361" s="33"/>
      <c r="K361" s="33"/>
      <c r="L361" s="906"/>
      <c r="M361" s="33"/>
      <c r="N361" s="33"/>
      <c r="O361" s="33"/>
      <c r="P361" s="33"/>
      <c r="Q361" s="33"/>
      <c r="R361" s="33"/>
      <c r="S361" s="33"/>
      <c r="T361" s="33"/>
      <c r="U361" s="907"/>
      <c r="V361" s="35"/>
      <c r="W361" s="35"/>
      <c r="X361" s="35"/>
      <c r="AC361" s="624"/>
      <c r="AH361" s="624"/>
      <c r="AJ361" s="624"/>
      <c r="AL361" s="624"/>
      <c r="AN361" s="624"/>
      <c r="AQ361" s="624"/>
      <c r="AT361" s="624"/>
      <c r="AY361" s="624"/>
      <c r="BA361" s="624"/>
      <c r="BC361" s="624"/>
      <c r="BE361" s="624"/>
      <c r="BI361" s="624"/>
      <c r="BK361" s="624"/>
      <c r="BM361" s="624"/>
      <c r="BO361" s="624"/>
      <c r="BQ361" s="624"/>
      <c r="BS361" s="624"/>
    </row>
    <row r="362" spans="1:71" s="167" customFormat="1" x14ac:dyDescent="0.2">
      <c r="A362" s="905"/>
      <c r="B362" s="33"/>
      <c r="C362" s="33"/>
      <c r="D362" s="33"/>
      <c r="E362" s="33"/>
      <c r="J362" s="33"/>
      <c r="K362" s="33"/>
      <c r="L362" s="906"/>
      <c r="M362" s="33"/>
      <c r="N362" s="33"/>
      <c r="O362" s="33"/>
      <c r="P362" s="33"/>
      <c r="Q362" s="33"/>
      <c r="R362" s="33"/>
      <c r="S362" s="33"/>
      <c r="T362" s="33"/>
      <c r="U362" s="907"/>
      <c r="V362" s="35"/>
      <c r="W362" s="35"/>
      <c r="X362" s="35"/>
      <c r="AC362" s="624"/>
      <c r="AH362" s="624"/>
      <c r="AJ362" s="624"/>
      <c r="AL362" s="624"/>
      <c r="AN362" s="624"/>
      <c r="AQ362" s="624"/>
      <c r="AT362" s="624"/>
      <c r="AY362" s="624"/>
      <c r="BA362" s="624"/>
      <c r="BC362" s="624"/>
      <c r="BE362" s="624"/>
      <c r="BI362" s="624"/>
      <c r="BK362" s="624"/>
      <c r="BM362" s="624"/>
      <c r="BO362" s="624"/>
      <c r="BQ362" s="624"/>
      <c r="BS362" s="624"/>
    </row>
    <row r="363" spans="1:71" s="167" customFormat="1" x14ac:dyDescent="0.2">
      <c r="A363" s="905"/>
      <c r="B363" s="33"/>
      <c r="C363" s="33"/>
      <c r="D363" s="33"/>
      <c r="E363" s="33"/>
      <c r="J363" s="33"/>
      <c r="K363" s="33"/>
      <c r="L363" s="906"/>
      <c r="M363" s="33"/>
      <c r="N363" s="33"/>
      <c r="O363" s="33"/>
      <c r="P363" s="33"/>
      <c r="Q363" s="33"/>
      <c r="R363" s="33"/>
      <c r="S363" s="33"/>
      <c r="T363" s="33"/>
      <c r="U363" s="907"/>
      <c r="V363" s="35"/>
      <c r="W363" s="35"/>
      <c r="X363" s="35"/>
      <c r="AC363" s="624"/>
      <c r="AH363" s="624"/>
      <c r="AJ363" s="624"/>
      <c r="AL363" s="624"/>
      <c r="AN363" s="624"/>
      <c r="AQ363" s="624"/>
      <c r="AT363" s="624"/>
      <c r="AY363" s="624"/>
      <c r="BA363" s="624"/>
      <c r="BC363" s="624"/>
      <c r="BE363" s="624"/>
      <c r="BI363" s="624"/>
      <c r="BK363" s="624"/>
      <c r="BM363" s="624"/>
      <c r="BO363" s="624"/>
      <c r="BQ363" s="624"/>
      <c r="BS363" s="624"/>
    </row>
    <row r="364" spans="1:71" s="167" customFormat="1" x14ac:dyDescent="0.2">
      <c r="A364" s="905"/>
      <c r="B364" s="33"/>
      <c r="C364" s="33"/>
      <c r="D364" s="33"/>
      <c r="E364" s="33"/>
      <c r="J364" s="33"/>
      <c r="K364" s="33"/>
      <c r="L364" s="906"/>
      <c r="M364" s="33"/>
      <c r="N364" s="33"/>
      <c r="O364" s="33"/>
      <c r="P364" s="33"/>
      <c r="Q364" s="33"/>
      <c r="R364" s="33"/>
      <c r="S364" s="33"/>
      <c r="T364" s="33"/>
      <c r="U364" s="907"/>
      <c r="V364" s="35"/>
      <c r="W364" s="35"/>
      <c r="X364" s="35"/>
      <c r="AC364" s="624"/>
      <c r="AH364" s="624"/>
      <c r="AJ364" s="624"/>
      <c r="AL364" s="624"/>
      <c r="AN364" s="624"/>
      <c r="AQ364" s="624"/>
      <c r="AT364" s="624"/>
      <c r="AY364" s="624"/>
      <c r="BA364" s="624"/>
      <c r="BC364" s="624"/>
      <c r="BE364" s="624"/>
      <c r="BI364" s="624"/>
      <c r="BK364" s="624"/>
      <c r="BM364" s="624"/>
      <c r="BO364" s="624"/>
      <c r="BQ364" s="624"/>
      <c r="BS364" s="624"/>
    </row>
    <row r="365" spans="1:71" s="167" customFormat="1" x14ac:dyDescent="0.2">
      <c r="A365" s="905"/>
      <c r="B365" s="33"/>
      <c r="C365" s="33"/>
      <c r="D365" s="33"/>
      <c r="E365" s="33"/>
      <c r="J365" s="33"/>
      <c r="K365" s="33"/>
      <c r="L365" s="906"/>
      <c r="M365" s="33"/>
      <c r="N365" s="33"/>
      <c r="O365" s="33"/>
      <c r="P365" s="33"/>
      <c r="Q365" s="33"/>
      <c r="R365" s="33"/>
      <c r="S365" s="33"/>
      <c r="T365" s="33"/>
      <c r="U365" s="907"/>
      <c r="V365" s="35"/>
      <c r="W365" s="35"/>
      <c r="X365" s="35"/>
      <c r="AC365" s="624"/>
      <c r="AH365" s="624"/>
      <c r="AJ365" s="624"/>
      <c r="AL365" s="624"/>
      <c r="AN365" s="624"/>
      <c r="AQ365" s="624"/>
      <c r="AT365" s="624"/>
      <c r="AY365" s="624"/>
      <c r="BA365" s="624"/>
      <c r="BC365" s="624"/>
      <c r="BE365" s="624"/>
      <c r="BI365" s="624"/>
      <c r="BK365" s="624"/>
      <c r="BM365" s="624"/>
      <c r="BO365" s="624"/>
      <c r="BQ365" s="624"/>
      <c r="BS365" s="624"/>
    </row>
    <row r="366" spans="1:71" s="167" customFormat="1" x14ac:dyDescent="0.2">
      <c r="A366" s="905"/>
      <c r="B366" s="33"/>
      <c r="C366" s="33"/>
      <c r="D366" s="33"/>
      <c r="E366" s="33"/>
      <c r="J366" s="33"/>
      <c r="K366" s="33"/>
      <c r="L366" s="906"/>
      <c r="M366" s="33"/>
      <c r="N366" s="33"/>
      <c r="O366" s="33"/>
      <c r="P366" s="33"/>
      <c r="Q366" s="33"/>
      <c r="R366" s="33"/>
      <c r="S366" s="33"/>
      <c r="T366" s="33"/>
      <c r="U366" s="907"/>
      <c r="V366" s="35"/>
      <c r="W366" s="35"/>
      <c r="X366" s="35"/>
      <c r="AC366" s="624"/>
      <c r="AH366" s="624"/>
      <c r="AJ366" s="624"/>
      <c r="AL366" s="624"/>
      <c r="AN366" s="624"/>
      <c r="AQ366" s="624"/>
      <c r="AT366" s="624"/>
      <c r="AY366" s="624"/>
      <c r="BA366" s="624"/>
      <c r="BC366" s="624"/>
      <c r="BE366" s="624"/>
      <c r="BI366" s="624"/>
      <c r="BK366" s="624"/>
      <c r="BM366" s="624"/>
      <c r="BO366" s="624"/>
      <c r="BQ366" s="624"/>
      <c r="BS366" s="624"/>
    </row>
    <row r="367" spans="1:71" s="167" customFormat="1" x14ac:dyDescent="0.2">
      <c r="A367" s="905"/>
      <c r="B367" s="33"/>
      <c r="C367" s="33"/>
      <c r="D367" s="33"/>
      <c r="E367" s="33"/>
      <c r="J367" s="33"/>
      <c r="K367" s="33"/>
      <c r="L367" s="906"/>
      <c r="M367" s="33"/>
      <c r="N367" s="33"/>
      <c r="O367" s="33"/>
      <c r="P367" s="33"/>
      <c r="Q367" s="33"/>
      <c r="R367" s="33"/>
      <c r="S367" s="33"/>
      <c r="T367" s="33"/>
      <c r="U367" s="907"/>
      <c r="V367" s="35"/>
      <c r="W367" s="35"/>
      <c r="X367" s="35"/>
      <c r="AC367" s="624"/>
      <c r="AH367" s="624"/>
      <c r="AJ367" s="624"/>
      <c r="AL367" s="624"/>
      <c r="AN367" s="624"/>
      <c r="AQ367" s="624"/>
      <c r="AT367" s="624"/>
      <c r="AY367" s="624"/>
      <c r="BA367" s="624"/>
      <c r="BC367" s="624"/>
      <c r="BE367" s="624"/>
      <c r="BI367" s="624"/>
      <c r="BK367" s="624"/>
      <c r="BM367" s="624"/>
      <c r="BO367" s="624"/>
      <c r="BQ367" s="624"/>
      <c r="BS367" s="624"/>
    </row>
    <row r="368" spans="1:71" s="167" customFormat="1" x14ac:dyDescent="0.2">
      <c r="A368" s="905"/>
      <c r="B368" s="33"/>
      <c r="C368" s="33"/>
      <c r="D368" s="33"/>
      <c r="E368" s="33"/>
      <c r="J368" s="33"/>
      <c r="K368" s="33"/>
      <c r="L368" s="906"/>
      <c r="M368" s="33"/>
      <c r="N368" s="33"/>
      <c r="O368" s="33"/>
      <c r="P368" s="33"/>
      <c r="Q368" s="33"/>
      <c r="R368" s="33"/>
      <c r="S368" s="33"/>
      <c r="T368" s="33"/>
      <c r="U368" s="907"/>
      <c r="V368" s="35"/>
      <c r="W368" s="35"/>
      <c r="X368" s="35"/>
      <c r="AC368" s="624"/>
      <c r="AH368" s="624"/>
      <c r="AJ368" s="624"/>
      <c r="AL368" s="624"/>
      <c r="AN368" s="624"/>
      <c r="AQ368" s="624"/>
      <c r="AT368" s="624"/>
      <c r="AY368" s="624"/>
      <c r="BA368" s="624"/>
      <c r="BC368" s="624"/>
      <c r="BE368" s="624"/>
      <c r="BI368" s="624"/>
      <c r="BK368" s="624"/>
      <c r="BM368" s="624"/>
      <c r="BO368" s="624"/>
      <c r="BQ368" s="624"/>
      <c r="BS368" s="624"/>
    </row>
    <row r="369" spans="1:71" s="167" customFormat="1" x14ac:dyDescent="0.2">
      <c r="A369" s="905"/>
      <c r="B369" s="33"/>
      <c r="C369" s="33"/>
      <c r="D369" s="33"/>
      <c r="E369" s="33"/>
      <c r="J369" s="33"/>
      <c r="K369" s="33"/>
      <c r="L369" s="906"/>
      <c r="M369" s="33"/>
      <c r="N369" s="33"/>
      <c r="O369" s="33"/>
      <c r="P369" s="33"/>
      <c r="Q369" s="33"/>
      <c r="R369" s="33"/>
      <c r="S369" s="33"/>
      <c r="T369" s="33"/>
      <c r="U369" s="907"/>
      <c r="V369" s="35"/>
      <c r="W369" s="35"/>
      <c r="X369" s="35"/>
      <c r="AC369" s="624"/>
      <c r="AH369" s="624"/>
      <c r="AJ369" s="624"/>
      <c r="AL369" s="624"/>
      <c r="AN369" s="624"/>
      <c r="AQ369" s="624"/>
      <c r="AT369" s="624"/>
      <c r="AY369" s="624"/>
      <c r="BA369" s="624"/>
      <c r="BC369" s="624"/>
      <c r="BE369" s="624"/>
      <c r="BI369" s="624"/>
      <c r="BK369" s="624"/>
      <c r="BM369" s="624"/>
      <c r="BO369" s="624"/>
      <c r="BQ369" s="624"/>
      <c r="BS369" s="624"/>
    </row>
    <row r="370" spans="1:71" s="167" customFormat="1" x14ac:dyDescent="0.2">
      <c r="A370" s="905"/>
      <c r="B370" s="33"/>
      <c r="C370" s="33"/>
      <c r="D370" s="33"/>
      <c r="E370" s="33"/>
      <c r="J370" s="33"/>
      <c r="K370" s="33"/>
      <c r="L370" s="906"/>
      <c r="M370" s="33"/>
      <c r="N370" s="33"/>
      <c r="O370" s="33"/>
      <c r="P370" s="33"/>
      <c r="Q370" s="33"/>
      <c r="R370" s="33"/>
      <c r="S370" s="33"/>
      <c r="T370" s="33"/>
      <c r="U370" s="907"/>
      <c r="V370" s="35"/>
      <c r="W370" s="35"/>
      <c r="X370" s="35"/>
      <c r="AC370" s="624"/>
      <c r="AH370" s="624"/>
      <c r="AJ370" s="624"/>
      <c r="AL370" s="624"/>
      <c r="AN370" s="624"/>
      <c r="AQ370" s="624"/>
      <c r="AT370" s="624"/>
      <c r="AY370" s="624"/>
      <c r="BA370" s="624"/>
      <c r="BC370" s="624"/>
      <c r="BE370" s="624"/>
      <c r="BI370" s="624"/>
      <c r="BK370" s="624"/>
      <c r="BM370" s="624"/>
      <c r="BO370" s="624"/>
      <c r="BQ370" s="624"/>
      <c r="BS370" s="624"/>
    </row>
    <row r="371" spans="1:71" s="167" customFormat="1" x14ac:dyDescent="0.2">
      <c r="A371" s="905"/>
      <c r="B371" s="33"/>
      <c r="C371" s="33"/>
      <c r="D371" s="33"/>
      <c r="E371" s="33"/>
      <c r="J371" s="33"/>
      <c r="K371" s="33"/>
      <c r="L371" s="906"/>
      <c r="M371" s="33"/>
      <c r="N371" s="33"/>
      <c r="O371" s="33"/>
      <c r="P371" s="33"/>
      <c r="Q371" s="33"/>
      <c r="R371" s="33"/>
      <c r="S371" s="33"/>
      <c r="T371" s="33"/>
      <c r="U371" s="907"/>
      <c r="V371" s="35"/>
      <c r="W371" s="35"/>
      <c r="X371" s="35"/>
      <c r="AC371" s="624"/>
      <c r="AH371" s="624"/>
      <c r="AJ371" s="624"/>
      <c r="AL371" s="624"/>
      <c r="AN371" s="624"/>
      <c r="AQ371" s="624"/>
      <c r="AT371" s="624"/>
      <c r="AY371" s="624"/>
      <c r="BA371" s="624"/>
      <c r="BC371" s="624"/>
      <c r="BE371" s="624"/>
      <c r="BI371" s="624"/>
      <c r="BK371" s="624"/>
      <c r="BM371" s="624"/>
      <c r="BO371" s="624"/>
      <c r="BQ371" s="624"/>
      <c r="BS371" s="624"/>
    </row>
    <row r="372" spans="1:71" s="167" customFormat="1" x14ac:dyDescent="0.2">
      <c r="A372" s="905"/>
      <c r="B372" s="33"/>
      <c r="C372" s="33"/>
      <c r="D372" s="33"/>
      <c r="E372" s="33"/>
      <c r="J372" s="33"/>
      <c r="K372" s="33"/>
      <c r="L372" s="906"/>
      <c r="M372" s="33"/>
      <c r="N372" s="33"/>
      <c r="O372" s="33"/>
      <c r="P372" s="33"/>
      <c r="Q372" s="33"/>
      <c r="R372" s="33"/>
      <c r="S372" s="33"/>
      <c r="T372" s="33"/>
      <c r="U372" s="907"/>
      <c r="V372" s="35"/>
      <c r="W372" s="35"/>
      <c r="X372" s="35"/>
      <c r="AC372" s="624"/>
      <c r="AH372" s="624"/>
      <c r="AJ372" s="624"/>
      <c r="AL372" s="624"/>
      <c r="AN372" s="624"/>
      <c r="AQ372" s="624"/>
      <c r="AT372" s="624"/>
      <c r="AY372" s="624"/>
      <c r="BA372" s="624"/>
      <c r="BC372" s="624"/>
      <c r="BE372" s="624"/>
      <c r="BI372" s="624"/>
      <c r="BK372" s="624"/>
      <c r="BM372" s="624"/>
      <c r="BO372" s="624"/>
      <c r="BQ372" s="624"/>
      <c r="BS372" s="624"/>
    </row>
    <row r="373" spans="1:71" s="167" customFormat="1" x14ac:dyDescent="0.2">
      <c r="A373" s="905"/>
      <c r="B373" s="33"/>
      <c r="C373" s="33"/>
      <c r="D373" s="33"/>
      <c r="E373" s="33"/>
      <c r="J373" s="33"/>
      <c r="K373" s="33"/>
      <c r="L373" s="906"/>
      <c r="M373" s="33"/>
      <c r="N373" s="33"/>
      <c r="O373" s="33"/>
      <c r="P373" s="33"/>
      <c r="Q373" s="33"/>
      <c r="R373" s="33"/>
      <c r="S373" s="33"/>
      <c r="T373" s="33"/>
      <c r="U373" s="907"/>
      <c r="V373" s="35"/>
      <c r="W373" s="35"/>
      <c r="X373" s="35"/>
      <c r="AC373" s="624"/>
      <c r="AH373" s="624"/>
      <c r="AJ373" s="624"/>
      <c r="AL373" s="624"/>
      <c r="AN373" s="624"/>
      <c r="AQ373" s="624"/>
      <c r="AT373" s="624"/>
      <c r="AY373" s="624"/>
      <c r="BA373" s="624"/>
      <c r="BC373" s="624"/>
      <c r="BE373" s="624"/>
      <c r="BI373" s="624"/>
      <c r="BK373" s="624"/>
      <c r="BM373" s="624"/>
      <c r="BO373" s="624"/>
      <c r="BQ373" s="624"/>
      <c r="BS373" s="624"/>
    </row>
    <row r="374" spans="1:71" s="167" customFormat="1" x14ac:dyDescent="0.2">
      <c r="A374" s="905"/>
      <c r="B374" s="33"/>
      <c r="C374" s="33"/>
      <c r="D374" s="33"/>
      <c r="E374" s="33"/>
      <c r="J374" s="33"/>
      <c r="K374" s="33"/>
      <c r="L374" s="906"/>
      <c r="M374" s="33"/>
      <c r="N374" s="33"/>
      <c r="O374" s="33"/>
      <c r="P374" s="33"/>
      <c r="Q374" s="33"/>
      <c r="R374" s="33"/>
      <c r="S374" s="33"/>
      <c r="T374" s="33"/>
      <c r="U374" s="907"/>
      <c r="V374" s="35"/>
      <c r="W374" s="35"/>
      <c r="X374" s="35"/>
      <c r="AC374" s="624"/>
      <c r="AH374" s="624"/>
      <c r="AJ374" s="624"/>
      <c r="AL374" s="624"/>
      <c r="AN374" s="624"/>
      <c r="AQ374" s="624"/>
      <c r="AT374" s="624"/>
      <c r="AY374" s="624"/>
      <c r="BA374" s="624"/>
      <c r="BC374" s="624"/>
      <c r="BE374" s="624"/>
      <c r="BI374" s="624"/>
      <c r="BK374" s="624"/>
      <c r="BM374" s="624"/>
      <c r="BO374" s="624"/>
      <c r="BQ374" s="624"/>
      <c r="BS374" s="624"/>
    </row>
    <row r="375" spans="1:71" s="167" customFormat="1" x14ac:dyDescent="0.2">
      <c r="A375" s="905"/>
      <c r="B375" s="33"/>
      <c r="C375" s="33"/>
      <c r="D375" s="33"/>
      <c r="E375" s="33"/>
      <c r="J375" s="33"/>
      <c r="K375" s="33"/>
      <c r="L375" s="906"/>
      <c r="M375" s="33"/>
      <c r="N375" s="33"/>
      <c r="O375" s="33"/>
      <c r="P375" s="33"/>
      <c r="Q375" s="33"/>
      <c r="R375" s="33"/>
      <c r="S375" s="33"/>
      <c r="T375" s="33"/>
      <c r="U375" s="907"/>
      <c r="V375" s="35"/>
      <c r="W375" s="35"/>
      <c r="X375" s="35"/>
      <c r="AC375" s="624"/>
      <c r="AH375" s="624"/>
      <c r="AJ375" s="624"/>
      <c r="AL375" s="624"/>
      <c r="AN375" s="624"/>
      <c r="AQ375" s="624"/>
      <c r="AT375" s="624"/>
      <c r="AY375" s="624"/>
      <c r="BA375" s="624"/>
      <c r="BC375" s="624"/>
      <c r="BE375" s="624"/>
      <c r="BI375" s="624"/>
      <c r="BK375" s="624"/>
      <c r="BM375" s="624"/>
      <c r="BO375" s="624"/>
      <c r="BQ375" s="624"/>
      <c r="BS375" s="624"/>
    </row>
    <row r="376" spans="1:71" s="167" customFormat="1" x14ac:dyDescent="0.2">
      <c r="A376" s="905"/>
      <c r="B376" s="33"/>
      <c r="C376" s="33"/>
      <c r="D376" s="33"/>
      <c r="E376" s="33"/>
      <c r="J376" s="33"/>
      <c r="K376" s="33"/>
      <c r="L376" s="906"/>
      <c r="M376" s="33"/>
      <c r="N376" s="33"/>
      <c r="O376" s="33"/>
      <c r="P376" s="33"/>
      <c r="Q376" s="33"/>
      <c r="R376" s="33"/>
      <c r="S376" s="33"/>
      <c r="T376" s="33"/>
      <c r="U376" s="907"/>
      <c r="V376" s="35"/>
      <c r="W376" s="35"/>
      <c r="X376" s="35"/>
      <c r="AC376" s="624"/>
      <c r="AH376" s="624"/>
      <c r="AJ376" s="624"/>
      <c r="AL376" s="624"/>
      <c r="AN376" s="624"/>
      <c r="AQ376" s="624"/>
      <c r="AT376" s="624"/>
      <c r="AY376" s="624"/>
      <c r="BA376" s="624"/>
      <c r="BC376" s="624"/>
      <c r="BE376" s="624"/>
      <c r="BI376" s="624"/>
      <c r="BK376" s="624"/>
      <c r="BM376" s="624"/>
      <c r="BO376" s="624"/>
      <c r="BQ376" s="624"/>
      <c r="BS376" s="624"/>
    </row>
    <row r="377" spans="1:71" s="167" customFormat="1" x14ac:dyDescent="0.2">
      <c r="A377" s="905"/>
      <c r="B377" s="33"/>
      <c r="C377" s="33"/>
      <c r="D377" s="33"/>
      <c r="E377" s="33"/>
      <c r="J377" s="33"/>
      <c r="K377" s="33"/>
      <c r="L377" s="906"/>
      <c r="M377" s="33"/>
      <c r="N377" s="33"/>
      <c r="O377" s="33"/>
      <c r="P377" s="33"/>
      <c r="Q377" s="33"/>
      <c r="R377" s="33"/>
      <c r="S377" s="33"/>
      <c r="T377" s="33"/>
      <c r="U377" s="907"/>
      <c r="V377" s="35"/>
      <c r="W377" s="35"/>
      <c r="X377" s="35"/>
      <c r="AC377" s="624"/>
      <c r="AH377" s="624"/>
      <c r="AJ377" s="624"/>
      <c r="AL377" s="624"/>
      <c r="AN377" s="624"/>
      <c r="AQ377" s="624"/>
      <c r="AT377" s="624"/>
      <c r="AY377" s="624"/>
      <c r="BA377" s="624"/>
      <c r="BC377" s="624"/>
      <c r="BE377" s="624"/>
      <c r="BI377" s="624"/>
      <c r="BK377" s="624"/>
      <c r="BM377" s="624"/>
      <c r="BO377" s="624"/>
      <c r="BQ377" s="624"/>
      <c r="BS377" s="624"/>
    </row>
    <row r="378" spans="1:71" s="167" customFormat="1" x14ac:dyDescent="0.2">
      <c r="A378" s="905"/>
      <c r="B378" s="33"/>
      <c r="C378" s="33"/>
      <c r="D378" s="33"/>
      <c r="E378" s="33"/>
      <c r="J378" s="33"/>
      <c r="K378" s="33"/>
      <c r="L378" s="906"/>
      <c r="M378" s="33"/>
      <c r="N378" s="33"/>
      <c r="O378" s="33"/>
      <c r="P378" s="33"/>
      <c r="Q378" s="33"/>
      <c r="R378" s="33"/>
      <c r="S378" s="33"/>
      <c r="T378" s="33"/>
      <c r="U378" s="907"/>
      <c r="V378" s="35"/>
      <c r="W378" s="35"/>
      <c r="X378" s="35"/>
      <c r="AC378" s="624"/>
      <c r="AH378" s="624"/>
      <c r="AJ378" s="624"/>
      <c r="AL378" s="624"/>
      <c r="AN378" s="624"/>
      <c r="AQ378" s="624"/>
      <c r="AT378" s="624"/>
      <c r="AY378" s="624"/>
      <c r="BA378" s="624"/>
      <c r="BC378" s="624"/>
      <c r="BE378" s="624"/>
      <c r="BI378" s="624"/>
      <c r="BK378" s="624"/>
      <c r="BM378" s="624"/>
      <c r="BO378" s="624"/>
      <c r="BQ378" s="624"/>
      <c r="BS378" s="624"/>
    </row>
    <row r="379" spans="1:71" s="167" customFormat="1" x14ac:dyDescent="0.2">
      <c r="A379" s="905"/>
      <c r="B379" s="33"/>
      <c r="C379" s="33"/>
      <c r="D379" s="33"/>
      <c r="E379" s="33"/>
      <c r="J379" s="33"/>
      <c r="K379" s="33"/>
      <c r="L379" s="906"/>
      <c r="M379" s="33"/>
      <c r="N379" s="33"/>
      <c r="O379" s="33"/>
      <c r="P379" s="33"/>
      <c r="Q379" s="33"/>
      <c r="R379" s="33"/>
      <c r="S379" s="33"/>
      <c r="T379" s="33"/>
      <c r="U379" s="907"/>
      <c r="V379" s="35"/>
      <c r="W379" s="35"/>
      <c r="X379" s="35"/>
      <c r="AC379" s="624"/>
      <c r="AH379" s="624"/>
      <c r="AJ379" s="624"/>
      <c r="AL379" s="624"/>
      <c r="AN379" s="624"/>
      <c r="AQ379" s="624"/>
      <c r="AT379" s="624"/>
      <c r="AY379" s="624"/>
      <c r="BA379" s="624"/>
      <c r="BC379" s="624"/>
      <c r="BE379" s="624"/>
      <c r="BI379" s="624"/>
      <c r="BK379" s="624"/>
      <c r="BM379" s="624"/>
      <c r="BO379" s="624"/>
      <c r="BQ379" s="624"/>
      <c r="BS379" s="624"/>
    </row>
    <row r="380" spans="1:71" s="167" customFormat="1" x14ac:dyDescent="0.2">
      <c r="A380" s="905"/>
      <c r="B380" s="33"/>
      <c r="C380" s="33"/>
      <c r="D380" s="33"/>
      <c r="E380" s="33"/>
      <c r="J380" s="33"/>
      <c r="K380" s="33"/>
      <c r="L380" s="906"/>
      <c r="M380" s="33"/>
      <c r="N380" s="33"/>
      <c r="O380" s="33"/>
      <c r="P380" s="33"/>
      <c r="Q380" s="33"/>
      <c r="R380" s="33"/>
      <c r="S380" s="33"/>
      <c r="T380" s="33"/>
      <c r="U380" s="907"/>
      <c r="V380" s="35"/>
      <c r="W380" s="35"/>
      <c r="X380" s="35"/>
      <c r="AC380" s="624"/>
      <c r="AH380" s="624"/>
      <c r="AJ380" s="624"/>
      <c r="AL380" s="624"/>
      <c r="AN380" s="624"/>
      <c r="AQ380" s="624"/>
      <c r="AT380" s="624"/>
      <c r="AY380" s="624"/>
      <c r="BA380" s="624"/>
      <c r="BC380" s="624"/>
      <c r="BE380" s="624"/>
      <c r="BI380" s="624"/>
      <c r="BK380" s="624"/>
      <c r="BM380" s="624"/>
      <c r="BO380" s="624"/>
      <c r="BQ380" s="624"/>
      <c r="BS380" s="624"/>
    </row>
    <row r="381" spans="1:71" s="167" customFormat="1" x14ac:dyDescent="0.2">
      <c r="A381" s="905"/>
      <c r="B381" s="33"/>
      <c r="C381" s="33"/>
      <c r="D381" s="33"/>
      <c r="E381" s="33"/>
      <c r="J381" s="33"/>
      <c r="K381" s="33"/>
      <c r="L381" s="906"/>
      <c r="M381" s="33"/>
      <c r="N381" s="33"/>
      <c r="O381" s="33"/>
      <c r="P381" s="33"/>
      <c r="Q381" s="33"/>
      <c r="R381" s="33"/>
      <c r="S381" s="33"/>
      <c r="T381" s="33"/>
      <c r="U381" s="907"/>
      <c r="V381" s="35"/>
      <c r="W381" s="35"/>
      <c r="X381" s="35"/>
      <c r="AC381" s="624"/>
      <c r="AH381" s="624"/>
      <c r="AJ381" s="624"/>
      <c r="AL381" s="624"/>
      <c r="AN381" s="624"/>
      <c r="AQ381" s="624"/>
      <c r="AT381" s="624"/>
      <c r="AY381" s="624"/>
      <c r="BA381" s="624"/>
      <c r="BC381" s="624"/>
      <c r="BE381" s="624"/>
      <c r="BI381" s="624"/>
      <c r="BK381" s="624"/>
      <c r="BM381" s="624"/>
      <c r="BO381" s="624"/>
      <c r="BQ381" s="624"/>
      <c r="BS381" s="624"/>
    </row>
    <row r="382" spans="1:71" s="167" customFormat="1" x14ac:dyDescent="0.2">
      <c r="A382" s="905"/>
      <c r="B382" s="33"/>
      <c r="C382" s="33"/>
      <c r="D382" s="33"/>
      <c r="E382" s="33"/>
      <c r="J382" s="33"/>
      <c r="K382" s="33"/>
      <c r="L382" s="906"/>
      <c r="M382" s="33"/>
      <c r="N382" s="33"/>
      <c r="O382" s="33"/>
      <c r="P382" s="33"/>
      <c r="Q382" s="33"/>
      <c r="R382" s="33"/>
      <c r="S382" s="33"/>
      <c r="T382" s="33"/>
      <c r="U382" s="907"/>
      <c r="V382" s="35"/>
      <c r="W382" s="35"/>
      <c r="X382" s="35"/>
      <c r="AC382" s="624"/>
      <c r="AH382" s="624"/>
      <c r="AJ382" s="624"/>
      <c r="AL382" s="624"/>
      <c r="AN382" s="624"/>
      <c r="AQ382" s="624"/>
      <c r="AT382" s="624"/>
      <c r="AY382" s="624"/>
      <c r="BA382" s="624"/>
      <c r="BC382" s="624"/>
      <c r="BE382" s="624"/>
      <c r="BI382" s="624"/>
      <c r="BK382" s="624"/>
      <c r="BM382" s="624"/>
      <c r="BO382" s="624"/>
      <c r="BQ382" s="624"/>
      <c r="BS382" s="624"/>
    </row>
    <row r="383" spans="1:71" s="167" customFormat="1" x14ac:dyDescent="0.2">
      <c r="A383" s="905"/>
      <c r="B383" s="33"/>
      <c r="C383" s="33"/>
      <c r="D383" s="33"/>
      <c r="E383" s="33"/>
      <c r="J383" s="33"/>
      <c r="K383" s="33"/>
      <c r="L383" s="906"/>
      <c r="M383" s="33"/>
      <c r="N383" s="33"/>
      <c r="O383" s="33"/>
      <c r="P383" s="33"/>
      <c r="Q383" s="33"/>
      <c r="R383" s="33"/>
      <c r="S383" s="33"/>
      <c r="T383" s="33"/>
      <c r="U383" s="907"/>
      <c r="V383" s="35"/>
      <c r="W383" s="35"/>
      <c r="X383" s="35"/>
      <c r="AC383" s="624"/>
      <c r="AH383" s="624"/>
      <c r="AJ383" s="624"/>
      <c r="AL383" s="624"/>
      <c r="AN383" s="624"/>
      <c r="AQ383" s="624"/>
      <c r="AT383" s="624"/>
      <c r="AY383" s="624"/>
      <c r="BA383" s="624"/>
      <c r="BC383" s="624"/>
      <c r="BE383" s="624"/>
      <c r="BI383" s="624"/>
      <c r="BK383" s="624"/>
      <c r="BM383" s="624"/>
      <c r="BO383" s="624"/>
      <c r="BQ383" s="624"/>
      <c r="BS383" s="624"/>
    </row>
    <row r="384" spans="1:71" s="167" customFormat="1" x14ac:dyDescent="0.2">
      <c r="A384" s="905"/>
      <c r="B384" s="33"/>
      <c r="C384" s="33"/>
      <c r="D384" s="33"/>
      <c r="E384" s="33"/>
      <c r="J384" s="33"/>
      <c r="K384" s="33"/>
      <c r="L384" s="906"/>
      <c r="M384" s="33"/>
      <c r="N384" s="33"/>
      <c r="O384" s="33"/>
      <c r="P384" s="33"/>
      <c r="Q384" s="33"/>
      <c r="R384" s="33"/>
      <c r="S384" s="33"/>
      <c r="T384" s="33"/>
      <c r="U384" s="907"/>
      <c r="V384" s="35"/>
      <c r="W384" s="35"/>
      <c r="X384" s="35"/>
      <c r="AC384" s="624"/>
      <c r="AH384" s="624"/>
      <c r="AJ384" s="624"/>
      <c r="AL384" s="624"/>
      <c r="AN384" s="624"/>
      <c r="AQ384" s="624"/>
      <c r="AT384" s="624"/>
      <c r="AY384" s="624"/>
      <c r="BA384" s="624"/>
      <c r="BC384" s="624"/>
      <c r="BE384" s="624"/>
      <c r="BI384" s="624"/>
      <c r="BK384" s="624"/>
      <c r="BM384" s="624"/>
      <c r="BO384" s="624"/>
      <c r="BQ384" s="624"/>
      <c r="BS384" s="624"/>
    </row>
    <row r="385" spans="1:71" s="167" customFormat="1" x14ac:dyDescent="0.2">
      <c r="A385" s="905"/>
      <c r="B385" s="33"/>
      <c r="C385" s="33"/>
      <c r="D385" s="33"/>
      <c r="E385" s="33"/>
      <c r="J385" s="33"/>
      <c r="K385" s="33"/>
      <c r="L385" s="906"/>
      <c r="M385" s="33"/>
      <c r="N385" s="33"/>
      <c r="O385" s="33"/>
      <c r="P385" s="33"/>
      <c r="Q385" s="33"/>
      <c r="R385" s="33"/>
      <c r="S385" s="33"/>
      <c r="T385" s="33"/>
      <c r="U385" s="907"/>
      <c r="V385" s="35"/>
      <c r="W385" s="35"/>
      <c r="X385" s="35"/>
      <c r="AC385" s="624"/>
      <c r="AH385" s="624"/>
      <c r="AJ385" s="624"/>
      <c r="AL385" s="624"/>
      <c r="AN385" s="624"/>
      <c r="AQ385" s="624"/>
      <c r="AT385" s="624"/>
      <c r="AY385" s="624"/>
      <c r="BA385" s="624"/>
      <c r="BC385" s="624"/>
      <c r="BE385" s="624"/>
      <c r="BI385" s="624"/>
      <c r="BK385" s="624"/>
      <c r="BM385" s="624"/>
      <c r="BO385" s="624"/>
      <c r="BQ385" s="624"/>
      <c r="BS385" s="624"/>
    </row>
    <row r="386" spans="1:71" s="167" customFormat="1" x14ac:dyDescent="0.2">
      <c r="A386" s="905"/>
      <c r="B386" s="33"/>
      <c r="C386" s="33"/>
      <c r="D386" s="33"/>
      <c r="E386" s="33"/>
      <c r="J386" s="33"/>
      <c r="K386" s="33"/>
      <c r="L386" s="906"/>
      <c r="M386" s="33"/>
      <c r="N386" s="33"/>
      <c r="O386" s="33"/>
      <c r="P386" s="33"/>
      <c r="Q386" s="33"/>
      <c r="R386" s="33"/>
      <c r="S386" s="33"/>
      <c r="T386" s="33"/>
      <c r="U386" s="907"/>
      <c r="V386" s="35"/>
      <c r="W386" s="35"/>
      <c r="X386" s="35"/>
      <c r="AC386" s="624"/>
      <c r="AH386" s="624"/>
      <c r="AJ386" s="624"/>
      <c r="AL386" s="624"/>
      <c r="AN386" s="624"/>
      <c r="AQ386" s="624"/>
      <c r="AT386" s="624"/>
      <c r="AY386" s="624"/>
      <c r="BA386" s="624"/>
      <c r="BC386" s="624"/>
      <c r="BE386" s="624"/>
      <c r="BI386" s="624"/>
      <c r="BK386" s="624"/>
      <c r="BM386" s="624"/>
      <c r="BO386" s="624"/>
      <c r="BQ386" s="624"/>
      <c r="BS386" s="624"/>
    </row>
    <row r="387" spans="1:71" s="167" customFormat="1" x14ac:dyDescent="0.2">
      <c r="A387" s="905"/>
      <c r="B387" s="33"/>
      <c r="C387" s="33"/>
      <c r="D387" s="33"/>
      <c r="E387" s="33"/>
      <c r="J387" s="33"/>
      <c r="K387" s="33"/>
      <c r="L387" s="906"/>
      <c r="M387" s="33"/>
      <c r="N387" s="33"/>
      <c r="O387" s="33"/>
      <c r="P387" s="33"/>
      <c r="Q387" s="33"/>
      <c r="R387" s="33"/>
      <c r="S387" s="33"/>
      <c r="T387" s="33"/>
      <c r="U387" s="907"/>
      <c r="V387" s="35"/>
      <c r="W387" s="35"/>
      <c r="X387" s="35"/>
      <c r="AC387" s="624"/>
      <c r="AH387" s="624"/>
      <c r="AJ387" s="624"/>
      <c r="AL387" s="624"/>
      <c r="AN387" s="624"/>
      <c r="AQ387" s="624"/>
      <c r="AT387" s="624"/>
      <c r="AY387" s="624"/>
      <c r="BA387" s="624"/>
      <c r="BC387" s="624"/>
      <c r="BE387" s="624"/>
      <c r="BI387" s="624"/>
      <c r="BK387" s="624"/>
      <c r="BM387" s="624"/>
      <c r="BO387" s="624"/>
      <c r="BQ387" s="624"/>
      <c r="BS387" s="624"/>
    </row>
    <row r="388" spans="1:71" s="167" customFormat="1" x14ac:dyDescent="0.2">
      <c r="A388" s="905"/>
      <c r="B388" s="33"/>
      <c r="C388" s="33"/>
      <c r="D388" s="33"/>
      <c r="E388" s="33"/>
      <c r="J388" s="33"/>
      <c r="K388" s="33"/>
      <c r="L388" s="906"/>
      <c r="M388" s="33"/>
      <c r="N388" s="33"/>
      <c r="O388" s="33"/>
      <c r="P388" s="33"/>
      <c r="Q388" s="33"/>
      <c r="R388" s="33"/>
      <c r="S388" s="33"/>
      <c r="T388" s="33"/>
      <c r="U388" s="907"/>
      <c r="V388" s="35"/>
      <c r="W388" s="35"/>
      <c r="X388" s="35"/>
      <c r="AC388" s="624"/>
      <c r="AH388" s="624"/>
      <c r="AJ388" s="624"/>
      <c r="AL388" s="624"/>
      <c r="AN388" s="624"/>
      <c r="AQ388" s="624"/>
      <c r="AT388" s="624"/>
      <c r="AY388" s="624"/>
      <c r="BA388" s="624"/>
      <c r="BC388" s="624"/>
      <c r="BE388" s="624"/>
      <c r="BI388" s="624"/>
      <c r="BK388" s="624"/>
      <c r="BM388" s="624"/>
      <c r="BO388" s="624"/>
      <c r="BQ388" s="624"/>
      <c r="BS388" s="624"/>
    </row>
    <row r="389" spans="1:71" s="167" customFormat="1" x14ac:dyDescent="0.2">
      <c r="A389" s="905"/>
      <c r="B389" s="33"/>
      <c r="C389" s="33"/>
      <c r="D389" s="33"/>
      <c r="E389" s="33"/>
      <c r="J389" s="33"/>
      <c r="K389" s="33"/>
      <c r="L389" s="906"/>
      <c r="M389" s="33"/>
      <c r="N389" s="33"/>
      <c r="O389" s="33"/>
      <c r="P389" s="33"/>
      <c r="Q389" s="33"/>
      <c r="R389" s="33"/>
      <c r="S389" s="33"/>
      <c r="T389" s="33"/>
      <c r="U389" s="907"/>
      <c r="V389" s="35"/>
      <c r="W389" s="35"/>
      <c r="X389" s="35"/>
      <c r="AC389" s="624"/>
      <c r="AH389" s="624"/>
      <c r="AJ389" s="624"/>
      <c r="AL389" s="624"/>
      <c r="AN389" s="624"/>
      <c r="AQ389" s="624"/>
      <c r="AT389" s="624"/>
      <c r="AY389" s="624"/>
      <c r="BA389" s="624"/>
      <c r="BC389" s="624"/>
      <c r="BE389" s="624"/>
      <c r="BI389" s="624"/>
      <c r="BK389" s="624"/>
      <c r="BM389" s="624"/>
      <c r="BO389" s="624"/>
      <c r="BQ389" s="624"/>
      <c r="BS389" s="624"/>
    </row>
    <row r="390" spans="1:71" s="167" customFormat="1" x14ac:dyDescent="0.2">
      <c r="A390" s="905"/>
      <c r="B390" s="33"/>
      <c r="C390" s="33"/>
      <c r="D390" s="33"/>
      <c r="E390" s="33"/>
      <c r="J390" s="33"/>
      <c r="K390" s="33"/>
      <c r="L390" s="906"/>
      <c r="M390" s="33"/>
      <c r="N390" s="33"/>
      <c r="O390" s="33"/>
      <c r="P390" s="33"/>
      <c r="Q390" s="33"/>
      <c r="R390" s="33"/>
      <c r="S390" s="33"/>
      <c r="T390" s="33"/>
      <c r="U390" s="907"/>
      <c r="V390" s="35"/>
      <c r="W390" s="35"/>
      <c r="X390" s="35"/>
      <c r="AC390" s="624"/>
      <c r="AH390" s="624"/>
      <c r="AJ390" s="624"/>
      <c r="AL390" s="624"/>
      <c r="AN390" s="624"/>
      <c r="AQ390" s="624"/>
      <c r="AT390" s="624"/>
      <c r="AY390" s="624"/>
      <c r="BA390" s="624"/>
      <c r="BC390" s="624"/>
      <c r="BE390" s="624"/>
      <c r="BI390" s="624"/>
      <c r="BK390" s="624"/>
      <c r="BM390" s="624"/>
      <c r="BO390" s="624"/>
      <c r="BQ390" s="624"/>
      <c r="BS390" s="624"/>
    </row>
    <row r="391" spans="1:71" s="167" customFormat="1" x14ac:dyDescent="0.2">
      <c r="A391" s="905"/>
      <c r="B391" s="33"/>
      <c r="C391" s="33"/>
      <c r="D391" s="33"/>
      <c r="E391" s="33"/>
      <c r="J391" s="33"/>
      <c r="K391" s="33"/>
      <c r="L391" s="906"/>
      <c r="M391" s="33"/>
      <c r="N391" s="33"/>
      <c r="O391" s="33"/>
      <c r="P391" s="33"/>
      <c r="Q391" s="33"/>
      <c r="R391" s="33"/>
      <c r="S391" s="33"/>
      <c r="T391" s="33"/>
      <c r="U391" s="907"/>
      <c r="V391" s="35"/>
      <c r="W391" s="35"/>
      <c r="X391" s="35"/>
      <c r="AC391" s="624"/>
      <c r="AH391" s="624"/>
      <c r="AJ391" s="624"/>
      <c r="AL391" s="624"/>
      <c r="AN391" s="624"/>
      <c r="AQ391" s="624"/>
      <c r="AT391" s="624"/>
      <c r="AY391" s="624"/>
      <c r="BA391" s="624"/>
      <c r="BC391" s="624"/>
      <c r="BE391" s="624"/>
      <c r="BI391" s="624"/>
      <c r="BK391" s="624"/>
      <c r="BM391" s="624"/>
      <c r="BO391" s="624"/>
      <c r="BQ391" s="624"/>
      <c r="BS391" s="624"/>
    </row>
    <row r="392" spans="1:71" s="167" customFormat="1" x14ac:dyDescent="0.2">
      <c r="A392" s="905"/>
      <c r="B392" s="33"/>
      <c r="C392" s="33"/>
      <c r="D392" s="33"/>
      <c r="E392" s="33"/>
      <c r="J392" s="33"/>
      <c r="K392" s="33"/>
      <c r="L392" s="906"/>
      <c r="M392" s="33"/>
      <c r="N392" s="33"/>
      <c r="O392" s="33"/>
      <c r="P392" s="33"/>
      <c r="Q392" s="33"/>
      <c r="R392" s="33"/>
      <c r="S392" s="33"/>
      <c r="T392" s="33"/>
      <c r="U392" s="907"/>
      <c r="V392" s="35"/>
      <c r="W392" s="35"/>
      <c r="X392" s="35"/>
      <c r="AC392" s="624"/>
      <c r="AH392" s="624"/>
      <c r="AJ392" s="624"/>
      <c r="AL392" s="624"/>
      <c r="AN392" s="624"/>
      <c r="AQ392" s="624"/>
      <c r="AT392" s="624"/>
      <c r="AY392" s="624"/>
      <c r="BA392" s="624"/>
      <c r="BC392" s="624"/>
      <c r="BE392" s="624"/>
      <c r="BI392" s="624"/>
      <c r="BK392" s="624"/>
      <c r="BM392" s="624"/>
      <c r="BO392" s="624"/>
      <c r="BQ392" s="624"/>
      <c r="BS392" s="624"/>
    </row>
    <row r="393" spans="1:71" s="167" customFormat="1" x14ac:dyDescent="0.2">
      <c r="A393" s="905"/>
      <c r="B393" s="33"/>
      <c r="C393" s="33"/>
      <c r="D393" s="33"/>
      <c r="E393" s="33"/>
      <c r="J393" s="33"/>
      <c r="K393" s="33"/>
      <c r="L393" s="906"/>
      <c r="M393" s="33"/>
      <c r="N393" s="33"/>
      <c r="O393" s="33"/>
      <c r="P393" s="33"/>
      <c r="Q393" s="33"/>
      <c r="R393" s="33"/>
      <c r="S393" s="33"/>
      <c r="T393" s="33"/>
      <c r="U393" s="907"/>
      <c r="V393" s="35"/>
      <c r="W393" s="35"/>
      <c r="X393" s="35"/>
      <c r="AC393" s="624"/>
      <c r="AH393" s="624"/>
      <c r="AJ393" s="624"/>
      <c r="AL393" s="624"/>
      <c r="AN393" s="624"/>
      <c r="AQ393" s="624"/>
      <c r="AT393" s="624"/>
      <c r="AY393" s="624"/>
      <c r="BA393" s="624"/>
      <c r="BC393" s="624"/>
      <c r="BE393" s="624"/>
      <c r="BI393" s="624"/>
      <c r="BK393" s="624"/>
      <c r="BM393" s="624"/>
      <c r="BO393" s="624"/>
      <c r="BQ393" s="624"/>
      <c r="BS393" s="624"/>
    </row>
    <row r="394" spans="1:71" s="167" customFormat="1" x14ac:dyDescent="0.2">
      <c r="A394" s="905"/>
      <c r="B394" s="33"/>
      <c r="C394" s="33"/>
      <c r="D394" s="33"/>
      <c r="E394" s="33"/>
      <c r="J394" s="33"/>
      <c r="K394" s="33"/>
      <c r="L394" s="906"/>
      <c r="M394" s="33"/>
      <c r="N394" s="33"/>
      <c r="O394" s="33"/>
      <c r="P394" s="33"/>
      <c r="Q394" s="33"/>
      <c r="R394" s="33"/>
      <c r="S394" s="33"/>
      <c r="T394" s="33"/>
      <c r="U394" s="907"/>
      <c r="V394" s="35"/>
      <c r="W394" s="35"/>
      <c r="X394" s="35"/>
      <c r="AC394" s="624"/>
      <c r="AH394" s="624"/>
      <c r="AJ394" s="624"/>
      <c r="AL394" s="624"/>
      <c r="AN394" s="624"/>
      <c r="AQ394" s="624"/>
      <c r="AT394" s="624"/>
      <c r="AY394" s="624"/>
      <c r="BA394" s="624"/>
      <c r="BC394" s="624"/>
      <c r="BE394" s="624"/>
      <c r="BI394" s="624"/>
      <c r="BK394" s="624"/>
      <c r="BM394" s="624"/>
      <c r="BO394" s="624"/>
      <c r="BQ394" s="624"/>
      <c r="BS394" s="624"/>
    </row>
    <row r="395" spans="1:71" s="167" customFormat="1" x14ac:dyDescent="0.2">
      <c r="A395" s="905"/>
      <c r="B395" s="33"/>
      <c r="C395" s="33"/>
      <c r="D395" s="33"/>
      <c r="E395" s="33"/>
      <c r="J395" s="33"/>
      <c r="K395" s="33"/>
      <c r="L395" s="906"/>
      <c r="M395" s="33"/>
      <c r="N395" s="33"/>
      <c r="O395" s="33"/>
      <c r="P395" s="33"/>
      <c r="Q395" s="33"/>
      <c r="R395" s="33"/>
      <c r="S395" s="33"/>
      <c r="T395" s="33"/>
      <c r="U395" s="907"/>
      <c r="V395" s="35"/>
      <c r="W395" s="35"/>
      <c r="X395" s="35"/>
      <c r="AC395" s="624"/>
      <c r="AH395" s="624"/>
      <c r="AJ395" s="624"/>
      <c r="AL395" s="624"/>
      <c r="AN395" s="624"/>
      <c r="AQ395" s="624"/>
      <c r="AT395" s="624"/>
      <c r="AY395" s="624"/>
      <c r="BA395" s="624"/>
      <c r="BC395" s="624"/>
      <c r="BE395" s="624"/>
      <c r="BI395" s="624"/>
      <c r="BK395" s="624"/>
      <c r="BM395" s="624"/>
      <c r="BO395" s="624"/>
      <c r="BQ395" s="624"/>
      <c r="BS395" s="624"/>
    </row>
    <row r="396" spans="1:71" s="167" customFormat="1" x14ac:dyDescent="0.2">
      <c r="A396" s="905"/>
      <c r="B396" s="33"/>
      <c r="C396" s="33"/>
      <c r="D396" s="33"/>
      <c r="E396" s="33"/>
      <c r="J396" s="33"/>
      <c r="K396" s="33"/>
      <c r="L396" s="906"/>
      <c r="M396" s="33"/>
      <c r="N396" s="33"/>
      <c r="O396" s="33"/>
      <c r="P396" s="33"/>
      <c r="Q396" s="33"/>
      <c r="R396" s="33"/>
      <c r="S396" s="33"/>
      <c r="T396" s="33"/>
      <c r="U396" s="907"/>
      <c r="V396" s="35"/>
      <c r="W396" s="35"/>
      <c r="X396" s="35"/>
      <c r="AC396" s="624"/>
      <c r="AH396" s="624"/>
      <c r="AJ396" s="624"/>
      <c r="AL396" s="624"/>
      <c r="AN396" s="624"/>
      <c r="AQ396" s="624"/>
      <c r="AT396" s="624"/>
      <c r="AY396" s="624"/>
      <c r="BA396" s="624"/>
      <c r="BC396" s="624"/>
      <c r="BE396" s="624"/>
      <c r="BI396" s="624"/>
      <c r="BK396" s="624"/>
      <c r="BM396" s="624"/>
      <c r="BO396" s="624"/>
      <c r="BQ396" s="624"/>
      <c r="BS396" s="624"/>
    </row>
    <row r="397" spans="1:71" s="167" customFormat="1" x14ac:dyDescent="0.2">
      <c r="A397" s="905"/>
      <c r="B397" s="33"/>
      <c r="C397" s="33"/>
      <c r="D397" s="33"/>
      <c r="E397" s="33"/>
      <c r="J397" s="33"/>
      <c r="K397" s="33"/>
      <c r="L397" s="906"/>
      <c r="M397" s="33"/>
      <c r="N397" s="33"/>
      <c r="O397" s="33"/>
      <c r="P397" s="33"/>
      <c r="Q397" s="33"/>
      <c r="R397" s="33"/>
      <c r="S397" s="33"/>
      <c r="T397" s="33"/>
      <c r="U397" s="907"/>
      <c r="V397" s="35"/>
      <c r="W397" s="35"/>
      <c r="X397" s="35"/>
      <c r="AC397" s="624"/>
      <c r="AH397" s="624"/>
      <c r="AJ397" s="624"/>
      <c r="AL397" s="624"/>
      <c r="AN397" s="624"/>
      <c r="AQ397" s="624"/>
      <c r="AT397" s="624"/>
      <c r="AY397" s="624"/>
      <c r="BA397" s="624"/>
      <c r="BC397" s="624"/>
      <c r="BE397" s="624"/>
      <c r="BI397" s="624"/>
      <c r="BK397" s="624"/>
      <c r="BM397" s="624"/>
      <c r="BO397" s="624"/>
      <c r="BQ397" s="624"/>
      <c r="BS397" s="624"/>
    </row>
    <row r="398" spans="1:71" s="167" customFormat="1" x14ac:dyDescent="0.2">
      <c r="A398" s="905"/>
      <c r="B398" s="33"/>
      <c r="C398" s="33"/>
      <c r="D398" s="33"/>
      <c r="E398" s="33"/>
      <c r="J398" s="33"/>
      <c r="K398" s="33"/>
      <c r="L398" s="906"/>
      <c r="M398" s="33"/>
      <c r="N398" s="33"/>
      <c r="O398" s="33"/>
      <c r="P398" s="33"/>
      <c r="Q398" s="33"/>
      <c r="R398" s="33"/>
      <c r="S398" s="33"/>
      <c r="T398" s="33"/>
      <c r="U398" s="907"/>
      <c r="V398" s="35"/>
      <c r="W398" s="35"/>
      <c r="X398" s="35"/>
      <c r="AC398" s="624"/>
      <c r="AH398" s="624"/>
      <c r="AJ398" s="624"/>
      <c r="AL398" s="624"/>
      <c r="AN398" s="624"/>
      <c r="AQ398" s="624"/>
      <c r="AT398" s="624"/>
      <c r="AY398" s="624"/>
      <c r="BA398" s="624"/>
      <c r="BC398" s="624"/>
      <c r="BE398" s="624"/>
      <c r="BI398" s="624"/>
      <c r="BK398" s="624"/>
      <c r="BM398" s="624"/>
      <c r="BO398" s="624"/>
      <c r="BQ398" s="624"/>
      <c r="BS398" s="624"/>
    </row>
    <row r="399" spans="1:71" s="167" customFormat="1" x14ac:dyDescent="0.2">
      <c r="A399" s="905"/>
      <c r="B399" s="33"/>
      <c r="C399" s="33"/>
      <c r="D399" s="33"/>
      <c r="E399" s="33"/>
      <c r="J399" s="33"/>
      <c r="K399" s="33"/>
      <c r="L399" s="906"/>
      <c r="M399" s="33"/>
      <c r="N399" s="33"/>
      <c r="O399" s="33"/>
      <c r="P399" s="33"/>
      <c r="Q399" s="33"/>
      <c r="R399" s="33"/>
      <c r="S399" s="33"/>
      <c r="T399" s="33"/>
      <c r="U399" s="907"/>
      <c r="V399" s="35"/>
      <c r="W399" s="35"/>
      <c r="X399" s="35"/>
      <c r="AC399" s="624"/>
      <c r="AH399" s="624"/>
      <c r="AJ399" s="624"/>
      <c r="AL399" s="624"/>
      <c r="AN399" s="624"/>
      <c r="AQ399" s="624"/>
      <c r="AT399" s="624"/>
      <c r="AY399" s="624"/>
      <c r="BA399" s="624"/>
      <c r="BC399" s="624"/>
      <c r="BE399" s="624"/>
      <c r="BI399" s="624"/>
      <c r="BK399" s="624"/>
      <c r="BM399" s="624"/>
      <c r="BO399" s="624"/>
      <c r="BQ399" s="624"/>
      <c r="BS399" s="624"/>
    </row>
    <row r="400" spans="1:71" s="167" customFormat="1" x14ac:dyDescent="0.2">
      <c r="A400" s="905"/>
      <c r="B400" s="33"/>
      <c r="C400" s="33"/>
      <c r="D400" s="33"/>
      <c r="E400" s="33"/>
      <c r="J400" s="33"/>
      <c r="K400" s="33"/>
      <c r="L400" s="906"/>
      <c r="M400" s="33"/>
      <c r="N400" s="33"/>
      <c r="O400" s="33"/>
      <c r="P400" s="33"/>
      <c r="Q400" s="33"/>
      <c r="R400" s="33"/>
      <c r="S400" s="33"/>
      <c r="T400" s="33"/>
      <c r="U400" s="907"/>
      <c r="V400" s="35"/>
      <c r="W400" s="35"/>
      <c r="X400" s="35"/>
      <c r="AC400" s="624"/>
      <c r="AH400" s="624"/>
      <c r="AJ400" s="624"/>
      <c r="AL400" s="624"/>
      <c r="AN400" s="624"/>
      <c r="AQ400" s="624"/>
      <c r="AT400" s="624"/>
      <c r="AY400" s="624"/>
      <c r="BA400" s="624"/>
      <c r="BC400" s="624"/>
      <c r="BE400" s="624"/>
      <c r="BI400" s="624"/>
      <c r="BK400" s="624"/>
      <c r="BM400" s="624"/>
      <c r="BO400" s="624"/>
      <c r="BQ400" s="624"/>
      <c r="BS400" s="624"/>
    </row>
    <row r="401" spans="1:71" s="167" customFormat="1" x14ac:dyDescent="0.2">
      <c r="A401" s="905"/>
      <c r="B401" s="33"/>
      <c r="C401" s="33"/>
      <c r="D401" s="33"/>
      <c r="E401" s="33"/>
      <c r="J401" s="33"/>
      <c r="K401" s="33"/>
      <c r="L401" s="906"/>
      <c r="M401" s="33"/>
      <c r="N401" s="33"/>
      <c r="O401" s="33"/>
      <c r="P401" s="33"/>
      <c r="Q401" s="33"/>
      <c r="R401" s="33"/>
      <c r="S401" s="33"/>
      <c r="T401" s="33"/>
      <c r="U401" s="907"/>
      <c r="V401" s="35"/>
      <c r="W401" s="35"/>
      <c r="X401" s="35"/>
      <c r="AC401" s="624"/>
      <c r="AH401" s="624"/>
      <c r="AJ401" s="624"/>
      <c r="AL401" s="624"/>
      <c r="AN401" s="624"/>
      <c r="AQ401" s="624"/>
      <c r="AT401" s="624"/>
      <c r="AY401" s="624"/>
      <c r="BA401" s="624"/>
      <c r="BC401" s="624"/>
      <c r="BE401" s="624"/>
      <c r="BI401" s="624"/>
      <c r="BK401" s="624"/>
      <c r="BM401" s="624"/>
      <c r="BO401" s="624"/>
      <c r="BQ401" s="624"/>
      <c r="BS401" s="624"/>
    </row>
    <row r="402" spans="1:71" s="167" customFormat="1" x14ac:dyDescent="0.2">
      <c r="A402" s="905"/>
      <c r="B402" s="33"/>
      <c r="C402" s="33"/>
      <c r="D402" s="33"/>
      <c r="E402" s="33"/>
      <c r="J402" s="33"/>
      <c r="K402" s="33"/>
      <c r="L402" s="906"/>
      <c r="M402" s="33"/>
      <c r="N402" s="33"/>
      <c r="O402" s="33"/>
      <c r="P402" s="33"/>
      <c r="Q402" s="33"/>
      <c r="R402" s="33"/>
      <c r="S402" s="33"/>
      <c r="T402" s="33"/>
      <c r="U402" s="907"/>
      <c r="V402" s="35"/>
      <c r="W402" s="35"/>
      <c r="X402" s="35"/>
      <c r="AC402" s="624"/>
      <c r="AH402" s="624"/>
      <c r="AJ402" s="624"/>
      <c r="AL402" s="624"/>
      <c r="AN402" s="624"/>
      <c r="AQ402" s="624"/>
      <c r="AT402" s="624"/>
      <c r="AY402" s="624"/>
      <c r="BA402" s="624"/>
      <c r="BC402" s="624"/>
      <c r="BE402" s="624"/>
      <c r="BI402" s="624"/>
      <c r="BK402" s="624"/>
      <c r="BM402" s="624"/>
      <c r="BO402" s="624"/>
      <c r="BQ402" s="624"/>
      <c r="BS402" s="624"/>
    </row>
    <row r="403" spans="1:71" s="167" customFormat="1" x14ac:dyDescent="0.2">
      <c r="A403" s="905"/>
      <c r="B403" s="33"/>
      <c r="C403" s="33"/>
      <c r="D403" s="33"/>
      <c r="E403" s="33"/>
      <c r="J403" s="33"/>
      <c r="K403" s="33"/>
      <c r="L403" s="906"/>
      <c r="M403" s="33"/>
      <c r="N403" s="33"/>
      <c r="O403" s="33"/>
      <c r="P403" s="33"/>
      <c r="Q403" s="33"/>
      <c r="R403" s="33"/>
      <c r="S403" s="33"/>
      <c r="T403" s="33"/>
      <c r="U403" s="907"/>
      <c r="V403" s="35"/>
      <c r="W403" s="35"/>
      <c r="X403" s="35"/>
      <c r="AC403" s="624"/>
      <c r="AH403" s="624"/>
      <c r="AJ403" s="624"/>
      <c r="AL403" s="624"/>
      <c r="AN403" s="624"/>
      <c r="AQ403" s="624"/>
      <c r="AT403" s="624"/>
      <c r="AY403" s="624"/>
      <c r="BA403" s="624"/>
      <c r="BC403" s="624"/>
      <c r="BE403" s="624"/>
      <c r="BI403" s="624"/>
      <c r="BK403" s="624"/>
      <c r="BM403" s="624"/>
      <c r="BO403" s="624"/>
      <c r="BQ403" s="624"/>
      <c r="BS403" s="624"/>
    </row>
    <row r="404" spans="1:71" s="167" customFormat="1" x14ac:dyDescent="0.2">
      <c r="A404" s="905"/>
      <c r="B404" s="33"/>
      <c r="C404" s="33"/>
      <c r="D404" s="33"/>
      <c r="E404" s="33"/>
      <c r="J404" s="33"/>
      <c r="K404" s="33"/>
      <c r="L404" s="906"/>
      <c r="M404" s="33"/>
      <c r="N404" s="33"/>
      <c r="O404" s="33"/>
      <c r="P404" s="33"/>
      <c r="Q404" s="33"/>
      <c r="R404" s="33"/>
      <c r="S404" s="33"/>
      <c r="T404" s="33"/>
      <c r="U404" s="907"/>
      <c r="V404" s="35"/>
      <c r="W404" s="35"/>
      <c r="X404" s="35"/>
      <c r="AC404" s="624"/>
      <c r="AH404" s="624"/>
      <c r="AJ404" s="624"/>
      <c r="AL404" s="624"/>
      <c r="AN404" s="624"/>
      <c r="AQ404" s="624"/>
      <c r="AT404" s="624"/>
      <c r="AY404" s="624"/>
      <c r="BA404" s="624"/>
      <c r="BC404" s="624"/>
      <c r="BE404" s="624"/>
      <c r="BI404" s="624"/>
      <c r="BK404" s="624"/>
      <c r="BM404" s="624"/>
      <c r="BO404" s="624"/>
      <c r="BQ404" s="624"/>
      <c r="BS404" s="624"/>
    </row>
    <row r="405" spans="1:71" s="167" customFormat="1" x14ac:dyDescent="0.2">
      <c r="A405" s="905"/>
      <c r="B405" s="33"/>
      <c r="C405" s="33"/>
      <c r="D405" s="33"/>
      <c r="E405" s="33"/>
      <c r="J405" s="33"/>
      <c r="K405" s="33"/>
      <c r="L405" s="906"/>
      <c r="M405" s="33"/>
      <c r="N405" s="33"/>
      <c r="O405" s="33"/>
      <c r="P405" s="33"/>
      <c r="Q405" s="33"/>
      <c r="R405" s="33"/>
      <c r="S405" s="33"/>
      <c r="T405" s="33"/>
      <c r="U405" s="907"/>
      <c r="V405" s="35"/>
      <c r="W405" s="35"/>
      <c r="X405" s="35"/>
      <c r="AC405" s="624"/>
      <c r="AH405" s="624"/>
      <c r="AJ405" s="624"/>
      <c r="AL405" s="624"/>
      <c r="AN405" s="624"/>
      <c r="AQ405" s="624"/>
      <c r="AT405" s="624"/>
      <c r="AY405" s="624"/>
      <c r="BA405" s="624"/>
      <c r="BC405" s="624"/>
      <c r="BE405" s="624"/>
      <c r="BI405" s="624"/>
      <c r="BK405" s="624"/>
      <c r="BM405" s="624"/>
      <c r="BO405" s="624"/>
      <c r="BQ405" s="624"/>
      <c r="BS405" s="624"/>
    </row>
    <row r="406" spans="1:71" s="167" customFormat="1" x14ac:dyDescent="0.2">
      <c r="A406" s="905"/>
      <c r="B406" s="33"/>
      <c r="C406" s="33"/>
      <c r="D406" s="33"/>
      <c r="E406" s="33"/>
      <c r="J406" s="33"/>
      <c r="K406" s="33"/>
      <c r="L406" s="906"/>
      <c r="M406" s="33"/>
      <c r="N406" s="33"/>
      <c r="O406" s="33"/>
      <c r="P406" s="33"/>
      <c r="Q406" s="33"/>
      <c r="R406" s="33"/>
      <c r="S406" s="33"/>
      <c r="T406" s="33"/>
      <c r="U406" s="907"/>
      <c r="V406" s="35"/>
      <c r="W406" s="35"/>
      <c r="X406" s="35"/>
      <c r="AC406" s="624"/>
      <c r="AH406" s="624"/>
      <c r="AJ406" s="624"/>
      <c r="AL406" s="624"/>
      <c r="AN406" s="624"/>
      <c r="AQ406" s="624"/>
      <c r="AT406" s="624"/>
      <c r="AY406" s="624"/>
      <c r="BA406" s="624"/>
      <c r="BC406" s="624"/>
      <c r="BE406" s="624"/>
      <c r="BI406" s="624"/>
      <c r="BK406" s="624"/>
      <c r="BM406" s="624"/>
      <c r="BO406" s="624"/>
      <c r="BQ406" s="624"/>
      <c r="BS406" s="624"/>
    </row>
    <row r="407" spans="1:71" s="167" customFormat="1" x14ac:dyDescent="0.2">
      <c r="A407" s="905"/>
      <c r="B407" s="33"/>
      <c r="C407" s="33"/>
      <c r="D407" s="33"/>
      <c r="E407" s="33"/>
      <c r="J407" s="33"/>
      <c r="K407" s="33"/>
      <c r="L407" s="906"/>
      <c r="M407" s="33"/>
      <c r="N407" s="33"/>
      <c r="O407" s="33"/>
      <c r="P407" s="33"/>
      <c r="Q407" s="33"/>
      <c r="R407" s="33"/>
      <c r="S407" s="33"/>
      <c r="T407" s="33"/>
      <c r="U407" s="907"/>
      <c r="V407" s="35"/>
      <c r="W407" s="35"/>
      <c r="X407" s="35"/>
      <c r="AC407" s="624"/>
      <c r="AH407" s="624"/>
      <c r="AJ407" s="624"/>
      <c r="AL407" s="624"/>
      <c r="AN407" s="624"/>
      <c r="AQ407" s="624"/>
      <c r="AT407" s="624"/>
      <c r="AY407" s="624"/>
      <c r="BA407" s="624"/>
      <c r="BC407" s="624"/>
      <c r="BE407" s="624"/>
      <c r="BI407" s="624"/>
      <c r="BK407" s="624"/>
      <c r="BM407" s="624"/>
      <c r="BO407" s="624"/>
      <c r="BQ407" s="624"/>
      <c r="BS407" s="624"/>
    </row>
    <row r="408" spans="1:71" s="167" customFormat="1" x14ac:dyDescent="0.2">
      <c r="A408" s="905"/>
      <c r="B408" s="33"/>
      <c r="C408" s="33"/>
      <c r="D408" s="33"/>
      <c r="E408" s="33"/>
      <c r="J408" s="33"/>
      <c r="K408" s="33"/>
      <c r="L408" s="906"/>
      <c r="M408" s="33"/>
      <c r="N408" s="33"/>
      <c r="O408" s="33"/>
      <c r="P408" s="33"/>
      <c r="Q408" s="33"/>
      <c r="R408" s="33"/>
      <c r="S408" s="33"/>
      <c r="T408" s="33"/>
      <c r="U408" s="907"/>
      <c r="V408" s="35"/>
      <c r="W408" s="35"/>
      <c r="X408" s="35"/>
      <c r="AC408" s="624"/>
      <c r="AH408" s="624"/>
      <c r="AJ408" s="624"/>
      <c r="AL408" s="624"/>
      <c r="AN408" s="624"/>
      <c r="AQ408" s="624"/>
      <c r="AT408" s="624"/>
      <c r="AY408" s="624"/>
      <c r="BA408" s="624"/>
      <c r="BC408" s="624"/>
      <c r="BE408" s="624"/>
      <c r="BI408" s="624"/>
      <c r="BK408" s="624"/>
      <c r="BM408" s="624"/>
      <c r="BO408" s="624"/>
      <c r="BQ408" s="624"/>
      <c r="BS408" s="624"/>
    </row>
    <row r="409" spans="1:71" s="167" customFormat="1" x14ac:dyDescent="0.2">
      <c r="A409" s="905"/>
      <c r="B409" s="33"/>
      <c r="C409" s="33"/>
      <c r="D409" s="33"/>
      <c r="E409" s="33"/>
      <c r="J409" s="33"/>
      <c r="K409" s="33"/>
      <c r="L409" s="906"/>
      <c r="M409" s="33"/>
      <c r="N409" s="33"/>
      <c r="O409" s="33"/>
      <c r="P409" s="33"/>
      <c r="Q409" s="33"/>
      <c r="R409" s="33"/>
      <c r="S409" s="33"/>
      <c r="T409" s="33"/>
      <c r="U409" s="907"/>
      <c r="V409" s="35"/>
      <c r="W409" s="35"/>
      <c r="X409" s="35"/>
      <c r="AC409" s="624"/>
      <c r="AH409" s="624"/>
      <c r="AJ409" s="624"/>
      <c r="AL409" s="624"/>
      <c r="AN409" s="624"/>
      <c r="AQ409" s="624"/>
      <c r="AT409" s="624"/>
      <c r="AY409" s="624"/>
      <c r="BA409" s="624"/>
      <c r="BC409" s="624"/>
      <c r="BE409" s="624"/>
      <c r="BI409" s="624"/>
      <c r="BK409" s="624"/>
      <c r="BM409" s="624"/>
      <c r="BO409" s="624"/>
      <c r="BQ409" s="624"/>
      <c r="BS409" s="624"/>
    </row>
    <row r="410" spans="1:71" s="167" customFormat="1" x14ac:dyDescent="0.2">
      <c r="A410" s="905"/>
      <c r="B410" s="33"/>
      <c r="C410" s="33"/>
      <c r="D410" s="33"/>
      <c r="E410" s="33"/>
      <c r="J410" s="33"/>
      <c r="K410" s="33"/>
      <c r="L410" s="906"/>
      <c r="M410" s="33"/>
      <c r="N410" s="33"/>
      <c r="O410" s="33"/>
      <c r="P410" s="33"/>
      <c r="Q410" s="33"/>
      <c r="R410" s="33"/>
      <c r="S410" s="33"/>
      <c r="T410" s="33"/>
      <c r="U410" s="907"/>
      <c r="V410" s="35"/>
      <c r="W410" s="35"/>
      <c r="X410" s="35"/>
      <c r="AC410" s="624"/>
      <c r="AH410" s="624"/>
      <c r="AJ410" s="624"/>
      <c r="AL410" s="624"/>
      <c r="AN410" s="624"/>
      <c r="AQ410" s="624"/>
      <c r="AT410" s="624"/>
      <c r="AY410" s="624"/>
      <c r="BA410" s="624"/>
      <c r="BC410" s="624"/>
      <c r="BE410" s="624"/>
      <c r="BI410" s="624"/>
      <c r="BK410" s="624"/>
      <c r="BM410" s="624"/>
      <c r="BO410" s="624"/>
      <c r="BQ410" s="624"/>
      <c r="BS410" s="624"/>
    </row>
    <row r="411" spans="1:71" s="167" customFormat="1" x14ac:dyDescent="0.2">
      <c r="A411" s="905"/>
      <c r="B411" s="33"/>
      <c r="C411" s="33"/>
      <c r="D411" s="33"/>
      <c r="E411" s="33"/>
      <c r="J411" s="33"/>
      <c r="K411" s="33"/>
      <c r="L411" s="906"/>
      <c r="M411" s="33"/>
      <c r="N411" s="33"/>
      <c r="O411" s="33"/>
      <c r="P411" s="33"/>
      <c r="Q411" s="33"/>
      <c r="R411" s="33"/>
      <c r="S411" s="33"/>
      <c r="T411" s="33"/>
      <c r="U411" s="907"/>
      <c r="V411" s="35"/>
      <c r="W411" s="35"/>
      <c r="X411" s="35"/>
      <c r="AC411" s="624"/>
      <c r="AH411" s="624"/>
      <c r="AJ411" s="624"/>
      <c r="AL411" s="624"/>
      <c r="AN411" s="624"/>
      <c r="AQ411" s="624"/>
      <c r="AT411" s="624"/>
      <c r="AY411" s="624"/>
      <c r="BA411" s="624"/>
      <c r="BC411" s="624"/>
      <c r="BE411" s="624"/>
      <c r="BI411" s="624"/>
      <c r="BK411" s="624"/>
      <c r="BM411" s="624"/>
      <c r="BO411" s="624"/>
      <c r="BQ411" s="624"/>
      <c r="BS411" s="624"/>
    </row>
    <row r="412" spans="1:71" s="167" customFormat="1" x14ac:dyDescent="0.2">
      <c r="A412" s="905"/>
      <c r="B412" s="33"/>
      <c r="C412" s="33"/>
      <c r="D412" s="33"/>
      <c r="E412" s="33"/>
      <c r="J412" s="33"/>
      <c r="K412" s="33"/>
      <c r="L412" s="906"/>
      <c r="M412" s="33"/>
      <c r="N412" s="33"/>
      <c r="O412" s="33"/>
      <c r="P412" s="33"/>
      <c r="Q412" s="33"/>
      <c r="R412" s="33"/>
      <c r="S412" s="33"/>
      <c r="T412" s="33"/>
      <c r="U412" s="907"/>
      <c r="V412" s="35"/>
      <c r="W412" s="35"/>
      <c r="X412" s="35"/>
      <c r="AC412" s="624"/>
      <c r="AH412" s="624"/>
      <c r="AJ412" s="624"/>
      <c r="AL412" s="624"/>
      <c r="AN412" s="624"/>
      <c r="AQ412" s="624"/>
      <c r="AT412" s="624"/>
      <c r="AY412" s="624"/>
      <c r="BA412" s="624"/>
      <c r="BC412" s="624"/>
      <c r="BE412" s="624"/>
      <c r="BI412" s="624"/>
      <c r="BK412" s="624"/>
      <c r="BM412" s="624"/>
      <c r="BO412" s="624"/>
      <c r="BQ412" s="624"/>
      <c r="BS412" s="624"/>
    </row>
    <row r="413" spans="1:71" s="167" customFormat="1" x14ac:dyDescent="0.2">
      <c r="A413" s="905"/>
      <c r="B413" s="33"/>
      <c r="C413" s="33"/>
      <c r="D413" s="33"/>
      <c r="E413" s="33"/>
      <c r="J413" s="33"/>
      <c r="K413" s="33"/>
      <c r="L413" s="906"/>
      <c r="M413" s="33"/>
      <c r="N413" s="33"/>
      <c r="O413" s="33"/>
      <c r="P413" s="33"/>
      <c r="Q413" s="33"/>
      <c r="R413" s="33"/>
      <c r="S413" s="33"/>
      <c r="T413" s="33"/>
      <c r="U413" s="907"/>
      <c r="V413" s="35"/>
      <c r="W413" s="35"/>
      <c r="X413" s="35"/>
      <c r="AC413" s="624"/>
      <c r="AH413" s="624"/>
      <c r="AJ413" s="624"/>
      <c r="AL413" s="624"/>
      <c r="AN413" s="624"/>
      <c r="AQ413" s="624"/>
      <c r="AT413" s="624"/>
      <c r="AY413" s="624"/>
      <c r="BA413" s="624"/>
      <c r="BC413" s="624"/>
      <c r="BE413" s="624"/>
      <c r="BI413" s="624"/>
      <c r="BK413" s="624"/>
      <c r="BM413" s="624"/>
      <c r="BO413" s="624"/>
      <c r="BQ413" s="624"/>
      <c r="BS413" s="624"/>
    </row>
    <row r="414" spans="1:71" s="167" customFormat="1" x14ac:dyDescent="0.2">
      <c r="A414" s="905"/>
      <c r="B414" s="33"/>
      <c r="C414" s="33"/>
      <c r="D414" s="33"/>
      <c r="E414" s="33"/>
      <c r="J414" s="33"/>
      <c r="K414" s="33"/>
      <c r="L414" s="906"/>
      <c r="M414" s="33"/>
      <c r="N414" s="33"/>
      <c r="O414" s="33"/>
      <c r="P414" s="33"/>
      <c r="Q414" s="33"/>
      <c r="R414" s="33"/>
      <c r="S414" s="33"/>
      <c r="T414" s="33"/>
      <c r="U414" s="907"/>
      <c r="V414" s="35"/>
      <c r="W414" s="35"/>
      <c r="X414" s="35"/>
      <c r="AC414" s="624"/>
      <c r="AH414" s="624"/>
      <c r="AJ414" s="624"/>
      <c r="AL414" s="624"/>
      <c r="AN414" s="624"/>
      <c r="AQ414" s="624"/>
      <c r="AT414" s="624"/>
      <c r="AY414" s="624"/>
      <c r="BA414" s="624"/>
      <c r="BC414" s="624"/>
      <c r="BE414" s="624"/>
      <c r="BI414" s="624"/>
      <c r="BK414" s="624"/>
      <c r="BM414" s="624"/>
      <c r="BO414" s="624"/>
      <c r="BQ414" s="624"/>
      <c r="BS414" s="624"/>
    </row>
    <row r="415" spans="1:71" s="167" customFormat="1" x14ac:dyDescent="0.2">
      <c r="A415" s="905"/>
      <c r="B415" s="33"/>
      <c r="C415" s="33"/>
      <c r="D415" s="33"/>
      <c r="E415" s="33"/>
      <c r="J415" s="33"/>
      <c r="K415" s="33"/>
      <c r="L415" s="906"/>
      <c r="M415" s="33"/>
      <c r="N415" s="33"/>
      <c r="O415" s="33"/>
      <c r="P415" s="33"/>
      <c r="Q415" s="33"/>
      <c r="R415" s="33"/>
      <c r="S415" s="33"/>
      <c r="T415" s="33"/>
      <c r="U415" s="907"/>
      <c r="V415" s="35"/>
      <c r="W415" s="35"/>
      <c r="X415" s="35"/>
      <c r="AC415" s="624"/>
      <c r="AH415" s="624"/>
      <c r="AJ415" s="624"/>
      <c r="AL415" s="624"/>
      <c r="AN415" s="624"/>
      <c r="AQ415" s="624"/>
      <c r="AT415" s="624"/>
      <c r="AY415" s="624"/>
      <c r="BA415" s="624"/>
      <c r="BC415" s="624"/>
      <c r="BE415" s="624"/>
      <c r="BI415" s="624"/>
      <c r="BK415" s="624"/>
      <c r="BM415" s="624"/>
      <c r="BO415" s="624"/>
      <c r="BQ415" s="624"/>
      <c r="BS415" s="624"/>
    </row>
    <row r="416" spans="1:71" s="167" customFormat="1" x14ac:dyDescent="0.2">
      <c r="A416" s="905"/>
      <c r="B416" s="33"/>
      <c r="C416" s="33"/>
      <c r="D416" s="33"/>
      <c r="E416" s="33"/>
      <c r="J416" s="33"/>
      <c r="K416" s="33"/>
      <c r="L416" s="906"/>
      <c r="M416" s="33"/>
      <c r="N416" s="33"/>
      <c r="O416" s="33"/>
      <c r="P416" s="33"/>
      <c r="Q416" s="33"/>
      <c r="R416" s="33"/>
      <c r="S416" s="33"/>
      <c r="T416" s="33"/>
      <c r="U416" s="907"/>
      <c r="V416" s="35"/>
      <c r="W416" s="35"/>
      <c r="X416" s="35"/>
      <c r="AC416" s="624"/>
      <c r="AH416" s="624"/>
      <c r="AJ416" s="624"/>
      <c r="AL416" s="624"/>
      <c r="AN416" s="624"/>
      <c r="AQ416" s="624"/>
      <c r="AT416" s="624"/>
      <c r="AY416" s="624"/>
      <c r="BA416" s="624"/>
      <c r="BC416" s="624"/>
      <c r="BE416" s="624"/>
      <c r="BI416" s="624"/>
      <c r="BK416" s="624"/>
      <c r="BM416" s="624"/>
      <c r="BO416" s="624"/>
      <c r="BQ416" s="624"/>
      <c r="BS416" s="624"/>
    </row>
    <row r="417" spans="1:71" s="167" customFormat="1" x14ac:dyDescent="0.2">
      <c r="A417" s="905"/>
      <c r="B417" s="33"/>
      <c r="C417" s="33"/>
      <c r="D417" s="33"/>
      <c r="E417" s="33"/>
      <c r="J417" s="33"/>
      <c r="K417" s="33"/>
      <c r="L417" s="906"/>
      <c r="M417" s="33"/>
      <c r="N417" s="33"/>
      <c r="O417" s="33"/>
      <c r="P417" s="33"/>
      <c r="Q417" s="33"/>
      <c r="R417" s="33"/>
      <c r="S417" s="33"/>
      <c r="T417" s="33"/>
      <c r="U417" s="907"/>
      <c r="V417" s="35"/>
      <c r="W417" s="35"/>
      <c r="X417" s="35"/>
      <c r="AC417" s="624"/>
      <c r="AH417" s="624"/>
      <c r="AJ417" s="624"/>
      <c r="AL417" s="624"/>
      <c r="AN417" s="624"/>
      <c r="AQ417" s="624"/>
      <c r="AT417" s="624"/>
      <c r="AY417" s="624"/>
      <c r="BA417" s="624"/>
      <c r="BC417" s="624"/>
      <c r="BE417" s="624"/>
      <c r="BI417" s="624"/>
      <c r="BK417" s="624"/>
      <c r="BM417" s="624"/>
      <c r="BO417" s="624"/>
      <c r="BQ417" s="624"/>
      <c r="BS417" s="624"/>
    </row>
    <row r="418" spans="1:71" s="167" customFormat="1" x14ac:dyDescent="0.2">
      <c r="A418" s="905"/>
      <c r="B418" s="33"/>
      <c r="C418" s="33"/>
      <c r="D418" s="33"/>
      <c r="E418" s="33"/>
      <c r="J418" s="33"/>
      <c r="K418" s="33"/>
      <c r="L418" s="906"/>
      <c r="M418" s="33"/>
      <c r="N418" s="33"/>
      <c r="O418" s="33"/>
      <c r="P418" s="33"/>
      <c r="Q418" s="33"/>
      <c r="R418" s="33"/>
      <c r="S418" s="33"/>
      <c r="T418" s="33"/>
      <c r="U418" s="907"/>
      <c r="V418" s="35"/>
      <c r="W418" s="35"/>
      <c r="X418" s="35"/>
      <c r="AC418" s="624"/>
      <c r="AH418" s="624"/>
      <c r="AJ418" s="624"/>
      <c r="AL418" s="624"/>
      <c r="AN418" s="624"/>
      <c r="AQ418" s="624"/>
      <c r="AT418" s="624"/>
      <c r="AY418" s="624"/>
      <c r="BA418" s="624"/>
      <c r="BC418" s="624"/>
      <c r="BE418" s="624"/>
      <c r="BI418" s="624"/>
      <c r="BK418" s="624"/>
      <c r="BM418" s="624"/>
      <c r="BO418" s="624"/>
      <c r="BQ418" s="624"/>
      <c r="BS418" s="624"/>
    </row>
    <row r="419" spans="1:71" s="167" customFormat="1" x14ac:dyDescent="0.2">
      <c r="A419" s="905"/>
      <c r="B419" s="33"/>
      <c r="C419" s="33"/>
      <c r="D419" s="33"/>
      <c r="E419" s="33"/>
      <c r="J419" s="33"/>
      <c r="K419" s="33"/>
      <c r="L419" s="906"/>
      <c r="M419" s="33"/>
      <c r="N419" s="33"/>
      <c r="O419" s="33"/>
      <c r="P419" s="33"/>
      <c r="Q419" s="33"/>
      <c r="R419" s="33"/>
      <c r="S419" s="33"/>
      <c r="T419" s="33"/>
      <c r="U419" s="907"/>
      <c r="V419" s="35"/>
      <c r="W419" s="35"/>
      <c r="X419" s="35"/>
      <c r="AC419" s="624"/>
      <c r="AH419" s="624"/>
      <c r="AJ419" s="624"/>
      <c r="AL419" s="624"/>
      <c r="AN419" s="624"/>
      <c r="AQ419" s="624"/>
      <c r="AT419" s="624"/>
      <c r="AY419" s="624"/>
      <c r="BA419" s="624"/>
      <c r="BC419" s="624"/>
      <c r="BE419" s="624"/>
      <c r="BI419" s="624"/>
      <c r="BK419" s="624"/>
      <c r="BM419" s="624"/>
      <c r="BO419" s="624"/>
      <c r="BQ419" s="624"/>
      <c r="BS419" s="624"/>
    </row>
    <row r="420" spans="1:71" s="167" customFormat="1" x14ac:dyDescent="0.2">
      <c r="A420" s="905"/>
      <c r="B420" s="33"/>
      <c r="C420" s="33"/>
      <c r="D420" s="33"/>
      <c r="E420" s="33"/>
      <c r="J420" s="33"/>
      <c r="K420" s="33"/>
      <c r="L420" s="906"/>
      <c r="M420" s="33"/>
      <c r="N420" s="33"/>
      <c r="O420" s="33"/>
      <c r="P420" s="33"/>
      <c r="Q420" s="33"/>
      <c r="R420" s="33"/>
      <c r="S420" s="33"/>
      <c r="T420" s="33"/>
      <c r="U420" s="907"/>
      <c r="V420" s="35"/>
      <c r="W420" s="35"/>
      <c r="X420" s="35"/>
      <c r="AC420" s="624"/>
      <c r="AH420" s="624"/>
      <c r="AJ420" s="624"/>
      <c r="AL420" s="624"/>
      <c r="AN420" s="624"/>
      <c r="AQ420" s="624"/>
      <c r="AT420" s="624"/>
      <c r="AY420" s="624"/>
      <c r="BA420" s="624"/>
      <c r="BC420" s="624"/>
      <c r="BE420" s="624"/>
      <c r="BI420" s="624"/>
      <c r="BK420" s="624"/>
      <c r="BM420" s="624"/>
      <c r="BO420" s="624"/>
      <c r="BQ420" s="624"/>
      <c r="BS420" s="624"/>
    </row>
    <row r="421" spans="1:71" s="167" customFormat="1" x14ac:dyDescent="0.2">
      <c r="A421" s="905"/>
      <c r="B421" s="33"/>
      <c r="C421" s="33"/>
      <c r="D421" s="33"/>
      <c r="E421" s="33"/>
      <c r="J421" s="33"/>
      <c r="K421" s="33"/>
      <c r="L421" s="906"/>
      <c r="M421" s="33"/>
      <c r="N421" s="33"/>
      <c r="O421" s="33"/>
      <c r="P421" s="33"/>
      <c r="Q421" s="33"/>
      <c r="R421" s="33"/>
      <c r="S421" s="33"/>
      <c r="T421" s="33"/>
      <c r="U421" s="907"/>
      <c r="V421" s="35"/>
      <c r="W421" s="35"/>
      <c r="X421" s="35"/>
      <c r="AC421" s="624"/>
      <c r="AH421" s="624"/>
      <c r="AJ421" s="624"/>
      <c r="AL421" s="624"/>
      <c r="AN421" s="624"/>
      <c r="AQ421" s="624"/>
      <c r="AT421" s="624"/>
      <c r="AY421" s="624"/>
      <c r="BA421" s="624"/>
      <c r="BC421" s="624"/>
      <c r="BE421" s="624"/>
      <c r="BI421" s="624"/>
      <c r="BK421" s="624"/>
      <c r="BM421" s="624"/>
      <c r="BO421" s="624"/>
      <c r="BQ421" s="624"/>
      <c r="BS421" s="624"/>
    </row>
    <row r="422" spans="1:71" s="167" customFormat="1" x14ac:dyDescent="0.2">
      <c r="A422" s="905"/>
      <c r="B422" s="33"/>
      <c r="C422" s="33"/>
      <c r="D422" s="33"/>
      <c r="E422" s="33"/>
      <c r="J422" s="33"/>
      <c r="K422" s="33"/>
      <c r="L422" s="906"/>
      <c r="M422" s="33"/>
      <c r="N422" s="33"/>
      <c r="O422" s="33"/>
      <c r="P422" s="33"/>
      <c r="Q422" s="33"/>
      <c r="R422" s="33"/>
      <c r="S422" s="33"/>
      <c r="T422" s="33"/>
      <c r="U422" s="907"/>
      <c r="V422" s="35"/>
      <c r="W422" s="35"/>
      <c r="X422" s="35"/>
      <c r="AC422" s="624"/>
      <c r="AH422" s="624"/>
      <c r="AJ422" s="624"/>
      <c r="AL422" s="624"/>
      <c r="AN422" s="624"/>
      <c r="AQ422" s="624"/>
      <c r="AT422" s="624"/>
      <c r="AY422" s="624"/>
      <c r="BA422" s="624"/>
      <c r="BC422" s="624"/>
      <c r="BE422" s="624"/>
      <c r="BI422" s="624"/>
      <c r="BK422" s="624"/>
      <c r="BM422" s="624"/>
      <c r="BO422" s="624"/>
      <c r="BQ422" s="624"/>
      <c r="BS422" s="624"/>
    </row>
    <row r="423" spans="1:71" s="167" customFormat="1" x14ac:dyDescent="0.2">
      <c r="A423" s="905"/>
      <c r="B423" s="33"/>
      <c r="C423" s="33"/>
      <c r="D423" s="33"/>
      <c r="E423" s="33"/>
      <c r="J423" s="33"/>
      <c r="K423" s="33"/>
      <c r="L423" s="906"/>
      <c r="M423" s="33"/>
      <c r="N423" s="33"/>
      <c r="O423" s="33"/>
      <c r="P423" s="33"/>
      <c r="Q423" s="33"/>
      <c r="R423" s="33"/>
      <c r="S423" s="33"/>
      <c r="T423" s="33"/>
      <c r="U423" s="907"/>
      <c r="V423" s="35"/>
      <c r="W423" s="35"/>
      <c r="X423" s="35"/>
      <c r="AC423" s="624"/>
      <c r="AH423" s="624"/>
      <c r="AJ423" s="624"/>
      <c r="AL423" s="624"/>
      <c r="AN423" s="624"/>
      <c r="AQ423" s="624"/>
      <c r="AT423" s="624"/>
      <c r="AY423" s="624"/>
      <c r="BA423" s="624"/>
      <c r="BC423" s="624"/>
      <c r="BE423" s="624"/>
      <c r="BI423" s="624"/>
      <c r="BK423" s="624"/>
      <c r="BM423" s="624"/>
      <c r="BO423" s="624"/>
      <c r="BQ423" s="624"/>
      <c r="BS423" s="624"/>
    </row>
    <row r="424" spans="1:71" s="167" customFormat="1" x14ac:dyDescent="0.2">
      <c r="A424" s="905"/>
      <c r="B424" s="33"/>
      <c r="C424" s="33"/>
      <c r="D424" s="33"/>
      <c r="E424" s="33"/>
      <c r="J424" s="33"/>
      <c r="K424" s="33"/>
      <c r="L424" s="906"/>
      <c r="M424" s="33"/>
      <c r="N424" s="33"/>
      <c r="O424" s="33"/>
      <c r="P424" s="33"/>
      <c r="Q424" s="33"/>
      <c r="R424" s="33"/>
      <c r="S424" s="33"/>
      <c r="T424" s="33"/>
      <c r="U424" s="907"/>
      <c r="V424" s="35"/>
      <c r="W424" s="35"/>
      <c r="X424" s="35"/>
      <c r="AC424" s="624"/>
      <c r="AH424" s="624"/>
      <c r="AJ424" s="624"/>
      <c r="AL424" s="624"/>
      <c r="AN424" s="624"/>
      <c r="AQ424" s="624"/>
      <c r="AT424" s="624"/>
      <c r="AY424" s="624"/>
      <c r="BA424" s="624"/>
      <c r="BC424" s="624"/>
      <c r="BE424" s="624"/>
      <c r="BI424" s="624"/>
      <c r="BK424" s="624"/>
      <c r="BM424" s="624"/>
      <c r="BO424" s="624"/>
      <c r="BQ424" s="624"/>
      <c r="BS424" s="624"/>
    </row>
    <row r="425" spans="1:71" s="167" customFormat="1" x14ac:dyDescent="0.2">
      <c r="A425" s="905"/>
      <c r="B425" s="33"/>
      <c r="C425" s="33"/>
      <c r="D425" s="33"/>
      <c r="E425" s="33"/>
      <c r="J425" s="33"/>
      <c r="K425" s="33"/>
      <c r="L425" s="906"/>
      <c r="M425" s="33"/>
      <c r="N425" s="33"/>
      <c r="O425" s="33"/>
      <c r="P425" s="33"/>
      <c r="Q425" s="33"/>
      <c r="R425" s="33"/>
      <c r="S425" s="33"/>
      <c r="T425" s="33"/>
      <c r="U425" s="907"/>
      <c r="V425" s="35"/>
      <c r="W425" s="35"/>
      <c r="X425" s="35"/>
      <c r="AC425" s="624"/>
      <c r="AH425" s="624"/>
      <c r="AJ425" s="624"/>
      <c r="AL425" s="624"/>
      <c r="AN425" s="624"/>
      <c r="AQ425" s="624"/>
      <c r="AT425" s="624"/>
      <c r="AY425" s="624"/>
      <c r="BA425" s="624"/>
      <c r="BC425" s="624"/>
      <c r="BE425" s="624"/>
      <c r="BI425" s="624"/>
      <c r="BK425" s="624"/>
      <c r="BM425" s="624"/>
      <c r="BO425" s="624"/>
      <c r="BQ425" s="624"/>
      <c r="BS425" s="624"/>
    </row>
    <row r="426" spans="1:71" s="167" customFormat="1" x14ac:dyDescent="0.2">
      <c r="A426" s="905"/>
      <c r="B426" s="33"/>
      <c r="C426" s="33"/>
      <c r="D426" s="33"/>
      <c r="E426" s="33"/>
      <c r="J426" s="33"/>
      <c r="K426" s="33"/>
      <c r="L426" s="906"/>
      <c r="M426" s="33"/>
      <c r="N426" s="33"/>
      <c r="O426" s="33"/>
      <c r="P426" s="33"/>
      <c r="Q426" s="33"/>
      <c r="R426" s="33"/>
      <c r="S426" s="33"/>
      <c r="T426" s="33"/>
      <c r="U426" s="907"/>
      <c r="V426" s="35"/>
      <c r="W426" s="35"/>
      <c r="X426" s="35"/>
      <c r="AC426" s="624"/>
      <c r="AH426" s="624"/>
      <c r="AJ426" s="624"/>
      <c r="AL426" s="624"/>
      <c r="AN426" s="624"/>
      <c r="AQ426" s="624"/>
      <c r="AT426" s="624"/>
      <c r="AY426" s="624"/>
      <c r="BA426" s="624"/>
      <c r="BC426" s="624"/>
      <c r="BE426" s="624"/>
      <c r="BI426" s="624"/>
      <c r="BK426" s="624"/>
      <c r="BM426" s="624"/>
      <c r="BO426" s="624"/>
      <c r="BQ426" s="624"/>
      <c r="BS426" s="624"/>
    </row>
    <row r="427" spans="1:71" s="167" customFormat="1" x14ac:dyDescent="0.2">
      <c r="A427" s="905"/>
      <c r="B427" s="33"/>
      <c r="C427" s="33"/>
      <c r="D427" s="33"/>
      <c r="E427" s="33"/>
      <c r="J427" s="33"/>
      <c r="K427" s="33"/>
      <c r="L427" s="906"/>
      <c r="M427" s="33"/>
      <c r="N427" s="33"/>
      <c r="O427" s="33"/>
      <c r="P427" s="33"/>
      <c r="Q427" s="33"/>
      <c r="R427" s="33"/>
      <c r="S427" s="33"/>
      <c r="T427" s="33"/>
      <c r="U427" s="907"/>
      <c r="V427" s="35"/>
      <c r="W427" s="35"/>
      <c r="X427" s="35"/>
      <c r="AC427" s="624"/>
      <c r="AH427" s="624"/>
      <c r="AJ427" s="624"/>
      <c r="AL427" s="624"/>
      <c r="AN427" s="624"/>
      <c r="AQ427" s="624"/>
      <c r="AT427" s="624"/>
      <c r="AY427" s="624"/>
      <c r="BA427" s="624"/>
      <c r="BC427" s="624"/>
      <c r="BE427" s="624"/>
      <c r="BI427" s="624"/>
      <c r="BK427" s="624"/>
      <c r="BM427" s="624"/>
      <c r="BO427" s="624"/>
      <c r="BQ427" s="624"/>
      <c r="BS427" s="624"/>
    </row>
    <row r="428" spans="1:71" s="167" customFormat="1" x14ac:dyDescent="0.2">
      <c r="A428" s="905"/>
      <c r="B428" s="33"/>
      <c r="C428" s="33"/>
      <c r="D428" s="33"/>
      <c r="E428" s="33"/>
      <c r="J428" s="33"/>
      <c r="K428" s="33"/>
      <c r="L428" s="906"/>
      <c r="M428" s="33"/>
      <c r="N428" s="33"/>
      <c r="O428" s="33"/>
      <c r="P428" s="33"/>
      <c r="Q428" s="33"/>
      <c r="R428" s="33"/>
      <c r="S428" s="33"/>
      <c r="T428" s="33"/>
      <c r="U428" s="907"/>
      <c r="V428" s="35"/>
      <c r="W428" s="35"/>
      <c r="X428" s="35"/>
      <c r="AC428" s="624"/>
      <c r="AH428" s="624"/>
      <c r="AJ428" s="624"/>
      <c r="AL428" s="624"/>
      <c r="AN428" s="624"/>
      <c r="AQ428" s="624"/>
      <c r="AT428" s="624"/>
      <c r="AY428" s="624"/>
      <c r="BA428" s="624"/>
      <c r="BC428" s="624"/>
      <c r="BE428" s="624"/>
      <c r="BI428" s="624"/>
      <c r="BK428" s="624"/>
      <c r="BM428" s="624"/>
      <c r="BO428" s="624"/>
      <c r="BQ428" s="624"/>
      <c r="BS428" s="624"/>
    </row>
    <row r="429" spans="1:71" s="167" customFormat="1" x14ac:dyDescent="0.2">
      <c r="A429" s="905"/>
      <c r="B429" s="33"/>
      <c r="C429" s="33"/>
      <c r="D429" s="33"/>
      <c r="E429" s="33"/>
      <c r="J429" s="33"/>
      <c r="K429" s="33"/>
      <c r="L429" s="906"/>
      <c r="M429" s="33"/>
      <c r="N429" s="33"/>
      <c r="O429" s="33"/>
      <c r="P429" s="33"/>
      <c r="Q429" s="33"/>
      <c r="R429" s="33"/>
      <c r="S429" s="33"/>
      <c r="T429" s="33"/>
      <c r="U429" s="907"/>
      <c r="V429" s="35"/>
      <c r="W429" s="35"/>
      <c r="X429" s="35"/>
      <c r="AC429" s="624"/>
      <c r="AH429" s="624"/>
      <c r="AJ429" s="624"/>
      <c r="AL429" s="624"/>
      <c r="AN429" s="624"/>
      <c r="AQ429" s="624"/>
      <c r="AT429" s="624"/>
      <c r="AY429" s="624"/>
      <c r="BA429" s="624"/>
      <c r="BC429" s="624"/>
      <c r="BE429" s="624"/>
      <c r="BI429" s="624"/>
      <c r="BK429" s="624"/>
      <c r="BM429" s="624"/>
      <c r="BO429" s="624"/>
      <c r="BQ429" s="624"/>
      <c r="BS429" s="624"/>
    </row>
    <row r="430" spans="1:71" s="167" customFormat="1" x14ac:dyDescent="0.2">
      <c r="A430" s="905"/>
      <c r="B430" s="33"/>
      <c r="C430" s="33"/>
      <c r="D430" s="33"/>
      <c r="E430" s="33"/>
      <c r="J430" s="33"/>
      <c r="K430" s="33"/>
      <c r="L430" s="906"/>
      <c r="M430" s="33"/>
      <c r="N430" s="33"/>
      <c r="O430" s="33"/>
      <c r="P430" s="33"/>
      <c r="Q430" s="33"/>
      <c r="R430" s="33"/>
      <c r="S430" s="33"/>
      <c r="T430" s="33"/>
      <c r="U430" s="907"/>
      <c r="V430" s="35"/>
      <c r="W430" s="35"/>
      <c r="X430" s="35"/>
      <c r="AC430" s="624"/>
      <c r="AH430" s="624"/>
      <c r="AJ430" s="624"/>
      <c r="AL430" s="624"/>
      <c r="AN430" s="624"/>
      <c r="AQ430" s="624"/>
      <c r="AT430" s="624"/>
      <c r="AY430" s="624"/>
      <c r="BA430" s="624"/>
      <c r="BC430" s="624"/>
      <c r="BE430" s="624"/>
      <c r="BI430" s="624"/>
      <c r="BK430" s="624"/>
      <c r="BM430" s="624"/>
      <c r="BO430" s="624"/>
      <c r="BQ430" s="624"/>
      <c r="BS430" s="624"/>
    </row>
    <row r="431" spans="1:71" s="167" customFormat="1" x14ac:dyDescent="0.2">
      <c r="A431" s="905"/>
      <c r="B431" s="33"/>
      <c r="C431" s="33"/>
      <c r="D431" s="33"/>
      <c r="E431" s="33"/>
      <c r="J431" s="33"/>
      <c r="K431" s="33"/>
      <c r="L431" s="906"/>
      <c r="M431" s="33"/>
      <c r="N431" s="33"/>
      <c r="O431" s="33"/>
      <c r="P431" s="33"/>
      <c r="Q431" s="33"/>
      <c r="R431" s="33"/>
      <c r="S431" s="33"/>
      <c r="T431" s="33"/>
      <c r="U431" s="907"/>
      <c r="V431" s="35"/>
      <c r="W431" s="35"/>
      <c r="X431" s="35"/>
      <c r="AC431" s="624"/>
      <c r="AH431" s="624"/>
      <c r="AJ431" s="624"/>
      <c r="AL431" s="624"/>
      <c r="AN431" s="624"/>
      <c r="AQ431" s="624"/>
      <c r="AT431" s="624"/>
      <c r="AY431" s="624"/>
      <c r="BA431" s="624"/>
      <c r="BC431" s="624"/>
      <c r="BE431" s="624"/>
      <c r="BI431" s="624"/>
      <c r="BK431" s="624"/>
      <c r="BM431" s="624"/>
      <c r="BO431" s="624"/>
      <c r="BQ431" s="624"/>
      <c r="BS431" s="624"/>
    </row>
    <row r="432" spans="1:71" s="167" customFormat="1" x14ac:dyDescent="0.2">
      <c r="A432" s="905"/>
      <c r="B432" s="33"/>
      <c r="C432" s="33"/>
      <c r="D432" s="33"/>
      <c r="E432" s="33"/>
      <c r="J432" s="33"/>
      <c r="K432" s="33"/>
      <c r="L432" s="906"/>
      <c r="M432" s="33"/>
      <c r="N432" s="33"/>
      <c r="O432" s="33"/>
      <c r="P432" s="33"/>
      <c r="Q432" s="33"/>
      <c r="R432" s="33"/>
      <c r="S432" s="33"/>
      <c r="T432" s="33"/>
      <c r="U432" s="907"/>
      <c r="V432" s="35"/>
      <c r="W432" s="35"/>
      <c r="X432" s="35"/>
      <c r="AC432" s="624"/>
      <c r="AH432" s="624"/>
      <c r="AJ432" s="624"/>
      <c r="AL432" s="624"/>
      <c r="AN432" s="624"/>
      <c r="AQ432" s="624"/>
      <c r="AT432" s="624"/>
      <c r="AY432" s="624"/>
      <c r="BA432" s="624"/>
      <c r="BC432" s="624"/>
      <c r="BE432" s="624"/>
      <c r="BI432" s="624"/>
      <c r="BK432" s="624"/>
      <c r="BM432" s="624"/>
      <c r="BO432" s="624"/>
      <c r="BQ432" s="624"/>
      <c r="BS432" s="624"/>
    </row>
    <row r="433" spans="1:71" s="167" customFormat="1" x14ac:dyDescent="0.2">
      <c r="A433" s="905"/>
      <c r="B433" s="33"/>
      <c r="C433" s="33"/>
      <c r="D433" s="33"/>
      <c r="E433" s="33"/>
      <c r="J433" s="33"/>
      <c r="K433" s="33"/>
      <c r="L433" s="906"/>
      <c r="M433" s="33"/>
      <c r="N433" s="33"/>
      <c r="O433" s="33"/>
      <c r="P433" s="33"/>
      <c r="Q433" s="33"/>
      <c r="R433" s="33"/>
      <c r="S433" s="33"/>
      <c r="T433" s="33"/>
      <c r="U433" s="907"/>
      <c r="V433" s="35"/>
      <c r="W433" s="35"/>
      <c r="X433" s="35"/>
      <c r="AC433" s="624"/>
      <c r="AH433" s="624"/>
      <c r="AJ433" s="624"/>
      <c r="AL433" s="624"/>
      <c r="AN433" s="624"/>
      <c r="AQ433" s="624"/>
      <c r="AT433" s="624"/>
      <c r="AY433" s="624"/>
      <c r="BA433" s="624"/>
      <c r="BC433" s="624"/>
      <c r="BE433" s="624"/>
      <c r="BI433" s="624"/>
      <c r="BK433" s="624"/>
      <c r="BM433" s="624"/>
      <c r="BO433" s="624"/>
      <c r="BQ433" s="624"/>
      <c r="BS433" s="624"/>
    </row>
    <row r="434" spans="1:71" s="167" customFormat="1" x14ac:dyDescent="0.2">
      <c r="A434" s="905"/>
      <c r="B434" s="33"/>
      <c r="C434" s="33"/>
      <c r="D434" s="33"/>
      <c r="E434" s="33"/>
      <c r="J434" s="33"/>
      <c r="K434" s="33"/>
      <c r="L434" s="906"/>
      <c r="M434" s="33"/>
      <c r="N434" s="33"/>
      <c r="O434" s="33"/>
      <c r="P434" s="33"/>
      <c r="Q434" s="33"/>
      <c r="R434" s="33"/>
      <c r="S434" s="33"/>
      <c r="T434" s="33"/>
      <c r="U434" s="907"/>
      <c r="V434" s="35"/>
      <c r="W434" s="35"/>
      <c r="X434" s="35"/>
      <c r="AC434" s="624"/>
      <c r="AH434" s="624"/>
      <c r="AJ434" s="624"/>
      <c r="AL434" s="624"/>
      <c r="AN434" s="624"/>
      <c r="AQ434" s="624"/>
      <c r="AT434" s="624"/>
      <c r="AY434" s="624"/>
      <c r="BA434" s="624"/>
      <c r="BC434" s="624"/>
      <c r="BE434" s="624"/>
      <c r="BI434" s="624"/>
      <c r="BK434" s="624"/>
      <c r="BM434" s="624"/>
      <c r="BO434" s="624"/>
      <c r="BQ434" s="624"/>
      <c r="BS434" s="624"/>
    </row>
    <row r="435" spans="1:71" s="167" customFormat="1" x14ac:dyDescent="0.2">
      <c r="A435" s="905"/>
      <c r="B435" s="33"/>
      <c r="C435" s="33"/>
      <c r="D435" s="33"/>
      <c r="E435" s="33"/>
      <c r="J435" s="33"/>
      <c r="K435" s="33"/>
      <c r="L435" s="906"/>
      <c r="M435" s="33"/>
      <c r="N435" s="33"/>
      <c r="O435" s="33"/>
      <c r="P435" s="33"/>
      <c r="Q435" s="33"/>
      <c r="R435" s="33"/>
      <c r="S435" s="33"/>
      <c r="T435" s="33"/>
      <c r="U435" s="907"/>
      <c r="V435" s="35"/>
      <c r="W435" s="35"/>
      <c r="X435" s="35"/>
      <c r="AC435" s="624"/>
      <c r="AH435" s="624"/>
      <c r="AJ435" s="624"/>
      <c r="AL435" s="624"/>
      <c r="AN435" s="624"/>
      <c r="AQ435" s="624"/>
      <c r="AT435" s="624"/>
      <c r="AY435" s="624"/>
      <c r="BA435" s="624"/>
      <c r="BC435" s="624"/>
      <c r="BE435" s="624"/>
      <c r="BI435" s="624"/>
      <c r="BK435" s="624"/>
      <c r="BM435" s="624"/>
      <c r="BO435" s="624"/>
      <c r="BQ435" s="624"/>
      <c r="BS435" s="624"/>
    </row>
    <row r="436" spans="1:71" s="167" customFormat="1" x14ac:dyDescent="0.2">
      <c r="A436" s="905"/>
      <c r="B436" s="33"/>
      <c r="C436" s="33"/>
      <c r="D436" s="33"/>
      <c r="E436" s="33"/>
      <c r="J436" s="33"/>
      <c r="K436" s="33"/>
      <c r="L436" s="906"/>
      <c r="M436" s="33"/>
      <c r="N436" s="33"/>
      <c r="O436" s="33"/>
      <c r="P436" s="33"/>
      <c r="Q436" s="33"/>
      <c r="R436" s="33"/>
      <c r="S436" s="33"/>
      <c r="T436" s="33"/>
      <c r="U436" s="907"/>
      <c r="V436" s="35"/>
      <c r="W436" s="35"/>
      <c r="X436" s="35"/>
      <c r="AC436" s="624"/>
      <c r="AH436" s="624"/>
      <c r="AJ436" s="624"/>
      <c r="AL436" s="624"/>
      <c r="AN436" s="624"/>
      <c r="AQ436" s="624"/>
      <c r="AT436" s="624"/>
      <c r="AY436" s="624"/>
      <c r="BA436" s="624"/>
      <c r="BC436" s="624"/>
      <c r="BE436" s="624"/>
      <c r="BI436" s="624"/>
      <c r="BK436" s="624"/>
      <c r="BM436" s="624"/>
      <c r="BO436" s="624"/>
      <c r="BQ436" s="624"/>
      <c r="BS436" s="624"/>
    </row>
    <row r="437" spans="1:71" s="167" customFormat="1" x14ac:dyDescent="0.2">
      <c r="A437" s="905"/>
      <c r="B437" s="33"/>
      <c r="C437" s="33"/>
      <c r="D437" s="33"/>
      <c r="E437" s="33"/>
      <c r="J437" s="33"/>
      <c r="K437" s="33"/>
      <c r="L437" s="906"/>
      <c r="M437" s="33"/>
      <c r="N437" s="33"/>
      <c r="O437" s="33"/>
      <c r="P437" s="33"/>
      <c r="Q437" s="33"/>
      <c r="R437" s="33"/>
      <c r="S437" s="33"/>
      <c r="T437" s="33"/>
      <c r="U437" s="907"/>
      <c r="V437" s="35"/>
      <c r="W437" s="35"/>
      <c r="X437" s="35"/>
      <c r="AC437" s="624"/>
      <c r="AH437" s="624"/>
      <c r="AJ437" s="624"/>
      <c r="AL437" s="624"/>
      <c r="AN437" s="624"/>
      <c r="AQ437" s="624"/>
      <c r="AT437" s="624"/>
      <c r="AY437" s="624"/>
      <c r="BA437" s="624"/>
      <c r="BC437" s="624"/>
      <c r="BE437" s="624"/>
      <c r="BI437" s="624"/>
      <c r="BK437" s="624"/>
      <c r="BM437" s="624"/>
      <c r="BO437" s="624"/>
      <c r="BQ437" s="624"/>
      <c r="BS437" s="624"/>
    </row>
    <row r="438" spans="1:71" s="167" customFormat="1" x14ac:dyDescent="0.2">
      <c r="A438" s="905"/>
      <c r="B438" s="33"/>
      <c r="C438" s="33"/>
      <c r="D438" s="33"/>
      <c r="E438" s="33"/>
      <c r="J438" s="33"/>
      <c r="K438" s="33"/>
      <c r="L438" s="906"/>
      <c r="M438" s="33"/>
      <c r="N438" s="33"/>
      <c r="O438" s="33"/>
      <c r="P438" s="33"/>
      <c r="Q438" s="33"/>
      <c r="R438" s="33"/>
      <c r="S438" s="33"/>
      <c r="T438" s="33"/>
      <c r="U438" s="907"/>
      <c r="V438" s="35"/>
      <c r="W438" s="35"/>
      <c r="X438" s="35"/>
      <c r="AC438" s="624"/>
      <c r="AH438" s="624"/>
      <c r="AJ438" s="624"/>
      <c r="AL438" s="624"/>
      <c r="AN438" s="624"/>
      <c r="AQ438" s="624"/>
      <c r="AT438" s="624"/>
      <c r="AY438" s="624"/>
      <c r="BA438" s="624"/>
      <c r="BC438" s="624"/>
      <c r="BE438" s="624"/>
      <c r="BI438" s="624"/>
      <c r="BK438" s="624"/>
      <c r="BM438" s="624"/>
      <c r="BO438" s="624"/>
      <c r="BQ438" s="624"/>
      <c r="BS438" s="624"/>
    </row>
    <row r="439" spans="1:71" s="167" customFormat="1" x14ac:dyDescent="0.2">
      <c r="A439" s="905"/>
      <c r="B439" s="33"/>
      <c r="C439" s="33"/>
      <c r="D439" s="33"/>
      <c r="E439" s="33"/>
      <c r="J439" s="33"/>
      <c r="K439" s="33"/>
      <c r="L439" s="906"/>
      <c r="M439" s="33"/>
      <c r="N439" s="33"/>
      <c r="O439" s="33"/>
      <c r="P439" s="33"/>
      <c r="Q439" s="33"/>
      <c r="R439" s="33"/>
      <c r="S439" s="33"/>
      <c r="T439" s="33"/>
      <c r="U439" s="907"/>
      <c r="V439" s="35"/>
      <c r="W439" s="35"/>
      <c r="X439" s="35"/>
      <c r="AC439" s="624"/>
      <c r="AH439" s="624"/>
      <c r="AJ439" s="624"/>
      <c r="AL439" s="624"/>
      <c r="AN439" s="624"/>
      <c r="AQ439" s="624"/>
      <c r="AT439" s="624"/>
      <c r="AY439" s="624"/>
      <c r="BA439" s="624"/>
      <c r="BC439" s="624"/>
      <c r="BE439" s="624"/>
      <c r="BI439" s="624"/>
      <c r="BK439" s="624"/>
      <c r="BM439" s="624"/>
      <c r="BO439" s="624"/>
      <c r="BQ439" s="624"/>
      <c r="BS439" s="624"/>
    </row>
    <row r="440" spans="1:71" s="167" customFormat="1" x14ac:dyDescent="0.2">
      <c r="A440" s="905"/>
      <c r="B440" s="33"/>
      <c r="C440" s="33"/>
      <c r="D440" s="33"/>
      <c r="E440" s="33"/>
      <c r="J440" s="33"/>
      <c r="K440" s="33"/>
      <c r="L440" s="906"/>
      <c r="M440" s="33"/>
      <c r="N440" s="33"/>
      <c r="O440" s="33"/>
      <c r="P440" s="33"/>
      <c r="Q440" s="33"/>
      <c r="R440" s="33"/>
      <c r="S440" s="33"/>
      <c r="T440" s="33"/>
      <c r="U440" s="907"/>
      <c r="V440" s="35"/>
      <c r="W440" s="35"/>
      <c r="X440" s="35"/>
      <c r="AC440" s="624"/>
      <c r="AH440" s="624"/>
      <c r="AJ440" s="624"/>
      <c r="AL440" s="624"/>
      <c r="AN440" s="624"/>
      <c r="AQ440" s="624"/>
      <c r="AT440" s="624"/>
      <c r="AY440" s="624"/>
      <c r="BA440" s="624"/>
      <c r="BC440" s="624"/>
      <c r="BE440" s="624"/>
      <c r="BI440" s="624"/>
      <c r="BK440" s="624"/>
      <c r="BM440" s="624"/>
      <c r="BO440" s="624"/>
      <c r="BQ440" s="624"/>
      <c r="BS440" s="624"/>
    </row>
    <row r="441" spans="1:71" s="167" customFormat="1" x14ac:dyDescent="0.2">
      <c r="A441" s="905"/>
      <c r="B441" s="33"/>
      <c r="C441" s="33"/>
      <c r="D441" s="33"/>
      <c r="E441" s="33"/>
      <c r="J441" s="33"/>
      <c r="K441" s="33"/>
      <c r="L441" s="906"/>
      <c r="M441" s="33"/>
      <c r="N441" s="33"/>
      <c r="O441" s="33"/>
      <c r="P441" s="33"/>
      <c r="Q441" s="33"/>
      <c r="R441" s="33"/>
      <c r="S441" s="33"/>
      <c r="T441" s="33"/>
      <c r="U441" s="907"/>
      <c r="V441" s="35"/>
      <c r="W441" s="35"/>
      <c r="X441" s="35"/>
      <c r="AC441" s="624"/>
      <c r="AH441" s="624"/>
      <c r="AJ441" s="624"/>
      <c r="AL441" s="624"/>
      <c r="AN441" s="624"/>
      <c r="AQ441" s="624"/>
      <c r="AT441" s="624"/>
      <c r="AY441" s="624"/>
      <c r="BA441" s="624"/>
      <c r="BC441" s="624"/>
      <c r="BE441" s="624"/>
      <c r="BI441" s="624"/>
      <c r="BK441" s="624"/>
      <c r="BM441" s="624"/>
      <c r="BO441" s="624"/>
      <c r="BQ441" s="624"/>
      <c r="BS441" s="624"/>
    </row>
    <row r="442" spans="1:71" s="167" customFormat="1" x14ac:dyDescent="0.2">
      <c r="A442" s="905"/>
      <c r="B442" s="33"/>
      <c r="C442" s="33"/>
      <c r="D442" s="33"/>
      <c r="E442" s="33"/>
      <c r="J442" s="33"/>
      <c r="K442" s="33"/>
      <c r="L442" s="906"/>
      <c r="M442" s="33"/>
      <c r="N442" s="33"/>
      <c r="O442" s="33"/>
      <c r="P442" s="33"/>
      <c r="Q442" s="33"/>
      <c r="R442" s="33"/>
      <c r="S442" s="33"/>
      <c r="T442" s="33"/>
      <c r="U442" s="907"/>
      <c r="V442" s="35"/>
      <c r="W442" s="35"/>
      <c r="X442" s="35"/>
      <c r="AC442" s="624"/>
      <c r="AH442" s="624"/>
      <c r="AJ442" s="624"/>
      <c r="AL442" s="624"/>
      <c r="AN442" s="624"/>
      <c r="AQ442" s="624"/>
      <c r="AT442" s="624"/>
      <c r="AY442" s="624"/>
      <c r="BA442" s="624"/>
      <c r="BC442" s="624"/>
      <c r="BE442" s="624"/>
      <c r="BI442" s="624"/>
      <c r="BK442" s="624"/>
      <c r="BM442" s="624"/>
      <c r="BO442" s="624"/>
      <c r="BQ442" s="624"/>
      <c r="BS442" s="624"/>
    </row>
    <row r="443" spans="1:71" s="167" customFormat="1" x14ac:dyDescent="0.2">
      <c r="A443" s="905"/>
      <c r="B443" s="33"/>
      <c r="C443" s="33"/>
      <c r="D443" s="33"/>
      <c r="E443" s="33"/>
      <c r="J443" s="33"/>
      <c r="K443" s="33"/>
      <c r="L443" s="906"/>
      <c r="M443" s="33"/>
      <c r="N443" s="33"/>
      <c r="O443" s="33"/>
      <c r="P443" s="33"/>
      <c r="Q443" s="33"/>
      <c r="R443" s="33"/>
      <c r="S443" s="33"/>
      <c r="T443" s="33"/>
      <c r="U443" s="907"/>
      <c r="V443" s="35"/>
      <c r="W443" s="35"/>
      <c r="X443" s="35"/>
      <c r="AC443" s="624"/>
      <c r="AH443" s="624"/>
      <c r="AJ443" s="624"/>
      <c r="AL443" s="624"/>
      <c r="AN443" s="624"/>
      <c r="AQ443" s="624"/>
      <c r="AT443" s="624"/>
      <c r="AY443" s="624"/>
      <c r="BA443" s="624"/>
      <c r="BC443" s="624"/>
      <c r="BE443" s="624"/>
      <c r="BI443" s="624"/>
      <c r="BK443" s="624"/>
      <c r="BM443" s="624"/>
      <c r="BO443" s="624"/>
      <c r="BQ443" s="624"/>
      <c r="BS443" s="624"/>
    </row>
    <row r="444" spans="1:71" s="167" customFormat="1" x14ac:dyDescent="0.2">
      <c r="A444" s="905"/>
      <c r="B444" s="33"/>
      <c r="C444" s="33"/>
      <c r="D444" s="33"/>
      <c r="E444" s="33"/>
      <c r="J444" s="33"/>
      <c r="K444" s="33"/>
      <c r="L444" s="906"/>
      <c r="M444" s="33"/>
      <c r="N444" s="33"/>
      <c r="O444" s="33"/>
      <c r="P444" s="33"/>
      <c r="Q444" s="33"/>
      <c r="R444" s="33"/>
      <c r="S444" s="33"/>
      <c r="T444" s="33"/>
      <c r="U444" s="907"/>
      <c r="V444" s="35"/>
      <c r="W444" s="35"/>
      <c r="X444" s="35"/>
      <c r="AC444" s="624"/>
      <c r="AH444" s="624"/>
      <c r="AJ444" s="624"/>
      <c r="AL444" s="624"/>
      <c r="AN444" s="624"/>
      <c r="AQ444" s="624"/>
      <c r="AT444" s="624"/>
      <c r="AY444" s="624"/>
      <c r="BA444" s="624"/>
      <c r="BC444" s="624"/>
      <c r="BE444" s="624"/>
      <c r="BI444" s="624"/>
      <c r="BK444" s="624"/>
      <c r="BM444" s="624"/>
      <c r="BO444" s="624"/>
      <c r="BQ444" s="624"/>
      <c r="BS444" s="624"/>
    </row>
    <row r="445" spans="1:71" s="167" customFormat="1" x14ac:dyDescent="0.2">
      <c r="A445" s="905"/>
      <c r="B445" s="33"/>
      <c r="C445" s="33"/>
      <c r="D445" s="33"/>
      <c r="E445" s="33"/>
      <c r="J445" s="33"/>
      <c r="K445" s="33"/>
      <c r="L445" s="906"/>
      <c r="M445" s="33"/>
      <c r="N445" s="33"/>
      <c r="O445" s="33"/>
      <c r="P445" s="33"/>
      <c r="Q445" s="33"/>
      <c r="R445" s="33"/>
      <c r="S445" s="33"/>
      <c r="T445" s="33"/>
      <c r="U445" s="907"/>
      <c r="V445" s="35"/>
      <c r="W445" s="35"/>
      <c r="X445" s="35"/>
      <c r="AC445" s="624"/>
      <c r="AH445" s="624"/>
      <c r="AJ445" s="624"/>
      <c r="AL445" s="624"/>
      <c r="AN445" s="624"/>
      <c r="AQ445" s="624"/>
      <c r="AT445" s="624"/>
      <c r="AY445" s="624"/>
      <c r="BA445" s="624"/>
      <c r="BC445" s="624"/>
      <c r="BE445" s="624"/>
      <c r="BI445" s="624"/>
      <c r="BK445" s="624"/>
      <c r="BM445" s="624"/>
      <c r="BO445" s="624"/>
      <c r="BQ445" s="624"/>
      <c r="BS445" s="624"/>
    </row>
    <row r="446" spans="1:71" s="167" customFormat="1" x14ac:dyDescent="0.2">
      <c r="A446" s="905"/>
      <c r="B446" s="33"/>
      <c r="C446" s="33"/>
      <c r="D446" s="33"/>
      <c r="E446" s="33"/>
      <c r="J446" s="33"/>
      <c r="K446" s="33"/>
      <c r="L446" s="906"/>
      <c r="M446" s="33"/>
      <c r="N446" s="33"/>
      <c r="O446" s="33"/>
      <c r="P446" s="33"/>
      <c r="Q446" s="33"/>
      <c r="R446" s="33"/>
      <c r="S446" s="33"/>
      <c r="T446" s="33"/>
      <c r="U446" s="907"/>
      <c r="V446" s="35"/>
      <c r="W446" s="35"/>
      <c r="X446" s="35"/>
      <c r="AC446" s="624"/>
      <c r="AH446" s="624"/>
      <c r="AJ446" s="624"/>
      <c r="AL446" s="624"/>
      <c r="AN446" s="624"/>
      <c r="AQ446" s="624"/>
      <c r="AT446" s="624"/>
      <c r="AY446" s="624"/>
      <c r="BA446" s="624"/>
      <c r="BC446" s="624"/>
      <c r="BE446" s="624"/>
      <c r="BI446" s="624"/>
      <c r="BK446" s="624"/>
      <c r="BM446" s="624"/>
      <c r="BO446" s="624"/>
      <c r="BQ446" s="624"/>
      <c r="BS446" s="624"/>
    </row>
    <row r="447" spans="1:71" s="167" customFormat="1" x14ac:dyDescent="0.2">
      <c r="A447" s="905"/>
      <c r="B447" s="33"/>
      <c r="C447" s="33"/>
      <c r="D447" s="33"/>
      <c r="E447" s="33"/>
      <c r="J447" s="33"/>
      <c r="K447" s="33"/>
      <c r="L447" s="906"/>
      <c r="M447" s="33"/>
      <c r="N447" s="33"/>
      <c r="O447" s="33"/>
      <c r="P447" s="33"/>
      <c r="Q447" s="33"/>
      <c r="R447" s="33"/>
      <c r="S447" s="33"/>
      <c r="T447" s="33"/>
      <c r="U447" s="907"/>
      <c r="V447" s="35"/>
      <c r="W447" s="35"/>
      <c r="X447" s="35"/>
      <c r="AC447" s="624"/>
      <c r="AH447" s="624"/>
      <c r="AJ447" s="624"/>
      <c r="AL447" s="624"/>
      <c r="AN447" s="624"/>
      <c r="AQ447" s="624"/>
      <c r="AT447" s="624"/>
      <c r="AY447" s="624"/>
      <c r="BA447" s="624"/>
      <c r="BC447" s="624"/>
      <c r="BE447" s="624"/>
      <c r="BI447" s="624"/>
      <c r="BK447" s="624"/>
      <c r="BM447" s="624"/>
      <c r="BO447" s="624"/>
      <c r="BQ447" s="624"/>
      <c r="BS447" s="624"/>
    </row>
    <row r="448" spans="1:71" s="167" customFormat="1" x14ac:dyDescent="0.2">
      <c r="A448" s="905"/>
      <c r="B448" s="33"/>
      <c r="C448" s="33"/>
      <c r="D448" s="33"/>
      <c r="E448" s="33"/>
      <c r="J448" s="33"/>
      <c r="K448" s="33"/>
      <c r="L448" s="906"/>
      <c r="M448" s="33"/>
      <c r="N448" s="33"/>
      <c r="O448" s="33"/>
      <c r="P448" s="33"/>
      <c r="Q448" s="33"/>
      <c r="R448" s="33"/>
      <c r="S448" s="33"/>
      <c r="T448" s="33"/>
      <c r="U448" s="907"/>
      <c r="V448" s="35"/>
      <c r="W448" s="35"/>
      <c r="X448" s="35"/>
      <c r="AC448" s="624"/>
      <c r="AH448" s="624"/>
      <c r="AJ448" s="624"/>
      <c r="AL448" s="624"/>
      <c r="AN448" s="624"/>
      <c r="AQ448" s="624"/>
      <c r="AT448" s="624"/>
      <c r="AY448" s="624"/>
      <c r="BA448" s="624"/>
      <c r="BC448" s="624"/>
      <c r="BE448" s="624"/>
      <c r="BI448" s="624"/>
      <c r="BK448" s="624"/>
      <c r="BM448" s="624"/>
      <c r="BO448" s="624"/>
      <c r="BQ448" s="624"/>
      <c r="BS448" s="624"/>
    </row>
    <row r="449" spans="1:71" s="167" customFormat="1" x14ac:dyDescent="0.2">
      <c r="A449" s="905"/>
      <c r="B449" s="33"/>
      <c r="C449" s="33"/>
      <c r="D449" s="33"/>
      <c r="E449" s="33"/>
      <c r="J449" s="33"/>
      <c r="K449" s="33"/>
      <c r="L449" s="906"/>
      <c r="M449" s="33"/>
      <c r="N449" s="33"/>
      <c r="O449" s="33"/>
      <c r="P449" s="33"/>
      <c r="Q449" s="33"/>
      <c r="R449" s="33"/>
      <c r="S449" s="33"/>
      <c r="T449" s="33"/>
      <c r="U449" s="907"/>
      <c r="V449" s="35"/>
      <c r="W449" s="35"/>
      <c r="X449" s="35"/>
      <c r="AC449" s="624"/>
      <c r="AH449" s="624"/>
      <c r="AJ449" s="624"/>
      <c r="AL449" s="624"/>
      <c r="AN449" s="624"/>
      <c r="AQ449" s="624"/>
      <c r="AT449" s="624"/>
      <c r="AY449" s="624"/>
      <c r="BA449" s="624"/>
      <c r="BC449" s="624"/>
      <c r="BE449" s="624"/>
      <c r="BI449" s="624"/>
      <c r="BK449" s="624"/>
      <c r="BM449" s="624"/>
      <c r="BO449" s="624"/>
      <c r="BQ449" s="624"/>
      <c r="BS449" s="624"/>
    </row>
    <row r="450" spans="1:71" s="167" customFormat="1" x14ac:dyDescent="0.2">
      <c r="A450" s="905"/>
      <c r="B450" s="33"/>
      <c r="C450" s="33"/>
      <c r="D450" s="33"/>
      <c r="E450" s="33"/>
      <c r="J450" s="33"/>
      <c r="K450" s="33"/>
      <c r="L450" s="906"/>
      <c r="M450" s="33"/>
      <c r="N450" s="33"/>
      <c r="O450" s="33"/>
      <c r="P450" s="33"/>
      <c r="Q450" s="33"/>
      <c r="R450" s="33"/>
      <c r="S450" s="33"/>
      <c r="T450" s="33"/>
      <c r="U450" s="907"/>
      <c r="V450" s="35"/>
      <c r="W450" s="35"/>
      <c r="X450" s="35"/>
      <c r="AC450" s="624"/>
      <c r="AH450" s="624"/>
      <c r="AJ450" s="624"/>
      <c r="AL450" s="624"/>
      <c r="AN450" s="624"/>
      <c r="AQ450" s="624"/>
      <c r="AT450" s="624"/>
      <c r="AY450" s="624"/>
      <c r="BA450" s="624"/>
      <c r="BC450" s="624"/>
      <c r="BE450" s="624"/>
      <c r="BI450" s="624"/>
      <c r="BK450" s="624"/>
      <c r="BM450" s="624"/>
      <c r="BO450" s="624"/>
      <c r="BQ450" s="624"/>
      <c r="BS450" s="624"/>
    </row>
    <row r="451" spans="1:71" s="167" customFormat="1" x14ac:dyDescent="0.2">
      <c r="A451" s="905"/>
      <c r="B451" s="33"/>
      <c r="C451" s="33"/>
      <c r="D451" s="33"/>
      <c r="E451" s="33"/>
      <c r="J451" s="33"/>
      <c r="K451" s="33"/>
      <c r="L451" s="906"/>
      <c r="M451" s="33"/>
      <c r="N451" s="33"/>
      <c r="O451" s="33"/>
      <c r="P451" s="33"/>
      <c r="Q451" s="33"/>
      <c r="R451" s="33"/>
      <c r="S451" s="33"/>
      <c r="T451" s="33"/>
      <c r="U451" s="907"/>
      <c r="V451" s="35"/>
      <c r="W451" s="35"/>
      <c r="X451" s="35"/>
      <c r="AC451" s="624"/>
      <c r="AH451" s="624"/>
      <c r="AJ451" s="624"/>
      <c r="AL451" s="624"/>
      <c r="AN451" s="624"/>
      <c r="AQ451" s="624"/>
      <c r="AT451" s="624"/>
      <c r="AY451" s="624"/>
      <c r="BA451" s="624"/>
      <c r="BC451" s="624"/>
      <c r="BE451" s="624"/>
      <c r="BI451" s="624"/>
      <c r="BK451" s="624"/>
      <c r="BM451" s="624"/>
      <c r="BO451" s="624"/>
      <c r="BQ451" s="624"/>
      <c r="BS451" s="624"/>
    </row>
    <row r="452" spans="1:71" s="167" customFormat="1" x14ac:dyDescent="0.2">
      <c r="A452" s="905"/>
      <c r="B452" s="33"/>
      <c r="C452" s="33"/>
      <c r="D452" s="33"/>
      <c r="E452" s="33"/>
      <c r="J452" s="33"/>
      <c r="K452" s="33"/>
      <c r="L452" s="906"/>
      <c r="M452" s="33"/>
      <c r="N452" s="33"/>
      <c r="O452" s="33"/>
      <c r="P452" s="33"/>
      <c r="Q452" s="33"/>
      <c r="R452" s="33"/>
      <c r="S452" s="33"/>
      <c r="T452" s="33"/>
      <c r="U452" s="907"/>
      <c r="V452" s="35"/>
      <c r="W452" s="35"/>
      <c r="X452" s="35"/>
      <c r="AC452" s="624"/>
      <c r="AH452" s="624"/>
      <c r="AJ452" s="624"/>
      <c r="AL452" s="624"/>
      <c r="AN452" s="624"/>
      <c r="AQ452" s="624"/>
      <c r="AT452" s="624"/>
      <c r="AY452" s="624"/>
      <c r="BA452" s="624"/>
      <c r="BC452" s="624"/>
      <c r="BE452" s="624"/>
      <c r="BI452" s="624"/>
      <c r="BK452" s="624"/>
      <c r="BM452" s="624"/>
      <c r="BO452" s="624"/>
      <c r="BQ452" s="624"/>
      <c r="BS452" s="624"/>
    </row>
    <row r="453" spans="1:71" s="167" customFormat="1" x14ac:dyDescent="0.2">
      <c r="A453" s="905"/>
      <c r="B453" s="33"/>
      <c r="C453" s="33"/>
      <c r="D453" s="33"/>
      <c r="E453" s="33"/>
      <c r="J453" s="33"/>
      <c r="K453" s="33"/>
      <c r="L453" s="906"/>
      <c r="M453" s="33"/>
      <c r="N453" s="33"/>
      <c r="O453" s="33"/>
      <c r="P453" s="33"/>
      <c r="Q453" s="33"/>
      <c r="R453" s="33"/>
      <c r="S453" s="33"/>
      <c r="T453" s="33"/>
      <c r="U453" s="907"/>
      <c r="V453" s="35"/>
      <c r="W453" s="35"/>
      <c r="X453" s="35"/>
      <c r="AC453" s="624"/>
      <c r="AH453" s="624"/>
      <c r="AJ453" s="624"/>
      <c r="AL453" s="624"/>
      <c r="AN453" s="624"/>
      <c r="AQ453" s="624"/>
      <c r="AT453" s="624"/>
      <c r="AY453" s="624"/>
      <c r="BA453" s="624"/>
      <c r="BC453" s="624"/>
      <c r="BE453" s="624"/>
      <c r="BI453" s="624"/>
      <c r="BK453" s="624"/>
      <c r="BM453" s="624"/>
      <c r="BO453" s="624"/>
      <c r="BQ453" s="624"/>
      <c r="BS453" s="624"/>
    </row>
    <row r="454" spans="1:71" s="167" customFormat="1" x14ac:dyDescent="0.2">
      <c r="A454" s="905"/>
      <c r="B454" s="33"/>
      <c r="C454" s="33"/>
      <c r="D454" s="33"/>
      <c r="E454" s="33"/>
      <c r="J454" s="33"/>
      <c r="K454" s="33"/>
      <c r="L454" s="906"/>
      <c r="M454" s="33"/>
      <c r="N454" s="33"/>
      <c r="O454" s="33"/>
      <c r="P454" s="33"/>
      <c r="Q454" s="33"/>
      <c r="R454" s="33"/>
      <c r="S454" s="33"/>
      <c r="T454" s="33"/>
      <c r="U454" s="907"/>
      <c r="V454" s="35"/>
      <c r="W454" s="35"/>
      <c r="X454" s="35"/>
      <c r="AC454" s="624"/>
      <c r="AH454" s="624"/>
      <c r="AJ454" s="624"/>
      <c r="AL454" s="624"/>
      <c r="AN454" s="624"/>
      <c r="AQ454" s="624"/>
      <c r="AT454" s="624"/>
      <c r="AY454" s="624"/>
      <c r="BA454" s="624"/>
      <c r="BC454" s="624"/>
      <c r="BE454" s="624"/>
      <c r="BI454" s="624"/>
      <c r="BK454" s="624"/>
      <c r="BM454" s="624"/>
      <c r="BO454" s="624"/>
      <c r="BQ454" s="624"/>
      <c r="BS454" s="624"/>
    </row>
    <row r="455" spans="1:71" s="167" customFormat="1" x14ac:dyDescent="0.2">
      <c r="A455" s="905"/>
      <c r="B455" s="33"/>
      <c r="C455" s="33"/>
      <c r="D455" s="33"/>
      <c r="E455" s="33"/>
      <c r="J455" s="33"/>
      <c r="K455" s="33"/>
      <c r="L455" s="906"/>
      <c r="M455" s="33"/>
      <c r="N455" s="33"/>
      <c r="O455" s="33"/>
      <c r="P455" s="33"/>
      <c r="Q455" s="33"/>
      <c r="R455" s="33"/>
      <c r="S455" s="33"/>
      <c r="T455" s="33"/>
      <c r="U455" s="907"/>
      <c r="V455" s="35"/>
      <c r="W455" s="35"/>
      <c r="X455" s="35"/>
      <c r="AC455" s="624"/>
      <c r="AH455" s="624"/>
      <c r="AJ455" s="624"/>
      <c r="AL455" s="624"/>
      <c r="AN455" s="624"/>
      <c r="AQ455" s="624"/>
      <c r="AT455" s="624"/>
      <c r="AY455" s="624"/>
      <c r="BA455" s="624"/>
      <c r="BC455" s="624"/>
      <c r="BE455" s="624"/>
      <c r="BI455" s="624"/>
      <c r="BK455" s="624"/>
      <c r="BM455" s="624"/>
      <c r="BO455" s="624"/>
      <c r="BQ455" s="624"/>
      <c r="BS455" s="624"/>
    </row>
    <row r="456" spans="1:71" s="167" customFormat="1" x14ac:dyDescent="0.2">
      <c r="A456" s="905"/>
      <c r="B456" s="33"/>
      <c r="C456" s="33"/>
      <c r="D456" s="33"/>
      <c r="E456" s="33"/>
      <c r="J456" s="33"/>
      <c r="K456" s="33"/>
      <c r="L456" s="906"/>
      <c r="M456" s="33"/>
      <c r="N456" s="33"/>
      <c r="O456" s="33"/>
      <c r="P456" s="33"/>
      <c r="Q456" s="33"/>
      <c r="R456" s="33"/>
      <c r="S456" s="33"/>
      <c r="T456" s="33"/>
      <c r="U456" s="907"/>
      <c r="V456" s="35"/>
      <c r="W456" s="35"/>
      <c r="X456" s="35"/>
      <c r="AC456" s="624"/>
      <c r="AH456" s="624"/>
      <c r="AJ456" s="624"/>
      <c r="AL456" s="624"/>
      <c r="AN456" s="624"/>
      <c r="AQ456" s="624"/>
      <c r="AT456" s="624"/>
      <c r="AY456" s="624"/>
      <c r="BA456" s="624"/>
      <c r="BC456" s="624"/>
      <c r="BE456" s="624"/>
      <c r="BI456" s="624"/>
      <c r="BK456" s="624"/>
      <c r="BM456" s="624"/>
      <c r="BO456" s="624"/>
      <c r="BQ456" s="624"/>
      <c r="BS456" s="624"/>
    </row>
    <row r="457" spans="1:71" s="167" customFormat="1" x14ac:dyDescent="0.2">
      <c r="A457" s="905"/>
      <c r="B457" s="33"/>
      <c r="C457" s="33"/>
      <c r="D457" s="33"/>
      <c r="E457" s="33"/>
      <c r="J457" s="33"/>
      <c r="K457" s="33"/>
      <c r="L457" s="906"/>
      <c r="M457" s="33"/>
      <c r="N457" s="33"/>
      <c r="O457" s="33"/>
      <c r="P457" s="33"/>
      <c r="Q457" s="33"/>
      <c r="R457" s="33"/>
      <c r="S457" s="33"/>
      <c r="T457" s="33"/>
      <c r="U457" s="907"/>
      <c r="V457" s="35"/>
      <c r="W457" s="35"/>
      <c r="X457" s="35"/>
      <c r="AC457" s="624"/>
      <c r="AH457" s="624"/>
      <c r="AJ457" s="624"/>
      <c r="AL457" s="624"/>
      <c r="AN457" s="624"/>
      <c r="AQ457" s="624"/>
      <c r="AT457" s="624"/>
      <c r="AY457" s="624"/>
      <c r="BA457" s="624"/>
      <c r="BC457" s="624"/>
      <c r="BE457" s="624"/>
      <c r="BI457" s="624"/>
      <c r="BK457" s="624"/>
      <c r="BM457" s="624"/>
      <c r="BO457" s="624"/>
      <c r="BQ457" s="624"/>
      <c r="BS457" s="624"/>
    </row>
    <row r="458" spans="1:71" s="167" customFormat="1" x14ac:dyDescent="0.2">
      <c r="A458" s="905"/>
      <c r="B458" s="33"/>
      <c r="C458" s="33"/>
      <c r="D458" s="33"/>
      <c r="E458" s="33"/>
      <c r="J458" s="33"/>
      <c r="K458" s="33"/>
      <c r="L458" s="906"/>
      <c r="M458" s="33"/>
      <c r="N458" s="33"/>
      <c r="O458" s="33"/>
      <c r="P458" s="33"/>
      <c r="Q458" s="33"/>
      <c r="R458" s="33"/>
      <c r="S458" s="33"/>
      <c r="T458" s="33"/>
      <c r="U458" s="907"/>
      <c r="V458" s="35"/>
      <c r="W458" s="35"/>
      <c r="X458" s="35"/>
      <c r="AC458" s="624"/>
      <c r="AH458" s="624"/>
      <c r="AJ458" s="624"/>
      <c r="AL458" s="624"/>
      <c r="AN458" s="624"/>
      <c r="AQ458" s="624"/>
      <c r="AT458" s="624"/>
      <c r="AY458" s="624"/>
      <c r="BA458" s="624"/>
      <c r="BC458" s="624"/>
      <c r="BE458" s="624"/>
      <c r="BI458" s="624"/>
      <c r="BK458" s="624"/>
      <c r="BM458" s="624"/>
      <c r="BO458" s="624"/>
      <c r="BQ458" s="624"/>
      <c r="BS458" s="624"/>
    </row>
    <row r="459" spans="1:71" s="167" customFormat="1" x14ac:dyDescent="0.2">
      <c r="A459" s="905"/>
      <c r="B459" s="33"/>
      <c r="C459" s="33"/>
      <c r="D459" s="33"/>
      <c r="E459" s="33"/>
      <c r="J459" s="33"/>
      <c r="K459" s="33"/>
      <c r="L459" s="906"/>
      <c r="M459" s="33"/>
      <c r="N459" s="33"/>
      <c r="O459" s="33"/>
      <c r="P459" s="33"/>
      <c r="Q459" s="33"/>
      <c r="R459" s="33"/>
      <c r="S459" s="33"/>
      <c r="T459" s="33"/>
      <c r="U459" s="907"/>
      <c r="V459" s="35"/>
      <c r="W459" s="35"/>
      <c r="X459" s="35"/>
      <c r="AC459" s="624"/>
      <c r="AH459" s="624"/>
      <c r="AJ459" s="624"/>
      <c r="AL459" s="624"/>
      <c r="AN459" s="624"/>
      <c r="AQ459" s="624"/>
      <c r="AT459" s="624"/>
      <c r="AY459" s="624"/>
      <c r="BA459" s="624"/>
      <c r="BC459" s="624"/>
      <c r="BE459" s="624"/>
      <c r="BI459" s="624"/>
      <c r="BK459" s="624"/>
      <c r="BM459" s="624"/>
      <c r="BO459" s="624"/>
      <c r="BQ459" s="624"/>
      <c r="BS459" s="624"/>
    </row>
    <row r="460" spans="1:71" s="167" customFormat="1" x14ac:dyDescent="0.2">
      <c r="A460" s="905"/>
      <c r="B460" s="33"/>
      <c r="C460" s="33"/>
      <c r="D460" s="33"/>
      <c r="E460" s="33"/>
      <c r="J460" s="33"/>
      <c r="K460" s="33"/>
      <c r="L460" s="906"/>
      <c r="M460" s="33"/>
      <c r="N460" s="33"/>
      <c r="O460" s="33"/>
      <c r="P460" s="33"/>
      <c r="Q460" s="33"/>
      <c r="R460" s="33"/>
      <c r="S460" s="33"/>
      <c r="T460" s="33"/>
      <c r="U460" s="907"/>
      <c r="V460" s="35"/>
      <c r="W460" s="35"/>
      <c r="X460" s="35"/>
      <c r="AC460" s="624"/>
      <c r="AH460" s="624"/>
      <c r="AJ460" s="624"/>
      <c r="AL460" s="624"/>
      <c r="AN460" s="624"/>
      <c r="AQ460" s="624"/>
      <c r="AT460" s="624"/>
      <c r="AY460" s="624"/>
      <c r="BA460" s="624"/>
      <c r="BC460" s="624"/>
      <c r="BE460" s="624"/>
      <c r="BI460" s="624"/>
      <c r="BK460" s="624"/>
      <c r="BM460" s="624"/>
      <c r="BO460" s="624"/>
      <c r="BQ460" s="624"/>
      <c r="BS460" s="624"/>
    </row>
    <row r="461" spans="1:71" s="167" customFormat="1" x14ac:dyDescent="0.2">
      <c r="A461" s="905"/>
      <c r="B461" s="33"/>
      <c r="C461" s="33"/>
      <c r="D461" s="33"/>
      <c r="E461" s="33"/>
      <c r="J461" s="33"/>
      <c r="K461" s="33"/>
      <c r="L461" s="906"/>
      <c r="M461" s="33"/>
      <c r="N461" s="33"/>
      <c r="O461" s="33"/>
      <c r="P461" s="33"/>
      <c r="Q461" s="33"/>
      <c r="R461" s="33"/>
      <c r="S461" s="33"/>
      <c r="T461" s="33"/>
      <c r="U461" s="907"/>
      <c r="V461" s="35"/>
      <c r="W461" s="35"/>
      <c r="X461" s="35"/>
      <c r="AC461" s="624"/>
      <c r="AH461" s="624"/>
      <c r="AJ461" s="624"/>
      <c r="AL461" s="624"/>
      <c r="AN461" s="624"/>
      <c r="AQ461" s="624"/>
      <c r="AT461" s="624"/>
      <c r="AY461" s="624"/>
      <c r="BA461" s="624"/>
      <c r="BC461" s="624"/>
      <c r="BE461" s="624"/>
      <c r="BI461" s="624"/>
      <c r="BK461" s="624"/>
      <c r="BM461" s="624"/>
      <c r="BO461" s="624"/>
      <c r="BQ461" s="624"/>
      <c r="BS461" s="624"/>
    </row>
    <row r="462" spans="1:71" s="167" customFormat="1" x14ac:dyDescent="0.2">
      <c r="A462" s="905"/>
      <c r="B462" s="33"/>
      <c r="C462" s="33"/>
      <c r="D462" s="33"/>
      <c r="E462" s="33"/>
      <c r="J462" s="33"/>
      <c r="K462" s="33"/>
      <c r="L462" s="906"/>
      <c r="M462" s="33"/>
      <c r="N462" s="33"/>
      <c r="O462" s="33"/>
      <c r="P462" s="33"/>
      <c r="Q462" s="33"/>
      <c r="R462" s="33"/>
      <c r="S462" s="33"/>
      <c r="T462" s="33"/>
      <c r="U462" s="907"/>
      <c r="V462" s="35"/>
      <c r="W462" s="35"/>
      <c r="X462" s="35"/>
      <c r="AC462" s="624"/>
      <c r="AH462" s="624"/>
      <c r="AJ462" s="624"/>
      <c r="AL462" s="624"/>
      <c r="AN462" s="624"/>
      <c r="AQ462" s="624"/>
      <c r="AT462" s="624"/>
      <c r="AY462" s="624"/>
      <c r="BA462" s="624"/>
      <c r="BC462" s="624"/>
      <c r="BE462" s="624"/>
      <c r="BI462" s="624"/>
      <c r="BK462" s="624"/>
      <c r="BM462" s="624"/>
      <c r="BO462" s="624"/>
      <c r="BQ462" s="624"/>
      <c r="BS462" s="624"/>
    </row>
    <row r="463" spans="1:71" s="167" customFormat="1" x14ac:dyDescent="0.2">
      <c r="A463" s="905"/>
      <c r="B463" s="33"/>
      <c r="C463" s="33"/>
      <c r="D463" s="33"/>
      <c r="E463" s="33"/>
      <c r="J463" s="33"/>
      <c r="K463" s="33"/>
      <c r="L463" s="906"/>
      <c r="M463" s="33"/>
      <c r="N463" s="33"/>
      <c r="O463" s="33"/>
      <c r="P463" s="33"/>
      <c r="Q463" s="33"/>
      <c r="R463" s="33"/>
      <c r="S463" s="33"/>
      <c r="T463" s="33"/>
      <c r="U463" s="907"/>
      <c r="V463" s="35"/>
      <c r="W463" s="35"/>
      <c r="X463" s="35"/>
      <c r="AC463" s="624"/>
      <c r="AH463" s="624"/>
      <c r="AJ463" s="624"/>
      <c r="AL463" s="624"/>
      <c r="AN463" s="624"/>
      <c r="AQ463" s="624"/>
      <c r="AT463" s="624"/>
      <c r="AY463" s="624"/>
      <c r="BA463" s="624"/>
      <c r="BC463" s="624"/>
      <c r="BE463" s="624"/>
      <c r="BI463" s="624"/>
      <c r="BK463" s="624"/>
      <c r="BM463" s="624"/>
      <c r="BO463" s="624"/>
      <c r="BQ463" s="624"/>
      <c r="BS463" s="624"/>
    </row>
    <row r="464" spans="1:71" s="167" customFormat="1" x14ac:dyDescent="0.2">
      <c r="A464" s="905"/>
      <c r="B464" s="33"/>
      <c r="C464" s="33"/>
      <c r="D464" s="33"/>
      <c r="E464" s="33"/>
      <c r="J464" s="33"/>
      <c r="K464" s="33"/>
      <c r="L464" s="906"/>
      <c r="M464" s="33"/>
      <c r="N464" s="33"/>
      <c r="O464" s="33"/>
      <c r="P464" s="33"/>
      <c r="Q464" s="33"/>
      <c r="R464" s="33"/>
      <c r="S464" s="33"/>
      <c r="T464" s="33"/>
      <c r="U464" s="907"/>
      <c r="V464" s="35"/>
      <c r="W464" s="35"/>
      <c r="X464" s="35"/>
      <c r="AC464" s="624"/>
      <c r="AH464" s="624"/>
      <c r="AJ464" s="624"/>
      <c r="AL464" s="624"/>
      <c r="AN464" s="624"/>
      <c r="AQ464" s="624"/>
      <c r="AT464" s="624"/>
      <c r="AY464" s="624"/>
      <c r="BA464" s="624"/>
      <c r="BC464" s="624"/>
      <c r="BE464" s="624"/>
      <c r="BI464" s="624"/>
      <c r="BK464" s="624"/>
      <c r="BM464" s="624"/>
      <c r="BO464" s="624"/>
      <c r="BQ464" s="624"/>
      <c r="BS464" s="624"/>
    </row>
    <row r="465" spans="1:71" s="167" customFormat="1" x14ac:dyDescent="0.2">
      <c r="A465" s="905"/>
      <c r="B465" s="33"/>
      <c r="C465" s="33"/>
      <c r="D465" s="33"/>
      <c r="E465" s="33"/>
      <c r="J465" s="33"/>
      <c r="K465" s="33"/>
      <c r="L465" s="906"/>
      <c r="M465" s="33"/>
      <c r="N465" s="33"/>
      <c r="O465" s="33"/>
      <c r="P465" s="33"/>
      <c r="Q465" s="33"/>
      <c r="R465" s="33"/>
      <c r="S465" s="33"/>
      <c r="T465" s="33"/>
      <c r="U465" s="907"/>
      <c r="V465" s="35"/>
      <c r="W465" s="35"/>
      <c r="X465" s="35"/>
      <c r="AC465" s="624"/>
      <c r="AH465" s="624"/>
      <c r="AJ465" s="624"/>
      <c r="AL465" s="624"/>
      <c r="AN465" s="624"/>
      <c r="AQ465" s="624"/>
      <c r="AT465" s="624"/>
      <c r="AY465" s="624"/>
      <c r="BA465" s="624"/>
      <c r="BC465" s="624"/>
      <c r="BE465" s="624"/>
      <c r="BI465" s="624"/>
      <c r="BK465" s="624"/>
      <c r="BM465" s="624"/>
      <c r="BO465" s="624"/>
      <c r="BQ465" s="624"/>
      <c r="BS465" s="624"/>
    </row>
    <row r="466" spans="1:71" s="167" customFormat="1" x14ac:dyDescent="0.2">
      <c r="A466" s="905"/>
      <c r="B466" s="33"/>
      <c r="C466" s="33"/>
      <c r="D466" s="33"/>
      <c r="E466" s="33"/>
      <c r="J466" s="33"/>
      <c r="K466" s="33"/>
      <c r="L466" s="906"/>
      <c r="M466" s="33"/>
      <c r="N466" s="33"/>
      <c r="O466" s="33"/>
      <c r="P466" s="33"/>
      <c r="Q466" s="33"/>
      <c r="R466" s="33"/>
      <c r="S466" s="33"/>
      <c r="T466" s="33"/>
      <c r="U466" s="907"/>
      <c r="V466" s="35"/>
      <c r="W466" s="35"/>
      <c r="X466" s="35"/>
      <c r="AC466" s="624"/>
      <c r="AH466" s="624"/>
      <c r="AJ466" s="624"/>
      <c r="AL466" s="624"/>
      <c r="AN466" s="624"/>
      <c r="AQ466" s="624"/>
      <c r="AT466" s="624"/>
      <c r="AY466" s="624"/>
      <c r="BA466" s="624"/>
      <c r="BC466" s="624"/>
      <c r="BE466" s="624"/>
      <c r="BI466" s="624"/>
      <c r="BK466" s="624"/>
      <c r="BM466" s="624"/>
      <c r="BO466" s="624"/>
      <c r="BQ466" s="624"/>
      <c r="BS466" s="624"/>
    </row>
    <row r="467" spans="1:71" s="167" customFormat="1" x14ac:dyDescent="0.2">
      <c r="A467" s="905"/>
      <c r="B467" s="33"/>
      <c r="C467" s="33"/>
      <c r="D467" s="33"/>
      <c r="E467" s="33"/>
      <c r="J467" s="33"/>
      <c r="K467" s="33"/>
      <c r="L467" s="906"/>
      <c r="M467" s="33"/>
      <c r="N467" s="33"/>
      <c r="O467" s="33"/>
      <c r="P467" s="33"/>
      <c r="Q467" s="33"/>
      <c r="R467" s="33"/>
      <c r="S467" s="33"/>
      <c r="T467" s="33"/>
      <c r="U467" s="907"/>
      <c r="V467" s="35"/>
      <c r="W467" s="35"/>
      <c r="X467" s="35"/>
      <c r="AC467" s="624"/>
      <c r="AH467" s="624"/>
      <c r="AJ467" s="624"/>
      <c r="AL467" s="624"/>
      <c r="AN467" s="624"/>
      <c r="AQ467" s="624"/>
      <c r="AT467" s="624"/>
      <c r="AY467" s="624"/>
      <c r="BA467" s="624"/>
      <c r="BC467" s="624"/>
      <c r="BE467" s="624"/>
      <c r="BI467" s="624"/>
      <c r="BK467" s="624"/>
      <c r="BM467" s="624"/>
      <c r="BO467" s="624"/>
      <c r="BQ467" s="624"/>
      <c r="BS467" s="624"/>
    </row>
    <row r="468" spans="1:71" s="167" customFormat="1" x14ac:dyDescent="0.2">
      <c r="A468" s="905"/>
      <c r="B468" s="33"/>
      <c r="C468" s="33"/>
      <c r="D468" s="33"/>
      <c r="E468" s="33"/>
      <c r="J468" s="33"/>
      <c r="K468" s="33"/>
      <c r="L468" s="906"/>
      <c r="M468" s="33"/>
      <c r="N468" s="33"/>
      <c r="O468" s="33"/>
      <c r="P468" s="33"/>
      <c r="Q468" s="33"/>
      <c r="R468" s="33"/>
      <c r="S468" s="33"/>
      <c r="T468" s="33"/>
      <c r="U468" s="907"/>
      <c r="V468" s="35"/>
      <c r="W468" s="35"/>
      <c r="X468" s="35"/>
      <c r="AC468" s="624"/>
      <c r="AH468" s="624"/>
      <c r="AJ468" s="624"/>
      <c r="AL468" s="624"/>
      <c r="AN468" s="624"/>
      <c r="AQ468" s="624"/>
      <c r="AT468" s="624"/>
      <c r="AY468" s="624"/>
      <c r="BA468" s="624"/>
      <c r="BC468" s="624"/>
      <c r="BE468" s="624"/>
      <c r="BI468" s="624"/>
      <c r="BK468" s="624"/>
      <c r="BM468" s="624"/>
      <c r="BO468" s="624"/>
      <c r="BQ468" s="624"/>
      <c r="BS468" s="624"/>
    </row>
    <row r="469" spans="1:71" s="167" customFormat="1" x14ac:dyDescent="0.2">
      <c r="A469" s="905"/>
      <c r="B469" s="33"/>
      <c r="C469" s="33"/>
      <c r="D469" s="33"/>
      <c r="E469" s="33"/>
      <c r="J469" s="33"/>
      <c r="K469" s="33"/>
      <c r="L469" s="906"/>
      <c r="M469" s="33"/>
      <c r="N469" s="33"/>
      <c r="O469" s="33"/>
      <c r="P469" s="33"/>
      <c r="Q469" s="33"/>
      <c r="R469" s="33"/>
      <c r="S469" s="33"/>
      <c r="T469" s="33"/>
      <c r="U469" s="907"/>
      <c r="V469" s="35"/>
      <c r="W469" s="35"/>
      <c r="X469" s="35"/>
      <c r="AC469" s="624"/>
      <c r="AH469" s="624"/>
      <c r="AJ469" s="624"/>
      <c r="AL469" s="624"/>
      <c r="AN469" s="624"/>
      <c r="AQ469" s="624"/>
      <c r="AT469" s="624"/>
      <c r="AY469" s="624"/>
      <c r="BA469" s="624"/>
      <c r="BC469" s="624"/>
      <c r="BE469" s="624"/>
      <c r="BI469" s="624"/>
      <c r="BK469" s="624"/>
      <c r="BM469" s="624"/>
      <c r="BO469" s="624"/>
      <c r="BQ469" s="624"/>
      <c r="BS469" s="624"/>
    </row>
    <row r="470" spans="1:71" s="167" customFormat="1" x14ac:dyDescent="0.2">
      <c r="A470" s="905"/>
      <c r="B470" s="33"/>
      <c r="C470" s="33"/>
      <c r="D470" s="33"/>
      <c r="E470" s="33"/>
      <c r="J470" s="33"/>
      <c r="K470" s="33"/>
      <c r="L470" s="906"/>
      <c r="M470" s="33"/>
      <c r="N470" s="33"/>
      <c r="O470" s="33"/>
      <c r="P470" s="33"/>
      <c r="Q470" s="33"/>
      <c r="R470" s="33"/>
      <c r="S470" s="33"/>
      <c r="T470" s="33"/>
      <c r="U470" s="907"/>
      <c r="V470" s="35"/>
      <c r="W470" s="35"/>
      <c r="X470" s="35"/>
      <c r="AC470" s="624"/>
      <c r="AH470" s="624"/>
      <c r="AJ470" s="624"/>
      <c r="AL470" s="624"/>
      <c r="AN470" s="624"/>
      <c r="AQ470" s="624"/>
      <c r="AT470" s="624"/>
      <c r="AY470" s="624"/>
      <c r="BA470" s="624"/>
      <c r="BC470" s="624"/>
      <c r="BE470" s="624"/>
      <c r="BI470" s="624"/>
      <c r="BK470" s="624"/>
      <c r="BM470" s="624"/>
      <c r="BO470" s="624"/>
      <c r="BQ470" s="624"/>
      <c r="BS470" s="624"/>
    </row>
    <row r="471" spans="1:71" s="167" customFormat="1" x14ac:dyDescent="0.2">
      <c r="A471" s="905"/>
      <c r="B471" s="33"/>
      <c r="C471" s="33"/>
      <c r="D471" s="33"/>
      <c r="E471" s="33"/>
      <c r="J471" s="33"/>
      <c r="K471" s="33"/>
      <c r="L471" s="906"/>
      <c r="M471" s="33"/>
      <c r="N471" s="33"/>
      <c r="O471" s="33"/>
      <c r="P471" s="33"/>
      <c r="Q471" s="33"/>
      <c r="R471" s="33"/>
      <c r="S471" s="33"/>
      <c r="T471" s="33"/>
      <c r="U471" s="907"/>
      <c r="V471" s="35"/>
      <c r="W471" s="35"/>
      <c r="X471" s="35"/>
      <c r="AC471" s="624"/>
      <c r="AH471" s="624"/>
      <c r="AJ471" s="624"/>
      <c r="AL471" s="624"/>
      <c r="AN471" s="624"/>
      <c r="AQ471" s="624"/>
      <c r="AT471" s="624"/>
      <c r="AY471" s="624"/>
      <c r="BA471" s="624"/>
      <c r="BC471" s="624"/>
      <c r="BE471" s="624"/>
      <c r="BI471" s="624"/>
      <c r="BK471" s="624"/>
      <c r="BM471" s="624"/>
      <c r="BO471" s="624"/>
      <c r="BQ471" s="624"/>
      <c r="BS471" s="624"/>
    </row>
    <row r="472" spans="1:71" s="167" customFormat="1" x14ac:dyDescent="0.2">
      <c r="A472" s="905"/>
      <c r="B472" s="33"/>
      <c r="C472" s="33"/>
      <c r="D472" s="33"/>
      <c r="E472" s="33"/>
      <c r="J472" s="33"/>
      <c r="K472" s="33"/>
      <c r="L472" s="906"/>
      <c r="M472" s="33"/>
      <c r="N472" s="33"/>
      <c r="O472" s="33"/>
      <c r="P472" s="33"/>
      <c r="Q472" s="33"/>
      <c r="R472" s="33"/>
      <c r="S472" s="33"/>
      <c r="T472" s="33"/>
      <c r="U472" s="907"/>
      <c r="V472" s="35"/>
      <c r="W472" s="35"/>
      <c r="X472" s="35"/>
      <c r="AC472" s="624"/>
      <c r="AH472" s="624"/>
      <c r="AJ472" s="624"/>
      <c r="AL472" s="624"/>
      <c r="AN472" s="624"/>
      <c r="AQ472" s="624"/>
      <c r="AT472" s="624"/>
      <c r="AY472" s="624"/>
      <c r="BA472" s="624"/>
      <c r="BC472" s="624"/>
      <c r="BE472" s="624"/>
      <c r="BI472" s="624"/>
      <c r="BK472" s="624"/>
      <c r="BM472" s="624"/>
      <c r="BO472" s="624"/>
      <c r="BQ472" s="624"/>
      <c r="BS472" s="624"/>
    </row>
    <row r="473" spans="1:71" s="167" customFormat="1" x14ac:dyDescent="0.2">
      <c r="A473" s="905"/>
      <c r="B473" s="33"/>
      <c r="C473" s="33"/>
      <c r="D473" s="33"/>
      <c r="E473" s="33"/>
      <c r="J473" s="33"/>
      <c r="K473" s="33"/>
      <c r="L473" s="906"/>
      <c r="M473" s="33"/>
      <c r="N473" s="33"/>
      <c r="O473" s="33"/>
      <c r="P473" s="33"/>
      <c r="Q473" s="33"/>
      <c r="R473" s="33"/>
      <c r="S473" s="33"/>
      <c r="T473" s="33"/>
      <c r="U473" s="907"/>
      <c r="V473" s="35"/>
      <c r="W473" s="35"/>
      <c r="X473" s="35"/>
      <c r="AC473" s="624"/>
      <c r="AH473" s="624"/>
      <c r="AJ473" s="624"/>
      <c r="AL473" s="624"/>
      <c r="AN473" s="624"/>
      <c r="AQ473" s="624"/>
      <c r="AT473" s="624"/>
      <c r="AY473" s="624"/>
      <c r="BA473" s="624"/>
      <c r="BC473" s="624"/>
      <c r="BE473" s="624"/>
      <c r="BI473" s="624"/>
      <c r="BK473" s="624"/>
      <c r="BM473" s="624"/>
      <c r="BO473" s="624"/>
      <c r="BQ473" s="624"/>
      <c r="BS473" s="624"/>
    </row>
    <row r="474" spans="1:71" s="167" customFormat="1" x14ac:dyDescent="0.2">
      <c r="A474" s="905"/>
      <c r="B474" s="33"/>
      <c r="C474" s="33"/>
      <c r="D474" s="33"/>
      <c r="E474" s="33"/>
      <c r="J474" s="33"/>
      <c r="K474" s="33"/>
      <c r="L474" s="906"/>
      <c r="M474" s="33"/>
      <c r="N474" s="33"/>
      <c r="O474" s="33"/>
      <c r="P474" s="33"/>
      <c r="Q474" s="33"/>
      <c r="R474" s="33"/>
      <c r="S474" s="33"/>
      <c r="T474" s="33"/>
      <c r="U474" s="907"/>
      <c r="V474" s="35"/>
      <c r="W474" s="35"/>
      <c r="X474" s="35"/>
      <c r="AC474" s="624"/>
      <c r="AH474" s="624"/>
      <c r="AJ474" s="624"/>
      <c r="AL474" s="624"/>
      <c r="AN474" s="624"/>
      <c r="AQ474" s="624"/>
      <c r="AT474" s="624"/>
      <c r="AY474" s="624"/>
      <c r="BA474" s="624"/>
      <c r="BC474" s="624"/>
      <c r="BE474" s="624"/>
      <c r="BI474" s="624"/>
      <c r="BK474" s="624"/>
      <c r="BM474" s="624"/>
      <c r="BO474" s="624"/>
      <c r="BQ474" s="624"/>
      <c r="BS474" s="624"/>
    </row>
    <row r="475" spans="1:71" s="167" customFormat="1" x14ac:dyDescent="0.2">
      <c r="A475" s="905"/>
      <c r="B475" s="33"/>
      <c r="C475" s="33"/>
      <c r="D475" s="33"/>
      <c r="E475" s="33"/>
      <c r="J475" s="33"/>
      <c r="K475" s="33"/>
      <c r="L475" s="906"/>
      <c r="M475" s="33"/>
      <c r="N475" s="33"/>
      <c r="O475" s="33"/>
      <c r="P475" s="33"/>
      <c r="Q475" s="33"/>
      <c r="R475" s="33"/>
      <c r="S475" s="33"/>
      <c r="T475" s="33"/>
      <c r="U475" s="907"/>
      <c r="V475" s="35"/>
      <c r="W475" s="35"/>
      <c r="X475" s="35"/>
      <c r="AC475" s="624"/>
      <c r="AH475" s="624"/>
      <c r="AJ475" s="624"/>
      <c r="AL475" s="624"/>
      <c r="AN475" s="624"/>
      <c r="AQ475" s="624"/>
      <c r="AT475" s="624"/>
      <c r="AY475" s="624"/>
      <c r="BA475" s="624"/>
      <c r="BC475" s="624"/>
      <c r="BE475" s="624"/>
      <c r="BI475" s="624"/>
      <c r="BK475" s="624"/>
      <c r="BM475" s="624"/>
      <c r="BO475" s="624"/>
      <c r="BQ475" s="624"/>
      <c r="BS475" s="624"/>
    </row>
    <row r="476" spans="1:71" s="167" customFormat="1" x14ac:dyDescent="0.2">
      <c r="A476" s="905"/>
      <c r="B476" s="33"/>
      <c r="C476" s="33"/>
      <c r="D476" s="33"/>
      <c r="E476" s="33"/>
      <c r="J476" s="33"/>
      <c r="K476" s="33"/>
      <c r="L476" s="906"/>
      <c r="M476" s="33"/>
      <c r="N476" s="33"/>
      <c r="O476" s="33"/>
      <c r="P476" s="33"/>
      <c r="Q476" s="33"/>
      <c r="R476" s="33"/>
      <c r="S476" s="33"/>
      <c r="T476" s="33"/>
      <c r="U476" s="907"/>
      <c r="V476" s="35"/>
      <c r="W476" s="35"/>
      <c r="X476" s="35"/>
      <c r="AC476" s="624"/>
      <c r="AH476" s="624"/>
      <c r="AJ476" s="624"/>
      <c r="AL476" s="624"/>
      <c r="AN476" s="624"/>
      <c r="AQ476" s="624"/>
      <c r="AT476" s="624"/>
      <c r="AY476" s="624"/>
      <c r="BA476" s="624"/>
      <c r="BC476" s="624"/>
      <c r="BE476" s="624"/>
      <c r="BI476" s="624"/>
      <c r="BK476" s="624"/>
      <c r="BM476" s="624"/>
      <c r="BO476" s="624"/>
      <c r="BQ476" s="624"/>
      <c r="BS476" s="624"/>
    </row>
    <row r="477" spans="1:71" s="167" customFormat="1" x14ac:dyDescent="0.2">
      <c r="A477" s="905"/>
      <c r="B477" s="33"/>
      <c r="C477" s="33"/>
      <c r="D477" s="33"/>
      <c r="E477" s="33"/>
      <c r="J477" s="33"/>
      <c r="K477" s="33"/>
      <c r="L477" s="906"/>
      <c r="M477" s="33"/>
      <c r="N477" s="33"/>
      <c r="O477" s="33"/>
      <c r="P477" s="33"/>
      <c r="Q477" s="33"/>
      <c r="R477" s="33"/>
      <c r="S477" s="33"/>
      <c r="T477" s="33"/>
      <c r="U477" s="907"/>
      <c r="V477" s="35"/>
      <c r="W477" s="35"/>
      <c r="X477" s="35"/>
      <c r="AC477" s="624"/>
      <c r="AH477" s="624"/>
      <c r="AJ477" s="624"/>
      <c r="AL477" s="624"/>
      <c r="AN477" s="624"/>
      <c r="AQ477" s="624"/>
      <c r="AT477" s="624"/>
      <c r="AY477" s="624"/>
      <c r="BA477" s="624"/>
      <c r="BC477" s="624"/>
      <c r="BE477" s="624"/>
      <c r="BI477" s="624"/>
      <c r="BK477" s="624"/>
      <c r="BM477" s="624"/>
      <c r="BO477" s="624"/>
      <c r="BQ477" s="624"/>
      <c r="BS477" s="624"/>
    </row>
    <row r="478" spans="1:71" s="167" customFormat="1" x14ac:dyDescent="0.2">
      <c r="A478" s="905"/>
      <c r="B478" s="33"/>
      <c r="C478" s="33"/>
      <c r="D478" s="33"/>
      <c r="E478" s="33"/>
      <c r="J478" s="33"/>
      <c r="K478" s="33"/>
      <c r="L478" s="906"/>
      <c r="M478" s="33"/>
      <c r="N478" s="33"/>
      <c r="O478" s="33"/>
      <c r="P478" s="33"/>
      <c r="Q478" s="33"/>
      <c r="R478" s="33"/>
      <c r="S478" s="33"/>
      <c r="T478" s="33"/>
      <c r="U478" s="907"/>
      <c r="V478" s="35"/>
      <c r="W478" s="35"/>
      <c r="X478" s="35"/>
      <c r="AC478" s="624"/>
      <c r="AH478" s="624"/>
      <c r="AJ478" s="624"/>
      <c r="AL478" s="624"/>
      <c r="AN478" s="624"/>
      <c r="AQ478" s="624"/>
      <c r="AT478" s="624"/>
      <c r="AY478" s="624"/>
      <c r="BA478" s="624"/>
      <c r="BC478" s="624"/>
      <c r="BE478" s="624"/>
      <c r="BI478" s="624"/>
      <c r="BK478" s="624"/>
      <c r="BM478" s="624"/>
      <c r="BO478" s="624"/>
      <c r="BQ478" s="624"/>
      <c r="BS478" s="624"/>
    </row>
    <row r="479" spans="1:71" s="167" customFormat="1" x14ac:dyDescent="0.2">
      <c r="A479" s="905"/>
      <c r="B479" s="33"/>
      <c r="C479" s="33"/>
      <c r="D479" s="33"/>
      <c r="E479" s="33"/>
      <c r="J479" s="33"/>
      <c r="K479" s="33"/>
      <c r="L479" s="906"/>
      <c r="M479" s="33"/>
      <c r="N479" s="33"/>
      <c r="O479" s="33"/>
      <c r="P479" s="33"/>
      <c r="Q479" s="33"/>
      <c r="R479" s="33"/>
      <c r="S479" s="33"/>
      <c r="T479" s="33"/>
      <c r="U479" s="907"/>
      <c r="V479" s="35"/>
      <c r="W479" s="35"/>
      <c r="X479" s="35"/>
      <c r="AC479" s="624"/>
      <c r="AH479" s="624"/>
      <c r="AJ479" s="624"/>
      <c r="AL479" s="624"/>
      <c r="AN479" s="624"/>
      <c r="AQ479" s="624"/>
      <c r="AT479" s="624"/>
      <c r="AY479" s="624"/>
      <c r="BA479" s="624"/>
      <c r="BC479" s="624"/>
      <c r="BE479" s="624"/>
      <c r="BI479" s="624"/>
      <c r="BK479" s="624"/>
      <c r="BM479" s="624"/>
      <c r="BO479" s="624"/>
      <c r="BQ479" s="624"/>
      <c r="BS479" s="624"/>
    </row>
    <row r="480" spans="1:71" s="167" customFormat="1" x14ac:dyDescent="0.2">
      <c r="A480" s="905"/>
      <c r="B480" s="33"/>
      <c r="C480" s="33"/>
      <c r="D480" s="33"/>
      <c r="E480" s="33"/>
      <c r="J480" s="33"/>
      <c r="K480" s="33"/>
      <c r="L480" s="906"/>
      <c r="M480" s="33"/>
      <c r="N480" s="33"/>
      <c r="O480" s="33"/>
      <c r="P480" s="33"/>
      <c r="Q480" s="33"/>
      <c r="R480" s="33"/>
      <c r="S480" s="33"/>
      <c r="T480" s="33"/>
      <c r="U480" s="907"/>
      <c r="V480" s="35"/>
      <c r="W480" s="35"/>
      <c r="X480" s="35"/>
      <c r="AC480" s="624"/>
      <c r="AH480" s="624"/>
      <c r="AJ480" s="624"/>
      <c r="AL480" s="624"/>
      <c r="AN480" s="624"/>
      <c r="AQ480" s="624"/>
      <c r="AT480" s="624"/>
      <c r="AY480" s="624"/>
      <c r="BA480" s="624"/>
      <c r="BC480" s="624"/>
      <c r="BE480" s="624"/>
      <c r="BI480" s="624"/>
      <c r="BK480" s="624"/>
      <c r="BM480" s="624"/>
      <c r="BO480" s="624"/>
      <c r="BQ480" s="624"/>
      <c r="BS480" s="624"/>
    </row>
    <row r="481" spans="1:71" s="167" customFormat="1" x14ac:dyDescent="0.2">
      <c r="A481" s="905"/>
      <c r="B481" s="33"/>
      <c r="C481" s="33"/>
      <c r="D481" s="33"/>
      <c r="E481" s="33"/>
      <c r="J481" s="33"/>
      <c r="K481" s="33"/>
      <c r="L481" s="906"/>
      <c r="M481" s="33"/>
      <c r="N481" s="33"/>
      <c r="O481" s="33"/>
      <c r="P481" s="33"/>
      <c r="Q481" s="33"/>
      <c r="R481" s="33"/>
      <c r="S481" s="33"/>
      <c r="T481" s="33"/>
      <c r="U481" s="907"/>
      <c r="V481" s="35"/>
      <c r="W481" s="35"/>
      <c r="X481" s="35"/>
      <c r="AC481" s="624"/>
      <c r="AH481" s="624"/>
      <c r="AJ481" s="624"/>
      <c r="AL481" s="624"/>
      <c r="AN481" s="624"/>
      <c r="AQ481" s="624"/>
      <c r="AT481" s="624"/>
      <c r="AY481" s="624"/>
      <c r="BA481" s="624"/>
      <c r="BC481" s="624"/>
      <c r="BE481" s="624"/>
      <c r="BI481" s="624"/>
      <c r="BK481" s="624"/>
      <c r="BM481" s="624"/>
      <c r="BO481" s="624"/>
      <c r="BQ481" s="624"/>
      <c r="BS481" s="624"/>
    </row>
    <row r="482" spans="1:71" s="167" customFormat="1" x14ac:dyDescent="0.2">
      <c r="A482" s="905"/>
      <c r="B482" s="33"/>
      <c r="C482" s="33"/>
      <c r="D482" s="33"/>
      <c r="E482" s="33"/>
      <c r="J482" s="33"/>
      <c r="K482" s="33"/>
      <c r="L482" s="906"/>
      <c r="M482" s="33"/>
      <c r="N482" s="33"/>
      <c r="O482" s="33"/>
      <c r="P482" s="33"/>
      <c r="Q482" s="33"/>
      <c r="R482" s="33"/>
      <c r="S482" s="33"/>
      <c r="T482" s="33"/>
      <c r="U482" s="907"/>
      <c r="V482" s="35"/>
      <c r="W482" s="35"/>
      <c r="X482" s="35"/>
      <c r="AC482" s="624"/>
      <c r="AH482" s="624"/>
      <c r="AJ482" s="624"/>
      <c r="AL482" s="624"/>
      <c r="AN482" s="624"/>
      <c r="AQ482" s="624"/>
      <c r="AT482" s="624"/>
      <c r="AY482" s="624"/>
      <c r="BA482" s="624"/>
      <c r="BC482" s="624"/>
      <c r="BE482" s="624"/>
      <c r="BI482" s="624"/>
      <c r="BK482" s="624"/>
      <c r="BM482" s="624"/>
      <c r="BO482" s="624"/>
      <c r="BQ482" s="624"/>
      <c r="BS482" s="624"/>
    </row>
    <row r="483" spans="1:71" s="167" customFormat="1" x14ac:dyDescent="0.2">
      <c r="A483" s="905"/>
      <c r="B483" s="33"/>
      <c r="C483" s="33"/>
      <c r="D483" s="33"/>
      <c r="E483" s="33"/>
      <c r="J483" s="33"/>
      <c r="K483" s="33"/>
      <c r="L483" s="906"/>
      <c r="M483" s="33"/>
      <c r="N483" s="33"/>
      <c r="O483" s="33"/>
      <c r="P483" s="33"/>
      <c r="Q483" s="33"/>
      <c r="R483" s="33"/>
      <c r="S483" s="33"/>
      <c r="T483" s="33"/>
      <c r="U483" s="907"/>
      <c r="V483" s="35"/>
      <c r="W483" s="35"/>
      <c r="X483" s="35"/>
      <c r="AC483" s="624"/>
      <c r="AH483" s="624"/>
      <c r="AJ483" s="624"/>
      <c r="AL483" s="624"/>
      <c r="AN483" s="624"/>
      <c r="AQ483" s="624"/>
      <c r="AT483" s="624"/>
      <c r="AY483" s="624"/>
      <c r="BA483" s="624"/>
      <c r="BC483" s="624"/>
      <c r="BE483" s="624"/>
      <c r="BI483" s="624"/>
      <c r="BK483" s="624"/>
      <c r="BM483" s="624"/>
      <c r="BO483" s="624"/>
      <c r="BQ483" s="624"/>
      <c r="BS483" s="624"/>
    </row>
    <row r="484" spans="1:71" s="167" customFormat="1" x14ac:dyDescent="0.2">
      <c r="A484" s="905"/>
      <c r="B484" s="33"/>
      <c r="C484" s="33"/>
      <c r="D484" s="33"/>
      <c r="E484" s="33"/>
      <c r="J484" s="33"/>
      <c r="K484" s="33"/>
      <c r="L484" s="906"/>
      <c r="M484" s="33"/>
      <c r="N484" s="33"/>
      <c r="O484" s="33"/>
      <c r="P484" s="33"/>
      <c r="Q484" s="33"/>
      <c r="R484" s="33"/>
      <c r="S484" s="33"/>
      <c r="T484" s="33"/>
      <c r="U484" s="907"/>
      <c r="V484" s="35"/>
      <c r="W484" s="35"/>
      <c r="X484" s="35"/>
      <c r="AC484" s="624"/>
      <c r="AH484" s="624"/>
      <c r="AJ484" s="624"/>
      <c r="AL484" s="624"/>
      <c r="AN484" s="624"/>
      <c r="AQ484" s="624"/>
      <c r="AT484" s="624"/>
      <c r="AY484" s="624"/>
      <c r="BA484" s="624"/>
      <c r="BC484" s="624"/>
      <c r="BE484" s="624"/>
      <c r="BI484" s="624"/>
      <c r="BK484" s="624"/>
      <c r="BM484" s="624"/>
      <c r="BO484" s="624"/>
      <c r="BQ484" s="624"/>
      <c r="BS484" s="624"/>
    </row>
    <row r="485" spans="1:71" s="167" customFormat="1" x14ac:dyDescent="0.2">
      <c r="A485" s="905"/>
      <c r="B485" s="33"/>
      <c r="C485" s="33"/>
      <c r="D485" s="33"/>
      <c r="E485" s="33"/>
      <c r="J485" s="33"/>
      <c r="K485" s="33"/>
      <c r="L485" s="906"/>
      <c r="M485" s="33"/>
      <c r="N485" s="33"/>
      <c r="O485" s="33"/>
      <c r="P485" s="33"/>
      <c r="Q485" s="33"/>
      <c r="R485" s="33"/>
      <c r="S485" s="33"/>
      <c r="T485" s="33"/>
      <c r="U485" s="907"/>
      <c r="V485" s="35"/>
      <c r="W485" s="35"/>
      <c r="X485" s="35"/>
      <c r="AC485" s="624"/>
      <c r="AH485" s="624"/>
      <c r="AJ485" s="624"/>
      <c r="AL485" s="624"/>
      <c r="AN485" s="624"/>
      <c r="AQ485" s="624"/>
      <c r="AT485" s="624"/>
      <c r="AY485" s="624"/>
      <c r="BA485" s="624"/>
      <c r="BC485" s="624"/>
      <c r="BE485" s="624"/>
      <c r="BI485" s="624"/>
      <c r="BK485" s="624"/>
      <c r="BM485" s="624"/>
      <c r="BO485" s="624"/>
      <c r="BQ485" s="624"/>
      <c r="BS485" s="624"/>
    </row>
    <row r="486" spans="1:71" s="167" customFormat="1" x14ac:dyDescent="0.2">
      <c r="A486" s="905"/>
      <c r="B486" s="33"/>
      <c r="C486" s="33"/>
      <c r="D486" s="33"/>
      <c r="E486" s="33"/>
      <c r="J486" s="33"/>
      <c r="K486" s="33"/>
      <c r="L486" s="906"/>
      <c r="M486" s="33"/>
      <c r="N486" s="33"/>
      <c r="O486" s="33"/>
      <c r="P486" s="33"/>
      <c r="Q486" s="33"/>
      <c r="R486" s="33"/>
      <c r="S486" s="33"/>
      <c r="T486" s="33"/>
      <c r="U486" s="907"/>
      <c r="V486" s="35"/>
      <c r="W486" s="35"/>
      <c r="X486" s="35"/>
      <c r="AC486" s="624"/>
      <c r="AH486" s="624"/>
      <c r="AJ486" s="624"/>
      <c r="AL486" s="624"/>
      <c r="AN486" s="624"/>
      <c r="AQ486" s="624"/>
      <c r="AT486" s="624"/>
      <c r="AY486" s="624"/>
      <c r="BA486" s="624"/>
      <c r="BC486" s="624"/>
      <c r="BE486" s="624"/>
      <c r="BI486" s="624"/>
      <c r="BK486" s="624"/>
      <c r="BM486" s="624"/>
      <c r="BO486" s="624"/>
      <c r="BQ486" s="624"/>
      <c r="BS486" s="624"/>
    </row>
    <row r="487" spans="1:71" s="167" customFormat="1" x14ac:dyDescent="0.2">
      <c r="A487" s="905"/>
      <c r="B487" s="33"/>
      <c r="C487" s="33"/>
      <c r="D487" s="33"/>
      <c r="E487" s="33"/>
      <c r="J487" s="33"/>
      <c r="K487" s="33"/>
      <c r="L487" s="906"/>
      <c r="M487" s="33"/>
      <c r="N487" s="33"/>
      <c r="O487" s="33"/>
      <c r="P487" s="33"/>
      <c r="Q487" s="33"/>
      <c r="R487" s="33"/>
      <c r="S487" s="33"/>
      <c r="T487" s="33"/>
      <c r="U487" s="907"/>
      <c r="V487" s="35"/>
      <c r="W487" s="35"/>
      <c r="X487" s="35"/>
      <c r="AC487" s="624"/>
      <c r="AH487" s="624"/>
      <c r="AJ487" s="624"/>
      <c r="AL487" s="624"/>
      <c r="AN487" s="624"/>
      <c r="AQ487" s="624"/>
      <c r="AT487" s="624"/>
      <c r="AY487" s="624"/>
      <c r="BA487" s="624"/>
      <c r="BC487" s="624"/>
      <c r="BE487" s="624"/>
      <c r="BI487" s="624"/>
      <c r="BK487" s="624"/>
      <c r="BM487" s="624"/>
      <c r="BO487" s="624"/>
      <c r="BQ487" s="624"/>
      <c r="BS487" s="624"/>
    </row>
    <row r="488" spans="1:71" s="167" customFormat="1" x14ac:dyDescent="0.2">
      <c r="A488" s="905"/>
      <c r="B488" s="33"/>
      <c r="C488" s="33"/>
      <c r="D488" s="33"/>
      <c r="E488" s="33"/>
      <c r="J488" s="33"/>
      <c r="K488" s="33"/>
      <c r="L488" s="906"/>
      <c r="M488" s="33"/>
      <c r="N488" s="33"/>
      <c r="O488" s="33"/>
      <c r="P488" s="33"/>
      <c r="Q488" s="33"/>
      <c r="R488" s="33"/>
      <c r="S488" s="33"/>
      <c r="T488" s="33"/>
      <c r="U488" s="907"/>
      <c r="V488" s="35"/>
      <c r="W488" s="35"/>
      <c r="X488" s="35"/>
      <c r="AC488" s="624"/>
      <c r="AH488" s="624"/>
      <c r="AJ488" s="624"/>
      <c r="AL488" s="624"/>
      <c r="AN488" s="624"/>
      <c r="AQ488" s="624"/>
      <c r="AT488" s="624"/>
      <c r="AY488" s="624"/>
      <c r="BA488" s="624"/>
      <c r="BC488" s="624"/>
      <c r="BE488" s="624"/>
      <c r="BI488" s="624"/>
      <c r="BK488" s="624"/>
      <c r="BM488" s="624"/>
      <c r="BO488" s="624"/>
      <c r="BQ488" s="624"/>
      <c r="BS488" s="624"/>
    </row>
    <row r="489" spans="1:71" s="167" customFormat="1" x14ac:dyDescent="0.2">
      <c r="A489" s="905"/>
      <c r="B489" s="33"/>
      <c r="C489" s="33"/>
      <c r="D489" s="33"/>
      <c r="E489" s="33"/>
      <c r="J489" s="33"/>
      <c r="K489" s="33"/>
      <c r="L489" s="906"/>
      <c r="M489" s="33"/>
      <c r="N489" s="33"/>
      <c r="O489" s="33"/>
      <c r="P489" s="33"/>
      <c r="Q489" s="33"/>
      <c r="R489" s="33"/>
      <c r="S489" s="33"/>
      <c r="T489" s="33"/>
      <c r="U489" s="907"/>
      <c r="V489" s="35"/>
      <c r="W489" s="35"/>
      <c r="X489" s="35"/>
      <c r="AC489" s="624"/>
      <c r="AH489" s="624"/>
      <c r="AJ489" s="624"/>
      <c r="AL489" s="624"/>
      <c r="AN489" s="624"/>
      <c r="AQ489" s="624"/>
      <c r="AT489" s="624"/>
      <c r="AY489" s="624"/>
      <c r="BA489" s="624"/>
      <c r="BC489" s="624"/>
      <c r="BE489" s="624"/>
      <c r="BI489" s="624"/>
      <c r="BK489" s="624"/>
      <c r="BM489" s="624"/>
      <c r="BO489" s="624"/>
      <c r="BQ489" s="624"/>
      <c r="BS489" s="624"/>
    </row>
    <row r="490" spans="1:71" s="167" customFormat="1" x14ac:dyDescent="0.2">
      <c r="A490" s="905"/>
      <c r="B490" s="33"/>
      <c r="C490" s="33"/>
      <c r="D490" s="33"/>
      <c r="E490" s="33"/>
      <c r="J490" s="33"/>
      <c r="K490" s="33"/>
      <c r="L490" s="906"/>
      <c r="M490" s="33"/>
      <c r="N490" s="33"/>
      <c r="O490" s="33"/>
      <c r="P490" s="33"/>
      <c r="Q490" s="33"/>
      <c r="R490" s="33"/>
      <c r="S490" s="33"/>
      <c r="T490" s="33"/>
      <c r="U490" s="907"/>
      <c r="V490" s="35"/>
      <c r="W490" s="35"/>
      <c r="X490" s="35"/>
      <c r="AC490" s="624"/>
      <c r="AH490" s="624"/>
      <c r="AJ490" s="624"/>
      <c r="AL490" s="624"/>
      <c r="AN490" s="624"/>
      <c r="AQ490" s="624"/>
      <c r="AT490" s="624"/>
      <c r="AY490" s="624"/>
      <c r="BA490" s="624"/>
      <c r="BC490" s="624"/>
      <c r="BE490" s="624"/>
      <c r="BI490" s="624"/>
      <c r="BK490" s="624"/>
      <c r="BM490" s="624"/>
      <c r="BO490" s="624"/>
      <c r="BQ490" s="624"/>
      <c r="BS490" s="624"/>
    </row>
    <row r="491" spans="1:71" s="167" customFormat="1" x14ac:dyDescent="0.2">
      <c r="A491" s="905"/>
      <c r="B491" s="33"/>
      <c r="C491" s="33"/>
      <c r="D491" s="33"/>
      <c r="E491" s="33"/>
      <c r="J491" s="33"/>
      <c r="K491" s="33"/>
      <c r="L491" s="906"/>
      <c r="M491" s="33"/>
      <c r="N491" s="33"/>
      <c r="O491" s="33"/>
      <c r="P491" s="33"/>
      <c r="Q491" s="33"/>
      <c r="R491" s="33"/>
      <c r="S491" s="33"/>
      <c r="T491" s="33"/>
      <c r="U491" s="907"/>
      <c r="V491" s="35"/>
      <c r="W491" s="35"/>
      <c r="X491" s="35"/>
      <c r="AC491" s="624"/>
      <c r="AH491" s="624"/>
      <c r="AJ491" s="624"/>
      <c r="AL491" s="624"/>
      <c r="AN491" s="624"/>
      <c r="AQ491" s="624"/>
      <c r="AT491" s="624"/>
      <c r="AY491" s="624"/>
      <c r="BA491" s="624"/>
      <c r="BC491" s="624"/>
      <c r="BE491" s="624"/>
      <c r="BI491" s="624"/>
      <c r="BK491" s="624"/>
      <c r="BM491" s="624"/>
      <c r="BO491" s="624"/>
      <c r="BQ491" s="624"/>
      <c r="BS491" s="624"/>
    </row>
    <row r="492" spans="1:71" s="167" customFormat="1" x14ac:dyDescent="0.2">
      <c r="A492" s="905"/>
      <c r="B492" s="33"/>
      <c r="C492" s="33"/>
      <c r="D492" s="33"/>
      <c r="E492" s="33"/>
      <c r="J492" s="33"/>
      <c r="K492" s="33"/>
      <c r="L492" s="906"/>
      <c r="M492" s="33"/>
      <c r="N492" s="33"/>
      <c r="O492" s="33"/>
      <c r="P492" s="33"/>
      <c r="Q492" s="33"/>
      <c r="R492" s="33"/>
      <c r="S492" s="33"/>
      <c r="T492" s="33"/>
      <c r="U492" s="907"/>
      <c r="V492" s="35"/>
      <c r="W492" s="35"/>
      <c r="X492" s="35"/>
      <c r="AC492" s="624"/>
      <c r="AH492" s="624"/>
      <c r="AJ492" s="624"/>
      <c r="AL492" s="624"/>
      <c r="AN492" s="624"/>
      <c r="AQ492" s="624"/>
      <c r="AT492" s="624"/>
      <c r="AY492" s="624"/>
      <c r="BA492" s="624"/>
      <c r="BC492" s="624"/>
      <c r="BE492" s="624"/>
      <c r="BI492" s="624"/>
      <c r="BK492" s="624"/>
      <c r="BM492" s="624"/>
      <c r="BO492" s="624"/>
      <c r="BQ492" s="624"/>
      <c r="BS492" s="624"/>
    </row>
    <row r="493" spans="1:71" s="167" customFormat="1" x14ac:dyDescent="0.2">
      <c r="A493" s="905"/>
      <c r="B493" s="33"/>
      <c r="C493" s="33"/>
      <c r="D493" s="33"/>
      <c r="E493" s="33"/>
      <c r="J493" s="33"/>
      <c r="K493" s="33"/>
      <c r="L493" s="906"/>
      <c r="M493" s="33"/>
      <c r="N493" s="33"/>
      <c r="O493" s="33"/>
      <c r="P493" s="33"/>
      <c r="Q493" s="33"/>
      <c r="R493" s="33"/>
      <c r="S493" s="33"/>
      <c r="T493" s="33"/>
      <c r="U493" s="907"/>
      <c r="V493" s="35"/>
      <c r="W493" s="35"/>
      <c r="X493" s="35"/>
      <c r="AC493" s="624"/>
      <c r="AH493" s="624"/>
      <c r="AJ493" s="624"/>
      <c r="AL493" s="624"/>
      <c r="AN493" s="624"/>
      <c r="AQ493" s="624"/>
      <c r="AT493" s="624"/>
      <c r="AY493" s="624"/>
      <c r="BA493" s="624"/>
      <c r="BC493" s="624"/>
      <c r="BE493" s="624"/>
      <c r="BI493" s="624"/>
      <c r="BK493" s="624"/>
      <c r="BM493" s="624"/>
      <c r="BO493" s="624"/>
      <c r="BQ493" s="624"/>
      <c r="BS493" s="624"/>
    </row>
    <row r="494" spans="1:71" s="167" customFormat="1" x14ac:dyDescent="0.2">
      <c r="A494" s="905"/>
      <c r="B494" s="33"/>
      <c r="C494" s="33"/>
      <c r="D494" s="33"/>
      <c r="E494" s="33"/>
      <c r="J494" s="33"/>
      <c r="K494" s="33"/>
      <c r="L494" s="906"/>
      <c r="M494" s="33"/>
      <c r="N494" s="33"/>
      <c r="O494" s="33"/>
      <c r="P494" s="33"/>
      <c r="Q494" s="33"/>
      <c r="R494" s="33"/>
      <c r="S494" s="33"/>
      <c r="T494" s="33"/>
      <c r="U494" s="907"/>
      <c r="V494" s="35"/>
      <c r="W494" s="35"/>
      <c r="X494" s="35"/>
      <c r="AC494" s="624"/>
      <c r="AH494" s="624"/>
      <c r="AJ494" s="624"/>
      <c r="AL494" s="624"/>
      <c r="AN494" s="624"/>
      <c r="AQ494" s="624"/>
      <c r="AT494" s="624"/>
      <c r="AY494" s="624"/>
      <c r="BA494" s="624"/>
      <c r="BC494" s="624"/>
      <c r="BE494" s="624"/>
      <c r="BI494" s="624"/>
      <c r="BK494" s="624"/>
      <c r="BM494" s="624"/>
      <c r="BO494" s="624"/>
      <c r="BQ494" s="624"/>
      <c r="BS494" s="624"/>
    </row>
    <row r="495" spans="1:71" s="167" customFormat="1" x14ac:dyDescent="0.2">
      <c r="A495" s="905"/>
      <c r="B495" s="33"/>
      <c r="C495" s="33"/>
      <c r="D495" s="33"/>
      <c r="E495" s="33"/>
      <c r="J495" s="33"/>
      <c r="K495" s="33"/>
      <c r="L495" s="906"/>
      <c r="M495" s="33"/>
      <c r="N495" s="33"/>
      <c r="O495" s="33"/>
      <c r="P495" s="33"/>
      <c r="Q495" s="33"/>
      <c r="R495" s="33"/>
      <c r="S495" s="33"/>
      <c r="T495" s="33"/>
      <c r="U495" s="907"/>
      <c r="V495" s="35"/>
      <c r="W495" s="35"/>
      <c r="X495" s="35"/>
      <c r="AC495" s="624"/>
      <c r="AH495" s="624"/>
      <c r="AJ495" s="624"/>
      <c r="AL495" s="624"/>
      <c r="AN495" s="624"/>
      <c r="AQ495" s="624"/>
      <c r="AT495" s="624"/>
      <c r="AY495" s="624"/>
      <c r="BA495" s="624"/>
      <c r="BC495" s="624"/>
      <c r="BE495" s="624"/>
      <c r="BI495" s="624"/>
      <c r="BK495" s="624"/>
      <c r="BM495" s="624"/>
      <c r="BO495" s="624"/>
      <c r="BQ495" s="624"/>
      <c r="BS495" s="624"/>
    </row>
    <row r="496" spans="1:71" s="167" customFormat="1" x14ac:dyDescent="0.2">
      <c r="A496" s="905"/>
      <c r="B496" s="33"/>
      <c r="C496" s="33"/>
      <c r="D496" s="33"/>
      <c r="E496" s="33"/>
      <c r="J496" s="33"/>
      <c r="K496" s="33"/>
      <c r="L496" s="906"/>
      <c r="M496" s="33"/>
      <c r="N496" s="33"/>
      <c r="O496" s="33"/>
      <c r="P496" s="33"/>
      <c r="Q496" s="33"/>
      <c r="R496" s="33"/>
      <c r="S496" s="33"/>
      <c r="T496" s="33"/>
      <c r="U496" s="907"/>
      <c r="V496" s="35"/>
      <c r="W496" s="35"/>
      <c r="X496" s="35"/>
      <c r="AC496" s="624"/>
      <c r="AH496" s="624"/>
      <c r="AJ496" s="624"/>
      <c r="AL496" s="624"/>
      <c r="AN496" s="624"/>
      <c r="AQ496" s="624"/>
      <c r="AT496" s="624"/>
      <c r="AY496" s="624"/>
      <c r="BA496" s="624"/>
      <c r="BC496" s="624"/>
      <c r="BE496" s="624"/>
      <c r="BI496" s="624"/>
      <c r="BK496" s="624"/>
      <c r="BM496" s="624"/>
      <c r="BO496" s="624"/>
      <c r="BQ496" s="624"/>
      <c r="BS496" s="624"/>
    </row>
    <row r="497" spans="1:71" s="167" customFormat="1" x14ac:dyDescent="0.2">
      <c r="A497" s="905"/>
      <c r="B497" s="33"/>
      <c r="C497" s="33"/>
      <c r="D497" s="33"/>
      <c r="E497" s="33"/>
      <c r="J497" s="33"/>
      <c r="K497" s="33"/>
      <c r="L497" s="906"/>
      <c r="M497" s="33"/>
      <c r="N497" s="33"/>
      <c r="O497" s="33"/>
      <c r="P497" s="33"/>
      <c r="Q497" s="33"/>
      <c r="R497" s="33"/>
      <c r="S497" s="33"/>
      <c r="T497" s="33"/>
      <c r="U497" s="907"/>
      <c r="V497" s="35"/>
      <c r="W497" s="35"/>
      <c r="X497" s="35"/>
      <c r="AC497" s="624"/>
      <c r="AH497" s="624"/>
      <c r="AJ497" s="624"/>
      <c r="AL497" s="624"/>
      <c r="AN497" s="624"/>
      <c r="AQ497" s="624"/>
      <c r="AT497" s="624"/>
      <c r="AY497" s="624"/>
      <c r="BA497" s="624"/>
      <c r="BC497" s="624"/>
      <c r="BE497" s="624"/>
      <c r="BI497" s="624"/>
      <c r="BK497" s="624"/>
      <c r="BM497" s="624"/>
      <c r="BO497" s="624"/>
      <c r="BQ497" s="624"/>
      <c r="BS497" s="624"/>
    </row>
    <row r="498" spans="1:71" s="167" customFormat="1" x14ac:dyDescent="0.2">
      <c r="A498" s="905"/>
      <c r="B498" s="33"/>
      <c r="C498" s="33"/>
      <c r="D498" s="33"/>
      <c r="E498" s="33"/>
      <c r="J498" s="33"/>
      <c r="K498" s="33"/>
      <c r="L498" s="906"/>
      <c r="M498" s="33"/>
      <c r="N498" s="33"/>
      <c r="O498" s="33"/>
      <c r="P498" s="33"/>
      <c r="Q498" s="33"/>
      <c r="R498" s="33"/>
      <c r="S498" s="33"/>
      <c r="T498" s="33"/>
      <c r="U498" s="907"/>
      <c r="V498" s="35"/>
      <c r="W498" s="35"/>
      <c r="X498" s="35"/>
      <c r="AC498" s="624"/>
      <c r="AH498" s="624"/>
      <c r="AJ498" s="624"/>
      <c r="AL498" s="624"/>
      <c r="AN498" s="624"/>
      <c r="AQ498" s="624"/>
      <c r="AT498" s="624"/>
      <c r="AY498" s="624"/>
      <c r="BA498" s="624"/>
      <c r="BC498" s="624"/>
      <c r="BE498" s="624"/>
      <c r="BI498" s="624"/>
      <c r="BK498" s="624"/>
      <c r="BM498" s="624"/>
      <c r="BO498" s="624"/>
      <c r="BQ498" s="624"/>
      <c r="BS498" s="624"/>
    </row>
    <row r="499" spans="1:71" s="167" customFormat="1" x14ac:dyDescent="0.2">
      <c r="A499" s="905"/>
      <c r="B499" s="33"/>
      <c r="C499" s="33"/>
      <c r="D499" s="33"/>
      <c r="E499" s="33"/>
      <c r="J499" s="33"/>
      <c r="K499" s="33"/>
      <c r="L499" s="906"/>
      <c r="M499" s="33"/>
      <c r="N499" s="33"/>
      <c r="O499" s="33"/>
      <c r="P499" s="33"/>
      <c r="Q499" s="33"/>
      <c r="R499" s="33"/>
      <c r="S499" s="33"/>
      <c r="T499" s="33"/>
      <c r="U499" s="907"/>
      <c r="V499" s="35"/>
      <c r="W499" s="35"/>
      <c r="X499" s="35"/>
      <c r="AC499" s="624"/>
      <c r="AH499" s="624"/>
      <c r="AJ499" s="624"/>
      <c r="AL499" s="624"/>
      <c r="AN499" s="624"/>
      <c r="AQ499" s="624"/>
      <c r="AT499" s="624"/>
      <c r="AY499" s="624"/>
      <c r="BA499" s="624"/>
      <c r="BC499" s="624"/>
      <c r="BE499" s="624"/>
      <c r="BI499" s="624"/>
      <c r="BK499" s="624"/>
      <c r="BM499" s="624"/>
      <c r="BO499" s="624"/>
      <c r="BQ499" s="624"/>
      <c r="BS499" s="624"/>
    </row>
    <row r="500" spans="1:71" s="167" customFormat="1" x14ac:dyDescent="0.2">
      <c r="A500" s="905"/>
      <c r="B500" s="33"/>
      <c r="C500" s="33"/>
      <c r="D500" s="33"/>
      <c r="E500" s="33"/>
      <c r="J500" s="33"/>
      <c r="K500" s="33"/>
      <c r="L500" s="906"/>
      <c r="M500" s="33"/>
      <c r="N500" s="33"/>
      <c r="O500" s="33"/>
      <c r="P500" s="33"/>
      <c r="Q500" s="33"/>
      <c r="R500" s="33"/>
      <c r="S500" s="33"/>
      <c r="T500" s="33"/>
      <c r="U500" s="907"/>
      <c r="V500" s="35"/>
      <c r="W500" s="35"/>
      <c r="X500" s="35"/>
      <c r="AC500" s="624"/>
      <c r="AH500" s="624"/>
      <c r="AJ500" s="624"/>
      <c r="AL500" s="624"/>
      <c r="AN500" s="624"/>
      <c r="AQ500" s="624"/>
      <c r="AT500" s="624"/>
      <c r="AY500" s="624"/>
      <c r="BA500" s="624"/>
      <c r="BC500" s="624"/>
      <c r="BE500" s="624"/>
      <c r="BI500" s="624"/>
      <c r="BK500" s="624"/>
      <c r="BM500" s="624"/>
      <c r="BO500" s="624"/>
      <c r="BQ500" s="624"/>
      <c r="BS500" s="624"/>
    </row>
  </sheetData>
  <sortState ref="A2:BW759">
    <sortCondition ref="A2:A759"/>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05"/>
  <sheetViews>
    <sheetView workbookViewId="0">
      <pane xSplit="10" ySplit="1" topLeftCell="V2" activePane="bottomRight" state="frozen"/>
      <selection pane="topRight" activeCell="K1" sqref="K1"/>
      <selection pane="bottomLeft" activeCell="A2" sqref="A2"/>
      <selection pane="bottomRight" activeCell="A2" sqref="A2"/>
    </sheetView>
  </sheetViews>
  <sheetFormatPr defaultRowHeight="12.75" x14ac:dyDescent="0.2"/>
  <cols>
    <col min="1" max="1" width="27.5703125" customWidth="1"/>
    <col min="2" max="2" width="25.7109375" customWidth="1"/>
    <col min="3" max="3" width="11.140625" customWidth="1"/>
    <col min="7" max="7" width="11.7109375" customWidth="1"/>
    <col min="8" max="8" width="9.140625" style="590"/>
    <col min="10" max="10" width="6.85546875" customWidth="1"/>
    <col min="42" max="42" width="11.28515625" bestFit="1" customWidth="1"/>
    <col min="43" max="43" width="10.28515625" customWidth="1"/>
    <col min="47" max="47" width="11.28515625" bestFit="1" customWidth="1"/>
  </cols>
  <sheetData>
    <row r="1" spans="1:76" ht="102" x14ac:dyDescent="0.2">
      <c r="A1" s="137" t="s">
        <v>771</v>
      </c>
      <c r="B1" s="137" t="s">
        <v>468</v>
      </c>
      <c r="C1" s="137" t="s">
        <v>498</v>
      </c>
      <c r="D1" s="137" t="s">
        <v>298</v>
      </c>
      <c r="E1" s="138" t="s">
        <v>495</v>
      </c>
      <c r="F1" s="137" t="s">
        <v>499</v>
      </c>
      <c r="G1" s="137" t="s">
        <v>313</v>
      </c>
      <c r="H1" s="581" t="s">
        <v>1111</v>
      </c>
      <c r="I1" s="137" t="s">
        <v>933</v>
      </c>
      <c r="J1" s="137" t="s">
        <v>938</v>
      </c>
      <c r="K1" s="323" t="s">
        <v>340</v>
      </c>
      <c r="L1" s="323" t="s">
        <v>453</v>
      </c>
      <c r="M1" s="324" t="s">
        <v>300</v>
      </c>
      <c r="N1" s="323" t="s">
        <v>303</v>
      </c>
      <c r="O1" s="323" t="s">
        <v>301</v>
      </c>
      <c r="P1" s="323" t="s">
        <v>302</v>
      </c>
      <c r="Q1" s="325" t="s">
        <v>304</v>
      </c>
      <c r="R1" s="325" t="s">
        <v>305</v>
      </c>
      <c r="S1" s="325" t="s">
        <v>306</v>
      </c>
      <c r="T1" s="139" t="s">
        <v>469</v>
      </c>
      <c r="U1" s="140" t="s">
        <v>307</v>
      </c>
      <c r="V1" s="140" t="s">
        <v>470</v>
      </c>
      <c r="W1" s="140" t="s">
        <v>308</v>
      </c>
      <c r="X1" s="141" t="s">
        <v>299</v>
      </c>
      <c r="Y1" s="140" t="s">
        <v>322</v>
      </c>
      <c r="Z1" s="140" t="s">
        <v>324</v>
      </c>
      <c r="AA1" s="140" t="s">
        <v>325</v>
      </c>
      <c r="AB1" s="140" t="s">
        <v>326</v>
      </c>
      <c r="AC1" s="142" t="s">
        <v>327</v>
      </c>
      <c r="AD1" s="143" t="s">
        <v>309</v>
      </c>
      <c r="AE1" s="140" t="s">
        <v>387</v>
      </c>
      <c r="AF1" s="143" t="s">
        <v>388</v>
      </c>
      <c r="AG1" s="140" t="s">
        <v>311</v>
      </c>
      <c r="AH1" s="143" t="s">
        <v>312</v>
      </c>
      <c r="AI1" s="140" t="s">
        <v>328</v>
      </c>
      <c r="AJ1" s="140" t="s">
        <v>329</v>
      </c>
      <c r="AK1" s="140" t="s">
        <v>330</v>
      </c>
      <c r="AL1" s="143" t="s">
        <v>331</v>
      </c>
      <c r="AM1" s="140" t="s">
        <v>489</v>
      </c>
      <c r="AN1" s="140" t="s">
        <v>477</v>
      </c>
      <c r="AO1" s="144" t="s">
        <v>478</v>
      </c>
      <c r="AP1" s="140" t="s">
        <v>479</v>
      </c>
      <c r="AQ1" s="140" t="s">
        <v>929</v>
      </c>
      <c r="AR1" s="143" t="s">
        <v>480</v>
      </c>
      <c r="AS1" s="140" t="s">
        <v>490</v>
      </c>
      <c r="AT1" s="140" t="s">
        <v>481</v>
      </c>
      <c r="AU1" s="140" t="s">
        <v>482</v>
      </c>
      <c r="AV1" s="145" t="s">
        <v>483</v>
      </c>
      <c r="AW1" s="143" t="s">
        <v>484</v>
      </c>
      <c r="AX1" s="140" t="s">
        <v>485</v>
      </c>
      <c r="AY1" s="143" t="s">
        <v>1147</v>
      </c>
      <c r="AZ1" s="140" t="s">
        <v>487</v>
      </c>
      <c r="BA1" s="143" t="s">
        <v>488</v>
      </c>
      <c r="BB1" s="140" t="s">
        <v>332</v>
      </c>
      <c r="BC1" s="140" t="s">
        <v>333</v>
      </c>
      <c r="BD1" s="140" t="s">
        <v>334</v>
      </c>
      <c r="BE1" s="143" t="s">
        <v>335</v>
      </c>
      <c r="BF1" s="140" t="s">
        <v>336</v>
      </c>
      <c r="BG1" s="143" t="s">
        <v>337</v>
      </c>
      <c r="BH1" s="140" t="s">
        <v>475</v>
      </c>
      <c r="BI1" s="140" t="s">
        <v>338</v>
      </c>
      <c r="BJ1" s="140" t="s">
        <v>476</v>
      </c>
      <c r="BK1" s="140" t="s">
        <v>339</v>
      </c>
      <c r="BL1" s="140" t="s">
        <v>491</v>
      </c>
      <c r="BM1" s="143" t="s">
        <v>492</v>
      </c>
      <c r="BN1" s="140" t="s">
        <v>493</v>
      </c>
      <c r="BO1" s="143" t="s">
        <v>494</v>
      </c>
      <c r="BP1" s="140" t="s">
        <v>471</v>
      </c>
      <c r="BQ1" s="143" t="s">
        <v>472</v>
      </c>
      <c r="BR1" s="140" t="s">
        <v>473</v>
      </c>
      <c r="BS1" s="143" t="s">
        <v>474</v>
      </c>
      <c r="BT1" s="140" t="s">
        <v>497</v>
      </c>
      <c r="BU1" s="143" t="s">
        <v>496</v>
      </c>
      <c r="BV1" s="140" t="s">
        <v>939</v>
      </c>
      <c r="BW1" s="143" t="s">
        <v>940</v>
      </c>
      <c r="BX1" s="142" t="s">
        <v>454</v>
      </c>
    </row>
    <row r="2" spans="1:76" x14ac:dyDescent="0.2">
      <c r="A2" s="10" t="s">
        <v>500</v>
      </c>
      <c r="B2" s="10" t="s">
        <v>506</v>
      </c>
      <c r="C2" s="10" t="s">
        <v>502</v>
      </c>
      <c r="D2" s="10" t="s">
        <v>507</v>
      </c>
      <c r="E2" s="14" t="s">
        <v>504</v>
      </c>
      <c r="F2" s="14" t="s">
        <v>505</v>
      </c>
      <c r="G2" s="14" t="s">
        <v>314</v>
      </c>
      <c r="H2" s="10" t="s">
        <v>1109</v>
      </c>
      <c r="I2" s="10" t="s">
        <v>934</v>
      </c>
      <c r="J2" s="10"/>
      <c r="K2" s="279"/>
      <c r="L2" s="279"/>
      <c r="M2" s="280"/>
      <c r="N2" s="279"/>
      <c r="O2" s="279"/>
      <c r="P2" s="279"/>
      <c r="Q2" s="281"/>
      <c r="R2" s="281"/>
      <c r="S2" s="281"/>
      <c r="T2" s="11" t="s">
        <v>510</v>
      </c>
      <c r="U2" s="24">
        <v>5</v>
      </c>
      <c r="V2" s="25">
        <v>4</v>
      </c>
      <c r="W2" s="25">
        <v>4</v>
      </c>
      <c r="X2" s="26">
        <f t="shared" ref="X2:X65" si="0">W2/U2</f>
        <v>0.8</v>
      </c>
      <c r="Y2" s="21">
        <f t="shared" ref="Y2:Y33" si="1">AP2/U2</f>
        <v>218.2</v>
      </c>
      <c r="Z2" s="209" t="str">
        <f t="shared" ref="Z2:Z65" si="2">IF(U2=V2,"",IF(AZ2="","",AZ2/(U2-V2)))</f>
        <v/>
      </c>
      <c r="AA2" s="218"/>
      <c r="AB2" s="219"/>
      <c r="AC2" s="218"/>
      <c r="AD2" s="219"/>
      <c r="AE2" s="218"/>
      <c r="AF2" s="219"/>
      <c r="AG2" s="218"/>
      <c r="AH2" s="219"/>
      <c r="AI2" s="25">
        <v>3</v>
      </c>
      <c r="AJ2" s="27">
        <f>AI2/W2</f>
        <v>0.75</v>
      </c>
      <c r="AK2" s="25">
        <v>3</v>
      </c>
      <c r="AL2" s="27">
        <f>AK2/U2</f>
        <v>0.6</v>
      </c>
      <c r="AM2" s="25">
        <v>1082</v>
      </c>
      <c r="AN2" s="21">
        <v>9</v>
      </c>
      <c r="AO2" s="28">
        <f>AN2/AP2</f>
        <v>8.2493125572868919E-3</v>
      </c>
      <c r="AP2" s="21">
        <f t="shared" ref="AP2:AP33" si="3">AM2+AN2</f>
        <v>1091</v>
      </c>
      <c r="AQ2" s="367">
        <v>1730</v>
      </c>
      <c r="AR2" s="27">
        <f>AP2/AQ2</f>
        <v>0.63063583815028901</v>
      </c>
      <c r="AS2" s="208" t="str">
        <f t="shared" ref="AS2:AS23" si="4">IF(V2=0,AM2,"")</f>
        <v/>
      </c>
      <c r="AT2" s="208" t="str">
        <f>IF(V2=0,AN2,"")</f>
        <v/>
      </c>
      <c r="AU2" s="209" t="str">
        <f t="shared" ref="AU2:AU23" si="5">IF(AS2="","",IF(AS2=0,"",AS2+AT2))</f>
        <v/>
      </c>
      <c r="AV2" s="209"/>
      <c r="AW2" s="219" t="str">
        <f t="shared" ref="AW2:AW23" si="6">IF(AS2="","",AV2/AS2)</f>
        <v/>
      </c>
      <c r="AX2" s="209"/>
      <c r="AY2" s="219" t="str">
        <f>IF(AT2="","",IF(AT2=0,"",AX2/AT2))</f>
        <v/>
      </c>
      <c r="AZ2" s="209" t="str">
        <f>IF(AV2&gt;0,AV2+AX2,"")</f>
        <v/>
      </c>
      <c r="BA2" s="219" t="str">
        <f t="shared" ref="BA2:BA42" si="7">IF(AZ2="","",AZ2/AU2)</f>
        <v/>
      </c>
      <c r="BB2" s="209"/>
      <c r="BC2" s="219" t="str">
        <f>IF(BB2="","",BB2/AV2)</f>
        <v/>
      </c>
      <c r="BD2" s="218"/>
      <c r="BE2" s="219" t="str">
        <f>IF(BD2="","",BD2/AX2)</f>
        <v/>
      </c>
      <c r="BF2" s="218" t="str">
        <f>IF(BB2="","",BB2+BD2)</f>
        <v/>
      </c>
      <c r="BG2" s="219" t="str">
        <f t="shared" ref="BG2:BG42" si="8">IF(AZ2="","",BF2/AZ2)</f>
        <v/>
      </c>
      <c r="BH2" s="209"/>
      <c r="BI2" s="219" t="str">
        <f t="shared" ref="BI2:BI23" si="9">IF(BB2="","",IF(BB2=0,"",BH2/BB2))</f>
        <v/>
      </c>
      <c r="BJ2" s="218"/>
      <c r="BK2" s="219" t="str">
        <f t="shared" ref="BK2:BK14" si="10">IF(BD2="","",IF(BD2=0,"",BJ2/BD2))</f>
        <v/>
      </c>
      <c r="BL2" s="218" t="str">
        <f>IF(BH2="","",BH2+BJ2)</f>
        <v/>
      </c>
      <c r="BM2" s="219" t="str">
        <f t="shared" ref="BM2:BM23" si="11">IF(BF2="","",IF(BF2=0,"",BL2/BF2))</f>
        <v/>
      </c>
      <c r="BN2" s="209"/>
      <c r="BO2" s="219" t="str">
        <f t="shared" ref="BO2:BO13" si="12">IF(AZ2="","",BN2/AZ2)</f>
        <v/>
      </c>
      <c r="BP2" s="209"/>
      <c r="BQ2" s="219" t="str">
        <f t="shared" ref="BQ2:BQ23" si="13">IF(AZ2="","",BP2/AZ2)</f>
        <v/>
      </c>
      <c r="BR2" s="209"/>
      <c r="BS2" s="219" t="str">
        <f t="shared" ref="BS2:BS42" si="14">IF(AZ2="","",BR2/AZ2)</f>
        <v/>
      </c>
      <c r="BT2" s="25">
        <v>2</v>
      </c>
      <c r="BU2" s="27">
        <f>BT2/W2</f>
        <v>0.5</v>
      </c>
      <c r="BV2" s="25">
        <v>2</v>
      </c>
      <c r="BW2" s="27">
        <f>BV2/U2</f>
        <v>0.4</v>
      </c>
      <c r="BX2" s="29">
        <f t="shared" ref="BX2:BX65" si="15">IF(V2&gt;0,IF(V2&lt;U2,U2-V2,""),"")</f>
        <v>1</v>
      </c>
    </row>
    <row r="3" spans="1:76" x14ac:dyDescent="0.2">
      <c r="A3" s="10" t="s">
        <v>500</v>
      </c>
      <c r="B3" s="10" t="s">
        <v>508</v>
      </c>
      <c r="C3" s="10" t="s">
        <v>511</v>
      </c>
      <c r="D3" s="10" t="s">
        <v>515</v>
      </c>
      <c r="E3" s="14" t="s">
        <v>504</v>
      </c>
      <c r="F3" s="14" t="s">
        <v>505</v>
      </c>
      <c r="G3" s="14" t="s">
        <v>314</v>
      </c>
      <c r="H3" s="10" t="s">
        <v>1109</v>
      </c>
      <c r="I3" s="10" t="s">
        <v>934</v>
      </c>
      <c r="J3" s="10"/>
      <c r="K3" s="279"/>
      <c r="L3" s="279"/>
      <c r="M3" s="280"/>
      <c r="N3" s="279"/>
      <c r="O3" s="279"/>
      <c r="P3" s="279"/>
      <c r="Q3" s="281"/>
      <c r="R3" s="281"/>
      <c r="S3" s="281"/>
      <c r="T3" s="11" t="s">
        <v>386</v>
      </c>
      <c r="U3" s="24">
        <v>7</v>
      </c>
      <c r="V3" s="25"/>
      <c r="W3" s="25">
        <v>13</v>
      </c>
      <c r="X3" s="26">
        <f t="shared" si="0"/>
        <v>1.8571428571428572</v>
      </c>
      <c r="Y3" s="21">
        <f t="shared" si="1"/>
        <v>1826.8571428571429</v>
      </c>
      <c r="Z3" s="21">
        <f t="shared" si="2"/>
        <v>972.85714285714289</v>
      </c>
      <c r="AA3" s="25">
        <v>4</v>
      </c>
      <c r="AB3" s="27">
        <f>AA3/W3</f>
        <v>0.30769230769230771</v>
      </c>
      <c r="AC3" s="218"/>
      <c r="AD3" s="219"/>
      <c r="AE3" s="25">
        <v>4</v>
      </c>
      <c r="AF3" s="27">
        <f>AE3/U3</f>
        <v>0.5714285714285714</v>
      </c>
      <c r="AG3" s="25">
        <f>AE3</f>
        <v>4</v>
      </c>
      <c r="AH3" s="219"/>
      <c r="AI3" s="219"/>
      <c r="AJ3" s="219"/>
      <c r="AK3" s="219"/>
      <c r="AL3" s="219"/>
      <c r="AM3" s="21">
        <v>12784</v>
      </c>
      <c r="AN3" s="21">
        <v>4</v>
      </c>
      <c r="AO3" s="28">
        <f>AN3/AP3</f>
        <v>3.1279324366593683E-4</v>
      </c>
      <c r="AP3" s="21">
        <f t="shared" si="3"/>
        <v>12788</v>
      </c>
      <c r="AQ3" s="166">
        <v>17502</v>
      </c>
      <c r="AR3" s="27">
        <f>AP3/AQ3</f>
        <v>0.73065935321677522</v>
      </c>
      <c r="AS3" s="23">
        <f t="shared" si="4"/>
        <v>12784</v>
      </c>
      <c r="AT3" s="15">
        <f>IF(V3=0,AN3,"")</f>
        <v>4</v>
      </c>
      <c r="AU3" s="21">
        <f t="shared" si="5"/>
        <v>12788</v>
      </c>
      <c r="AV3" s="21">
        <v>6806</v>
      </c>
      <c r="AW3" s="27">
        <f t="shared" si="6"/>
        <v>0.53238423028785986</v>
      </c>
      <c r="AX3" s="17">
        <v>4</v>
      </c>
      <c r="AY3" s="20">
        <f>IF(AT3="","",IF(AT3=0,"",AX3/AT3))</f>
        <v>1</v>
      </c>
      <c r="AZ3" s="21">
        <f>IF(AV3&gt;0,AV3+AX3,"")</f>
        <v>6810</v>
      </c>
      <c r="BA3" s="27">
        <f t="shared" si="7"/>
        <v>0.53253049734125746</v>
      </c>
      <c r="BB3" s="25">
        <v>22</v>
      </c>
      <c r="BC3" s="27">
        <f>IF(BB3="","",BB3/AV3)</f>
        <v>3.2324419629738465E-3</v>
      </c>
      <c r="BD3" s="218"/>
      <c r="BE3" s="219" t="str">
        <f>IF(BD3="","",IF(BD3=0,"",BD3/AX3))</f>
        <v/>
      </c>
      <c r="BF3" s="25">
        <f>IF(BB3="","",BB3+BD3)</f>
        <v>22</v>
      </c>
      <c r="BG3" s="27">
        <f t="shared" si="8"/>
        <v>3.2305433186490457E-3</v>
      </c>
      <c r="BH3" s="21">
        <v>20</v>
      </c>
      <c r="BI3" s="27">
        <f t="shared" si="9"/>
        <v>0.90909090909090906</v>
      </c>
      <c r="BJ3" s="218"/>
      <c r="BK3" s="219" t="str">
        <f t="shared" si="10"/>
        <v/>
      </c>
      <c r="BL3" s="25">
        <f>IF(BH3="","",BH3+BJ3)</f>
        <v>20</v>
      </c>
      <c r="BM3" s="27">
        <f t="shared" si="11"/>
        <v>0.90909090909090906</v>
      </c>
      <c r="BN3" s="21">
        <v>19</v>
      </c>
      <c r="BO3" s="27">
        <f t="shared" si="12"/>
        <v>2.7900146842878121E-3</v>
      </c>
      <c r="BP3" s="21">
        <v>82</v>
      </c>
      <c r="BQ3" s="27">
        <f t="shared" si="13"/>
        <v>1.2041116005873716E-2</v>
      </c>
      <c r="BR3" s="21">
        <f t="shared" ref="BR3:BR23" si="16">IF(BN3="",IF(BP3="","",BP3),IF(BP3="",BN3,BN3+BP3))</f>
        <v>101</v>
      </c>
      <c r="BS3" s="27">
        <f t="shared" si="14"/>
        <v>1.4831130690161527E-2</v>
      </c>
      <c r="BT3" s="25">
        <v>5</v>
      </c>
      <c r="BU3" s="27">
        <f>BT3/W3</f>
        <v>0.38461538461538464</v>
      </c>
      <c r="BV3" s="25">
        <v>1</v>
      </c>
      <c r="BW3" s="27">
        <f>BV3/U3</f>
        <v>0.14285714285714285</v>
      </c>
      <c r="BX3" s="255" t="str">
        <f t="shared" si="15"/>
        <v/>
      </c>
    </row>
    <row r="4" spans="1:76" x14ac:dyDescent="0.2">
      <c r="A4" s="10" t="s">
        <v>500</v>
      </c>
      <c r="B4" s="10" t="s">
        <v>508</v>
      </c>
      <c r="C4" s="10" t="s">
        <v>514</v>
      </c>
      <c r="D4" s="10" t="s">
        <v>515</v>
      </c>
      <c r="E4" s="14" t="s">
        <v>504</v>
      </c>
      <c r="F4" s="14" t="s">
        <v>505</v>
      </c>
      <c r="G4" s="14" t="s">
        <v>314</v>
      </c>
      <c r="H4" s="10" t="s">
        <v>1109</v>
      </c>
      <c r="I4" s="10" t="s">
        <v>934</v>
      </c>
      <c r="J4" s="10"/>
      <c r="K4" s="279"/>
      <c r="L4" s="279"/>
      <c r="M4" s="763"/>
      <c r="N4" s="279"/>
      <c r="O4" s="753"/>
      <c r="P4" s="279"/>
      <c r="Q4" s="281"/>
      <c r="R4" s="281"/>
      <c r="S4" s="281"/>
      <c r="T4" s="11" t="s">
        <v>510</v>
      </c>
      <c r="U4" s="24">
        <v>3</v>
      </c>
      <c r="V4" s="25">
        <v>3</v>
      </c>
      <c r="W4" s="25">
        <v>3</v>
      </c>
      <c r="X4" s="26">
        <f t="shared" si="0"/>
        <v>1</v>
      </c>
      <c r="Y4" s="21">
        <f t="shared" si="1"/>
        <v>1774</v>
      </c>
      <c r="Z4" s="209" t="str">
        <f t="shared" si="2"/>
        <v/>
      </c>
      <c r="AA4" s="25">
        <v>2</v>
      </c>
      <c r="AB4" s="27">
        <f>AA4/W4</f>
        <v>0.66666666666666663</v>
      </c>
      <c r="AC4" s="218"/>
      <c r="AD4" s="219"/>
      <c r="AE4" s="25">
        <v>2</v>
      </c>
      <c r="AF4" s="27">
        <f>AE4/U4</f>
        <v>0.66666666666666663</v>
      </c>
      <c r="AG4" s="25">
        <f>AE4</f>
        <v>2</v>
      </c>
      <c r="AH4" s="219"/>
      <c r="AI4" s="219"/>
      <c r="AJ4" s="219"/>
      <c r="AK4" s="219"/>
      <c r="AL4" s="219"/>
      <c r="AM4" s="25">
        <v>5315</v>
      </c>
      <c r="AN4" s="21">
        <v>7</v>
      </c>
      <c r="AO4" s="28">
        <f>AN4/AP4</f>
        <v>1.3152950018789928E-3</v>
      </c>
      <c r="AP4" s="21">
        <f t="shared" si="3"/>
        <v>5322</v>
      </c>
      <c r="AQ4" s="166">
        <v>8301</v>
      </c>
      <c r="AR4" s="27">
        <f>AP4/AQ4</f>
        <v>0.64112757499096495</v>
      </c>
      <c r="AS4" s="208" t="str">
        <f t="shared" si="4"/>
        <v/>
      </c>
      <c r="AT4" s="208" t="str">
        <f>IF(V4=0,AN4,"")</f>
        <v/>
      </c>
      <c r="AU4" s="209" t="str">
        <f t="shared" si="5"/>
        <v/>
      </c>
      <c r="AV4" s="218"/>
      <c r="AW4" s="219" t="str">
        <f t="shared" si="6"/>
        <v/>
      </c>
      <c r="AX4" s="209"/>
      <c r="AY4" s="219" t="str">
        <f>IF(AT4="","",IF(AT4=0,"",AX4/AT4))</f>
        <v/>
      </c>
      <c r="AZ4" s="209" t="str">
        <f>IF(AV4&gt;0,AV4+AX4,"")</f>
        <v/>
      </c>
      <c r="BA4" s="219" t="str">
        <f t="shared" si="7"/>
        <v/>
      </c>
      <c r="BB4" s="209"/>
      <c r="BC4" s="219" t="str">
        <f>IF(BB4="","",BB4/AV4)</f>
        <v/>
      </c>
      <c r="BD4" s="218"/>
      <c r="BE4" s="219" t="str">
        <f>IF(BD4="","",BD4/AX4)</f>
        <v/>
      </c>
      <c r="BF4" s="218"/>
      <c r="BG4" s="219" t="str">
        <f t="shared" si="8"/>
        <v/>
      </c>
      <c r="BH4" s="209"/>
      <c r="BI4" s="219" t="str">
        <f t="shared" si="9"/>
        <v/>
      </c>
      <c r="BJ4" s="218"/>
      <c r="BK4" s="219" t="str">
        <f t="shared" si="10"/>
        <v/>
      </c>
      <c r="BL4" s="218"/>
      <c r="BM4" s="219" t="str">
        <f t="shared" si="11"/>
        <v/>
      </c>
      <c r="BN4" s="209"/>
      <c r="BO4" s="219" t="str">
        <f t="shared" si="12"/>
        <v/>
      </c>
      <c r="BP4" s="209"/>
      <c r="BQ4" s="219" t="str">
        <f t="shared" si="13"/>
        <v/>
      </c>
      <c r="BR4" s="209" t="str">
        <f t="shared" si="16"/>
        <v/>
      </c>
      <c r="BS4" s="219" t="str">
        <f t="shared" si="14"/>
        <v/>
      </c>
      <c r="BT4" s="25">
        <v>0</v>
      </c>
      <c r="BU4" s="219"/>
      <c r="BV4" s="219"/>
      <c r="BW4" s="255"/>
      <c r="BX4" s="255" t="str">
        <f t="shared" si="15"/>
        <v/>
      </c>
    </row>
    <row r="5" spans="1:76" x14ac:dyDescent="0.2">
      <c r="A5" s="10" t="s">
        <v>500</v>
      </c>
      <c r="B5" s="10" t="s">
        <v>508</v>
      </c>
      <c r="C5" s="10" t="s">
        <v>513</v>
      </c>
      <c r="D5" s="10" t="s">
        <v>515</v>
      </c>
      <c r="E5" s="14" t="s">
        <v>504</v>
      </c>
      <c r="F5" s="14" t="s">
        <v>505</v>
      </c>
      <c r="G5" s="14" t="s">
        <v>314</v>
      </c>
      <c r="H5" s="10" t="s">
        <v>1109</v>
      </c>
      <c r="I5" s="10" t="s">
        <v>934</v>
      </c>
      <c r="J5" s="10"/>
      <c r="K5" s="279" t="s">
        <v>449</v>
      </c>
      <c r="L5" s="279" t="s">
        <v>461</v>
      </c>
      <c r="M5" s="280" t="s">
        <v>900</v>
      </c>
      <c r="N5" s="614" t="s">
        <v>919</v>
      </c>
      <c r="O5" s="279"/>
      <c r="P5" s="279" t="s">
        <v>438</v>
      </c>
      <c r="Q5" s="282">
        <v>21327</v>
      </c>
      <c r="R5" s="769">
        <v>189</v>
      </c>
      <c r="S5" s="769">
        <v>231</v>
      </c>
      <c r="T5" s="773" t="s">
        <v>510</v>
      </c>
      <c r="U5" s="24">
        <v>2</v>
      </c>
      <c r="V5" s="25">
        <v>2</v>
      </c>
      <c r="W5" s="25">
        <v>2</v>
      </c>
      <c r="X5" s="26">
        <f t="shared" si="0"/>
        <v>1</v>
      </c>
      <c r="Y5" s="21">
        <f t="shared" si="1"/>
        <v>1606.5</v>
      </c>
      <c r="Z5" s="209" t="str">
        <f t="shared" si="2"/>
        <v/>
      </c>
      <c r="AA5" s="25">
        <v>2</v>
      </c>
      <c r="AB5" s="27">
        <f>AA5/W5</f>
        <v>1</v>
      </c>
      <c r="AC5" s="218"/>
      <c r="AD5" s="219"/>
      <c r="AE5" s="25">
        <v>2</v>
      </c>
      <c r="AF5" s="27">
        <f>AE5/U5</f>
        <v>1</v>
      </c>
      <c r="AG5" s="25">
        <f>AE5</f>
        <v>2</v>
      </c>
      <c r="AH5" s="219"/>
      <c r="AI5" s="219"/>
      <c r="AJ5" s="219"/>
      <c r="AK5" s="219"/>
      <c r="AL5" s="219"/>
      <c r="AM5" s="25">
        <v>3206</v>
      </c>
      <c r="AN5" s="21">
        <v>7</v>
      </c>
      <c r="AO5" s="28">
        <f>AN5/AP5</f>
        <v>2.1786492374727671E-3</v>
      </c>
      <c r="AP5" s="21">
        <f t="shared" si="3"/>
        <v>3213</v>
      </c>
      <c r="AQ5" s="166">
        <v>5238</v>
      </c>
      <c r="AR5" s="27">
        <f>AP5/AQ5</f>
        <v>0.61340206185567014</v>
      </c>
      <c r="AS5" s="208" t="str">
        <f t="shared" si="4"/>
        <v/>
      </c>
      <c r="AT5" s="208" t="str">
        <f>IF(V5=0,AN5,"")</f>
        <v/>
      </c>
      <c r="AU5" s="209" t="str">
        <f t="shared" si="5"/>
        <v/>
      </c>
      <c r="AV5" s="209"/>
      <c r="AW5" s="219" t="str">
        <f t="shared" si="6"/>
        <v/>
      </c>
      <c r="AX5" s="209"/>
      <c r="AY5" s="219" t="str">
        <f>IF(AT5="","",IF(AT5=0,"",AX5/AT5))</f>
        <v/>
      </c>
      <c r="AZ5" s="209" t="str">
        <f>IF(AV5&gt;0,AV5+AX5,"")</f>
        <v/>
      </c>
      <c r="BA5" s="219" t="str">
        <f t="shared" si="7"/>
        <v/>
      </c>
      <c r="BB5" s="209"/>
      <c r="BC5" s="219" t="str">
        <f>IF(BB5="","",BB5/AV5)</f>
        <v/>
      </c>
      <c r="BD5" s="218"/>
      <c r="BE5" s="219" t="str">
        <f>IF(BD5="","",BD5/AX5)</f>
        <v/>
      </c>
      <c r="BF5" s="218" t="str">
        <f>IF(BB5="","",BB5+BD5)</f>
        <v/>
      </c>
      <c r="BG5" s="219" t="str">
        <f t="shared" si="8"/>
        <v/>
      </c>
      <c r="BH5" s="209"/>
      <c r="BI5" s="219" t="str">
        <f t="shared" si="9"/>
        <v/>
      </c>
      <c r="BJ5" s="218"/>
      <c r="BK5" s="219" t="str">
        <f t="shared" si="10"/>
        <v/>
      </c>
      <c r="BL5" s="218" t="str">
        <f>IF(BH5="","",BH5+BJ5)</f>
        <v/>
      </c>
      <c r="BM5" s="219" t="str">
        <f t="shared" si="11"/>
        <v/>
      </c>
      <c r="BN5" s="209"/>
      <c r="BO5" s="219" t="str">
        <f t="shared" si="12"/>
        <v/>
      </c>
      <c r="BP5" s="209"/>
      <c r="BQ5" s="219" t="str">
        <f t="shared" si="13"/>
        <v/>
      </c>
      <c r="BR5" s="209" t="str">
        <f t="shared" si="16"/>
        <v/>
      </c>
      <c r="BS5" s="219" t="str">
        <f t="shared" si="14"/>
        <v/>
      </c>
      <c r="BT5" s="25">
        <v>0</v>
      </c>
      <c r="BU5" s="219"/>
      <c r="BV5" s="219"/>
      <c r="BW5" s="255"/>
      <c r="BX5" s="255" t="str">
        <f t="shared" si="15"/>
        <v/>
      </c>
    </row>
    <row r="6" spans="1:76" x14ac:dyDescent="0.2">
      <c r="A6" s="10" t="s">
        <v>500</v>
      </c>
      <c r="B6" s="10" t="s">
        <v>501</v>
      </c>
      <c r="C6" s="10" t="s">
        <v>502</v>
      </c>
      <c r="D6" s="10" t="s">
        <v>503</v>
      </c>
      <c r="E6" s="14" t="s">
        <v>504</v>
      </c>
      <c r="F6" s="14" t="s">
        <v>505</v>
      </c>
      <c r="G6" s="14" t="s">
        <v>314</v>
      </c>
      <c r="H6" s="10" t="s">
        <v>1109</v>
      </c>
      <c r="I6" s="10" t="s">
        <v>934</v>
      </c>
      <c r="J6" s="10"/>
      <c r="K6" s="279"/>
      <c r="L6" s="279"/>
      <c r="M6" s="280"/>
      <c r="N6" s="279"/>
      <c r="O6" s="279"/>
      <c r="P6" s="279"/>
      <c r="Q6" s="281"/>
      <c r="R6" s="281"/>
      <c r="S6" s="281"/>
      <c r="T6" s="11" t="s">
        <v>386</v>
      </c>
      <c r="U6" s="24">
        <v>6</v>
      </c>
      <c r="V6" s="25"/>
      <c r="W6" s="25">
        <v>9</v>
      </c>
      <c r="X6" s="26">
        <f t="shared" si="0"/>
        <v>1.5</v>
      </c>
      <c r="Y6" s="21">
        <f t="shared" si="1"/>
        <v>2953.8333333333335</v>
      </c>
      <c r="Z6" s="21">
        <f t="shared" si="2"/>
        <v>365.16666666666669</v>
      </c>
      <c r="AA6" s="218"/>
      <c r="AB6" s="219"/>
      <c r="AC6" s="218"/>
      <c r="AD6" s="219"/>
      <c r="AE6" s="218"/>
      <c r="AF6" s="219"/>
      <c r="AG6" s="218"/>
      <c r="AH6" s="219"/>
      <c r="AI6" s="25">
        <v>4</v>
      </c>
      <c r="AJ6" s="27">
        <f>AI6/W6</f>
        <v>0.44444444444444442</v>
      </c>
      <c r="AK6" s="25">
        <v>4</v>
      </c>
      <c r="AL6" s="27">
        <f>AK6/U6</f>
        <v>0.66666666666666663</v>
      </c>
      <c r="AM6" s="21">
        <v>17723</v>
      </c>
      <c r="AN6" s="209"/>
      <c r="AO6" s="247"/>
      <c r="AP6" s="21">
        <f t="shared" si="3"/>
        <v>17723</v>
      </c>
      <c r="AQ6" s="209"/>
      <c r="AR6" s="219"/>
      <c r="AS6" s="23">
        <f t="shared" si="4"/>
        <v>17723</v>
      </c>
      <c r="AT6" s="249"/>
      <c r="AU6" s="21">
        <f t="shared" si="5"/>
        <v>17723</v>
      </c>
      <c r="AV6" s="21">
        <v>2191</v>
      </c>
      <c r="AW6" s="27">
        <f t="shared" si="6"/>
        <v>0.12362466850984596</v>
      </c>
      <c r="AX6" s="249"/>
      <c r="AY6" s="249"/>
      <c r="AZ6" s="21">
        <v>2191</v>
      </c>
      <c r="BA6" s="27">
        <f t="shared" si="7"/>
        <v>0.12362466850984596</v>
      </c>
      <c r="BB6" s="209"/>
      <c r="BC6" s="209"/>
      <c r="BD6" s="218"/>
      <c r="BE6" s="219"/>
      <c r="BF6" s="25">
        <v>30</v>
      </c>
      <c r="BG6" s="27">
        <f t="shared" si="8"/>
        <v>1.3692377909630305E-2</v>
      </c>
      <c r="BH6" s="209"/>
      <c r="BI6" s="219" t="str">
        <f t="shared" si="9"/>
        <v/>
      </c>
      <c r="BJ6" s="218"/>
      <c r="BK6" s="219" t="str">
        <f t="shared" si="10"/>
        <v/>
      </c>
      <c r="BL6" s="25">
        <v>28</v>
      </c>
      <c r="BM6" s="27">
        <f t="shared" si="11"/>
        <v>0.93333333333333335</v>
      </c>
      <c r="BN6" s="25">
        <v>58</v>
      </c>
      <c r="BO6" s="27">
        <f t="shared" si="12"/>
        <v>2.6471930625285259E-2</v>
      </c>
      <c r="BP6" s="25">
        <v>348</v>
      </c>
      <c r="BQ6" s="27">
        <f t="shared" si="13"/>
        <v>0.15883158375171155</v>
      </c>
      <c r="BR6" s="21">
        <f t="shared" si="16"/>
        <v>406</v>
      </c>
      <c r="BS6" s="27">
        <f t="shared" si="14"/>
        <v>0.1853035143769968</v>
      </c>
      <c r="BT6" s="25">
        <v>1</v>
      </c>
      <c r="BU6" s="27">
        <f>BT6/W6</f>
        <v>0.1111111111111111</v>
      </c>
      <c r="BV6" s="25">
        <v>1</v>
      </c>
      <c r="BW6" s="27">
        <f>BV6/U6</f>
        <v>0.16666666666666666</v>
      </c>
      <c r="BX6" s="255" t="str">
        <f t="shared" si="15"/>
        <v/>
      </c>
    </row>
    <row r="7" spans="1:76" s="469" customFormat="1" ht="13.5" thickBot="1" x14ac:dyDescent="0.25">
      <c r="A7" s="9" t="s">
        <v>500</v>
      </c>
      <c r="B7" s="9" t="s">
        <v>508</v>
      </c>
      <c r="C7" s="9" t="s">
        <v>502</v>
      </c>
      <c r="D7" s="9" t="s">
        <v>509</v>
      </c>
      <c r="E7" s="358" t="s">
        <v>504</v>
      </c>
      <c r="F7" s="358" t="s">
        <v>505</v>
      </c>
      <c r="G7" s="358" t="s">
        <v>314</v>
      </c>
      <c r="H7" s="9" t="s">
        <v>1109</v>
      </c>
      <c r="I7" s="9" t="s">
        <v>934</v>
      </c>
      <c r="J7" s="9"/>
      <c r="K7" s="283"/>
      <c r="L7" s="283"/>
      <c r="M7" s="808"/>
      <c r="N7" s="283"/>
      <c r="O7" s="360"/>
      <c r="P7" s="283"/>
      <c r="Q7" s="359"/>
      <c r="R7" s="359"/>
      <c r="S7" s="359"/>
      <c r="T7" s="337" t="s">
        <v>386</v>
      </c>
      <c r="U7" s="361">
        <v>1</v>
      </c>
      <c r="V7" s="338"/>
      <c r="W7" s="338">
        <v>3</v>
      </c>
      <c r="X7" s="362">
        <f t="shared" si="0"/>
        <v>3</v>
      </c>
      <c r="Y7" s="54">
        <f t="shared" si="1"/>
        <v>21323</v>
      </c>
      <c r="Z7" s="54">
        <f t="shared" si="2"/>
        <v>10468</v>
      </c>
      <c r="AA7" s="338">
        <v>1</v>
      </c>
      <c r="AB7" s="363">
        <f>AA7/W7</f>
        <v>0.33333333333333331</v>
      </c>
      <c r="AC7" s="338">
        <v>2</v>
      </c>
      <c r="AD7" s="363" t="s">
        <v>434</v>
      </c>
      <c r="AE7" s="338">
        <v>1</v>
      </c>
      <c r="AF7" s="363">
        <f>AE7/U7</f>
        <v>1</v>
      </c>
      <c r="AG7" s="338">
        <v>1</v>
      </c>
      <c r="AH7" s="339"/>
      <c r="AI7" s="340"/>
      <c r="AJ7" s="339"/>
      <c r="AK7" s="340"/>
      <c r="AL7" s="339"/>
      <c r="AM7" s="54">
        <v>21305</v>
      </c>
      <c r="AN7" s="338">
        <v>18</v>
      </c>
      <c r="AO7" s="364">
        <f t="shared" ref="AO7:AO52" si="17">AN7/AP7</f>
        <v>8.4415888946208321E-4</v>
      </c>
      <c r="AP7" s="54">
        <f t="shared" si="3"/>
        <v>21323</v>
      </c>
      <c r="AQ7" s="54">
        <v>31041</v>
      </c>
      <c r="AR7" s="363">
        <f>AP7/AQ7</f>
        <v>0.68693018910473247</v>
      </c>
      <c r="AS7" s="784">
        <f t="shared" si="4"/>
        <v>21305</v>
      </c>
      <c r="AT7" s="784">
        <f t="shared" ref="AT7:AT23" si="18">IF(V7=0,AN7,"")</f>
        <v>18</v>
      </c>
      <c r="AU7" s="54">
        <f t="shared" si="5"/>
        <v>21323</v>
      </c>
      <c r="AV7" s="54">
        <v>10438</v>
      </c>
      <c r="AW7" s="363">
        <f t="shared" si="6"/>
        <v>0.48993194085895331</v>
      </c>
      <c r="AX7" s="338">
        <v>30</v>
      </c>
      <c r="AY7" s="363">
        <f t="shared" ref="AY7:AY23" si="19">IF(AT7="","",IF(AT7=0,"",AX7/AT7))</f>
        <v>1.6666666666666667</v>
      </c>
      <c r="AZ7" s="54">
        <f t="shared" ref="AZ7:AZ23" si="20">IF(AV7&gt;0,AV7+AX7,"")</f>
        <v>10468</v>
      </c>
      <c r="BA7" s="363">
        <f t="shared" si="7"/>
        <v>0.4909252919382826</v>
      </c>
      <c r="BB7" s="54">
        <v>32</v>
      </c>
      <c r="BC7" s="363">
        <f t="shared" ref="BC7:BC42" si="21">IF(BB7="","",BB7/AV7)</f>
        <v>3.0657214025675418E-3</v>
      </c>
      <c r="BD7" s="340"/>
      <c r="BE7" s="339" t="str">
        <f>IF(BD7="","",IF(BD7=0,"",BD7/AX7))</f>
        <v/>
      </c>
      <c r="BF7" s="338">
        <f t="shared" ref="BF7:BF42" si="22">IF(BB7="","",BB7+BD7)</f>
        <v>32</v>
      </c>
      <c r="BG7" s="363">
        <f t="shared" si="8"/>
        <v>3.0569354222392052E-3</v>
      </c>
      <c r="BH7" s="338">
        <v>30</v>
      </c>
      <c r="BI7" s="363">
        <f t="shared" si="9"/>
        <v>0.9375</v>
      </c>
      <c r="BJ7" s="340"/>
      <c r="BK7" s="339" t="str">
        <f t="shared" si="10"/>
        <v/>
      </c>
      <c r="BL7" s="338">
        <f t="shared" ref="BL7:BL23" si="23">IF(BH7="","",BH7+BJ7)</f>
        <v>30</v>
      </c>
      <c r="BM7" s="363">
        <f t="shared" si="11"/>
        <v>0.9375</v>
      </c>
      <c r="BN7" s="338">
        <v>4</v>
      </c>
      <c r="BO7" s="363">
        <f t="shared" si="12"/>
        <v>3.8211692777990065E-4</v>
      </c>
      <c r="BP7" s="338">
        <v>193</v>
      </c>
      <c r="BQ7" s="363">
        <f t="shared" si="13"/>
        <v>1.8437141765380208E-2</v>
      </c>
      <c r="BR7" s="54">
        <f t="shared" si="16"/>
        <v>197</v>
      </c>
      <c r="BS7" s="363">
        <f t="shared" si="14"/>
        <v>1.8819258693160108E-2</v>
      </c>
      <c r="BT7" s="338">
        <v>0</v>
      </c>
      <c r="BU7" s="339"/>
      <c r="BV7" s="339"/>
      <c r="BW7" s="365"/>
      <c r="BX7" s="365" t="str">
        <f t="shared" si="15"/>
        <v/>
      </c>
    </row>
    <row r="8" spans="1:76" x14ac:dyDescent="0.2">
      <c r="A8" s="12" t="s">
        <v>464</v>
      </c>
      <c r="B8" s="12" t="s">
        <v>341</v>
      </c>
      <c r="C8" s="12" t="s">
        <v>342</v>
      </c>
      <c r="D8" s="12" t="s">
        <v>507</v>
      </c>
      <c r="E8" s="12" t="s">
        <v>504</v>
      </c>
      <c r="F8" s="12" t="s">
        <v>519</v>
      </c>
      <c r="G8" s="12" t="s">
        <v>315</v>
      </c>
      <c r="H8" s="12" t="s">
        <v>1110</v>
      </c>
      <c r="I8" s="12" t="s">
        <v>935</v>
      </c>
      <c r="J8" s="357" t="s">
        <v>936</v>
      </c>
      <c r="K8" s="285"/>
      <c r="L8" s="285"/>
      <c r="M8" s="286"/>
      <c r="N8" s="285"/>
      <c r="O8" s="285"/>
      <c r="P8" s="285"/>
      <c r="Q8" s="287"/>
      <c r="R8" s="287"/>
      <c r="S8" s="287"/>
      <c r="T8" s="13" t="s">
        <v>386</v>
      </c>
      <c r="U8" s="16">
        <v>4</v>
      </c>
      <c r="V8" s="17"/>
      <c r="W8" s="17">
        <v>9</v>
      </c>
      <c r="X8" s="18">
        <f t="shared" si="0"/>
        <v>2.25</v>
      </c>
      <c r="Y8" s="19">
        <f t="shared" si="1"/>
        <v>8589.5</v>
      </c>
      <c r="Z8" s="19">
        <f t="shared" si="2"/>
        <v>3032.5</v>
      </c>
      <c r="AA8" s="220"/>
      <c r="AB8" s="221"/>
      <c r="AC8" s="220"/>
      <c r="AD8" s="221"/>
      <c r="AE8" s="220"/>
      <c r="AF8" s="221"/>
      <c r="AG8" s="220"/>
      <c r="AH8" s="221"/>
      <c r="AI8" s="17">
        <v>3</v>
      </c>
      <c r="AJ8" s="20">
        <f t="shared" ref="AJ8:AJ33" si="24">AI8/W8</f>
        <v>0.33333333333333331</v>
      </c>
      <c r="AK8" s="17">
        <v>3</v>
      </c>
      <c r="AL8" s="20">
        <f>AK8/U8</f>
        <v>0.75</v>
      </c>
      <c r="AM8" s="19">
        <v>34290</v>
      </c>
      <c r="AN8" s="19">
        <v>68</v>
      </c>
      <c r="AO8" s="22">
        <f t="shared" si="17"/>
        <v>1.979160603061878E-3</v>
      </c>
      <c r="AP8" s="19">
        <f t="shared" si="3"/>
        <v>34358</v>
      </c>
      <c r="AQ8" s="248"/>
      <c r="AR8" s="248"/>
      <c r="AS8" s="15">
        <f t="shared" si="4"/>
        <v>34290</v>
      </c>
      <c r="AT8" s="15">
        <f t="shared" si="18"/>
        <v>68</v>
      </c>
      <c r="AU8" s="19">
        <f t="shared" si="5"/>
        <v>34358</v>
      </c>
      <c r="AV8" s="19">
        <v>12074</v>
      </c>
      <c r="AW8" s="20">
        <f t="shared" si="6"/>
        <v>0.35211431904345292</v>
      </c>
      <c r="AX8" s="19">
        <v>56</v>
      </c>
      <c r="AY8" s="20">
        <f t="shared" si="19"/>
        <v>0.82352941176470584</v>
      </c>
      <c r="AZ8" s="19">
        <f t="shared" si="20"/>
        <v>12130</v>
      </c>
      <c r="BA8" s="20">
        <f t="shared" si="7"/>
        <v>0.35304732522265558</v>
      </c>
      <c r="BB8" s="19">
        <v>148</v>
      </c>
      <c r="BC8" s="20">
        <f t="shared" si="21"/>
        <v>1.2257743912539341E-2</v>
      </c>
      <c r="BD8" s="17">
        <v>2</v>
      </c>
      <c r="BE8" s="20">
        <f>IF(BD8="","",BD8/AX8)</f>
        <v>3.5714285714285712E-2</v>
      </c>
      <c r="BF8" s="19">
        <f t="shared" si="22"/>
        <v>150</v>
      </c>
      <c r="BG8" s="20">
        <f t="shared" si="8"/>
        <v>1.236603462489695E-2</v>
      </c>
      <c r="BH8" s="19">
        <v>121</v>
      </c>
      <c r="BI8" s="20">
        <f t="shared" si="9"/>
        <v>0.81756756756756754</v>
      </c>
      <c r="BJ8" s="17">
        <v>1</v>
      </c>
      <c r="BK8" s="20">
        <f t="shared" si="10"/>
        <v>0.5</v>
      </c>
      <c r="BL8" s="19">
        <f t="shared" si="23"/>
        <v>122</v>
      </c>
      <c r="BM8" s="20">
        <f t="shared" si="11"/>
        <v>0.81333333333333335</v>
      </c>
      <c r="BN8" s="19">
        <v>13</v>
      </c>
      <c r="BO8" s="20">
        <f t="shared" si="12"/>
        <v>1.0717230008244023E-3</v>
      </c>
      <c r="BP8" s="19">
        <v>954</v>
      </c>
      <c r="BQ8" s="20">
        <f t="shared" si="13"/>
        <v>7.8647980214344604E-2</v>
      </c>
      <c r="BR8" s="19">
        <f t="shared" si="16"/>
        <v>967</v>
      </c>
      <c r="BS8" s="20">
        <f t="shared" si="14"/>
        <v>7.9719703215168997E-2</v>
      </c>
      <c r="BT8" s="17">
        <v>3</v>
      </c>
      <c r="BU8" s="20">
        <f t="shared" ref="BU8:BU30" si="25">BT8/W8</f>
        <v>0.33333333333333331</v>
      </c>
      <c r="BV8" s="17">
        <v>0</v>
      </c>
      <c r="BW8" s="256"/>
      <c r="BX8" s="256" t="str">
        <f t="shared" si="15"/>
        <v/>
      </c>
    </row>
    <row r="9" spans="1:76" x14ac:dyDescent="0.2">
      <c r="A9" s="12" t="s">
        <v>464</v>
      </c>
      <c r="B9" s="10" t="s">
        <v>341</v>
      </c>
      <c r="C9" s="10" t="s">
        <v>343</v>
      </c>
      <c r="D9" s="10" t="s">
        <v>507</v>
      </c>
      <c r="E9" s="10" t="s">
        <v>504</v>
      </c>
      <c r="F9" s="10" t="s">
        <v>519</v>
      </c>
      <c r="G9" s="10" t="s">
        <v>315</v>
      </c>
      <c r="H9" s="12" t="s">
        <v>1110</v>
      </c>
      <c r="I9" s="12" t="s">
        <v>935</v>
      </c>
      <c r="J9" s="1" t="s">
        <v>936</v>
      </c>
      <c r="K9" s="279"/>
      <c r="L9" s="279"/>
      <c r="M9" s="280"/>
      <c r="N9" s="279"/>
      <c r="O9" s="279"/>
      <c r="P9" s="279"/>
      <c r="Q9" s="281"/>
      <c r="R9" s="281"/>
      <c r="S9" s="281"/>
      <c r="T9" s="11" t="s">
        <v>386</v>
      </c>
      <c r="U9" s="24">
        <v>4</v>
      </c>
      <c r="V9" s="25"/>
      <c r="W9" s="25">
        <v>15</v>
      </c>
      <c r="X9" s="26">
        <f t="shared" si="0"/>
        <v>3.75</v>
      </c>
      <c r="Y9" s="21">
        <f t="shared" si="1"/>
        <v>8193</v>
      </c>
      <c r="Z9" s="21">
        <f t="shared" si="2"/>
        <v>2932</v>
      </c>
      <c r="AA9" s="218"/>
      <c r="AB9" s="219"/>
      <c r="AC9" s="218"/>
      <c r="AD9" s="219"/>
      <c r="AE9" s="218"/>
      <c r="AF9" s="219"/>
      <c r="AG9" s="218"/>
      <c r="AH9" s="219"/>
      <c r="AI9" s="25">
        <v>4</v>
      </c>
      <c r="AJ9" s="27">
        <f t="shared" si="24"/>
        <v>0.26666666666666666</v>
      </c>
      <c r="AK9" s="25">
        <v>3</v>
      </c>
      <c r="AL9" s="27">
        <f>AK9/U9</f>
        <v>0.75</v>
      </c>
      <c r="AM9" s="21">
        <v>32718</v>
      </c>
      <c r="AN9" s="21">
        <v>54</v>
      </c>
      <c r="AO9" s="28">
        <f t="shared" si="17"/>
        <v>1.6477480776272428E-3</v>
      </c>
      <c r="AP9" s="21">
        <f t="shared" si="3"/>
        <v>32772</v>
      </c>
      <c r="AQ9" s="249"/>
      <c r="AR9" s="248"/>
      <c r="AS9" s="23">
        <f t="shared" si="4"/>
        <v>32718</v>
      </c>
      <c r="AT9" s="23">
        <f t="shared" si="18"/>
        <v>54</v>
      </c>
      <c r="AU9" s="21">
        <f t="shared" si="5"/>
        <v>32772</v>
      </c>
      <c r="AV9" s="21">
        <v>11684</v>
      </c>
      <c r="AW9" s="27">
        <f t="shared" si="6"/>
        <v>0.35711229292744057</v>
      </c>
      <c r="AX9" s="25">
        <v>44</v>
      </c>
      <c r="AY9" s="27">
        <f t="shared" si="19"/>
        <v>0.81481481481481477</v>
      </c>
      <c r="AZ9" s="21">
        <f t="shared" si="20"/>
        <v>11728</v>
      </c>
      <c r="BA9" s="27">
        <f t="shared" si="7"/>
        <v>0.35786647137800559</v>
      </c>
      <c r="BB9" s="21">
        <v>150</v>
      </c>
      <c r="BC9" s="27">
        <f t="shared" si="21"/>
        <v>1.2838069154399178E-2</v>
      </c>
      <c r="BD9" s="25">
        <v>2</v>
      </c>
      <c r="BE9" s="27">
        <f>IF(BD9="","",BD9/AX9)</f>
        <v>4.5454545454545456E-2</v>
      </c>
      <c r="BF9" s="21">
        <f t="shared" si="22"/>
        <v>152</v>
      </c>
      <c r="BG9" s="27">
        <f t="shared" si="8"/>
        <v>1.2960436562073669E-2</v>
      </c>
      <c r="BH9" s="21">
        <v>121</v>
      </c>
      <c r="BI9" s="27">
        <f t="shared" si="9"/>
        <v>0.80666666666666664</v>
      </c>
      <c r="BJ9" s="218"/>
      <c r="BK9" s="27">
        <f t="shared" si="10"/>
        <v>0</v>
      </c>
      <c r="BL9" s="21">
        <f t="shared" si="23"/>
        <v>121</v>
      </c>
      <c r="BM9" s="27">
        <f t="shared" si="11"/>
        <v>0.79605263157894735</v>
      </c>
      <c r="BN9" s="21">
        <v>63</v>
      </c>
      <c r="BO9" s="27">
        <f t="shared" si="12"/>
        <v>5.3717598908594819E-3</v>
      </c>
      <c r="BP9" s="21">
        <v>771</v>
      </c>
      <c r="BQ9" s="27">
        <f t="shared" si="13"/>
        <v>6.5740109140518421E-2</v>
      </c>
      <c r="BR9" s="21">
        <f t="shared" si="16"/>
        <v>834</v>
      </c>
      <c r="BS9" s="27">
        <f t="shared" si="14"/>
        <v>7.1111869031377895E-2</v>
      </c>
      <c r="BT9" s="25">
        <v>9</v>
      </c>
      <c r="BU9" s="27">
        <f t="shared" si="25"/>
        <v>0.6</v>
      </c>
      <c r="BV9" s="25">
        <v>3</v>
      </c>
      <c r="BW9" s="27">
        <f t="shared" ref="BW9:BW30" si="26">BV9/U9</f>
        <v>0.75</v>
      </c>
      <c r="BX9" s="255" t="str">
        <f t="shared" si="15"/>
        <v/>
      </c>
    </row>
    <row r="10" spans="1:76" x14ac:dyDescent="0.2">
      <c r="A10" s="10" t="s">
        <v>464</v>
      </c>
      <c r="B10" s="10" t="s">
        <v>344</v>
      </c>
      <c r="C10" s="10" t="s">
        <v>502</v>
      </c>
      <c r="D10" s="10" t="s">
        <v>507</v>
      </c>
      <c r="E10" s="10" t="s">
        <v>504</v>
      </c>
      <c r="F10" s="10" t="s">
        <v>519</v>
      </c>
      <c r="G10" s="10" t="s">
        <v>315</v>
      </c>
      <c r="H10" s="12" t="s">
        <v>1110</v>
      </c>
      <c r="I10" s="12" t="s">
        <v>935</v>
      </c>
      <c r="J10" s="1" t="s">
        <v>936</v>
      </c>
      <c r="K10" s="279"/>
      <c r="L10" s="279"/>
      <c r="M10" s="280"/>
      <c r="N10" s="279"/>
      <c r="O10" s="279"/>
      <c r="P10" s="279"/>
      <c r="Q10" s="281"/>
      <c r="R10" s="281"/>
      <c r="S10" s="281"/>
      <c r="T10" s="11" t="s">
        <v>386</v>
      </c>
      <c r="U10" s="24">
        <v>6</v>
      </c>
      <c r="V10" s="25"/>
      <c r="W10" s="25">
        <v>18</v>
      </c>
      <c r="X10" s="26">
        <f t="shared" si="0"/>
        <v>3</v>
      </c>
      <c r="Y10" s="21">
        <f t="shared" si="1"/>
        <v>7007.833333333333</v>
      </c>
      <c r="Z10" s="21">
        <f t="shared" si="2"/>
        <v>2903.6666666666665</v>
      </c>
      <c r="AA10" s="218"/>
      <c r="AB10" s="219"/>
      <c r="AC10" s="218"/>
      <c r="AD10" s="219"/>
      <c r="AE10" s="218"/>
      <c r="AF10" s="219"/>
      <c r="AG10" s="218"/>
      <c r="AH10" s="219"/>
      <c r="AI10" s="25">
        <v>6</v>
      </c>
      <c r="AJ10" s="27">
        <f t="shared" si="24"/>
        <v>0.33333333333333331</v>
      </c>
      <c r="AK10" s="25">
        <v>5</v>
      </c>
      <c r="AL10" s="27">
        <f>AK10/U10</f>
        <v>0.83333333333333337</v>
      </c>
      <c r="AM10" s="21">
        <v>42013</v>
      </c>
      <c r="AN10" s="25">
        <v>34</v>
      </c>
      <c r="AO10" s="28">
        <f t="shared" si="17"/>
        <v>8.0861892643946062E-4</v>
      </c>
      <c r="AP10" s="21">
        <f t="shared" si="3"/>
        <v>42047</v>
      </c>
      <c r="AQ10" s="171">
        <v>60200</v>
      </c>
      <c r="AR10" s="27">
        <f>AP10/AQ10</f>
        <v>0.6984551495016611</v>
      </c>
      <c r="AS10" s="23">
        <f t="shared" si="4"/>
        <v>42013</v>
      </c>
      <c r="AT10" s="23">
        <f t="shared" si="18"/>
        <v>34</v>
      </c>
      <c r="AU10" s="21">
        <f t="shared" si="5"/>
        <v>42047</v>
      </c>
      <c r="AV10" s="21">
        <v>17394</v>
      </c>
      <c r="AW10" s="27">
        <f t="shared" si="6"/>
        <v>0.41401470973270177</v>
      </c>
      <c r="AX10" s="25">
        <v>28</v>
      </c>
      <c r="AY10" s="27">
        <f t="shared" si="19"/>
        <v>0.82352941176470584</v>
      </c>
      <c r="AZ10" s="21">
        <f t="shared" si="20"/>
        <v>17422</v>
      </c>
      <c r="BA10" s="27">
        <f t="shared" si="7"/>
        <v>0.41434585107142008</v>
      </c>
      <c r="BB10" s="25">
        <v>186</v>
      </c>
      <c r="BC10" s="27">
        <f t="shared" si="21"/>
        <v>1.0693342531907554E-2</v>
      </c>
      <c r="BD10" s="25">
        <v>2</v>
      </c>
      <c r="BE10" s="27">
        <f>IF(BD10="","",BD10/AX10)</f>
        <v>7.1428571428571425E-2</v>
      </c>
      <c r="BF10" s="21">
        <f t="shared" si="22"/>
        <v>188</v>
      </c>
      <c r="BG10" s="27">
        <f t="shared" si="8"/>
        <v>1.0790953966249569E-2</v>
      </c>
      <c r="BH10" s="25">
        <v>163</v>
      </c>
      <c r="BI10" s="27">
        <f t="shared" si="9"/>
        <v>0.87634408602150538</v>
      </c>
      <c r="BJ10" s="25">
        <v>2</v>
      </c>
      <c r="BK10" s="27">
        <f t="shared" si="10"/>
        <v>1</v>
      </c>
      <c r="BL10" s="21">
        <f t="shared" si="23"/>
        <v>165</v>
      </c>
      <c r="BM10" s="27">
        <f t="shared" si="11"/>
        <v>0.87765957446808507</v>
      </c>
      <c r="BN10" s="21">
        <v>108</v>
      </c>
      <c r="BO10" s="27">
        <f t="shared" si="12"/>
        <v>6.1990586614625188E-3</v>
      </c>
      <c r="BP10" s="25">
        <v>532</v>
      </c>
      <c r="BQ10" s="27">
        <f t="shared" si="13"/>
        <v>3.0536103776833887E-2</v>
      </c>
      <c r="BR10" s="21">
        <f t="shared" si="16"/>
        <v>640</v>
      </c>
      <c r="BS10" s="27">
        <f t="shared" si="14"/>
        <v>3.6735162438296408E-2</v>
      </c>
      <c r="BT10" s="25">
        <v>6</v>
      </c>
      <c r="BU10" s="27">
        <f t="shared" si="25"/>
        <v>0.33333333333333331</v>
      </c>
      <c r="BV10" s="25">
        <v>3</v>
      </c>
      <c r="BW10" s="27">
        <f t="shared" si="26"/>
        <v>0.5</v>
      </c>
      <c r="BX10" s="255" t="str">
        <f t="shared" si="15"/>
        <v/>
      </c>
    </row>
    <row r="11" spans="1:76" x14ac:dyDescent="0.2">
      <c r="A11" s="10" t="s">
        <v>464</v>
      </c>
      <c r="B11" s="10" t="s">
        <v>345</v>
      </c>
      <c r="C11" s="10" t="s">
        <v>624</v>
      </c>
      <c r="D11" s="10" t="s">
        <v>507</v>
      </c>
      <c r="E11" s="10" t="s">
        <v>504</v>
      </c>
      <c r="F11" s="10" t="s">
        <v>519</v>
      </c>
      <c r="G11" s="10" t="s">
        <v>315</v>
      </c>
      <c r="H11" s="12" t="s">
        <v>1110</v>
      </c>
      <c r="I11" s="12" t="s">
        <v>935</v>
      </c>
      <c r="J11" s="1" t="s">
        <v>936</v>
      </c>
      <c r="K11" s="279"/>
      <c r="L11" s="279"/>
      <c r="M11" s="280"/>
      <c r="N11" s="279"/>
      <c r="O11" s="279"/>
      <c r="P11" s="279"/>
      <c r="Q11" s="281"/>
      <c r="R11" s="281"/>
      <c r="S11" s="281"/>
      <c r="T11" s="11" t="s">
        <v>386</v>
      </c>
      <c r="U11" s="24">
        <v>4</v>
      </c>
      <c r="V11" s="25"/>
      <c r="W11" s="25">
        <v>8</v>
      </c>
      <c r="X11" s="26">
        <f t="shared" si="0"/>
        <v>2</v>
      </c>
      <c r="Y11" s="21">
        <f t="shared" si="1"/>
        <v>5415.75</v>
      </c>
      <c r="Z11" s="21">
        <f t="shared" si="2"/>
        <v>1952.75</v>
      </c>
      <c r="AA11" s="218"/>
      <c r="AB11" s="219"/>
      <c r="AC11" s="218"/>
      <c r="AD11" s="219"/>
      <c r="AE11" s="218"/>
      <c r="AF11" s="219"/>
      <c r="AG11" s="218"/>
      <c r="AH11" s="219"/>
      <c r="AI11" s="25">
        <v>2</v>
      </c>
      <c r="AJ11" s="27">
        <f t="shared" si="24"/>
        <v>0.25</v>
      </c>
      <c r="AK11" s="219"/>
      <c r="AL11" s="219"/>
      <c r="AM11" s="21">
        <v>21643</v>
      </c>
      <c r="AN11" s="21">
        <v>20</v>
      </c>
      <c r="AO11" s="28">
        <f t="shared" si="17"/>
        <v>9.2323316253519827E-4</v>
      </c>
      <c r="AP11" s="21">
        <f t="shared" si="3"/>
        <v>21663</v>
      </c>
      <c r="AQ11" s="248"/>
      <c r="AR11" s="248"/>
      <c r="AS11" s="23">
        <f t="shared" si="4"/>
        <v>21643</v>
      </c>
      <c r="AT11" s="23">
        <f t="shared" si="18"/>
        <v>20</v>
      </c>
      <c r="AU11" s="21">
        <f t="shared" si="5"/>
        <v>21663</v>
      </c>
      <c r="AV11" s="21">
        <v>7791</v>
      </c>
      <c r="AW11" s="27">
        <f t="shared" si="6"/>
        <v>0.35997782192856814</v>
      </c>
      <c r="AX11" s="21">
        <v>20</v>
      </c>
      <c r="AY11" s="27">
        <f t="shared" si="19"/>
        <v>1</v>
      </c>
      <c r="AZ11" s="21">
        <f t="shared" si="20"/>
        <v>7811</v>
      </c>
      <c r="BA11" s="27">
        <f t="shared" si="7"/>
        <v>0.36056871162812171</v>
      </c>
      <c r="BB11" s="21">
        <v>49</v>
      </c>
      <c r="BC11" s="27">
        <f t="shared" si="21"/>
        <v>6.2893081761006293E-3</v>
      </c>
      <c r="BD11" s="218"/>
      <c r="BE11" s="218"/>
      <c r="BF11" s="21">
        <f t="shared" si="22"/>
        <v>49</v>
      </c>
      <c r="BG11" s="27">
        <f t="shared" si="8"/>
        <v>6.273204455255409E-3</v>
      </c>
      <c r="BH11" s="21">
        <v>33</v>
      </c>
      <c r="BI11" s="27">
        <f t="shared" si="9"/>
        <v>0.67346938775510201</v>
      </c>
      <c r="BJ11" s="218"/>
      <c r="BK11" s="219" t="str">
        <f t="shared" si="10"/>
        <v/>
      </c>
      <c r="BL11" s="21">
        <f t="shared" si="23"/>
        <v>33</v>
      </c>
      <c r="BM11" s="27">
        <f t="shared" si="11"/>
        <v>0.67346938775510201</v>
      </c>
      <c r="BN11" s="21">
        <v>11</v>
      </c>
      <c r="BO11" s="27">
        <f t="shared" si="12"/>
        <v>1.4082703879144795E-3</v>
      </c>
      <c r="BP11" s="21">
        <v>195</v>
      </c>
      <c r="BQ11" s="27">
        <f t="shared" si="13"/>
        <v>2.4964793240302138E-2</v>
      </c>
      <c r="BR11" s="21">
        <f t="shared" si="16"/>
        <v>206</v>
      </c>
      <c r="BS11" s="27">
        <f t="shared" si="14"/>
        <v>2.6373063628216616E-2</v>
      </c>
      <c r="BT11" s="25">
        <v>1</v>
      </c>
      <c r="BU11" s="27">
        <f t="shared" si="25"/>
        <v>0.125</v>
      </c>
      <c r="BV11" s="25">
        <v>1</v>
      </c>
      <c r="BW11" s="27">
        <f t="shared" si="26"/>
        <v>0.25</v>
      </c>
      <c r="BX11" s="255" t="str">
        <f t="shared" si="15"/>
        <v/>
      </c>
    </row>
    <row r="12" spans="1:76" x14ac:dyDescent="0.2">
      <c r="A12" s="10" t="s">
        <v>464</v>
      </c>
      <c r="B12" s="10" t="s">
        <v>345</v>
      </c>
      <c r="C12" s="10" t="s">
        <v>678</v>
      </c>
      <c r="D12" s="10" t="s">
        <v>507</v>
      </c>
      <c r="E12" s="10" t="s">
        <v>504</v>
      </c>
      <c r="F12" s="10" t="s">
        <v>519</v>
      </c>
      <c r="G12" s="10" t="s">
        <v>315</v>
      </c>
      <c r="H12" s="12" t="s">
        <v>1110</v>
      </c>
      <c r="I12" s="12" t="s">
        <v>935</v>
      </c>
      <c r="J12" s="591" t="s">
        <v>936</v>
      </c>
      <c r="K12" s="279"/>
      <c r="L12" s="279"/>
      <c r="M12" s="280"/>
      <c r="N12" s="279"/>
      <c r="O12" s="279"/>
      <c r="P12" s="279"/>
      <c r="Q12" s="281"/>
      <c r="R12" s="281"/>
      <c r="S12" s="281"/>
      <c r="T12" s="11" t="s">
        <v>386</v>
      </c>
      <c r="U12" s="24">
        <v>3</v>
      </c>
      <c r="V12" s="25"/>
      <c r="W12" s="25">
        <v>5</v>
      </c>
      <c r="X12" s="26">
        <f t="shared" si="0"/>
        <v>1.6666666666666667</v>
      </c>
      <c r="Y12" s="21">
        <f t="shared" si="1"/>
        <v>4921.333333333333</v>
      </c>
      <c r="Z12" s="21">
        <f t="shared" si="2"/>
        <v>1925</v>
      </c>
      <c r="AA12" s="218"/>
      <c r="AB12" s="219"/>
      <c r="AC12" s="218"/>
      <c r="AD12" s="219"/>
      <c r="AE12" s="218"/>
      <c r="AF12" s="219"/>
      <c r="AG12" s="218"/>
      <c r="AH12" s="219"/>
      <c r="AI12" s="25">
        <v>1</v>
      </c>
      <c r="AJ12" s="27">
        <f t="shared" si="24"/>
        <v>0.2</v>
      </c>
      <c r="AK12" s="219"/>
      <c r="AL12" s="219"/>
      <c r="AM12" s="21">
        <v>14743</v>
      </c>
      <c r="AN12" s="25">
        <v>21</v>
      </c>
      <c r="AO12" s="28">
        <f t="shared" si="17"/>
        <v>1.4223787591438634E-3</v>
      </c>
      <c r="AP12" s="21">
        <f t="shared" si="3"/>
        <v>14764</v>
      </c>
      <c r="AQ12" s="248"/>
      <c r="AR12" s="248"/>
      <c r="AS12" s="23">
        <f t="shared" si="4"/>
        <v>14743</v>
      </c>
      <c r="AT12" s="23">
        <f t="shared" si="18"/>
        <v>21</v>
      </c>
      <c r="AU12" s="21">
        <f t="shared" si="5"/>
        <v>14764</v>
      </c>
      <c r="AV12" s="21">
        <v>5757</v>
      </c>
      <c r="AW12" s="27">
        <f t="shared" si="6"/>
        <v>0.39049040222478465</v>
      </c>
      <c r="AX12" s="25">
        <v>18</v>
      </c>
      <c r="AY12" s="27">
        <f t="shared" si="19"/>
        <v>0.8571428571428571</v>
      </c>
      <c r="AZ12" s="21">
        <f t="shared" si="20"/>
        <v>5775</v>
      </c>
      <c r="BA12" s="27">
        <f t="shared" si="7"/>
        <v>0.39115415876456244</v>
      </c>
      <c r="BB12" s="25">
        <v>23</v>
      </c>
      <c r="BC12" s="27">
        <f t="shared" si="21"/>
        <v>3.9951363557408377E-3</v>
      </c>
      <c r="BD12" s="218"/>
      <c r="BE12" s="218"/>
      <c r="BF12" s="21">
        <f t="shared" si="22"/>
        <v>23</v>
      </c>
      <c r="BG12" s="27">
        <f t="shared" si="8"/>
        <v>3.9826839826839827E-3</v>
      </c>
      <c r="BH12" s="21">
        <v>18</v>
      </c>
      <c r="BI12" s="27">
        <f t="shared" si="9"/>
        <v>0.78260869565217395</v>
      </c>
      <c r="BJ12" s="218"/>
      <c r="BK12" s="219" t="str">
        <f t="shared" si="10"/>
        <v/>
      </c>
      <c r="BL12" s="21">
        <f t="shared" si="23"/>
        <v>18</v>
      </c>
      <c r="BM12" s="27">
        <f t="shared" si="11"/>
        <v>0.78260869565217395</v>
      </c>
      <c r="BN12" s="21">
        <v>3</v>
      </c>
      <c r="BO12" s="27">
        <f t="shared" si="12"/>
        <v>5.1948051948051948E-4</v>
      </c>
      <c r="BP12" s="21">
        <v>378</v>
      </c>
      <c r="BQ12" s="27">
        <f t="shared" si="13"/>
        <v>6.545454545454546E-2</v>
      </c>
      <c r="BR12" s="21">
        <f t="shared" si="16"/>
        <v>381</v>
      </c>
      <c r="BS12" s="27">
        <f t="shared" si="14"/>
        <v>6.5974025974025977E-2</v>
      </c>
      <c r="BT12" s="25">
        <v>2</v>
      </c>
      <c r="BU12" s="27">
        <f t="shared" si="25"/>
        <v>0.4</v>
      </c>
      <c r="BV12" s="25">
        <v>2</v>
      </c>
      <c r="BW12" s="27">
        <f t="shared" si="26"/>
        <v>0.66666666666666663</v>
      </c>
      <c r="BX12" s="255" t="str">
        <f t="shared" si="15"/>
        <v/>
      </c>
    </row>
    <row r="13" spans="1:76" x14ac:dyDescent="0.2">
      <c r="A13" s="10" t="s">
        <v>464</v>
      </c>
      <c r="B13" s="10" t="s">
        <v>345</v>
      </c>
      <c r="C13" s="10" t="s">
        <v>346</v>
      </c>
      <c r="D13" s="10" t="s">
        <v>507</v>
      </c>
      <c r="E13" s="10" t="s">
        <v>504</v>
      </c>
      <c r="F13" s="10" t="s">
        <v>519</v>
      </c>
      <c r="G13" s="10" t="s">
        <v>315</v>
      </c>
      <c r="H13" s="12" t="s">
        <v>1110</v>
      </c>
      <c r="I13" s="12" t="s">
        <v>935</v>
      </c>
      <c r="J13" s="591" t="s">
        <v>936</v>
      </c>
      <c r="K13" s="279"/>
      <c r="L13" s="279"/>
      <c r="M13" s="280"/>
      <c r="N13" s="279"/>
      <c r="O13" s="279"/>
      <c r="P13" s="279"/>
      <c r="Q13" s="281"/>
      <c r="R13" s="281"/>
      <c r="S13" s="281"/>
      <c r="T13" s="11" t="s">
        <v>386</v>
      </c>
      <c r="U13" s="24">
        <v>2</v>
      </c>
      <c r="V13" s="25"/>
      <c r="W13" s="25">
        <v>4</v>
      </c>
      <c r="X13" s="26">
        <f t="shared" si="0"/>
        <v>2</v>
      </c>
      <c r="Y13" s="21">
        <f t="shared" si="1"/>
        <v>4838.5</v>
      </c>
      <c r="Z13" s="21">
        <f t="shared" si="2"/>
        <v>1748.5</v>
      </c>
      <c r="AA13" s="218"/>
      <c r="AB13" s="219"/>
      <c r="AC13" s="218"/>
      <c r="AD13" s="219"/>
      <c r="AE13" s="218"/>
      <c r="AF13" s="219"/>
      <c r="AG13" s="218"/>
      <c r="AH13" s="219"/>
      <c r="AI13" s="25">
        <v>2</v>
      </c>
      <c r="AJ13" s="27">
        <f t="shared" si="24"/>
        <v>0.5</v>
      </c>
      <c r="AK13" s="25">
        <v>1</v>
      </c>
      <c r="AL13" s="27">
        <f t="shared" ref="AL13:AL33" si="27">AK13/U13</f>
        <v>0.5</v>
      </c>
      <c r="AM13" s="25">
        <v>9647</v>
      </c>
      <c r="AN13" s="21">
        <v>30</v>
      </c>
      <c r="AO13" s="28">
        <f t="shared" si="17"/>
        <v>3.1001343391546966E-3</v>
      </c>
      <c r="AP13" s="21">
        <f t="shared" si="3"/>
        <v>9677</v>
      </c>
      <c r="AQ13" s="248"/>
      <c r="AR13" s="248"/>
      <c r="AS13" s="23">
        <f t="shared" si="4"/>
        <v>9647</v>
      </c>
      <c r="AT13" s="23">
        <f t="shared" si="18"/>
        <v>30</v>
      </c>
      <c r="AU13" s="21">
        <f t="shared" si="5"/>
        <v>9677</v>
      </c>
      <c r="AV13" s="21">
        <v>3470</v>
      </c>
      <c r="AW13" s="27">
        <f t="shared" si="6"/>
        <v>0.3596973152275319</v>
      </c>
      <c r="AX13" s="21">
        <v>27</v>
      </c>
      <c r="AY13" s="27">
        <f t="shared" si="19"/>
        <v>0.9</v>
      </c>
      <c r="AZ13" s="21">
        <f t="shared" si="20"/>
        <v>3497</v>
      </c>
      <c r="BA13" s="27">
        <f t="shared" si="7"/>
        <v>0.3613723261341325</v>
      </c>
      <c r="BB13" s="21">
        <v>15</v>
      </c>
      <c r="BC13" s="27">
        <f t="shared" si="21"/>
        <v>4.3227665706051877E-3</v>
      </c>
      <c r="BD13" s="25">
        <v>3</v>
      </c>
      <c r="BE13" s="27">
        <f>IF(BD13="","",BD13/AX13)</f>
        <v>0.1111111111111111</v>
      </c>
      <c r="BF13" s="21">
        <f t="shared" si="22"/>
        <v>18</v>
      </c>
      <c r="BG13" s="27">
        <f t="shared" si="8"/>
        <v>5.1472690877895338E-3</v>
      </c>
      <c r="BH13" s="21">
        <v>6</v>
      </c>
      <c r="BI13" s="27">
        <f t="shared" si="9"/>
        <v>0.4</v>
      </c>
      <c r="BJ13" s="25">
        <v>1</v>
      </c>
      <c r="BK13" s="27">
        <f t="shared" si="10"/>
        <v>0.33333333333333331</v>
      </c>
      <c r="BL13" s="21">
        <f t="shared" si="23"/>
        <v>7</v>
      </c>
      <c r="BM13" s="27">
        <f t="shared" si="11"/>
        <v>0.3888888888888889</v>
      </c>
      <c r="BN13" s="21">
        <v>1</v>
      </c>
      <c r="BO13" s="27">
        <f t="shared" si="12"/>
        <v>2.8595939376608524E-4</v>
      </c>
      <c r="BP13" s="21">
        <v>96</v>
      </c>
      <c r="BQ13" s="27">
        <f t="shared" si="13"/>
        <v>2.7452101801544181E-2</v>
      </c>
      <c r="BR13" s="21">
        <f t="shared" si="16"/>
        <v>97</v>
      </c>
      <c r="BS13" s="27">
        <f t="shared" si="14"/>
        <v>2.7738061195310266E-2</v>
      </c>
      <c r="BT13" s="25">
        <v>1</v>
      </c>
      <c r="BU13" s="27">
        <f t="shared" si="25"/>
        <v>0.25</v>
      </c>
      <c r="BV13" s="25">
        <v>1</v>
      </c>
      <c r="BW13" s="27">
        <f t="shared" si="26"/>
        <v>0.5</v>
      </c>
      <c r="BX13" s="255" t="str">
        <f t="shared" si="15"/>
        <v/>
      </c>
    </row>
    <row r="14" spans="1:76" x14ac:dyDescent="0.2">
      <c r="A14" s="10" t="s">
        <v>464</v>
      </c>
      <c r="B14" s="10" t="s">
        <v>347</v>
      </c>
      <c r="C14" s="10" t="s">
        <v>502</v>
      </c>
      <c r="D14" s="10" t="s">
        <v>507</v>
      </c>
      <c r="E14" s="10" t="s">
        <v>504</v>
      </c>
      <c r="F14" s="10" t="s">
        <v>519</v>
      </c>
      <c r="G14" s="10" t="s">
        <v>315</v>
      </c>
      <c r="H14" s="12" t="s">
        <v>1110</v>
      </c>
      <c r="I14" s="12" t="s">
        <v>935</v>
      </c>
      <c r="J14" s="591" t="s">
        <v>936</v>
      </c>
      <c r="K14" s="279"/>
      <c r="L14" s="279"/>
      <c r="M14" s="280"/>
      <c r="N14" s="279"/>
      <c r="O14" s="279"/>
      <c r="P14" s="279"/>
      <c r="Q14" s="281"/>
      <c r="R14" s="281"/>
      <c r="S14" s="281"/>
      <c r="T14" s="11" t="s">
        <v>386</v>
      </c>
      <c r="U14" s="24">
        <v>5</v>
      </c>
      <c r="V14" s="25"/>
      <c r="W14" s="25">
        <v>10</v>
      </c>
      <c r="X14" s="26">
        <f t="shared" si="0"/>
        <v>2</v>
      </c>
      <c r="Y14" s="21">
        <f t="shared" si="1"/>
        <v>151.4</v>
      </c>
      <c r="Z14" s="21">
        <f t="shared" si="2"/>
        <v>109.6</v>
      </c>
      <c r="AA14" s="218"/>
      <c r="AB14" s="219"/>
      <c r="AC14" s="218"/>
      <c r="AD14" s="219"/>
      <c r="AE14" s="218"/>
      <c r="AF14" s="219"/>
      <c r="AG14" s="218"/>
      <c r="AH14" s="219"/>
      <c r="AI14" s="25">
        <v>2</v>
      </c>
      <c r="AJ14" s="27">
        <f t="shared" si="24"/>
        <v>0.2</v>
      </c>
      <c r="AK14" s="25">
        <v>2</v>
      </c>
      <c r="AL14" s="27">
        <f t="shared" si="27"/>
        <v>0.4</v>
      </c>
      <c r="AM14" s="23">
        <v>683</v>
      </c>
      <c r="AN14" s="21">
        <v>74</v>
      </c>
      <c r="AO14" s="28">
        <f t="shared" si="17"/>
        <v>9.7754293262879793E-2</v>
      </c>
      <c r="AP14" s="21">
        <f t="shared" si="3"/>
        <v>757</v>
      </c>
      <c r="AQ14" s="171">
        <v>910</v>
      </c>
      <c r="AR14" s="27">
        <f>AP14/AQ14</f>
        <v>0.83186813186813191</v>
      </c>
      <c r="AS14" s="23">
        <f t="shared" si="4"/>
        <v>683</v>
      </c>
      <c r="AT14" s="23">
        <f t="shared" si="18"/>
        <v>74</v>
      </c>
      <c r="AU14" s="21">
        <f t="shared" si="5"/>
        <v>757</v>
      </c>
      <c r="AV14" s="21">
        <v>480</v>
      </c>
      <c r="AW14" s="27">
        <f t="shared" si="6"/>
        <v>0.70278184480234263</v>
      </c>
      <c r="AX14" s="21">
        <v>68</v>
      </c>
      <c r="AY14" s="27">
        <f t="shared" si="19"/>
        <v>0.91891891891891897</v>
      </c>
      <c r="AZ14" s="21">
        <f t="shared" si="20"/>
        <v>548</v>
      </c>
      <c r="BA14" s="27">
        <f t="shared" si="7"/>
        <v>0.7239101717305152</v>
      </c>
      <c r="BB14" s="21">
        <v>20</v>
      </c>
      <c r="BC14" s="27">
        <f t="shared" si="21"/>
        <v>4.1666666666666664E-2</v>
      </c>
      <c r="BD14" s="25">
        <v>11</v>
      </c>
      <c r="BE14" s="27">
        <f>IF(BD14="","",BD14/AX14)</f>
        <v>0.16176470588235295</v>
      </c>
      <c r="BF14" s="21">
        <f t="shared" si="22"/>
        <v>31</v>
      </c>
      <c r="BG14" s="27">
        <f t="shared" si="8"/>
        <v>5.6569343065693431E-2</v>
      </c>
      <c r="BH14" s="21">
        <v>14</v>
      </c>
      <c r="BI14" s="27">
        <f t="shared" si="9"/>
        <v>0.7</v>
      </c>
      <c r="BJ14" s="25">
        <v>7</v>
      </c>
      <c r="BK14" s="27">
        <f t="shared" si="10"/>
        <v>0.63636363636363635</v>
      </c>
      <c r="BL14" s="21">
        <f t="shared" si="23"/>
        <v>21</v>
      </c>
      <c r="BM14" s="27">
        <f t="shared" si="11"/>
        <v>0.67741935483870963</v>
      </c>
      <c r="BN14" s="218"/>
      <c r="BO14" s="601"/>
      <c r="BP14" s="21">
        <v>5</v>
      </c>
      <c r="BQ14" s="27">
        <f t="shared" si="13"/>
        <v>9.1240875912408752E-3</v>
      </c>
      <c r="BR14" s="21">
        <f t="shared" si="16"/>
        <v>5</v>
      </c>
      <c r="BS14" s="27">
        <f t="shared" si="14"/>
        <v>9.1240875912408752E-3</v>
      </c>
      <c r="BT14" s="25">
        <v>7</v>
      </c>
      <c r="BU14" s="27">
        <f t="shared" si="25"/>
        <v>0.7</v>
      </c>
      <c r="BV14" s="25">
        <v>4</v>
      </c>
      <c r="BW14" s="27">
        <f t="shared" si="26"/>
        <v>0.8</v>
      </c>
      <c r="BX14" s="255" t="str">
        <f t="shared" si="15"/>
        <v/>
      </c>
    </row>
    <row r="15" spans="1:76" x14ac:dyDescent="0.2">
      <c r="A15" s="10" t="s">
        <v>464</v>
      </c>
      <c r="B15" s="10" t="s">
        <v>348</v>
      </c>
      <c r="C15" s="10" t="s">
        <v>502</v>
      </c>
      <c r="D15" s="10" t="s">
        <v>507</v>
      </c>
      <c r="E15" s="10" t="s">
        <v>504</v>
      </c>
      <c r="F15" s="10" t="s">
        <v>519</v>
      </c>
      <c r="G15" s="10" t="s">
        <v>315</v>
      </c>
      <c r="H15" s="12" t="s">
        <v>1110</v>
      </c>
      <c r="I15" s="12" t="s">
        <v>935</v>
      </c>
      <c r="J15" s="1" t="s">
        <v>936</v>
      </c>
      <c r="K15" s="279"/>
      <c r="L15" s="279"/>
      <c r="M15" s="280"/>
      <c r="N15" s="279"/>
      <c r="O15" s="279"/>
      <c r="P15" s="279"/>
      <c r="Q15" s="281"/>
      <c r="R15" s="281"/>
      <c r="S15" s="281"/>
      <c r="T15" s="11" t="s">
        <v>386</v>
      </c>
      <c r="U15" s="24">
        <v>8</v>
      </c>
      <c r="V15" s="25"/>
      <c r="W15" s="25">
        <v>28</v>
      </c>
      <c r="X15" s="26">
        <f t="shared" si="0"/>
        <v>3.5</v>
      </c>
      <c r="Y15" s="21">
        <f t="shared" si="1"/>
        <v>9057.625</v>
      </c>
      <c r="Z15" s="21">
        <f t="shared" si="2"/>
        <v>2918.125</v>
      </c>
      <c r="AA15" s="218"/>
      <c r="AB15" s="219"/>
      <c r="AC15" s="218"/>
      <c r="AD15" s="219"/>
      <c r="AE15" s="218"/>
      <c r="AF15" s="219"/>
      <c r="AG15" s="218"/>
      <c r="AH15" s="219"/>
      <c r="AI15" s="25">
        <v>7</v>
      </c>
      <c r="AJ15" s="27">
        <f t="shared" si="24"/>
        <v>0.25</v>
      </c>
      <c r="AK15" s="25">
        <v>4</v>
      </c>
      <c r="AL15" s="27">
        <f t="shared" si="27"/>
        <v>0.5</v>
      </c>
      <c r="AM15" s="21">
        <v>72410</v>
      </c>
      <c r="AN15" s="21">
        <v>51</v>
      </c>
      <c r="AO15" s="28">
        <f t="shared" si="17"/>
        <v>7.038268861870523E-4</v>
      </c>
      <c r="AP15" s="21">
        <f t="shared" si="3"/>
        <v>72461</v>
      </c>
      <c r="AQ15" s="171">
        <v>117200</v>
      </c>
      <c r="AR15" s="27">
        <f>AP15/AQ15</f>
        <v>0.61826791808873716</v>
      </c>
      <c r="AS15" s="23">
        <f t="shared" si="4"/>
        <v>72410</v>
      </c>
      <c r="AT15" s="23">
        <f t="shared" si="18"/>
        <v>51</v>
      </c>
      <c r="AU15" s="21">
        <f t="shared" si="5"/>
        <v>72461</v>
      </c>
      <c r="AV15" s="21">
        <v>23306</v>
      </c>
      <c r="AW15" s="27">
        <f t="shared" si="6"/>
        <v>0.32186162132302171</v>
      </c>
      <c r="AX15" s="21">
        <v>39</v>
      </c>
      <c r="AY15" s="27">
        <f t="shared" si="19"/>
        <v>0.76470588235294112</v>
      </c>
      <c r="AZ15" s="21">
        <f t="shared" si="20"/>
        <v>23345</v>
      </c>
      <c r="BA15" s="27">
        <f t="shared" si="7"/>
        <v>0.3221733070203282</v>
      </c>
      <c r="BB15" s="21">
        <v>215</v>
      </c>
      <c r="BC15" s="27">
        <f t="shared" si="21"/>
        <v>9.2250922509225092E-3</v>
      </c>
      <c r="BD15" s="218"/>
      <c r="BE15" s="218"/>
      <c r="BF15" s="21">
        <f t="shared" si="22"/>
        <v>215</v>
      </c>
      <c r="BG15" s="27">
        <f t="shared" si="8"/>
        <v>9.2096808738487898E-3</v>
      </c>
      <c r="BH15" s="21">
        <v>152</v>
      </c>
      <c r="BI15" s="27">
        <f t="shared" si="9"/>
        <v>0.7069767441860465</v>
      </c>
      <c r="BJ15" s="218"/>
      <c r="BK15" s="218"/>
      <c r="BL15" s="21">
        <f t="shared" si="23"/>
        <v>152</v>
      </c>
      <c r="BM15" s="27">
        <f t="shared" si="11"/>
        <v>0.7069767441860465</v>
      </c>
      <c r="BN15" s="21">
        <v>197</v>
      </c>
      <c r="BO15" s="27">
        <f t="shared" ref="BO15:BO23" si="28">IF(AZ15="","",BN15/AZ15)</f>
        <v>8.4386378239451696E-3</v>
      </c>
      <c r="BP15" s="21">
        <v>653</v>
      </c>
      <c r="BQ15" s="27">
        <f t="shared" si="13"/>
        <v>2.7971728421503535E-2</v>
      </c>
      <c r="BR15" s="21">
        <f t="shared" si="16"/>
        <v>850</v>
      </c>
      <c r="BS15" s="27">
        <f t="shared" si="14"/>
        <v>3.6410366245448703E-2</v>
      </c>
      <c r="BT15" s="25">
        <v>12</v>
      </c>
      <c r="BU15" s="27">
        <f t="shared" si="25"/>
        <v>0.42857142857142855</v>
      </c>
      <c r="BV15" s="25">
        <v>2</v>
      </c>
      <c r="BW15" s="27">
        <f t="shared" si="26"/>
        <v>0.25</v>
      </c>
      <c r="BX15" s="255" t="str">
        <f t="shared" si="15"/>
        <v/>
      </c>
    </row>
    <row r="16" spans="1:76" x14ac:dyDescent="0.2">
      <c r="A16" s="10" t="s">
        <v>464</v>
      </c>
      <c r="B16" s="10" t="s">
        <v>349</v>
      </c>
      <c r="C16" s="10" t="s">
        <v>350</v>
      </c>
      <c r="D16" s="10" t="s">
        <v>507</v>
      </c>
      <c r="E16" s="10" t="s">
        <v>504</v>
      </c>
      <c r="F16" s="10" t="s">
        <v>519</v>
      </c>
      <c r="G16" s="10" t="s">
        <v>315</v>
      </c>
      <c r="H16" s="12" t="s">
        <v>1110</v>
      </c>
      <c r="I16" s="12" t="s">
        <v>935</v>
      </c>
      <c r="J16" s="1" t="s">
        <v>936</v>
      </c>
      <c r="K16" s="279"/>
      <c r="L16" s="279"/>
      <c r="M16" s="280"/>
      <c r="N16" s="279"/>
      <c r="O16" s="279"/>
      <c r="P16" s="279"/>
      <c r="Q16" s="281"/>
      <c r="R16" s="281"/>
      <c r="S16" s="281"/>
      <c r="T16" s="11" t="s">
        <v>386</v>
      </c>
      <c r="U16" s="24">
        <v>4</v>
      </c>
      <c r="V16" s="25"/>
      <c r="W16" s="25">
        <v>14</v>
      </c>
      <c r="X16" s="26">
        <f t="shared" si="0"/>
        <v>3.5</v>
      </c>
      <c r="Y16" s="21">
        <f t="shared" si="1"/>
        <v>8464</v>
      </c>
      <c r="Z16" s="21">
        <f t="shared" si="2"/>
        <v>3069.75</v>
      </c>
      <c r="AA16" s="218"/>
      <c r="AB16" s="219"/>
      <c r="AC16" s="218"/>
      <c r="AD16" s="219"/>
      <c r="AE16" s="218"/>
      <c r="AF16" s="219"/>
      <c r="AG16" s="218"/>
      <c r="AH16" s="219"/>
      <c r="AI16" s="25">
        <v>4</v>
      </c>
      <c r="AJ16" s="27">
        <f t="shared" si="24"/>
        <v>0.2857142857142857</v>
      </c>
      <c r="AK16" s="25">
        <v>4</v>
      </c>
      <c r="AL16" s="27">
        <f t="shared" si="27"/>
        <v>1</v>
      </c>
      <c r="AM16" s="21">
        <v>33835</v>
      </c>
      <c r="AN16" s="21">
        <v>21</v>
      </c>
      <c r="AO16" s="28">
        <f t="shared" si="17"/>
        <v>6.2027410207939504E-4</v>
      </c>
      <c r="AP16" s="21">
        <f t="shared" si="3"/>
        <v>33856</v>
      </c>
      <c r="AQ16" s="248"/>
      <c r="AR16" s="248"/>
      <c r="AS16" s="23">
        <f t="shared" si="4"/>
        <v>33835</v>
      </c>
      <c r="AT16" s="23">
        <f t="shared" si="18"/>
        <v>21</v>
      </c>
      <c r="AU16" s="21">
        <f t="shared" si="5"/>
        <v>33856</v>
      </c>
      <c r="AV16" s="21">
        <v>12264</v>
      </c>
      <c r="AW16" s="27">
        <f t="shared" si="6"/>
        <v>0.36246490320673858</v>
      </c>
      <c r="AX16" s="21">
        <v>15</v>
      </c>
      <c r="AY16" s="27">
        <f t="shared" si="19"/>
        <v>0.7142857142857143</v>
      </c>
      <c r="AZ16" s="21">
        <f t="shared" si="20"/>
        <v>12279</v>
      </c>
      <c r="BA16" s="27">
        <f t="shared" si="7"/>
        <v>0.36268312854442342</v>
      </c>
      <c r="BB16" s="21">
        <v>85</v>
      </c>
      <c r="BC16" s="27">
        <f t="shared" si="21"/>
        <v>6.9308545335942592E-3</v>
      </c>
      <c r="BD16" s="25">
        <v>1</v>
      </c>
      <c r="BE16" s="27">
        <f>IF(BD16="","",BD16/AX16)</f>
        <v>6.6666666666666666E-2</v>
      </c>
      <c r="BF16" s="21">
        <f t="shared" si="22"/>
        <v>86</v>
      </c>
      <c r="BG16" s="27">
        <f t="shared" si="8"/>
        <v>7.0038276732632947E-3</v>
      </c>
      <c r="BH16" s="21">
        <v>61</v>
      </c>
      <c r="BI16" s="27">
        <f t="shared" si="9"/>
        <v>0.71764705882352942</v>
      </c>
      <c r="BJ16" s="218"/>
      <c r="BK16" s="218"/>
      <c r="BL16" s="21">
        <f t="shared" si="23"/>
        <v>61</v>
      </c>
      <c r="BM16" s="27">
        <f t="shared" si="11"/>
        <v>0.70930232558139539</v>
      </c>
      <c r="BN16" s="21">
        <v>51</v>
      </c>
      <c r="BO16" s="27">
        <f t="shared" si="28"/>
        <v>4.1534326899584657E-3</v>
      </c>
      <c r="BP16" s="21">
        <v>691</v>
      </c>
      <c r="BQ16" s="27">
        <f t="shared" si="13"/>
        <v>5.6274940956103921E-2</v>
      </c>
      <c r="BR16" s="21">
        <f t="shared" si="16"/>
        <v>742</v>
      </c>
      <c r="BS16" s="27">
        <f t="shared" si="14"/>
        <v>6.0428373646062385E-2</v>
      </c>
      <c r="BT16" s="25">
        <v>4</v>
      </c>
      <c r="BU16" s="27">
        <f t="shared" si="25"/>
        <v>0.2857142857142857</v>
      </c>
      <c r="BV16" s="25">
        <v>2</v>
      </c>
      <c r="BW16" s="27">
        <f t="shared" si="26"/>
        <v>0.5</v>
      </c>
      <c r="BX16" s="255" t="str">
        <f t="shared" si="15"/>
        <v/>
      </c>
    </row>
    <row r="17" spans="1:76" x14ac:dyDescent="0.2">
      <c r="A17" s="10" t="s">
        <v>464</v>
      </c>
      <c r="B17" s="10" t="s">
        <v>349</v>
      </c>
      <c r="C17" s="10" t="s">
        <v>76</v>
      </c>
      <c r="D17" s="10" t="s">
        <v>507</v>
      </c>
      <c r="E17" s="10" t="s">
        <v>504</v>
      </c>
      <c r="F17" s="10" t="s">
        <v>519</v>
      </c>
      <c r="G17" s="10" t="s">
        <v>315</v>
      </c>
      <c r="H17" s="12" t="s">
        <v>1110</v>
      </c>
      <c r="I17" s="12" t="s">
        <v>935</v>
      </c>
      <c r="J17" s="1" t="s">
        <v>936</v>
      </c>
      <c r="K17" s="279"/>
      <c r="L17" s="279"/>
      <c r="M17" s="280"/>
      <c r="N17" s="279"/>
      <c r="O17" s="279"/>
      <c r="P17" s="279"/>
      <c r="Q17" s="281"/>
      <c r="R17" s="281"/>
      <c r="S17" s="281"/>
      <c r="T17" s="11" t="s">
        <v>386</v>
      </c>
      <c r="U17" s="24">
        <v>4</v>
      </c>
      <c r="V17" s="25"/>
      <c r="W17" s="25">
        <v>11</v>
      </c>
      <c r="X17" s="26">
        <f t="shared" si="0"/>
        <v>2.75</v>
      </c>
      <c r="Y17" s="21">
        <f t="shared" si="1"/>
        <v>8426.75</v>
      </c>
      <c r="Z17" s="21">
        <f t="shared" si="2"/>
        <v>3437.5</v>
      </c>
      <c r="AA17" s="218"/>
      <c r="AB17" s="219"/>
      <c r="AC17" s="218"/>
      <c r="AD17" s="219"/>
      <c r="AE17" s="218"/>
      <c r="AF17" s="219"/>
      <c r="AG17" s="218"/>
      <c r="AH17" s="219"/>
      <c r="AI17" s="25">
        <v>2</v>
      </c>
      <c r="AJ17" s="27">
        <f t="shared" si="24"/>
        <v>0.18181818181818182</v>
      </c>
      <c r="AK17" s="25">
        <v>1</v>
      </c>
      <c r="AL17" s="27">
        <f t="shared" si="27"/>
        <v>0.25</v>
      </c>
      <c r="AM17" s="21">
        <v>33636</v>
      </c>
      <c r="AN17" s="21">
        <v>71</v>
      </c>
      <c r="AO17" s="28">
        <f t="shared" si="17"/>
        <v>2.1063873972765302E-3</v>
      </c>
      <c r="AP17" s="21">
        <f t="shared" si="3"/>
        <v>33707</v>
      </c>
      <c r="AQ17" s="248"/>
      <c r="AR17" s="248"/>
      <c r="AS17" s="23">
        <f t="shared" si="4"/>
        <v>33636</v>
      </c>
      <c r="AT17" s="23">
        <f t="shared" si="18"/>
        <v>71</v>
      </c>
      <c r="AU17" s="21">
        <f t="shared" si="5"/>
        <v>33707</v>
      </c>
      <c r="AV17" s="21">
        <v>13681</v>
      </c>
      <c r="AW17" s="27">
        <f t="shared" si="6"/>
        <v>0.40673682958734692</v>
      </c>
      <c r="AX17" s="21">
        <v>69</v>
      </c>
      <c r="AY17" s="27">
        <f t="shared" si="19"/>
        <v>0.971830985915493</v>
      </c>
      <c r="AZ17" s="21">
        <f t="shared" si="20"/>
        <v>13750</v>
      </c>
      <c r="BA17" s="27">
        <f t="shared" si="7"/>
        <v>0.4079271367965111</v>
      </c>
      <c r="BB17" s="21">
        <v>103</v>
      </c>
      <c r="BC17" s="27">
        <f t="shared" si="21"/>
        <v>7.528689423287771E-3</v>
      </c>
      <c r="BD17" s="25">
        <v>4</v>
      </c>
      <c r="BE17" s="27">
        <f>IF(BD17="","",BD17/AX17)</f>
        <v>5.7971014492753624E-2</v>
      </c>
      <c r="BF17" s="21">
        <f t="shared" si="22"/>
        <v>107</v>
      </c>
      <c r="BG17" s="27">
        <f t="shared" si="8"/>
        <v>7.7818181818181814E-3</v>
      </c>
      <c r="BH17" s="21">
        <v>92</v>
      </c>
      <c r="BI17" s="27">
        <f t="shared" si="9"/>
        <v>0.89320388349514568</v>
      </c>
      <c r="BJ17" s="25">
        <v>4</v>
      </c>
      <c r="BK17" s="27">
        <f t="shared" ref="BK17:BK23" si="29">IF(BD17="","",IF(BD17=0,"",BJ17/BD17))</f>
        <v>1</v>
      </c>
      <c r="BL17" s="21">
        <f t="shared" si="23"/>
        <v>96</v>
      </c>
      <c r="BM17" s="27">
        <f t="shared" si="11"/>
        <v>0.89719626168224298</v>
      </c>
      <c r="BN17" s="21">
        <v>43</v>
      </c>
      <c r="BO17" s="27">
        <f t="shared" si="28"/>
        <v>3.1272727272727272E-3</v>
      </c>
      <c r="BP17" s="21">
        <v>489</v>
      </c>
      <c r="BQ17" s="27">
        <f t="shared" si="13"/>
        <v>3.5563636363636367E-2</v>
      </c>
      <c r="BR17" s="21">
        <f t="shared" si="16"/>
        <v>532</v>
      </c>
      <c r="BS17" s="27">
        <f t="shared" si="14"/>
        <v>3.8690909090909088E-2</v>
      </c>
      <c r="BT17" s="25">
        <v>5</v>
      </c>
      <c r="BU17" s="27">
        <f t="shared" si="25"/>
        <v>0.45454545454545453</v>
      </c>
      <c r="BV17" s="25">
        <v>3</v>
      </c>
      <c r="BW17" s="27">
        <f t="shared" si="26"/>
        <v>0.75</v>
      </c>
      <c r="BX17" s="255" t="str">
        <f t="shared" si="15"/>
        <v/>
      </c>
    </row>
    <row r="18" spans="1:76" x14ac:dyDescent="0.2">
      <c r="A18" s="10" t="s">
        <v>464</v>
      </c>
      <c r="B18" s="10" t="s">
        <v>351</v>
      </c>
      <c r="C18" s="10" t="s">
        <v>352</v>
      </c>
      <c r="D18" s="10" t="s">
        <v>507</v>
      </c>
      <c r="E18" s="10" t="s">
        <v>504</v>
      </c>
      <c r="F18" s="10" t="s">
        <v>519</v>
      </c>
      <c r="G18" s="10" t="s">
        <v>315</v>
      </c>
      <c r="H18" s="12" t="s">
        <v>1110</v>
      </c>
      <c r="I18" s="12" t="s">
        <v>935</v>
      </c>
      <c r="J18" s="1" t="s">
        <v>936</v>
      </c>
      <c r="K18" s="279"/>
      <c r="L18" s="279"/>
      <c r="M18" s="280"/>
      <c r="N18" s="279"/>
      <c r="O18" s="279"/>
      <c r="P18" s="279"/>
      <c r="Q18" s="281"/>
      <c r="R18" s="281"/>
      <c r="S18" s="281"/>
      <c r="T18" s="11" t="s">
        <v>386</v>
      </c>
      <c r="U18" s="24">
        <v>3</v>
      </c>
      <c r="V18" s="25"/>
      <c r="W18" s="25">
        <v>8</v>
      </c>
      <c r="X18" s="26">
        <f t="shared" si="0"/>
        <v>2.6666666666666665</v>
      </c>
      <c r="Y18" s="21">
        <f t="shared" si="1"/>
        <v>10905.666666666666</v>
      </c>
      <c r="Z18" s="21">
        <f t="shared" si="2"/>
        <v>3715.6666666666665</v>
      </c>
      <c r="AA18" s="218"/>
      <c r="AB18" s="219"/>
      <c r="AC18" s="218"/>
      <c r="AD18" s="219"/>
      <c r="AE18" s="218"/>
      <c r="AF18" s="219"/>
      <c r="AG18" s="218"/>
      <c r="AH18" s="219"/>
      <c r="AI18" s="25">
        <v>2</v>
      </c>
      <c r="AJ18" s="27">
        <f t="shared" si="24"/>
        <v>0.25</v>
      </c>
      <c r="AK18" s="25">
        <v>1</v>
      </c>
      <c r="AL18" s="27">
        <f t="shared" si="27"/>
        <v>0.33333333333333331</v>
      </c>
      <c r="AM18" s="21">
        <v>32700</v>
      </c>
      <c r="AN18" s="21">
        <v>17</v>
      </c>
      <c r="AO18" s="28">
        <f t="shared" si="17"/>
        <v>5.1960754347892533E-4</v>
      </c>
      <c r="AP18" s="21">
        <f t="shared" si="3"/>
        <v>32717</v>
      </c>
      <c r="AQ18" s="248"/>
      <c r="AR18" s="248"/>
      <c r="AS18" s="23">
        <f t="shared" si="4"/>
        <v>32700</v>
      </c>
      <c r="AT18" s="23">
        <f t="shared" si="18"/>
        <v>17</v>
      </c>
      <c r="AU18" s="21">
        <f t="shared" si="5"/>
        <v>32717</v>
      </c>
      <c r="AV18" s="21">
        <v>11133</v>
      </c>
      <c r="AW18" s="27">
        <f t="shared" si="6"/>
        <v>0.34045871559633029</v>
      </c>
      <c r="AX18" s="21">
        <v>14</v>
      </c>
      <c r="AY18" s="27">
        <f t="shared" si="19"/>
        <v>0.82352941176470584</v>
      </c>
      <c r="AZ18" s="21">
        <f t="shared" si="20"/>
        <v>11147</v>
      </c>
      <c r="BA18" s="27">
        <f t="shared" si="7"/>
        <v>0.340709722774093</v>
      </c>
      <c r="BB18" s="21">
        <v>55</v>
      </c>
      <c r="BC18" s="27">
        <f t="shared" si="21"/>
        <v>4.9402676726848106E-3</v>
      </c>
      <c r="BD18" s="25">
        <v>2</v>
      </c>
      <c r="BE18" s="27">
        <f>IF(BD18="","",BD18/AX18)</f>
        <v>0.14285714285714285</v>
      </c>
      <c r="BF18" s="21">
        <f t="shared" si="22"/>
        <v>57</v>
      </c>
      <c r="BG18" s="27">
        <f t="shared" si="8"/>
        <v>5.1134834484614696E-3</v>
      </c>
      <c r="BH18" s="21">
        <v>32</v>
      </c>
      <c r="BI18" s="27">
        <f t="shared" si="9"/>
        <v>0.58181818181818179</v>
      </c>
      <c r="BJ18" s="25">
        <v>1</v>
      </c>
      <c r="BK18" s="27">
        <f t="shared" si="29"/>
        <v>0.5</v>
      </c>
      <c r="BL18" s="21">
        <f t="shared" si="23"/>
        <v>33</v>
      </c>
      <c r="BM18" s="27">
        <f t="shared" si="11"/>
        <v>0.57894736842105265</v>
      </c>
      <c r="BN18" s="21">
        <v>8</v>
      </c>
      <c r="BO18" s="27">
        <f t="shared" si="28"/>
        <v>7.1768188750336416E-4</v>
      </c>
      <c r="BP18" s="21">
        <v>402</v>
      </c>
      <c r="BQ18" s="27">
        <f t="shared" si="13"/>
        <v>3.6063514847044051E-2</v>
      </c>
      <c r="BR18" s="21">
        <f t="shared" si="16"/>
        <v>410</v>
      </c>
      <c r="BS18" s="27">
        <f t="shared" si="14"/>
        <v>3.6781196734547411E-2</v>
      </c>
      <c r="BT18" s="25">
        <v>2</v>
      </c>
      <c r="BU18" s="27">
        <f t="shared" si="25"/>
        <v>0.25</v>
      </c>
      <c r="BV18" s="25">
        <v>1</v>
      </c>
      <c r="BW18" s="27">
        <f t="shared" si="26"/>
        <v>0.33333333333333331</v>
      </c>
      <c r="BX18" s="255" t="str">
        <f t="shared" si="15"/>
        <v/>
      </c>
    </row>
    <row r="19" spans="1:76" x14ac:dyDescent="0.2">
      <c r="A19" s="10" t="s">
        <v>464</v>
      </c>
      <c r="B19" s="10" t="s">
        <v>351</v>
      </c>
      <c r="C19" s="10" t="s">
        <v>747</v>
      </c>
      <c r="D19" s="10" t="s">
        <v>507</v>
      </c>
      <c r="E19" s="10" t="s">
        <v>504</v>
      </c>
      <c r="F19" s="10" t="s">
        <v>519</v>
      </c>
      <c r="G19" s="10" t="s">
        <v>315</v>
      </c>
      <c r="H19" s="12" t="s">
        <v>1110</v>
      </c>
      <c r="I19" s="12" t="s">
        <v>935</v>
      </c>
      <c r="J19" s="1" t="s">
        <v>936</v>
      </c>
      <c r="K19" s="279"/>
      <c r="L19" s="279"/>
      <c r="M19" s="280"/>
      <c r="N19" s="279"/>
      <c r="O19" s="279"/>
      <c r="P19" s="279"/>
      <c r="Q19" s="281"/>
      <c r="R19" s="281"/>
      <c r="S19" s="281"/>
      <c r="T19" s="11" t="s">
        <v>386</v>
      </c>
      <c r="U19" s="24">
        <v>3</v>
      </c>
      <c r="V19" s="25"/>
      <c r="W19" s="25">
        <v>8</v>
      </c>
      <c r="X19" s="26">
        <f t="shared" si="0"/>
        <v>2.6666666666666665</v>
      </c>
      <c r="Y19" s="21">
        <f t="shared" si="1"/>
        <v>10329.333333333334</v>
      </c>
      <c r="Z19" s="21">
        <f t="shared" si="2"/>
        <v>4085.3333333333335</v>
      </c>
      <c r="AA19" s="218"/>
      <c r="AB19" s="219"/>
      <c r="AC19" s="218"/>
      <c r="AD19" s="219"/>
      <c r="AE19" s="218"/>
      <c r="AF19" s="219"/>
      <c r="AG19" s="218"/>
      <c r="AH19" s="219"/>
      <c r="AI19" s="25">
        <v>2</v>
      </c>
      <c r="AJ19" s="27">
        <f t="shared" si="24"/>
        <v>0.25</v>
      </c>
      <c r="AK19" s="25">
        <v>2</v>
      </c>
      <c r="AL19" s="27">
        <f t="shared" si="27"/>
        <v>0.66666666666666663</v>
      </c>
      <c r="AM19" s="21">
        <v>30977</v>
      </c>
      <c r="AN19" s="21">
        <v>11</v>
      </c>
      <c r="AO19" s="28">
        <f t="shared" si="17"/>
        <v>3.5497611978830515E-4</v>
      </c>
      <c r="AP19" s="21">
        <f t="shared" si="3"/>
        <v>30988</v>
      </c>
      <c r="AQ19" s="248"/>
      <c r="AR19" s="248"/>
      <c r="AS19" s="23">
        <f t="shared" si="4"/>
        <v>30977</v>
      </c>
      <c r="AT19" s="23">
        <f t="shared" si="18"/>
        <v>11</v>
      </c>
      <c r="AU19" s="21">
        <f t="shared" si="5"/>
        <v>30988</v>
      </c>
      <c r="AV19" s="21">
        <v>12245</v>
      </c>
      <c r="AW19" s="27">
        <f t="shared" si="6"/>
        <v>0.39529328211253512</v>
      </c>
      <c r="AX19" s="21">
        <v>11</v>
      </c>
      <c r="AY19" s="27">
        <f t="shared" si="19"/>
        <v>1</v>
      </c>
      <c r="AZ19" s="21">
        <f t="shared" si="20"/>
        <v>12256</v>
      </c>
      <c r="BA19" s="27">
        <f t="shared" si="7"/>
        <v>0.39550793855686073</v>
      </c>
      <c r="BB19" s="21">
        <v>80</v>
      </c>
      <c r="BC19" s="27">
        <f t="shared" si="21"/>
        <v>6.5332788893425892E-3</v>
      </c>
      <c r="BD19" s="25">
        <v>2</v>
      </c>
      <c r="BE19" s="27">
        <f>IF(BD19="","",BD19/AX19)</f>
        <v>0.18181818181818182</v>
      </c>
      <c r="BF19" s="21">
        <f t="shared" si="22"/>
        <v>82</v>
      </c>
      <c r="BG19" s="27">
        <f t="shared" si="8"/>
        <v>6.6906005221932111E-3</v>
      </c>
      <c r="BH19" s="21">
        <v>65</v>
      </c>
      <c r="BI19" s="27">
        <f t="shared" si="9"/>
        <v>0.8125</v>
      </c>
      <c r="BJ19" s="25">
        <v>2</v>
      </c>
      <c r="BK19" s="27">
        <f t="shared" si="29"/>
        <v>1</v>
      </c>
      <c r="BL19" s="21">
        <f t="shared" si="23"/>
        <v>67</v>
      </c>
      <c r="BM19" s="27">
        <f t="shared" si="11"/>
        <v>0.81707317073170727</v>
      </c>
      <c r="BN19" s="21">
        <v>9</v>
      </c>
      <c r="BO19" s="27">
        <f t="shared" si="28"/>
        <v>7.3433420365535246E-4</v>
      </c>
      <c r="BP19" s="21">
        <v>377</v>
      </c>
      <c r="BQ19" s="27">
        <f t="shared" si="13"/>
        <v>3.0760443864229766E-2</v>
      </c>
      <c r="BR19" s="21">
        <f t="shared" si="16"/>
        <v>386</v>
      </c>
      <c r="BS19" s="27">
        <f t="shared" si="14"/>
        <v>3.1494778067885115E-2</v>
      </c>
      <c r="BT19" s="25">
        <v>2</v>
      </c>
      <c r="BU19" s="27">
        <f t="shared" si="25"/>
        <v>0.25</v>
      </c>
      <c r="BV19" s="25">
        <v>1</v>
      </c>
      <c r="BW19" s="27">
        <f t="shared" si="26"/>
        <v>0.33333333333333331</v>
      </c>
      <c r="BX19" s="255" t="str">
        <f t="shared" si="15"/>
        <v/>
      </c>
    </row>
    <row r="20" spans="1:76" x14ac:dyDescent="0.2">
      <c r="A20" s="10" t="s">
        <v>464</v>
      </c>
      <c r="B20" s="10" t="s">
        <v>351</v>
      </c>
      <c r="C20" s="10" t="s">
        <v>749</v>
      </c>
      <c r="D20" s="10" t="s">
        <v>507</v>
      </c>
      <c r="E20" s="10" t="s">
        <v>504</v>
      </c>
      <c r="F20" s="10" t="s">
        <v>519</v>
      </c>
      <c r="G20" s="10" t="s">
        <v>315</v>
      </c>
      <c r="H20" s="12" t="s">
        <v>1110</v>
      </c>
      <c r="I20" s="12" t="s">
        <v>935</v>
      </c>
      <c r="J20" s="1" t="s">
        <v>936</v>
      </c>
      <c r="K20" s="279"/>
      <c r="L20" s="279"/>
      <c r="M20" s="280"/>
      <c r="N20" s="279"/>
      <c r="O20" s="279"/>
      <c r="P20" s="279"/>
      <c r="Q20" s="281"/>
      <c r="R20" s="281"/>
      <c r="S20" s="281"/>
      <c r="T20" s="11" t="s">
        <v>386</v>
      </c>
      <c r="U20" s="24">
        <v>3</v>
      </c>
      <c r="V20" s="25"/>
      <c r="W20" s="25">
        <v>9</v>
      </c>
      <c r="X20" s="26">
        <f t="shared" si="0"/>
        <v>3</v>
      </c>
      <c r="Y20" s="21">
        <f t="shared" si="1"/>
        <v>9827.6666666666661</v>
      </c>
      <c r="Z20" s="21">
        <f t="shared" si="2"/>
        <v>3667.3333333333335</v>
      </c>
      <c r="AA20" s="218"/>
      <c r="AB20" s="219"/>
      <c r="AC20" s="218"/>
      <c r="AD20" s="219"/>
      <c r="AE20" s="218"/>
      <c r="AF20" s="219"/>
      <c r="AG20" s="218"/>
      <c r="AH20" s="219"/>
      <c r="AI20" s="25">
        <v>4</v>
      </c>
      <c r="AJ20" s="27">
        <f t="shared" si="24"/>
        <v>0.44444444444444442</v>
      </c>
      <c r="AK20" s="25">
        <v>2</v>
      </c>
      <c r="AL20" s="27">
        <f t="shared" si="27"/>
        <v>0.66666666666666663</v>
      </c>
      <c r="AM20" s="21">
        <v>29473</v>
      </c>
      <c r="AN20" s="21">
        <v>10</v>
      </c>
      <c r="AO20" s="28">
        <f t="shared" si="17"/>
        <v>3.3917850964962858E-4</v>
      </c>
      <c r="AP20" s="21">
        <f t="shared" si="3"/>
        <v>29483</v>
      </c>
      <c r="AQ20" s="248"/>
      <c r="AR20" s="248"/>
      <c r="AS20" s="23">
        <f t="shared" si="4"/>
        <v>29473</v>
      </c>
      <c r="AT20" s="23">
        <f t="shared" si="18"/>
        <v>10</v>
      </c>
      <c r="AU20" s="21">
        <f t="shared" si="5"/>
        <v>29483</v>
      </c>
      <c r="AV20" s="21">
        <v>10995</v>
      </c>
      <c r="AW20" s="27">
        <f t="shared" si="6"/>
        <v>0.37305330302310591</v>
      </c>
      <c r="AX20" s="21">
        <v>7</v>
      </c>
      <c r="AY20" s="27">
        <f t="shared" si="19"/>
        <v>0.7</v>
      </c>
      <c r="AZ20" s="21">
        <f t="shared" si="20"/>
        <v>11002</v>
      </c>
      <c r="BA20" s="27">
        <f t="shared" si="7"/>
        <v>0.37316419631652137</v>
      </c>
      <c r="BB20" s="21">
        <v>55</v>
      </c>
      <c r="BC20" s="27">
        <f t="shared" si="21"/>
        <v>5.0022737608003635E-3</v>
      </c>
      <c r="BD20" s="218"/>
      <c r="BE20" s="218"/>
      <c r="BF20" s="21">
        <f t="shared" si="22"/>
        <v>55</v>
      </c>
      <c r="BG20" s="27">
        <f t="shared" si="8"/>
        <v>4.9990910743501179E-3</v>
      </c>
      <c r="BH20" s="21">
        <v>44</v>
      </c>
      <c r="BI20" s="27">
        <f t="shared" si="9"/>
        <v>0.8</v>
      </c>
      <c r="BJ20" s="218"/>
      <c r="BK20" s="219" t="str">
        <f t="shared" si="29"/>
        <v/>
      </c>
      <c r="BL20" s="21">
        <f t="shared" si="23"/>
        <v>44</v>
      </c>
      <c r="BM20" s="27">
        <f t="shared" si="11"/>
        <v>0.8</v>
      </c>
      <c r="BN20" s="21">
        <v>14</v>
      </c>
      <c r="BO20" s="27">
        <f t="shared" si="28"/>
        <v>1.2724959098345755E-3</v>
      </c>
      <c r="BP20" s="21">
        <v>405</v>
      </c>
      <c r="BQ20" s="27">
        <f t="shared" si="13"/>
        <v>3.6811488820214504E-2</v>
      </c>
      <c r="BR20" s="21">
        <f t="shared" si="16"/>
        <v>419</v>
      </c>
      <c r="BS20" s="27">
        <f t="shared" si="14"/>
        <v>3.8083984730049085E-2</v>
      </c>
      <c r="BT20" s="25">
        <v>3</v>
      </c>
      <c r="BU20" s="27">
        <f t="shared" si="25"/>
        <v>0.33333333333333331</v>
      </c>
      <c r="BV20" s="25">
        <v>1</v>
      </c>
      <c r="BW20" s="27">
        <f t="shared" si="26"/>
        <v>0.33333333333333331</v>
      </c>
      <c r="BX20" s="255" t="str">
        <f t="shared" si="15"/>
        <v/>
      </c>
    </row>
    <row r="21" spans="1:76" x14ac:dyDescent="0.2">
      <c r="A21" s="10" t="s">
        <v>464</v>
      </c>
      <c r="B21" s="10" t="s">
        <v>353</v>
      </c>
      <c r="C21" s="10" t="s">
        <v>502</v>
      </c>
      <c r="D21" s="10" t="s">
        <v>507</v>
      </c>
      <c r="E21" s="10" t="s">
        <v>504</v>
      </c>
      <c r="F21" s="14" t="s">
        <v>519</v>
      </c>
      <c r="G21" s="10" t="s">
        <v>315</v>
      </c>
      <c r="H21" s="12" t="s">
        <v>1110</v>
      </c>
      <c r="I21" s="12" t="s">
        <v>935</v>
      </c>
      <c r="J21" s="1" t="s">
        <v>936</v>
      </c>
      <c r="K21" s="279"/>
      <c r="L21" s="279"/>
      <c r="M21" s="280"/>
      <c r="N21" s="279"/>
      <c r="O21" s="279"/>
      <c r="P21" s="279"/>
      <c r="Q21" s="281"/>
      <c r="R21" s="281"/>
      <c r="S21" s="281"/>
      <c r="T21" s="11" t="s">
        <v>386</v>
      </c>
      <c r="U21" s="24">
        <v>8</v>
      </c>
      <c r="V21" s="25"/>
      <c r="W21" s="25">
        <v>23</v>
      </c>
      <c r="X21" s="26">
        <f t="shared" si="0"/>
        <v>2.875</v>
      </c>
      <c r="Y21" s="21">
        <f t="shared" si="1"/>
        <v>7378.875</v>
      </c>
      <c r="Z21" s="21">
        <f t="shared" si="2"/>
        <v>2522.625</v>
      </c>
      <c r="AA21" s="218"/>
      <c r="AB21" s="219"/>
      <c r="AC21" s="218"/>
      <c r="AD21" s="219"/>
      <c r="AE21" s="218"/>
      <c r="AF21" s="219"/>
      <c r="AG21" s="218"/>
      <c r="AH21" s="219"/>
      <c r="AI21" s="25">
        <v>7</v>
      </c>
      <c r="AJ21" s="27">
        <f t="shared" si="24"/>
        <v>0.30434782608695654</v>
      </c>
      <c r="AK21" s="25">
        <v>6</v>
      </c>
      <c r="AL21" s="27">
        <f t="shared" si="27"/>
        <v>0.75</v>
      </c>
      <c r="AM21" s="21">
        <v>58986</v>
      </c>
      <c r="AN21" s="21">
        <v>45</v>
      </c>
      <c r="AO21" s="28">
        <f t="shared" si="17"/>
        <v>7.6231132794633328E-4</v>
      </c>
      <c r="AP21" s="21">
        <f t="shared" si="3"/>
        <v>59031</v>
      </c>
      <c r="AQ21" s="171">
        <v>89300</v>
      </c>
      <c r="AR21" s="27">
        <f>AP21/AQ21</f>
        <v>0.66104143337066068</v>
      </c>
      <c r="AS21" s="23">
        <f t="shared" si="4"/>
        <v>58986</v>
      </c>
      <c r="AT21" s="23">
        <f t="shared" si="18"/>
        <v>45</v>
      </c>
      <c r="AU21" s="21">
        <f t="shared" si="5"/>
        <v>59031</v>
      </c>
      <c r="AV21" s="21">
        <v>20144</v>
      </c>
      <c r="AW21" s="27">
        <f t="shared" si="6"/>
        <v>0.34150476384226763</v>
      </c>
      <c r="AX21" s="21">
        <v>37</v>
      </c>
      <c r="AY21" s="27">
        <f t="shared" si="19"/>
        <v>0.82222222222222219</v>
      </c>
      <c r="AZ21" s="21">
        <f t="shared" si="20"/>
        <v>20181</v>
      </c>
      <c r="BA21" s="27">
        <f t="shared" si="7"/>
        <v>0.34187122020633226</v>
      </c>
      <c r="BB21" s="21">
        <v>187</v>
      </c>
      <c r="BC21" s="27">
        <f t="shared" si="21"/>
        <v>9.2831612390786335E-3</v>
      </c>
      <c r="BD21" s="218"/>
      <c r="BE21" s="218"/>
      <c r="BF21" s="21">
        <f t="shared" si="22"/>
        <v>187</v>
      </c>
      <c r="BG21" s="27">
        <f t="shared" si="8"/>
        <v>9.2661414201476635E-3</v>
      </c>
      <c r="BH21" s="21">
        <v>147</v>
      </c>
      <c r="BI21" s="27">
        <f t="shared" si="9"/>
        <v>0.78609625668449201</v>
      </c>
      <c r="BJ21" s="25">
        <v>0</v>
      </c>
      <c r="BK21" s="219" t="str">
        <f t="shared" si="29"/>
        <v/>
      </c>
      <c r="BL21" s="21">
        <f t="shared" si="23"/>
        <v>147</v>
      </c>
      <c r="BM21" s="27">
        <f t="shared" si="11"/>
        <v>0.78609625668449201</v>
      </c>
      <c r="BN21" s="21">
        <v>145</v>
      </c>
      <c r="BO21" s="27">
        <f t="shared" si="28"/>
        <v>7.1849759674941773E-3</v>
      </c>
      <c r="BP21" s="21">
        <v>843</v>
      </c>
      <c r="BQ21" s="27">
        <f t="shared" si="13"/>
        <v>4.1771963728259254E-2</v>
      </c>
      <c r="BR21" s="21">
        <f t="shared" si="16"/>
        <v>988</v>
      </c>
      <c r="BS21" s="27">
        <f t="shared" si="14"/>
        <v>4.8956939695753432E-2</v>
      </c>
      <c r="BT21" s="25">
        <v>7</v>
      </c>
      <c r="BU21" s="27">
        <f t="shared" si="25"/>
        <v>0.30434782608695654</v>
      </c>
      <c r="BV21" s="25">
        <v>4</v>
      </c>
      <c r="BW21" s="27">
        <f t="shared" si="26"/>
        <v>0.5</v>
      </c>
      <c r="BX21" s="255" t="str">
        <f t="shared" si="15"/>
        <v/>
      </c>
    </row>
    <row r="22" spans="1:76" x14ac:dyDescent="0.2">
      <c r="A22" s="10" t="s">
        <v>464</v>
      </c>
      <c r="B22" s="10" t="s">
        <v>354</v>
      </c>
      <c r="C22" s="10" t="s">
        <v>502</v>
      </c>
      <c r="D22" s="10" t="s">
        <v>507</v>
      </c>
      <c r="E22" s="10" t="s">
        <v>504</v>
      </c>
      <c r="F22" s="14" t="s">
        <v>519</v>
      </c>
      <c r="G22" s="10" t="s">
        <v>315</v>
      </c>
      <c r="H22" s="12" t="s">
        <v>1110</v>
      </c>
      <c r="I22" s="12" t="s">
        <v>935</v>
      </c>
      <c r="J22" s="1" t="s">
        <v>936</v>
      </c>
      <c r="K22" s="279"/>
      <c r="L22" s="279"/>
      <c r="M22" s="280"/>
      <c r="N22" s="279"/>
      <c r="O22" s="279"/>
      <c r="P22" s="279"/>
      <c r="Q22" s="281"/>
      <c r="R22" s="281"/>
      <c r="S22" s="281"/>
      <c r="T22" s="11" t="s">
        <v>386</v>
      </c>
      <c r="U22" s="24">
        <v>7</v>
      </c>
      <c r="V22" s="25"/>
      <c r="W22" s="25">
        <v>14</v>
      </c>
      <c r="X22" s="26">
        <f t="shared" si="0"/>
        <v>2</v>
      </c>
      <c r="Y22" s="21">
        <f t="shared" si="1"/>
        <v>6774.8571428571431</v>
      </c>
      <c r="Z22" s="21">
        <f t="shared" si="2"/>
        <v>2069.7142857142858</v>
      </c>
      <c r="AA22" s="218"/>
      <c r="AB22" s="219"/>
      <c r="AC22" s="218"/>
      <c r="AD22" s="219"/>
      <c r="AE22" s="218"/>
      <c r="AF22" s="219"/>
      <c r="AG22" s="218"/>
      <c r="AH22" s="219"/>
      <c r="AI22" s="25">
        <v>5</v>
      </c>
      <c r="AJ22" s="27">
        <f t="shared" si="24"/>
        <v>0.35714285714285715</v>
      </c>
      <c r="AK22" s="25">
        <v>5</v>
      </c>
      <c r="AL22" s="27">
        <f t="shared" si="27"/>
        <v>0.7142857142857143</v>
      </c>
      <c r="AM22" s="21">
        <v>47393</v>
      </c>
      <c r="AN22" s="21">
        <v>31</v>
      </c>
      <c r="AO22" s="28">
        <f t="shared" si="17"/>
        <v>6.5367746288798919E-4</v>
      </c>
      <c r="AP22" s="21">
        <f t="shared" si="3"/>
        <v>47424</v>
      </c>
      <c r="AQ22" s="171">
        <v>82200</v>
      </c>
      <c r="AR22" s="27">
        <f>AP22/AQ22</f>
        <v>0.57693430656934308</v>
      </c>
      <c r="AS22" s="23">
        <f t="shared" si="4"/>
        <v>47393</v>
      </c>
      <c r="AT22" s="23">
        <f t="shared" si="18"/>
        <v>31</v>
      </c>
      <c r="AU22" s="21">
        <f t="shared" si="5"/>
        <v>47424</v>
      </c>
      <c r="AV22" s="21">
        <v>14463</v>
      </c>
      <c r="AW22" s="27">
        <f t="shared" si="6"/>
        <v>0.30517164982170364</v>
      </c>
      <c r="AX22" s="21">
        <v>25</v>
      </c>
      <c r="AY22" s="27">
        <f t="shared" si="19"/>
        <v>0.80645161290322576</v>
      </c>
      <c r="AZ22" s="21">
        <f t="shared" si="20"/>
        <v>14488</v>
      </c>
      <c r="BA22" s="27">
        <f t="shared" si="7"/>
        <v>0.30549932523616735</v>
      </c>
      <c r="BB22" s="21">
        <v>104</v>
      </c>
      <c r="BC22" s="27">
        <f t="shared" si="21"/>
        <v>7.1907626356910734E-3</v>
      </c>
      <c r="BD22" s="25">
        <v>1</v>
      </c>
      <c r="BE22" s="27">
        <f>IF(BD22="","",BD22/AX22)</f>
        <v>0.04</v>
      </c>
      <c r="BF22" s="21">
        <f t="shared" si="22"/>
        <v>105</v>
      </c>
      <c r="BG22" s="27">
        <f t="shared" si="8"/>
        <v>7.2473771397018223E-3</v>
      </c>
      <c r="BH22" s="21">
        <v>54</v>
      </c>
      <c r="BI22" s="27">
        <f t="shared" si="9"/>
        <v>0.51923076923076927</v>
      </c>
      <c r="BJ22" s="25">
        <v>1</v>
      </c>
      <c r="BK22" s="27">
        <f t="shared" si="29"/>
        <v>1</v>
      </c>
      <c r="BL22" s="21">
        <f t="shared" si="23"/>
        <v>55</v>
      </c>
      <c r="BM22" s="27">
        <f t="shared" si="11"/>
        <v>0.52380952380952384</v>
      </c>
      <c r="BN22" s="21">
        <v>35</v>
      </c>
      <c r="BO22" s="27">
        <f t="shared" si="28"/>
        <v>2.4157923799006074E-3</v>
      </c>
      <c r="BP22" s="21">
        <v>481</v>
      </c>
      <c r="BQ22" s="27">
        <f t="shared" si="13"/>
        <v>3.3199889563776917E-2</v>
      </c>
      <c r="BR22" s="21">
        <f t="shared" si="16"/>
        <v>516</v>
      </c>
      <c r="BS22" s="27">
        <f t="shared" si="14"/>
        <v>3.5615681943677528E-2</v>
      </c>
      <c r="BT22" s="25">
        <v>4</v>
      </c>
      <c r="BU22" s="27">
        <f t="shared" si="25"/>
        <v>0.2857142857142857</v>
      </c>
      <c r="BV22" s="25">
        <v>3</v>
      </c>
      <c r="BW22" s="27">
        <f t="shared" si="26"/>
        <v>0.42857142857142855</v>
      </c>
      <c r="BX22" s="255" t="str">
        <f t="shared" si="15"/>
        <v/>
      </c>
    </row>
    <row r="23" spans="1:76" x14ac:dyDescent="0.2">
      <c r="A23" s="10" t="s">
        <v>464</v>
      </c>
      <c r="B23" s="10" t="s">
        <v>355</v>
      </c>
      <c r="C23" s="10" t="s">
        <v>502</v>
      </c>
      <c r="D23" s="10" t="s">
        <v>507</v>
      </c>
      <c r="E23" s="10" t="s">
        <v>504</v>
      </c>
      <c r="F23" s="14" t="s">
        <v>519</v>
      </c>
      <c r="G23" s="10" t="s">
        <v>315</v>
      </c>
      <c r="H23" s="12" t="s">
        <v>1110</v>
      </c>
      <c r="I23" s="12" t="s">
        <v>935</v>
      </c>
      <c r="J23" s="1" t="s">
        <v>936</v>
      </c>
      <c r="K23" s="279"/>
      <c r="L23" s="279"/>
      <c r="M23" s="280"/>
      <c r="N23" s="279"/>
      <c r="O23" s="279"/>
      <c r="P23" s="279"/>
      <c r="Q23" s="281"/>
      <c r="R23" s="281"/>
      <c r="S23" s="281"/>
      <c r="T23" s="11" t="s">
        <v>386</v>
      </c>
      <c r="U23" s="24">
        <v>8</v>
      </c>
      <c r="V23" s="25"/>
      <c r="W23" s="25">
        <v>19</v>
      </c>
      <c r="X23" s="26">
        <f t="shared" si="0"/>
        <v>2.375</v>
      </c>
      <c r="Y23" s="21">
        <f t="shared" si="1"/>
        <v>6672.75</v>
      </c>
      <c r="Z23" s="21">
        <f t="shared" si="2"/>
        <v>1998.25</v>
      </c>
      <c r="AA23" s="218"/>
      <c r="AB23" s="219"/>
      <c r="AC23" s="218"/>
      <c r="AD23" s="219"/>
      <c r="AE23" s="218"/>
      <c r="AF23" s="219"/>
      <c r="AG23" s="218"/>
      <c r="AH23" s="219"/>
      <c r="AI23" s="25">
        <v>5</v>
      </c>
      <c r="AJ23" s="27">
        <f t="shared" si="24"/>
        <v>0.26315789473684209</v>
      </c>
      <c r="AK23" s="25">
        <v>4</v>
      </c>
      <c r="AL23" s="27">
        <f t="shared" si="27"/>
        <v>0.5</v>
      </c>
      <c r="AM23" s="21">
        <v>53359</v>
      </c>
      <c r="AN23" s="21">
        <v>23</v>
      </c>
      <c r="AO23" s="28">
        <f t="shared" si="17"/>
        <v>4.3085684313064329E-4</v>
      </c>
      <c r="AP23" s="21">
        <f t="shared" si="3"/>
        <v>53382</v>
      </c>
      <c r="AQ23" s="248"/>
      <c r="AR23" s="248"/>
      <c r="AS23" s="23">
        <f t="shared" si="4"/>
        <v>53359</v>
      </c>
      <c r="AT23" s="23">
        <f t="shared" si="18"/>
        <v>23</v>
      </c>
      <c r="AU23" s="21">
        <f t="shared" si="5"/>
        <v>53382</v>
      </c>
      <c r="AV23" s="21">
        <v>15965</v>
      </c>
      <c r="AW23" s="27">
        <f t="shared" si="6"/>
        <v>0.29919976011544447</v>
      </c>
      <c r="AX23" s="21">
        <v>21</v>
      </c>
      <c r="AY23" s="27">
        <f t="shared" si="19"/>
        <v>0.91304347826086951</v>
      </c>
      <c r="AZ23" s="21">
        <f t="shared" si="20"/>
        <v>15986</v>
      </c>
      <c r="BA23" s="27">
        <f t="shared" si="7"/>
        <v>0.29946423888202017</v>
      </c>
      <c r="BB23" s="21">
        <v>131</v>
      </c>
      <c r="BC23" s="27">
        <f t="shared" si="21"/>
        <v>8.2054494206075784E-3</v>
      </c>
      <c r="BD23" s="25">
        <v>2</v>
      </c>
      <c r="BE23" s="27">
        <f>IF(BD23="","",BD23/AX23)</f>
        <v>9.5238095238095233E-2</v>
      </c>
      <c r="BF23" s="21">
        <f t="shared" si="22"/>
        <v>133</v>
      </c>
      <c r="BG23" s="27">
        <f t="shared" si="8"/>
        <v>8.3197798073314146E-3</v>
      </c>
      <c r="BH23" s="21">
        <v>96</v>
      </c>
      <c r="BI23" s="27">
        <f t="shared" si="9"/>
        <v>0.73282442748091603</v>
      </c>
      <c r="BJ23" s="25">
        <v>1</v>
      </c>
      <c r="BK23" s="27">
        <f t="shared" si="29"/>
        <v>0.5</v>
      </c>
      <c r="BL23" s="21">
        <f t="shared" si="23"/>
        <v>97</v>
      </c>
      <c r="BM23" s="27">
        <f t="shared" si="11"/>
        <v>0.72932330827067671</v>
      </c>
      <c r="BN23" s="21">
        <v>71</v>
      </c>
      <c r="BO23" s="27">
        <f t="shared" si="28"/>
        <v>4.441386212936319E-3</v>
      </c>
      <c r="BP23" s="21">
        <v>528</v>
      </c>
      <c r="BQ23" s="27">
        <f t="shared" si="13"/>
        <v>3.3028900287751781E-2</v>
      </c>
      <c r="BR23" s="21">
        <f t="shared" si="16"/>
        <v>599</v>
      </c>
      <c r="BS23" s="27">
        <f t="shared" si="14"/>
        <v>3.7470286500688101E-2</v>
      </c>
      <c r="BT23" s="25">
        <v>8</v>
      </c>
      <c r="BU23" s="27">
        <f t="shared" si="25"/>
        <v>0.42105263157894735</v>
      </c>
      <c r="BV23" s="25">
        <v>2</v>
      </c>
      <c r="BW23" s="27">
        <f t="shared" si="26"/>
        <v>0.25</v>
      </c>
      <c r="BX23" s="255" t="str">
        <f t="shared" si="15"/>
        <v/>
      </c>
    </row>
    <row r="24" spans="1:76" x14ac:dyDescent="0.2">
      <c r="A24" s="10" t="s">
        <v>464</v>
      </c>
      <c r="B24" s="10" t="s">
        <v>356</v>
      </c>
      <c r="C24" s="14" t="s">
        <v>357</v>
      </c>
      <c r="D24" s="10" t="s">
        <v>507</v>
      </c>
      <c r="E24" s="10" t="s">
        <v>504</v>
      </c>
      <c r="F24" s="14" t="s">
        <v>519</v>
      </c>
      <c r="G24" s="10" t="s">
        <v>315</v>
      </c>
      <c r="H24" s="12" t="s">
        <v>1110</v>
      </c>
      <c r="I24" s="12" t="s">
        <v>935</v>
      </c>
      <c r="J24" s="1" t="s">
        <v>936</v>
      </c>
      <c r="K24" s="279"/>
      <c r="L24" s="279"/>
      <c r="M24" s="280"/>
      <c r="N24" s="279"/>
      <c r="O24" s="279"/>
      <c r="P24" s="279"/>
      <c r="Q24" s="281"/>
      <c r="R24" s="281"/>
      <c r="S24" s="281"/>
      <c r="T24" s="11" t="s">
        <v>510</v>
      </c>
      <c r="U24" s="24">
        <v>3</v>
      </c>
      <c r="V24" s="25">
        <v>3</v>
      </c>
      <c r="W24" s="25">
        <v>3</v>
      </c>
      <c r="X24" s="26">
        <f t="shared" si="0"/>
        <v>1</v>
      </c>
      <c r="Y24" s="21">
        <f t="shared" si="1"/>
        <v>6577.333333333333</v>
      </c>
      <c r="Z24" s="209" t="str">
        <f t="shared" si="2"/>
        <v/>
      </c>
      <c r="AA24" s="218"/>
      <c r="AB24" s="219"/>
      <c r="AC24" s="218"/>
      <c r="AD24" s="219"/>
      <c r="AE24" s="218"/>
      <c r="AF24" s="219"/>
      <c r="AG24" s="218"/>
      <c r="AH24" s="219"/>
      <c r="AI24" s="25">
        <v>3</v>
      </c>
      <c r="AJ24" s="27">
        <f t="shared" si="24"/>
        <v>1</v>
      </c>
      <c r="AK24" s="25">
        <v>3</v>
      </c>
      <c r="AL24" s="27">
        <f t="shared" si="27"/>
        <v>1</v>
      </c>
      <c r="AM24" s="21">
        <v>19668</v>
      </c>
      <c r="AN24" s="21">
        <v>64</v>
      </c>
      <c r="AO24" s="28">
        <f t="shared" si="17"/>
        <v>3.2434623961078452E-3</v>
      </c>
      <c r="AP24" s="21">
        <f t="shared" si="3"/>
        <v>19732</v>
      </c>
      <c r="AQ24" s="248"/>
      <c r="AR24" s="248"/>
      <c r="AS24" s="248"/>
      <c r="AT24" s="248"/>
      <c r="AU24" s="248"/>
      <c r="AV24" s="248"/>
      <c r="AW24" s="248"/>
      <c r="AX24" s="248"/>
      <c r="AY24" s="248"/>
      <c r="AZ24" s="248"/>
      <c r="BA24" s="219" t="str">
        <f t="shared" si="7"/>
        <v/>
      </c>
      <c r="BB24" s="209"/>
      <c r="BC24" s="219" t="str">
        <f t="shared" si="21"/>
        <v/>
      </c>
      <c r="BD24" s="218"/>
      <c r="BE24" s="219" t="str">
        <f>IF(BD24="","",BD24/AX24)</f>
        <v/>
      </c>
      <c r="BF24" s="209" t="str">
        <f t="shared" si="22"/>
        <v/>
      </c>
      <c r="BG24" s="219" t="str">
        <f t="shared" si="8"/>
        <v/>
      </c>
      <c r="BH24" s="209"/>
      <c r="BI24" s="219"/>
      <c r="BJ24" s="218"/>
      <c r="BK24" s="219"/>
      <c r="BL24" s="209"/>
      <c r="BM24" s="219"/>
      <c r="BN24" s="209"/>
      <c r="BO24" s="219"/>
      <c r="BP24" s="209"/>
      <c r="BQ24" s="219"/>
      <c r="BR24" s="209"/>
      <c r="BS24" s="219" t="str">
        <f t="shared" si="14"/>
        <v/>
      </c>
      <c r="BT24" s="25">
        <v>1</v>
      </c>
      <c r="BU24" s="27">
        <f t="shared" si="25"/>
        <v>0.33333333333333331</v>
      </c>
      <c r="BV24" s="25">
        <v>1</v>
      </c>
      <c r="BW24" s="27">
        <f t="shared" si="26"/>
        <v>0.33333333333333331</v>
      </c>
      <c r="BX24" s="255" t="str">
        <f t="shared" si="15"/>
        <v/>
      </c>
    </row>
    <row r="25" spans="1:76" x14ac:dyDescent="0.2">
      <c r="A25" s="10" t="s">
        <v>464</v>
      </c>
      <c r="B25" s="10" t="s">
        <v>356</v>
      </c>
      <c r="C25" s="10" t="s">
        <v>358</v>
      </c>
      <c r="D25" s="10" t="s">
        <v>507</v>
      </c>
      <c r="E25" s="10" t="s">
        <v>504</v>
      </c>
      <c r="F25" s="14" t="s">
        <v>519</v>
      </c>
      <c r="G25" s="10" t="s">
        <v>315</v>
      </c>
      <c r="H25" s="12" t="s">
        <v>1110</v>
      </c>
      <c r="I25" s="12" t="s">
        <v>935</v>
      </c>
      <c r="J25" s="1" t="s">
        <v>936</v>
      </c>
      <c r="K25" s="279"/>
      <c r="L25" s="279"/>
      <c r="M25" s="280"/>
      <c r="N25" s="279"/>
      <c r="O25" s="279"/>
      <c r="P25" s="279"/>
      <c r="Q25" s="281"/>
      <c r="R25" s="281"/>
      <c r="S25" s="281"/>
      <c r="T25" s="11" t="s">
        <v>386</v>
      </c>
      <c r="U25" s="24">
        <v>4</v>
      </c>
      <c r="V25" s="25"/>
      <c r="W25" s="25">
        <v>8</v>
      </c>
      <c r="X25" s="26">
        <f t="shared" si="0"/>
        <v>2</v>
      </c>
      <c r="Y25" s="21">
        <f t="shared" si="1"/>
        <v>7142</v>
      </c>
      <c r="Z25" s="21">
        <f t="shared" si="2"/>
        <v>2374</v>
      </c>
      <c r="AA25" s="218"/>
      <c r="AB25" s="219"/>
      <c r="AC25" s="218"/>
      <c r="AD25" s="219"/>
      <c r="AE25" s="218"/>
      <c r="AF25" s="219"/>
      <c r="AG25" s="218"/>
      <c r="AH25" s="219"/>
      <c r="AI25" s="25">
        <v>3</v>
      </c>
      <c r="AJ25" s="27">
        <f t="shared" si="24"/>
        <v>0.375</v>
      </c>
      <c r="AK25" s="25">
        <v>3</v>
      </c>
      <c r="AL25" s="27">
        <f t="shared" si="27"/>
        <v>0.75</v>
      </c>
      <c r="AM25" s="21">
        <v>28537</v>
      </c>
      <c r="AN25" s="21">
        <v>31</v>
      </c>
      <c r="AO25" s="28">
        <f t="shared" si="17"/>
        <v>1.0851302156258751E-3</v>
      </c>
      <c r="AP25" s="21">
        <f t="shared" si="3"/>
        <v>28568</v>
      </c>
      <c r="AQ25" s="248"/>
      <c r="AR25" s="248"/>
      <c r="AS25" s="23">
        <f t="shared" ref="AS25:AS88" si="30">IF(V25=0,AM25,"")</f>
        <v>28537</v>
      </c>
      <c r="AT25" s="23">
        <f t="shared" ref="AT25:AT52" si="31">IF(V25=0,AN25,"")</f>
        <v>31</v>
      </c>
      <c r="AU25" s="21">
        <f t="shared" ref="AU25:AU56" si="32">IF(AS25="","",IF(AS25=0,"",AS25+AT25))</f>
        <v>28568</v>
      </c>
      <c r="AV25" s="21">
        <v>9473</v>
      </c>
      <c r="AW25" s="27">
        <f t="shared" ref="AW25:AW56" si="33">IF(AS25="","",AV25/AS25)</f>
        <v>0.33195500578196729</v>
      </c>
      <c r="AX25" s="21">
        <v>23</v>
      </c>
      <c r="AY25" s="27">
        <f t="shared" ref="AY25:AY52" si="34">IF(AT25="","",IF(AT25=0,"",AX25/AT25))</f>
        <v>0.74193548387096775</v>
      </c>
      <c r="AZ25" s="21">
        <f t="shared" ref="AZ25:AZ56" si="35">IF(AV25&gt;0,AV25+AX25,"")</f>
        <v>9496</v>
      </c>
      <c r="BA25" s="27">
        <f t="shared" si="7"/>
        <v>0.3323998879865584</v>
      </c>
      <c r="BB25" s="21">
        <v>72</v>
      </c>
      <c r="BC25" s="27">
        <f t="shared" si="21"/>
        <v>7.6005489285337277E-3</v>
      </c>
      <c r="BD25" s="25">
        <v>2</v>
      </c>
      <c r="BE25" s="27">
        <f>IF(BD25="","",BD25/AX25)</f>
        <v>8.6956521739130432E-2</v>
      </c>
      <c r="BF25" s="21">
        <f t="shared" si="22"/>
        <v>74</v>
      </c>
      <c r="BG25" s="27">
        <f t="shared" si="8"/>
        <v>7.7927548441449031E-3</v>
      </c>
      <c r="BH25" s="21">
        <v>57</v>
      </c>
      <c r="BI25" s="27">
        <f t="shared" ref="BI25:BI42" si="36">IF(BB25="","",IF(BB25=0,"",BH25/BB25))</f>
        <v>0.79166666666666663</v>
      </c>
      <c r="BJ25" s="218"/>
      <c r="BK25" s="218"/>
      <c r="BL25" s="21">
        <f t="shared" ref="BL25:BL42" si="37">IF(BH25="","",BH25+BJ25)</f>
        <v>57</v>
      </c>
      <c r="BM25" s="27">
        <f t="shared" ref="BM25:BM42" si="38">IF(BF25="","",IF(BF25=0,"",BL25/BF25))</f>
        <v>0.77027027027027029</v>
      </c>
      <c r="BN25" s="21">
        <v>14</v>
      </c>
      <c r="BO25" s="27">
        <f t="shared" ref="BO25:BO30" si="39">IF(AZ25="","",BN25/AZ25)</f>
        <v>1.4743049705139006E-3</v>
      </c>
      <c r="BP25" s="21">
        <v>662</v>
      </c>
      <c r="BQ25" s="27">
        <f t="shared" ref="BQ25:BQ42" si="40">IF(AZ25="","",BP25/AZ25)</f>
        <v>6.9713563605728723E-2</v>
      </c>
      <c r="BR25" s="21">
        <f t="shared" ref="BR25:BR42" si="41">IF(BN25="",IF(BP25="","",BP25),IF(BP25="",BN25,BN25+BP25))</f>
        <v>676</v>
      </c>
      <c r="BS25" s="27">
        <f t="shared" si="14"/>
        <v>7.1187868576242624E-2</v>
      </c>
      <c r="BT25" s="25">
        <v>4</v>
      </c>
      <c r="BU25" s="27">
        <f t="shared" si="25"/>
        <v>0.5</v>
      </c>
      <c r="BV25" s="25">
        <v>1</v>
      </c>
      <c r="BW25" s="27">
        <f t="shared" si="26"/>
        <v>0.25</v>
      </c>
      <c r="BX25" s="255" t="str">
        <f t="shared" si="15"/>
        <v/>
      </c>
    </row>
    <row r="26" spans="1:76" x14ac:dyDescent="0.2">
      <c r="A26" s="10" t="s">
        <v>464</v>
      </c>
      <c r="B26" s="10" t="s">
        <v>359</v>
      </c>
      <c r="C26" s="10" t="s">
        <v>502</v>
      </c>
      <c r="D26" s="10" t="s">
        <v>507</v>
      </c>
      <c r="E26" s="10" t="s">
        <v>504</v>
      </c>
      <c r="F26" s="14" t="s">
        <v>519</v>
      </c>
      <c r="G26" s="10" t="s">
        <v>315</v>
      </c>
      <c r="H26" s="12" t="s">
        <v>1110</v>
      </c>
      <c r="I26" s="12" t="s">
        <v>935</v>
      </c>
      <c r="J26" s="1" t="s">
        <v>936</v>
      </c>
      <c r="K26" s="279"/>
      <c r="L26" s="279"/>
      <c r="M26" s="280"/>
      <c r="N26" s="279"/>
      <c r="O26" s="279"/>
      <c r="P26" s="279"/>
      <c r="Q26" s="281"/>
      <c r="R26" s="281"/>
      <c r="S26" s="281"/>
      <c r="T26" s="11" t="s">
        <v>386</v>
      </c>
      <c r="U26" s="24">
        <v>7</v>
      </c>
      <c r="V26" s="25"/>
      <c r="W26" s="25">
        <v>11</v>
      </c>
      <c r="X26" s="26">
        <f t="shared" si="0"/>
        <v>1.5714285714285714</v>
      </c>
      <c r="Y26" s="21">
        <f t="shared" si="1"/>
        <v>8805.2857142857138</v>
      </c>
      <c r="Z26" s="21">
        <f t="shared" si="2"/>
        <v>3644.4285714285716</v>
      </c>
      <c r="AA26" s="218"/>
      <c r="AB26" s="219"/>
      <c r="AC26" s="218"/>
      <c r="AD26" s="219"/>
      <c r="AE26" s="218"/>
      <c r="AF26" s="219"/>
      <c r="AG26" s="218"/>
      <c r="AH26" s="219"/>
      <c r="AI26" s="25">
        <v>7</v>
      </c>
      <c r="AJ26" s="27">
        <f t="shared" si="24"/>
        <v>0.63636363636363635</v>
      </c>
      <c r="AK26" s="25">
        <v>7</v>
      </c>
      <c r="AL26" s="27">
        <f t="shared" si="27"/>
        <v>1</v>
      </c>
      <c r="AM26" s="21">
        <v>61561</v>
      </c>
      <c r="AN26" s="21">
        <v>76</v>
      </c>
      <c r="AO26" s="28">
        <f t="shared" si="17"/>
        <v>1.2330256177296105E-3</v>
      </c>
      <c r="AP26" s="21">
        <f t="shared" si="3"/>
        <v>61637</v>
      </c>
      <c r="AQ26" s="171">
        <v>86000</v>
      </c>
      <c r="AR26" s="27">
        <f>AP26/AQ26</f>
        <v>0.71670930232558139</v>
      </c>
      <c r="AS26" s="23">
        <f t="shared" si="30"/>
        <v>61561</v>
      </c>
      <c r="AT26" s="23">
        <f t="shared" si="31"/>
        <v>76</v>
      </c>
      <c r="AU26" s="21">
        <f t="shared" si="32"/>
        <v>61637</v>
      </c>
      <c r="AV26" s="21">
        <v>25449</v>
      </c>
      <c r="AW26" s="27">
        <f t="shared" si="33"/>
        <v>0.41339484413833433</v>
      </c>
      <c r="AX26" s="21">
        <v>62</v>
      </c>
      <c r="AY26" s="27">
        <f t="shared" si="34"/>
        <v>0.81578947368421051</v>
      </c>
      <c r="AZ26" s="21">
        <f t="shared" si="35"/>
        <v>25511</v>
      </c>
      <c r="BA26" s="27">
        <f t="shared" si="7"/>
        <v>0.4138910070250012</v>
      </c>
      <c r="BB26" s="21">
        <v>220</v>
      </c>
      <c r="BC26" s="27">
        <f t="shared" si="21"/>
        <v>8.6447404613147864E-3</v>
      </c>
      <c r="BD26" s="25">
        <v>1</v>
      </c>
      <c r="BE26" s="27">
        <f>IF(BD26="","",BD26/AX26)</f>
        <v>1.6129032258064516E-2</v>
      </c>
      <c r="BF26" s="21">
        <f t="shared" si="22"/>
        <v>221</v>
      </c>
      <c r="BG26" s="27">
        <f t="shared" si="8"/>
        <v>8.6629297165928421E-3</v>
      </c>
      <c r="BH26" s="21">
        <v>185</v>
      </c>
      <c r="BI26" s="27">
        <f t="shared" si="36"/>
        <v>0.84090909090909094</v>
      </c>
      <c r="BJ26" s="25">
        <v>1</v>
      </c>
      <c r="BK26" s="27">
        <f>IF(BD26="","",IF(BD26=0,"",BJ26/BD26))</f>
        <v>1</v>
      </c>
      <c r="BL26" s="21">
        <f t="shared" si="37"/>
        <v>186</v>
      </c>
      <c r="BM26" s="27">
        <f t="shared" si="38"/>
        <v>0.84162895927601811</v>
      </c>
      <c r="BN26" s="21">
        <v>30</v>
      </c>
      <c r="BO26" s="27">
        <f t="shared" si="39"/>
        <v>1.1759633099447297E-3</v>
      </c>
      <c r="BP26" s="21">
        <v>2124</v>
      </c>
      <c r="BQ26" s="27">
        <f t="shared" si="40"/>
        <v>8.325820234408686E-2</v>
      </c>
      <c r="BR26" s="21">
        <f t="shared" si="41"/>
        <v>2154</v>
      </c>
      <c r="BS26" s="27">
        <f t="shared" si="14"/>
        <v>8.4434165654031598E-2</v>
      </c>
      <c r="BT26" s="25">
        <v>4</v>
      </c>
      <c r="BU26" s="27">
        <f t="shared" si="25"/>
        <v>0.36363636363636365</v>
      </c>
      <c r="BV26" s="25">
        <v>2</v>
      </c>
      <c r="BW26" s="27">
        <f t="shared" si="26"/>
        <v>0.2857142857142857</v>
      </c>
      <c r="BX26" s="255" t="str">
        <f t="shared" si="15"/>
        <v/>
      </c>
    </row>
    <row r="27" spans="1:76" x14ac:dyDescent="0.2">
      <c r="A27" s="10" t="s">
        <v>464</v>
      </c>
      <c r="B27" s="10" t="s">
        <v>360</v>
      </c>
      <c r="C27" s="10" t="s">
        <v>748</v>
      </c>
      <c r="D27" s="10" t="s">
        <v>507</v>
      </c>
      <c r="E27" s="10" t="s">
        <v>504</v>
      </c>
      <c r="F27" s="14" t="s">
        <v>519</v>
      </c>
      <c r="G27" s="10" t="s">
        <v>315</v>
      </c>
      <c r="H27" s="12" t="s">
        <v>1110</v>
      </c>
      <c r="I27" s="12" t="s">
        <v>935</v>
      </c>
      <c r="J27" s="1" t="s">
        <v>936</v>
      </c>
      <c r="K27" s="279"/>
      <c r="L27" s="279"/>
      <c r="M27" s="280"/>
      <c r="N27" s="279"/>
      <c r="O27" s="279"/>
      <c r="P27" s="279"/>
      <c r="Q27" s="281"/>
      <c r="R27" s="281"/>
      <c r="S27" s="281"/>
      <c r="T27" s="11" t="s">
        <v>386</v>
      </c>
      <c r="U27" s="24">
        <v>3</v>
      </c>
      <c r="V27" s="25"/>
      <c r="W27" s="25">
        <v>10</v>
      </c>
      <c r="X27" s="26">
        <f t="shared" si="0"/>
        <v>3.3333333333333335</v>
      </c>
      <c r="Y27" s="21">
        <f t="shared" si="1"/>
        <v>6965.666666666667</v>
      </c>
      <c r="Z27" s="21">
        <f t="shared" si="2"/>
        <v>2019.6666666666667</v>
      </c>
      <c r="AA27" s="218"/>
      <c r="AB27" s="219"/>
      <c r="AC27" s="218"/>
      <c r="AD27" s="219"/>
      <c r="AE27" s="218"/>
      <c r="AF27" s="219"/>
      <c r="AG27" s="218"/>
      <c r="AH27" s="219"/>
      <c r="AI27" s="25">
        <v>2</v>
      </c>
      <c r="AJ27" s="27">
        <f t="shared" si="24"/>
        <v>0.2</v>
      </c>
      <c r="AK27" s="25">
        <v>1</v>
      </c>
      <c r="AL27" s="27">
        <f t="shared" si="27"/>
        <v>0.33333333333333331</v>
      </c>
      <c r="AM27" s="21">
        <v>20887</v>
      </c>
      <c r="AN27" s="21">
        <v>10</v>
      </c>
      <c r="AO27" s="28">
        <f t="shared" si="17"/>
        <v>4.7853758912762599E-4</v>
      </c>
      <c r="AP27" s="21">
        <f t="shared" si="3"/>
        <v>20897</v>
      </c>
      <c r="AQ27" s="248"/>
      <c r="AR27" s="248"/>
      <c r="AS27" s="23">
        <f t="shared" si="30"/>
        <v>20887</v>
      </c>
      <c r="AT27" s="23">
        <f t="shared" si="31"/>
        <v>10</v>
      </c>
      <c r="AU27" s="21">
        <f t="shared" si="32"/>
        <v>20897</v>
      </c>
      <c r="AV27" s="21">
        <v>6052</v>
      </c>
      <c r="AW27" s="27">
        <f t="shared" si="33"/>
        <v>0.28974960501747499</v>
      </c>
      <c r="AX27" s="21">
        <v>7</v>
      </c>
      <c r="AY27" s="27">
        <f t="shared" si="34"/>
        <v>0.7</v>
      </c>
      <c r="AZ27" s="21">
        <f t="shared" si="35"/>
        <v>6059</v>
      </c>
      <c r="BA27" s="27">
        <f t="shared" si="7"/>
        <v>0.28994592525242857</v>
      </c>
      <c r="BB27" s="21">
        <v>58</v>
      </c>
      <c r="BC27" s="27">
        <f t="shared" si="21"/>
        <v>9.5836087243886311E-3</v>
      </c>
      <c r="BD27" s="218"/>
      <c r="BE27" s="230"/>
      <c r="BF27" s="21">
        <f t="shared" si="22"/>
        <v>58</v>
      </c>
      <c r="BG27" s="27">
        <f t="shared" si="8"/>
        <v>9.5725367222313906E-3</v>
      </c>
      <c r="BH27" s="21">
        <v>17</v>
      </c>
      <c r="BI27" s="27">
        <f t="shared" si="36"/>
        <v>0.29310344827586204</v>
      </c>
      <c r="BJ27" s="218"/>
      <c r="BK27" s="218"/>
      <c r="BL27" s="21">
        <f t="shared" si="37"/>
        <v>17</v>
      </c>
      <c r="BM27" s="27">
        <f t="shared" si="38"/>
        <v>0.29310344827586204</v>
      </c>
      <c r="BN27" s="21">
        <v>18</v>
      </c>
      <c r="BO27" s="27">
        <f t="shared" si="39"/>
        <v>2.9707872586235353E-3</v>
      </c>
      <c r="BP27" s="21">
        <v>160</v>
      </c>
      <c r="BQ27" s="27">
        <f t="shared" si="40"/>
        <v>2.6406997854431423E-2</v>
      </c>
      <c r="BR27" s="21">
        <f t="shared" si="41"/>
        <v>178</v>
      </c>
      <c r="BS27" s="27">
        <f t="shared" si="14"/>
        <v>2.9377785113054961E-2</v>
      </c>
      <c r="BT27" s="25">
        <v>5</v>
      </c>
      <c r="BU27" s="27">
        <f t="shared" si="25"/>
        <v>0.5</v>
      </c>
      <c r="BV27" s="25">
        <v>2</v>
      </c>
      <c r="BW27" s="27">
        <f t="shared" si="26"/>
        <v>0.66666666666666663</v>
      </c>
      <c r="BX27" s="255" t="str">
        <f t="shared" si="15"/>
        <v/>
      </c>
    </row>
    <row r="28" spans="1:76" x14ac:dyDescent="0.2">
      <c r="A28" s="10" t="s">
        <v>464</v>
      </c>
      <c r="B28" s="10" t="s">
        <v>360</v>
      </c>
      <c r="C28" s="10" t="s">
        <v>750</v>
      </c>
      <c r="D28" s="10" t="s">
        <v>507</v>
      </c>
      <c r="E28" s="10" t="s">
        <v>504</v>
      </c>
      <c r="F28" s="14" t="s">
        <v>519</v>
      </c>
      <c r="G28" s="10" t="s">
        <v>315</v>
      </c>
      <c r="H28" s="12" t="s">
        <v>1110</v>
      </c>
      <c r="I28" s="12" t="s">
        <v>935</v>
      </c>
      <c r="J28" s="1" t="s">
        <v>936</v>
      </c>
      <c r="K28" s="279"/>
      <c r="L28" s="279"/>
      <c r="M28" s="280"/>
      <c r="N28" s="279"/>
      <c r="O28" s="279"/>
      <c r="P28" s="279"/>
      <c r="Q28" s="281"/>
      <c r="R28" s="281"/>
      <c r="S28" s="281"/>
      <c r="T28" s="11" t="s">
        <v>386</v>
      </c>
      <c r="U28" s="24">
        <v>4</v>
      </c>
      <c r="V28" s="25"/>
      <c r="W28" s="25">
        <v>10</v>
      </c>
      <c r="X28" s="26">
        <f t="shared" si="0"/>
        <v>2.5</v>
      </c>
      <c r="Y28" s="21">
        <f t="shared" si="1"/>
        <v>7361.25</v>
      </c>
      <c r="Z28" s="21">
        <f t="shared" si="2"/>
        <v>2358.25</v>
      </c>
      <c r="AA28" s="218"/>
      <c r="AB28" s="219"/>
      <c r="AC28" s="218"/>
      <c r="AD28" s="219"/>
      <c r="AE28" s="218"/>
      <c r="AF28" s="219"/>
      <c r="AG28" s="218"/>
      <c r="AH28" s="219"/>
      <c r="AI28" s="25">
        <v>3</v>
      </c>
      <c r="AJ28" s="27">
        <f t="shared" si="24"/>
        <v>0.3</v>
      </c>
      <c r="AK28" s="25">
        <v>3</v>
      </c>
      <c r="AL28" s="27">
        <f t="shared" si="27"/>
        <v>0.75</v>
      </c>
      <c r="AM28" s="21">
        <v>29425</v>
      </c>
      <c r="AN28" s="21">
        <v>20</v>
      </c>
      <c r="AO28" s="28">
        <f t="shared" si="17"/>
        <v>6.7923246731193751E-4</v>
      </c>
      <c r="AP28" s="21">
        <f t="shared" si="3"/>
        <v>29445</v>
      </c>
      <c r="AQ28" s="248"/>
      <c r="AR28" s="248"/>
      <c r="AS28" s="23">
        <f t="shared" si="30"/>
        <v>29425</v>
      </c>
      <c r="AT28" s="23">
        <f t="shared" si="31"/>
        <v>20</v>
      </c>
      <c r="AU28" s="21">
        <f t="shared" si="32"/>
        <v>29445</v>
      </c>
      <c r="AV28" s="21">
        <v>9418</v>
      </c>
      <c r="AW28" s="27">
        <f t="shared" si="33"/>
        <v>0.32006796941376381</v>
      </c>
      <c r="AX28" s="21">
        <v>15</v>
      </c>
      <c r="AY28" s="27">
        <f t="shared" si="34"/>
        <v>0.75</v>
      </c>
      <c r="AZ28" s="21">
        <f t="shared" si="35"/>
        <v>9433</v>
      </c>
      <c r="BA28" s="27">
        <f t="shared" si="7"/>
        <v>0.32035999320767533</v>
      </c>
      <c r="BB28" s="21">
        <v>87</v>
      </c>
      <c r="BC28" s="27">
        <f t="shared" si="21"/>
        <v>9.2376300700785733E-3</v>
      </c>
      <c r="BD28" s="25">
        <v>1</v>
      </c>
      <c r="BE28" s="27">
        <f>IF(BD28="","",BD28/AX28)</f>
        <v>6.6666666666666666E-2</v>
      </c>
      <c r="BF28" s="21">
        <f t="shared" si="22"/>
        <v>88</v>
      </c>
      <c r="BG28" s="27">
        <f t="shared" si="8"/>
        <v>9.3289515530584118E-3</v>
      </c>
      <c r="BH28" s="21">
        <v>63</v>
      </c>
      <c r="BI28" s="27">
        <f t="shared" si="36"/>
        <v>0.72413793103448276</v>
      </c>
      <c r="BJ28" s="218"/>
      <c r="BK28" s="218"/>
      <c r="BL28" s="21">
        <f t="shared" si="37"/>
        <v>63</v>
      </c>
      <c r="BM28" s="27">
        <f t="shared" si="38"/>
        <v>0.71590909090909094</v>
      </c>
      <c r="BN28" s="21">
        <v>31</v>
      </c>
      <c r="BO28" s="27">
        <f t="shared" si="39"/>
        <v>3.2863352061910313E-3</v>
      </c>
      <c r="BP28" s="21">
        <v>231</v>
      </c>
      <c r="BQ28" s="27">
        <f t="shared" si="40"/>
        <v>2.4488497826778331E-2</v>
      </c>
      <c r="BR28" s="21">
        <f t="shared" si="41"/>
        <v>262</v>
      </c>
      <c r="BS28" s="27">
        <f t="shared" si="14"/>
        <v>2.7774833032969362E-2</v>
      </c>
      <c r="BT28" s="25">
        <v>2</v>
      </c>
      <c r="BU28" s="27">
        <f t="shared" si="25"/>
        <v>0.2</v>
      </c>
      <c r="BV28" s="25">
        <v>1</v>
      </c>
      <c r="BW28" s="27">
        <f t="shared" si="26"/>
        <v>0.25</v>
      </c>
      <c r="BX28" s="255" t="str">
        <f t="shared" si="15"/>
        <v/>
      </c>
    </row>
    <row r="29" spans="1:76" x14ac:dyDescent="0.2">
      <c r="A29" s="10" t="s">
        <v>464</v>
      </c>
      <c r="B29" s="10" t="s">
        <v>361</v>
      </c>
      <c r="C29" s="10" t="s">
        <v>502</v>
      </c>
      <c r="D29" s="10" t="s">
        <v>507</v>
      </c>
      <c r="E29" s="10" t="s">
        <v>504</v>
      </c>
      <c r="F29" s="10" t="s">
        <v>519</v>
      </c>
      <c r="G29" s="10" t="s">
        <v>315</v>
      </c>
      <c r="H29" s="12" t="s">
        <v>1110</v>
      </c>
      <c r="I29" s="12" t="s">
        <v>935</v>
      </c>
      <c r="J29" s="1" t="s">
        <v>936</v>
      </c>
      <c r="K29" s="288"/>
      <c r="L29" s="288"/>
      <c r="M29" s="289"/>
      <c r="N29" s="288"/>
      <c r="O29" s="288"/>
      <c r="P29" s="288"/>
      <c r="Q29" s="268"/>
      <c r="R29" s="268"/>
      <c r="S29" s="268"/>
      <c r="T29" s="11" t="s">
        <v>386</v>
      </c>
      <c r="U29" s="32">
        <v>6</v>
      </c>
      <c r="V29" s="25"/>
      <c r="W29" s="33">
        <v>15</v>
      </c>
      <c r="X29" s="34">
        <f t="shared" si="0"/>
        <v>2.5</v>
      </c>
      <c r="Y29" s="35">
        <f t="shared" si="1"/>
        <v>5108.166666666667</v>
      </c>
      <c r="Z29" s="35">
        <f t="shared" si="2"/>
        <v>1740.8333333333333</v>
      </c>
      <c r="AA29" s="222"/>
      <c r="AB29" s="223"/>
      <c r="AC29" s="222"/>
      <c r="AD29" s="223"/>
      <c r="AE29" s="222"/>
      <c r="AF29" s="223"/>
      <c r="AG29" s="222"/>
      <c r="AH29" s="223"/>
      <c r="AI29" s="33">
        <v>5</v>
      </c>
      <c r="AJ29" s="36">
        <f t="shared" si="24"/>
        <v>0.33333333333333331</v>
      </c>
      <c r="AK29" s="33">
        <v>3</v>
      </c>
      <c r="AL29" s="36">
        <f t="shared" si="27"/>
        <v>0.5</v>
      </c>
      <c r="AM29" s="31">
        <v>30622</v>
      </c>
      <c r="AN29" s="35">
        <v>27</v>
      </c>
      <c r="AO29" s="37">
        <f t="shared" si="17"/>
        <v>8.8094228196678522E-4</v>
      </c>
      <c r="AP29" s="35">
        <f t="shared" si="3"/>
        <v>30649</v>
      </c>
      <c r="AQ29" s="171">
        <v>48600</v>
      </c>
      <c r="AR29" s="36">
        <f>AP29/AQ29</f>
        <v>0.63063786008230449</v>
      </c>
      <c r="AS29" s="31">
        <f t="shared" si="30"/>
        <v>30622</v>
      </c>
      <c r="AT29" s="31">
        <f t="shared" si="31"/>
        <v>27</v>
      </c>
      <c r="AU29" s="35">
        <f t="shared" si="32"/>
        <v>30649</v>
      </c>
      <c r="AV29" s="35">
        <v>10421</v>
      </c>
      <c r="AW29" s="36">
        <f t="shared" si="33"/>
        <v>0.34031088759715239</v>
      </c>
      <c r="AX29" s="35">
        <v>24</v>
      </c>
      <c r="AY29" s="36">
        <f t="shared" si="34"/>
        <v>0.88888888888888884</v>
      </c>
      <c r="AZ29" s="35">
        <f t="shared" si="35"/>
        <v>10445</v>
      </c>
      <c r="BA29" s="36">
        <f t="shared" si="7"/>
        <v>0.34079415315344708</v>
      </c>
      <c r="BB29" s="35">
        <v>64</v>
      </c>
      <c r="BC29" s="36">
        <f t="shared" si="21"/>
        <v>6.1414451588139331E-3</v>
      </c>
      <c r="BD29" s="33">
        <v>6</v>
      </c>
      <c r="BE29" s="36">
        <f>IF(BD29="","",BD29/AX29)</f>
        <v>0.25</v>
      </c>
      <c r="BF29" s="35">
        <f t="shared" si="22"/>
        <v>70</v>
      </c>
      <c r="BG29" s="36">
        <f t="shared" si="8"/>
        <v>6.7017711823839157E-3</v>
      </c>
      <c r="BH29" s="35">
        <v>31</v>
      </c>
      <c r="BI29" s="36">
        <f t="shared" si="36"/>
        <v>0.484375</v>
      </c>
      <c r="BJ29" s="33">
        <v>2</v>
      </c>
      <c r="BK29" s="36">
        <f>IF(BD29="","",IF(BD29=0,"",BJ29/BD29))</f>
        <v>0.33333333333333331</v>
      </c>
      <c r="BL29" s="35">
        <f t="shared" si="37"/>
        <v>33</v>
      </c>
      <c r="BM29" s="36">
        <f t="shared" si="38"/>
        <v>0.47142857142857142</v>
      </c>
      <c r="BN29" s="35">
        <v>60</v>
      </c>
      <c r="BO29" s="36">
        <f t="shared" si="39"/>
        <v>5.7443752991862135E-3</v>
      </c>
      <c r="BP29" s="35">
        <v>307</v>
      </c>
      <c r="BQ29" s="36">
        <f t="shared" si="40"/>
        <v>2.939205361416946E-2</v>
      </c>
      <c r="BR29" s="35">
        <f t="shared" si="41"/>
        <v>367</v>
      </c>
      <c r="BS29" s="36">
        <f t="shared" si="14"/>
        <v>3.5136428913355673E-2</v>
      </c>
      <c r="BT29" s="33">
        <v>6</v>
      </c>
      <c r="BU29" s="36">
        <f t="shared" si="25"/>
        <v>0.4</v>
      </c>
      <c r="BV29" s="33">
        <v>1</v>
      </c>
      <c r="BW29" s="36">
        <f t="shared" si="26"/>
        <v>0.16666666666666666</v>
      </c>
      <c r="BX29" s="244" t="str">
        <f t="shared" si="15"/>
        <v/>
      </c>
    </row>
    <row r="30" spans="1:76" x14ac:dyDescent="0.2">
      <c r="A30" s="10" t="s">
        <v>464</v>
      </c>
      <c r="B30" s="10" t="s">
        <v>362</v>
      </c>
      <c r="C30" s="10" t="s">
        <v>502</v>
      </c>
      <c r="D30" s="10" t="s">
        <v>507</v>
      </c>
      <c r="E30" s="10" t="s">
        <v>504</v>
      </c>
      <c r="F30" s="10" t="s">
        <v>519</v>
      </c>
      <c r="G30" s="10" t="s">
        <v>315</v>
      </c>
      <c r="H30" s="12" t="s">
        <v>1110</v>
      </c>
      <c r="I30" s="12" t="s">
        <v>935</v>
      </c>
      <c r="J30" s="1" t="s">
        <v>936</v>
      </c>
      <c r="K30" s="288"/>
      <c r="L30" s="288"/>
      <c r="M30" s="289"/>
      <c r="N30" s="288"/>
      <c r="O30" s="288"/>
      <c r="P30" s="288"/>
      <c r="Q30" s="268"/>
      <c r="R30" s="268"/>
      <c r="S30" s="268"/>
      <c r="T30" s="11" t="s">
        <v>386</v>
      </c>
      <c r="U30" s="32">
        <v>6</v>
      </c>
      <c r="V30" s="25"/>
      <c r="W30" s="33">
        <v>16</v>
      </c>
      <c r="X30" s="34">
        <f t="shared" si="0"/>
        <v>2.6666666666666665</v>
      </c>
      <c r="Y30" s="35">
        <f t="shared" si="1"/>
        <v>6603.333333333333</v>
      </c>
      <c r="Z30" s="35">
        <f t="shared" si="2"/>
        <v>2289.5</v>
      </c>
      <c r="AA30" s="222"/>
      <c r="AB30" s="223"/>
      <c r="AC30" s="222"/>
      <c r="AD30" s="223"/>
      <c r="AE30" s="222"/>
      <c r="AF30" s="223"/>
      <c r="AG30" s="222"/>
      <c r="AH30" s="223"/>
      <c r="AI30" s="33">
        <v>6</v>
      </c>
      <c r="AJ30" s="36">
        <f t="shared" si="24"/>
        <v>0.375</v>
      </c>
      <c r="AK30" s="33">
        <v>4</v>
      </c>
      <c r="AL30" s="36">
        <f t="shared" si="27"/>
        <v>0.66666666666666663</v>
      </c>
      <c r="AM30" s="21">
        <v>39597</v>
      </c>
      <c r="AN30" s="35">
        <v>23</v>
      </c>
      <c r="AO30" s="37">
        <f t="shared" si="17"/>
        <v>5.8051489146895504E-4</v>
      </c>
      <c r="AP30" s="35">
        <f t="shared" si="3"/>
        <v>39620</v>
      </c>
      <c r="AQ30" s="171">
        <v>59000</v>
      </c>
      <c r="AR30" s="36">
        <f>AP30/AQ30</f>
        <v>0.67152542372881352</v>
      </c>
      <c r="AS30" s="31">
        <f t="shared" si="30"/>
        <v>39597</v>
      </c>
      <c r="AT30" s="31">
        <f t="shared" si="31"/>
        <v>23</v>
      </c>
      <c r="AU30" s="35">
        <f t="shared" si="32"/>
        <v>39620</v>
      </c>
      <c r="AV30" s="21">
        <v>13719</v>
      </c>
      <c r="AW30" s="36">
        <f t="shared" si="33"/>
        <v>0.3464656413364649</v>
      </c>
      <c r="AX30" s="35">
        <v>18</v>
      </c>
      <c r="AY30" s="36">
        <f t="shared" si="34"/>
        <v>0.78260869565217395</v>
      </c>
      <c r="AZ30" s="35">
        <f t="shared" si="35"/>
        <v>13737</v>
      </c>
      <c r="BA30" s="36">
        <f t="shared" si="7"/>
        <v>0.34671882887430588</v>
      </c>
      <c r="BB30" s="35">
        <v>134</v>
      </c>
      <c r="BC30" s="36">
        <f t="shared" si="21"/>
        <v>9.7674757635396164E-3</v>
      </c>
      <c r="BD30" s="218"/>
      <c r="BE30" s="230"/>
      <c r="BF30" s="35">
        <f t="shared" si="22"/>
        <v>134</v>
      </c>
      <c r="BG30" s="36">
        <f t="shared" si="8"/>
        <v>9.7546771493047975E-3</v>
      </c>
      <c r="BH30" s="35">
        <v>88</v>
      </c>
      <c r="BI30" s="36">
        <f t="shared" si="36"/>
        <v>0.65671641791044777</v>
      </c>
      <c r="BJ30" s="218"/>
      <c r="BK30" s="223" t="str">
        <f>IF(BD30="","",IF(BD30=0,"",BJ30/BD30))</f>
        <v/>
      </c>
      <c r="BL30" s="35">
        <f t="shared" si="37"/>
        <v>88</v>
      </c>
      <c r="BM30" s="36">
        <f t="shared" si="38"/>
        <v>0.65671641791044777</v>
      </c>
      <c r="BN30" s="35">
        <v>55</v>
      </c>
      <c r="BO30" s="36">
        <f t="shared" si="39"/>
        <v>4.0037853971027155E-3</v>
      </c>
      <c r="BP30" s="35">
        <v>650</v>
      </c>
      <c r="BQ30" s="36">
        <f t="shared" si="40"/>
        <v>4.731746378394118E-2</v>
      </c>
      <c r="BR30" s="35">
        <f t="shared" si="41"/>
        <v>705</v>
      </c>
      <c r="BS30" s="36">
        <f t="shared" si="14"/>
        <v>5.1321249181043894E-2</v>
      </c>
      <c r="BT30" s="33">
        <v>2</v>
      </c>
      <c r="BU30" s="36">
        <f t="shared" si="25"/>
        <v>0.125</v>
      </c>
      <c r="BV30" s="33">
        <v>2</v>
      </c>
      <c r="BW30" s="36">
        <f t="shared" si="26"/>
        <v>0.33333333333333331</v>
      </c>
      <c r="BX30" s="244" t="str">
        <f t="shared" si="15"/>
        <v/>
      </c>
    </row>
    <row r="31" spans="1:76" x14ac:dyDescent="0.2">
      <c r="A31" s="10" t="s">
        <v>464</v>
      </c>
      <c r="B31" s="10" t="s">
        <v>363</v>
      </c>
      <c r="C31" s="10" t="s">
        <v>364</v>
      </c>
      <c r="D31" s="10" t="s">
        <v>507</v>
      </c>
      <c r="E31" s="10" t="s">
        <v>504</v>
      </c>
      <c r="F31" s="10" t="s">
        <v>519</v>
      </c>
      <c r="G31" s="10" t="s">
        <v>315</v>
      </c>
      <c r="H31" s="12" t="s">
        <v>1110</v>
      </c>
      <c r="I31" s="12" t="s">
        <v>935</v>
      </c>
      <c r="J31" s="1" t="s">
        <v>936</v>
      </c>
      <c r="K31" s="288"/>
      <c r="L31" s="288"/>
      <c r="M31" s="289"/>
      <c r="N31" s="288"/>
      <c r="O31" s="288"/>
      <c r="P31" s="288"/>
      <c r="Q31" s="268"/>
      <c r="R31" s="268"/>
      <c r="S31" s="268"/>
      <c r="T31" s="11" t="s">
        <v>386</v>
      </c>
      <c r="U31" s="32">
        <v>1</v>
      </c>
      <c r="V31" s="25"/>
      <c r="W31" s="33">
        <v>3</v>
      </c>
      <c r="X31" s="34">
        <f t="shared" si="0"/>
        <v>3</v>
      </c>
      <c r="Y31" s="35">
        <f t="shared" si="1"/>
        <v>4719</v>
      </c>
      <c r="Z31" s="35">
        <f t="shared" si="2"/>
        <v>1650</v>
      </c>
      <c r="AA31" s="222"/>
      <c r="AB31" s="223"/>
      <c r="AC31" s="222"/>
      <c r="AD31" s="223"/>
      <c r="AE31" s="222"/>
      <c r="AF31" s="223"/>
      <c r="AG31" s="222"/>
      <c r="AH31" s="223"/>
      <c r="AI31" s="33">
        <v>1</v>
      </c>
      <c r="AJ31" s="36">
        <f t="shared" si="24"/>
        <v>0.33333333333333331</v>
      </c>
      <c r="AK31" s="33">
        <v>1</v>
      </c>
      <c r="AL31" s="36">
        <f t="shared" si="27"/>
        <v>1</v>
      </c>
      <c r="AM31" s="31">
        <v>4717</v>
      </c>
      <c r="AN31" s="35">
        <v>2</v>
      </c>
      <c r="AO31" s="37">
        <f t="shared" si="17"/>
        <v>4.2381860563678748E-4</v>
      </c>
      <c r="AP31" s="35">
        <f t="shared" si="3"/>
        <v>4719</v>
      </c>
      <c r="AQ31" s="248"/>
      <c r="AR31" s="248"/>
      <c r="AS31" s="31">
        <f t="shared" si="30"/>
        <v>4717</v>
      </c>
      <c r="AT31" s="31">
        <f t="shared" si="31"/>
        <v>2</v>
      </c>
      <c r="AU31" s="35">
        <f t="shared" si="32"/>
        <v>4719</v>
      </c>
      <c r="AV31" s="35">
        <v>1649</v>
      </c>
      <c r="AW31" s="36">
        <f t="shared" si="33"/>
        <v>0.3495866016535934</v>
      </c>
      <c r="AX31" s="35">
        <v>1</v>
      </c>
      <c r="AY31" s="36">
        <f t="shared" si="34"/>
        <v>0.5</v>
      </c>
      <c r="AZ31" s="35">
        <f t="shared" si="35"/>
        <v>1650</v>
      </c>
      <c r="BA31" s="36">
        <f t="shared" si="7"/>
        <v>0.34965034965034963</v>
      </c>
      <c r="BB31" s="35">
        <v>8</v>
      </c>
      <c r="BC31" s="36">
        <f t="shared" si="21"/>
        <v>4.8514251061249243E-3</v>
      </c>
      <c r="BD31" s="218"/>
      <c r="BE31" s="230"/>
      <c r="BF31" s="35">
        <f t="shared" si="22"/>
        <v>8</v>
      </c>
      <c r="BG31" s="36">
        <f t="shared" si="8"/>
        <v>4.8484848484848485E-3</v>
      </c>
      <c r="BH31" s="35">
        <v>8</v>
      </c>
      <c r="BI31" s="36">
        <f t="shared" si="36"/>
        <v>1</v>
      </c>
      <c r="BJ31" s="218"/>
      <c r="BK31" s="223" t="str">
        <f>IF(BD31="","",IF(BD31=0,"",BJ31/BD31))</f>
        <v/>
      </c>
      <c r="BL31" s="35">
        <f t="shared" si="37"/>
        <v>8</v>
      </c>
      <c r="BM31" s="36">
        <f t="shared" si="38"/>
        <v>1</v>
      </c>
      <c r="BN31" s="219"/>
      <c r="BO31" s="219"/>
      <c r="BP31" s="35">
        <v>118</v>
      </c>
      <c r="BQ31" s="36">
        <f t="shared" si="40"/>
        <v>7.1515151515151518E-2</v>
      </c>
      <c r="BR31" s="35">
        <f t="shared" si="41"/>
        <v>118</v>
      </c>
      <c r="BS31" s="36">
        <f t="shared" si="14"/>
        <v>7.1515151515151518E-2</v>
      </c>
      <c r="BT31" s="33">
        <v>0</v>
      </c>
      <c r="BU31" s="219"/>
      <c r="BV31" s="219"/>
      <c r="BW31" s="255"/>
      <c r="BX31" s="244" t="str">
        <f t="shared" si="15"/>
        <v/>
      </c>
    </row>
    <row r="32" spans="1:76" x14ac:dyDescent="0.2">
      <c r="A32" s="10" t="s">
        <v>464</v>
      </c>
      <c r="B32" s="10" t="s">
        <v>363</v>
      </c>
      <c r="C32" s="10" t="s">
        <v>365</v>
      </c>
      <c r="D32" s="10" t="s">
        <v>507</v>
      </c>
      <c r="E32" s="10" t="s">
        <v>504</v>
      </c>
      <c r="F32" s="10" t="s">
        <v>519</v>
      </c>
      <c r="G32" s="10" t="s">
        <v>315</v>
      </c>
      <c r="H32" s="12" t="s">
        <v>1110</v>
      </c>
      <c r="I32" s="12" t="s">
        <v>935</v>
      </c>
      <c r="J32" s="1" t="s">
        <v>936</v>
      </c>
      <c r="K32" s="288"/>
      <c r="L32" s="288"/>
      <c r="M32" s="289"/>
      <c r="N32" s="288"/>
      <c r="O32" s="288"/>
      <c r="P32" s="288"/>
      <c r="Q32" s="268"/>
      <c r="R32" s="268"/>
      <c r="S32" s="268"/>
      <c r="T32" s="11" t="s">
        <v>386</v>
      </c>
      <c r="U32" s="32">
        <v>4</v>
      </c>
      <c r="V32" s="25"/>
      <c r="W32" s="33">
        <v>9</v>
      </c>
      <c r="X32" s="34">
        <f t="shared" si="0"/>
        <v>2.25</v>
      </c>
      <c r="Y32" s="35">
        <f t="shared" si="1"/>
        <v>4361.25</v>
      </c>
      <c r="Z32" s="35">
        <f t="shared" si="2"/>
        <v>1573.25</v>
      </c>
      <c r="AA32" s="222"/>
      <c r="AB32" s="223"/>
      <c r="AC32" s="222"/>
      <c r="AD32" s="223"/>
      <c r="AE32" s="222"/>
      <c r="AF32" s="223"/>
      <c r="AG32" s="222"/>
      <c r="AH32" s="223"/>
      <c r="AI32" s="33">
        <v>4</v>
      </c>
      <c r="AJ32" s="36">
        <f t="shared" si="24"/>
        <v>0.44444444444444442</v>
      </c>
      <c r="AK32" s="33">
        <v>3</v>
      </c>
      <c r="AL32" s="36">
        <f t="shared" si="27"/>
        <v>0.75</v>
      </c>
      <c r="AM32" s="31">
        <v>17423</v>
      </c>
      <c r="AN32" s="35">
        <v>22</v>
      </c>
      <c r="AO32" s="37">
        <f t="shared" si="17"/>
        <v>1.2611063341931785E-3</v>
      </c>
      <c r="AP32" s="35">
        <f t="shared" si="3"/>
        <v>17445</v>
      </c>
      <c r="AQ32" s="248"/>
      <c r="AR32" s="248"/>
      <c r="AS32" s="31">
        <f t="shared" si="30"/>
        <v>17423</v>
      </c>
      <c r="AT32" s="31">
        <f t="shared" si="31"/>
        <v>22</v>
      </c>
      <c r="AU32" s="35">
        <f t="shared" si="32"/>
        <v>17445</v>
      </c>
      <c r="AV32" s="35">
        <v>6273</v>
      </c>
      <c r="AW32" s="36">
        <f t="shared" si="33"/>
        <v>0.36004132468576022</v>
      </c>
      <c r="AX32" s="35">
        <v>20</v>
      </c>
      <c r="AY32" s="36">
        <f t="shared" si="34"/>
        <v>0.90909090909090906</v>
      </c>
      <c r="AZ32" s="35">
        <f t="shared" si="35"/>
        <v>6293</v>
      </c>
      <c r="BA32" s="36">
        <f t="shared" si="7"/>
        <v>0.36073373459443969</v>
      </c>
      <c r="BB32" s="35">
        <v>44</v>
      </c>
      <c r="BC32" s="36">
        <f t="shared" si="21"/>
        <v>7.0141877889367127E-3</v>
      </c>
      <c r="BD32" s="218"/>
      <c r="BE32" s="230"/>
      <c r="BF32" s="35">
        <f t="shared" si="22"/>
        <v>44</v>
      </c>
      <c r="BG32" s="36">
        <f t="shared" si="8"/>
        <v>6.9918957571905287E-3</v>
      </c>
      <c r="BH32" s="35">
        <v>39</v>
      </c>
      <c r="BI32" s="36">
        <f t="shared" si="36"/>
        <v>0.88636363636363635</v>
      </c>
      <c r="BJ32" s="218"/>
      <c r="BK32" s="223" t="str">
        <f>IF(BD32="","",IF(BD32=0,"",BJ32/BD32))</f>
        <v/>
      </c>
      <c r="BL32" s="35">
        <f t="shared" si="37"/>
        <v>39</v>
      </c>
      <c r="BM32" s="36">
        <f t="shared" si="38"/>
        <v>0.88636363636363635</v>
      </c>
      <c r="BN32" s="35">
        <v>8</v>
      </c>
      <c r="BO32" s="36">
        <f t="shared" ref="BO32:BO42" si="42">IF(AZ32="","",BN32/AZ32)</f>
        <v>1.2712537740346417E-3</v>
      </c>
      <c r="BP32" s="35">
        <v>242</v>
      </c>
      <c r="BQ32" s="36">
        <f t="shared" si="40"/>
        <v>3.8455426664547911E-2</v>
      </c>
      <c r="BR32" s="35">
        <f t="shared" si="41"/>
        <v>250</v>
      </c>
      <c r="BS32" s="36">
        <f t="shared" si="14"/>
        <v>3.9726680438582553E-2</v>
      </c>
      <c r="BT32" s="33">
        <v>3</v>
      </c>
      <c r="BU32" s="36">
        <f>BT32/W32</f>
        <v>0.33333333333333331</v>
      </c>
      <c r="BV32" s="33">
        <v>1</v>
      </c>
      <c r="BW32" s="36">
        <f>BV32/U32</f>
        <v>0.25</v>
      </c>
      <c r="BX32" s="244" t="str">
        <f t="shared" si="15"/>
        <v/>
      </c>
    </row>
    <row r="33" spans="1:76" x14ac:dyDescent="0.2">
      <c r="A33" s="10" t="s">
        <v>464</v>
      </c>
      <c r="B33" s="10" t="s">
        <v>363</v>
      </c>
      <c r="C33" s="10" t="s">
        <v>366</v>
      </c>
      <c r="D33" s="10" t="s">
        <v>507</v>
      </c>
      <c r="E33" s="10" t="s">
        <v>504</v>
      </c>
      <c r="F33" s="10" t="s">
        <v>519</v>
      </c>
      <c r="G33" s="10" t="s">
        <v>315</v>
      </c>
      <c r="H33" s="12" t="s">
        <v>1110</v>
      </c>
      <c r="I33" s="12" t="s">
        <v>935</v>
      </c>
      <c r="J33" s="1" t="s">
        <v>936</v>
      </c>
      <c r="K33" s="288"/>
      <c r="L33" s="288"/>
      <c r="M33" s="289"/>
      <c r="N33" s="288"/>
      <c r="O33" s="288"/>
      <c r="P33" s="288"/>
      <c r="Q33" s="268"/>
      <c r="R33" s="268"/>
      <c r="S33" s="268"/>
      <c r="T33" s="11" t="s">
        <v>386</v>
      </c>
      <c r="U33" s="32">
        <v>3</v>
      </c>
      <c r="V33" s="25"/>
      <c r="W33" s="33">
        <v>10</v>
      </c>
      <c r="X33" s="34">
        <f t="shared" si="0"/>
        <v>3.3333333333333335</v>
      </c>
      <c r="Y33" s="35">
        <f t="shared" si="1"/>
        <v>4444</v>
      </c>
      <c r="Z33" s="35">
        <f t="shared" si="2"/>
        <v>2039.6666666666667</v>
      </c>
      <c r="AA33" s="222"/>
      <c r="AB33" s="223"/>
      <c r="AC33" s="222"/>
      <c r="AD33" s="223"/>
      <c r="AE33" s="222"/>
      <c r="AF33" s="223"/>
      <c r="AG33" s="222"/>
      <c r="AH33" s="223"/>
      <c r="AI33" s="33">
        <v>2</v>
      </c>
      <c r="AJ33" s="36">
        <f t="shared" si="24"/>
        <v>0.2</v>
      </c>
      <c r="AK33" s="33">
        <v>1</v>
      </c>
      <c r="AL33" s="36">
        <f t="shared" si="27"/>
        <v>0.33333333333333331</v>
      </c>
      <c r="AM33" s="31">
        <v>13126</v>
      </c>
      <c r="AN33" s="35">
        <v>206</v>
      </c>
      <c r="AO33" s="37">
        <f t="shared" si="17"/>
        <v>1.5451545154515451E-2</v>
      </c>
      <c r="AP33" s="35">
        <f t="shared" si="3"/>
        <v>13332</v>
      </c>
      <c r="AQ33" s="248"/>
      <c r="AR33" s="248"/>
      <c r="AS33" s="31">
        <f t="shared" si="30"/>
        <v>13126</v>
      </c>
      <c r="AT33" s="31">
        <f t="shared" si="31"/>
        <v>206</v>
      </c>
      <c r="AU33" s="35">
        <f t="shared" si="32"/>
        <v>13332</v>
      </c>
      <c r="AV33" s="21">
        <v>5950</v>
      </c>
      <c r="AW33" s="36">
        <f t="shared" si="33"/>
        <v>0.453298796282188</v>
      </c>
      <c r="AX33" s="35">
        <v>169</v>
      </c>
      <c r="AY33" s="36">
        <f t="shared" si="34"/>
        <v>0.82038834951456308</v>
      </c>
      <c r="AZ33" s="35">
        <f t="shared" si="35"/>
        <v>6119</v>
      </c>
      <c r="BA33" s="36">
        <f t="shared" si="7"/>
        <v>0.45897089708970895</v>
      </c>
      <c r="BB33" s="35">
        <v>47</v>
      </c>
      <c r="BC33" s="36">
        <f t="shared" si="21"/>
        <v>7.899159663865547E-3</v>
      </c>
      <c r="BD33" s="33">
        <v>3</v>
      </c>
      <c r="BE33" s="36">
        <f>IF(BD33="","",BD33/AX33)</f>
        <v>1.7751479289940829E-2</v>
      </c>
      <c r="BF33" s="35">
        <f t="shared" si="22"/>
        <v>50</v>
      </c>
      <c r="BG33" s="36">
        <f t="shared" si="8"/>
        <v>8.1712698153293024E-3</v>
      </c>
      <c r="BH33" s="35">
        <v>34</v>
      </c>
      <c r="BI33" s="36">
        <f t="shared" si="36"/>
        <v>0.72340425531914898</v>
      </c>
      <c r="BJ33" s="33">
        <v>1</v>
      </c>
      <c r="BK33" s="36">
        <f>IF(BD33="","",IF(BD33=0,"",BJ33/BD33))</f>
        <v>0.33333333333333331</v>
      </c>
      <c r="BL33" s="35">
        <f t="shared" si="37"/>
        <v>35</v>
      </c>
      <c r="BM33" s="36">
        <f t="shared" si="38"/>
        <v>0.7</v>
      </c>
      <c r="BN33" s="35">
        <v>13</v>
      </c>
      <c r="BO33" s="36">
        <f t="shared" si="42"/>
        <v>2.1245301519856184E-3</v>
      </c>
      <c r="BP33" s="35">
        <v>168</v>
      </c>
      <c r="BQ33" s="36">
        <f t="shared" si="40"/>
        <v>2.7455466579506455E-2</v>
      </c>
      <c r="BR33" s="35">
        <f t="shared" si="41"/>
        <v>181</v>
      </c>
      <c r="BS33" s="36">
        <f t="shared" si="14"/>
        <v>2.9579996731492073E-2</v>
      </c>
      <c r="BT33" s="33">
        <v>3</v>
      </c>
      <c r="BU33" s="36">
        <f>BT33/W33</f>
        <v>0.3</v>
      </c>
      <c r="BV33" s="33">
        <v>1</v>
      </c>
      <c r="BW33" s="36">
        <f>BV33/U33</f>
        <v>0.33333333333333331</v>
      </c>
      <c r="BX33" s="244" t="str">
        <f t="shared" si="15"/>
        <v/>
      </c>
    </row>
    <row r="34" spans="1:76" x14ac:dyDescent="0.2">
      <c r="A34" s="10" t="s">
        <v>464</v>
      </c>
      <c r="B34" s="10" t="s">
        <v>363</v>
      </c>
      <c r="C34" s="10" t="s">
        <v>367</v>
      </c>
      <c r="D34" s="10" t="s">
        <v>507</v>
      </c>
      <c r="E34" s="10" t="s">
        <v>504</v>
      </c>
      <c r="F34" s="10" t="s">
        <v>519</v>
      </c>
      <c r="G34" s="10" t="s">
        <v>315</v>
      </c>
      <c r="H34" s="12" t="s">
        <v>1110</v>
      </c>
      <c r="I34" s="12" t="s">
        <v>935</v>
      </c>
      <c r="J34" s="1" t="s">
        <v>936</v>
      </c>
      <c r="K34" s="288"/>
      <c r="L34" s="288"/>
      <c r="M34" s="289"/>
      <c r="N34" s="288"/>
      <c r="O34" s="288"/>
      <c r="P34" s="288"/>
      <c r="Q34" s="268"/>
      <c r="R34" s="268"/>
      <c r="S34" s="268"/>
      <c r="T34" s="11" t="s">
        <v>386</v>
      </c>
      <c r="U34" s="32">
        <v>1</v>
      </c>
      <c r="V34" s="25"/>
      <c r="W34" s="33">
        <v>4</v>
      </c>
      <c r="X34" s="34">
        <f t="shared" si="0"/>
        <v>4</v>
      </c>
      <c r="Y34" s="35">
        <f t="shared" ref="Y34:Y65" si="43">AP34/U34</f>
        <v>3740</v>
      </c>
      <c r="Z34" s="35">
        <f t="shared" si="2"/>
        <v>1423</v>
      </c>
      <c r="AA34" s="222"/>
      <c r="AB34" s="223"/>
      <c r="AC34" s="222"/>
      <c r="AD34" s="223"/>
      <c r="AE34" s="222"/>
      <c r="AF34" s="223"/>
      <c r="AG34" s="222"/>
      <c r="AH34" s="223"/>
      <c r="AI34" s="219"/>
      <c r="AJ34" s="219"/>
      <c r="AK34" s="219"/>
      <c r="AL34" s="219"/>
      <c r="AM34" s="31">
        <v>3733</v>
      </c>
      <c r="AN34" s="35">
        <v>7</v>
      </c>
      <c r="AO34" s="37">
        <f t="shared" si="17"/>
        <v>1.8716577540106951E-3</v>
      </c>
      <c r="AP34" s="35">
        <f t="shared" ref="AP34:AP65" si="44">AM34+AN34</f>
        <v>3740</v>
      </c>
      <c r="AQ34" s="249"/>
      <c r="AR34" s="223"/>
      <c r="AS34" s="31">
        <f t="shared" si="30"/>
        <v>3733</v>
      </c>
      <c r="AT34" s="31">
        <f t="shared" si="31"/>
        <v>7</v>
      </c>
      <c r="AU34" s="35">
        <f t="shared" si="32"/>
        <v>3740</v>
      </c>
      <c r="AV34" s="35">
        <v>1416</v>
      </c>
      <c r="AW34" s="36">
        <f t="shared" si="33"/>
        <v>0.37931958210554512</v>
      </c>
      <c r="AX34" s="35">
        <v>7</v>
      </c>
      <c r="AY34" s="36">
        <f t="shared" si="34"/>
        <v>1</v>
      </c>
      <c r="AZ34" s="35">
        <f t="shared" si="35"/>
        <v>1423</v>
      </c>
      <c r="BA34" s="36">
        <f t="shared" si="7"/>
        <v>0.3804812834224599</v>
      </c>
      <c r="BB34" s="35">
        <v>9</v>
      </c>
      <c r="BC34" s="36">
        <f t="shared" si="21"/>
        <v>6.3559322033898309E-3</v>
      </c>
      <c r="BD34" s="33">
        <v>1</v>
      </c>
      <c r="BE34" s="36">
        <f>IF(BD34="","",BD34/AX34)</f>
        <v>0.14285714285714285</v>
      </c>
      <c r="BF34" s="35">
        <f t="shared" si="22"/>
        <v>10</v>
      </c>
      <c r="BG34" s="36">
        <f t="shared" si="8"/>
        <v>7.0274068868587487E-3</v>
      </c>
      <c r="BH34" s="35">
        <v>7</v>
      </c>
      <c r="BI34" s="36">
        <f t="shared" si="36"/>
        <v>0.77777777777777779</v>
      </c>
      <c r="BJ34" s="218"/>
      <c r="BK34" s="218"/>
      <c r="BL34" s="35">
        <f t="shared" si="37"/>
        <v>7</v>
      </c>
      <c r="BM34" s="36">
        <f t="shared" si="38"/>
        <v>0.7</v>
      </c>
      <c r="BN34" s="35">
        <v>4</v>
      </c>
      <c r="BO34" s="36">
        <f t="shared" si="42"/>
        <v>2.8109627547434997E-3</v>
      </c>
      <c r="BP34" s="35">
        <v>57</v>
      </c>
      <c r="BQ34" s="36">
        <f t="shared" si="40"/>
        <v>4.0056219255094873E-2</v>
      </c>
      <c r="BR34" s="35">
        <f t="shared" si="41"/>
        <v>61</v>
      </c>
      <c r="BS34" s="36">
        <f t="shared" si="14"/>
        <v>4.286718200983837E-2</v>
      </c>
      <c r="BT34" s="33">
        <v>0</v>
      </c>
      <c r="BU34" s="219"/>
      <c r="BV34" s="219"/>
      <c r="BW34" s="255"/>
      <c r="BX34" s="244" t="str">
        <f t="shared" si="15"/>
        <v/>
      </c>
    </row>
    <row r="35" spans="1:76" x14ac:dyDescent="0.2">
      <c r="A35" s="10" t="s">
        <v>464</v>
      </c>
      <c r="B35" s="10" t="s">
        <v>368</v>
      </c>
      <c r="C35" s="10" t="s">
        <v>502</v>
      </c>
      <c r="D35" s="10" t="s">
        <v>507</v>
      </c>
      <c r="E35" s="10" t="s">
        <v>504</v>
      </c>
      <c r="F35" s="10" t="s">
        <v>519</v>
      </c>
      <c r="G35" s="10" t="s">
        <v>315</v>
      </c>
      <c r="H35" s="12" t="s">
        <v>1110</v>
      </c>
      <c r="I35" s="12" t="s">
        <v>935</v>
      </c>
      <c r="J35" s="591" t="s">
        <v>936</v>
      </c>
      <c r="K35" s="288"/>
      <c r="L35" s="288"/>
      <c r="M35" s="289"/>
      <c r="N35" s="288"/>
      <c r="O35" s="288"/>
      <c r="P35" s="288"/>
      <c r="Q35" s="268"/>
      <c r="R35" s="268"/>
      <c r="S35" s="268"/>
      <c r="T35" s="11" t="s">
        <v>386</v>
      </c>
      <c r="U35" s="32">
        <v>6</v>
      </c>
      <c r="V35" s="25"/>
      <c r="W35" s="33">
        <v>9</v>
      </c>
      <c r="X35" s="34">
        <f t="shared" si="0"/>
        <v>1.5</v>
      </c>
      <c r="Y35" s="35">
        <f t="shared" si="43"/>
        <v>6154.5</v>
      </c>
      <c r="Z35" s="35">
        <f t="shared" si="2"/>
        <v>1990.5</v>
      </c>
      <c r="AA35" s="222"/>
      <c r="AB35" s="223"/>
      <c r="AC35" s="222"/>
      <c r="AD35" s="223"/>
      <c r="AE35" s="222"/>
      <c r="AF35" s="223"/>
      <c r="AG35" s="222"/>
      <c r="AH35" s="223"/>
      <c r="AI35" s="33">
        <v>6</v>
      </c>
      <c r="AJ35" s="36">
        <f t="shared" ref="AJ35:AJ42" si="45">AI35/W35</f>
        <v>0.66666666666666663</v>
      </c>
      <c r="AK35" s="33">
        <v>6</v>
      </c>
      <c r="AL35" s="36">
        <f>AK35/U35</f>
        <v>1</v>
      </c>
      <c r="AM35" s="31">
        <v>36895</v>
      </c>
      <c r="AN35" s="35">
        <v>32</v>
      </c>
      <c r="AO35" s="37">
        <f t="shared" si="17"/>
        <v>8.6657459311614805E-4</v>
      </c>
      <c r="AP35" s="35">
        <f t="shared" si="44"/>
        <v>36927</v>
      </c>
      <c r="AQ35" s="171">
        <v>54300</v>
      </c>
      <c r="AR35" s="36">
        <f t="shared" ref="AR35:AR52" si="46">AP35/AQ35</f>
        <v>0.68005524861878452</v>
      </c>
      <c r="AS35" s="31">
        <f t="shared" si="30"/>
        <v>36895</v>
      </c>
      <c r="AT35" s="31">
        <f t="shared" si="31"/>
        <v>32</v>
      </c>
      <c r="AU35" s="35">
        <f t="shared" si="32"/>
        <v>36927</v>
      </c>
      <c r="AV35" s="35">
        <v>11915</v>
      </c>
      <c r="AW35" s="36">
        <f t="shared" si="33"/>
        <v>0.32294348827754438</v>
      </c>
      <c r="AX35" s="35">
        <v>28</v>
      </c>
      <c r="AY35" s="36">
        <f t="shared" si="34"/>
        <v>0.875</v>
      </c>
      <c r="AZ35" s="35">
        <f t="shared" si="35"/>
        <v>11943</v>
      </c>
      <c r="BA35" s="36">
        <f t="shared" si="7"/>
        <v>0.32342188642456737</v>
      </c>
      <c r="BB35" s="35">
        <v>136</v>
      </c>
      <c r="BC35" s="36">
        <f t="shared" si="21"/>
        <v>1.1414183801930339E-2</v>
      </c>
      <c r="BD35" s="218"/>
      <c r="BE35" s="218"/>
      <c r="BF35" s="35">
        <f t="shared" si="22"/>
        <v>136</v>
      </c>
      <c r="BG35" s="36">
        <f t="shared" si="8"/>
        <v>1.1387423595411538E-2</v>
      </c>
      <c r="BH35" s="35">
        <v>113</v>
      </c>
      <c r="BI35" s="36">
        <f t="shared" si="36"/>
        <v>0.83088235294117652</v>
      </c>
      <c r="BJ35" s="218"/>
      <c r="BK35" s="223" t="str">
        <f>IF(BD35="","",IF(BD35=0,"",BJ35/BD35))</f>
        <v/>
      </c>
      <c r="BL35" s="35">
        <f t="shared" si="37"/>
        <v>113</v>
      </c>
      <c r="BM35" s="36">
        <f t="shared" si="38"/>
        <v>0.83088235294117652</v>
      </c>
      <c r="BN35" s="35">
        <v>15</v>
      </c>
      <c r="BO35" s="36">
        <f t="shared" si="42"/>
        <v>1.2559658377292139E-3</v>
      </c>
      <c r="BP35" s="35">
        <v>620</v>
      </c>
      <c r="BQ35" s="36">
        <f t="shared" si="40"/>
        <v>5.1913254626140833E-2</v>
      </c>
      <c r="BR35" s="35">
        <f t="shared" si="41"/>
        <v>635</v>
      </c>
      <c r="BS35" s="36">
        <f t="shared" si="14"/>
        <v>5.316922046387005E-2</v>
      </c>
      <c r="BT35" s="33">
        <v>4</v>
      </c>
      <c r="BU35" s="36">
        <f t="shared" ref="BU35:BU43" si="47">BT35/W35</f>
        <v>0.44444444444444442</v>
      </c>
      <c r="BV35" s="33">
        <v>3</v>
      </c>
      <c r="BW35" s="36">
        <f>BV35/U35</f>
        <v>0.5</v>
      </c>
      <c r="BX35" s="244" t="str">
        <f t="shared" si="15"/>
        <v/>
      </c>
    </row>
    <row r="36" spans="1:76" x14ac:dyDescent="0.2">
      <c r="A36" s="10" t="s">
        <v>464</v>
      </c>
      <c r="B36" s="10" t="s">
        <v>369</v>
      </c>
      <c r="C36" s="10" t="s">
        <v>502</v>
      </c>
      <c r="D36" s="10" t="s">
        <v>507</v>
      </c>
      <c r="E36" s="10" t="s">
        <v>504</v>
      </c>
      <c r="F36" s="10" t="s">
        <v>519</v>
      </c>
      <c r="G36" s="10" t="s">
        <v>315</v>
      </c>
      <c r="H36" s="12" t="s">
        <v>1110</v>
      </c>
      <c r="I36" s="12" t="s">
        <v>935</v>
      </c>
      <c r="J36" s="591" t="s">
        <v>936</v>
      </c>
      <c r="K36" s="614"/>
      <c r="L36" s="614"/>
      <c r="M36" s="289"/>
      <c r="N36" s="614"/>
      <c r="O36" s="614"/>
      <c r="P36" s="614"/>
      <c r="Q36" s="612"/>
      <c r="R36" s="612"/>
      <c r="S36" s="612"/>
      <c r="T36" s="11" t="s">
        <v>386</v>
      </c>
      <c r="U36" s="32">
        <v>5</v>
      </c>
      <c r="V36" s="25"/>
      <c r="W36" s="33">
        <v>12</v>
      </c>
      <c r="X36" s="34">
        <f t="shared" si="0"/>
        <v>2.4</v>
      </c>
      <c r="Y36" s="35">
        <f t="shared" si="43"/>
        <v>1271.2</v>
      </c>
      <c r="Z36" s="35">
        <f t="shared" si="2"/>
        <v>771.6</v>
      </c>
      <c r="AA36" s="222"/>
      <c r="AB36" s="223"/>
      <c r="AC36" s="222"/>
      <c r="AD36" s="223"/>
      <c r="AE36" s="222"/>
      <c r="AF36" s="223"/>
      <c r="AG36" s="222"/>
      <c r="AH36" s="223"/>
      <c r="AI36" s="33">
        <v>3</v>
      </c>
      <c r="AJ36" s="36">
        <f t="shared" si="45"/>
        <v>0.25</v>
      </c>
      <c r="AK36" s="219"/>
      <c r="AL36" s="219"/>
      <c r="AM36" s="31">
        <v>6187</v>
      </c>
      <c r="AN36" s="35">
        <v>169</v>
      </c>
      <c r="AO36" s="37">
        <f t="shared" si="17"/>
        <v>2.658904971680302E-2</v>
      </c>
      <c r="AP36" s="35">
        <f t="shared" si="44"/>
        <v>6356</v>
      </c>
      <c r="AQ36" s="171">
        <v>8930</v>
      </c>
      <c r="AR36" s="36">
        <f t="shared" si="46"/>
        <v>0.7117581187010078</v>
      </c>
      <c r="AS36" s="31">
        <f t="shared" si="30"/>
        <v>6187</v>
      </c>
      <c r="AT36" s="31">
        <f t="shared" si="31"/>
        <v>169</v>
      </c>
      <c r="AU36" s="35">
        <f t="shared" si="32"/>
        <v>6356</v>
      </c>
      <c r="AV36" s="35">
        <v>3708</v>
      </c>
      <c r="AW36" s="36">
        <f t="shared" si="33"/>
        <v>0.59932115726523361</v>
      </c>
      <c r="AX36" s="35">
        <v>150</v>
      </c>
      <c r="AY36" s="36">
        <f t="shared" si="34"/>
        <v>0.8875739644970414</v>
      </c>
      <c r="AZ36" s="35">
        <f t="shared" si="35"/>
        <v>3858</v>
      </c>
      <c r="BA36" s="36">
        <f t="shared" si="7"/>
        <v>0.60698552548772811</v>
      </c>
      <c r="BB36" s="35">
        <v>92</v>
      </c>
      <c r="BC36" s="36">
        <f t="shared" si="21"/>
        <v>2.4811218985976269E-2</v>
      </c>
      <c r="BD36" s="33">
        <v>10</v>
      </c>
      <c r="BE36" s="36">
        <f>IF(BD36="","",BD36/AX36)</f>
        <v>6.6666666666666666E-2</v>
      </c>
      <c r="BF36" s="35">
        <f t="shared" si="22"/>
        <v>102</v>
      </c>
      <c r="BG36" s="36">
        <f t="shared" si="8"/>
        <v>2.6438569206842923E-2</v>
      </c>
      <c r="BH36" s="35">
        <v>58</v>
      </c>
      <c r="BI36" s="36">
        <f t="shared" si="36"/>
        <v>0.63043478260869568</v>
      </c>
      <c r="BJ36" s="33">
        <v>5</v>
      </c>
      <c r="BK36" s="36">
        <f>IF(BD36="","",IF(BD36=0,"",BJ36/BD36))</f>
        <v>0.5</v>
      </c>
      <c r="BL36" s="35">
        <f t="shared" si="37"/>
        <v>63</v>
      </c>
      <c r="BM36" s="36">
        <f t="shared" si="38"/>
        <v>0.61764705882352944</v>
      </c>
      <c r="BN36" s="35">
        <v>6</v>
      </c>
      <c r="BO36" s="36">
        <f t="shared" si="42"/>
        <v>1.5552099533437014E-3</v>
      </c>
      <c r="BP36" s="35">
        <v>36</v>
      </c>
      <c r="BQ36" s="36">
        <f t="shared" si="40"/>
        <v>9.3312597200622092E-3</v>
      </c>
      <c r="BR36" s="35">
        <f t="shared" si="41"/>
        <v>42</v>
      </c>
      <c r="BS36" s="36">
        <f t="shared" si="14"/>
        <v>1.088646967340591E-2</v>
      </c>
      <c r="BT36" s="33">
        <v>6</v>
      </c>
      <c r="BU36" s="36">
        <f t="shared" si="47"/>
        <v>0.5</v>
      </c>
      <c r="BV36" s="33">
        <v>3</v>
      </c>
      <c r="BW36" s="36">
        <f>BV36/U36</f>
        <v>0.6</v>
      </c>
      <c r="BX36" s="244" t="str">
        <f t="shared" si="15"/>
        <v/>
      </c>
    </row>
    <row r="37" spans="1:76" x14ac:dyDescent="0.2">
      <c r="A37" s="10" t="s">
        <v>464</v>
      </c>
      <c r="B37" s="10" t="s">
        <v>370</v>
      </c>
      <c r="C37" s="10" t="s">
        <v>502</v>
      </c>
      <c r="D37" s="10" t="s">
        <v>507</v>
      </c>
      <c r="E37" s="10" t="s">
        <v>504</v>
      </c>
      <c r="F37" s="10" t="s">
        <v>519</v>
      </c>
      <c r="G37" s="10" t="s">
        <v>315</v>
      </c>
      <c r="H37" s="12" t="s">
        <v>1110</v>
      </c>
      <c r="I37" s="12" t="s">
        <v>935</v>
      </c>
      <c r="J37" s="591" t="s">
        <v>936</v>
      </c>
      <c r="K37" s="288"/>
      <c r="L37" s="288"/>
      <c r="M37" s="289"/>
      <c r="N37" s="288"/>
      <c r="O37" s="288"/>
      <c r="P37" s="288"/>
      <c r="Q37" s="268"/>
      <c r="R37" s="268"/>
      <c r="S37" s="268"/>
      <c r="T37" s="11" t="s">
        <v>386</v>
      </c>
      <c r="U37" s="32">
        <v>6</v>
      </c>
      <c r="V37" s="25"/>
      <c r="W37" s="33">
        <v>18</v>
      </c>
      <c r="X37" s="34">
        <f t="shared" si="0"/>
        <v>3</v>
      </c>
      <c r="Y37" s="35">
        <f t="shared" si="43"/>
        <v>5732.5</v>
      </c>
      <c r="Z37" s="35">
        <f t="shared" si="2"/>
        <v>2112.6666666666665</v>
      </c>
      <c r="AA37" s="222"/>
      <c r="AB37" s="223"/>
      <c r="AC37" s="222"/>
      <c r="AD37" s="223"/>
      <c r="AE37" s="222"/>
      <c r="AF37" s="223"/>
      <c r="AG37" s="222"/>
      <c r="AH37" s="223"/>
      <c r="AI37" s="33">
        <v>6</v>
      </c>
      <c r="AJ37" s="36">
        <f t="shared" si="45"/>
        <v>0.33333333333333331</v>
      </c>
      <c r="AK37" s="33">
        <v>3</v>
      </c>
      <c r="AL37" s="36">
        <f>AK37/U37</f>
        <v>0.5</v>
      </c>
      <c r="AM37" s="31">
        <v>34325</v>
      </c>
      <c r="AN37" s="35">
        <v>70</v>
      </c>
      <c r="AO37" s="37">
        <f t="shared" si="17"/>
        <v>2.0351795319087079E-3</v>
      </c>
      <c r="AP37" s="35">
        <f t="shared" si="44"/>
        <v>34395</v>
      </c>
      <c r="AQ37" s="171">
        <v>52200</v>
      </c>
      <c r="AR37" s="36">
        <f t="shared" si="46"/>
        <v>0.65890804597701147</v>
      </c>
      <c r="AS37" s="31">
        <f t="shared" si="30"/>
        <v>34325</v>
      </c>
      <c r="AT37" s="31">
        <f t="shared" si="31"/>
        <v>70</v>
      </c>
      <c r="AU37" s="35">
        <f t="shared" si="32"/>
        <v>34395</v>
      </c>
      <c r="AV37" s="35">
        <v>12616</v>
      </c>
      <c r="AW37" s="36">
        <f t="shared" si="33"/>
        <v>0.36754552075746538</v>
      </c>
      <c r="AX37" s="35">
        <v>60</v>
      </c>
      <c r="AY37" s="36">
        <f t="shared" si="34"/>
        <v>0.8571428571428571</v>
      </c>
      <c r="AZ37" s="35">
        <f t="shared" si="35"/>
        <v>12676</v>
      </c>
      <c r="BA37" s="36">
        <f t="shared" si="7"/>
        <v>0.368541939235354</v>
      </c>
      <c r="BB37" s="35">
        <v>141</v>
      </c>
      <c r="BC37" s="36">
        <f t="shared" si="21"/>
        <v>1.1176284083703233E-2</v>
      </c>
      <c r="BD37" s="33">
        <v>2</v>
      </c>
      <c r="BE37" s="36">
        <f>IF(BD37="","",BD37/AX37)</f>
        <v>3.3333333333333333E-2</v>
      </c>
      <c r="BF37" s="35">
        <f t="shared" si="22"/>
        <v>143</v>
      </c>
      <c r="BG37" s="36">
        <f t="shared" si="8"/>
        <v>1.1281161249605555E-2</v>
      </c>
      <c r="BH37" s="35">
        <v>115</v>
      </c>
      <c r="BI37" s="36">
        <f t="shared" si="36"/>
        <v>0.81560283687943258</v>
      </c>
      <c r="BJ37" s="33">
        <v>1</v>
      </c>
      <c r="BK37" s="36">
        <f>IF(BD37="","",IF(BD37=0,"",BJ37/BD37))</f>
        <v>0.5</v>
      </c>
      <c r="BL37" s="35">
        <f t="shared" si="37"/>
        <v>116</v>
      </c>
      <c r="BM37" s="36">
        <f t="shared" si="38"/>
        <v>0.81118881118881114</v>
      </c>
      <c r="BN37" s="35">
        <v>81</v>
      </c>
      <c r="BO37" s="36">
        <f t="shared" si="42"/>
        <v>6.3900284001262228E-3</v>
      </c>
      <c r="BP37" s="35">
        <v>453</v>
      </c>
      <c r="BQ37" s="36">
        <f t="shared" si="40"/>
        <v>3.573682549700221E-2</v>
      </c>
      <c r="BR37" s="35">
        <f t="shared" si="41"/>
        <v>534</v>
      </c>
      <c r="BS37" s="36">
        <f t="shared" si="14"/>
        <v>4.2126853897128433E-2</v>
      </c>
      <c r="BT37" s="33">
        <v>8</v>
      </c>
      <c r="BU37" s="36">
        <f t="shared" si="47"/>
        <v>0.44444444444444442</v>
      </c>
      <c r="BV37" s="33">
        <v>3</v>
      </c>
      <c r="BW37" s="36">
        <f>BV37/U37</f>
        <v>0.5</v>
      </c>
      <c r="BX37" s="244" t="str">
        <f t="shared" si="15"/>
        <v/>
      </c>
    </row>
    <row r="38" spans="1:76" x14ac:dyDescent="0.2">
      <c r="A38" s="10" t="s">
        <v>464</v>
      </c>
      <c r="B38" s="10" t="s">
        <v>371</v>
      </c>
      <c r="C38" s="10" t="s">
        <v>502</v>
      </c>
      <c r="D38" s="10" t="s">
        <v>507</v>
      </c>
      <c r="E38" s="10" t="s">
        <v>504</v>
      </c>
      <c r="F38" s="10" t="s">
        <v>519</v>
      </c>
      <c r="G38" s="10" t="s">
        <v>315</v>
      </c>
      <c r="H38" s="12" t="s">
        <v>1110</v>
      </c>
      <c r="I38" s="12" t="s">
        <v>935</v>
      </c>
      <c r="J38" s="591" t="s">
        <v>936</v>
      </c>
      <c r="K38" s="288"/>
      <c r="L38" s="288"/>
      <c r="M38" s="289"/>
      <c r="N38" s="288"/>
      <c r="O38" s="288"/>
      <c r="P38" s="288"/>
      <c r="Q38" s="268"/>
      <c r="R38" s="268"/>
      <c r="S38" s="268"/>
      <c r="T38" s="11" t="s">
        <v>386</v>
      </c>
      <c r="U38" s="32">
        <v>7</v>
      </c>
      <c r="V38" s="25"/>
      <c r="W38" s="33">
        <v>20</v>
      </c>
      <c r="X38" s="34">
        <f t="shared" si="0"/>
        <v>2.8571428571428572</v>
      </c>
      <c r="Y38" s="35">
        <f t="shared" si="43"/>
        <v>6704.4285714285716</v>
      </c>
      <c r="Z38" s="35">
        <f t="shared" si="2"/>
        <v>2348.4285714285716</v>
      </c>
      <c r="AA38" s="222"/>
      <c r="AB38" s="223"/>
      <c r="AC38" s="222"/>
      <c r="AD38" s="223"/>
      <c r="AE38" s="222"/>
      <c r="AF38" s="223"/>
      <c r="AG38" s="222"/>
      <c r="AH38" s="223"/>
      <c r="AI38" s="33">
        <v>6</v>
      </c>
      <c r="AJ38" s="36">
        <f t="shared" si="45"/>
        <v>0.3</v>
      </c>
      <c r="AK38" s="33">
        <v>5</v>
      </c>
      <c r="AL38" s="36">
        <f>AK38/U38</f>
        <v>0.7142857142857143</v>
      </c>
      <c r="AM38" s="31">
        <v>46735</v>
      </c>
      <c r="AN38" s="35">
        <v>196</v>
      </c>
      <c r="AO38" s="37">
        <f t="shared" si="17"/>
        <v>4.1763439943747205E-3</v>
      </c>
      <c r="AP38" s="35">
        <f t="shared" si="44"/>
        <v>46931</v>
      </c>
      <c r="AQ38" s="171">
        <v>73900</v>
      </c>
      <c r="AR38" s="36">
        <f t="shared" si="46"/>
        <v>0.63506089309878211</v>
      </c>
      <c r="AS38" s="31">
        <f t="shared" si="30"/>
        <v>46735</v>
      </c>
      <c r="AT38" s="31">
        <f t="shared" si="31"/>
        <v>196</v>
      </c>
      <c r="AU38" s="35">
        <f t="shared" si="32"/>
        <v>46931</v>
      </c>
      <c r="AV38" s="35">
        <v>16278</v>
      </c>
      <c r="AW38" s="36">
        <f t="shared" si="33"/>
        <v>0.34830426874933135</v>
      </c>
      <c r="AX38" s="35">
        <v>161</v>
      </c>
      <c r="AY38" s="36">
        <f t="shared" si="34"/>
        <v>0.8214285714285714</v>
      </c>
      <c r="AZ38" s="35">
        <f t="shared" si="35"/>
        <v>16439</v>
      </c>
      <c r="BA38" s="36">
        <f t="shared" si="7"/>
        <v>0.3502801985894185</v>
      </c>
      <c r="BB38" s="35">
        <v>315</v>
      </c>
      <c r="BC38" s="36">
        <f t="shared" si="21"/>
        <v>1.9351271654994472E-2</v>
      </c>
      <c r="BD38" s="33">
        <v>10</v>
      </c>
      <c r="BE38" s="36">
        <f>IF(BD38="","",BD38/AX38)</f>
        <v>6.2111801242236024E-2</v>
      </c>
      <c r="BF38" s="35">
        <f t="shared" si="22"/>
        <v>325</v>
      </c>
      <c r="BG38" s="36">
        <f t="shared" si="8"/>
        <v>1.9770059006022266E-2</v>
      </c>
      <c r="BH38" s="35">
        <v>239</v>
      </c>
      <c r="BI38" s="36">
        <f t="shared" si="36"/>
        <v>0.7587301587301587</v>
      </c>
      <c r="BJ38" s="33">
        <v>3</v>
      </c>
      <c r="BK38" s="36">
        <f>IF(BD38="","",IF(BD38=0,"",BJ38/BD38))</f>
        <v>0.3</v>
      </c>
      <c r="BL38" s="35">
        <f t="shared" si="37"/>
        <v>242</v>
      </c>
      <c r="BM38" s="36">
        <f t="shared" si="38"/>
        <v>0.74461538461538457</v>
      </c>
      <c r="BN38" s="35">
        <v>63</v>
      </c>
      <c r="BO38" s="36">
        <f t="shared" si="42"/>
        <v>3.8323498996289313E-3</v>
      </c>
      <c r="BP38" s="35">
        <v>1104</v>
      </c>
      <c r="BQ38" s="36">
        <f t="shared" si="40"/>
        <v>6.7157369669687939E-2</v>
      </c>
      <c r="BR38" s="35">
        <f t="shared" si="41"/>
        <v>1167</v>
      </c>
      <c r="BS38" s="36">
        <f t="shared" si="14"/>
        <v>7.0989719569316864E-2</v>
      </c>
      <c r="BT38" s="33">
        <v>6</v>
      </c>
      <c r="BU38" s="36">
        <f t="shared" si="47"/>
        <v>0.3</v>
      </c>
      <c r="BV38" s="33">
        <v>2</v>
      </c>
      <c r="BW38" s="36">
        <f>BV38/U38</f>
        <v>0.2857142857142857</v>
      </c>
      <c r="BX38" s="244" t="str">
        <f t="shared" si="15"/>
        <v/>
      </c>
    </row>
    <row r="39" spans="1:76" x14ac:dyDescent="0.2">
      <c r="A39" s="10" t="s">
        <v>464</v>
      </c>
      <c r="B39" s="10" t="s">
        <v>372</v>
      </c>
      <c r="C39" s="10" t="s">
        <v>502</v>
      </c>
      <c r="D39" s="10" t="s">
        <v>507</v>
      </c>
      <c r="E39" s="10" t="s">
        <v>504</v>
      </c>
      <c r="F39" s="10" t="s">
        <v>519</v>
      </c>
      <c r="G39" s="10" t="s">
        <v>315</v>
      </c>
      <c r="H39" s="12" t="s">
        <v>1110</v>
      </c>
      <c r="I39" s="12" t="s">
        <v>935</v>
      </c>
      <c r="J39" s="591" t="s">
        <v>936</v>
      </c>
      <c r="K39" s="614"/>
      <c r="L39" s="614"/>
      <c r="M39" s="289"/>
      <c r="N39" s="614"/>
      <c r="O39" s="614"/>
      <c r="P39" s="614"/>
      <c r="Q39" s="612"/>
      <c r="R39" s="612"/>
      <c r="S39" s="612"/>
      <c r="T39" s="11" t="s">
        <v>386</v>
      </c>
      <c r="U39" s="32">
        <v>7</v>
      </c>
      <c r="V39" s="25"/>
      <c r="W39" s="33">
        <v>32</v>
      </c>
      <c r="X39" s="34">
        <f t="shared" si="0"/>
        <v>4.5714285714285712</v>
      </c>
      <c r="Y39" s="35">
        <f t="shared" si="43"/>
        <v>7389.4285714285716</v>
      </c>
      <c r="Z39" s="35">
        <f t="shared" si="2"/>
        <v>2514.4285714285716</v>
      </c>
      <c r="AA39" s="222"/>
      <c r="AB39" s="223"/>
      <c r="AC39" s="222"/>
      <c r="AD39" s="223"/>
      <c r="AE39" s="222"/>
      <c r="AF39" s="223"/>
      <c r="AG39" s="222"/>
      <c r="AH39" s="223"/>
      <c r="AI39" s="33">
        <v>7</v>
      </c>
      <c r="AJ39" s="36">
        <f t="shared" si="45"/>
        <v>0.21875</v>
      </c>
      <c r="AK39" s="33">
        <v>3</v>
      </c>
      <c r="AL39" s="36">
        <f>AK39/U39</f>
        <v>0.42857142857142855</v>
      </c>
      <c r="AM39" s="31">
        <v>51675</v>
      </c>
      <c r="AN39" s="35">
        <v>51</v>
      </c>
      <c r="AO39" s="37">
        <f t="shared" si="17"/>
        <v>9.8596450527781002E-4</v>
      </c>
      <c r="AP39" s="35">
        <f t="shared" si="44"/>
        <v>51726</v>
      </c>
      <c r="AQ39" s="171">
        <v>80300</v>
      </c>
      <c r="AR39" s="36">
        <f t="shared" si="46"/>
        <v>0.64415940224159407</v>
      </c>
      <c r="AS39" s="31">
        <f t="shared" si="30"/>
        <v>51675</v>
      </c>
      <c r="AT39" s="31">
        <f t="shared" si="31"/>
        <v>51</v>
      </c>
      <c r="AU39" s="35">
        <f t="shared" si="32"/>
        <v>51726</v>
      </c>
      <c r="AV39" s="35">
        <v>17559</v>
      </c>
      <c r="AW39" s="36">
        <f t="shared" si="33"/>
        <v>0.33979680696661829</v>
      </c>
      <c r="AX39" s="35">
        <v>42</v>
      </c>
      <c r="AY39" s="36">
        <f t="shared" si="34"/>
        <v>0.82352941176470584</v>
      </c>
      <c r="AZ39" s="35">
        <f t="shared" si="35"/>
        <v>17601</v>
      </c>
      <c r="BA39" s="36">
        <f t="shared" si="7"/>
        <v>0.34027375014499478</v>
      </c>
      <c r="BB39" s="35">
        <v>162</v>
      </c>
      <c r="BC39" s="36">
        <f t="shared" si="21"/>
        <v>9.226037929267043E-3</v>
      </c>
      <c r="BD39" s="218"/>
      <c r="BE39" s="230"/>
      <c r="BF39" s="35">
        <f t="shared" si="22"/>
        <v>162</v>
      </c>
      <c r="BG39" s="36">
        <f t="shared" si="8"/>
        <v>9.2040224987216639E-3</v>
      </c>
      <c r="BH39" s="35">
        <v>120</v>
      </c>
      <c r="BI39" s="36">
        <f t="shared" si="36"/>
        <v>0.7407407407407407</v>
      </c>
      <c r="BJ39" s="218"/>
      <c r="BK39" s="230"/>
      <c r="BL39" s="35">
        <f t="shared" si="37"/>
        <v>120</v>
      </c>
      <c r="BM39" s="36">
        <f t="shared" si="38"/>
        <v>0.7407407407407407</v>
      </c>
      <c r="BN39" s="35">
        <v>172</v>
      </c>
      <c r="BO39" s="36">
        <f t="shared" si="42"/>
        <v>9.7721720356797916E-3</v>
      </c>
      <c r="BP39" s="35">
        <v>623</v>
      </c>
      <c r="BQ39" s="36">
        <f t="shared" si="40"/>
        <v>3.5395716152491333E-2</v>
      </c>
      <c r="BR39" s="35">
        <f t="shared" si="41"/>
        <v>795</v>
      </c>
      <c r="BS39" s="36">
        <f t="shared" si="14"/>
        <v>4.5167888188171128E-2</v>
      </c>
      <c r="BT39" s="33">
        <v>13</v>
      </c>
      <c r="BU39" s="36">
        <f t="shared" si="47"/>
        <v>0.40625</v>
      </c>
      <c r="BV39" s="33">
        <v>4</v>
      </c>
      <c r="BW39" s="36">
        <f>BV39/U39</f>
        <v>0.5714285714285714</v>
      </c>
      <c r="BX39" s="244" t="str">
        <f t="shared" si="15"/>
        <v/>
      </c>
    </row>
    <row r="40" spans="1:76" x14ac:dyDescent="0.2">
      <c r="A40" s="10" t="s">
        <v>464</v>
      </c>
      <c r="B40" s="10" t="s">
        <v>466</v>
      </c>
      <c r="C40" s="10" t="s">
        <v>373</v>
      </c>
      <c r="D40" s="10" t="s">
        <v>527</v>
      </c>
      <c r="E40" s="10" t="s">
        <v>504</v>
      </c>
      <c r="F40" s="10" t="s">
        <v>519</v>
      </c>
      <c r="G40" s="10" t="s">
        <v>315</v>
      </c>
      <c r="H40" s="12" t="s">
        <v>1110</v>
      </c>
      <c r="I40" s="12" t="s">
        <v>935</v>
      </c>
      <c r="J40" s="591" t="s">
        <v>936</v>
      </c>
      <c r="K40" s="614"/>
      <c r="L40" s="614"/>
      <c r="M40" s="289"/>
      <c r="N40" s="614"/>
      <c r="O40" s="614"/>
      <c r="P40" s="614"/>
      <c r="Q40" s="612"/>
      <c r="R40" s="612"/>
      <c r="S40" s="612"/>
      <c r="T40" s="11" t="s">
        <v>386</v>
      </c>
      <c r="U40" s="32">
        <v>2</v>
      </c>
      <c r="V40" s="25"/>
      <c r="W40" s="33">
        <v>8</v>
      </c>
      <c r="X40" s="34">
        <f t="shared" si="0"/>
        <v>4</v>
      </c>
      <c r="Y40" s="35">
        <f t="shared" si="43"/>
        <v>52197.5</v>
      </c>
      <c r="Z40" s="35">
        <f t="shared" si="2"/>
        <v>18943.5</v>
      </c>
      <c r="AA40" s="33">
        <v>1</v>
      </c>
      <c r="AB40" s="36">
        <f t="shared" ref="AB40:AB51" si="48">AA40/W40</f>
        <v>0.125</v>
      </c>
      <c r="AC40" s="222"/>
      <c r="AD40" s="223"/>
      <c r="AE40" s="33">
        <v>1</v>
      </c>
      <c r="AF40" s="36">
        <f t="shared" ref="AF40:AF51" si="49">AE40/U40</f>
        <v>0.5</v>
      </c>
      <c r="AG40" s="33">
        <f t="shared" ref="AG40:AG51" si="50">AE40</f>
        <v>1</v>
      </c>
      <c r="AH40" s="223"/>
      <c r="AI40" s="33">
        <v>3</v>
      </c>
      <c r="AJ40" s="36">
        <f t="shared" si="45"/>
        <v>0.375</v>
      </c>
      <c r="AK40" s="33">
        <v>1</v>
      </c>
      <c r="AL40" s="36">
        <f>AK40/U40</f>
        <v>0.5</v>
      </c>
      <c r="AM40" s="31">
        <v>104366</v>
      </c>
      <c r="AN40" s="35">
        <v>29</v>
      </c>
      <c r="AO40" s="37">
        <f t="shared" si="17"/>
        <v>2.7779108194836915E-4</v>
      </c>
      <c r="AP40" s="35">
        <f t="shared" si="44"/>
        <v>104395</v>
      </c>
      <c r="AQ40" s="166">
        <v>143499</v>
      </c>
      <c r="AR40" s="36">
        <f t="shared" si="46"/>
        <v>0.72749635885964359</v>
      </c>
      <c r="AS40" s="31">
        <f t="shared" si="30"/>
        <v>104366</v>
      </c>
      <c r="AT40" s="31">
        <f t="shared" si="31"/>
        <v>29</v>
      </c>
      <c r="AU40" s="35">
        <f t="shared" si="32"/>
        <v>104395</v>
      </c>
      <c r="AV40" s="35">
        <v>37860</v>
      </c>
      <c r="AW40" s="36">
        <f t="shared" si="33"/>
        <v>0.36276181898319376</v>
      </c>
      <c r="AX40" s="35">
        <v>27</v>
      </c>
      <c r="AY40" s="36">
        <f t="shared" si="34"/>
        <v>0.93103448275862066</v>
      </c>
      <c r="AZ40" s="35">
        <f t="shared" si="35"/>
        <v>37887</v>
      </c>
      <c r="BA40" s="36">
        <f t="shared" si="7"/>
        <v>0.36291968006130559</v>
      </c>
      <c r="BB40" s="35">
        <v>324</v>
      </c>
      <c r="BC40" s="36">
        <f t="shared" si="21"/>
        <v>8.5578446909667198E-3</v>
      </c>
      <c r="BD40" s="33">
        <v>2</v>
      </c>
      <c r="BE40" s="36">
        <f>IF(BD40="","",BD40/AX40)</f>
        <v>7.407407407407407E-2</v>
      </c>
      <c r="BF40" s="35">
        <f t="shared" si="22"/>
        <v>326</v>
      </c>
      <c r="BG40" s="36">
        <f t="shared" si="8"/>
        <v>8.604534536912397E-3</v>
      </c>
      <c r="BH40" s="35">
        <v>266</v>
      </c>
      <c r="BI40" s="36">
        <f t="shared" si="36"/>
        <v>0.82098765432098764</v>
      </c>
      <c r="BJ40" s="33">
        <v>2</v>
      </c>
      <c r="BK40" s="36">
        <f>IF(BD40="","",IF(BD40=0,"",BJ40/BD40))</f>
        <v>1</v>
      </c>
      <c r="BL40" s="35">
        <f t="shared" si="37"/>
        <v>268</v>
      </c>
      <c r="BM40" s="36">
        <f t="shared" si="38"/>
        <v>0.82208588957055218</v>
      </c>
      <c r="BN40" s="35">
        <v>68</v>
      </c>
      <c r="BO40" s="36">
        <f t="shared" si="42"/>
        <v>1.794810885000132E-3</v>
      </c>
      <c r="BP40" s="35">
        <v>2647</v>
      </c>
      <c r="BQ40" s="36">
        <f t="shared" si="40"/>
        <v>6.9865653126402194E-2</v>
      </c>
      <c r="BR40" s="35">
        <f t="shared" si="41"/>
        <v>2715</v>
      </c>
      <c r="BS40" s="36">
        <f t="shared" si="14"/>
        <v>7.1660464011402331E-2</v>
      </c>
      <c r="BT40" s="33">
        <v>4</v>
      </c>
      <c r="BU40" s="36">
        <f t="shared" si="47"/>
        <v>0.5</v>
      </c>
      <c r="BV40" s="33">
        <v>0</v>
      </c>
      <c r="BW40" s="255"/>
      <c r="BX40" s="244" t="str">
        <f t="shared" si="15"/>
        <v/>
      </c>
    </row>
    <row r="41" spans="1:76" x14ac:dyDescent="0.2">
      <c r="A41" s="10" t="s">
        <v>464</v>
      </c>
      <c r="B41" s="10" t="s">
        <v>466</v>
      </c>
      <c r="C41" s="10" t="s">
        <v>374</v>
      </c>
      <c r="D41" s="10" t="s">
        <v>527</v>
      </c>
      <c r="E41" s="10" t="s">
        <v>504</v>
      </c>
      <c r="F41" s="10" t="s">
        <v>519</v>
      </c>
      <c r="G41" s="10" t="s">
        <v>315</v>
      </c>
      <c r="H41" s="12" t="s">
        <v>1110</v>
      </c>
      <c r="I41" s="12" t="s">
        <v>935</v>
      </c>
      <c r="J41" s="591" t="s">
        <v>936</v>
      </c>
      <c r="K41" s="614"/>
      <c r="L41" s="614"/>
      <c r="M41" s="289"/>
      <c r="N41" s="614"/>
      <c r="O41" s="614"/>
      <c r="P41" s="614"/>
      <c r="Q41" s="612"/>
      <c r="R41" s="612"/>
      <c r="S41" s="612"/>
      <c r="T41" s="11" t="s">
        <v>386</v>
      </c>
      <c r="U41" s="32">
        <v>2</v>
      </c>
      <c r="V41" s="25"/>
      <c r="W41" s="33">
        <v>6</v>
      </c>
      <c r="X41" s="34">
        <f t="shared" si="0"/>
        <v>3</v>
      </c>
      <c r="Y41" s="35">
        <f t="shared" si="43"/>
        <v>53321.5</v>
      </c>
      <c r="Z41" s="35">
        <f t="shared" si="2"/>
        <v>18754</v>
      </c>
      <c r="AA41" s="33">
        <v>1</v>
      </c>
      <c r="AB41" s="36">
        <f t="shared" si="48"/>
        <v>0.16666666666666666</v>
      </c>
      <c r="AC41" s="222"/>
      <c r="AD41" s="223"/>
      <c r="AE41" s="33">
        <v>1</v>
      </c>
      <c r="AF41" s="36">
        <f t="shared" si="49"/>
        <v>0.5</v>
      </c>
      <c r="AG41" s="33">
        <f t="shared" si="50"/>
        <v>1</v>
      </c>
      <c r="AH41" s="223"/>
      <c r="AI41" s="33">
        <v>2</v>
      </c>
      <c r="AJ41" s="36">
        <f t="shared" si="45"/>
        <v>0.33333333333333331</v>
      </c>
      <c r="AK41" s="219"/>
      <c r="AL41" s="219"/>
      <c r="AM41" s="31">
        <v>106605</v>
      </c>
      <c r="AN41" s="35">
        <v>38</v>
      </c>
      <c r="AO41" s="37">
        <f t="shared" si="17"/>
        <v>3.5632906051030072E-4</v>
      </c>
      <c r="AP41" s="35">
        <f t="shared" si="44"/>
        <v>106643</v>
      </c>
      <c r="AQ41" s="166">
        <v>147633</v>
      </c>
      <c r="AR41" s="36">
        <f t="shared" si="46"/>
        <v>0.72235204866120717</v>
      </c>
      <c r="AS41" s="31">
        <f t="shared" si="30"/>
        <v>106605</v>
      </c>
      <c r="AT41" s="31">
        <f t="shared" si="31"/>
        <v>38</v>
      </c>
      <c r="AU41" s="35">
        <f t="shared" si="32"/>
        <v>106643</v>
      </c>
      <c r="AV41" s="35">
        <v>37477</v>
      </c>
      <c r="AW41" s="36">
        <f t="shared" si="33"/>
        <v>0.35155011491018245</v>
      </c>
      <c r="AX41" s="35">
        <v>31</v>
      </c>
      <c r="AY41" s="36">
        <f t="shared" si="34"/>
        <v>0.81578947368421051</v>
      </c>
      <c r="AZ41" s="35">
        <f t="shared" si="35"/>
        <v>37508</v>
      </c>
      <c r="BA41" s="36">
        <f t="shared" si="7"/>
        <v>0.35171553688474633</v>
      </c>
      <c r="BB41" s="35">
        <v>432</v>
      </c>
      <c r="BC41" s="36">
        <f t="shared" si="21"/>
        <v>1.1527069936227553E-2</v>
      </c>
      <c r="BD41" s="33">
        <v>2</v>
      </c>
      <c r="BE41" s="36">
        <f>IF(BD41="","",BD41/AX41)</f>
        <v>6.4516129032258063E-2</v>
      </c>
      <c r="BF41" s="35">
        <f t="shared" si="22"/>
        <v>434</v>
      </c>
      <c r="BG41" s="36">
        <f t="shared" si="8"/>
        <v>1.1570864882158473E-2</v>
      </c>
      <c r="BH41" s="35">
        <v>330</v>
      </c>
      <c r="BI41" s="36">
        <f t="shared" si="36"/>
        <v>0.76388888888888884</v>
      </c>
      <c r="BJ41" s="33">
        <v>1</v>
      </c>
      <c r="BK41" s="36">
        <f>IF(BD41="","",IF(BD41=0,"",BJ41/BD41))</f>
        <v>0.5</v>
      </c>
      <c r="BL41" s="35">
        <f t="shared" si="37"/>
        <v>331</v>
      </c>
      <c r="BM41" s="36">
        <f t="shared" si="38"/>
        <v>0.76267281105990781</v>
      </c>
      <c r="BN41" s="35">
        <v>35</v>
      </c>
      <c r="BO41" s="36">
        <f t="shared" si="42"/>
        <v>9.3313426469019941E-4</v>
      </c>
      <c r="BP41" s="35">
        <v>1902</v>
      </c>
      <c r="BQ41" s="36">
        <f t="shared" si="40"/>
        <v>5.0709182041164549E-2</v>
      </c>
      <c r="BR41" s="35">
        <f t="shared" si="41"/>
        <v>1937</v>
      </c>
      <c r="BS41" s="36">
        <f t="shared" si="14"/>
        <v>5.1642316305854752E-2</v>
      </c>
      <c r="BT41" s="33">
        <v>3</v>
      </c>
      <c r="BU41" s="36">
        <f t="shared" si="47"/>
        <v>0.5</v>
      </c>
      <c r="BV41" s="33">
        <v>2</v>
      </c>
      <c r="BW41" s="36">
        <f>BV41/U41</f>
        <v>1</v>
      </c>
      <c r="BX41" s="244" t="str">
        <f t="shared" si="15"/>
        <v/>
      </c>
    </row>
    <row r="42" spans="1:76" x14ac:dyDescent="0.2">
      <c r="A42" s="10" t="s">
        <v>464</v>
      </c>
      <c r="B42" s="10" t="s">
        <v>466</v>
      </c>
      <c r="C42" s="10" t="s">
        <v>375</v>
      </c>
      <c r="D42" s="10" t="s">
        <v>527</v>
      </c>
      <c r="E42" s="10" t="s">
        <v>504</v>
      </c>
      <c r="F42" s="10" t="s">
        <v>519</v>
      </c>
      <c r="G42" s="10" t="s">
        <v>315</v>
      </c>
      <c r="H42" s="12" t="s">
        <v>1110</v>
      </c>
      <c r="I42" s="12" t="s">
        <v>935</v>
      </c>
      <c r="J42" s="1" t="s">
        <v>936</v>
      </c>
      <c r="K42" s="288"/>
      <c r="L42" s="288"/>
      <c r="M42" s="289"/>
      <c r="N42" s="288"/>
      <c r="O42" s="288"/>
      <c r="P42" s="288"/>
      <c r="Q42" s="268"/>
      <c r="R42" s="268"/>
      <c r="S42" s="268"/>
      <c r="T42" s="11" t="s">
        <v>386</v>
      </c>
      <c r="U42" s="32">
        <v>1</v>
      </c>
      <c r="V42" s="25"/>
      <c r="W42" s="33">
        <v>3</v>
      </c>
      <c r="X42" s="34">
        <f t="shared" si="0"/>
        <v>3</v>
      </c>
      <c r="Y42" s="35">
        <f t="shared" si="43"/>
        <v>46059</v>
      </c>
      <c r="Z42" s="35">
        <f t="shared" si="2"/>
        <v>17043</v>
      </c>
      <c r="AA42" s="33">
        <v>0</v>
      </c>
      <c r="AB42" s="36">
        <f t="shared" si="48"/>
        <v>0</v>
      </c>
      <c r="AC42" s="222"/>
      <c r="AD42" s="223"/>
      <c r="AE42" s="33">
        <v>0</v>
      </c>
      <c r="AF42" s="36">
        <f t="shared" si="49"/>
        <v>0</v>
      </c>
      <c r="AG42" s="33">
        <f t="shared" si="50"/>
        <v>0</v>
      </c>
      <c r="AH42" s="223"/>
      <c r="AI42" s="33">
        <v>1</v>
      </c>
      <c r="AJ42" s="36">
        <f t="shared" si="45"/>
        <v>0.33333333333333331</v>
      </c>
      <c r="AK42" s="33">
        <v>1</v>
      </c>
      <c r="AL42" s="36">
        <f>AK42/U42</f>
        <v>1</v>
      </c>
      <c r="AM42" s="31">
        <v>46033</v>
      </c>
      <c r="AN42" s="35">
        <v>26</v>
      </c>
      <c r="AO42" s="37">
        <f t="shared" si="17"/>
        <v>5.6449336720293538E-4</v>
      </c>
      <c r="AP42" s="35">
        <f t="shared" si="44"/>
        <v>46059</v>
      </c>
      <c r="AQ42" s="166">
        <v>65319</v>
      </c>
      <c r="AR42" s="36">
        <f t="shared" si="46"/>
        <v>0.70513939282597715</v>
      </c>
      <c r="AS42" s="31">
        <f t="shared" si="30"/>
        <v>46033</v>
      </c>
      <c r="AT42" s="31">
        <f t="shared" si="31"/>
        <v>26</v>
      </c>
      <c r="AU42" s="35">
        <f t="shared" si="32"/>
        <v>46059</v>
      </c>
      <c r="AV42" s="35">
        <v>17018</v>
      </c>
      <c r="AW42" s="36">
        <f t="shared" si="33"/>
        <v>0.36969130840918474</v>
      </c>
      <c r="AX42" s="35">
        <v>25</v>
      </c>
      <c r="AY42" s="36">
        <f t="shared" si="34"/>
        <v>0.96153846153846156</v>
      </c>
      <c r="AZ42" s="35">
        <f t="shared" si="35"/>
        <v>17043</v>
      </c>
      <c r="BA42" s="36">
        <f t="shared" si="7"/>
        <v>0.37002540220152413</v>
      </c>
      <c r="BB42" s="35">
        <v>87</v>
      </c>
      <c r="BC42" s="36">
        <f t="shared" si="21"/>
        <v>5.112234105065225E-3</v>
      </c>
      <c r="BD42" s="33">
        <v>2</v>
      </c>
      <c r="BE42" s="36">
        <f>IF(BD42="","",BD42/AX42)</f>
        <v>0.08</v>
      </c>
      <c r="BF42" s="35">
        <f t="shared" si="22"/>
        <v>89</v>
      </c>
      <c r="BG42" s="36">
        <f t="shared" si="8"/>
        <v>5.2220853136184945E-3</v>
      </c>
      <c r="BH42" s="35">
        <v>57</v>
      </c>
      <c r="BI42" s="36">
        <f t="shared" si="36"/>
        <v>0.65517241379310343</v>
      </c>
      <c r="BJ42" s="33">
        <v>1</v>
      </c>
      <c r="BK42" s="36">
        <f>IF(BD42="","",IF(BD42=0,"",BJ42/BD42))</f>
        <v>0.5</v>
      </c>
      <c r="BL42" s="35">
        <f t="shared" si="37"/>
        <v>58</v>
      </c>
      <c r="BM42" s="36">
        <f t="shared" si="38"/>
        <v>0.651685393258427</v>
      </c>
      <c r="BN42" s="35">
        <v>20</v>
      </c>
      <c r="BO42" s="36">
        <f t="shared" si="42"/>
        <v>1.1735023176670774E-3</v>
      </c>
      <c r="BP42" s="35">
        <v>823</v>
      </c>
      <c r="BQ42" s="36">
        <f t="shared" si="40"/>
        <v>4.8289620372000235E-2</v>
      </c>
      <c r="BR42" s="35">
        <f t="shared" si="41"/>
        <v>843</v>
      </c>
      <c r="BS42" s="36">
        <f t="shared" si="14"/>
        <v>4.9463122689667315E-2</v>
      </c>
      <c r="BT42" s="33">
        <v>2</v>
      </c>
      <c r="BU42" s="36">
        <f t="shared" si="47"/>
        <v>0.66666666666666663</v>
      </c>
      <c r="BV42" s="33">
        <v>0</v>
      </c>
      <c r="BW42" s="219"/>
      <c r="BX42" s="244" t="str">
        <f t="shared" si="15"/>
        <v/>
      </c>
    </row>
    <row r="43" spans="1:76" x14ac:dyDescent="0.2">
      <c r="A43" s="10" t="s">
        <v>464</v>
      </c>
      <c r="B43" s="10" t="s">
        <v>466</v>
      </c>
      <c r="C43" s="10" t="s">
        <v>747</v>
      </c>
      <c r="D43" s="10" t="s">
        <v>527</v>
      </c>
      <c r="E43" s="10" t="s">
        <v>504</v>
      </c>
      <c r="F43" s="10" t="s">
        <v>519</v>
      </c>
      <c r="G43" s="10" t="s">
        <v>315</v>
      </c>
      <c r="H43" s="12" t="s">
        <v>1110</v>
      </c>
      <c r="I43" s="12" t="s">
        <v>935</v>
      </c>
      <c r="J43" s="1" t="s">
        <v>936</v>
      </c>
      <c r="K43" s="288"/>
      <c r="L43" s="288"/>
      <c r="M43" s="289"/>
      <c r="N43" s="288"/>
      <c r="O43" s="288"/>
      <c r="P43" s="288"/>
      <c r="Q43" s="268"/>
      <c r="R43" s="268"/>
      <c r="S43" s="268"/>
      <c r="T43" s="11" t="s">
        <v>510</v>
      </c>
      <c r="U43" s="32">
        <v>2</v>
      </c>
      <c r="V43" s="33">
        <v>2</v>
      </c>
      <c r="W43" s="33">
        <v>2</v>
      </c>
      <c r="X43" s="34">
        <f t="shared" si="0"/>
        <v>1</v>
      </c>
      <c r="Y43" s="35">
        <f t="shared" si="43"/>
        <v>46581.5</v>
      </c>
      <c r="Z43" s="230" t="str">
        <f t="shared" si="2"/>
        <v/>
      </c>
      <c r="AA43" s="33">
        <v>1</v>
      </c>
      <c r="AB43" s="36">
        <f t="shared" si="48"/>
        <v>0.5</v>
      </c>
      <c r="AC43" s="222"/>
      <c r="AD43" s="223"/>
      <c r="AE43" s="33">
        <v>1</v>
      </c>
      <c r="AF43" s="36">
        <f t="shared" si="49"/>
        <v>0.5</v>
      </c>
      <c r="AG43" s="33">
        <f t="shared" si="50"/>
        <v>1</v>
      </c>
      <c r="AH43" s="223"/>
      <c r="AI43" s="219"/>
      <c r="AJ43" s="219"/>
      <c r="AK43" s="219"/>
      <c r="AL43" s="219"/>
      <c r="AM43" s="31">
        <v>93150</v>
      </c>
      <c r="AN43" s="35">
        <v>13</v>
      </c>
      <c r="AO43" s="37">
        <f t="shared" si="17"/>
        <v>1.3954037547094878E-4</v>
      </c>
      <c r="AP43" s="35">
        <f t="shared" si="44"/>
        <v>93163</v>
      </c>
      <c r="AQ43" s="166">
        <v>127125</v>
      </c>
      <c r="AR43" s="36">
        <f t="shared" si="46"/>
        <v>0.73284562438544743</v>
      </c>
      <c r="AS43" s="210" t="str">
        <f t="shared" si="30"/>
        <v/>
      </c>
      <c r="AT43" s="210" t="str">
        <f t="shared" si="31"/>
        <v/>
      </c>
      <c r="AU43" s="230" t="str">
        <f t="shared" si="32"/>
        <v/>
      </c>
      <c r="AV43" s="230"/>
      <c r="AW43" s="223" t="str">
        <f t="shared" si="33"/>
        <v/>
      </c>
      <c r="AX43" s="230"/>
      <c r="AY43" s="223" t="str">
        <f t="shared" si="34"/>
        <v/>
      </c>
      <c r="AZ43" s="230" t="str">
        <f t="shared" si="35"/>
        <v/>
      </c>
      <c r="BA43" s="230"/>
      <c r="BB43" s="230"/>
      <c r="BC43" s="230"/>
      <c r="BD43" s="230"/>
      <c r="BE43" s="230"/>
      <c r="BF43" s="230"/>
      <c r="BG43" s="230"/>
      <c r="BH43" s="230"/>
      <c r="BI43" s="230"/>
      <c r="BJ43" s="230"/>
      <c r="BK43" s="230"/>
      <c r="BL43" s="230"/>
      <c r="BM43" s="230"/>
      <c r="BN43" s="230"/>
      <c r="BO43" s="230"/>
      <c r="BP43" s="230"/>
      <c r="BQ43" s="230"/>
      <c r="BR43" s="230"/>
      <c r="BS43" s="230"/>
      <c r="BT43" s="33">
        <v>1</v>
      </c>
      <c r="BU43" s="36">
        <f t="shared" si="47"/>
        <v>0.5</v>
      </c>
      <c r="BV43" s="33">
        <v>1</v>
      </c>
      <c r="BW43" s="36">
        <f>BV43/U43</f>
        <v>0.5</v>
      </c>
      <c r="BX43" s="244" t="str">
        <f t="shared" si="15"/>
        <v/>
      </c>
    </row>
    <row r="44" spans="1:76" x14ac:dyDescent="0.2">
      <c r="A44" s="10" t="s">
        <v>464</v>
      </c>
      <c r="B44" s="10" t="s">
        <v>466</v>
      </c>
      <c r="C44" s="10" t="s">
        <v>376</v>
      </c>
      <c r="D44" s="10" t="s">
        <v>527</v>
      </c>
      <c r="E44" s="10" t="s">
        <v>504</v>
      </c>
      <c r="F44" s="10" t="s">
        <v>519</v>
      </c>
      <c r="G44" s="10" t="s">
        <v>315</v>
      </c>
      <c r="H44" s="12" t="s">
        <v>1110</v>
      </c>
      <c r="I44" s="12" t="s">
        <v>935</v>
      </c>
      <c r="J44" s="1" t="s">
        <v>936</v>
      </c>
      <c r="K44" s="288"/>
      <c r="L44" s="288"/>
      <c r="M44" s="289"/>
      <c r="N44" s="288"/>
      <c r="O44" s="288"/>
      <c r="P44" s="288"/>
      <c r="Q44" s="268"/>
      <c r="R44" s="268"/>
      <c r="S44" s="268"/>
      <c r="T44" s="11" t="s">
        <v>386</v>
      </c>
      <c r="U44" s="32">
        <v>2</v>
      </c>
      <c r="V44" s="25"/>
      <c r="W44" s="33">
        <v>7</v>
      </c>
      <c r="X44" s="34">
        <f t="shared" si="0"/>
        <v>3.5</v>
      </c>
      <c r="Y44" s="35">
        <f t="shared" si="43"/>
        <v>48859</v>
      </c>
      <c r="Z44" s="35">
        <f t="shared" si="2"/>
        <v>14971</v>
      </c>
      <c r="AA44" s="33">
        <v>2</v>
      </c>
      <c r="AB44" s="36">
        <f t="shared" si="48"/>
        <v>0.2857142857142857</v>
      </c>
      <c r="AC44" s="222"/>
      <c r="AD44" s="223"/>
      <c r="AE44" s="33">
        <v>2</v>
      </c>
      <c r="AF44" s="36">
        <f t="shared" si="49"/>
        <v>1</v>
      </c>
      <c r="AG44" s="33">
        <f t="shared" si="50"/>
        <v>2</v>
      </c>
      <c r="AH44" s="223"/>
      <c r="AI44" s="33">
        <v>1</v>
      </c>
      <c r="AJ44" s="36">
        <f>AI44/W44</f>
        <v>0.14285714285714285</v>
      </c>
      <c r="AK44" s="219"/>
      <c r="AL44" s="219"/>
      <c r="AM44" s="31">
        <v>97705</v>
      </c>
      <c r="AN44" s="35">
        <v>13</v>
      </c>
      <c r="AO44" s="37">
        <f t="shared" si="17"/>
        <v>1.3303587875314682E-4</v>
      </c>
      <c r="AP44" s="35">
        <f t="shared" si="44"/>
        <v>97718</v>
      </c>
      <c r="AQ44" s="166">
        <v>146619</v>
      </c>
      <c r="AR44" s="36">
        <f t="shared" si="46"/>
        <v>0.66647569551013175</v>
      </c>
      <c r="AS44" s="31">
        <f t="shared" si="30"/>
        <v>97705</v>
      </c>
      <c r="AT44" s="31">
        <f t="shared" si="31"/>
        <v>13</v>
      </c>
      <c r="AU44" s="35">
        <f t="shared" si="32"/>
        <v>97718</v>
      </c>
      <c r="AV44" s="35">
        <v>29933</v>
      </c>
      <c r="AW44" s="36">
        <f t="shared" si="33"/>
        <v>0.30636098459648942</v>
      </c>
      <c r="AX44" s="35">
        <v>9</v>
      </c>
      <c r="AY44" s="36">
        <f t="shared" si="34"/>
        <v>0.69230769230769229</v>
      </c>
      <c r="AZ44" s="35">
        <f t="shared" si="35"/>
        <v>29942</v>
      </c>
      <c r="BA44" s="36">
        <f>IF(AZ44="","",AZ44/AU44)</f>
        <v>0.30641232935590168</v>
      </c>
      <c r="BB44" s="35">
        <v>249</v>
      </c>
      <c r="BC44" s="36">
        <f>IF(BB44="","",BB44/AV44)</f>
        <v>8.3185781578859457E-3</v>
      </c>
      <c r="BD44" s="218"/>
      <c r="BE44" s="230"/>
      <c r="BF44" s="35">
        <f>IF(BB44="","",BB44+BD44)</f>
        <v>249</v>
      </c>
      <c r="BG44" s="36">
        <f>IF(AZ44="","",BF44/AZ44)</f>
        <v>8.3160777503172804E-3</v>
      </c>
      <c r="BH44" s="35">
        <v>134</v>
      </c>
      <c r="BI44" s="36">
        <f>IF(BB44="","",IF(BB44=0,"",BH44/BB44))</f>
        <v>0.5381526104417671</v>
      </c>
      <c r="BJ44" s="218"/>
      <c r="BK44" s="223" t="str">
        <f>IF(BD44="","",IF(BD44=0,"",BJ44/BD44))</f>
        <v/>
      </c>
      <c r="BL44" s="35">
        <f>IF(BH44="","",BH44+BJ44)</f>
        <v>134</v>
      </c>
      <c r="BM44" s="36">
        <f>IF(BF44="","",IF(BF44=0,"",BL44/BF44))</f>
        <v>0.5381526104417671</v>
      </c>
      <c r="BN44" s="35">
        <v>80</v>
      </c>
      <c r="BO44" s="36">
        <f>IF(AZ44="","",BN44/AZ44)</f>
        <v>2.6718322089372788E-3</v>
      </c>
      <c r="BP44" s="35">
        <v>1305</v>
      </c>
      <c r="BQ44" s="36">
        <f>IF(AZ44="","",BP44/AZ44)</f>
        <v>4.3584262908289359E-2</v>
      </c>
      <c r="BR44" s="35">
        <f>IF(BN44="",IF(BP44="","",BP44),IF(BP44="",BN44,BN44+BP44))</f>
        <v>1385</v>
      </c>
      <c r="BS44" s="36">
        <f>IF(AZ44="","",BR44/AZ44)</f>
        <v>4.6256095117226635E-2</v>
      </c>
      <c r="BT44" s="33">
        <v>0</v>
      </c>
      <c r="BU44" s="223"/>
      <c r="BV44" s="33">
        <v>0</v>
      </c>
      <c r="BW44" s="255"/>
      <c r="BX44" s="244" t="str">
        <f t="shared" si="15"/>
        <v/>
      </c>
    </row>
    <row r="45" spans="1:76" x14ac:dyDescent="0.2">
      <c r="A45" s="10" t="s">
        <v>464</v>
      </c>
      <c r="B45" s="10" t="s">
        <v>466</v>
      </c>
      <c r="C45" s="10" t="s">
        <v>377</v>
      </c>
      <c r="D45" s="10" t="s">
        <v>527</v>
      </c>
      <c r="E45" s="10" t="s">
        <v>504</v>
      </c>
      <c r="F45" s="10" t="s">
        <v>519</v>
      </c>
      <c r="G45" s="10" t="s">
        <v>315</v>
      </c>
      <c r="H45" s="12" t="s">
        <v>1110</v>
      </c>
      <c r="I45" s="12" t="s">
        <v>935</v>
      </c>
      <c r="J45" s="1" t="s">
        <v>936</v>
      </c>
      <c r="K45" s="614"/>
      <c r="L45" s="614"/>
      <c r="M45" s="289"/>
      <c r="N45" s="614"/>
      <c r="O45" s="614"/>
      <c r="P45" s="614"/>
      <c r="Q45" s="612"/>
      <c r="R45" s="612"/>
      <c r="S45" s="612"/>
      <c r="T45" s="11" t="s">
        <v>386</v>
      </c>
      <c r="U45" s="32">
        <v>2</v>
      </c>
      <c r="V45" s="25"/>
      <c r="W45" s="33">
        <v>6</v>
      </c>
      <c r="X45" s="34">
        <f t="shared" si="0"/>
        <v>3</v>
      </c>
      <c r="Y45" s="35">
        <f t="shared" si="43"/>
        <v>41997</v>
      </c>
      <c r="Z45" s="35">
        <f t="shared" si="2"/>
        <v>13199</v>
      </c>
      <c r="AA45" s="33">
        <v>2</v>
      </c>
      <c r="AB45" s="36">
        <f t="shared" si="48"/>
        <v>0.33333333333333331</v>
      </c>
      <c r="AC45" s="222"/>
      <c r="AD45" s="223"/>
      <c r="AE45" s="33">
        <v>2</v>
      </c>
      <c r="AF45" s="36">
        <f t="shared" si="49"/>
        <v>1</v>
      </c>
      <c r="AG45" s="33">
        <f t="shared" si="50"/>
        <v>2</v>
      </c>
      <c r="AH45" s="223"/>
      <c r="AI45" s="33">
        <v>1</v>
      </c>
      <c r="AJ45" s="36">
        <f>AI45/W45</f>
        <v>0.16666666666666666</v>
      </c>
      <c r="AK45" s="219"/>
      <c r="AL45" s="219"/>
      <c r="AM45" s="31">
        <v>83981</v>
      </c>
      <c r="AN45" s="35">
        <v>13</v>
      </c>
      <c r="AO45" s="37">
        <f t="shared" si="17"/>
        <v>1.5477295997333142E-4</v>
      </c>
      <c r="AP45" s="35">
        <f t="shared" si="44"/>
        <v>83994</v>
      </c>
      <c r="AQ45" s="166">
        <v>127878</v>
      </c>
      <c r="AR45" s="36">
        <f t="shared" si="46"/>
        <v>0.65682916529817481</v>
      </c>
      <c r="AS45" s="31">
        <f t="shared" si="30"/>
        <v>83981</v>
      </c>
      <c r="AT45" s="31">
        <f t="shared" si="31"/>
        <v>13</v>
      </c>
      <c r="AU45" s="35">
        <f t="shared" si="32"/>
        <v>83994</v>
      </c>
      <c r="AV45" s="35">
        <v>26386</v>
      </c>
      <c r="AW45" s="36">
        <f t="shared" si="33"/>
        <v>0.31419011443064504</v>
      </c>
      <c r="AX45" s="35">
        <v>12</v>
      </c>
      <c r="AY45" s="36">
        <f t="shared" si="34"/>
        <v>0.92307692307692313</v>
      </c>
      <c r="AZ45" s="35">
        <f t="shared" si="35"/>
        <v>26398</v>
      </c>
      <c r="BA45" s="36">
        <f>IF(AZ45="","",AZ45/AU45)</f>
        <v>0.3142843536443079</v>
      </c>
      <c r="BB45" s="35">
        <v>195</v>
      </c>
      <c r="BC45" s="36">
        <f>IF(BB45="","",BB45/AV45)</f>
        <v>7.3902827256878646E-3</v>
      </c>
      <c r="BD45" s="33">
        <v>1</v>
      </c>
      <c r="BE45" s="36">
        <f>IF(BD45="","",BD45/AX45)</f>
        <v>8.3333333333333329E-2</v>
      </c>
      <c r="BF45" s="35">
        <f>IF(BB45="","",BB45+BD45)</f>
        <v>196</v>
      </c>
      <c r="BG45" s="36">
        <f>IF(AZ45="","",BF45/AZ45)</f>
        <v>7.4248049094628385E-3</v>
      </c>
      <c r="BH45" s="35">
        <v>127</v>
      </c>
      <c r="BI45" s="36">
        <f>IF(BB45="","",IF(BB45=0,"",BH45/BB45))</f>
        <v>0.6512820512820513</v>
      </c>
      <c r="BJ45" s="33">
        <v>1</v>
      </c>
      <c r="BK45" s="36">
        <f>IF(BD45="","",IF(BD45=0,"",BJ45/BD45))</f>
        <v>1</v>
      </c>
      <c r="BL45" s="35">
        <f>IF(BH45="","",BH45+BJ45)</f>
        <v>128</v>
      </c>
      <c r="BM45" s="36">
        <f>IF(BF45="","",IF(BF45=0,"",BL45/BF45))</f>
        <v>0.65306122448979587</v>
      </c>
      <c r="BN45" s="35">
        <v>79</v>
      </c>
      <c r="BO45" s="36">
        <f>IF(AZ45="","",BN45/AZ45)</f>
        <v>2.99265095840594E-3</v>
      </c>
      <c r="BP45" s="35">
        <v>708</v>
      </c>
      <c r="BQ45" s="36">
        <f>IF(AZ45="","",BP45/AZ45)</f>
        <v>2.6820213652549437E-2</v>
      </c>
      <c r="BR45" s="35">
        <f>IF(BN45="",IF(BP45="","",BP45),IF(BP45="",BN45,BN45+BP45))</f>
        <v>787</v>
      </c>
      <c r="BS45" s="36">
        <f>IF(AZ45="","",BR45/AZ45)</f>
        <v>2.9812864610955375E-2</v>
      </c>
      <c r="BT45" s="33">
        <v>1</v>
      </c>
      <c r="BU45" s="36">
        <f>BT45/W45</f>
        <v>0.16666666666666666</v>
      </c>
      <c r="BV45" s="33">
        <v>0</v>
      </c>
      <c r="BW45" s="255"/>
      <c r="BX45" s="244" t="str">
        <f t="shared" si="15"/>
        <v/>
      </c>
    </row>
    <row r="46" spans="1:76" x14ac:dyDescent="0.2">
      <c r="A46" s="10" t="s">
        <v>464</v>
      </c>
      <c r="B46" s="10" t="s">
        <v>466</v>
      </c>
      <c r="C46" s="10" t="s">
        <v>378</v>
      </c>
      <c r="D46" s="10" t="s">
        <v>527</v>
      </c>
      <c r="E46" s="10" t="s">
        <v>504</v>
      </c>
      <c r="F46" s="10" t="s">
        <v>519</v>
      </c>
      <c r="G46" s="10" t="s">
        <v>315</v>
      </c>
      <c r="H46" s="12" t="s">
        <v>1110</v>
      </c>
      <c r="I46" s="12" t="s">
        <v>935</v>
      </c>
      <c r="J46" s="1" t="s">
        <v>936</v>
      </c>
      <c r="K46" s="288"/>
      <c r="L46" s="614"/>
      <c r="M46" s="289"/>
      <c r="N46" s="288"/>
      <c r="O46" s="288"/>
      <c r="P46" s="288"/>
      <c r="Q46" s="612"/>
      <c r="R46" s="612"/>
      <c r="S46" s="612"/>
      <c r="T46" s="11" t="s">
        <v>386</v>
      </c>
      <c r="U46" s="32">
        <v>1</v>
      </c>
      <c r="V46" s="25"/>
      <c r="W46" s="33">
        <v>2</v>
      </c>
      <c r="X46" s="34">
        <f t="shared" si="0"/>
        <v>2</v>
      </c>
      <c r="Y46" s="35">
        <f t="shared" si="43"/>
        <v>48222</v>
      </c>
      <c r="Z46" s="35">
        <f t="shared" si="2"/>
        <v>17066</v>
      </c>
      <c r="AA46" s="33">
        <v>1</v>
      </c>
      <c r="AB46" s="36">
        <f t="shared" si="48"/>
        <v>0.5</v>
      </c>
      <c r="AC46" s="222"/>
      <c r="AD46" s="223"/>
      <c r="AE46" s="33">
        <v>1</v>
      </c>
      <c r="AF46" s="36">
        <f t="shared" si="49"/>
        <v>1</v>
      </c>
      <c r="AG46" s="33">
        <f t="shared" si="50"/>
        <v>1</v>
      </c>
      <c r="AH46" s="223"/>
      <c r="AI46" s="33"/>
      <c r="AJ46" s="36"/>
      <c r="AK46" s="219"/>
      <c r="AL46" s="219"/>
      <c r="AM46" s="31">
        <v>48205</v>
      </c>
      <c r="AN46" s="35">
        <v>17</v>
      </c>
      <c r="AO46" s="37">
        <f t="shared" si="17"/>
        <v>3.5253618680270414E-4</v>
      </c>
      <c r="AP46" s="35">
        <f t="shared" si="44"/>
        <v>48222</v>
      </c>
      <c r="AQ46" s="166">
        <v>70005</v>
      </c>
      <c r="AR46" s="36">
        <f t="shared" si="46"/>
        <v>0.6888365116777373</v>
      </c>
      <c r="AS46" s="31">
        <f t="shared" si="30"/>
        <v>48205</v>
      </c>
      <c r="AT46" s="31">
        <f t="shared" si="31"/>
        <v>17</v>
      </c>
      <c r="AU46" s="35">
        <f t="shared" si="32"/>
        <v>48222</v>
      </c>
      <c r="AV46" s="35">
        <v>17050</v>
      </c>
      <c r="AW46" s="36">
        <f t="shared" si="33"/>
        <v>0.3536977491961415</v>
      </c>
      <c r="AX46" s="35">
        <v>16</v>
      </c>
      <c r="AY46" s="36">
        <f t="shared" si="34"/>
        <v>0.94117647058823528</v>
      </c>
      <c r="AZ46" s="35">
        <f t="shared" si="35"/>
        <v>17066</v>
      </c>
      <c r="BA46" s="36">
        <f>IF(AZ46="","",AZ46/AU46)</f>
        <v>0.3539048567044088</v>
      </c>
      <c r="BB46" s="35">
        <v>174</v>
      </c>
      <c r="BC46" s="36">
        <f>IF(BB46="","",BB46/AV46)</f>
        <v>1.0205278592375367E-2</v>
      </c>
      <c r="BD46" s="33">
        <v>1</v>
      </c>
      <c r="BE46" s="36">
        <f>IF(BD46="","",BD46/AX46)</f>
        <v>6.25E-2</v>
      </c>
      <c r="BF46" s="35">
        <f>IF(BB46="","",BB46+BD46)</f>
        <v>175</v>
      </c>
      <c r="BG46" s="36">
        <f>IF(AZ46="","",BF46/AZ46)</f>
        <v>1.0254306808859722E-2</v>
      </c>
      <c r="BH46" s="35">
        <v>136</v>
      </c>
      <c r="BI46" s="36">
        <f>IF(BB46="","",IF(BB46=0,"",BH46/BB46))</f>
        <v>0.7816091954022989</v>
      </c>
      <c r="BJ46" s="218"/>
      <c r="BK46" s="223"/>
      <c r="BL46" s="35">
        <f>IF(BH46="","",BH46+BJ46)</f>
        <v>136</v>
      </c>
      <c r="BM46" s="36">
        <f>IF(BF46="","",IF(BF46=0,"",BL46/BF46))</f>
        <v>0.77714285714285714</v>
      </c>
      <c r="BN46" s="35">
        <v>18</v>
      </c>
      <c r="BO46" s="36">
        <f>IF(AZ46="","",BN46/AZ46)</f>
        <v>1.0547287003398571E-3</v>
      </c>
      <c r="BP46" s="35">
        <v>980</v>
      </c>
      <c r="BQ46" s="36">
        <f>IF(AZ46="","",BP46/AZ46)</f>
        <v>5.742411812961444E-2</v>
      </c>
      <c r="BR46" s="35">
        <f>IF(BN46="",IF(BP46="","",BP46),IF(BP46="",BN46,BN46+BP46))</f>
        <v>998</v>
      </c>
      <c r="BS46" s="36">
        <f>IF(AZ46="","",BR46/AZ46)</f>
        <v>5.8478846829954294E-2</v>
      </c>
      <c r="BT46" s="33">
        <v>1</v>
      </c>
      <c r="BU46" s="36">
        <f>BT46/W46</f>
        <v>0.5</v>
      </c>
      <c r="BV46" s="33">
        <v>1</v>
      </c>
      <c r="BW46" s="36">
        <f>BV46/U46</f>
        <v>1</v>
      </c>
      <c r="BX46" s="244" t="str">
        <f t="shared" si="15"/>
        <v/>
      </c>
    </row>
    <row r="47" spans="1:76" x14ac:dyDescent="0.2">
      <c r="A47" s="10" t="s">
        <v>464</v>
      </c>
      <c r="B47" s="10" t="s">
        <v>466</v>
      </c>
      <c r="C47" s="10" t="s">
        <v>379</v>
      </c>
      <c r="D47" s="10" t="s">
        <v>527</v>
      </c>
      <c r="E47" s="10" t="s">
        <v>504</v>
      </c>
      <c r="F47" s="10" t="s">
        <v>519</v>
      </c>
      <c r="G47" s="10" t="s">
        <v>315</v>
      </c>
      <c r="H47" s="12" t="s">
        <v>1110</v>
      </c>
      <c r="I47" s="12" t="s">
        <v>935</v>
      </c>
      <c r="J47" s="1" t="s">
        <v>936</v>
      </c>
      <c r="K47" s="288"/>
      <c r="L47" s="288"/>
      <c r="M47" s="289"/>
      <c r="N47" s="288"/>
      <c r="O47" s="288"/>
      <c r="P47" s="288"/>
      <c r="Q47" s="268"/>
      <c r="R47" s="268"/>
      <c r="S47" s="268"/>
      <c r="T47" s="11" t="s">
        <v>386</v>
      </c>
      <c r="U47" s="32">
        <v>2</v>
      </c>
      <c r="V47" s="25"/>
      <c r="W47" s="33">
        <v>6</v>
      </c>
      <c r="X47" s="34">
        <f t="shared" si="0"/>
        <v>3</v>
      </c>
      <c r="Y47" s="35">
        <f t="shared" si="43"/>
        <v>50514</v>
      </c>
      <c r="Z47" s="35">
        <f t="shared" si="2"/>
        <v>18781</v>
      </c>
      <c r="AA47" s="33">
        <v>2</v>
      </c>
      <c r="AB47" s="36">
        <f t="shared" si="48"/>
        <v>0.33333333333333331</v>
      </c>
      <c r="AC47" s="222"/>
      <c r="AD47" s="223"/>
      <c r="AE47" s="33">
        <v>1</v>
      </c>
      <c r="AF47" s="36">
        <f t="shared" si="49"/>
        <v>0.5</v>
      </c>
      <c r="AG47" s="33">
        <f t="shared" si="50"/>
        <v>1</v>
      </c>
      <c r="AH47" s="223"/>
      <c r="AI47" s="33">
        <v>3</v>
      </c>
      <c r="AJ47" s="36">
        <f>AI47/W47</f>
        <v>0.5</v>
      </c>
      <c r="AK47" s="33">
        <v>1</v>
      </c>
      <c r="AL47" s="36">
        <f>AK47/U47</f>
        <v>0.5</v>
      </c>
      <c r="AM47" s="31">
        <v>100999</v>
      </c>
      <c r="AN47" s="35">
        <v>29</v>
      </c>
      <c r="AO47" s="37">
        <f t="shared" si="17"/>
        <v>2.8704913489329689E-4</v>
      </c>
      <c r="AP47" s="35">
        <f t="shared" si="44"/>
        <v>101028</v>
      </c>
      <c r="AQ47" s="166">
        <v>137964</v>
      </c>
      <c r="AR47" s="36">
        <f t="shared" si="46"/>
        <v>0.73227798556145085</v>
      </c>
      <c r="AS47" s="31">
        <f t="shared" si="30"/>
        <v>100999</v>
      </c>
      <c r="AT47" s="31">
        <f t="shared" si="31"/>
        <v>29</v>
      </c>
      <c r="AU47" s="35">
        <f t="shared" si="32"/>
        <v>101028</v>
      </c>
      <c r="AV47" s="35">
        <v>37538</v>
      </c>
      <c r="AW47" s="36">
        <f t="shared" si="33"/>
        <v>0.37166704620837832</v>
      </c>
      <c r="AX47" s="35">
        <v>24</v>
      </c>
      <c r="AY47" s="36">
        <f t="shared" si="34"/>
        <v>0.82758620689655171</v>
      </c>
      <c r="AZ47" s="35">
        <f t="shared" si="35"/>
        <v>37562</v>
      </c>
      <c r="BA47" s="36">
        <f>IF(AZ47="","",AZ47/AU47)</f>
        <v>0.37179791740903512</v>
      </c>
      <c r="BB47" s="35">
        <v>373</v>
      </c>
      <c r="BC47" s="36">
        <f>IF(BB47="","",BB47/AV47)</f>
        <v>9.9365975811177999E-3</v>
      </c>
      <c r="BD47" s="33">
        <v>2</v>
      </c>
      <c r="BE47" s="36">
        <f>IF(BD47="","",BD47/AX47)</f>
        <v>8.3333333333333329E-2</v>
      </c>
      <c r="BF47" s="35">
        <f>IF(BB47="","",BB47+BD47)</f>
        <v>375</v>
      </c>
      <c r="BG47" s="36">
        <f>IF(AZ47="","",BF47/AZ47)</f>
        <v>9.983493956658325E-3</v>
      </c>
      <c r="BH47" s="35">
        <v>310</v>
      </c>
      <c r="BI47" s="36">
        <f>IF(BB47="","",IF(BB47=0,"",BH47/BB47))</f>
        <v>0.83109919571045576</v>
      </c>
      <c r="BJ47" s="33">
        <v>2</v>
      </c>
      <c r="BK47" s="36">
        <f>IF(BD47="","",IF(BD47=0,"",BJ47/BD47))</f>
        <v>1</v>
      </c>
      <c r="BL47" s="35">
        <f>IF(BH47="","",BH47+BJ47)</f>
        <v>312</v>
      </c>
      <c r="BM47" s="36">
        <f>IF(BF47="","",IF(BF47=0,"",BL47/BF47))</f>
        <v>0.83199999999999996</v>
      </c>
      <c r="BN47" s="35">
        <v>43</v>
      </c>
      <c r="BO47" s="36">
        <f>IF(AZ47="","",BN47/AZ47)</f>
        <v>1.1447739736968213E-3</v>
      </c>
      <c r="BP47" s="35">
        <v>1196</v>
      </c>
      <c r="BQ47" s="36">
        <f>IF(AZ47="","",BP47/AZ47)</f>
        <v>3.1840690059102283E-2</v>
      </c>
      <c r="BR47" s="35">
        <f>IF(BN47="",IF(BP47="","",BP47),IF(BP47="",BN47,BN47+BP47))</f>
        <v>1239</v>
      </c>
      <c r="BS47" s="36">
        <f>IF(AZ47="","",BR47/AZ47)</f>
        <v>3.2985464032799103E-2</v>
      </c>
      <c r="BT47" s="33">
        <v>1</v>
      </c>
      <c r="BU47" s="36">
        <f>BT47/W47</f>
        <v>0.16666666666666666</v>
      </c>
      <c r="BV47" s="33">
        <v>1</v>
      </c>
      <c r="BW47" s="36">
        <f>BV47/U47</f>
        <v>0.5</v>
      </c>
      <c r="BX47" s="244" t="str">
        <f t="shared" si="15"/>
        <v/>
      </c>
    </row>
    <row r="48" spans="1:76" x14ac:dyDescent="0.2">
      <c r="A48" s="10" t="s">
        <v>464</v>
      </c>
      <c r="B48" s="10" t="s">
        <v>466</v>
      </c>
      <c r="C48" s="10" t="s">
        <v>380</v>
      </c>
      <c r="D48" s="10" t="s">
        <v>527</v>
      </c>
      <c r="E48" s="10" t="s">
        <v>504</v>
      </c>
      <c r="F48" s="10" t="s">
        <v>519</v>
      </c>
      <c r="G48" s="10" t="s">
        <v>315</v>
      </c>
      <c r="H48" s="12" t="s">
        <v>1110</v>
      </c>
      <c r="I48" s="12" t="s">
        <v>935</v>
      </c>
      <c r="J48" s="1" t="s">
        <v>936</v>
      </c>
      <c r="K48" s="288"/>
      <c r="L48" s="288"/>
      <c r="M48" s="289"/>
      <c r="N48" s="288"/>
      <c r="O48" s="288"/>
      <c r="P48" s="288"/>
      <c r="Q48" s="268"/>
      <c r="R48" s="268"/>
      <c r="S48" s="268"/>
      <c r="T48" s="11" t="s">
        <v>510</v>
      </c>
      <c r="U48" s="32">
        <v>1</v>
      </c>
      <c r="V48" s="33">
        <v>1</v>
      </c>
      <c r="W48" s="33">
        <v>1</v>
      </c>
      <c r="X48" s="34">
        <f t="shared" si="0"/>
        <v>1</v>
      </c>
      <c r="Y48" s="35">
        <f t="shared" si="43"/>
        <v>61600</v>
      </c>
      <c r="Z48" s="230" t="str">
        <f t="shared" si="2"/>
        <v/>
      </c>
      <c r="AA48" s="33">
        <v>1</v>
      </c>
      <c r="AB48" s="36">
        <f t="shared" si="48"/>
        <v>1</v>
      </c>
      <c r="AC48" s="222"/>
      <c r="AD48" s="223"/>
      <c r="AE48" s="33">
        <v>1</v>
      </c>
      <c r="AF48" s="36">
        <f t="shared" si="49"/>
        <v>1</v>
      </c>
      <c r="AG48" s="33">
        <f t="shared" si="50"/>
        <v>1</v>
      </c>
      <c r="AH48" s="223"/>
      <c r="AI48" s="219"/>
      <c r="AJ48" s="219"/>
      <c r="AK48" s="219"/>
      <c r="AL48" s="219"/>
      <c r="AM48" s="91">
        <v>61561</v>
      </c>
      <c r="AN48" s="35">
        <v>39</v>
      </c>
      <c r="AO48" s="37">
        <f t="shared" si="17"/>
        <v>6.3311688311688309E-4</v>
      </c>
      <c r="AP48" s="35">
        <f t="shared" si="44"/>
        <v>61600</v>
      </c>
      <c r="AQ48" s="166">
        <v>79539</v>
      </c>
      <c r="AR48" s="36">
        <f t="shared" si="46"/>
        <v>0.77446284212776118</v>
      </c>
      <c r="AS48" s="210" t="str">
        <f t="shared" si="30"/>
        <v/>
      </c>
      <c r="AT48" s="210" t="str">
        <f t="shared" si="31"/>
        <v/>
      </c>
      <c r="AU48" s="230" t="str">
        <f t="shared" si="32"/>
        <v/>
      </c>
      <c r="AV48" s="230"/>
      <c r="AW48" s="223" t="str">
        <f t="shared" si="33"/>
        <v/>
      </c>
      <c r="AX48" s="230"/>
      <c r="AY48" s="223" t="str">
        <f t="shared" si="34"/>
        <v/>
      </c>
      <c r="AZ48" s="230" t="str">
        <f t="shared" si="35"/>
        <v/>
      </c>
      <c r="BA48" s="230"/>
      <c r="BB48" s="230"/>
      <c r="BC48" s="230"/>
      <c r="BD48" s="230"/>
      <c r="BE48" s="230"/>
      <c r="BF48" s="230"/>
      <c r="BG48" s="230"/>
      <c r="BH48" s="230"/>
      <c r="BI48" s="230"/>
      <c r="BJ48" s="230"/>
      <c r="BK48" s="230"/>
      <c r="BL48" s="230"/>
      <c r="BM48" s="230"/>
      <c r="BN48" s="230"/>
      <c r="BO48" s="230"/>
      <c r="BP48" s="230"/>
      <c r="BQ48" s="230"/>
      <c r="BR48" s="230"/>
      <c r="BS48" s="230"/>
      <c r="BT48" s="33">
        <v>0</v>
      </c>
      <c r="BU48" s="223"/>
      <c r="BV48" s="33">
        <v>0</v>
      </c>
      <c r="BW48" s="255"/>
      <c r="BX48" s="244" t="str">
        <f t="shared" si="15"/>
        <v/>
      </c>
    </row>
    <row r="49" spans="1:76" x14ac:dyDescent="0.2">
      <c r="A49" s="10" t="s">
        <v>464</v>
      </c>
      <c r="B49" s="10" t="s">
        <v>466</v>
      </c>
      <c r="C49" s="10" t="s">
        <v>381</v>
      </c>
      <c r="D49" s="10" t="s">
        <v>527</v>
      </c>
      <c r="E49" s="10" t="s">
        <v>504</v>
      </c>
      <c r="F49" s="10" t="s">
        <v>519</v>
      </c>
      <c r="G49" s="10" t="s">
        <v>315</v>
      </c>
      <c r="H49" s="12" t="s">
        <v>1110</v>
      </c>
      <c r="I49" s="12" t="s">
        <v>935</v>
      </c>
      <c r="J49" s="1" t="s">
        <v>936</v>
      </c>
      <c r="K49" s="288"/>
      <c r="L49" s="288"/>
      <c r="M49" s="289"/>
      <c r="N49" s="288"/>
      <c r="O49" s="614"/>
      <c r="P49" s="288"/>
      <c r="Q49" s="268"/>
      <c r="R49" s="268"/>
      <c r="S49" s="268"/>
      <c r="T49" s="11" t="s">
        <v>386</v>
      </c>
      <c r="U49" s="32">
        <v>1</v>
      </c>
      <c r="V49" s="25"/>
      <c r="W49" s="33">
        <v>2</v>
      </c>
      <c r="X49" s="34">
        <f t="shared" si="0"/>
        <v>2</v>
      </c>
      <c r="Y49" s="35">
        <f t="shared" si="43"/>
        <v>39020</v>
      </c>
      <c r="Z49" s="35">
        <f t="shared" si="2"/>
        <v>15304</v>
      </c>
      <c r="AA49" s="33">
        <v>1</v>
      </c>
      <c r="AB49" s="36">
        <f t="shared" si="48"/>
        <v>0.5</v>
      </c>
      <c r="AC49" s="222"/>
      <c r="AD49" s="223"/>
      <c r="AE49" s="33">
        <v>1</v>
      </c>
      <c r="AF49" s="36">
        <f t="shared" si="49"/>
        <v>1</v>
      </c>
      <c r="AG49" s="33">
        <f t="shared" si="50"/>
        <v>1</v>
      </c>
      <c r="AH49" s="223"/>
      <c r="AI49" s="219"/>
      <c r="AJ49" s="219"/>
      <c r="AK49" s="219"/>
      <c r="AL49" s="219"/>
      <c r="AM49" s="31">
        <v>38999</v>
      </c>
      <c r="AN49" s="35">
        <v>21</v>
      </c>
      <c r="AO49" s="37">
        <f t="shared" si="17"/>
        <v>5.381855458739108E-4</v>
      </c>
      <c r="AP49" s="35">
        <f t="shared" si="44"/>
        <v>39020</v>
      </c>
      <c r="AQ49" s="166">
        <v>54879</v>
      </c>
      <c r="AR49" s="36">
        <f t="shared" si="46"/>
        <v>0.71101878678547348</v>
      </c>
      <c r="AS49" s="31">
        <f t="shared" si="30"/>
        <v>38999</v>
      </c>
      <c r="AT49" s="31">
        <f t="shared" si="31"/>
        <v>21</v>
      </c>
      <c r="AU49" s="35">
        <f t="shared" si="32"/>
        <v>39020</v>
      </c>
      <c r="AV49" s="35">
        <v>15288</v>
      </c>
      <c r="AW49" s="36">
        <f t="shared" si="33"/>
        <v>0.39201005153978308</v>
      </c>
      <c r="AX49" s="35">
        <v>16</v>
      </c>
      <c r="AY49" s="36">
        <f t="shared" si="34"/>
        <v>0.76190476190476186</v>
      </c>
      <c r="AZ49" s="35">
        <f t="shared" si="35"/>
        <v>15304</v>
      </c>
      <c r="BA49" s="36">
        <f t="shared" ref="BA49:BA55" si="51">IF(AZ49="","",AZ49/AU49)</f>
        <v>0.3922091235263967</v>
      </c>
      <c r="BB49" s="35">
        <v>108</v>
      </c>
      <c r="BC49" s="36">
        <f t="shared" ref="BC49:BC55" si="52">IF(BB49="","",BB49/AV49)</f>
        <v>7.0643642072213504E-3</v>
      </c>
      <c r="BD49" s="33">
        <v>1</v>
      </c>
      <c r="BE49" s="36">
        <f>IF(BD49="","",BD49/AX49)</f>
        <v>6.25E-2</v>
      </c>
      <c r="BF49" s="35">
        <f t="shared" ref="BF49:BF55" si="53">IF(BB49="","",BB49+BD49)</f>
        <v>109</v>
      </c>
      <c r="BG49" s="36">
        <f t="shared" ref="BG49:BG55" si="54">IF(AZ49="","",BF49/AZ49)</f>
        <v>7.1223209618400422E-3</v>
      </c>
      <c r="BH49" s="35">
        <v>88</v>
      </c>
      <c r="BI49" s="36">
        <f t="shared" ref="BI49:BI55" si="55">IF(BB49="","",IF(BB49=0,"",BH49/BB49))</f>
        <v>0.81481481481481477</v>
      </c>
      <c r="BJ49" s="218"/>
      <c r="BK49" s="223"/>
      <c r="BL49" s="35">
        <f t="shared" ref="BL49:BL55" si="56">IF(BH49="","",BH49+BJ49)</f>
        <v>88</v>
      </c>
      <c r="BM49" s="36">
        <f t="shared" ref="BM49:BM55" si="57">IF(BF49="","",IF(BF49=0,"",BL49/BF49))</f>
        <v>0.80733944954128445</v>
      </c>
      <c r="BN49" s="35">
        <v>5</v>
      </c>
      <c r="BO49" s="223"/>
      <c r="BP49" s="35">
        <v>1096</v>
      </c>
      <c r="BQ49" s="36">
        <f t="shared" ref="BQ49:BQ55" si="58">IF(AZ49="","",BP49/AZ49)</f>
        <v>7.1615263983272351E-2</v>
      </c>
      <c r="BR49" s="35">
        <f t="shared" ref="BR49:BR55" si="59">IF(BN49="",IF(BP49="","",BP49),IF(BP49="",BN49,BN49+BP49))</f>
        <v>1101</v>
      </c>
      <c r="BS49" s="36">
        <f t="shared" ref="BS49:BS55" si="60">IF(AZ49="","",BR49/AZ49)</f>
        <v>7.1941975953998955E-2</v>
      </c>
      <c r="BT49" s="33">
        <v>1</v>
      </c>
      <c r="BU49" s="36">
        <f t="shared" ref="BU49:BU67" si="61">BT49/W49</f>
        <v>0.5</v>
      </c>
      <c r="BV49" s="33">
        <v>1</v>
      </c>
      <c r="BW49" s="36">
        <f>BV49/U49</f>
        <v>1</v>
      </c>
      <c r="BX49" s="244" t="str">
        <f t="shared" si="15"/>
        <v/>
      </c>
    </row>
    <row r="50" spans="1:76" x14ac:dyDescent="0.2">
      <c r="A50" s="10" t="s">
        <v>464</v>
      </c>
      <c r="B50" s="10" t="s">
        <v>466</v>
      </c>
      <c r="C50" s="10" t="s">
        <v>529</v>
      </c>
      <c r="D50" s="10" t="s">
        <v>527</v>
      </c>
      <c r="E50" s="10" t="s">
        <v>504</v>
      </c>
      <c r="F50" s="10" t="s">
        <v>519</v>
      </c>
      <c r="G50" s="10" t="s">
        <v>315</v>
      </c>
      <c r="H50" s="12" t="s">
        <v>1110</v>
      </c>
      <c r="I50" s="12" t="s">
        <v>935</v>
      </c>
      <c r="J50" s="591" t="s">
        <v>936</v>
      </c>
      <c r="K50" s="614"/>
      <c r="L50" s="614"/>
      <c r="M50" s="289"/>
      <c r="N50" s="614"/>
      <c r="O50" s="614"/>
      <c r="P50" s="614"/>
      <c r="Q50" s="612"/>
      <c r="R50" s="612"/>
      <c r="S50" s="612"/>
      <c r="T50" s="11" t="s">
        <v>386</v>
      </c>
      <c r="U50" s="32">
        <v>2</v>
      </c>
      <c r="V50" s="25"/>
      <c r="W50" s="33">
        <v>8</v>
      </c>
      <c r="X50" s="34">
        <f t="shared" si="0"/>
        <v>4</v>
      </c>
      <c r="Y50" s="35">
        <f t="shared" si="43"/>
        <v>53379</v>
      </c>
      <c r="Z50" s="35">
        <f t="shared" si="2"/>
        <v>17970.5</v>
      </c>
      <c r="AA50" s="33">
        <v>1</v>
      </c>
      <c r="AB50" s="36">
        <f t="shared" si="48"/>
        <v>0.125</v>
      </c>
      <c r="AC50" s="222"/>
      <c r="AD50" s="223"/>
      <c r="AE50" s="33">
        <v>1</v>
      </c>
      <c r="AF50" s="36">
        <f t="shared" si="49"/>
        <v>0.5</v>
      </c>
      <c r="AG50" s="33">
        <f t="shared" si="50"/>
        <v>1</v>
      </c>
      <c r="AH50" s="223"/>
      <c r="AI50" s="33">
        <v>2</v>
      </c>
      <c r="AJ50" s="36">
        <f t="shared" ref="AJ50:AJ64" si="62">AI50/W50</f>
        <v>0.25</v>
      </c>
      <c r="AK50" s="219"/>
      <c r="AL50" s="219"/>
      <c r="AM50" s="91">
        <v>106735</v>
      </c>
      <c r="AN50" s="35">
        <v>23</v>
      </c>
      <c r="AO50" s="37">
        <f t="shared" si="17"/>
        <v>2.1544052904700351E-4</v>
      </c>
      <c r="AP50" s="35">
        <f t="shared" si="44"/>
        <v>106758</v>
      </c>
      <c r="AQ50" s="166">
        <v>156081</v>
      </c>
      <c r="AR50" s="36">
        <f t="shared" si="46"/>
        <v>0.68399100467065177</v>
      </c>
      <c r="AS50" s="31">
        <f t="shared" si="30"/>
        <v>106735</v>
      </c>
      <c r="AT50" s="31">
        <f t="shared" si="31"/>
        <v>23</v>
      </c>
      <c r="AU50" s="35">
        <f t="shared" si="32"/>
        <v>106758</v>
      </c>
      <c r="AV50" s="35">
        <v>35922</v>
      </c>
      <c r="AW50" s="36">
        <f t="shared" si="33"/>
        <v>0.33655314564107369</v>
      </c>
      <c r="AX50" s="35">
        <v>19</v>
      </c>
      <c r="AY50" s="36">
        <f t="shared" si="34"/>
        <v>0.82608695652173914</v>
      </c>
      <c r="AZ50" s="35">
        <f t="shared" si="35"/>
        <v>35941</v>
      </c>
      <c r="BA50" s="36">
        <f t="shared" si="51"/>
        <v>0.33665861106427619</v>
      </c>
      <c r="BB50" s="35">
        <v>356</v>
      </c>
      <c r="BC50" s="36">
        <f t="shared" si="52"/>
        <v>9.9103613384555426E-3</v>
      </c>
      <c r="BD50" s="218"/>
      <c r="BE50" s="230"/>
      <c r="BF50" s="35">
        <f t="shared" si="53"/>
        <v>356</v>
      </c>
      <c r="BG50" s="36">
        <f t="shared" si="54"/>
        <v>9.9051222837428007E-3</v>
      </c>
      <c r="BH50" s="35">
        <v>267</v>
      </c>
      <c r="BI50" s="36">
        <f t="shared" si="55"/>
        <v>0.75</v>
      </c>
      <c r="BJ50" s="218"/>
      <c r="BK50" s="223" t="str">
        <f>IF(BD50="","",IF(BD50=0,"",BJ50/BD50))</f>
        <v/>
      </c>
      <c r="BL50" s="35">
        <f t="shared" si="56"/>
        <v>267</v>
      </c>
      <c r="BM50" s="36">
        <f t="shared" si="57"/>
        <v>0.75</v>
      </c>
      <c r="BN50" s="35">
        <v>71</v>
      </c>
      <c r="BO50" s="36">
        <f t="shared" ref="BO50:BO55" si="63">IF(AZ50="","",BN50/AZ50)</f>
        <v>1.9754597813082552E-3</v>
      </c>
      <c r="BP50" s="35">
        <v>1285</v>
      </c>
      <c r="BQ50" s="36">
        <f t="shared" si="58"/>
        <v>3.5753039703959266E-2</v>
      </c>
      <c r="BR50" s="35">
        <f t="shared" si="59"/>
        <v>1356</v>
      </c>
      <c r="BS50" s="36">
        <f t="shared" si="60"/>
        <v>3.7728499485267519E-2</v>
      </c>
      <c r="BT50" s="33">
        <v>3</v>
      </c>
      <c r="BU50" s="36">
        <f t="shared" si="61"/>
        <v>0.375</v>
      </c>
      <c r="BV50" s="33">
        <v>2</v>
      </c>
      <c r="BW50" s="36">
        <f>BV50/U50</f>
        <v>1</v>
      </c>
      <c r="BX50" s="244" t="str">
        <f t="shared" si="15"/>
        <v/>
      </c>
    </row>
    <row r="51" spans="1:76" x14ac:dyDescent="0.2">
      <c r="A51" s="10" t="s">
        <v>464</v>
      </c>
      <c r="B51" s="10" t="s">
        <v>466</v>
      </c>
      <c r="C51" s="10" t="s">
        <v>382</v>
      </c>
      <c r="D51" s="10" t="s">
        <v>527</v>
      </c>
      <c r="E51" s="10" t="s">
        <v>504</v>
      </c>
      <c r="F51" s="10" t="s">
        <v>519</v>
      </c>
      <c r="G51" s="10" t="s">
        <v>315</v>
      </c>
      <c r="H51" s="12" t="s">
        <v>1110</v>
      </c>
      <c r="I51" s="12" t="s">
        <v>935</v>
      </c>
      <c r="J51" s="591" t="s">
        <v>936</v>
      </c>
      <c r="K51" s="288"/>
      <c r="L51" s="288"/>
      <c r="M51" s="289"/>
      <c r="N51" s="288"/>
      <c r="O51" s="288"/>
      <c r="P51" s="288"/>
      <c r="Q51" s="268"/>
      <c r="R51" s="268"/>
      <c r="S51" s="268"/>
      <c r="T51" s="11" t="s">
        <v>386</v>
      </c>
      <c r="U51" s="32">
        <v>1</v>
      </c>
      <c r="V51" s="25"/>
      <c r="W51" s="33">
        <v>6</v>
      </c>
      <c r="X51" s="34">
        <f t="shared" si="0"/>
        <v>6</v>
      </c>
      <c r="Y51" s="35">
        <f t="shared" si="43"/>
        <v>53732</v>
      </c>
      <c r="Z51" s="35">
        <f t="shared" si="2"/>
        <v>20568</v>
      </c>
      <c r="AA51" s="33">
        <v>1</v>
      </c>
      <c r="AB51" s="36">
        <f t="shared" si="48"/>
        <v>0.16666666666666666</v>
      </c>
      <c r="AC51" s="222"/>
      <c r="AD51" s="223"/>
      <c r="AE51" s="33">
        <v>1</v>
      </c>
      <c r="AF51" s="36">
        <f t="shared" si="49"/>
        <v>1</v>
      </c>
      <c r="AG51" s="33">
        <f t="shared" si="50"/>
        <v>1</v>
      </c>
      <c r="AH51" s="223"/>
      <c r="AI51" s="33">
        <v>2</v>
      </c>
      <c r="AJ51" s="36">
        <f t="shared" si="62"/>
        <v>0.33333333333333331</v>
      </c>
      <c r="AK51" s="219"/>
      <c r="AL51" s="219"/>
      <c r="AM51" s="31">
        <v>53605</v>
      </c>
      <c r="AN51" s="35">
        <v>127</v>
      </c>
      <c r="AO51" s="37">
        <f t="shared" si="17"/>
        <v>2.3635822228839426E-3</v>
      </c>
      <c r="AP51" s="35">
        <f t="shared" si="44"/>
        <v>53732</v>
      </c>
      <c r="AQ51" s="166">
        <v>86412</v>
      </c>
      <c r="AR51" s="36">
        <f t="shared" si="46"/>
        <v>0.6218117854001759</v>
      </c>
      <c r="AS51" s="31">
        <f t="shared" si="30"/>
        <v>53605</v>
      </c>
      <c r="AT51" s="31">
        <f t="shared" si="31"/>
        <v>127</v>
      </c>
      <c r="AU51" s="35">
        <f t="shared" si="32"/>
        <v>53732</v>
      </c>
      <c r="AV51" s="35">
        <v>20466</v>
      </c>
      <c r="AW51" s="36">
        <f t="shared" si="33"/>
        <v>0.38179274321425238</v>
      </c>
      <c r="AX51" s="35">
        <v>102</v>
      </c>
      <c r="AY51" s="36">
        <f t="shared" si="34"/>
        <v>0.80314960629921262</v>
      </c>
      <c r="AZ51" s="35">
        <f t="shared" si="35"/>
        <v>20568</v>
      </c>
      <c r="BA51" s="36">
        <f t="shared" si="51"/>
        <v>0.38278865480533014</v>
      </c>
      <c r="BB51" s="35">
        <v>427</v>
      </c>
      <c r="BC51" s="36">
        <f t="shared" si="52"/>
        <v>2.0863871787354635E-2</v>
      </c>
      <c r="BD51" s="33">
        <v>7</v>
      </c>
      <c r="BE51" s="36">
        <f>IF(BD51="","",BD51/AX51)</f>
        <v>6.8627450980392163E-2</v>
      </c>
      <c r="BF51" s="35">
        <f t="shared" si="53"/>
        <v>434</v>
      </c>
      <c r="BG51" s="36">
        <f t="shared" si="54"/>
        <v>2.1100739012057564E-2</v>
      </c>
      <c r="BH51" s="35">
        <v>311</v>
      </c>
      <c r="BI51" s="36">
        <f t="shared" si="55"/>
        <v>0.72833723653395788</v>
      </c>
      <c r="BJ51" s="33">
        <v>3</v>
      </c>
      <c r="BK51" s="36">
        <f>IF(BD51="","",IF(BD51=0,"",BJ51/BD51))</f>
        <v>0.42857142857142855</v>
      </c>
      <c r="BL51" s="35">
        <f t="shared" si="56"/>
        <v>314</v>
      </c>
      <c r="BM51" s="36">
        <f t="shared" si="57"/>
        <v>0.72350230414746541</v>
      </c>
      <c r="BN51" s="35">
        <v>24</v>
      </c>
      <c r="BO51" s="36">
        <f t="shared" si="63"/>
        <v>1.1668611435239206E-3</v>
      </c>
      <c r="BP51" s="35">
        <v>1554</v>
      </c>
      <c r="BQ51" s="36">
        <f t="shared" si="58"/>
        <v>7.5554259043173866E-2</v>
      </c>
      <c r="BR51" s="35">
        <f t="shared" si="59"/>
        <v>1578</v>
      </c>
      <c r="BS51" s="36">
        <f t="shared" si="60"/>
        <v>7.6721120186697786E-2</v>
      </c>
      <c r="BT51" s="33">
        <v>1</v>
      </c>
      <c r="BU51" s="36">
        <f t="shared" si="61"/>
        <v>0.16666666666666666</v>
      </c>
      <c r="BV51" s="33">
        <v>0</v>
      </c>
      <c r="BW51" s="223"/>
      <c r="BX51" s="244" t="str">
        <f t="shared" si="15"/>
        <v/>
      </c>
    </row>
    <row r="52" spans="1:76" x14ac:dyDescent="0.2">
      <c r="A52" s="10" t="s">
        <v>464</v>
      </c>
      <c r="B52" s="10" t="s">
        <v>466</v>
      </c>
      <c r="C52" s="10" t="s">
        <v>383</v>
      </c>
      <c r="D52" s="10" t="s">
        <v>527</v>
      </c>
      <c r="E52" s="10" t="s">
        <v>504</v>
      </c>
      <c r="F52" s="10" t="s">
        <v>519</v>
      </c>
      <c r="G52" s="10" t="s">
        <v>315</v>
      </c>
      <c r="H52" s="12" t="s">
        <v>1110</v>
      </c>
      <c r="I52" s="12" t="s">
        <v>935</v>
      </c>
      <c r="J52" s="591" t="s">
        <v>936</v>
      </c>
      <c r="K52" s="614" t="s">
        <v>449</v>
      </c>
      <c r="L52" s="747" t="s">
        <v>461</v>
      </c>
      <c r="M52" s="289" t="s">
        <v>775</v>
      </c>
      <c r="N52" s="614" t="s">
        <v>437</v>
      </c>
      <c r="O52" s="614" t="s">
        <v>438</v>
      </c>
      <c r="P52" s="614" t="s">
        <v>438</v>
      </c>
      <c r="Q52" s="612">
        <v>995206</v>
      </c>
      <c r="R52" s="612">
        <v>12337</v>
      </c>
      <c r="S52" s="612">
        <v>2152</v>
      </c>
      <c r="T52" s="11" t="s">
        <v>386</v>
      </c>
      <c r="U52" s="32">
        <v>1</v>
      </c>
      <c r="V52" s="25"/>
      <c r="W52" s="33">
        <v>3</v>
      </c>
      <c r="X52" s="34">
        <f t="shared" si="0"/>
        <v>3</v>
      </c>
      <c r="Y52" s="35">
        <f t="shared" si="43"/>
        <v>51690</v>
      </c>
      <c r="Z52" s="35">
        <f t="shared" si="2"/>
        <v>17571</v>
      </c>
      <c r="AA52" s="33"/>
      <c r="AB52" s="36"/>
      <c r="AC52" s="222"/>
      <c r="AD52" s="223"/>
      <c r="AE52" s="33"/>
      <c r="AF52" s="36"/>
      <c r="AG52" s="33"/>
      <c r="AH52" s="223"/>
      <c r="AI52" s="33">
        <v>1</v>
      </c>
      <c r="AJ52" s="36">
        <f t="shared" si="62"/>
        <v>0.33333333333333331</v>
      </c>
      <c r="AK52" s="219"/>
      <c r="AL52" s="219"/>
      <c r="AM52" s="91">
        <v>51675</v>
      </c>
      <c r="AN52" s="35">
        <v>15</v>
      </c>
      <c r="AO52" s="37">
        <f t="shared" si="17"/>
        <v>2.901915264074289E-4</v>
      </c>
      <c r="AP52" s="35">
        <f t="shared" si="44"/>
        <v>51690</v>
      </c>
      <c r="AQ52" s="166">
        <v>72597</v>
      </c>
      <c r="AR52" s="36">
        <f t="shared" si="46"/>
        <v>0.71201289309475602</v>
      </c>
      <c r="AS52" s="31">
        <f t="shared" si="30"/>
        <v>51675</v>
      </c>
      <c r="AT52" s="31">
        <f t="shared" si="31"/>
        <v>15</v>
      </c>
      <c r="AU52" s="35">
        <f t="shared" si="32"/>
        <v>51690</v>
      </c>
      <c r="AV52" s="35">
        <v>17559</v>
      </c>
      <c r="AW52" s="36">
        <f t="shared" si="33"/>
        <v>0.33979680696661829</v>
      </c>
      <c r="AX52" s="35">
        <v>12</v>
      </c>
      <c r="AY52" s="36">
        <f t="shared" si="34"/>
        <v>0.8</v>
      </c>
      <c r="AZ52" s="35">
        <f t="shared" si="35"/>
        <v>17571</v>
      </c>
      <c r="BA52" s="36">
        <f t="shared" si="51"/>
        <v>0.33993035403366223</v>
      </c>
      <c r="BB52" s="35">
        <v>162</v>
      </c>
      <c r="BC52" s="36">
        <f t="shared" si="52"/>
        <v>9.226037929267043E-3</v>
      </c>
      <c r="BD52" s="218"/>
      <c r="BE52" s="230"/>
      <c r="BF52" s="35">
        <f t="shared" si="53"/>
        <v>162</v>
      </c>
      <c r="BG52" s="36">
        <f t="shared" si="54"/>
        <v>9.2197370667577265E-3</v>
      </c>
      <c r="BH52" s="35">
        <v>120</v>
      </c>
      <c r="BI52" s="36">
        <f t="shared" si="55"/>
        <v>0.7407407407407407</v>
      </c>
      <c r="BJ52" s="218"/>
      <c r="BK52" s="36" t="str">
        <f>IF(BD52="","",IF(BD52=0,"",BJ52/BD52))</f>
        <v/>
      </c>
      <c r="BL52" s="35">
        <f t="shared" si="56"/>
        <v>120</v>
      </c>
      <c r="BM52" s="36">
        <f t="shared" si="57"/>
        <v>0.7407407407407407</v>
      </c>
      <c r="BN52" s="35">
        <v>30</v>
      </c>
      <c r="BO52" s="36">
        <f t="shared" si="63"/>
        <v>1.7073587160662455E-3</v>
      </c>
      <c r="BP52" s="35">
        <v>1295</v>
      </c>
      <c r="BQ52" s="36">
        <f t="shared" si="58"/>
        <v>7.3700984576859599E-2</v>
      </c>
      <c r="BR52" s="35">
        <f t="shared" si="59"/>
        <v>1325</v>
      </c>
      <c r="BS52" s="36">
        <f t="shared" si="60"/>
        <v>7.5408343292925839E-2</v>
      </c>
      <c r="BT52" s="33">
        <v>1</v>
      </c>
      <c r="BU52" s="36">
        <f t="shared" si="61"/>
        <v>0.33333333333333331</v>
      </c>
      <c r="BV52" s="33">
        <v>0</v>
      </c>
      <c r="BW52" s="223"/>
      <c r="BX52" s="244" t="str">
        <f t="shared" si="15"/>
        <v/>
      </c>
    </row>
    <row r="53" spans="1:76" x14ac:dyDescent="0.2">
      <c r="A53" s="10" t="s">
        <v>464</v>
      </c>
      <c r="B53" s="10" t="s">
        <v>22</v>
      </c>
      <c r="C53" s="10" t="s">
        <v>502</v>
      </c>
      <c r="D53" s="10" t="s">
        <v>503</v>
      </c>
      <c r="E53" s="10" t="s">
        <v>504</v>
      </c>
      <c r="F53" s="10" t="s">
        <v>519</v>
      </c>
      <c r="G53" s="10" t="s">
        <v>315</v>
      </c>
      <c r="H53" s="12" t="s">
        <v>1110</v>
      </c>
      <c r="I53" s="12" t="s">
        <v>935</v>
      </c>
      <c r="J53" s="591" t="s">
        <v>936</v>
      </c>
      <c r="K53" s="288"/>
      <c r="L53" s="288"/>
      <c r="M53" s="289"/>
      <c r="N53" s="288"/>
      <c r="O53" s="288"/>
      <c r="P53" s="288"/>
      <c r="Q53" s="268"/>
      <c r="R53" s="268"/>
      <c r="S53" s="268"/>
      <c r="T53" s="11" t="s">
        <v>386</v>
      </c>
      <c r="U53" s="32">
        <v>6</v>
      </c>
      <c r="V53" s="25"/>
      <c r="W53" s="33">
        <v>7</v>
      </c>
      <c r="X53" s="34">
        <f t="shared" si="0"/>
        <v>1.1666666666666667</v>
      </c>
      <c r="Y53" s="35">
        <f t="shared" si="43"/>
        <v>3540.3333333333335</v>
      </c>
      <c r="Z53" s="35">
        <f t="shared" si="2"/>
        <v>1271.6666666666667</v>
      </c>
      <c r="AA53" s="222"/>
      <c r="AB53" s="223"/>
      <c r="AC53" s="222"/>
      <c r="AD53" s="223"/>
      <c r="AE53" s="222"/>
      <c r="AF53" s="223"/>
      <c r="AG53" s="222"/>
      <c r="AH53" s="223"/>
      <c r="AI53" s="76">
        <v>4</v>
      </c>
      <c r="AJ53" s="67">
        <f t="shared" si="62"/>
        <v>0.5714285714285714</v>
      </c>
      <c r="AK53" s="76">
        <v>3</v>
      </c>
      <c r="AL53" s="36">
        <f t="shared" ref="AL53:AL61" si="64">AK53/U53</f>
        <v>0.5</v>
      </c>
      <c r="AM53" s="31">
        <v>21242</v>
      </c>
      <c r="AN53" s="230"/>
      <c r="AO53" s="250"/>
      <c r="AP53" s="35">
        <f t="shared" si="44"/>
        <v>21242</v>
      </c>
      <c r="AQ53" s="230"/>
      <c r="AR53" s="223"/>
      <c r="AS53" s="31">
        <f t="shared" si="30"/>
        <v>21242</v>
      </c>
      <c r="AT53" s="210"/>
      <c r="AU53" s="35">
        <f t="shared" si="32"/>
        <v>21242</v>
      </c>
      <c r="AV53" s="35">
        <v>7630</v>
      </c>
      <c r="AW53" s="36">
        <f t="shared" si="33"/>
        <v>0.35919404952452688</v>
      </c>
      <c r="AX53" s="230"/>
      <c r="AY53" s="223"/>
      <c r="AZ53" s="35">
        <f t="shared" si="35"/>
        <v>7630</v>
      </c>
      <c r="BA53" s="36">
        <f t="shared" si="51"/>
        <v>0.35919404952452688</v>
      </c>
      <c r="BB53" s="35">
        <v>68</v>
      </c>
      <c r="BC53" s="36">
        <f t="shared" si="52"/>
        <v>8.9121887287024904E-3</v>
      </c>
      <c r="BD53" s="230"/>
      <c r="BE53" s="230"/>
      <c r="BF53" s="35">
        <f t="shared" si="53"/>
        <v>68</v>
      </c>
      <c r="BG53" s="36">
        <f t="shared" si="54"/>
        <v>8.9121887287024904E-3</v>
      </c>
      <c r="BH53" s="35">
        <v>50</v>
      </c>
      <c r="BI53" s="36">
        <f t="shared" si="55"/>
        <v>0.73529411764705888</v>
      </c>
      <c r="BJ53" s="230"/>
      <c r="BK53" s="230"/>
      <c r="BL53" s="35">
        <f t="shared" si="56"/>
        <v>50</v>
      </c>
      <c r="BM53" s="36">
        <f t="shared" si="57"/>
        <v>0.73529411764705888</v>
      </c>
      <c r="BN53" s="35">
        <v>1</v>
      </c>
      <c r="BO53" s="36">
        <f t="shared" si="63"/>
        <v>1.310615989515072E-4</v>
      </c>
      <c r="BP53" s="35">
        <v>869</v>
      </c>
      <c r="BQ53" s="36">
        <f t="shared" si="58"/>
        <v>0.11389252948885976</v>
      </c>
      <c r="BR53" s="35">
        <f t="shared" si="59"/>
        <v>870</v>
      </c>
      <c r="BS53" s="36">
        <f t="shared" si="60"/>
        <v>0.11402359108781127</v>
      </c>
      <c r="BT53" s="33">
        <v>2</v>
      </c>
      <c r="BU53" s="36">
        <f t="shared" si="61"/>
        <v>0.2857142857142857</v>
      </c>
      <c r="BV53" s="33">
        <v>2</v>
      </c>
      <c r="BW53" s="36">
        <f>BV53/U53</f>
        <v>0.33333333333333331</v>
      </c>
      <c r="BX53" s="244" t="str">
        <f t="shared" si="15"/>
        <v/>
      </c>
    </row>
    <row r="54" spans="1:76" x14ac:dyDescent="0.2">
      <c r="A54" s="10" t="s">
        <v>464</v>
      </c>
      <c r="B54" s="10" t="s">
        <v>520</v>
      </c>
      <c r="C54" s="10" t="s">
        <v>502</v>
      </c>
      <c r="D54" s="10" t="s">
        <v>503</v>
      </c>
      <c r="E54" s="10" t="s">
        <v>504</v>
      </c>
      <c r="F54" s="10" t="s">
        <v>519</v>
      </c>
      <c r="G54" s="10" t="s">
        <v>315</v>
      </c>
      <c r="H54" s="12" t="s">
        <v>1110</v>
      </c>
      <c r="I54" s="12" t="s">
        <v>935</v>
      </c>
      <c r="J54" s="591" t="s">
        <v>936</v>
      </c>
      <c r="K54" s="614"/>
      <c r="L54" s="614"/>
      <c r="M54" s="289"/>
      <c r="N54" s="614"/>
      <c r="O54" s="614"/>
      <c r="P54" s="614"/>
      <c r="Q54" s="612"/>
      <c r="R54" s="612"/>
      <c r="S54" s="612"/>
      <c r="T54" s="11" t="s">
        <v>386</v>
      </c>
      <c r="U54" s="32">
        <v>6</v>
      </c>
      <c r="V54" s="25"/>
      <c r="W54" s="33">
        <v>9</v>
      </c>
      <c r="X54" s="34">
        <f t="shared" si="0"/>
        <v>1.5</v>
      </c>
      <c r="Y54" s="35">
        <f t="shared" si="43"/>
        <v>3463.3333333333335</v>
      </c>
      <c r="Z54" s="35">
        <f t="shared" si="2"/>
        <v>1144</v>
      </c>
      <c r="AA54" s="222"/>
      <c r="AB54" s="223"/>
      <c r="AC54" s="222"/>
      <c r="AD54" s="223"/>
      <c r="AE54" s="222"/>
      <c r="AF54" s="223"/>
      <c r="AG54" s="222"/>
      <c r="AH54" s="223"/>
      <c r="AI54" s="76">
        <v>4</v>
      </c>
      <c r="AJ54" s="67">
        <f t="shared" si="62"/>
        <v>0.44444444444444442</v>
      </c>
      <c r="AK54" s="76">
        <v>4</v>
      </c>
      <c r="AL54" s="36">
        <f t="shared" si="64"/>
        <v>0.66666666666666663</v>
      </c>
      <c r="AM54" s="31">
        <v>20780</v>
      </c>
      <c r="AN54" s="230"/>
      <c r="AO54" s="250"/>
      <c r="AP54" s="35">
        <f t="shared" si="44"/>
        <v>20780</v>
      </c>
      <c r="AQ54" s="230"/>
      <c r="AR54" s="223"/>
      <c r="AS54" s="31">
        <f t="shared" si="30"/>
        <v>20780</v>
      </c>
      <c r="AT54" s="210"/>
      <c r="AU54" s="35">
        <f t="shared" si="32"/>
        <v>20780</v>
      </c>
      <c r="AV54" s="35">
        <v>6864</v>
      </c>
      <c r="AW54" s="36">
        <f t="shared" si="33"/>
        <v>0.33031761308950913</v>
      </c>
      <c r="AX54" s="230"/>
      <c r="AY54" s="223"/>
      <c r="AZ54" s="35">
        <f t="shared" si="35"/>
        <v>6864</v>
      </c>
      <c r="BA54" s="36">
        <f t="shared" si="51"/>
        <v>0.33031761308950913</v>
      </c>
      <c r="BB54" s="35">
        <v>55</v>
      </c>
      <c r="BC54" s="36">
        <f t="shared" si="52"/>
        <v>8.0128205128205121E-3</v>
      </c>
      <c r="BD54" s="230"/>
      <c r="BE54" s="230"/>
      <c r="BF54" s="35">
        <f t="shared" si="53"/>
        <v>55</v>
      </c>
      <c r="BG54" s="36">
        <f t="shared" si="54"/>
        <v>8.0128205128205121E-3</v>
      </c>
      <c r="BH54" s="35">
        <v>43</v>
      </c>
      <c r="BI54" s="36">
        <f t="shared" si="55"/>
        <v>0.78181818181818186</v>
      </c>
      <c r="BJ54" s="230"/>
      <c r="BK54" s="230"/>
      <c r="BL54" s="35">
        <f t="shared" si="56"/>
        <v>43</v>
      </c>
      <c r="BM54" s="36">
        <f t="shared" si="57"/>
        <v>0.78181818181818186</v>
      </c>
      <c r="BN54" s="35">
        <v>12</v>
      </c>
      <c r="BO54" s="36">
        <f t="shared" si="63"/>
        <v>1.7482517482517483E-3</v>
      </c>
      <c r="BP54" s="35">
        <v>618</v>
      </c>
      <c r="BQ54" s="36">
        <f t="shared" si="58"/>
        <v>9.0034965034965039E-2</v>
      </c>
      <c r="BR54" s="35">
        <f t="shared" si="59"/>
        <v>630</v>
      </c>
      <c r="BS54" s="36">
        <f t="shared" si="60"/>
        <v>9.1783216783216784E-2</v>
      </c>
      <c r="BT54" s="33">
        <v>6</v>
      </c>
      <c r="BU54" s="36">
        <f t="shared" si="61"/>
        <v>0.66666666666666663</v>
      </c>
      <c r="BV54" s="33">
        <v>4</v>
      </c>
      <c r="BW54" s="36">
        <f>BV54/U54</f>
        <v>0.66666666666666663</v>
      </c>
      <c r="BX54" s="244" t="str">
        <f t="shared" si="15"/>
        <v/>
      </c>
    </row>
    <row r="55" spans="1:76" x14ac:dyDescent="0.2">
      <c r="A55" s="10" t="s">
        <v>464</v>
      </c>
      <c r="B55" s="10" t="s">
        <v>521</v>
      </c>
      <c r="C55" s="10" t="s">
        <v>522</v>
      </c>
      <c r="D55" s="10" t="s">
        <v>503</v>
      </c>
      <c r="E55" s="10" t="s">
        <v>504</v>
      </c>
      <c r="F55" s="10" t="s">
        <v>519</v>
      </c>
      <c r="G55" s="10" t="s">
        <v>315</v>
      </c>
      <c r="H55" s="12" t="s">
        <v>1110</v>
      </c>
      <c r="I55" s="12" t="s">
        <v>935</v>
      </c>
      <c r="J55" s="591" t="s">
        <v>936</v>
      </c>
      <c r="K55" s="614"/>
      <c r="L55" s="614"/>
      <c r="M55" s="289"/>
      <c r="N55" s="614"/>
      <c r="O55" s="614"/>
      <c r="P55" s="614"/>
      <c r="Q55" s="612"/>
      <c r="R55" s="612"/>
      <c r="S55" s="612"/>
      <c r="T55" s="11" t="s">
        <v>386</v>
      </c>
      <c r="U55" s="32">
        <v>3</v>
      </c>
      <c r="V55" s="25"/>
      <c r="W55" s="33">
        <v>10</v>
      </c>
      <c r="X55" s="34">
        <f t="shared" si="0"/>
        <v>3.3333333333333335</v>
      </c>
      <c r="Y55" s="35">
        <f t="shared" si="43"/>
        <v>11132.333333333334</v>
      </c>
      <c r="Z55" s="35">
        <f t="shared" si="2"/>
        <v>3753.6666666666665</v>
      </c>
      <c r="AA55" s="222"/>
      <c r="AB55" s="223"/>
      <c r="AC55" s="222"/>
      <c r="AD55" s="223"/>
      <c r="AE55" s="222"/>
      <c r="AF55" s="223"/>
      <c r="AG55" s="222"/>
      <c r="AH55" s="223"/>
      <c r="AI55" s="76">
        <v>3</v>
      </c>
      <c r="AJ55" s="67">
        <f t="shared" si="62"/>
        <v>0.3</v>
      </c>
      <c r="AK55" s="76">
        <v>2</v>
      </c>
      <c r="AL55" s="36">
        <f t="shared" si="64"/>
        <v>0.66666666666666663</v>
      </c>
      <c r="AM55" s="31">
        <v>33397</v>
      </c>
      <c r="AN55" s="230"/>
      <c r="AO55" s="250"/>
      <c r="AP55" s="35">
        <f t="shared" si="44"/>
        <v>33397</v>
      </c>
      <c r="AQ55" s="230"/>
      <c r="AR55" s="223"/>
      <c r="AS55" s="31">
        <f t="shared" si="30"/>
        <v>33397</v>
      </c>
      <c r="AT55" s="210"/>
      <c r="AU55" s="35">
        <f t="shared" si="32"/>
        <v>33397</v>
      </c>
      <c r="AV55" s="35">
        <v>11261</v>
      </c>
      <c r="AW55" s="36">
        <f t="shared" si="33"/>
        <v>0.33718597478815465</v>
      </c>
      <c r="AX55" s="230"/>
      <c r="AY55" s="223"/>
      <c r="AZ55" s="35">
        <f t="shared" si="35"/>
        <v>11261</v>
      </c>
      <c r="BA55" s="36">
        <f t="shared" si="51"/>
        <v>0.33718597478815465</v>
      </c>
      <c r="BB55" s="35">
        <v>121</v>
      </c>
      <c r="BC55" s="36">
        <f t="shared" si="52"/>
        <v>1.0745049285143415E-2</v>
      </c>
      <c r="BD55" s="230"/>
      <c r="BE55" s="230"/>
      <c r="BF55" s="35">
        <f t="shared" si="53"/>
        <v>121</v>
      </c>
      <c r="BG55" s="36">
        <f t="shared" si="54"/>
        <v>1.0745049285143415E-2</v>
      </c>
      <c r="BH55" s="35">
        <v>91</v>
      </c>
      <c r="BI55" s="36">
        <f t="shared" si="55"/>
        <v>0.75206611570247939</v>
      </c>
      <c r="BJ55" s="230"/>
      <c r="BK55" s="230"/>
      <c r="BL55" s="35">
        <f t="shared" si="56"/>
        <v>91</v>
      </c>
      <c r="BM55" s="36">
        <f t="shared" si="57"/>
        <v>0.75206611570247939</v>
      </c>
      <c r="BN55" s="35">
        <v>40</v>
      </c>
      <c r="BO55" s="36">
        <f t="shared" si="63"/>
        <v>3.5520824083118728E-3</v>
      </c>
      <c r="BP55" s="35">
        <v>980</v>
      </c>
      <c r="BQ55" s="36">
        <f t="shared" si="58"/>
        <v>8.7026019003640889E-2</v>
      </c>
      <c r="BR55" s="35">
        <f t="shared" si="59"/>
        <v>1020</v>
      </c>
      <c r="BS55" s="36">
        <f t="shared" si="60"/>
        <v>9.0578101411952758E-2</v>
      </c>
      <c r="BT55" s="33">
        <v>4</v>
      </c>
      <c r="BU55" s="36">
        <f t="shared" si="61"/>
        <v>0.4</v>
      </c>
      <c r="BV55" s="33">
        <v>2</v>
      </c>
      <c r="BW55" s="36">
        <f>BV55/U55</f>
        <v>0.66666666666666663</v>
      </c>
      <c r="BX55" s="244" t="str">
        <f t="shared" si="15"/>
        <v/>
      </c>
    </row>
    <row r="56" spans="1:76" x14ac:dyDescent="0.2">
      <c r="A56" s="10" t="s">
        <v>464</v>
      </c>
      <c r="B56" s="10" t="s">
        <v>521</v>
      </c>
      <c r="C56" s="10" t="s">
        <v>523</v>
      </c>
      <c r="D56" s="10" t="s">
        <v>503</v>
      </c>
      <c r="E56" s="10" t="s">
        <v>504</v>
      </c>
      <c r="F56" s="10" t="s">
        <v>519</v>
      </c>
      <c r="G56" s="10" t="s">
        <v>315</v>
      </c>
      <c r="H56" s="12" t="s">
        <v>1110</v>
      </c>
      <c r="I56" s="12" t="s">
        <v>935</v>
      </c>
      <c r="J56" s="591" t="s">
        <v>936</v>
      </c>
      <c r="K56" s="614"/>
      <c r="L56" s="614"/>
      <c r="M56" s="289"/>
      <c r="N56" s="614"/>
      <c r="O56" s="614"/>
      <c r="P56" s="614"/>
      <c r="Q56" s="612"/>
      <c r="R56" s="612"/>
      <c r="S56" s="612"/>
      <c r="T56" s="11" t="s">
        <v>510</v>
      </c>
      <c r="U56" s="32">
        <v>2</v>
      </c>
      <c r="V56" s="33">
        <v>2</v>
      </c>
      <c r="W56" s="32">
        <v>2</v>
      </c>
      <c r="X56" s="34">
        <f t="shared" si="0"/>
        <v>1</v>
      </c>
      <c r="Y56" s="35">
        <f t="shared" si="43"/>
        <v>5767</v>
      </c>
      <c r="Z56" s="230" t="str">
        <f t="shared" si="2"/>
        <v/>
      </c>
      <c r="AA56" s="222"/>
      <c r="AB56" s="223"/>
      <c r="AC56" s="222"/>
      <c r="AD56" s="223"/>
      <c r="AE56" s="222"/>
      <c r="AF56" s="223"/>
      <c r="AG56" s="222"/>
      <c r="AH56" s="223"/>
      <c r="AI56" s="76">
        <v>1</v>
      </c>
      <c r="AJ56" s="67">
        <f t="shared" si="62"/>
        <v>0.5</v>
      </c>
      <c r="AK56" s="76">
        <v>1</v>
      </c>
      <c r="AL56" s="36">
        <f t="shared" si="64"/>
        <v>0.5</v>
      </c>
      <c r="AM56" s="31">
        <v>11534</v>
      </c>
      <c r="AN56" s="230"/>
      <c r="AO56" s="250"/>
      <c r="AP56" s="35">
        <f t="shared" si="44"/>
        <v>11534</v>
      </c>
      <c r="AQ56" s="230"/>
      <c r="AR56" s="223"/>
      <c r="AS56" s="210" t="str">
        <f t="shared" si="30"/>
        <v/>
      </c>
      <c r="AT56" s="210"/>
      <c r="AU56" s="230" t="str">
        <f t="shared" si="32"/>
        <v/>
      </c>
      <c r="AV56" s="230"/>
      <c r="AW56" s="223" t="str">
        <f t="shared" si="33"/>
        <v/>
      </c>
      <c r="AX56" s="230"/>
      <c r="AY56" s="223"/>
      <c r="AZ56" s="230" t="str">
        <f t="shared" si="35"/>
        <v/>
      </c>
      <c r="BA56" s="230"/>
      <c r="BB56" s="230"/>
      <c r="BC56" s="230"/>
      <c r="BD56" s="230"/>
      <c r="BE56" s="230"/>
      <c r="BF56" s="230"/>
      <c r="BG56" s="230"/>
      <c r="BH56" s="230"/>
      <c r="BI56" s="230"/>
      <c r="BJ56" s="230"/>
      <c r="BK56" s="230"/>
      <c r="BL56" s="230"/>
      <c r="BM56" s="230"/>
      <c r="BN56" s="230"/>
      <c r="BO56" s="230"/>
      <c r="BP56" s="230"/>
      <c r="BQ56" s="230"/>
      <c r="BR56" s="230"/>
      <c r="BS56" s="230"/>
      <c r="BT56" s="33">
        <v>1</v>
      </c>
      <c r="BU56" s="36">
        <f t="shared" si="61"/>
        <v>0.5</v>
      </c>
      <c r="BV56" s="33">
        <v>1</v>
      </c>
      <c r="BW56" s="36">
        <f>BV56/U56</f>
        <v>0.5</v>
      </c>
      <c r="BX56" s="244" t="str">
        <f t="shared" si="15"/>
        <v/>
      </c>
    </row>
    <row r="57" spans="1:76" x14ac:dyDescent="0.2">
      <c r="A57" s="10" t="s">
        <v>464</v>
      </c>
      <c r="B57" s="10" t="s">
        <v>521</v>
      </c>
      <c r="C57" s="10" t="s">
        <v>524</v>
      </c>
      <c r="D57" s="10" t="s">
        <v>503</v>
      </c>
      <c r="E57" s="10" t="s">
        <v>504</v>
      </c>
      <c r="F57" s="10" t="s">
        <v>519</v>
      </c>
      <c r="G57" s="10" t="s">
        <v>315</v>
      </c>
      <c r="H57" s="12" t="s">
        <v>1110</v>
      </c>
      <c r="I57" s="12" t="s">
        <v>935</v>
      </c>
      <c r="J57" s="591" t="s">
        <v>936</v>
      </c>
      <c r="K57" s="288"/>
      <c r="L57" s="288"/>
      <c r="M57" s="289"/>
      <c r="N57" s="288"/>
      <c r="O57" s="288"/>
      <c r="P57" s="288"/>
      <c r="Q57" s="268"/>
      <c r="R57" s="268"/>
      <c r="S57" s="268"/>
      <c r="T57" s="11" t="s">
        <v>386</v>
      </c>
      <c r="U57" s="32">
        <v>2</v>
      </c>
      <c r="V57" s="25"/>
      <c r="W57" s="33">
        <v>4</v>
      </c>
      <c r="X57" s="34">
        <f t="shared" si="0"/>
        <v>2</v>
      </c>
      <c r="Y57" s="35">
        <f t="shared" si="43"/>
        <v>4937.5</v>
      </c>
      <c r="Z57" s="35">
        <f t="shared" si="2"/>
        <v>1537.5</v>
      </c>
      <c r="AA57" s="222"/>
      <c r="AB57" s="223"/>
      <c r="AC57" s="222"/>
      <c r="AD57" s="223"/>
      <c r="AE57" s="222"/>
      <c r="AF57" s="223"/>
      <c r="AG57" s="222"/>
      <c r="AH57" s="223"/>
      <c r="AI57" s="76">
        <v>2</v>
      </c>
      <c r="AJ57" s="67">
        <f t="shared" si="62"/>
        <v>0.5</v>
      </c>
      <c r="AK57" s="76">
        <v>2</v>
      </c>
      <c r="AL57" s="36">
        <f t="shared" si="64"/>
        <v>1</v>
      </c>
      <c r="AM57" s="31">
        <v>9875</v>
      </c>
      <c r="AN57" s="230"/>
      <c r="AO57" s="250"/>
      <c r="AP57" s="35">
        <f t="shared" si="44"/>
        <v>9875</v>
      </c>
      <c r="AQ57" s="230"/>
      <c r="AR57" s="223"/>
      <c r="AS57" s="31">
        <f t="shared" si="30"/>
        <v>9875</v>
      </c>
      <c r="AT57" s="210"/>
      <c r="AU57" s="35">
        <f t="shared" ref="AU57:AU88" si="65">IF(AS57="","",IF(AS57=0,"",AS57+AT57))</f>
        <v>9875</v>
      </c>
      <c r="AV57" s="35">
        <v>3075</v>
      </c>
      <c r="AW57" s="36">
        <f t="shared" ref="AW57:AW88" si="66">IF(AS57="","",AV57/AS57)</f>
        <v>0.31139240506329113</v>
      </c>
      <c r="AX57" s="230"/>
      <c r="AY57" s="223"/>
      <c r="AZ57" s="35">
        <f t="shared" ref="AZ57:AZ79" si="67">IF(AV57&gt;0,AV57+AX57,"")</f>
        <v>3075</v>
      </c>
      <c r="BA57" s="36">
        <f>IF(AZ57="","",AZ57/AU57)</f>
        <v>0.31139240506329113</v>
      </c>
      <c r="BB57" s="35">
        <v>30</v>
      </c>
      <c r="BC57" s="36">
        <f>IF(BB57="","",BB57/AV57)</f>
        <v>9.7560975609756097E-3</v>
      </c>
      <c r="BD57" s="230"/>
      <c r="BE57" s="230"/>
      <c r="BF57" s="35">
        <f>IF(BB57="","",BB57+BD57)</f>
        <v>30</v>
      </c>
      <c r="BG57" s="36">
        <f>IF(AZ57="","",BF57/AZ57)</f>
        <v>9.7560975609756097E-3</v>
      </c>
      <c r="BH57" s="35">
        <v>23</v>
      </c>
      <c r="BI57" s="36">
        <f>IF(BB57="","",IF(BB57=0,"",BH57/BB57))</f>
        <v>0.76666666666666672</v>
      </c>
      <c r="BJ57" s="230"/>
      <c r="BK57" s="230"/>
      <c r="BL57" s="35">
        <f>IF(BH57="","",BH57+BJ57)</f>
        <v>23</v>
      </c>
      <c r="BM57" s="36">
        <f>IF(BF57="","",IF(BF57=0,"",BL57/BF57))</f>
        <v>0.76666666666666672</v>
      </c>
      <c r="BN57" s="35">
        <v>2</v>
      </c>
      <c r="BO57" s="36">
        <f>IF(AZ57="","",BN57/AZ57)</f>
        <v>6.5040650406504065E-4</v>
      </c>
      <c r="BP57" s="35">
        <v>204</v>
      </c>
      <c r="BQ57" s="36">
        <f>IF(AZ57="","",BP57/AZ57)</f>
        <v>6.634146341463415E-2</v>
      </c>
      <c r="BR57" s="35">
        <f>IF(BN57="",IF(BP57="","",BP57),IF(BP57="",BN57,BN57+BP57))</f>
        <v>206</v>
      </c>
      <c r="BS57" s="36">
        <f>IF(AZ57="","",BR57/AZ57)</f>
        <v>6.6991869918699182E-2</v>
      </c>
      <c r="BT57" s="33">
        <v>2</v>
      </c>
      <c r="BU57" s="45">
        <f t="shared" si="61"/>
        <v>0.5</v>
      </c>
      <c r="BV57" s="33">
        <v>1</v>
      </c>
      <c r="BW57" s="36">
        <f>BV57/U57</f>
        <v>0.5</v>
      </c>
      <c r="BX57" s="244" t="str">
        <f t="shared" si="15"/>
        <v/>
      </c>
    </row>
    <row r="58" spans="1:76" x14ac:dyDescent="0.2">
      <c r="A58" s="68" t="s">
        <v>464</v>
      </c>
      <c r="B58" s="68" t="s">
        <v>521</v>
      </c>
      <c r="C58" s="68" t="s">
        <v>525</v>
      </c>
      <c r="D58" s="68" t="s">
        <v>503</v>
      </c>
      <c r="E58" s="68" t="s">
        <v>504</v>
      </c>
      <c r="F58" s="68" t="s">
        <v>519</v>
      </c>
      <c r="G58" s="68" t="s">
        <v>315</v>
      </c>
      <c r="H58" s="12" t="s">
        <v>1110</v>
      </c>
      <c r="I58" s="12" t="s">
        <v>935</v>
      </c>
      <c r="J58" s="591" t="s">
        <v>936</v>
      </c>
      <c r="K58" s="290"/>
      <c r="L58" s="290"/>
      <c r="M58" s="291"/>
      <c r="N58" s="290"/>
      <c r="O58" s="290"/>
      <c r="P58" s="290"/>
      <c r="Q58" s="292"/>
      <c r="R58" s="292"/>
      <c r="S58" s="292"/>
      <c r="T58" s="11" t="s">
        <v>386</v>
      </c>
      <c r="U58" s="70">
        <v>2</v>
      </c>
      <c r="V58" s="25"/>
      <c r="W58" s="25">
        <v>7</v>
      </c>
      <c r="X58" s="26">
        <f t="shared" si="0"/>
        <v>3.5</v>
      </c>
      <c r="Y58" s="21">
        <f t="shared" si="43"/>
        <v>8961.5</v>
      </c>
      <c r="Z58" s="21">
        <f t="shared" si="2"/>
        <v>3593</v>
      </c>
      <c r="AA58" s="218"/>
      <c r="AB58" s="219"/>
      <c r="AC58" s="218"/>
      <c r="AD58" s="219"/>
      <c r="AE58" s="218"/>
      <c r="AF58" s="219"/>
      <c r="AG58" s="218"/>
      <c r="AH58" s="219"/>
      <c r="AI58" s="76">
        <v>1</v>
      </c>
      <c r="AJ58" s="67">
        <f t="shared" si="62"/>
        <v>0.14285714285714285</v>
      </c>
      <c r="AK58" s="76">
        <v>1</v>
      </c>
      <c r="AL58" s="27">
        <f t="shared" si="64"/>
        <v>0.5</v>
      </c>
      <c r="AM58" s="69">
        <v>17923</v>
      </c>
      <c r="AN58" s="209"/>
      <c r="AO58" s="247"/>
      <c r="AP58" s="21">
        <f t="shared" si="44"/>
        <v>17923</v>
      </c>
      <c r="AQ58" s="209"/>
      <c r="AR58" s="219"/>
      <c r="AS58" s="69">
        <f t="shared" si="30"/>
        <v>17923</v>
      </c>
      <c r="AT58" s="211"/>
      <c r="AU58" s="21">
        <f t="shared" si="65"/>
        <v>17923</v>
      </c>
      <c r="AV58" s="21">
        <v>7186</v>
      </c>
      <c r="AW58" s="27">
        <f t="shared" si="66"/>
        <v>0.40093734307872564</v>
      </c>
      <c r="AX58" s="209"/>
      <c r="AY58" s="219"/>
      <c r="AZ58" s="21">
        <f t="shared" si="67"/>
        <v>7186</v>
      </c>
      <c r="BA58" s="27">
        <f>IF(AZ58="","",AZ58/AU58)</f>
        <v>0.40093734307872564</v>
      </c>
      <c r="BB58" s="21">
        <v>60</v>
      </c>
      <c r="BC58" s="27">
        <f>IF(BB58="","",BB58/AV58)</f>
        <v>8.349568605622042E-3</v>
      </c>
      <c r="BD58" s="230"/>
      <c r="BE58" s="230"/>
      <c r="BF58" s="21">
        <f>IF(BB58="","",BB58+BD58)</f>
        <v>60</v>
      </c>
      <c r="BG58" s="27">
        <f>IF(AZ58="","",BF58/AZ58)</f>
        <v>8.349568605622042E-3</v>
      </c>
      <c r="BH58" s="21">
        <v>44</v>
      </c>
      <c r="BI58" s="27">
        <f>IF(BB58="","",IF(BB58=0,"",BH58/BB58))</f>
        <v>0.73333333333333328</v>
      </c>
      <c r="BJ58" s="230"/>
      <c r="BK58" s="230"/>
      <c r="BL58" s="21">
        <f>IF(BH58="","",BH58+BJ58)</f>
        <v>44</v>
      </c>
      <c r="BM58" s="27">
        <f>IF(BF58="","",IF(BF58=0,"",BL58/BF58))</f>
        <v>0.73333333333333328</v>
      </c>
      <c r="BN58" s="21">
        <v>8</v>
      </c>
      <c r="BO58" s="27">
        <f>IF(AZ58="","",BN58/AZ58)</f>
        <v>1.113275814082939E-3</v>
      </c>
      <c r="BP58" s="21">
        <v>674</v>
      </c>
      <c r="BQ58" s="27">
        <f>IF(AZ58="","",BP58/AZ58)</f>
        <v>9.379348733648761E-2</v>
      </c>
      <c r="BR58" s="21">
        <f>IF(BN58="",IF(BP58="","",BP58),IF(BP58="",BN58,BN58+BP58))</f>
        <v>682</v>
      </c>
      <c r="BS58" s="27">
        <f>IF(AZ58="","",BR58/AZ58)</f>
        <v>9.4906763150570547E-2</v>
      </c>
      <c r="BT58" s="25">
        <v>3</v>
      </c>
      <c r="BU58" s="27">
        <f t="shared" si="61"/>
        <v>0.42857142857142855</v>
      </c>
      <c r="BV58" s="25">
        <v>0</v>
      </c>
      <c r="BW58" s="255"/>
      <c r="BX58" s="244" t="str">
        <f t="shared" si="15"/>
        <v/>
      </c>
    </row>
    <row r="59" spans="1:76" x14ac:dyDescent="0.2">
      <c r="A59" s="10" t="s">
        <v>464</v>
      </c>
      <c r="B59" s="10" t="s">
        <v>521</v>
      </c>
      <c r="C59" s="10" t="s">
        <v>526</v>
      </c>
      <c r="D59" s="10" t="s">
        <v>503</v>
      </c>
      <c r="E59" s="10" t="s">
        <v>504</v>
      </c>
      <c r="F59" s="10" t="s">
        <v>519</v>
      </c>
      <c r="G59" s="10" t="s">
        <v>315</v>
      </c>
      <c r="H59" s="12" t="s">
        <v>1110</v>
      </c>
      <c r="I59" s="12" t="s">
        <v>935</v>
      </c>
      <c r="J59" s="591" t="s">
        <v>936</v>
      </c>
      <c r="K59" s="614"/>
      <c r="L59" s="614"/>
      <c r="M59" s="289"/>
      <c r="N59" s="614"/>
      <c r="O59" s="614"/>
      <c r="P59" s="614"/>
      <c r="Q59" s="612"/>
      <c r="R59" s="612"/>
      <c r="S59" s="612"/>
      <c r="T59" s="11" t="s">
        <v>510</v>
      </c>
      <c r="U59" s="32">
        <v>1</v>
      </c>
      <c r="V59" s="33">
        <v>1</v>
      </c>
      <c r="W59" s="32">
        <v>1</v>
      </c>
      <c r="X59" s="34">
        <f t="shared" si="0"/>
        <v>1</v>
      </c>
      <c r="Y59" s="35">
        <f t="shared" si="43"/>
        <v>8090</v>
      </c>
      <c r="Z59" s="230" t="str">
        <f t="shared" si="2"/>
        <v/>
      </c>
      <c r="AA59" s="222"/>
      <c r="AB59" s="223"/>
      <c r="AC59" s="222"/>
      <c r="AD59" s="223"/>
      <c r="AE59" s="222"/>
      <c r="AF59" s="223"/>
      <c r="AG59" s="222"/>
      <c r="AH59" s="223"/>
      <c r="AI59" s="76">
        <v>1</v>
      </c>
      <c r="AJ59" s="67">
        <f t="shared" si="62"/>
        <v>1</v>
      </c>
      <c r="AK59" s="76">
        <v>1</v>
      </c>
      <c r="AL59" s="36">
        <f t="shared" si="64"/>
        <v>1</v>
      </c>
      <c r="AM59" s="31">
        <v>8090</v>
      </c>
      <c r="AN59" s="230"/>
      <c r="AO59" s="250"/>
      <c r="AP59" s="35">
        <f t="shared" si="44"/>
        <v>8090</v>
      </c>
      <c r="AQ59" s="230"/>
      <c r="AR59" s="223"/>
      <c r="AS59" s="210" t="str">
        <f t="shared" si="30"/>
        <v/>
      </c>
      <c r="AT59" s="210"/>
      <c r="AU59" s="230" t="str">
        <f t="shared" si="65"/>
        <v/>
      </c>
      <c r="AV59" s="230"/>
      <c r="AW59" s="223" t="str">
        <f t="shared" si="66"/>
        <v/>
      </c>
      <c r="AX59" s="230"/>
      <c r="AY59" s="223"/>
      <c r="AZ59" s="230" t="str">
        <f t="shared" si="67"/>
        <v/>
      </c>
      <c r="BA59" s="230"/>
      <c r="BB59" s="230"/>
      <c r="BC59" s="230"/>
      <c r="BD59" s="230"/>
      <c r="BE59" s="230"/>
      <c r="BF59" s="230"/>
      <c r="BG59" s="230"/>
      <c r="BH59" s="230"/>
      <c r="BI59" s="230"/>
      <c r="BJ59" s="230"/>
      <c r="BK59" s="230"/>
      <c r="BL59" s="230"/>
      <c r="BM59" s="230"/>
      <c r="BN59" s="230"/>
      <c r="BO59" s="230"/>
      <c r="BP59" s="230"/>
      <c r="BQ59" s="230"/>
      <c r="BR59" s="230"/>
      <c r="BS59" s="230"/>
      <c r="BT59" s="33">
        <v>1</v>
      </c>
      <c r="BU59" s="36">
        <f t="shared" si="61"/>
        <v>1</v>
      </c>
      <c r="BV59" s="33">
        <v>1</v>
      </c>
      <c r="BW59" s="36">
        <f>BV59/U59</f>
        <v>1</v>
      </c>
      <c r="BX59" s="244" t="str">
        <f t="shared" si="15"/>
        <v/>
      </c>
    </row>
    <row r="60" spans="1:76" x14ac:dyDescent="0.2">
      <c r="A60" s="10" t="s">
        <v>464</v>
      </c>
      <c r="B60" s="10" t="s">
        <v>230</v>
      </c>
      <c r="C60" s="10" t="s">
        <v>231</v>
      </c>
      <c r="D60" s="10" t="s">
        <v>503</v>
      </c>
      <c r="E60" s="10" t="s">
        <v>504</v>
      </c>
      <c r="F60" s="10" t="s">
        <v>519</v>
      </c>
      <c r="G60" s="10" t="s">
        <v>315</v>
      </c>
      <c r="H60" s="12" t="s">
        <v>1110</v>
      </c>
      <c r="I60" s="12" t="s">
        <v>935</v>
      </c>
      <c r="J60" s="591" t="s">
        <v>936</v>
      </c>
      <c r="K60" s="614"/>
      <c r="L60" s="614"/>
      <c r="M60" s="289"/>
      <c r="N60" s="614"/>
      <c r="O60" s="614"/>
      <c r="P60" s="614"/>
      <c r="Q60" s="612"/>
      <c r="R60" s="612"/>
      <c r="S60" s="612"/>
      <c r="T60" s="11" t="s">
        <v>386</v>
      </c>
      <c r="U60" s="71">
        <v>2</v>
      </c>
      <c r="V60" s="25"/>
      <c r="W60" s="33">
        <v>7</v>
      </c>
      <c r="X60" s="34">
        <f t="shared" si="0"/>
        <v>3.5</v>
      </c>
      <c r="Y60" s="35">
        <f t="shared" si="43"/>
        <v>11586</v>
      </c>
      <c r="Z60" s="35">
        <f t="shared" si="2"/>
        <v>4020.5</v>
      </c>
      <c r="AA60" s="222"/>
      <c r="AB60" s="223"/>
      <c r="AC60" s="222"/>
      <c r="AD60" s="223"/>
      <c r="AE60" s="222"/>
      <c r="AF60" s="223"/>
      <c r="AG60" s="222"/>
      <c r="AH60" s="223"/>
      <c r="AI60" s="76">
        <v>2</v>
      </c>
      <c r="AJ60" s="67">
        <f t="shared" si="62"/>
        <v>0.2857142857142857</v>
      </c>
      <c r="AK60" s="76">
        <v>1</v>
      </c>
      <c r="AL60" s="36">
        <f t="shared" si="64"/>
        <v>0.5</v>
      </c>
      <c r="AM60" s="31">
        <v>23172</v>
      </c>
      <c r="AN60" s="230"/>
      <c r="AO60" s="250"/>
      <c r="AP60" s="35">
        <f t="shared" si="44"/>
        <v>23172</v>
      </c>
      <c r="AQ60" s="230"/>
      <c r="AR60" s="223"/>
      <c r="AS60" s="31">
        <f t="shared" si="30"/>
        <v>23172</v>
      </c>
      <c r="AT60" s="210"/>
      <c r="AU60" s="35">
        <f t="shared" si="65"/>
        <v>23172</v>
      </c>
      <c r="AV60" s="35">
        <v>8041</v>
      </c>
      <c r="AW60" s="36">
        <f t="shared" si="66"/>
        <v>0.34701363714828243</v>
      </c>
      <c r="AX60" s="230"/>
      <c r="AY60" s="223"/>
      <c r="AZ60" s="35">
        <f t="shared" si="67"/>
        <v>8041</v>
      </c>
      <c r="BA60" s="36">
        <f>IF(AZ60="","",AZ60/AU60)</f>
        <v>0.34701363714828243</v>
      </c>
      <c r="BB60" s="35">
        <v>83</v>
      </c>
      <c r="BC60" s="36">
        <f>IF(BB60="","",BB60/AV60)</f>
        <v>1.0322099241387887E-2</v>
      </c>
      <c r="BD60" s="230"/>
      <c r="BE60" s="230"/>
      <c r="BF60" s="35">
        <f>IF(BB60="","",BB60+BD60)</f>
        <v>83</v>
      </c>
      <c r="BG60" s="36">
        <f>IF(AZ60="","",BF60/AZ60)</f>
        <v>1.0322099241387887E-2</v>
      </c>
      <c r="BH60" s="35">
        <v>58</v>
      </c>
      <c r="BI60" s="36">
        <f>IF(BB60="","",IF(BB60=0,"",BH60/BB60))</f>
        <v>0.6987951807228916</v>
      </c>
      <c r="BJ60" s="230"/>
      <c r="BK60" s="230"/>
      <c r="BL60" s="35">
        <f>IF(BH60="","",BH60+BJ60)</f>
        <v>58</v>
      </c>
      <c r="BM60" s="36">
        <f>IF(BF60="","",IF(BF60=0,"",BL60/BF60))</f>
        <v>0.6987951807228916</v>
      </c>
      <c r="BN60" s="35">
        <v>16</v>
      </c>
      <c r="BO60" s="36">
        <f>IF(AZ60="","",BN60/AZ60)</f>
        <v>1.9898022634000745E-3</v>
      </c>
      <c r="BP60" s="35">
        <v>404</v>
      </c>
      <c r="BQ60" s="36">
        <f>IF(AZ60="","",BP60/AZ60)</f>
        <v>5.0242507150851885E-2</v>
      </c>
      <c r="BR60" s="35">
        <f>IF(BN60="",IF(BP60="","",BP60),IF(BP60="",BN60,BN60+BP60))</f>
        <v>420</v>
      </c>
      <c r="BS60" s="36">
        <f>IF(AZ60="","",BR60/AZ60)</f>
        <v>5.2232309414251957E-2</v>
      </c>
      <c r="BT60" s="33">
        <v>3</v>
      </c>
      <c r="BU60" s="36">
        <f t="shared" si="61"/>
        <v>0.42857142857142855</v>
      </c>
      <c r="BV60" s="33">
        <v>0</v>
      </c>
      <c r="BW60" s="36">
        <f>BV60/U60</f>
        <v>0</v>
      </c>
      <c r="BX60" s="244" t="str">
        <f t="shared" si="15"/>
        <v/>
      </c>
    </row>
    <row r="61" spans="1:76" x14ac:dyDescent="0.2">
      <c r="A61" s="10" t="s">
        <v>464</v>
      </c>
      <c r="B61" s="10" t="s">
        <v>230</v>
      </c>
      <c r="C61" s="10" t="s">
        <v>232</v>
      </c>
      <c r="D61" s="10" t="s">
        <v>503</v>
      </c>
      <c r="E61" s="10" t="s">
        <v>504</v>
      </c>
      <c r="F61" s="10" t="s">
        <v>519</v>
      </c>
      <c r="G61" s="10" t="s">
        <v>315</v>
      </c>
      <c r="H61" s="12" t="s">
        <v>1110</v>
      </c>
      <c r="I61" s="12" t="s">
        <v>935</v>
      </c>
      <c r="J61" s="591" t="s">
        <v>936</v>
      </c>
      <c r="K61" s="288"/>
      <c r="L61" s="288"/>
      <c r="M61" s="289"/>
      <c r="N61" s="288"/>
      <c r="O61" s="288"/>
      <c r="P61" s="288"/>
      <c r="Q61" s="268"/>
      <c r="R61" s="268"/>
      <c r="S61" s="268"/>
      <c r="T61" s="11" t="s">
        <v>386</v>
      </c>
      <c r="U61" s="71">
        <v>3</v>
      </c>
      <c r="V61" s="25"/>
      <c r="W61" s="33">
        <v>4</v>
      </c>
      <c r="X61" s="34">
        <f t="shared" si="0"/>
        <v>1.3333333333333333</v>
      </c>
      <c r="Y61" s="35">
        <f t="shared" si="43"/>
        <v>12598</v>
      </c>
      <c r="Z61" s="35">
        <f t="shared" si="2"/>
        <v>3851.6666666666665</v>
      </c>
      <c r="AA61" s="222"/>
      <c r="AB61" s="223"/>
      <c r="AC61" s="222"/>
      <c r="AD61" s="223"/>
      <c r="AE61" s="222"/>
      <c r="AF61" s="223"/>
      <c r="AG61" s="222"/>
      <c r="AH61" s="223"/>
      <c r="AI61" s="76">
        <v>3</v>
      </c>
      <c r="AJ61" s="67">
        <f t="shared" si="62"/>
        <v>0.75</v>
      </c>
      <c r="AK61" s="76">
        <v>3</v>
      </c>
      <c r="AL61" s="36">
        <f t="shared" si="64"/>
        <v>1</v>
      </c>
      <c r="AM61" s="31">
        <v>37794</v>
      </c>
      <c r="AN61" s="230"/>
      <c r="AO61" s="250"/>
      <c r="AP61" s="35">
        <f t="shared" si="44"/>
        <v>37794</v>
      </c>
      <c r="AQ61" s="230"/>
      <c r="AR61" s="223"/>
      <c r="AS61" s="31">
        <f t="shared" si="30"/>
        <v>37794</v>
      </c>
      <c r="AT61" s="210"/>
      <c r="AU61" s="35">
        <f t="shared" si="65"/>
        <v>37794</v>
      </c>
      <c r="AV61" s="35">
        <v>11555</v>
      </c>
      <c r="AW61" s="36">
        <f t="shared" si="66"/>
        <v>0.30573636026882572</v>
      </c>
      <c r="AX61" s="230"/>
      <c r="AY61" s="223"/>
      <c r="AZ61" s="35">
        <f t="shared" si="67"/>
        <v>11555</v>
      </c>
      <c r="BA61" s="36">
        <f>IF(AZ61="","",AZ61/AU61)</f>
        <v>0.30573636026882572</v>
      </c>
      <c r="BB61" s="35">
        <v>115</v>
      </c>
      <c r="BC61" s="36">
        <f>IF(BB61="","",BB61/AV61)</f>
        <v>9.9524015577672001E-3</v>
      </c>
      <c r="BD61" s="230"/>
      <c r="BE61" s="230"/>
      <c r="BF61" s="35">
        <f>IF(BB61="","",BB61+BD61)</f>
        <v>115</v>
      </c>
      <c r="BG61" s="36">
        <f>IF(AZ61="","",BF61/AZ61)</f>
        <v>9.9524015577672001E-3</v>
      </c>
      <c r="BH61" s="35">
        <v>79</v>
      </c>
      <c r="BI61" s="36">
        <f>IF(BB61="","",IF(BB61=0,"",BH61/BB61))</f>
        <v>0.68695652173913047</v>
      </c>
      <c r="BJ61" s="230"/>
      <c r="BK61" s="230"/>
      <c r="BL61" s="35">
        <f>IF(BH61="","",BH61+BJ61)</f>
        <v>79</v>
      </c>
      <c r="BM61" s="36">
        <f>IF(BF61="","",IF(BF61=0,"",BL61/BF61))</f>
        <v>0.68695652173913047</v>
      </c>
      <c r="BN61" s="35">
        <v>6</v>
      </c>
      <c r="BO61" s="36">
        <f>IF(AZ61="","",BN61/AZ61)</f>
        <v>5.1925573344872346E-4</v>
      </c>
      <c r="BP61" s="35">
        <v>725</v>
      </c>
      <c r="BQ61" s="36">
        <f>IF(AZ61="","",BP61/AZ61)</f>
        <v>6.2743401125054082E-2</v>
      </c>
      <c r="BR61" s="35">
        <f>IF(BN61="",IF(BP61="","",BP61),IF(BP61="",BN61,BN61+BP61))</f>
        <v>731</v>
      </c>
      <c r="BS61" s="36">
        <f>IF(AZ61="","",BR61/AZ61)</f>
        <v>6.3262656858502811E-2</v>
      </c>
      <c r="BT61" s="33">
        <v>1</v>
      </c>
      <c r="BU61" s="45">
        <f t="shared" si="61"/>
        <v>0.25</v>
      </c>
      <c r="BV61" s="33">
        <v>1</v>
      </c>
      <c r="BW61" s="36">
        <f>BV61/U61</f>
        <v>0.33333333333333331</v>
      </c>
      <c r="BX61" s="244" t="str">
        <f t="shared" si="15"/>
        <v/>
      </c>
    </row>
    <row r="62" spans="1:76" x14ac:dyDescent="0.2">
      <c r="A62" s="10" t="s">
        <v>464</v>
      </c>
      <c r="B62" s="10" t="s">
        <v>230</v>
      </c>
      <c r="C62" s="10" t="s">
        <v>233</v>
      </c>
      <c r="D62" s="10" t="s">
        <v>503</v>
      </c>
      <c r="E62" s="10" t="s">
        <v>504</v>
      </c>
      <c r="F62" s="10" t="s">
        <v>519</v>
      </c>
      <c r="G62" s="10" t="s">
        <v>315</v>
      </c>
      <c r="H62" s="12" t="s">
        <v>1110</v>
      </c>
      <c r="I62" s="12" t="s">
        <v>935</v>
      </c>
      <c r="J62" s="591" t="s">
        <v>936</v>
      </c>
      <c r="K62" s="288"/>
      <c r="L62" s="614"/>
      <c r="M62" s="289"/>
      <c r="N62" s="288"/>
      <c r="O62" s="288"/>
      <c r="P62" s="288"/>
      <c r="Q62" s="268"/>
      <c r="R62" s="268"/>
      <c r="S62" s="268"/>
      <c r="T62" s="11" t="s">
        <v>386</v>
      </c>
      <c r="U62" s="71">
        <v>1</v>
      </c>
      <c r="V62" s="25"/>
      <c r="W62" s="33">
        <v>5</v>
      </c>
      <c r="X62" s="34">
        <f t="shared" si="0"/>
        <v>5</v>
      </c>
      <c r="Y62" s="35">
        <f t="shared" si="43"/>
        <v>15684</v>
      </c>
      <c r="Z62" s="35">
        <f t="shared" si="2"/>
        <v>5535</v>
      </c>
      <c r="AA62" s="222"/>
      <c r="AB62" s="223"/>
      <c r="AC62" s="222"/>
      <c r="AD62" s="223"/>
      <c r="AE62" s="222"/>
      <c r="AF62" s="223"/>
      <c r="AG62" s="222"/>
      <c r="AH62" s="223"/>
      <c r="AI62" s="76">
        <v>1</v>
      </c>
      <c r="AJ62" s="67">
        <f t="shared" si="62"/>
        <v>0.2</v>
      </c>
      <c r="AK62" s="76"/>
      <c r="AL62" s="36"/>
      <c r="AM62" s="31">
        <v>15684</v>
      </c>
      <c r="AN62" s="230"/>
      <c r="AO62" s="250"/>
      <c r="AP62" s="35">
        <f t="shared" si="44"/>
        <v>15684</v>
      </c>
      <c r="AQ62" s="230"/>
      <c r="AR62" s="223"/>
      <c r="AS62" s="31">
        <f t="shared" si="30"/>
        <v>15684</v>
      </c>
      <c r="AT62" s="210"/>
      <c r="AU62" s="35">
        <f t="shared" si="65"/>
        <v>15684</v>
      </c>
      <c r="AV62" s="35">
        <v>5535</v>
      </c>
      <c r="AW62" s="36">
        <f t="shared" si="66"/>
        <v>0.35290742157612853</v>
      </c>
      <c r="AX62" s="230"/>
      <c r="AY62" s="223"/>
      <c r="AZ62" s="35">
        <f t="shared" si="67"/>
        <v>5535</v>
      </c>
      <c r="BA62" s="36">
        <f>IF(AZ62="","",AZ62/AU62)</f>
        <v>0.35290742157612853</v>
      </c>
      <c r="BB62" s="35">
        <v>67</v>
      </c>
      <c r="BC62" s="36">
        <f>IF(BB62="","",BB62/AV62)</f>
        <v>1.2104787714543812E-2</v>
      </c>
      <c r="BD62" s="230"/>
      <c r="BE62" s="230"/>
      <c r="BF62" s="35">
        <f>IF(BB62="","",BB62+BD62)</f>
        <v>67</v>
      </c>
      <c r="BG62" s="36">
        <f>IF(AZ62="","",BF62/AZ62)</f>
        <v>1.2104787714543812E-2</v>
      </c>
      <c r="BH62" s="35">
        <v>59</v>
      </c>
      <c r="BI62" s="36">
        <f>IF(BB62="","",IF(BB62=0,"",BH62/BB62))</f>
        <v>0.88059701492537312</v>
      </c>
      <c r="BJ62" s="230"/>
      <c r="BK62" s="230"/>
      <c r="BL62" s="35">
        <f>IF(BH62="","",BH62+BJ62)</f>
        <v>59</v>
      </c>
      <c r="BM62" s="36">
        <f>IF(BF62="","",IF(BF62=0,"",BL62/BF62))</f>
        <v>0.88059701492537312</v>
      </c>
      <c r="BN62" s="35">
        <v>34</v>
      </c>
      <c r="BO62" s="45">
        <f>IF(AZ62="","",BN62/AZ62)</f>
        <v>6.1427280939476058E-3</v>
      </c>
      <c r="BP62" s="35">
        <v>492</v>
      </c>
      <c r="BQ62" s="36">
        <f>IF(AZ62="","",BP62/AZ62)</f>
        <v>8.8888888888888892E-2</v>
      </c>
      <c r="BR62" s="35">
        <f>IF(BN62="",IF(BP62="","",BP62),IF(BP62="",BN62,BN62+BP62))</f>
        <v>526</v>
      </c>
      <c r="BS62" s="36">
        <f>IF(AZ62="","",BR62/AZ62)</f>
        <v>9.5031616982836492E-2</v>
      </c>
      <c r="BT62" s="33">
        <v>2</v>
      </c>
      <c r="BU62" s="36">
        <f t="shared" si="61"/>
        <v>0.4</v>
      </c>
      <c r="BV62" s="33">
        <v>0</v>
      </c>
      <c r="BW62" s="255"/>
      <c r="BX62" s="244" t="str">
        <f t="shared" si="15"/>
        <v/>
      </c>
    </row>
    <row r="63" spans="1:76" x14ac:dyDescent="0.2">
      <c r="A63" s="10" t="s">
        <v>464</v>
      </c>
      <c r="B63" s="10" t="s">
        <v>230</v>
      </c>
      <c r="C63" s="10" t="s">
        <v>234</v>
      </c>
      <c r="D63" s="10" t="s">
        <v>503</v>
      </c>
      <c r="E63" s="10" t="s">
        <v>504</v>
      </c>
      <c r="F63" s="10" t="s">
        <v>519</v>
      </c>
      <c r="G63" s="10" t="s">
        <v>315</v>
      </c>
      <c r="H63" s="12" t="s">
        <v>1110</v>
      </c>
      <c r="I63" s="12" t="s">
        <v>935</v>
      </c>
      <c r="J63" s="591" t="s">
        <v>936</v>
      </c>
      <c r="K63" s="288"/>
      <c r="L63" s="288"/>
      <c r="M63" s="289"/>
      <c r="N63" s="288"/>
      <c r="O63" s="288"/>
      <c r="P63" s="288"/>
      <c r="Q63" s="268"/>
      <c r="R63" s="268"/>
      <c r="S63" s="268"/>
      <c r="T63" s="11" t="s">
        <v>510</v>
      </c>
      <c r="U63" s="71">
        <v>1</v>
      </c>
      <c r="V63" s="33">
        <v>1</v>
      </c>
      <c r="W63" s="33">
        <v>1</v>
      </c>
      <c r="X63" s="34">
        <f t="shared" si="0"/>
        <v>1</v>
      </c>
      <c r="Y63" s="35">
        <f t="shared" si="43"/>
        <v>15957</v>
      </c>
      <c r="Z63" s="230" t="str">
        <f t="shared" si="2"/>
        <v/>
      </c>
      <c r="AA63" s="222"/>
      <c r="AB63" s="223"/>
      <c r="AC63" s="222"/>
      <c r="AD63" s="223"/>
      <c r="AE63" s="222"/>
      <c r="AF63" s="223"/>
      <c r="AG63" s="222"/>
      <c r="AH63" s="223"/>
      <c r="AI63" s="76">
        <v>1</v>
      </c>
      <c r="AJ63" s="67">
        <f t="shared" si="62"/>
        <v>1</v>
      </c>
      <c r="AK63" s="76">
        <v>1</v>
      </c>
      <c r="AL63" s="36">
        <f>AK63/U63</f>
        <v>1</v>
      </c>
      <c r="AM63" s="31">
        <v>15957</v>
      </c>
      <c r="AN63" s="230"/>
      <c r="AO63" s="250"/>
      <c r="AP63" s="35">
        <f t="shared" si="44"/>
        <v>15957</v>
      </c>
      <c r="AQ63" s="230"/>
      <c r="AR63" s="223"/>
      <c r="AS63" s="210" t="str">
        <f t="shared" si="30"/>
        <v/>
      </c>
      <c r="AT63" s="210"/>
      <c r="AU63" s="230" t="str">
        <f t="shared" si="65"/>
        <v/>
      </c>
      <c r="AV63" s="230"/>
      <c r="AW63" s="223" t="str">
        <f t="shared" si="66"/>
        <v/>
      </c>
      <c r="AX63" s="230"/>
      <c r="AY63" s="223"/>
      <c r="AZ63" s="230" t="str">
        <f t="shared" si="67"/>
        <v/>
      </c>
      <c r="BA63" s="230"/>
      <c r="BB63" s="230"/>
      <c r="BC63" s="230"/>
      <c r="BD63" s="230"/>
      <c r="BE63" s="230"/>
      <c r="BF63" s="230"/>
      <c r="BG63" s="230"/>
      <c r="BH63" s="230"/>
      <c r="BI63" s="230"/>
      <c r="BJ63" s="230"/>
      <c r="BK63" s="230"/>
      <c r="BL63" s="230"/>
      <c r="BM63" s="230"/>
      <c r="BN63" s="230"/>
      <c r="BO63" s="230"/>
      <c r="BP63" s="230"/>
      <c r="BQ63" s="230"/>
      <c r="BR63" s="230"/>
      <c r="BS63" s="230"/>
      <c r="BT63" s="33">
        <v>0</v>
      </c>
      <c r="BU63" s="36">
        <f t="shared" si="61"/>
        <v>0</v>
      </c>
      <c r="BV63" s="33">
        <v>0</v>
      </c>
      <c r="BW63" s="255"/>
      <c r="BX63" s="244" t="str">
        <f t="shared" si="15"/>
        <v/>
      </c>
    </row>
    <row r="64" spans="1:76" x14ac:dyDescent="0.2">
      <c r="A64" s="10" t="s">
        <v>464</v>
      </c>
      <c r="B64" s="10" t="s">
        <v>746</v>
      </c>
      <c r="C64" s="10" t="s">
        <v>502</v>
      </c>
      <c r="D64" s="10" t="s">
        <v>503</v>
      </c>
      <c r="E64" s="10" t="s">
        <v>504</v>
      </c>
      <c r="F64" s="10" t="s">
        <v>519</v>
      </c>
      <c r="G64" s="10" t="s">
        <v>315</v>
      </c>
      <c r="H64" s="12" t="s">
        <v>1110</v>
      </c>
      <c r="I64" s="12" t="s">
        <v>935</v>
      </c>
      <c r="J64" s="591" t="s">
        <v>936</v>
      </c>
      <c r="K64" s="614"/>
      <c r="L64" s="614"/>
      <c r="M64" s="289"/>
      <c r="N64" s="614"/>
      <c r="O64" s="614"/>
      <c r="P64" s="614"/>
      <c r="Q64" s="612"/>
      <c r="R64" s="612"/>
      <c r="S64" s="612"/>
      <c r="T64" s="11" t="s">
        <v>386</v>
      </c>
      <c r="U64" s="32">
        <v>6</v>
      </c>
      <c r="V64" s="25"/>
      <c r="W64" s="33">
        <v>7</v>
      </c>
      <c r="X64" s="34">
        <f t="shared" si="0"/>
        <v>1.1666666666666667</v>
      </c>
      <c r="Y64" s="35">
        <f t="shared" si="43"/>
        <v>7286.666666666667</v>
      </c>
      <c r="Z64" s="35">
        <f t="shared" si="2"/>
        <v>2192.5</v>
      </c>
      <c r="AA64" s="222"/>
      <c r="AB64" s="223"/>
      <c r="AC64" s="222"/>
      <c r="AD64" s="223"/>
      <c r="AE64" s="222"/>
      <c r="AF64" s="223"/>
      <c r="AG64" s="222"/>
      <c r="AH64" s="223"/>
      <c r="AI64" s="76">
        <v>3</v>
      </c>
      <c r="AJ64" s="67">
        <f t="shared" si="62"/>
        <v>0.42857142857142855</v>
      </c>
      <c r="AK64" s="76">
        <v>3</v>
      </c>
      <c r="AL64" s="36">
        <f>AK64/U64</f>
        <v>0.5</v>
      </c>
      <c r="AM64" s="31">
        <v>43720</v>
      </c>
      <c r="AN64" s="230"/>
      <c r="AO64" s="250"/>
      <c r="AP64" s="35">
        <f t="shared" si="44"/>
        <v>43720</v>
      </c>
      <c r="AQ64" s="230"/>
      <c r="AR64" s="223"/>
      <c r="AS64" s="31">
        <f t="shared" si="30"/>
        <v>43720</v>
      </c>
      <c r="AT64" s="210"/>
      <c r="AU64" s="35">
        <f t="shared" si="65"/>
        <v>43720</v>
      </c>
      <c r="AV64" s="35">
        <v>13155</v>
      </c>
      <c r="AW64" s="36">
        <f t="shared" si="66"/>
        <v>0.30089204025617566</v>
      </c>
      <c r="AX64" s="230"/>
      <c r="AY64" s="223"/>
      <c r="AZ64" s="35">
        <f t="shared" si="67"/>
        <v>13155</v>
      </c>
      <c r="BA64" s="36">
        <f t="shared" ref="BA64:BA74" si="68">IF(AZ64="","",AZ64/AU64)</f>
        <v>0.30089204025617566</v>
      </c>
      <c r="BB64" s="35">
        <v>101</v>
      </c>
      <c r="BC64" s="36">
        <f t="shared" ref="BC64:BC71" si="69">IF(BB64="","",BB64/AV64)</f>
        <v>7.6776890916001516E-3</v>
      </c>
      <c r="BD64" s="230"/>
      <c r="BE64" s="230"/>
      <c r="BF64" s="35">
        <f t="shared" ref="BF64:BF70" si="70">IF(BB64="","",BB64+BD64)</f>
        <v>101</v>
      </c>
      <c r="BG64" s="36">
        <f t="shared" ref="BG64:BG70" si="71">IF(AZ64="","",BF64/AZ64)</f>
        <v>7.6776890916001516E-3</v>
      </c>
      <c r="BH64" s="35">
        <v>72</v>
      </c>
      <c r="BI64" s="36">
        <f t="shared" ref="BI64:BI70" si="72">IF(BB64="","",IF(BB64=0,"",BH64/BB64))</f>
        <v>0.71287128712871284</v>
      </c>
      <c r="BJ64" s="230"/>
      <c r="BK64" s="230"/>
      <c r="BL64" s="35">
        <f t="shared" ref="BL64:BL70" si="73">IF(BH64="","",BH64+BJ64)</f>
        <v>72</v>
      </c>
      <c r="BM64" s="36">
        <f t="shared" ref="BM64:BM70" si="74">IF(BF64="","",IF(BF64=0,"",BL64/BF64))</f>
        <v>0.71287128712871284</v>
      </c>
      <c r="BN64" s="35">
        <v>15</v>
      </c>
      <c r="BO64" s="36">
        <f t="shared" ref="BO64:BO74" si="75">IF(AZ64="","",BN64/AZ64)</f>
        <v>1.1402508551881414E-3</v>
      </c>
      <c r="BP64" s="35">
        <v>827</v>
      </c>
      <c r="BQ64" s="36">
        <f t="shared" ref="BQ64:BQ74" si="76">IF(AZ64="","",BP64/AZ64)</f>
        <v>6.2865830482706192E-2</v>
      </c>
      <c r="BR64" s="35">
        <f t="shared" ref="BR64:BR88" si="77">IF(BN64="",IF(BP64="","",BP64),IF(BP64="",BN64,BN64+BP64))</f>
        <v>842</v>
      </c>
      <c r="BS64" s="36">
        <f t="shared" ref="BS64:BS88" si="78">IF(AZ64="","",BR64/AZ64)</f>
        <v>6.400608133789433E-2</v>
      </c>
      <c r="BT64" s="33">
        <v>1</v>
      </c>
      <c r="BU64" s="36">
        <f t="shared" si="61"/>
        <v>0.14285714285714285</v>
      </c>
      <c r="BV64" s="33">
        <v>1</v>
      </c>
      <c r="BW64" s="45">
        <f>BV64/U64</f>
        <v>0.16666666666666666</v>
      </c>
      <c r="BX64" s="244" t="str">
        <f t="shared" si="15"/>
        <v/>
      </c>
    </row>
    <row r="65" spans="1:76" ht="13.5" thickBot="1" x14ac:dyDescent="0.25">
      <c r="A65" s="10" t="s">
        <v>464</v>
      </c>
      <c r="B65" s="10" t="s">
        <v>466</v>
      </c>
      <c r="C65" s="10" t="s">
        <v>502</v>
      </c>
      <c r="D65" s="10" t="s">
        <v>509</v>
      </c>
      <c r="E65" s="10" t="s">
        <v>504</v>
      </c>
      <c r="F65" s="10" t="s">
        <v>519</v>
      </c>
      <c r="G65" s="9" t="s">
        <v>315</v>
      </c>
      <c r="H65" s="9" t="s">
        <v>1110</v>
      </c>
      <c r="I65" s="12" t="s">
        <v>935</v>
      </c>
      <c r="J65" s="591" t="s">
        <v>936</v>
      </c>
      <c r="K65" s="615"/>
      <c r="L65" s="749"/>
      <c r="M65" s="616"/>
      <c r="N65" s="615"/>
      <c r="O65" s="615"/>
      <c r="P65" s="615"/>
      <c r="Q65" s="772"/>
      <c r="R65" s="772"/>
      <c r="S65" s="772"/>
      <c r="T65" s="11" t="s">
        <v>386</v>
      </c>
      <c r="U65" s="32">
        <v>1</v>
      </c>
      <c r="V65" s="25"/>
      <c r="W65" s="33">
        <v>17</v>
      </c>
      <c r="X65" s="34">
        <f t="shared" si="0"/>
        <v>17</v>
      </c>
      <c r="Y65" s="35">
        <f t="shared" si="43"/>
        <v>994022</v>
      </c>
      <c r="Z65" s="35">
        <f t="shared" si="2"/>
        <v>352656</v>
      </c>
      <c r="AA65" s="33"/>
      <c r="AB65" s="36"/>
      <c r="AC65" s="33">
        <v>3</v>
      </c>
      <c r="AD65" s="36" t="s">
        <v>434</v>
      </c>
      <c r="AE65" s="33">
        <v>1</v>
      </c>
      <c r="AF65" s="36">
        <f>AE65/U65</f>
        <v>1</v>
      </c>
      <c r="AG65" s="33">
        <v>1</v>
      </c>
      <c r="AH65" s="223"/>
      <c r="AI65" s="222"/>
      <c r="AJ65" s="223"/>
      <c r="AK65" s="223"/>
      <c r="AL65" s="223"/>
      <c r="AM65" s="31">
        <v>993619</v>
      </c>
      <c r="AN65" s="35">
        <v>403</v>
      </c>
      <c r="AO65" s="37">
        <f>AN65/AP65</f>
        <v>4.0542362241479567E-4</v>
      </c>
      <c r="AP65" s="35">
        <f t="shared" si="44"/>
        <v>994022</v>
      </c>
      <c r="AQ65" s="166">
        <v>1415550</v>
      </c>
      <c r="AR65" s="36">
        <f>AP65/AQ65</f>
        <v>0.70221609974921406</v>
      </c>
      <c r="AS65" s="31">
        <f t="shared" si="30"/>
        <v>993619</v>
      </c>
      <c r="AT65" s="31">
        <f>IF(V65=0,AN65,"")</f>
        <v>403</v>
      </c>
      <c r="AU65" s="35">
        <f t="shared" si="65"/>
        <v>994022</v>
      </c>
      <c r="AV65" s="35">
        <v>352319</v>
      </c>
      <c r="AW65" s="36">
        <f t="shared" si="66"/>
        <v>0.35458158509448795</v>
      </c>
      <c r="AX65" s="35">
        <v>337</v>
      </c>
      <c r="AY65" s="36">
        <f>IF(AT65="","",IF(AT65=0,"",AX65/AT65))</f>
        <v>0.83622828784119108</v>
      </c>
      <c r="AZ65" s="35">
        <f t="shared" si="67"/>
        <v>352656</v>
      </c>
      <c r="BA65" s="36">
        <f t="shared" si="68"/>
        <v>0.35477685604543963</v>
      </c>
      <c r="BB65" s="35">
        <v>3297</v>
      </c>
      <c r="BC65" s="36">
        <f t="shared" si="69"/>
        <v>9.3579965883191091E-3</v>
      </c>
      <c r="BD65" s="33">
        <v>21</v>
      </c>
      <c r="BE65" s="36">
        <f>IF(BD65="","",BD65/AX65)</f>
        <v>6.2314540059347182E-2</v>
      </c>
      <c r="BF65" s="35">
        <f t="shared" si="70"/>
        <v>3318</v>
      </c>
      <c r="BG65" s="36">
        <f t="shared" si="71"/>
        <v>9.4086021505376347E-3</v>
      </c>
      <c r="BH65" s="35">
        <v>2472</v>
      </c>
      <c r="BI65" s="36">
        <f t="shared" si="72"/>
        <v>0.74977252047315746</v>
      </c>
      <c r="BJ65" s="33">
        <v>13</v>
      </c>
      <c r="BK65" s="36">
        <f>IF(BD65="","",IF(BD65=0,"",BJ65/BD65))</f>
        <v>0.61904761904761907</v>
      </c>
      <c r="BL65" s="35">
        <f t="shared" si="73"/>
        <v>2485</v>
      </c>
      <c r="BM65" s="36">
        <f t="shared" si="74"/>
        <v>0.74894514767932485</v>
      </c>
      <c r="BN65" s="35">
        <v>1584</v>
      </c>
      <c r="BO65" s="36">
        <f t="shared" si="75"/>
        <v>4.49162923642303E-3</v>
      </c>
      <c r="BP65" s="35">
        <v>7147</v>
      </c>
      <c r="BQ65" s="36">
        <f t="shared" si="76"/>
        <v>2.0266208429744567E-2</v>
      </c>
      <c r="BR65" s="35">
        <f t="shared" si="77"/>
        <v>8731</v>
      </c>
      <c r="BS65" s="36">
        <f t="shared" si="78"/>
        <v>2.4757837666167598E-2</v>
      </c>
      <c r="BT65" s="33">
        <v>4</v>
      </c>
      <c r="BU65" s="36">
        <f t="shared" si="61"/>
        <v>0.23529411764705882</v>
      </c>
      <c r="BV65" s="33">
        <v>0</v>
      </c>
      <c r="BW65" s="256"/>
      <c r="BX65" s="244" t="str">
        <f t="shared" si="15"/>
        <v/>
      </c>
    </row>
    <row r="66" spans="1:76" ht="13.5" thickBot="1" x14ac:dyDescent="0.25">
      <c r="A66" s="55" t="s">
        <v>384</v>
      </c>
      <c r="B66" s="55" t="s">
        <v>516</v>
      </c>
      <c r="C66" s="55" t="s">
        <v>502</v>
      </c>
      <c r="D66" s="55" t="s">
        <v>517</v>
      </c>
      <c r="E66" s="55" t="s">
        <v>518</v>
      </c>
      <c r="F66" s="55" t="s">
        <v>519</v>
      </c>
      <c r="G66" s="12" t="s">
        <v>315</v>
      </c>
      <c r="H66" s="55" t="s">
        <v>517</v>
      </c>
      <c r="I66" s="55" t="s">
        <v>517</v>
      </c>
      <c r="J66" s="55"/>
      <c r="K66" s="294" t="s">
        <v>436</v>
      </c>
      <c r="L66" s="615" t="s">
        <v>438</v>
      </c>
      <c r="M66" s="616" t="s">
        <v>775</v>
      </c>
      <c r="N66" s="615" t="s">
        <v>437</v>
      </c>
      <c r="O66" s="294"/>
      <c r="P66" s="294"/>
      <c r="Q66" s="295"/>
      <c r="R66" s="295"/>
      <c r="S66" s="295"/>
      <c r="T66" s="57" t="s">
        <v>386</v>
      </c>
      <c r="U66" s="58">
        <v>7</v>
      </c>
      <c r="V66" s="59"/>
      <c r="W66" s="59">
        <v>27</v>
      </c>
      <c r="X66" s="60">
        <f t="shared" ref="X66:X129" si="79">W66/U66</f>
        <v>3.8571428571428572</v>
      </c>
      <c r="Y66" s="61">
        <f t="shared" ref="Y66:Y79" si="80">AP66/U66</f>
        <v>43757.857142857145</v>
      </c>
      <c r="Z66" s="61">
        <f t="shared" ref="Z66:Z129" si="81">IF(U66=V66,"",IF(AZ66="","",AZ66/(U66-V66)))</f>
        <v>16036.285714285714</v>
      </c>
      <c r="AA66" s="226"/>
      <c r="AB66" s="227"/>
      <c r="AC66" s="226"/>
      <c r="AD66" s="227"/>
      <c r="AE66" s="226"/>
      <c r="AF66" s="227"/>
      <c r="AG66" s="226"/>
      <c r="AH66" s="227"/>
      <c r="AI66" s="59">
        <v>6</v>
      </c>
      <c r="AJ66" s="62">
        <f>AI66/W66</f>
        <v>0.22222222222222221</v>
      </c>
      <c r="AK66" s="59">
        <v>3</v>
      </c>
      <c r="AL66" s="62">
        <f>AK66/U66</f>
        <v>0.42857142857142855</v>
      </c>
      <c r="AM66" s="21">
        <v>306305</v>
      </c>
      <c r="AN66" s="852"/>
      <c r="AO66" s="859"/>
      <c r="AP66" s="61">
        <f t="shared" ref="AP66:AP97" si="82">AM66+AN66</f>
        <v>306305</v>
      </c>
      <c r="AQ66" s="176">
        <v>467900</v>
      </c>
      <c r="AR66" s="62">
        <f>AP66/AQ66</f>
        <v>0.65463774310750156</v>
      </c>
      <c r="AS66" s="56">
        <f t="shared" si="30"/>
        <v>306305</v>
      </c>
      <c r="AT66" s="212"/>
      <c r="AU66" s="61">
        <f t="shared" si="65"/>
        <v>306305</v>
      </c>
      <c r="AV66" s="21">
        <v>112254</v>
      </c>
      <c r="AW66" s="62">
        <f t="shared" si="66"/>
        <v>0.36647785703791974</v>
      </c>
      <c r="AX66" s="251"/>
      <c r="AY66" s="227"/>
      <c r="AZ66" s="61">
        <f t="shared" si="67"/>
        <v>112254</v>
      </c>
      <c r="BA66" s="62">
        <f t="shared" si="68"/>
        <v>0.36647785703791974</v>
      </c>
      <c r="BB66" s="61">
        <v>1370</v>
      </c>
      <c r="BC66" s="62">
        <f t="shared" si="69"/>
        <v>1.220446487430292E-2</v>
      </c>
      <c r="BD66" s="226"/>
      <c r="BE66" s="227"/>
      <c r="BF66" s="59">
        <f t="shared" si="70"/>
        <v>1370</v>
      </c>
      <c r="BG66" s="62">
        <f t="shared" si="71"/>
        <v>1.220446487430292E-2</v>
      </c>
      <c r="BH66" s="61">
        <v>1049</v>
      </c>
      <c r="BI66" s="62">
        <f t="shared" si="72"/>
        <v>0.76569343065693429</v>
      </c>
      <c r="BJ66" s="226"/>
      <c r="BK66" s="227" t="str">
        <f>IF(BD66="","",IF(BD66=0,"",BJ66/BD66))</f>
        <v/>
      </c>
      <c r="BL66" s="59">
        <f t="shared" si="73"/>
        <v>1049</v>
      </c>
      <c r="BM66" s="62">
        <f t="shared" si="74"/>
        <v>0.76569343065693429</v>
      </c>
      <c r="BN66" s="847">
        <v>10325</v>
      </c>
      <c r="BO66" s="62">
        <f t="shared" si="75"/>
        <v>9.1978904983341353E-2</v>
      </c>
      <c r="BP66" s="61">
        <v>14224</v>
      </c>
      <c r="BQ66" s="62">
        <f t="shared" si="76"/>
        <v>0.12671263384823703</v>
      </c>
      <c r="BR66" s="61">
        <f t="shared" si="77"/>
        <v>24549</v>
      </c>
      <c r="BS66" s="62">
        <f t="shared" si="78"/>
        <v>0.21869153883157838</v>
      </c>
      <c r="BT66" s="59">
        <v>9</v>
      </c>
      <c r="BU66" s="62">
        <f t="shared" si="61"/>
        <v>0.33333333333333331</v>
      </c>
      <c r="BV66" s="59">
        <v>4</v>
      </c>
      <c r="BW66" s="62">
        <f>BV66/U66</f>
        <v>0.5714285714285714</v>
      </c>
      <c r="BX66" s="258" t="str">
        <f t="shared" ref="BX66:BX129" si="83">IF(V66&gt;0,IF(V66&lt;U66,U66-V66,""),"")</f>
        <v/>
      </c>
    </row>
    <row r="67" spans="1:76" ht="13.5" thickBot="1" x14ac:dyDescent="0.25">
      <c r="A67" s="55" t="s">
        <v>385</v>
      </c>
      <c r="B67" s="55" t="s">
        <v>266</v>
      </c>
      <c r="C67" s="55" t="s">
        <v>502</v>
      </c>
      <c r="D67" s="55" t="s">
        <v>517</v>
      </c>
      <c r="E67" s="55" t="s">
        <v>518</v>
      </c>
      <c r="F67" s="55" t="s">
        <v>519</v>
      </c>
      <c r="G67" s="55" t="s">
        <v>920</v>
      </c>
      <c r="H67" s="55" t="s">
        <v>517</v>
      </c>
      <c r="I67" s="55" t="s">
        <v>517</v>
      </c>
      <c r="J67" s="55"/>
      <c r="K67" s="294" t="s">
        <v>449</v>
      </c>
      <c r="L67" s="615" t="s">
        <v>461</v>
      </c>
      <c r="M67" s="616" t="s">
        <v>776</v>
      </c>
      <c r="N67" s="615" t="s">
        <v>451</v>
      </c>
      <c r="O67" s="294"/>
      <c r="P67" s="294"/>
      <c r="Q67" s="295"/>
      <c r="R67" s="295"/>
      <c r="S67" s="295"/>
      <c r="T67" s="57" t="s">
        <v>386</v>
      </c>
      <c r="U67" s="58">
        <v>7</v>
      </c>
      <c r="V67" s="59"/>
      <c r="W67" s="59">
        <v>19</v>
      </c>
      <c r="X67" s="60">
        <f t="shared" si="79"/>
        <v>2.7142857142857144</v>
      </c>
      <c r="Y67" s="61">
        <f t="shared" si="80"/>
        <v>21251.714285714286</v>
      </c>
      <c r="Z67" s="61">
        <f t="shared" si="81"/>
        <v>8501</v>
      </c>
      <c r="AA67" s="226"/>
      <c r="AB67" s="227"/>
      <c r="AC67" s="226"/>
      <c r="AD67" s="227"/>
      <c r="AE67" s="226"/>
      <c r="AF67" s="227"/>
      <c r="AG67" s="226"/>
      <c r="AH67" s="227"/>
      <c r="AI67" s="59">
        <v>5</v>
      </c>
      <c r="AJ67" s="62">
        <f>AI67/W67</f>
        <v>0.26315789473684209</v>
      </c>
      <c r="AK67" s="59">
        <v>5</v>
      </c>
      <c r="AL67" s="62">
        <f>AK67/U67</f>
        <v>0.7142857142857143</v>
      </c>
      <c r="AM67" s="54">
        <v>148762</v>
      </c>
      <c r="AN67" s="852"/>
      <c r="AO67" s="859"/>
      <c r="AP67" s="61">
        <f t="shared" si="82"/>
        <v>148762</v>
      </c>
      <c r="AQ67" s="176">
        <v>212900</v>
      </c>
      <c r="AR67" s="62">
        <f>AP67/AQ67</f>
        <v>0.69874119304837956</v>
      </c>
      <c r="AS67" s="56">
        <f t="shared" si="30"/>
        <v>148762</v>
      </c>
      <c r="AT67" s="212"/>
      <c r="AU67" s="61">
        <f t="shared" si="65"/>
        <v>148762</v>
      </c>
      <c r="AV67" s="61">
        <v>59507</v>
      </c>
      <c r="AW67" s="62">
        <f t="shared" si="66"/>
        <v>0.40001478872292656</v>
      </c>
      <c r="AX67" s="251"/>
      <c r="AY67" s="227"/>
      <c r="AZ67" s="61">
        <f t="shared" si="67"/>
        <v>59507</v>
      </c>
      <c r="BA67" s="62">
        <f t="shared" si="68"/>
        <v>0.40001478872292656</v>
      </c>
      <c r="BB67" s="61">
        <v>626</v>
      </c>
      <c r="BC67" s="62">
        <f t="shared" si="69"/>
        <v>1.0519770783269195E-2</v>
      </c>
      <c r="BD67" s="226"/>
      <c r="BE67" s="227"/>
      <c r="BF67" s="59">
        <f t="shared" si="70"/>
        <v>626</v>
      </c>
      <c r="BG67" s="62">
        <f t="shared" si="71"/>
        <v>1.0519770783269195E-2</v>
      </c>
      <c r="BH67" s="61">
        <v>552</v>
      </c>
      <c r="BI67" s="62">
        <f t="shared" si="72"/>
        <v>0.88178913738019171</v>
      </c>
      <c r="BJ67" s="226"/>
      <c r="BK67" s="227" t="str">
        <f>IF(BD67="","",IF(BD67=0,"",BJ67/BD67))</f>
        <v/>
      </c>
      <c r="BL67" s="59">
        <f t="shared" si="73"/>
        <v>552</v>
      </c>
      <c r="BM67" s="62">
        <f t="shared" si="74"/>
        <v>0.88178913738019171</v>
      </c>
      <c r="BN67" s="61">
        <v>5736</v>
      </c>
      <c r="BO67" s="62">
        <f t="shared" si="75"/>
        <v>9.6392021106760553E-2</v>
      </c>
      <c r="BP67" s="61">
        <v>4296</v>
      </c>
      <c r="BQ67" s="62">
        <f t="shared" si="76"/>
        <v>7.219318735610937E-2</v>
      </c>
      <c r="BR67" s="61">
        <f t="shared" si="77"/>
        <v>10032</v>
      </c>
      <c r="BS67" s="62">
        <f t="shared" si="78"/>
        <v>0.16858520846286992</v>
      </c>
      <c r="BT67" s="59">
        <v>10</v>
      </c>
      <c r="BU67" s="62">
        <f t="shared" si="61"/>
        <v>0.52631578947368418</v>
      </c>
      <c r="BV67" s="59">
        <v>3</v>
      </c>
      <c r="BW67" s="62">
        <f>BV67/U67</f>
        <v>0.42857142857142855</v>
      </c>
      <c r="BX67" s="258" t="str">
        <f t="shared" si="83"/>
        <v/>
      </c>
    </row>
    <row r="68" spans="1:76" ht="13.5" thickBot="1" x14ac:dyDescent="0.25">
      <c r="A68" s="592" t="s">
        <v>530</v>
      </c>
      <c r="B68" s="592" t="s">
        <v>531</v>
      </c>
      <c r="C68" s="592" t="s">
        <v>532</v>
      </c>
      <c r="D68" s="592" t="s">
        <v>528</v>
      </c>
      <c r="E68" s="592" t="s">
        <v>504</v>
      </c>
      <c r="F68" s="592" t="s">
        <v>519</v>
      </c>
      <c r="G68" s="55" t="s">
        <v>920</v>
      </c>
      <c r="H68" s="592" t="s">
        <v>937</v>
      </c>
      <c r="I68" s="592" t="s">
        <v>937</v>
      </c>
      <c r="J68" s="592"/>
      <c r="K68" s="296"/>
      <c r="L68" s="296"/>
      <c r="M68" s="297"/>
      <c r="N68" s="296"/>
      <c r="O68" s="296"/>
      <c r="P68" s="296"/>
      <c r="Q68" s="272"/>
      <c r="R68" s="272"/>
      <c r="S68" s="272"/>
      <c r="T68" s="7" t="s">
        <v>386</v>
      </c>
      <c r="U68" s="112">
        <v>2</v>
      </c>
      <c r="V68" s="597"/>
      <c r="W68" s="597">
        <v>4</v>
      </c>
      <c r="X68" s="113">
        <f t="shared" si="79"/>
        <v>2</v>
      </c>
      <c r="Y68" s="114">
        <f t="shared" si="80"/>
        <v>11051.5</v>
      </c>
      <c r="Z68" s="114">
        <f t="shared" si="81"/>
        <v>6173</v>
      </c>
      <c r="AA68" s="597">
        <v>1</v>
      </c>
      <c r="AB68" s="115">
        <f t="shared" ref="AB68:AB74" si="84">AA68/W68</f>
        <v>0.25</v>
      </c>
      <c r="AC68" s="228"/>
      <c r="AD68" s="229"/>
      <c r="AE68" s="597"/>
      <c r="AF68" s="115"/>
      <c r="AG68" s="228"/>
      <c r="AH68" s="229"/>
      <c r="AI68" s="228"/>
      <c r="AJ68" s="229"/>
      <c r="AK68" s="228"/>
      <c r="AL68" s="229"/>
      <c r="AM68" s="117">
        <v>22071</v>
      </c>
      <c r="AN68" s="114">
        <v>32</v>
      </c>
      <c r="AO68" s="118">
        <f>AN68/AP68</f>
        <v>1.4477672714111208E-3</v>
      </c>
      <c r="AP68" s="114">
        <f t="shared" si="82"/>
        <v>22103</v>
      </c>
      <c r="AQ68" s="172">
        <v>49600</v>
      </c>
      <c r="AR68" s="598">
        <f>AP68/AQ68</f>
        <v>0.44562499999999999</v>
      </c>
      <c r="AS68" s="117">
        <f t="shared" si="30"/>
        <v>22071</v>
      </c>
      <c r="AT68" s="117">
        <f>IF(V68=0,AN68,"")</f>
        <v>32</v>
      </c>
      <c r="AU68" s="114">
        <f t="shared" si="65"/>
        <v>22103</v>
      </c>
      <c r="AV68" s="114">
        <v>12321</v>
      </c>
      <c r="AW68" s="115">
        <f t="shared" si="66"/>
        <v>0.55824384939513394</v>
      </c>
      <c r="AX68" s="114">
        <v>25</v>
      </c>
      <c r="AY68" s="115">
        <f t="shared" ref="AY68:AY80" si="85">IF(AT68="","",IF(AT68=0,"",AX68/AT68))</f>
        <v>0.78125</v>
      </c>
      <c r="AZ68" s="114">
        <f t="shared" si="67"/>
        <v>12346</v>
      </c>
      <c r="BA68" s="115">
        <f t="shared" si="68"/>
        <v>0.55856671040130301</v>
      </c>
      <c r="BB68" s="114">
        <v>164</v>
      </c>
      <c r="BC68" s="115">
        <f t="shared" si="69"/>
        <v>1.33106079052025E-2</v>
      </c>
      <c r="BD68" s="597">
        <v>1</v>
      </c>
      <c r="BE68" s="115">
        <f>IF(BD68="","",BD68/AX68)</f>
        <v>0.04</v>
      </c>
      <c r="BF68" s="597">
        <f t="shared" si="70"/>
        <v>165</v>
      </c>
      <c r="BG68" s="115">
        <f t="shared" si="71"/>
        <v>1.3364652519034506E-2</v>
      </c>
      <c r="BH68" s="114">
        <v>121</v>
      </c>
      <c r="BI68" s="115">
        <f t="shared" si="72"/>
        <v>0.73780487804878048</v>
      </c>
      <c r="BJ68" s="597">
        <v>1</v>
      </c>
      <c r="BK68" s="115">
        <f>IF(BD68="","",IF(BD68=0,"",BJ68/BD68))</f>
        <v>1</v>
      </c>
      <c r="BL68" s="597">
        <f t="shared" si="73"/>
        <v>122</v>
      </c>
      <c r="BM68" s="115">
        <f t="shared" si="74"/>
        <v>0.73939393939393938</v>
      </c>
      <c r="BN68" s="114">
        <v>21</v>
      </c>
      <c r="BO68" s="115">
        <f t="shared" si="75"/>
        <v>1.7009557751498461E-3</v>
      </c>
      <c r="BP68" s="114">
        <v>725</v>
      </c>
      <c r="BQ68" s="115">
        <f t="shared" si="76"/>
        <v>5.8723473189697069E-2</v>
      </c>
      <c r="BR68" s="114">
        <f t="shared" si="77"/>
        <v>746</v>
      </c>
      <c r="BS68" s="115">
        <f t="shared" si="78"/>
        <v>6.0424428964846913E-2</v>
      </c>
      <c r="BT68" s="597">
        <v>0</v>
      </c>
      <c r="BU68" s="229"/>
      <c r="BV68" s="600">
        <v>0</v>
      </c>
      <c r="BW68" s="229"/>
      <c r="BX68" s="259" t="str">
        <f t="shared" si="83"/>
        <v/>
      </c>
    </row>
    <row r="69" spans="1:76" ht="13.5" thickBot="1" x14ac:dyDescent="0.25">
      <c r="A69" s="591" t="s">
        <v>530</v>
      </c>
      <c r="B69" s="591" t="s">
        <v>531</v>
      </c>
      <c r="C69" s="591" t="s">
        <v>533</v>
      </c>
      <c r="D69" s="591" t="s">
        <v>528</v>
      </c>
      <c r="E69" s="591" t="s">
        <v>504</v>
      </c>
      <c r="F69" s="591" t="s">
        <v>519</v>
      </c>
      <c r="G69" s="55" t="s">
        <v>920</v>
      </c>
      <c r="H69" s="592" t="s">
        <v>937</v>
      </c>
      <c r="I69" s="592" t="s">
        <v>937</v>
      </c>
      <c r="J69" s="591"/>
      <c r="K69" s="614"/>
      <c r="L69" s="614"/>
      <c r="M69" s="289"/>
      <c r="N69" s="614"/>
      <c r="O69" s="614"/>
      <c r="P69" s="614"/>
      <c r="Q69" s="612"/>
      <c r="R69" s="612"/>
      <c r="S69" s="612"/>
      <c r="T69" s="3" t="s">
        <v>386</v>
      </c>
      <c r="U69" s="121">
        <v>1</v>
      </c>
      <c r="V69" s="600"/>
      <c r="W69" s="600">
        <v>4</v>
      </c>
      <c r="X69" s="123">
        <f t="shared" si="79"/>
        <v>4</v>
      </c>
      <c r="Y69" s="601">
        <f t="shared" si="80"/>
        <v>9995</v>
      </c>
      <c r="Z69" s="601">
        <f t="shared" si="81"/>
        <v>3215</v>
      </c>
      <c r="AA69" s="600">
        <v>1</v>
      </c>
      <c r="AB69" s="598">
        <f t="shared" si="84"/>
        <v>0.25</v>
      </c>
      <c r="AC69" s="222"/>
      <c r="AD69" s="223"/>
      <c r="AE69" s="600">
        <v>1</v>
      </c>
      <c r="AF69" s="598">
        <f>AE69/U69</f>
        <v>1</v>
      </c>
      <c r="AG69" s="222"/>
      <c r="AH69" s="223"/>
      <c r="AI69" s="222"/>
      <c r="AJ69" s="223"/>
      <c r="AK69" s="222"/>
      <c r="AL69" s="223"/>
      <c r="AM69" s="599">
        <v>9994</v>
      </c>
      <c r="AN69" s="601">
        <v>1</v>
      </c>
      <c r="AO69" s="602">
        <f>AN69/AP69</f>
        <v>1.0005002501250626E-4</v>
      </c>
      <c r="AP69" s="601">
        <f t="shared" si="82"/>
        <v>9995</v>
      </c>
      <c r="AQ69" s="230"/>
      <c r="AR69" s="223"/>
      <c r="AS69" s="599">
        <f t="shared" si="30"/>
        <v>9994</v>
      </c>
      <c r="AT69" s="599">
        <f>IF(V69=0,AN69,"")</f>
        <v>1</v>
      </c>
      <c r="AU69" s="601">
        <f t="shared" si="65"/>
        <v>9995</v>
      </c>
      <c r="AV69" s="601">
        <v>3214</v>
      </c>
      <c r="AW69" s="598">
        <f t="shared" si="66"/>
        <v>0.32159295577346408</v>
      </c>
      <c r="AX69" s="601">
        <v>1</v>
      </c>
      <c r="AY69" s="115">
        <f t="shared" si="85"/>
        <v>1</v>
      </c>
      <c r="AZ69" s="601">
        <f t="shared" si="67"/>
        <v>3215</v>
      </c>
      <c r="BA69" s="598">
        <f t="shared" si="68"/>
        <v>0.3216608304152076</v>
      </c>
      <c r="BB69" s="601">
        <v>46</v>
      </c>
      <c r="BC69" s="598">
        <f t="shared" si="69"/>
        <v>1.431238332296204E-2</v>
      </c>
      <c r="BD69" s="600">
        <v>1</v>
      </c>
      <c r="BE69" s="115">
        <f>IF(BD69="","",BD69/AX69)</f>
        <v>1</v>
      </c>
      <c r="BF69" s="600">
        <f t="shared" si="70"/>
        <v>47</v>
      </c>
      <c r="BG69" s="598">
        <f t="shared" si="71"/>
        <v>1.4618973561430793E-2</v>
      </c>
      <c r="BH69" s="601">
        <v>44</v>
      </c>
      <c r="BI69" s="598">
        <f t="shared" si="72"/>
        <v>0.95652173913043481</v>
      </c>
      <c r="BJ69" s="218"/>
      <c r="BK69" s="223"/>
      <c r="BL69" s="600">
        <f t="shared" si="73"/>
        <v>44</v>
      </c>
      <c r="BM69" s="598">
        <f t="shared" si="74"/>
        <v>0.93617021276595747</v>
      </c>
      <c r="BN69" s="601">
        <v>98</v>
      </c>
      <c r="BO69" s="598">
        <f t="shared" si="75"/>
        <v>3.0482115085536547E-2</v>
      </c>
      <c r="BP69" s="601">
        <v>121</v>
      </c>
      <c r="BQ69" s="598">
        <f t="shared" si="76"/>
        <v>3.7636080870917576E-2</v>
      </c>
      <c r="BR69" s="601">
        <f t="shared" si="77"/>
        <v>219</v>
      </c>
      <c r="BS69" s="598">
        <f t="shared" si="78"/>
        <v>6.8118195956454117E-2</v>
      </c>
      <c r="BT69" s="600">
        <v>2</v>
      </c>
      <c r="BU69" s="598">
        <f>BT69/W69</f>
        <v>0.5</v>
      </c>
      <c r="BV69" s="600">
        <v>0</v>
      </c>
      <c r="BW69" s="229"/>
      <c r="BX69" s="244" t="str">
        <f t="shared" si="83"/>
        <v/>
      </c>
    </row>
    <row r="70" spans="1:76" ht="13.5" thickBot="1" x14ac:dyDescent="0.25">
      <c r="A70" s="591" t="s">
        <v>530</v>
      </c>
      <c r="B70" s="591" t="s">
        <v>531</v>
      </c>
      <c r="C70" s="591" t="s">
        <v>534</v>
      </c>
      <c r="D70" s="591" t="s">
        <v>528</v>
      </c>
      <c r="E70" s="591" t="s">
        <v>504</v>
      </c>
      <c r="F70" s="591" t="s">
        <v>519</v>
      </c>
      <c r="G70" s="55" t="s">
        <v>920</v>
      </c>
      <c r="H70" s="592" t="s">
        <v>937</v>
      </c>
      <c r="I70" s="592" t="s">
        <v>937</v>
      </c>
      <c r="J70" s="591"/>
      <c r="K70" s="614"/>
      <c r="L70" s="614"/>
      <c r="M70" s="289"/>
      <c r="N70" s="614"/>
      <c r="O70" s="614"/>
      <c r="P70" s="614"/>
      <c r="Q70" s="612"/>
      <c r="R70" s="612"/>
      <c r="S70" s="612"/>
      <c r="T70" s="2" t="s">
        <v>386</v>
      </c>
      <c r="U70" s="121">
        <v>1</v>
      </c>
      <c r="V70" s="600"/>
      <c r="W70" s="121">
        <v>4</v>
      </c>
      <c r="X70" s="123">
        <f t="shared" si="79"/>
        <v>4</v>
      </c>
      <c r="Y70" s="601">
        <f t="shared" si="80"/>
        <v>9397</v>
      </c>
      <c r="Z70" s="601">
        <f t="shared" si="81"/>
        <v>1918</v>
      </c>
      <c r="AA70" s="600">
        <v>1</v>
      </c>
      <c r="AB70" s="598">
        <f t="shared" si="84"/>
        <v>0.25</v>
      </c>
      <c r="AC70" s="222"/>
      <c r="AD70" s="223"/>
      <c r="AE70" s="600"/>
      <c r="AF70" s="598"/>
      <c r="AG70" s="222"/>
      <c r="AH70" s="223"/>
      <c r="AI70" s="222"/>
      <c r="AJ70" s="223"/>
      <c r="AK70" s="222"/>
      <c r="AL70" s="223"/>
      <c r="AM70" s="599">
        <v>9397</v>
      </c>
      <c r="AN70" s="219"/>
      <c r="AO70" s="219"/>
      <c r="AP70" s="601">
        <f t="shared" si="82"/>
        <v>9397</v>
      </c>
      <c r="AQ70" s="230"/>
      <c r="AR70" s="223"/>
      <c r="AS70" s="599">
        <f t="shared" si="30"/>
        <v>9397</v>
      </c>
      <c r="AT70" s="218"/>
      <c r="AU70" s="601">
        <f t="shared" si="65"/>
        <v>9397</v>
      </c>
      <c r="AV70" s="601">
        <v>1918</v>
      </c>
      <c r="AW70" s="598">
        <f t="shared" si="66"/>
        <v>0.20410769394487602</v>
      </c>
      <c r="AX70" s="218"/>
      <c r="AY70" s="229" t="str">
        <f t="shared" si="85"/>
        <v/>
      </c>
      <c r="AZ70" s="601">
        <f t="shared" si="67"/>
        <v>1918</v>
      </c>
      <c r="BA70" s="598">
        <f t="shared" si="68"/>
        <v>0.20410769394487602</v>
      </c>
      <c r="BB70" s="601">
        <v>13</v>
      </c>
      <c r="BC70" s="598">
        <f t="shared" si="69"/>
        <v>6.7778936392075082E-3</v>
      </c>
      <c r="BD70" s="218"/>
      <c r="BE70" s="223"/>
      <c r="BF70" s="600">
        <f t="shared" si="70"/>
        <v>13</v>
      </c>
      <c r="BG70" s="598">
        <f t="shared" si="71"/>
        <v>6.7778936392075082E-3</v>
      </c>
      <c r="BH70" s="601">
        <v>13</v>
      </c>
      <c r="BI70" s="598">
        <f t="shared" si="72"/>
        <v>1</v>
      </c>
      <c r="BJ70" s="218"/>
      <c r="BK70" s="223"/>
      <c r="BL70" s="600">
        <f t="shared" si="73"/>
        <v>13</v>
      </c>
      <c r="BM70" s="598">
        <f t="shared" si="74"/>
        <v>1</v>
      </c>
      <c r="BN70" s="601">
        <v>23</v>
      </c>
      <c r="BO70" s="598">
        <f t="shared" si="75"/>
        <v>1.1991657977059436E-2</v>
      </c>
      <c r="BP70" s="601">
        <v>74</v>
      </c>
      <c r="BQ70" s="598">
        <f t="shared" si="76"/>
        <v>3.8581856100104277E-2</v>
      </c>
      <c r="BR70" s="601">
        <f t="shared" si="77"/>
        <v>97</v>
      </c>
      <c r="BS70" s="598">
        <f t="shared" si="78"/>
        <v>5.0573514077163713E-2</v>
      </c>
      <c r="BT70" s="600">
        <v>1</v>
      </c>
      <c r="BU70" s="598">
        <f>BT70/W70</f>
        <v>0.25</v>
      </c>
      <c r="BV70" s="600">
        <v>0</v>
      </c>
      <c r="BW70" s="229"/>
      <c r="BX70" s="244" t="str">
        <f t="shared" si="83"/>
        <v/>
      </c>
    </row>
    <row r="71" spans="1:76" ht="13.5" thickBot="1" x14ac:dyDescent="0.25">
      <c r="A71" s="591" t="s">
        <v>530</v>
      </c>
      <c r="B71" s="591" t="s">
        <v>531</v>
      </c>
      <c r="C71" s="591" t="s">
        <v>535</v>
      </c>
      <c r="D71" s="591" t="s">
        <v>528</v>
      </c>
      <c r="E71" s="591" t="s">
        <v>504</v>
      </c>
      <c r="F71" s="591" t="s">
        <v>519</v>
      </c>
      <c r="G71" s="55" t="s">
        <v>920</v>
      </c>
      <c r="H71" s="592" t="s">
        <v>937</v>
      </c>
      <c r="I71" s="592" t="s">
        <v>937</v>
      </c>
      <c r="J71" s="591"/>
      <c r="K71" s="614"/>
      <c r="L71" s="614"/>
      <c r="M71" s="289"/>
      <c r="N71" s="614"/>
      <c r="O71" s="614"/>
      <c r="P71" s="614"/>
      <c r="Q71" s="612"/>
      <c r="R71" s="612"/>
      <c r="S71" s="612"/>
      <c r="T71" s="3" t="s">
        <v>386</v>
      </c>
      <c r="U71" s="121">
        <v>1</v>
      </c>
      <c r="V71" s="600"/>
      <c r="W71" s="600">
        <v>5</v>
      </c>
      <c r="X71" s="123">
        <f t="shared" si="79"/>
        <v>5</v>
      </c>
      <c r="Y71" s="601">
        <f t="shared" si="80"/>
        <v>10691</v>
      </c>
      <c r="Z71" s="601">
        <f t="shared" si="81"/>
        <v>3231</v>
      </c>
      <c r="AA71" s="600">
        <v>1</v>
      </c>
      <c r="AB71" s="598">
        <f t="shared" si="84"/>
        <v>0.2</v>
      </c>
      <c r="AC71" s="222"/>
      <c r="AD71" s="223"/>
      <c r="AE71" s="600"/>
      <c r="AF71" s="598"/>
      <c r="AG71" s="222"/>
      <c r="AH71" s="223"/>
      <c r="AI71" s="222"/>
      <c r="AJ71" s="223"/>
      <c r="AK71" s="222"/>
      <c r="AL71" s="223"/>
      <c r="AM71" s="599">
        <v>10685</v>
      </c>
      <c r="AN71" s="601">
        <v>6</v>
      </c>
      <c r="AO71" s="602">
        <f>AN71/AP71</f>
        <v>5.6121971751940886E-4</v>
      </c>
      <c r="AP71" s="601">
        <f t="shared" si="82"/>
        <v>10691</v>
      </c>
      <c r="AQ71" s="230"/>
      <c r="AR71" s="223"/>
      <c r="AS71" s="599">
        <f t="shared" si="30"/>
        <v>10685</v>
      </c>
      <c r="AT71" s="599">
        <f t="shared" ref="AT71:AT79" si="86">IF(V71=0,AN71,"")</f>
        <v>6</v>
      </c>
      <c r="AU71" s="601">
        <f t="shared" si="65"/>
        <v>10691</v>
      </c>
      <c r="AV71" s="601">
        <v>3225</v>
      </c>
      <c r="AW71" s="598">
        <f t="shared" si="66"/>
        <v>0.30182498830135707</v>
      </c>
      <c r="AX71" s="601">
        <v>6</v>
      </c>
      <c r="AY71" s="598">
        <f t="shared" si="85"/>
        <v>1</v>
      </c>
      <c r="AZ71" s="601">
        <f t="shared" si="67"/>
        <v>3231</v>
      </c>
      <c r="BA71" s="598">
        <f t="shared" si="68"/>
        <v>0.30221681788420168</v>
      </c>
      <c r="BB71" s="230"/>
      <c r="BC71" s="223" t="str">
        <f t="shared" si="69"/>
        <v/>
      </c>
      <c r="BD71" s="222"/>
      <c r="BE71" s="223"/>
      <c r="BF71" s="222"/>
      <c r="BG71" s="223"/>
      <c r="BH71" s="230"/>
      <c r="BI71" s="223"/>
      <c r="BJ71" s="222"/>
      <c r="BK71" s="223"/>
      <c r="BL71" s="600">
        <v>30</v>
      </c>
      <c r="BM71" s="223"/>
      <c r="BN71" s="601">
        <v>84</v>
      </c>
      <c r="BO71" s="598">
        <f t="shared" si="75"/>
        <v>2.5998142989786442E-2</v>
      </c>
      <c r="BP71" s="601">
        <v>152</v>
      </c>
      <c r="BQ71" s="598">
        <f t="shared" si="76"/>
        <v>4.7044258743423086E-2</v>
      </c>
      <c r="BR71" s="601">
        <f t="shared" si="77"/>
        <v>236</v>
      </c>
      <c r="BS71" s="598">
        <f t="shared" si="78"/>
        <v>7.3042401733209528E-2</v>
      </c>
      <c r="BT71" s="600">
        <v>1</v>
      </c>
      <c r="BU71" s="598">
        <f>BT71/W71</f>
        <v>0.2</v>
      </c>
      <c r="BV71" s="600">
        <v>0</v>
      </c>
      <c r="BW71" s="229"/>
      <c r="BX71" s="244" t="str">
        <f t="shared" si="83"/>
        <v/>
      </c>
    </row>
    <row r="72" spans="1:76" ht="13.5" thickBot="1" x14ac:dyDescent="0.25">
      <c r="A72" s="591" t="s">
        <v>530</v>
      </c>
      <c r="B72" s="591" t="s">
        <v>531</v>
      </c>
      <c r="C72" s="591" t="s">
        <v>536</v>
      </c>
      <c r="D72" s="591" t="s">
        <v>528</v>
      </c>
      <c r="E72" s="591" t="s">
        <v>504</v>
      </c>
      <c r="F72" s="591" t="s">
        <v>519</v>
      </c>
      <c r="G72" s="55" t="s">
        <v>920</v>
      </c>
      <c r="H72" s="592" t="s">
        <v>937</v>
      </c>
      <c r="I72" s="592" t="s">
        <v>937</v>
      </c>
      <c r="J72" s="591"/>
      <c r="K72" s="614"/>
      <c r="L72" s="614"/>
      <c r="M72" s="289"/>
      <c r="N72" s="614"/>
      <c r="O72" s="614"/>
      <c r="P72" s="614"/>
      <c r="Q72" s="612"/>
      <c r="R72" s="612"/>
      <c r="S72" s="612"/>
      <c r="T72" s="3" t="s">
        <v>386</v>
      </c>
      <c r="U72" s="121">
        <v>2</v>
      </c>
      <c r="V72" s="600"/>
      <c r="W72" s="600">
        <v>3</v>
      </c>
      <c r="X72" s="123">
        <f t="shared" si="79"/>
        <v>1.5</v>
      </c>
      <c r="Y72" s="601">
        <f t="shared" si="80"/>
        <v>16423.5</v>
      </c>
      <c r="Z72" s="601">
        <f t="shared" si="81"/>
        <v>7984.5</v>
      </c>
      <c r="AA72" s="600">
        <v>2</v>
      </c>
      <c r="AB72" s="598">
        <f t="shared" si="84"/>
        <v>0.66666666666666663</v>
      </c>
      <c r="AC72" s="222"/>
      <c r="AD72" s="223"/>
      <c r="AE72" s="600">
        <v>2</v>
      </c>
      <c r="AF72" s="598">
        <f>AE72/U72</f>
        <v>1</v>
      </c>
      <c r="AG72" s="222"/>
      <c r="AH72" s="223"/>
      <c r="AI72" s="222"/>
      <c r="AJ72" s="223"/>
      <c r="AK72" s="222"/>
      <c r="AL72" s="223"/>
      <c r="AM72" s="599">
        <v>32766</v>
      </c>
      <c r="AN72" s="601">
        <v>81</v>
      </c>
      <c r="AO72" s="602">
        <f>AN72/AP72</f>
        <v>2.4659786281852223E-3</v>
      </c>
      <c r="AP72" s="601">
        <f t="shared" si="82"/>
        <v>32847</v>
      </c>
      <c r="AQ72" s="168">
        <v>65100</v>
      </c>
      <c r="AR72" s="598">
        <f t="shared" ref="AR72:AR79" si="87">AP72/AQ72</f>
        <v>0.50456221198156681</v>
      </c>
      <c r="AS72" s="599">
        <f t="shared" si="30"/>
        <v>32766</v>
      </c>
      <c r="AT72" s="599">
        <f t="shared" si="86"/>
        <v>81</v>
      </c>
      <c r="AU72" s="601">
        <f t="shared" si="65"/>
        <v>32847</v>
      </c>
      <c r="AV72" s="601">
        <v>15888</v>
      </c>
      <c r="AW72" s="598">
        <f t="shared" si="66"/>
        <v>0.4848928767624977</v>
      </c>
      <c r="AX72" s="601">
        <v>81</v>
      </c>
      <c r="AY72" s="598">
        <f t="shared" si="85"/>
        <v>1</v>
      </c>
      <c r="AZ72" s="601">
        <f t="shared" si="67"/>
        <v>15969</v>
      </c>
      <c r="BA72" s="598">
        <f t="shared" si="68"/>
        <v>0.48616311991962735</v>
      </c>
      <c r="BB72" s="230"/>
      <c r="BC72" s="223"/>
      <c r="BD72" s="222"/>
      <c r="BE72" s="223"/>
      <c r="BF72" s="222"/>
      <c r="BG72" s="223"/>
      <c r="BH72" s="230"/>
      <c r="BI72" s="223"/>
      <c r="BJ72" s="222"/>
      <c r="BK72" s="223"/>
      <c r="BL72" s="600">
        <v>132</v>
      </c>
      <c r="BM72" s="223" t="str">
        <f>IF(BF72="","",IF(BF72=0,"",BL72/BF72))</f>
        <v/>
      </c>
      <c r="BN72" s="601">
        <v>19</v>
      </c>
      <c r="BO72" s="598">
        <f t="shared" si="75"/>
        <v>1.1898052476673555E-3</v>
      </c>
      <c r="BP72" s="601">
        <v>1530</v>
      </c>
      <c r="BQ72" s="598">
        <f t="shared" si="76"/>
        <v>9.5810633101634415E-2</v>
      </c>
      <c r="BR72" s="601">
        <f t="shared" si="77"/>
        <v>1549</v>
      </c>
      <c r="BS72" s="598">
        <f t="shared" si="78"/>
        <v>9.7000438349301776E-2</v>
      </c>
      <c r="BT72" s="600">
        <v>0</v>
      </c>
      <c r="BU72" s="229"/>
      <c r="BV72" s="219"/>
      <c r="BW72" s="229"/>
      <c r="BX72" s="244" t="str">
        <f t="shared" si="83"/>
        <v/>
      </c>
    </row>
    <row r="73" spans="1:76" ht="13.5" thickBot="1" x14ac:dyDescent="0.25">
      <c r="A73" s="591" t="s">
        <v>530</v>
      </c>
      <c r="B73" s="591" t="s">
        <v>531</v>
      </c>
      <c r="C73" s="591" t="s">
        <v>537</v>
      </c>
      <c r="D73" s="591" t="s">
        <v>528</v>
      </c>
      <c r="E73" s="591" t="s">
        <v>504</v>
      </c>
      <c r="F73" s="591" t="s">
        <v>519</v>
      </c>
      <c r="G73" s="55" t="s">
        <v>920</v>
      </c>
      <c r="H73" s="592" t="s">
        <v>937</v>
      </c>
      <c r="I73" s="592" t="s">
        <v>937</v>
      </c>
      <c r="J73" s="591"/>
      <c r="K73" s="614"/>
      <c r="L73" s="614"/>
      <c r="M73" s="289"/>
      <c r="N73" s="614"/>
      <c r="O73" s="614"/>
      <c r="P73" s="614"/>
      <c r="Q73" s="612"/>
      <c r="R73" s="612"/>
      <c r="S73" s="612"/>
      <c r="T73" s="3" t="s">
        <v>386</v>
      </c>
      <c r="U73" s="121">
        <v>5</v>
      </c>
      <c r="V73" s="600"/>
      <c r="W73" s="600">
        <v>10</v>
      </c>
      <c r="X73" s="123">
        <f t="shared" si="79"/>
        <v>2</v>
      </c>
      <c r="Y73" s="601">
        <f t="shared" si="80"/>
        <v>15624.2</v>
      </c>
      <c r="Z73" s="601">
        <f t="shared" si="81"/>
        <v>6159</v>
      </c>
      <c r="AA73" s="600">
        <v>4</v>
      </c>
      <c r="AB73" s="598">
        <f t="shared" si="84"/>
        <v>0.4</v>
      </c>
      <c r="AC73" s="222"/>
      <c r="AD73" s="223"/>
      <c r="AE73" s="600">
        <v>4</v>
      </c>
      <c r="AF73" s="598">
        <f>AE73/U73</f>
        <v>0.8</v>
      </c>
      <c r="AG73" s="222"/>
      <c r="AH73" s="223"/>
      <c r="AI73" s="222"/>
      <c r="AJ73" s="223"/>
      <c r="AK73" s="222"/>
      <c r="AL73" s="223"/>
      <c r="AM73" s="599">
        <v>78084</v>
      </c>
      <c r="AN73" s="601">
        <v>37</v>
      </c>
      <c r="AO73" s="602">
        <f>AN73/AP73</f>
        <v>4.7362424956157753E-4</v>
      </c>
      <c r="AP73" s="601">
        <f t="shared" si="82"/>
        <v>78121</v>
      </c>
      <c r="AQ73" s="168">
        <v>117600</v>
      </c>
      <c r="AR73" s="598">
        <f t="shared" si="87"/>
        <v>0.66429421768707486</v>
      </c>
      <c r="AS73" s="599">
        <f t="shared" si="30"/>
        <v>78084</v>
      </c>
      <c r="AT73" s="599">
        <f t="shared" si="86"/>
        <v>37</v>
      </c>
      <c r="AU73" s="601">
        <f t="shared" si="65"/>
        <v>78121</v>
      </c>
      <c r="AV73" s="601">
        <v>30760</v>
      </c>
      <c r="AW73" s="598">
        <f t="shared" si="66"/>
        <v>0.39393473694995135</v>
      </c>
      <c r="AX73" s="601">
        <v>35</v>
      </c>
      <c r="AY73" s="598">
        <f t="shared" si="85"/>
        <v>0.94594594594594594</v>
      </c>
      <c r="AZ73" s="601">
        <f t="shared" si="67"/>
        <v>30795</v>
      </c>
      <c r="BA73" s="598">
        <f t="shared" si="68"/>
        <v>0.39419618284456165</v>
      </c>
      <c r="BB73" s="230"/>
      <c r="BC73" s="223" t="str">
        <f>IF(BB73="","",BB73/AV73)</f>
        <v/>
      </c>
      <c r="BD73" s="222"/>
      <c r="BE73" s="223" t="str">
        <f>IF(BD73="","",BD73/AX73)</f>
        <v/>
      </c>
      <c r="BF73" s="222" t="str">
        <f>IF(BB73="","",BB73+BD73)</f>
        <v/>
      </c>
      <c r="BG73" s="223"/>
      <c r="BH73" s="230"/>
      <c r="BI73" s="223" t="str">
        <f>IF(BB73="","",IF(BB73=0,"",BH73/BB73))</f>
        <v/>
      </c>
      <c r="BJ73" s="222"/>
      <c r="BK73" s="223" t="str">
        <f>IF(BD73="","",IF(BD73=0,"",BJ73/BD73))</f>
        <v/>
      </c>
      <c r="BL73" s="600">
        <v>313</v>
      </c>
      <c r="BM73" s="223" t="str">
        <f>IF(BF73="","",IF(BF73=0,"",BL73/BF73))</f>
        <v/>
      </c>
      <c r="BN73" s="601">
        <v>54</v>
      </c>
      <c r="BO73" s="598">
        <f t="shared" si="75"/>
        <v>1.7535314174378957E-3</v>
      </c>
      <c r="BP73" s="601">
        <v>2404</v>
      </c>
      <c r="BQ73" s="598">
        <f t="shared" si="76"/>
        <v>7.8064620880012994E-2</v>
      </c>
      <c r="BR73" s="601">
        <f t="shared" si="77"/>
        <v>2458</v>
      </c>
      <c r="BS73" s="598">
        <f t="shared" si="78"/>
        <v>7.9818152297450887E-2</v>
      </c>
      <c r="BT73" s="600">
        <v>1</v>
      </c>
      <c r="BU73" s="598">
        <f>BT73/W73</f>
        <v>0.1</v>
      </c>
      <c r="BV73" s="600">
        <v>1</v>
      </c>
      <c r="BW73" s="598">
        <f>BV73/U73</f>
        <v>0.2</v>
      </c>
      <c r="BX73" s="244" t="str">
        <f t="shared" si="83"/>
        <v/>
      </c>
    </row>
    <row r="74" spans="1:76" s="469" customFormat="1" ht="13.5" thickBot="1" x14ac:dyDescent="0.25">
      <c r="A74" s="593" t="s">
        <v>530</v>
      </c>
      <c r="B74" s="593" t="s">
        <v>531</v>
      </c>
      <c r="C74" s="593" t="s">
        <v>538</v>
      </c>
      <c r="D74" s="593" t="s">
        <v>528</v>
      </c>
      <c r="E74" s="593" t="s">
        <v>504</v>
      </c>
      <c r="F74" s="593" t="s">
        <v>519</v>
      </c>
      <c r="G74" s="594" t="s">
        <v>920</v>
      </c>
      <c r="H74" s="620" t="s">
        <v>937</v>
      </c>
      <c r="I74" s="620" t="s">
        <v>937</v>
      </c>
      <c r="J74" s="593"/>
      <c r="K74" s="615" t="s">
        <v>449</v>
      </c>
      <c r="L74" s="298" t="s">
        <v>916</v>
      </c>
      <c r="M74" s="616" t="s">
        <v>917</v>
      </c>
      <c r="N74" s="615" t="s">
        <v>439</v>
      </c>
      <c r="O74" s="615" t="s">
        <v>438</v>
      </c>
      <c r="P74" s="615" t="s">
        <v>438</v>
      </c>
      <c r="Q74" s="615" t="s">
        <v>438</v>
      </c>
      <c r="R74" s="615" t="s">
        <v>438</v>
      </c>
      <c r="S74" s="615" t="s">
        <v>438</v>
      </c>
      <c r="T74" s="6" t="s">
        <v>386</v>
      </c>
      <c r="U74" s="604">
        <v>2</v>
      </c>
      <c r="V74" s="605"/>
      <c r="W74" s="605">
        <v>5</v>
      </c>
      <c r="X74" s="606">
        <f t="shared" si="79"/>
        <v>2.5</v>
      </c>
      <c r="Y74" s="607">
        <f t="shared" si="80"/>
        <v>14722</v>
      </c>
      <c r="Z74" s="607">
        <f t="shared" si="81"/>
        <v>5732</v>
      </c>
      <c r="AA74" s="605">
        <v>1</v>
      </c>
      <c r="AB74" s="608">
        <f t="shared" si="84"/>
        <v>0.2</v>
      </c>
      <c r="AC74" s="224"/>
      <c r="AD74" s="225"/>
      <c r="AE74" s="605">
        <v>1</v>
      </c>
      <c r="AF74" s="608">
        <f>AE74/U74</f>
        <v>0.5</v>
      </c>
      <c r="AG74" s="224"/>
      <c r="AH74" s="225"/>
      <c r="AI74" s="224"/>
      <c r="AJ74" s="225"/>
      <c r="AK74" s="224"/>
      <c r="AL74" s="225"/>
      <c r="AM74" s="596">
        <v>29216</v>
      </c>
      <c r="AN74" s="607">
        <v>228</v>
      </c>
      <c r="AO74" s="609">
        <f>AN74/AP74</f>
        <v>7.7435131096318431E-3</v>
      </c>
      <c r="AP74" s="607">
        <f t="shared" si="82"/>
        <v>29444</v>
      </c>
      <c r="AQ74" s="341">
        <v>45800</v>
      </c>
      <c r="AR74" s="608">
        <f t="shared" si="87"/>
        <v>0.64288209606986901</v>
      </c>
      <c r="AS74" s="596">
        <f t="shared" si="30"/>
        <v>29216</v>
      </c>
      <c r="AT74" s="596">
        <f t="shared" si="86"/>
        <v>228</v>
      </c>
      <c r="AU74" s="607">
        <f t="shared" si="65"/>
        <v>29444</v>
      </c>
      <c r="AV74" s="607">
        <v>11302</v>
      </c>
      <c r="AW74" s="608">
        <f t="shared" si="66"/>
        <v>0.38684282584884994</v>
      </c>
      <c r="AX74" s="607">
        <v>162</v>
      </c>
      <c r="AY74" s="608">
        <f t="shared" si="85"/>
        <v>0.71052631578947367</v>
      </c>
      <c r="AZ74" s="607">
        <f t="shared" si="67"/>
        <v>11464</v>
      </c>
      <c r="BA74" s="608">
        <f t="shared" si="68"/>
        <v>0.38934927319657653</v>
      </c>
      <c r="BB74" s="607">
        <v>66</v>
      </c>
      <c r="BC74" s="608">
        <f>IF(BB74="","",BB74/AV74)</f>
        <v>5.8396743939125818E-3</v>
      </c>
      <c r="BD74" s="605">
        <v>1</v>
      </c>
      <c r="BE74" s="608">
        <f>IF(BD74="","",BD74/AX74)</f>
        <v>6.1728395061728392E-3</v>
      </c>
      <c r="BF74" s="605">
        <f>IF(BB74="","",BB74+BD74)</f>
        <v>67</v>
      </c>
      <c r="BG74" s="608">
        <f>IF(AZ74="","",BF74/AZ74)</f>
        <v>5.8443824145150034E-3</v>
      </c>
      <c r="BH74" s="607">
        <v>61</v>
      </c>
      <c r="BI74" s="608">
        <f>IF(BB74="","",IF(BB74=0,"",BH74/BB74))</f>
        <v>0.9242424242424242</v>
      </c>
      <c r="BJ74" s="605">
        <v>1</v>
      </c>
      <c r="BK74" s="608">
        <f>IF(BD74="","",IF(BD74=0,"",BJ74/BD74))</f>
        <v>1</v>
      </c>
      <c r="BL74" s="605">
        <f>IF(BH74="","",BH74+BJ74)</f>
        <v>62</v>
      </c>
      <c r="BM74" s="608">
        <f>IF(BF74="","",IF(BF74=0,"",BL74/BF74))</f>
        <v>0.92537313432835822</v>
      </c>
      <c r="BN74" s="607">
        <v>62</v>
      </c>
      <c r="BO74" s="608">
        <f t="shared" si="75"/>
        <v>5.4082344731332865E-3</v>
      </c>
      <c r="BP74" s="607">
        <v>996</v>
      </c>
      <c r="BQ74" s="608">
        <f t="shared" si="76"/>
        <v>8.6880669923237966E-2</v>
      </c>
      <c r="BR74" s="607">
        <f t="shared" si="77"/>
        <v>1058</v>
      </c>
      <c r="BS74" s="608">
        <f t="shared" si="78"/>
        <v>9.2288904396371246E-2</v>
      </c>
      <c r="BT74" s="605">
        <v>1</v>
      </c>
      <c r="BU74" s="608">
        <f>BT74/W74</f>
        <v>0.2</v>
      </c>
      <c r="BV74" s="605">
        <v>1</v>
      </c>
      <c r="BW74" s="608">
        <f>BV74/U74</f>
        <v>0.5</v>
      </c>
      <c r="BX74" s="257" t="str">
        <f t="shared" si="83"/>
        <v/>
      </c>
    </row>
    <row r="75" spans="1:76" x14ac:dyDescent="0.2">
      <c r="A75" s="12" t="s">
        <v>539</v>
      </c>
      <c r="B75" s="12" t="s">
        <v>545</v>
      </c>
      <c r="C75" s="12" t="s">
        <v>502</v>
      </c>
      <c r="D75" s="12" t="s">
        <v>507</v>
      </c>
      <c r="E75" s="12" t="s">
        <v>504</v>
      </c>
      <c r="F75" s="12" t="s">
        <v>505</v>
      </c>
      <c r="G75" s="12" t="s">
        <v>316</v>
      </c>
      <c r="H75" s="12" t="s">
        <v>1112</v>
      </c>
      <c r="I75" s="12" t="s">
        <v>934</v>
      </c>
      <c r="J75" s="12"/>
      <c r="K75" s="296"/>
      <c r="L75" s="296"/>
      <c r="M75" s="297"/>
      <c r="N75" s="296"/>
      <c r="O75" s="296"/>
      <c r="P75" s="296"/>
      <c r="Q75" s="272"/>
      <c r="R75" s="272"/>
      <c r="S75" s="272"/>
      <c r="T75" s="13" t="s">
        <v>510</v>
      </c>
      <c r="U75" s="41">
        <v>4</v>
      </c>
      <c r="V75" s="42">
        <v>4</v>
      </c>
      <c r="W75" s="42">
        <v>4</v>
      </c>
      <c r="X75" s="43">
        <f t="shared" si="79"/>
        <v>1</v>
      </c>
      <c r="Y75" s="44">
        <f t="shared" si="80"/>
        <v>346.5</v>
      </c>
      <c r="Z75" s="231" t="str">
        <f t="shared" si="81"/>
        <v/>
      </c>
      <c r="AA75" s="228"/>
      <c r="AB75" s="229"/>
      <c r="AC75" s="228"/>
      <c r="AD75" s="229"/>
      <c r="AE75" s="228"/>
      <c r="AF75" s="229"/>
      <c r="AG75" s="228"/>
      <c r="AH75" s="229"/>
      <c r="AI75" s="841">
        <v>4</v>
      </c>
      <c r="AJ75" s="45">
        <f>AI75/W75</f>
        <v>1</v>
      </c>
      <c r="AK75" s="841">
        <v>4</v>
      </c>
      <c r="AL75" s="45">
        <f>AK75/U75</f>
        <v>1</v>
      </c>
      <c r="AM75" s="40">
        <v>1386</v>
      </c>
      <c r="AN75" s="221"/>
      <c r="AO75" s="221"/>
      <c r="AP75" s="44">
        <f t="shared" si="82"/>
        <v>1386</v>
      </c>
      <c r="AQ75" s="170">
        <v>1940</v>
      </c>
      <c r="AR75" s="45">
        <f t="shared" si="87"/>
        <v>0.71443298969072166</v>
      </c>
      <c r="AS75" s="213" t="str">
        <f t="shared" si="30"/>
        <v/>
      </c>
      <c r="AT75" s="213" t="str">
        <f t="shared" si="86"/>
        <v/>
      </c>
      <c r="AU75" s="231" t="str">
        <f t="shared" si="65"/>
        <v/>
      </c>
      <c r="AV75" s="231"/>
      <c r="AW75" s="229" t="str">
        <f t="shared" si="66"/>
        <v/>
      </c>
      <c r="AX75" s="231"/>
      <c r="AY75" s="229" t="str">
        <f t="shared" si="85"/>
        <v/>
      </c>
      <c r="AZ75" s="231" t="str">
        <f t="shared" si="67"/>
        <v/>
      </c>
      <c r="BA75" s="229" t="str">
        <f t="shared" ref="BA75:BH75" si="88">IF(AT75="","",IF(AT75=0,"",AZ75/AT75))</f>
        <v/>
      </c>
      <c r="BB75" s="229" t="str">
        <f t="shared" si="88"/>
        <v/>
      </c>
      <c r="BC75" s="229" t="str">
        <f t="shared" si="88"/>
        <v/>
      </c>
      <c r="BD75" s="229" t="str">
        <f t="shared" si="88"/>
        <v/>
      </c>
      <c r="BE75" s="229" t="str">
        <f t="shared" si="88"/>
        <v/>
      </c>
      <c r="BF75" s="229" t="str">
        <f t="shared" si="88"/>
        <v/>
      </c>
      <c r="BG75" s="229" t="str">
        <f t="shared" si="88"/>
        <v/>
      </c>
      <c r="BH75" s="229" t="str">
        <f t="shared" si="88"/>
        <v/>
      </c>
      <c r="BI75" s="229" t="str">
        <f>IF(BB75="","",IF(BB75=0,"",BH75/BB75))</f>
        <v/>
      </c>
      <c r="BJ75" s="229" t="str">
        <f>IF(BC75="","",IF(BC75=0,"",BI75/BC75))</f>
        <v/>
      </c>
      <c r="BK75" s="229" t="str">
        <f>IF(BD75="","",IF(BD75=0,"",BJ75/BD75))</f>
        <v/>
      </c>
      <c r="BL75" s="229" t="str">
        <f>IF(BE75="","",IF(BE75=0,"",BK75/BE75))</f>
        <v/>
      </c>
      <c r="BM75" s="229" t="str">
        <f>IF(BF75="","",IF(BF75=0,"",BL75/BF75))</f>
        <v/>
      </c>
      <c r="BN75" s="229" t="str">
        <f>IF(BG75="","",IF(BG75=0,"",BM75/BG75))</f>
        <v/>
      </c>
      <c r="BO75" s="229" t="str">
        <f>IF(BH75="","",IF(BH75=0,"",BN75/BH75))</f>
        <v/>
      </c>
      <c r="BP75" s="229" t="str">
        <f>IF(BI75="","",IF(BI75=0,"",BO75/BI75))</f>
        <v/>
      </c>
      <c r="BQ75" s="229" t="str">
        <f>IF(BJ75="","",IF(BJ75=0,"",BP75/BJ75))</f>
        <v/>
      </c>
      <c r="BR75" s="231" t="str">
        <f t="shared" si="77"/>
        <v/>
      </c>
      <c r="BS75" s="229" t="str">
        <f t="shared" si="78"/>
        <v/>
      </c>
      <c r="BT75" s="42">
        <v>2</v>
      </c>
      <c r="BU75" s="45">
        <f>BT75/W75</f>
        <v>0.5</v>
      </c>
      <c r="BV75" s="42">
        <v>2</v>
      </c>
      <c r="BW75" s="45">
        <f>BV75/U75</f>
        <v>0.5</v>
      </c>
      <c r="BX75" s="259" t="str">
        <f t="shared" si="83"/>
        <v/>
      </c>
    </row>
    <row r="76" spans="1:76" x14ac:dyDescent="0.2">
      <c r="A76" s="10" t="s">
        <v>539</v>
      </c>
      <c r="B76" s="10" t="s">
        <v>546</v>
      </c>
      <c r="C76" s="10" t="s">
        <v>547</v>
      </c>
      <c r="D76" s="10" t="s">
        <v>515</v>
      </c>
      <c r="E76" s="10" t="s">
        <v>504</v>
      </c>
      <c r="F76" s="10" t="s">
        <v>505</v>
      </c>
      <c r="G76" s="10" t="s">
        <v>316</v>
      </c>
      <c r="H76" s="12" t="s">
        <v>1112</v>
      </c>
      <c r="I76" s="12" t="s">
        <v>934</v>
      </c>
      <c r="J76" s="10"/>
      <c r="K76" s="614"/>
      <c r="L76" s="614"/>
      <c r="M76" s="289"/>
      <c r="N76" s="614"/>
      <c r="O76" s="614"/>
      <c r="P76" s="614"/>
      <c r="Q76" s="612"/>
      <c r="R76" s="612"/>
      <c r="S76" s="612"/>
      <c r="T76" s="11" t="s">
        <v>510</v>
      </c>
      <c r="U76" s="32">
        <v>2</v>
      </c>
      <c r="V76" s="33">
        <v>2</v>
      </c>
      <c r="W76" s="33">
        <v>2</v>
      </c>
      <c r="X76" s="34">
        <f t="shared" si="79"/>
        <v>1</v>
      </c>
      <c r="Y76" s="35">
        <f t="shared" si="80"/>
        <v>693</v>
      </c>
      <c r="Z76" s="230" t="str">
        <f t="shared" si="81"/>
        <v/>
      </c>
      <c r="AA76" s="33">
        <v>2</v>
      </c>
      <c r="AB76" s="36">
        <f>AA76/W76</f>
        <v>1</v>
      </c>
      <c r="AC76" s="222"/>
      <c r="AD76" s="223"/>
      <c r="AE76" s="33">
        <v>2</v>
      </c>
      <c r="AF76" s="36">
        <f>AE76/U76</f>
        <v>1</v>
      </c>
      <c r="AG76" s="33">
        <f>AE76</f>
        <v>2</v>
      </c>
      <c r="AH76" s="223"/>
      <c r="AI76" s="219"/>
      <c r="AJ76" s="219"/>
      <c r="AK76" s="219"/>
      <c r="AL76" s="219"/>
      <c r="AM76" s="31">
        <v>1376</v>
      </c>
      <c r="AN76" s="35">
        <v>10</v>
      </c>
      <c r="AO76" s="37">
        <f>AN76/AP76</f>
        <v>7.215007215007215E-3</v>
      </c>
      <c r="AP76" s="35">
        <f t="shared" si="82"/>
        <v>1386</v>
      </c>
      <c r="AQ76" s="166">
        <v>2067</v>
      </c>
      <c r="AR76" s="36">
        <f t="shared" si="87"/>
        <v>0.67053701015965161</v>
      </c>
      <c r="AS76" s="210" t="str">
        <f t="shared" si="30"/>
        <v/>
      </c>
      <c r="AT76" s="210" t="str">
        <f t="shared" si="86"/>
        <v/>
      </c>
      <c r="AU76" s="230" t="str">
        <f t="shared" si="65"/>
        <v/>
      </c>
      <c r="AV76" s="230"/>
      <c r="AW76" s="223" t="str">
        <f t="shared" si="66"/>
        <v/>
      </c>
      <c r="AX76" s="230"/>
      <c r="AY76" s="223" t="str">
        <f t="shared" si="85"/>
        <v/>
      </c>
      <c r="AZ76" s="230" t="str">
        <f t="shared" si="67"/>
        <v/>
      </c>
      <c r="BA76" s="230"/>
      <c r="BB76" s="230"/>
      <c r="BC76" s="230"/>
      <c r="BD76" s="230"/>
      <c r="BE76" s="230"/>
      <c r="BF76" s="230"/>
      <c r="BG76" s="230"/>
      <c r="BH76" s="230"/>
      <c r="BI76" s="230"/>
      <c r="BJ76" s="230"/>
      <c r="BK76" s="230"/>
      <c r="BL76" s="230"/>
      <c r="BM76" s="230"/>
      <c r="BN76" s="230"/>
      <c r="BO76" s="230"/>
      <c r="BP76" s="230"/>
      <c r="BQ76" s="230"/>
      <c r="BR76" s="230" t="str">
        <f t="shared" si="77"/>
        <v/>
      </c>
      <c r="BS76" s="223" t="str">
        <f t="shared" si="78"/>
        <v/>
      </c>
      <c r="BT76" s="33">
        <v>0</v>
      </c>
      <c r="BU76" s="223"/>
      <c r="BV76" s="219"/>
      <c r="BW76" s="223" t="str">
        <f>IF(BD76="","",BV76/BD76)</f>
        <v/>
      </c>
      <c r="BX76" s="244" t="str">
        <f t="shared" si="83"/>
        <v/>
      </c>
    </row>
    <row r="77" spans="1:76" x14ac:dyDescent="0.2">
      <c r="A77" s="10" t="s">
        <v>539</v>
      </c>
      <c r="B77" s="10" t="s">
        <v>546</v>
      </c>
      <c r="C77" s="10" t="s">
        <v>548</v>
      </c>
      <c r="D77" s="10" t="s">
        <v>515</v>
      </c>
      <c r="E77" s="10" t="s">
        <v>504</v>
      </c>
      <c r="F77" s="10" t="s">
        <v>505</v>
      </c>
      <c r="G77" s="10" t="s">
        <v>316</v>
      </c>
      <c r="H77" s="12" t="s">
        <v>1112</v>
      </c>
      <c r="I77" s="12" t="s">
        <v>934</v>
      </c>
      <c r="J77" s="10"/>
      <c r="K77" s="614"/>
      <c r="L77" s="614"/>
      <c r="M77" s="289"/>
      <c r="N77" s="614"/>
      <c r="O77" s="747"/>
      <c r="P77" s="614"/>
      <c r="Q77" s="612"/>
      <c r="R77" s="612"/>
      <c r="S77" s="612"/>
      <c r="T77" s="11" t="s">
        <v>386</v>
      </c>
      <c r="U77" s="32">
        <v>2</v>
      </c>
      <c r="V77" s="33"/>
      <c r="W77" s="33">
        <v>4</v>
      </c>
      <c r="X77" s="34">
        <f t="shared" si="79"/>
        <v>2</v>
      </c>
      <c r="Y77" s="35">
        <f t="shared" si="80"/>
        <v>666.5</v>
      </c>
      <c r="Z77" s="35">
        <f t="shared" si="81"/>
        <v>356</v>
      </c>
      <c r="AA77" s="33">
        <v>2</v>
      </c>
      <c r="AB77" s="36">
        <f>AA77/W77</f>
        <v>0.5</v>
      </c>
      <c r="AC77" s="222"/>
      <c r="AD77" s="223"/>
      <c r="AE77" s="33">
        <v>2</v>
      </c>
      <c r="AF77" s="36">
        <f>AE77/U77</f>
        <v>1</v>
      </c>
      <c r="AG77" s="33">
        <f>AE77</f>
        <v>2</v>
      </c>
      <c r="AH77" s="223"/>
      <c r="AI77" s="219"/>
      <c r="AJ77" s="219"/>
      <c r="AK77" s="219"/>
      <c r="AL77" s="219"/>
      <c r="AM77" s="31">
        <v>1323</v>
      </c>
      <c r="AN77" s="35">
        <v>10</v>
      </c>
      <c r="AO77" s="37">
        <f>AN77/AP77</f>
        <v>7.5018754688672166E-3</v>
      </c>
      <c r="AP77" s="35">
        <f t="shared" si="82"/>
        <v>1333</v>
      </c>
      <c r="AQ77" s="166">
        <v>1758</v>
      </c>
      <c r="AR77" s="36">
        <f t="shared" si="87"/>
        <v>0.75824800910125145</v>
      </c>
      <c r="AS77" s="31">
        <f t="shared" si="30"/>
        <v>1323</v>
      </c>
      <c r="AT77" s="31">
        <f t="shared" si="86"/>
        <v>10</v>
      </c>
      <c r="AU77" s="35">
        <f t="shared" si="65"/>
        <v>1333</v>
      </c>
      <c r="AV77" s="35">
        <v>701</v>
      </c>
      <c r="AW77" s="36">
        <f t="shared" si="66"/>
        <v>0.52985638699924409</v>
      </c>
      <c r="AX77" s="35">
        <v>11</v>
      </c>
      <c r="AY77" s="36">
        <f t="shared" si="85"/>
        <v>1.1000000000000001</v>
      </c>
      <c r="AZ77" s="35">
        <f t="shared" si="67"/>
        <v>712</v>
      </c>
      <c r="BA77" s="36">
        <f t="shared" ref="BA77:BA83" si="89">IF(AZ77="","",AZ77/AU77)</f>
        <v>0.53413353338334579</v>
      </c>
      <c r="BB77" s="35">
        <v>5</v>
      </c>
      <c r="BC77" s="36">
        <f t="shared" ref="BC77:BC83" si="90">IF(BB77="","",BB77/AV77)</f>
        <v>7.1326676176890159E-3</v>
      </c>
      <c r="BD77" s="218"/>
      <c r="BE77" s="230"/>
      <c r="BF77" s="33">
        <f t="shared" ref="BF77:BF83" si="91">IF(BB77="","",BB77+BD77)</f>
        <v>5</v>
      </c>
      <c r="BG77" s="36">
        <f t="shared" ref="BG77:BG83" si="92">IF(AZ77="","",BF77/AZ77)</f>
        <v>7.0224719101123594E-3</v>
      </c>
      <c r="BH77" s="35">
        <v>5</v>
      </c>
      <c r="BI77" s="36">
        <f t="shared" ref="BI77:BI83" si="93">IF(BB77="","",IF(BB77=0,"",BH77/BB77))</f>
        <v>1</v>
      </c>
      <c r="BJ77" s="218"/>
      <c r="BK77" s="223" t="str">
        <f t="shared" ref="BK77:BK83" si="94">IF(BD77="","",IF(BD77=0,"",BJ77/BD77))</f>
        <v/>
      </c>
      <c r="BL77" s="33">
        <f t="shared" ref="BL77:BL83" si="95">IF(BH77="","",BH77+BJ77)</f>
        <v>5</v>
      </c>
      <c r="BM77" s="36">
        <f t="shared" ref="BM77:BM83" si="96">IF(BF77="","",IF(BF77=0,"",BL77/BF77))</f>
        <v>1</v>
      </c>
      <c r="BN77" s="35">
        <v>21</v>
      </c>
      <c r="BO77" s="45">
        <f>IF(AZ77="","",BN77/AZ77)</f>
        <v>2.9494382022471909E-2</v>
      </c>
      <c r="BP77" s="219"/>
      <c r="BQ77" s="223"/>
      <c r="BR77" s="35">
        <f t="shared" si="77"/>
        <v>21</v>
      </c>
      <c r="BS77" s="36">
        <f t="shared" si="78"/>
        <v>2.9494382022471909E-2</v>
      </c>
      <c r="BT77" s="33">
        <v>2</v>
      </c>
      <c r="BU77" s="45">
        <f>BT77/W77</f>
        <v>0.5</v>
      </c>
      <c r="BV77" s="33">
        <v>1</v>
      </c>
      <c r="BW77" s="45">
        <f>BV77/U77</f>
        <v>0.5</v>
      </c>
      <c r="BX77" s="244" t="str">
        <f t="shared" si="83"/>
        <v/>
      </c>
    </row>
    <row r="78" spans="1:76" x14ac:dyDescent="0.2">
      <c r="A78" s="10" t="s">
        <v>539</v>
      </c>
      <c r="B78" s="10" t="s">
        <v>546</v>
      </c>
      <c r="C78" s="10" t="s">
        <v>549</v>
      </c>
      <c r="D78" s="10" t="s">
        <v>515</v>
      </c>
      <c r="E78" s="10" t="s">
        <v>504</v>
      </c>
      <c r="F78" s="10" t="s">
        <v>505</v>
      </c>
      <c r="G78" s="10" t="s">
        <v>316</v>
      </c>
      <c r="H78" s="12" t="s">
        <v>1112</v>
      </c>
      <c r="I78" s="12" t="s">
        <v>934</v>
      </c>
      <c r="J78" s="10"/>
      <c r="K78" s="288" t="s">
        <v>436</v>
      </c>
      <c r="L78" s="288" t="s">
        <v>438</v>
      </c>
      <c r="M78" s="289" t="s">
        <v>774</v>
      </c>
      <c r="N78" s="299" t="s">
        <v>439</v>
      </c>
      <c r="O78" s="288" t="s">
        <v>440</v>
      </c>
      <c r="P78" s="288" t="s">
        <v>438</v>
      </c>
      <c r="Q78" s="268">
        <v>7526</v>
      </c>
      <c r="R78" s="268">
        <v>74</v>
      </c>
      <c r="S78" s="268">
        <v>12</v>
      </c>
      <c r="T78" s="11" t="s">
        <v>386</v>
      </c>
      <c r="U78" s="32">
        <v>6</v>
      </c>
      <c r="V78" s="33"/>
      <c r="W78" s="33">
        <v>18</v>
      </c>
      <c r="X78" s="34">
        <f t="shared" si="79"/>
        <v>3</v>
      </c>
      <c r="Y78" s="35">
        <f t="shared" si="80"/>
        <v>801.16666666666663</v>
      </c>
      <c r="Z78" s="35">
        <f t="shared" si="81"/>
        <v>497</v>
      </c>
      <c r="AA78" s="33">
        <v>6</v>
      </c>
      <c r="AB78" s="36">
        <f>AA78/W78</f>
        <v>0.33333333333333331</v>
      </c>
      <c r="AC78" s="222"/>
      <c r="AD78" s="223"/>
      <c r="AE78" s="33">
        <v>4</v>
      </c>
      <c r="AF78" s="36">
        <f>AE78/U78</f>
        <v>0.66666666666666663</v>
      </c>
      <c r="AG78" s="33">
        <f>AE78</f>
        <v>4</v>
      </c>
      <c r="AH78" s="223"/>
      <c r="AI78" s="219"/>
      <c r="AJ78" s="219"/>
      <c r="AK78" s="219"/>
      <c r="AL78" s="219"/>
      <c r="AM78" s="31">
        <v>4792</v>
      </c>
      <c r="AN78" s="35">
        <v>15</v>
      </c>
      <c r="AO78" s="37">
        <f>AN78/AP78</f>
        <v>3.1204493447056377E-3</v>
      </c>
      <c r="AP78" s="35">
        <f t="shared" si="82"/>
        <v>4807</v>
      </c>
      <c r="AQ78" s="166">
        <v>6648</v>
      </c>
      <c r="AR78" s="36">
        <f t="shared" si="87"/>
        <v>0.7230746089049338</v>
      </c>
      <c r="AS78" s="31">
        <f t="shared" si="30"/>
        <v>4792</v>
      </c>
      <c r="AT78" s="31">
        <f t="shared" si="86"/>
        <v>15</v>
      </c>
      <c r="AU78" s="35">
        <f t="shared" si="65"/>
        <v>4807</v>
      </c>
      <c r="AV78" s="35">
        <v>2965</v>
      </c>
      <c r="AW78" s="36">
        <f t="shared" si="66"/>
        <v>0.61873956594323876</v>
      </c>
      <c r="AX78" s="35">
        <v>17</v>
      </c>
      <c r="AY78" s="36">
        <f t="shared" si="85"/>
        <v>1.1333333333333333</v>
      </c>
      <c r="AZ78" s="35">
        <f t="shared" si="67"/>
        <v>2982</v>
      </c>
      <c r="BA78" s="36">
        <f t="shared" si="89"/>
        <v>0.6203453297274808</v>
      </c>
      <c r="BB78" s="35">
        <v>36</v>
      </c>
      <c r="BC78" s="36">
        <f t="shared" si="90"/>
        <v>1.2141652613827993E-2</v>
      </c>
      <c r="BD78" s="33">
        <v>3</v>
      </c>
      <c r="BE78" s="36">
        <f>IF(BD78="","",BD78/AX78)</f>
        <v>0.17647058823529413</v>
      </c>
      <c r="BF78" s="33">
        <f t="shared" si="91"/>
        <v>39</v>
      </c>
      <c r="BG78" s="36">
        <f t="shared" si="92"/>
        <v>1.3078470824949699E-2</v>
      </c>
      <c r="BH78" s="35">
        <v>36</v>
      </c>
      <c r="BI78" s="36">
        <f t="shared" si="93"/>
        <v>1</v>
      </c>
      <c r="BJ78" s="33">
        <v>3</v>
      </c>
      <c r="BK78" s="36">
        <f t="shared" si="94"/>
        <v>1</v>
      </c>
      <c r="BL78" s="33">
        <f t="shared" si="95"/>
        <v>39</v>
      </c>
      <c r="BM78" s="36">
        <f t="shared" si="96"/>
        <v>1</v>
      </c>
      <c r="BN78" s="35">
        <v>19</v>
      </c>
      <c r="BO78" s="36">
        <f>IF(AZ78="","",BN78/AZ78)</f>
        <v>6.371562709590879E-3</v>
      </c>
      <c r="BP78" s="35">
        <v>79</v>
      </c>
      <c r="BQ78" s="36">
        <f t="shared" ref="BQ78:BQ83" si="97">IF(AZ78="","",BP78/AZ78)</f>
        <v>2.6492287055667339E-2</v>
      </c>
      <c r="BR78" s="35">
        <f t="shared" si="77"/>
        <v>98</v>
      </c>
      <c r="BS78" s="36">
        <f t="shared" si="78"/>
        <v>3.2863849765258218E-2</v>
      </c>
      <c r="BT78" s="33">
        <v>4</v>
      </c>
      <c r="BU78" s="45">
        <f>BT78/W78</f>
        <v>0.22222222222222221</v>
      </c>
      <c r="BV78" s="33">
        <v>1</v>
      </c>
      <c r="BW78" s="45">
        <f>BV78/U78</f>
        <v>0.16666666666666666</v>
      </c>
      <c r="BX78" s="244" t="str">
        <f t="shared" si="83"/>
        <v/>
      </c>
    </row>
    <row r="79" spans="1:76" x14ac:dyDescent="0.2">
      <c r="A79" s="10" t="s">
        <v>539</v>
      </c>
      <c r="B79" s="10" t="s">
        <v>546</v>
      </c>
      <c r="C79" s="10" t="s">
        <v>502</v>
      </c>
      <c r="D79" s="10" t="s">
        <v>509</v>
      </c>
      <c r="E79" s="10" t="s">
        <v>504</v>
      </c>
      <c r="F79" s="10" t="s">
        <v>505</v>
      </c>
      <c r="G79" s="10" t="s">
        <v>316</v>
      </c>
      <c r="H79" s="12" t="s">
        <v>1112</v>
      </c>
      <c r="I79" s="12" t="s">
        <v>934</v>
      </c>
      <c r="J79" s="10"/>
      <c r="K79" s="614"/>
      <c r="L79" s="614"/>
      <c r="M79" s="289"/>
      <c r="N79" s="614"/>
      <c r="O79" s="768"/>
      <c r="P79" s="614"/>
      <c r="Q79" s="816"/>
      <c r="R79" s="816"/>
      <c r="S79" s="816"/>
      <c r="T79" s="11" t="s">
        <v>386</v>
      </c>
      <c r="U79" s="32">
        <v>1</v>
      </c>
      <c r="V79" s="33"/>
      <c r="W79" s="33">
        <v>2</v>
      </c>
      <c r="X79" s="34">
        <f t="shared" si="79"/>
        <v>2</v>
      </c>
      <c r="Y79" s="35">
        <f t="shared" si="80"/>
        <v>7526</v>
      </c>
      <c r="Z79" s="35">
        <f t="shared" si="81"/>
        <v>4217</v>
      </c>
      <c r="AA79" s="33">
        <v>1</v>
      </c>
      <c r="AB79" s="36">
        <f>AA79/W79</f>
        <v>0.5</v>
      </c>
      <c r="AC79" s="33"/>
      <c r="AD79" s="36" t="s">
        <v>434</v>
      </c>
      <c r="AE79" s="33">
        <v>1</v>
      </c>
      <c r="AF79" s="36">
        <f>AE79/U79</f>
        <v>1</v>
      </c>
      <c r="AG79" s="33">
        <v>1</v>
      </c>
      <c r="AH79" s="223"/>
      <c r="AI79" s="222"/>
      <c r="AJ79" s="223"/>
      <c r="AK79" s="222"/>
      <c r="AL79" s="223"/>
      <c r="AM79" s="31">
        <v>7491</v>
      </c>
      <c r="AN79" s="35">
        <v>35</v>
      </c>
      <c r="AO79" s="37">
        <f>AN79/AP79</f>
        <v>4.6505447781025775E-3</v>
      </c>
      <c r="AP79" s="35">
        <f t="shared" si="82"/>
        <v>7526</v>
      </c>
      <c r="AQ79" s="35">
        <v>10473</v>
      </c>
      <c r="AR79" s="36">
        <f t="shared" si="87"/>
        <v>0.71860975842642982</v>
      </c>
      <c r="AS79" s="31">
        <f t="shared" si="30"/>
        <v>7491</v>
      </c>
      <c r="AT79" s="31">
        <f t="shared" si="86"/>
        <v>35</v>
      </c>
      <c r="AU79" s="35">
        <f t="shared" si="65"/>
        <v>7526</v>
      </c>
      <c r="AV79" s="35">
        <v>4177</v>
      </c>
      <c r="AW79" s="36">
        <f t="shared" si="66"/>
        <v>0.55760245628087035</v>
      </c>
      <c r="AX79" s="35">
        <v>40</v>
      </c>
      <c r="AY79" s="36">
        <f t="shared" si="85"/>
        <v>1.1428571428571428</v>
      </c>
      <c r="AZ79" s="35">
        <f t="shared" si="67"/>
        <v>4217</v>
      </c>
      <c r="BA79" s="36">
        <f t="shared" si="89"/>
        <v>0.5603242094073877</v>
      </c>
      <c r="BB79" s="35">
        <v>45</v>
      </c>
      <c r="BC79" s="36">
        <f t="shared" si="90"/>
        <v>1.0773282259995211E-2</v>
      </c>
      <c r="BD79" s="33">
        <v>3</v>
      </c>
      <c r="BE79" s="36">
        <f>IF(BD79="","",BD79/AX79)</f>
        <v>7.4999999999999997E-2</v>
      </c>
      <c r="BF79" s="33">
        <f t="shared" si="91"/>
        <v>48</v>
      </c>
      <c r="BG79" s="36">
        <f t="shared" si="92"/>
        <v>1.1382499407161489E-2</v>
      </c>
      <c r="BH79" s="35">
        <v>45</v>
      </c>
      <c r="BI79" s="36">
        <f t="shared" si="93"/>
        <v>1</v>
      </c>
      <c r="BJ79" s="33">
        <v>3</v>
      </c>
      <c r="BK79" s="36">
        <f t="shared" si="94"/>
        <v>1</v>
      </c>
      <c r="BL79" s="33">
        <f t="shared" si="95"/>
        <v>48</v>
      </c>
      <c r="BM79" s="36">
        <f t="shared" si="96"/>
        <v>1</v>
      </c>
      <c r="BN79" s="35">
        <v>2</v>
      </c>
      <c r="BO79" s="223"/>
      <c r="BP79" s="35">
        <v>167</v>
      </c>
      <c r="BQ79" s="45">
        <f t="shared" si="97"/>
        <v>3.9601612520749348E-2</v>
      </c>
      <c r="BR79" s="35">
        <f t="shared" si="77"/>
        <v>169</v>
      </c>
      <c r="BS79" s="36">
        <f t="shared" si="78"/>
        <v>4.0075883329381078E-2</v>
      </c>
      <c r="BT79" s="33">
        <v>0</v>
      </c>
      <c r="BU79" s="223"/>
      <c r="BV79" s="219"/>
      <c r="BW79" s="223"/>
      <c r="BX79" s="244" t="str">
        <f t="shared" si="83"/>
        <v/>
      </c>
    </row>
    <row r="80" spans="1:76" ht="13.5" thickBot="1" x14ac:dyDescent="0.25">
      <c r="A80" s="10" t="s">
        <v>539</v>
      </c>
      <c r="B80" s="10" t="s">
        <v>540</v>
      </c>
      <c r="C80" s="10" t="s">
        <v>541</v>
      </c>
      <c r="D80" s="10" t="s">
        <v>542</v>
      </c>
      <c r="E80" s="10" t="s">
        <v>504</v>
      </c>
      <c r="F80" s="10" t="s">
        <v>505</v>
      </c>
      <c r="G80" s="10" t="s">
        <v>316</v>
      </c>
      <c r="H80" s="12" t="s">
        <v>1112</v>
      </c>
      <c r="I80" s="12" t="s">
        <v>934</v>
      </c>
      <c r="J80" s="10"/>
      <c r="K80" s="615"/>
      <c r="L80" s="615"/>
      <c r="M80" s="616"/>
      <c r="N80" s="615"/>
      <c r="O80" s="615"/>
      <c r="P80" s="615"/>
      <c r="Q80" s="613"/>
      <c r="R80" s="613"/>
      <c r="S80" s="613"/>
      <c r="T80" s="11" t="s">
        <v>386</v>
      </c>
      <c r="U80" s="32">
        <v>1</v>
      </c>
      <c r="V80" s="33"/>
      <c r="W80" s="33">
        <v>2</v>
      </c>
      <c r="X80" s="34">
        <f t="shared" si="79"/>
        <v>2</v>
      </c>
      <c r="Y80" s="35">
        <v>7518</v>
      </c>
      <c r="Z80" s="35">
        <f t="shared" si="81"/>
        <v>4209</v>
      </c>
      <c r="AA80" s="222"/>
      <c r="AB80" s="223"/>
      <c r="AC80" s="222"/>
      <c r="AD80" s="223"/>
      <c r="AE80" s="222"/>
      <c r="AF80" s="223"/>
      <c r="AG80" s="222"/>
      <c r="AH80" s="223"/>
      <c r="AI80" s="33">
        <v>2</v>
      </c>
      <c r="AJ80" s="36">
        <f>AI80/W80</f>
        <v>1</v>
      </c>
      <c r="AK80" s="33">
        <v>1</v>
      </c>
      <c r="AL80" s="36">
        <f>AK80/U80</f>
        <v>1</v>
      </c>
      <c r="AM80" s="47">
        <v>7518</v>
      </c>
      <c r="AN80" s="219"/>
      <c r="AO80" s="219"/>
      <c r="AP80" s="35">
        <f t="shared" si="82"/>
        <v>7518</v>
      </c>
      <c r="AQ80" s="230"/>
      <c r="AR80" s="223"/>
      <c r="AS80" s="31">
        <f t="shared" si="30"/>
        <v>7518</v>
      </c>
      <c r="AT80" s="218"/>
      <c r="AU80" s="35">
        <f t="shared" si="65"/>
        <v>7518</v>
      </c>
      <c r="AV80" s="35">
        <v>4209</v>
      </c>
      <c r="AW80" s="36">
        <f t="shared" si="66"/>
        <v>0.55985634477254587</v>
      </c>
      <c r="AX80" s="35">
        <v>32</v>
      </c>
      <c r="AY80" s="223" t="str">
        <f t="shared" si="85"/>
        <v/>
      </c>
      <c r="AZ80" s="35">
        <v>4209</v>
      </c>
      <c r="BA80" s="36">
        <f t="shared" si="89"/>
        <v>0.55985634477254587</v>
      </c>
      <c r="BB80" s="35">
        <v>88</v>
      </c>
      <c r="BC80" s="36">
        <f t="shared" si="90"/>
        <v>2.0907578997386551E-2</v>
      </c>
      <c r="BD80" s="222"/>
      <c r="BE80" s="223" t="str">
        <f>IF(BD80="","",BD80/AX80)</f>
        <v/>
      </c>
      <c r="BF80" s="33">
        <f t="shared" si="91"/>
        <v>88</v>
      </c>
      <c r="BG80" s="36">
        <f t="shared" si="92"/>
        <v>2.0907578997386551E-2</v>
      </c>
      <c r="BH80" s="35">
        <v>75</v>
      </c>
      <c r="BI80" s="36">
        <f t="shared" si="93"/>
        <v>0.85227272727272729</v>
      </c>
      <c r="BJ80" s="222"/>
      <c r="BK80" s="223" t="str">
        <f t="shared" si="94"/>
        <v/>
      </c>
      <c r="BL80" s="33">
        <f t="shared" si="95"/>
        <v>75</v>
      </c>
      <c r="BM80" s="36">
        <f t="shared" si="96"/>
        <v>0.85227272727272729</v>
      </c>
      <c r="BN80" s="35">
        <v>1</v>
      </c>
      <c r="BO80" s="223"/>
      <c r="BP80" s="35">
        <v>393</v>
      </c>
      <c r="BQ80" s="36">
        <f t="shared" si="97"/>
        <v>9.3371347113328576E-2</v>
      </c>
      <c r="BR80" s="35">
        <f t="shared" si="77"/>
        <v>394</v>
      </c>
      <c r="BS80" s="36">
        <f t="shared" si="78"/>
        <v>9.3608933238298886E-2</v>
      </c>
      <c r="BT80" s="33">
        <v>1</v>
      </c>
      <c r="BU80" s="36">
        <f>BT80/W80</f>
        <v>0.5</v>
      </c>
      <c r="BV80" s="33">
        <v>0</v>
      </c>
      <c r="BW80" s="223"/>
      <c r="BX80" s="244" t="str">
        <f t="shared" si="83"/>
        <v/>
      </c>
    </row>
    <row r="81" spans="1:76" ht="13.5" thickBot="1" x14ac:dyDescent="0.25">
      <c r="A81" s="55" t="s">
        <v>390</v>
      </c>
      <c r="B81" s="55" t="s">
        <v>568</v>
      </c>
      <c r="C81" s="55" t="s">
        <v>502</v>
      </c>
      <c r="D81" s="55" t="s">
        <v>517</v>
      </c>
      <c r="E81" s="55" t="s">
        <v>518</v>
      </c>
      <c r="F81" s="55" t="s">
        <v>505</v>
      </c>
      <c r="G81" s="55" t="s">
        <v>314</v>
      </c>
      <c r="H81" s="55" t="s">
        <v>517</v>
      </c>
      <c r="I81" s="55" t="s">
        <v>517</v>
      </c>
      <c r="J81" s="55"/>
      <c r="K81" s="294" t="s">
        <v>449</v>
      </c>
      <c r="L81" s="801" t="s">
        <v>777</v>
      </c>
      <c r="M81" s="284" t="s">
        <v>778</v>
      </c>
      <c r="N81" s="615" t="s">
        <v>451</v>
      </c>
      <c r="O81" s="294"/>
      <c r="P81" s="294"/>
      <c r="Q81" s="295"/>
      <c r="R81" s="295"/>
      <c r="S81" s="295"/>
      <c r="T81" s="57" t="s">
        <v>386</v>
      </c>
      <c r="U81" s="58">
        <v>7</v>
      </c>
      <c r="V81" s="59"/>
      <c r="W81" s="59">
        <v>26</v>
      </c>
      <c r="X81" s="60">
        <f t="shared" si="79"/>
        <v>3.7142857142857144</v>
      </c>
      <c r="Y81" s="61">
        <f t="shared" ref="Y81:Y112" si="98">AP81/U81</f>
        <v>48290.285714285717</v>
      </c>
      <c r="Z81" s="61">
        <f t="shared" si="81"/>
        <v>20417.428571428572</v>
      </c>
      <c r="AA81" s="226"/>
      <c r="AB81" s="227"/>
      <c r="AC81" s="226"/>
      <c r="AD81" s="227"/>
      <c r="AE81" s="226"/>
      <c r="AF81" s="227"/>
      <c r="AG81" s="226"/>
      <c r="AH81" s="227"/>
      <c r="AI81" s="59">
        <v>6</v>
      </c>
      <c r="AJ81" s="62">
        <f>AI81/W81</f>
        <v>0.23076923076923078</v>
      </c>
      <c r="AK81" s="59">
        <v>5</v>
      </c>
      <c r="AL81" s="62">
        <f>AK81/U81</f>
        <v>0.7142857142857143</v>
      </c>
      <c r="AM81" s="847">
        <v>338032</v>
      </c>
      <c r="AN81" s="251"/>
      <c r="AO81" s="252"/>
      <c r="AP81" s="61">
        <f t="shared" si="82"/>
        <v>338032</v>
      </c>
      <c r="AQ81" s="176">
        <v>507500</v>
      </c>
      <c r="AR81" s="62">
        <f t="shared" ref="AR81:AR90" si="99">AP81/AQ81</f>
        <v>0.6660729064039409</v>
      </c>
      <c r="AS81" s="56">
        <f t="shared" si="30"/>
        <v>338032</v>
      </c>
      <c r="AT81" s="212"/>
      <c r="AU81" s="61">
        <f t="shared" si="65"/>
        <v>338032</v>
      </c>
      <c r="AV81" s="21">
        <v>142922</v>
      </c>
      <c r="AW81" s="62">
        <f t="shared" si="66"/>
        <v>0.42280612486391822</v>
      </c>
      <c r="AX81" s="251"/>
      <c r="AY81" s="227"/>
      <c r="AZ81" s="61">
        <f t="shared" ref="AZ81:AZ112" si="100">IF(AV81&gt;0,AV81+AX81,"")</f>
        <v>142922</v>
      </c>
      <c r="BA81" s="62">
        <f t="shared" si="89"/>
        <v>0.42280612486391822</v>
      </c>
      <c r="BB81" s="61">
        <v>1314</v>
      </c>
      <c r="BC81" s="62">
        <f t="shared" si="90"/>
        <v>9.1938260029946397E-3</v>
      </c>
      <c r="BD81" s="230"/>
      <c r="BE81" s="230"/>
      <c r="BF81" s="59">
        <f t="shared" si="91"/>
        <v>1314</v>
      </c>
      <c r="BG81" s="62">
        <f t="shared" si="92"/>
        <v>9.1938260029946397E-3</v>
      </c>
      <c r="BH81" s="61">
        <v>1125</v>
      </c>
      <c r="BI81" s="62">
        <f t="shared" si="93"/>
        <v>0.85616438356164382</v>
      </c>
      <c r="BJ81" s="230"/>
      <c r="BK81" s="223" t="str">
        <f t="shared" si="94"/>
        <v/>
      </c>
      <c r="BL81" s="59">
        <f t="shared" si="95"/>
        <v>1125</v>
      </c>
      <c r="BM81" s="62">
        <f t="shared" si="96"/>
        <v>0.85616438356164382</v>
      </c>
      <c r="BN81" s="61">
        <v>11774</v>
      </c>
      <c r="BO81" s="62">
        <f>IF(AZ81="","",BN81/AZ81)</f>
        <v>8.2380599207959593E-2</v>
      </c>
      <c r="BP81" s="21">
        <v>14933</v>
      </c>
      <c r="BQ81" s="62">
        <f t="shared" si="97"/>
        <v>0.10448356446173437</v>
      </c>
      <c r="BR81" s="61">
        <f t="shared" si="77"/>
        <v>26707</v>
      </c>
      <c r="BS81" s="62">
        <f t="shared" si="78"/>
        <v>0.18686416366969397</v>
      </c>
      <c r="BT81" s="59">
        <v>10</v>
      </c>
      <c r="BU81" s="62">
        <f>BT81/W81</f>
        <v>0.38461538461538464</v>
      </c>
      <c r="BV81" s="59">
        <v>3</v>
      </c>
      <c r="BW81" s="62">
        <f>BV81/U81</f>
        <v>0.42857142857142855</v>
      </c>
      <c r="BX81" s="258" t="str">
        <f t="shared" si="83"/>
        <v/>
      </c>
    </row>
    <row r="82" spans="1:76" ht="13.5" thickBot="1" x14ac:dyDescent="0.25">
      <c r="A82" s="55" t="s">
        <v>391</v>
      </c>
      <c r="B82" s="55" t="s">
        <v>254</v>
      </c>
      <c r="C82" s="55" t="s">
        <v>502</v>
      </c>
      <c r="D82" s="55" t="s">
        <v>517</v>
      </c>
      <c r="E82" s="55" t="s">
        <v>518</v>
      </c>
      <c r="F82" s="55" t="s">
        <v>519</v>
      </c>
      <c r="G82" s="55" t="s">
        <v>320</v>
      </c>
      <c r="H82" s="55" t="s">
        <v>517</v>
      </c>
      <c r="I82" s="55" t="s">
        <v>517</v>
      </c>
      <c r="J82" s="55"/>
      <c r="K82" s="294" t="s">
        <v>436</v>
      </c>
      <c r="L82" s="294" t="s">
        <v>438</v>
      </c>
      <c r="M82" s="811" t="s">
        <v>779</v>
      </c>
      <c r="N82" s="615" t="s">
        <v>451</v>
      </c>
      <c r="O82" s="294"/>
      <c r="P82" s="294"/>
      <c r="Q82" s="295"/>
      <c r="R82" s="295"/>
      <c r="S82" s="295"/>
      <c r="T82" s="57" t="s">
        <v>386</v>
      </c>
      <c r="U82" s="58">
        <v>7</v>
      </c>
      <c r="V82" s="59"/>
      <c r="W82" s="59">
        <v>23</v>
      </c>
      <c r="X82" s="60">
        <f t="shared" si="79"/>
        <v>3.2857142857142856</v>
      </c>
      <c r="Y82" s="61">
        <f t="shared" si="98"/>
        <v>29957.428571428572</v>
      </c>
      <c r="Z82" s="61">
        <f t="shared" si="81"/>
        <v>12263.142857142857</v>
      </c>
      <c r="AA82" s="226"/>
      <c r="AB82" s="227"/>
      <c r="AC82" s="226"/>
      <c r="AD82" s="227"/>
      <c r="AE82" s="226"/>
      <c r="AF82" s="227"/>
      <c r="AG82" s="226"/>
      <c r="AH82" s="227"/>
      <c r="AI82" s="59">
        <v>3</v>
      </c>
      <c r="AJ82" s="62">
        <f>AI82/W82</f>
        <v>0.13043478260869565</v>
      </c>
      <c r="AK82" s="59">
        <v>3</v>
      </c>
      <c r="AL82" s="62">
        <f>AK82/U82</f>
        <v>0.42857142857142855</v>
      </c>
      <c r="AM82" s="847">
        <v>209702</v>
      </c>
      <c r="AN82" s="251"/>
      <c r="AO82" s="252"/>
      <c r="AP82" s="61">
        <f t="shared" si="82"/>
        <v>209702</v>
      </c>
      <c r="AQ82" s="176">
        <v>299200</v>
      </c>
      <c r="AR82" s="62">
        <f t="shared" si="99"/>
        <v>0.70087566844919791</v>
      </c>
      <c r="AS82" s="56">
        <f t="shared" si="30"/>
        <v>209702</v>
      </c>
      <c r="AT82" s="212"/>
      <c r="AU82" s="61">
        <f t="shared" si="65"/>
        <v>209702</v>
      </c>
      <c r="AV82" s="54">
        <v>85842</v>
      </c>
      <c r="AW82" s="62">
        <f t="shared" si="66"/>
        <v>0.4093523190050643</v>
      </c>
      <c r="AX82" s="251"/>
      <c r="AY82" s="227"/>
      <c r="AZ82" s="61">
        <f t="shared" si="100"/>
        <v>85842</v>
      </c>
      <c r="BA82" s="62">
        <f t="shared" si="89"/>
        <v>0.4093523190050643</v>
      </c>
      <c r="BB82" s="61">
        <v>1680</v>
      </c>
      <c r="BC82" s="62">
        <f t="shared" si="90"/>
        <v>1.957083944922066E-2</v>
      </c>
      <c r="BD82" s="230"/>
      <c r="BE82" s="230"/>
      <c r="BF82" s="59">
        <f t="shared" si="91"/>
        <v>1680</v>
      </c>
      <c r="BG82" s="62">
        <f t="shared" si="92"/>
        <v>1.957083944922066E-2</v>
      </c>
      <c r="BH82" s="61">
        <v>1443</v>
      </c>
      <c r="BI82" s="62">
        <f t="shared" si="93"/>
        <v>0.85892857142857137</v>
      </c>
      <c r="BJ82" s="230"/>
      <c r="BK82" s="223" t="str">
        <f t="shared" si="94"/>
        <v/>
      </c>
      <c r="BL82" s="59">
        <f t="shared" si="95"/>
        <v>1443</v>
      </c>
      <c r="BM82" s="62">
        <f t="shared" si="96"/>
        <v>0.85892857142857137</v>
      </c>
      <c r="BN82" s="61">
        <v>3689</v>
      </c>
      <c r="BO82" s="62">
        <f>IF(AZ82="","",BN82/AZ82)</f>
        <v>4.2974301623913705E-2</v>
      </c>
      <c r="BP82" s="61">
        <v>7449</v>
      </c>
      <c r="BQ82" s="62">
        <f t="shared" si="97"/>
        <v>8.6775704200740891E-2</v>
      </c>
      <c r="BR82" s="61">
        <f t="shared" si="77"/>
        <v>11138</v>
      </c>
      <c r="BS82" s="62">
        <f t="shared" si="78"/>
        <v>0.1297500058246546</v>
      </c>
      <c r="BT82" s="59">
        <v>10</v>
      </c>
      <c r="BU82" s="62">
        <f>BT82/W82</f>
        <v>0.43478260869565216</v>
      </c>
      <c r="BV82" s="59">
        <v>4</v>
      </c>
      <c r="BW82" s="62">
        <f>BV82/U82</f>
        <v>0.5714285714285714</v>
      </c>
      <c r="BX82" s="258" t="str">
        <f t="shared" si="83"/>
        <v/>
      </c>
    </row>
    <row r="83" spans="1:76" ht="13.5" thickBot="1" x14ac:dyDescent="0.25">
      <c r="A83" s="592" t="s">
        <v>550</v>
      </c>
      <c r="B83" s="592" t="s">
        <v>552</v>
      </c>
      <c r="C83" s="592" t="s">
        <v>502</v>
      </c>
      <c r="D83" s="592" t="s">
        <v>515</v>
      </c>
      <c r="E83" s="592" t="s">
        <v>504</v>
      </c>
      <c r="F83" s="592" t="s">
        <v>519</v>
      </c>
      <c r="G83" s="12" t="s">
        <v>320</v>
      </c>
      <c r="H83" s="12" t="s">
        <v>1112</v>
      </c>
      <c r="I83" s="12" t="s">
        <v>934</v>
      </c>
      <c r="J83" s="592"/>
      <c r="K83" s="296" t="s">
        <v>449</v>
      </c>
      <c r="L83" s="750" t="s">
        <v>447</v>
      </c>
      <c r="M83" s="297" t="s">
        <v>780</v>
      </c>
      <c r="N83" s="296" t="s">
        <v>437</v>
      </c>
      <c r="O83" s="296" t="s">
        <v>438</v>
      </c>
      <c r="P83" s="296" t="s">
        <v>438</v>
      </c>
      <c r="Q83" s="272">
        <v>6297</v>
      </c>
      <c r="R83" s="296"/>
      <c r="S83" s="296">
        <v>10</v>
      </c>
      <c r="T83" s="147" t="s">
        <v>386</v>
      </c>
      <c r="U83" s="112">
        <v>8</v>
      </c>
      <c r="V83" s="597"/>
      <c r="W83" s="597">
        <v>13</v>
      </c>
      <c r="X83" s="113">
        <f t="shared" si="79"/>
        <v>1.625</v>
      </c>
      <c r="Y83" s="114">
        <f t="shared" si="98"/>
        <v>787.125</v>
      </c>
      <c r="Z83" s="114">
        <f t="shared" si="81"/>
        <v>360</v>
      </c>
      <c r="AA83" s="597">
        <v>6</v>
      </c>
      <c r="AB83" s="115">
        <f>AA83/W83</f>
        <v>0.46153846153846156</v>
      </c>
      <c r="AC83" s="228"/>
      <c r="AD83" s="229"/>
      <c r="AE83" s="600">
        <v>5</v>
      </c>
      <c r="AF83" s="115">
        <f>AE83/U83</f>
        <v>0.625</v>
      </c>
      <c r="AG83" s="597">
        <f>AE83</f>
        <v>5</v>
      </c>
      <c r="AH83" s="115">
        <f>(AG83+AG82)/(U83+1)</f>
        <v>0.55555555555555558</v>
      </c>
      <c r="AI83" s="228"/>
      <c r="AJ83" s="229"/>
      <c r="AK83" s="228"/>
      <c r="AL83" s="229"/>
      <c r="AM83" s="848">
        <v>6270</v>
      </c>
      <c r="AN83" s="114">
        <v>27</v>
      </c>
      <c r="AO83" s="118">
        <f t="shared" ref="AO83:AO122" si="101">AN83/AP83</f>
        <v>4.287756074321105E-3</v>
      </c>
      <c r="AP83" s="51">
        <f t="shared" si="82"/>
        <v>6297</v>
      </c>
      <c r="AQ83" s="114">
        <v>8235</v>
      </c>
      <c r="AR83" s="115">
        <f t="shared" si="99"/>
        <v>0.76466302367941708</v>
      </c>
      <c r="AS83" s="117">
        <f t="shared" si="30"/>
        <v>6270</v>
      </c>
      <c r="AT83" s="117">
        <f t="shared" ref="AT83:AT127" si="102">IF(V83=0,AN83,"")</f>
        <v>27</v>
      </c>
      <c r="AU83" s="114">
        <f t="shared" si="65"/>
        <v>6297</v>
      </c>
      <c r="AV83" s="114">
        <v>2856</v>
      </c>
      <c r="AW83" s="115">
        <f t="shared" si="66"/>
        <v>0.45550239234449763</v>
      </c>
      <c r="AX83" s="114">
        <v>24</v>
      </c>
      <c r="AY83" s="115">
        <f t="shared" ref="AY83:AY99" si="103">IF(AT83="","",IF(AT83=0,"",AX83/AT83))</f>
        <v>0.88888888888888884</v>
      </c>
      <c r="AZ83" s="114">
        <f t="shared" si="100"/>
        <v>2880</v>
      </c>
      <c r="BA83" s="598">
        <f t="shared" si="89"/>
        <v>0.45736064792758457</v>
      </c>
      <c r="BB83" s="601">
        <v>30</v>
      </c>
      <c r="BC83" s="598">
        <f t="shared" si="90"/>
        <v>1.050420168067227E-2</v>
      </c>
      <c r="BD83" s="600">
        <v>3</v>
      </c>
      <c r="BE83" s="598">
        <f>IF(BD83="","",BD83/AX83)</f>
        <v>0.125</v>
      </c>
      <c r="BF83" s="600">
        <f t="shared" si="91"/>
        <v>33</v>
      </c>
      <c r="BG83" s="598">
        <f t="shared" si="92"/>
        <v>1.1458333333333333E-2</v>
      </c>
      <c r="BH83" s="601">
        <v>30</v>
      </c>
      <c r="BI83" s="598">
        <f t="shared" si="93"/>
        <v>1</v>
      </c>
      <c r="BJ83" s="600">
        <v>3</v>
      </c>
      <c r="BK83" s="598">
        <f t="shared" si="94"/>
        <v>1</v>
      </c>
      <c r="BL83" s="600">
        <f t="shared" si="95"/>
        <v>33</v>
      </c>
      <c r="BM83" s="598">
        <f t="shared" si="96"/>
        <v>1</v>
      </c>
      <c r="BN83" s="601">
        <v>19</v>
      </c>
      <c r="BO83" s="598">
        <f>IF(AZ83="","",BN83/AZ83)</f>
        <v>6.5972222222222222E-3</v>
      </c>
      <c r="BP83" s="601">
        <v>33</v>
      </c>
      <c r="BQ83" s="598">
        <f t="shared" si="97"/>
        <v>1.1458333333333333E-2</v>
      </c>
      <c r="BR83" s="114">
        <f t="shared" si="77"/>
        <v>52</v>
      </c>
      <c r="BS83" s="115">
        <f t="shared" si="78"/>
        <v>1.8055555555555554E-2</v>
      </c>
      <c r="BT83" s="597">
        <v>6</v>
      </c>
      <c r="BU83" s="115">
        <f>BT83/W83</f>
        <v>0.46153846153846156</v>
      </c>
      <c r="BV83" s="600">
        <v>3</v>
      </c>
      <c r="BW83" s="115">
        <f>BV83/U83</f>
        <v>0.375</v>
      </c>
      <c r="BX83" s="259" t="str">
        <f t="shared" si="83"/>
        <v/>
      </c>
    </row>
    <row r="84" spans="1:76" ht="13.5" thickBot="1" x14ac:dyDescent="0.25">
      <c r="A84" s="9" t="s">
        <v>550</v>
      </c>
      <c r="B84" s="9" t="s">
        <v>552</v>
      </c>
      <c r="C84" s="9" t="s">
        <v>502</v>
      </c>
      <c r="D84" s="9" t="s">
        <v>509</v>
      </c>
      <c r="E84" s="9" t="s">
        <v>504</v>
      </c>
      <c r="F84" s="9" t="s">
        <v>519</v>
      </c>
      <c r="G84" s="83" t="s">
        <v>320</v>
      </c>
      <c r="H84" s="9" t="s">
        <v>1112</v>
      </c>
      <c r="I84" s="9" t="s">
        <v>934</v>
      </c>
      <c r="J84" s="9"/>
      <c r="K84" s="615"/>
      <c r="L84" s="757"/>
      <c r="M84" s="616"/>
      <c r="N84" s="615"/>
      <c r="O84" s="615"/>
      <c r="P84" s="615"/>
      <c r="Q84" s="772"/>
      <c r="R84" s="772"/>
      <c r="S84" s="772"/>
      <c r="T84" s="337" t="s">
        <v>510</v>
      </c>
      <c r="U84" s="48">
        <v>1</v>
      </c>
      <c r="V84" s="49">
        <v>1</v>
      </c>
      <c r="W84" s="49">
        <v>1</v>
      </c>
      <c r="X84" s="50">
        <f t="shared" si="79"/>
        <v>1</v>
      </c>
      <c r="Y84" s="51">
        <f t="shared" si="98"/>
        <v>6297</v>
      </c>
      <c r="Z84" s="611" t="str">
        <f t="shared" si="81"/>
        <v/>
      </c>
      <c r="AA84" s="224"/>
      <c r="AB84" s="52">
        <f>AA84/W84</f>
        <v>0</v>
      </c>
      <c r="AC84" s="224"/>
      <c r="AD84" s="52" t="s">
        <v>434</v>
      </c>
      <c r="AE84" s="49">
        <v>1</v>
      </c>
      <c r="AF84" s="52">
        <f>AE84/U84</f>
        <v>1</v>
      </c>
      <c r="AG84" s="49">
        <v>1</v>
      </c>
      <c r="AH84" s="225"/>
      <c r="AI84" s="224"/>
      <c r="AJ84" s="225"/>
      <c r="AK84" s="224"/>
      <c r="AL84" s="225"/>
      <c r="AM84" s="47">
        <v>6270</v>
      </c>
      <c r="AN84" s="51">
        <v>27</v>
      </c>
      <c r="AO84" s="53">
        <f t="shared" si="101"/>
        <v>4.287756074321105E-3</v>
      </c>
      <c r="AP84" s="51">
        <f t="shared" si="82"/>
        <v>6297</v>
      </c>
      <c r="AQ84" s="51">
        <v>8235</v>
      </c>
      <c r="AR84" s="52">
        <f t="shared" si="99"/>
        <v>0.76466302367941708</v>
      </c>
      <c r="AS84" s="213" t="str">
        <f t="shared" si="30"/>
        <v/>
      </c>
      <c r="AT84" s="213" t="str">
        <f t="shared" si="102"/>
        <v/>
      </c>
      <c r="AU84" s="611" t="str">
        <f t="shared" si="65"/>
        <v/>
      </c>
      <c r="AV84" s="611"/>
      <c r="AW84" s="225" t="str">
        <f t="shared" si="66"/>
        <v/>
      </c>
      <c r="AX84" s="611"/>
      <c r="AY84" s="225" t="str">
        <f t="shared" si="103"/>
        <v/>
      </c>
      <c r="AZ84" s="611" t="str">
        <f t="shared" si="100"/>
        <v/>
      </c>
      <c r="BA84" s="611"/>
      <c r="BB84" s="611"/>
      <c r="BC84" s="611"/>
      <c r="BD84" s="611"/>
      <c r="BE84" s="611"/>
      <c r="BF84" s="611"/>
      <c r="BG84" s="611"/>
      <c r="BH84" s="611"/>
      <c r="BI84" s="611"/>
      <c r="BJ84" s="611"/>
      <c r="BK84" s="611"/>
      <c r="BL84" s="611"/>
      <c r="BM84" s="611"/>
      <c r="BN84" s="611"/>
      <c r="BO84" s="611"/>
      <c r="BP84" s="611"/>
      <c r="BQ84" s="611"/>
      <c r="BR84" s="611" t="str">
        <f t="shared" si="77"/>
        <v/>
      </c>
      <c r="BS84" s="225" t="str">
        <f t="shared" si="78"/>
        <v/>
      </c>
      <c r="BT84" s="49">
        <v>0</v>
      </c>
      <c r="BU84" s="225" t="str">
        <f>IF(BB84="","",BT84/BB84)</f>
        <v/>
      </c>
      <c r="BV84" s="339"/>
      <c r="BW84" s="225"/>
      <c r="BX84" s="257" t="str">
        <f t="shared" si="83"/>
        <v/>
      </c>
    </row>
    <row r="85" spans="1:76" x14ac:dyDescent="0.2">
      <c r="A85" s="12" t="s">
        <v>553</v>
      </c>
      <c r="B85" s="12" t="s">
        <v>554</v>
      </c>
      <c r="C85" s="12" t="s">
        <v>555</v>
      </c>
      <c r="D85" s="12" t="s">
        <v>515</v>
      </c>
      <c r="E85" s="12" t="s">
        <v>504</v>
      </c>
      <c r="F85" s="12" t="s">
        <v>519</v>
      </c>
      <c r="G85" s="12" t="s">
        <v>319</v>
      </c>
      <c r="H85" s="12" t="s">
        <v>1112</v>
      </c>
      <c r="I85" s="12" t="s">
        <v>934</v>
      </c>
      <c r="J85" s="12"/>
      <c r="K85" s="296"/>
      <c r="L85" s="750"/>
      <c r="M85" s="762"/>
      <c r="N85" s="296"/>
      <c r="O85" s="750"/>
      <c r="P85" s="296"/>
      <c r="Q85" s="272"/>
      <c r="R85" s="272"/>
      <c r="S85" s="272"/>
      <c r="T85" s="11" t="s">
        <v>386</v>
      </c>
      <c r="U85" s="41">
        <v>4</v>
      </c>
      <c r="V85" s="597"/>
      <c r="W85" s="42">
        <v>5</v>
      </c>
      <c r="X85" s="43">
        <f t="shared" si="79"/>
        <v>1.25</v>
      </c>
      <c r="Y85" s="44">
        <f t="shared" si="98"/>
        <v>1142.5</v>
      </c>
      <c r="Z85" s="44">
        <f t="shared" si="81"/>
        <v>632.25</v>
      </c>
      <c r="AA85" s="42">
        <v>4</v>
      </c>
      <c r="AB85" s="45">
        <f>AA85/W85</f>
        <v>0.8</v>
      </c>
      <c r="AC85" s="228"/>
      <c r="AD85" s="229"/>
      <c r="AE85" s="42">
        <v>4</v>
      </c>
      <c r="AF85" s="45">
        <f>AE85/U85</f>
        <v>1</v>
      </c>
      <c r="AG85" s="42">
        <f>AE85</f>
        <v>4</v>
      </c>
      <c r="AH85" s="229"/>
      <c r="AI85" s="42"/>
      <c r="AJ85" s="229"/>
      <c r="AK85" s="228"/>
      <c r="AL85" s="229"/>
      <c r="AM85" s="40">
        <v>4546</v>
      </c>
      <c r="AN85" s="44">
        <v>24</v>
      </c>
      <c r="AO85" s="63">
        <f t="shared" si="101"/>
        <v>5.2516411378555799E-3</v>
      </c>
      <c r="AP85" s="44">
        <f t="shared" si="82"/>
        <v>4570</v>
      </c>
      <c r="AQ85" s="152">
        <v>6339</v>
      </c>
      <c r="AR85" s="45">
        <f t="shared" si="99"/>
        <v>0.72093390124625334</v>
      </c>
      <c r="AS85" s="40">
        <f t="shared" si="30"/>
        <v>4546</v>
      </c>
      <c r="AT85" s="40">
        <f t="shared" si="102"/>
        <v>24</v>
      </c>
      <c r="AU85" s="44">
        <f t="shared" si="65"/>
        <v>4570</v>
      </c>
      <c r="AV85" s="44">
        <v>2506</v>
      </c>
      <c r="AW85" s="45">
        <f t="shared" si="66"/>
        <v>0.55125384953805545</v>
      </c>
      <c r="AX85" s="44">
        <v>23</v>
      </c>
      <c r="AY85" s="45">
        <f t="shared" si="103"/>
        <v>0.95833333333333337</v>
      </c>
      <c r="AZ85" s="44">
        <f t="shared" si="100"/>
        <v>2529</v>
      </c>
      <c r="BA85" s="45">
        <f t="shared" ref="BA85:BA116" si="104">IF(AZ85="","",AZ85/AU85)</f>
        <v>0.55339168490153168</v>
      </c>
      <c r="BB85" s="44">
        <v>25</v>
      </c>
      <c r="BC85" s="45">
        <f t="shared" ref="BC85:BC99" si="105">IF(BB85="","",BB85/AV85)</f>
        <v>9.9760574620909818E-3</v>
      </c>
      <c r="BD85" s="42">
        <v>3</v>
      </c>
      <c r="BE85" s="45">
        <f t="shared" ref="BE85:BE99" si="106">IF(BD85="","",BD85/AX85)</f>
        <v>0.13043478260869565</v>
      </c>
      <c r="BF85" s="42">
        <f t="shared" ref="BF85:BF99" si="107">IF(BB85="","",BB85+BD85)</f>
        <v>28</v>
      </c>
      <c r="BG85" s="45">
        <f t="shared" ref="BG85:BG99" si="108">IF(AZ85="","",BF85/AZ85)</f>
        <v>1.1071569790431E-2</v>
      </c>
      <c r="BH85" s="44">
        <v>21</v>
      </c>
      <c r="BI85" s="45">
        <f t="shared" ref="BI85:BI99" si="109">IF(BB85="","",IF(BB85=0,"",BH85/BB85))</f>
        <v>0.84</v>
      </c>
      <c r="BJ85" s="42">
        <v>3</v>
      </c>
      <c r="BK85" s="45">
        <f t="shared" ref="BK85:BK99" si="110">IF(BD85="","",IF(BD85=0,"",BJ85/BD85))</f>
        <v>1</v>
      </c>
      <c r="BL85" s="42">
        <f t="shared" ref="BL85:BL99" si="111">IF(BH85="","",BH85+BJ85)</f>
        <v>24</v>
      </c>
      <c r="BM85" s="45">
        <f t="shared" ref="BM85:BM99" si="112">IF(BF85="","",IF(BF85=0,"",BL85/BF85))</f>
        <v>0.8571428571428571</v>
      </c>
      <c r="BN85" s="44">
        <v>2</v>
      </c>
      <c r="BO85" s="45">
        <f>IF(AZ85="","",BN85/AZ85)</f>
        <v>7.9082641360221433E-4</v>
      </c>
      <c r="BP85" s="44">
        <v>60</v>
      </c>
      <c r="BQ85" s="45">
        <f>IF(AZ85="","",BP85/AZ85)</f>
        <v>2.3724792408066429E-2</v>
      </c>
      <c r="BR85" s="44">
        <f t="shared" si="77"/>
        <v>62</v>
      </c>
      <c r="BS85" s="45">
        <f t="shared" si="78"/>
        <v>2.4515618821668642E-2</v>
      </c>
      <c r="BT85" s="42">
        <v>1</v>
      </c>
      <c r="BU85" s="45">
        <f>BT85/W85</f>
        <v>0.2</v>
      </c>
      <c r="BV85" s="42">
        <v>1</v>
      </c>
      <c r="BW85" s="45">
        <f>BV85/U85</f>
        <v>0.25</v>
      </c>
      <c r="BX85" s="259" t="str">
        <f t="shared" si="83"/>
        <v/>
      </c>
    </row>
    <row r="86" spans="1:76" x14ac:dyDescent="0.2">
      <c r="A86" s="10" t="s">
        <v>553</v>
      </c>
      <c r="B86" s="10" t="s">
        <v>554</v>
      </c>
      <c r="C86" s="10" t="s">
        <v>556</v>
      </c>
      <c r="D86" s="10" t="s">
        <v>515</v>
      </c>
      <c r="E86" s="10" t="s">
        <v>504</v>
      </c>
      <c r="F86" s="10" t="s">
        <v>519</v>
      </c>
      <c r="G86" s="12" t="s">
        <v>319</v>
      </c>
      <c r="H86" s="12" t="s">
        <v>1112</v>
      </c>
      <c r="I86" s="12" t="s">
        <v>934</v>
      </c>
      <c r="J86" s="10"/>
      <c r="K86" s="614" t="s">
        <v>449</v>
      </c>
      <c r="L86" s="614" t="s">
        <v>781</v>
      </c>
      <c r="M86" s="289" t="s">
        <v>782</v>
      </c>
      <c r="N86" s="614" t="s">
        <v>437</v>
      </c>
      <c r="O86" s="614" t="s">
        <v>438</v>
      </c>
      <c r="P86" s="614" t="s">
        <v>438</v>
      </c>
      <c r="Q86" s="612">
        <v>9330</v>
      </c>
      <c r="R86" s="612">
        <v>88</v>
      </c>
      <c r="S86" s="612">
        <v>16</v>
      </c>
      <c r="T86" s="11" t="s">
        <v>386</v>
      </c>
      <c r="U86" s="32">
        <v>4</v>
      </c>
      <c r="V86" s="600"/>
      <c r="W86" s="33">
        <v>7</v>
      </c>
      <c r="X86" s="34">
        <f t="shared" si="79"/>
        <v>1.75</v>
      </c>
      <c r="Y86" s="35">
        <f t="shared" si="98"/>
        <v>1190</v>
      </c>
      <c r="Z86" s="35">
        <f t="shared" si="81"/>
        <v>655.5</v>
      </c>
      <c r="AA86" s="33">
        <v>3</v>
      </c>
      <c r="AB86" s="36">
        <f>AA86/W86</f>
        <v>0.42857142857142855</v>
      </c>
      <c r="AC86" s="222"/>
      <c r="AD86" s="223"/>
      <c r="AE86" s="33">
        <v>2</v>
      </c>
      <c r="AF86" s="36">
        <f>AE86/U86</f>
        <v>0.5</v>
      </c>
      <c r="AG86" s="33">
        <f>AE86</f>
        <v>2</v>
      </c>
      <c r="AH86" s="223"/>
      <c r="AI86" s="33"/>
      <c r="AJ86" s="223"/>
      <c r="AK86" s="222"/>
      <c r="AL86" s="223"/>
      <c r="AM86" s="31">
        <v>4754</v>
      </c>
      <c r="AN86" s="35">
        <v>6</v>
      </c>
      <c r="AO86" s="37">
        <f t="shared" si="101"/>
        <v>1.2605042016806723E-3</v>
      </c>
      <c r="AP86" s="35">
        <f t="shared" si="82"/>
        <v>4760</v>
      </c>
      <c r="AQ86" s="35">
        <v>6378</v>
      </c>
      <c r="AR86" s="36">
        <f t="shared" si="99"/>
        <v>0.74631545939165878</v>
      </c>
      <c r="AS86" s="31">
        <f t="shared" si="30"/>
        <v>4754</v>
      </c>
      <c r="AT86" s="31">
        <f t="shared" si="102"/>
        <v>6</v>
      </c>
      <c r="AU86" s="35">
        <f t="shared" si="65"/>
        <v>4760</v>
      </c>
      <c r="AV86" s="35">
        <v>2616</v>
      </c>
      <c r="AW86" s="36">
        <f t="shared" si="66"/>
        <v>0.55027345393352967</v>
      </c>
      <c r="AX86" s="35">
        <v>6</v>
      </c>
      <c r="AY86" s="36">
        <f t="shared" si="103"/>
        <v>1</v>
      </c>
      <c r="AZ86" s="35">
        <f t="shared" si="100"/>
        <v>2622</v>
      </c>
      <c r="BA86" s="36">
        <f t="shared" si="104"/>
        <v>0.55084033613445382</v>
      </c>
      <c r="BB86" s="35">
        <v>29</v>
      </c>
      <c r="BC86" s="36">
        <f t="shared" si="105"/>
        <v>1.1085626911314985E-2</v>
      </c>
      <c r="BD86" s="33">
        <v>3</v>
      </c>
      <c r="BE86" s="36">
        <f t="shared" si="106"/>
        <v>0.5</v>
      </c>
      <c r="BF86" s="33">
        <f t="shared" si="107"/>
        <v>32</v>
      </c>
      <c r="BG86" s="36">
        <f t="shared" si="108"/>
        <v>1.2204424103737605E-2</v>
      </c>
      <c r="BH86" s="35">
        <v>24</v>
      </c>
      <c r="BI86" s="36">
        <f t="shared" si="109"/>
        <v>0.82758620689655171</v>
      </c>
      <c r="BJ86" s="33">
        <v>3</v>
      </c>
      <c r="BK86" s="36">
        <f t="shared" si="110"/>
        <v>1</v>
      </c>
      <c r="BL86" s="33">
        <f t="shared" si="111"/>
        <v>27</v>
      </c>
      <c r="BM86" s="36">
        <f t="shared" si="112"/>
        <v>0.84375</v>
      </c>
      <c r="BN86" s="35">
        <v>3</v>
      </c>
      <c r="BO86" s="36">
        <f>IF(AZ86="","",BN86/AZ86)</f>
        <v>1.1441647597254005E-3</v>
      </c>
      <c r="BP86" s="35">
        <v>57</v>
      </c>
      <c r="BQ86" s="36">
        <f>IF(AZ86="","",BP86/AZ86)</f>
        <v>2.1739130434782608E-2</v>
      </c>
      <c r="BR86" s="35">
        <f t="shared" si="77"/>
        <v>60</v>
      </c>
      <c r="BS86" s="36">
        <f t="shared" si="78"/>
        <v>2.2883295194508008E-2</v>
      </c>
      <c r="BT86" s="33">
        <v>3</v>
      </c>
      <c r="BU86" s="36">
        <f>BT86/W86</f>
        <v>0.42857142857142855</v>
      </c>
      <c r="BV86" s="33">
        <v>1</v>
      </c>
      <c r="BW86" s="36">
        <f>BV86/U86</f>
        <v>0.25</v>
      </c>
      <c r="BX86" s="244" t="str">
        <f t="shared" si="83"/>
        <v/>
      </c>
    </row>
    <row r="87" spans="1:76" s="469" customFormat="1" ht="13.5" thickBot="1" x14ac:dyDescent="0.25">
      <c r="A87" s="9" t="s">
        <v>553</v>
      </c>
      <c r="B87" s="9" t="s">
        <v>554</v>
      </c>
      <c r="C87" s="9" t="s">
        <v>502</v>
      </c>
      <c r="D87" s="9" t="s">
        <v>509</v>
      </c>
      <c r="E87" s="9" t="s">
        <v>504</v>
      </c>
      <c r="F87" s="9" t="s">
        <v>519</v>
      </c>
      <c r="G87" s="83" t="s">
        <v>319</v>
      </c>
      <c r="H87" s="9" t="s">
        <v>1112</v>
      </c>
      <c r="I87" s="83" t="s">
        <v>934</v>
      </c>
      <c r="J87" s="9"/>
      <c r="K87" s="615"/>
      <c r="L87" s="757"/>
      <c r="M87" s="764"/>
      <c r="N87" s="615"/>
      <c r="O87" s="770"/>
      <c r="P87" s="615"/>
      <c r="Q87" s="772"/>
      <c r="R87" s="772"/>
      <c r="S87" s="772"/>
      <c r="T87" s="337" t="s">
        <v>386</v>
      </c>
      <c r="U87" s="48">
        <v>1</v>
      </c>
      <c r="V87" s="605"/>
      <c r="W87" s="49">
        <v>2</v>
      </c>
      <c r="X87" s="50">
        <f t="shared" si="79"/>
        <v>2</v>
      </c>
      <c r="Y87" s="51">
        <f t="shared" si="98"/>
        <v>9330</v>
      </c>
      <c r="Z87" s="51">
        <f t="shared" si="81"/>
        <v>5153</v>
      </c>
      <c r="AA87" s="49">
        <v>0</v>
      </c>
      <c r="AB87" s="52">
        <f>AA87/W87</f>
        <v>0</v>
      </c>
      <c r="AC87" s="49"/>
      <c r="AD87" s="52" t="s">
        <v>434</v>
      </c>
      <c r="AE87" s="49">
        <v>1</v>
      </c>
      <c r="AF87" s="52">
        <f>AE87/U87</f>
        <v>1</v>
      </c>
      <c r="AG87" s="49">
        <v>0</v>
      </c>
      <c r="AH87" s="225"/>
      <c r="AI87" s="224"/>
      <c r="AJ87" s="225"/>
      <c r="AK87" s="224"/>
      <c r="AL87" s="225"/>
      <c r="AM87" s="47">
        <v>9300</v>
      </c>
      <c r="AN87" s="51">
        <v>30</v>
      </c>
      <c r="AO87" s="53">
        <f t="shared" si="101"/>
        <v>3.2154340836012861E-3</v>
      </c>
      <c r="AP87" s="51">
        <f t="shared" si="82"/>
        <v>9330</v>
      </c>
      <c r="AQ87" s="51">
        <v>12717</v>
      </c>
      <c r="AR87" s="52">
        <f t="shared" si="99"/>
        <v>0.73366359990563812</v>
      </c>
      <c r="AS87" s="47">
        <f t="shared" si="30"/>
        <v>9300</v>
      </c>
      <c r="AT87" s="47">
        <f t="shared" si="102"/>
        <v>30</v>
      </c>
      <c r="AU87" s="51">
        <f t="shared" si="65"/>
        <v>9330</v>
      </c>
      <c r="AV87" s="51">
        <v>5124</v>
      </c>
      <c r="AW87" s="52">
        <f t="shared" si="66"/>
        <v>0.55096774193548392</v>
      </c>
      <c r="AX87" s="51">
        <v>29</v>
      </c>
      <c r="AY87" s="52">
        <f t="shared" si="103"/>
        <v>0.96666666666666667</v>
      </c>
      <c r="AZ87" s="51">
        <f t="shared" si="100"/>
        <v>5153</v>
      </c>
      <c r="BA87" s="52">
        <f t="shared" si="104"/>
        <v>0.55230439442658097</v>
      </c>
      <c r="BB87" s="51">
        <v>54</v>
      </c>
      <c r="BC87" s="52">
        <f t="shared" si="105"/>
        <v>1.0538641686182669E-2</v>
      </c>
      <c r="BD87" s="49">
        <v>6</v>
      </c>
      <c r="BE87" s="52">
        <f t="shared" si="106"/>
        <v>0.20689655172413793</v>
      </c>
      <c r="BF87" s="49">
        <f t="shared" si="107"/>
        <v>60</v>
      </c>
      <c r="BG87" s="52">
        <f t="shared" si="108"/>
        <v>1.1643702697457792E-2</v>
      </c>
      <c r="BH87" s="51">
        <v>45</v>
      </c>
      <c r="BI87" s="52">
        <f t="shared" si="109"/>
        <v>0.83333333333333337</v>
      </c>
      <c r="BJ87" s="49">
        <v>6</v>
      </c>
      <c r="BK87" s="52">
        <f t="shared" si="110"/>
        <v>1</v>
      </c>
      <c r="BL87" s="49">
        <f t="shared" si="111"/>
        <v>51</v>
      </c>
      <c r="BM87" s="52">
        <f t="shared" si="112"/>
        <v>0.85</v>
      </c>
      <c r="BN87" s="51">
        <v>1</v>
      </c>
      <c r="BO87" s="225"/>
      <c r="BP87" s="51">
        <v>96</v>
      </c>
      <c r="BQ87" s="52">
        <f>IF(AZ87="","",BP87/AZ87)</f>
        <v>1.8629924315932467E-2</v>
      </c>
      <c r="BR87" s="51">
        <f t="shared" si="77"/>
        <v>97</v>
      </c>
      <c r="BS87" s="52">
        <f t="shared" si="78"/>
        <v>1.8823986027556763E-2</v>
      </c>
      <c r="BT87" s="49">
        <v>1</v>
      </c>
      <c r="BU87" s="52">
        <f>BT87/W87</f>
        <v>0.5</v>
      </c>
      <c r="BV87" s="49">
        <v>0</v>
      </c>
      <c r="BW87" s="225"/>
      <c r="BX87" s="257" t="str">
        <f t="shared" si="83"/>
        <v/>
      </c>
    </row>
    <row r="88" spans="1:76" x14ac:dyDescent="0.2">
      <c r="A88" s="12" t="s">
        <v>557</v>
      </c>
      <c r="B88" s="12" t="s">
        <v>561</v>
      </c>
      <c r="C88" s="12" t="s">
        <v>502</v>
      </c>
      <c r="D88" s="12" t="s">
        <v>507</v>
      </c>
      <c r="E88" s="12" t="s">
        <v>504</v>
      </c>
      <c r="F88" s="12" t="s">
        <v>505</v>
      </c>
      <c r="G88" s="12" t="s">
        <v>317</v>
      </c>
      <c r="H88" s="646" t="s">
        <v>1112</v>
      </c>
      <c r="I88" s="12" t="s">
        <v>934</v>
      </c>
      <c r="J88" s="12"/>
      <c r="K88" s="296"/>
      <c r="L88" s="296"/>
      <c r="M88" s="297"/>
      <c r="N88" s="296"/>
      <c r="O88" s="296"/>
      <c r="P88" s="296"/>
      <c r="Q88" s="272"/>
      <c r="R88" s="272"/>
      <c r="S88" s="272"/>
      <c r="T88" s="13" t="s">
        <v>386</v>
      </c>
      <c r="U88" s="41">
        <v>4</v>
      </c>
      <c r="V88" s="597"/>
      <c r="W88" s="42">
        <v>9</v>
      </c>
      <c r="X88" s="43">
        <f t="shared" si="79"/>
        <v>2.25</v>
      </c>
      <c r="Y88" s="44">
        <f t="shared" si="98"/>
        <v>1122.75</v>
      </c>
      <c r="Z88" s="44">
        <f t="shared" si="81"/>
        <v>517.75</v>
      </c>
      <c r="AA88" s="228"/>
      <c r="AB88" s="229"/>
      <c r="AC88" s="228"/>
      <c r="AD88" s="229"/>
      <c r="AE88" s="228"/>
      <c r="AF88" s="229"/>
      <c r="AG88" s="228"/>
      <c r="AH88" s="229"/>
      <c r="AI88" s="42">
        <v>5</v>
      </c>
      <c r="AJ88" s="45">
        <f t="shared" ref="AJ88:AJ95" si="113">AI88/W88</f>
        <v>0.55555555555555558</v>
      </c>
      <c r="AK88" s="42">
        <v>2</v>
      </c>
      <c r="AL88" s="45">
        <f t="shared" ref="AL88:AL95" si="114">AK88/U88</f>
        <v>0.5</v>
      </c>
      <c r="AM88" s="40">
        <v>4457</v>
      </c>
      <c r="AN88" s="44">
        <v>34</v>
      </c>
      <c r="AO88" s="63">
        <f t="shared" si="101"/>
        <v>7.5706969494544647E-3</v>
      </c>
      <c r="AP88" s="44">
        <f t="shared" si="82"/>
        <v>4491</v>
      </c>
      <c r="AQ88" s="170">
        <v>6018</v>
      </c>
      <c r="AR88" s="45">
        <f t="shared" si="99"/>
        <v>0.74626121635094711</v>
      </c>
      <c r="AS88" s="40">
        <f t="shared" si="30"/>
        <v>4457</v>
      </c>
      <c r="AT88" s="40">
        <f t="shared" si="102"/>
        <v>34</v>
      </c>
      <c r="AU88" s="44">
        <f t="shared" si="65"/>
        <v>4491</v>
      </c>
      <c r="AV88" s="44">
        <v>2042</v>
      </c>
      <c r="AW88" s="45">
        <f t="shared" si="66"/>
        <v>0.45815571011891409</v>
      </c>
      <c r="AX88" s="44">
        <v>29</v>
      </c>
      <c r="AY88" s="45">
        <f t="shared" si="103"/>
        <v>0.8529411764705882</v>
      </c>
      <c r="AZ88" s="44">
        <f t="shared" si="100"/>
        <v>2071</v>
      </c>
      <c r="BA88" s="45">
        <f t="shared" si="104"/>
        <v>0.46114451124471162</v>
      </c>
      <c r="BB88" s="44">
        <v>14</v>
      </c>
      <c r="BC88" s="45">
        <f t="shared" si="105"/>
        <v>6.8560235063663075E-3</v>
      </c>
      <c r="BD88" s="42">
        <v>9</v>
      </c>
      <c r="BE88" s="45">
        <f t="shared" si="106"/>
        <v>0.31034482758620691</v>
      </c>
      <c r="BF88" s="42">
        <f t="shared" si="107"/>
        <v>23</v>
      </c>
      <c r="BG88" s="45">
        <f t="shared" si="108"/>
        <v>1.110574601641719E-2</v>
      </c>
      <c r="BH88" s="44">
        <v>14</v>
      </c>
      <c r="BI88" s="45">
        <f t="shared" si="109"/>
        <v>1</v>
      </c>
      <c r="BJ88" s="42">
        <v>9</v>
      </c>
      <c r="BK88" s="45">
        <f t="shared" si="110"/>
        <v>1</v>
      </c>
      <c r="BL88" s="42">
        <f t="shared" si="111"/>
        <v>23</v>
      </c>
      <c r="BM88" s="45">
        <f t="shared" si="112"/>
        <v>1</v>
      </c>
      <c r="BN88" s="44">
        <v>6</v>
      </c>
      <c r="BO88" s="45">
        <f>IF(AZ88="","",BN88/AZ88)</f>
        <v>2.8971511347175277E-3</v>
      </c>
      <c r="BP88" s="44">
        <v>16</v>
      </c>
      <c r="BQ88" s="45">
        <f>IF(AZ88="","",BP88/AZ88)</f>
        <v>7.7257363592467404E-3</v>
      </c>
      <c r="BR88" s="44">
        <f t="shared" si="77"/>
        <v>22</v>
      </c>
      <c r="BS88" s="45">
        <f t="shared" si="78"/>
        <v>1.0622887493964268E-2</v>
      </c>
      <c r="BT88" s="42">
        <v>2</v>
      </c>
      <c r="BU88" s="45">
        <f>BT88/W88</f>
        <v>0.22222222222222221</v>
      </c>
      <c r="BV88" s="42">
        <v>1</v>
      </c>
      <c r="BW88" s="45">
        <f>BV88/U88</f>
        <v>0.25</v>
      </c>
      <c r="BX88" s="259" t="str">
        <f t="shared" si="83"/>
        <v/>
      </c>
    </row>
    <row r="89" spans="1:76" x14ac:dyDescent="0.2">
      <c r="A89" s="10" t="s">
        <v>557</v>
      </c>
      <c r="B89" s="10" t="s">
        <v>562</v>
      </c>
      <c r="C89" s="10" t="s">
        <v>502</v>
      </c>
      <c r="D89" s="10" t="s">
        <v>507</v>
      </c>
      <c r="E89" s="10" t="s">
        <v>504</v>
      </c>
      <c r="F89" s="10" t="s">
        <v>505</v>
      </c>
      <c r="G89" s="10" t="s">
        <v>317</v>
      </c>
      <c r="H89" s="10" t="s">
        <v>1112</v>
      </c>
      <c r="I89" s="12" t="s">
        <v>934</v>
      </c>
      <c r="J89" s="10"/>
      <c r="K89" s="614"/>
      <c r="L89" s="614"/>
      <c r="M89" s="289"/>
      <c r="N89" s="614"/>
      <c r="O89" s="614"/>
      <c r="P89" s="614"/>
      <c r="Q89" s="612"/>
      <c r="R89" s="612"/>
      <c r="S89" s="612"/>
      <c r="T89" s="11" t="s">
        <v>510</v>
      </c>
      <c r="U89" s="32">
        <v>4</v>
      </c>
      <c r="V89" s="33">
        <v>4</v>
      </c>
      <c r="W89" s="33">
        <v>4</v>
      </c>
      <c r="X89" s="34">
        <f t="shared" si="79"/>
        <v>1</v>
      </c>
      <c r="Y89" s="35">
        <f t="shared" si="98"/>
        <v>313</v>
      </c>
      <c r="Z89" s="230" t="str">
        <f t="shared" si="81"/>
        <v/>
      </c>
      <c r="AA89" s="222"/>
      <c r="AB89" s="223"/>
      <c r="AC89" s="222"/>
      <c r="AD89" s="223"/>
      <c r="AE89" s="222"/>
      <c r="AF89" s="223"/>
      <c r="AG89" s="222"/>
      <c r="AH89" s="223"/>
      <c r="AI89" s="33">
        <v>2</v>
      </c>
      <c r="AJ89" s="36">
        <f t="shared" si="113"/>
        <v>0.5</v>
      </c>
      <c r="AK89" s="33">
        <v>2</v>
      </c>
      <c r="AL89" s="36">
        <f t="shared" si="114"/>
        <v>0.5</v>
      </c>
      <c r="AM89" s="31">
        <v>1214</v>
      </c>
      <c r="AN89" s="35">
        <v>38</v>
      </c>
      <c r="AO89" s="37">
        <f t="shared" si="101"/>
        <v>3.035143769968051E-2</v>
      </c>
      <c r="AP89" s="35">
        <f t="shared" si="82"/>
        <v>1252</v>
      </c>
      <c r="AQ89" s="169">
        <v>1686</v>
      </c>
      <c r="AR89" s="36">
        <f t="shared" si="99"/>
        <v>0.74258600237247929</v>
      </c>
      <c r="AS89" s="210" t="str">
        <f t="shared" ref="AS89:AS152" si="115">IF(V89=0,AM89,"")</f>
        <v/>
      </c>
      <c r="AT89" s="210" t="str">
        <f t="shared" si="102"/>
        <v/>
      </c>
      <c r="AU89" s="230" t="str">
        <f t="shared" ref="AU89:AU120" si="116">IF(AS89="","",IF(AS89=0,"",AS89+AT89))</f>
        <v/>
      </c>
      <c r="AV89" s="230"/>
      <c r="AW89" s="223" t="str">
        <f t="shared" ref="AW89:AW120" si="117">IF(AS89="","",AV89/AS89)</f>
        <v/>
      </c>
      <c r="AX89" s="230"/>
      <c r="AY89" s="223" t="str">
        <f t="shared" si="103"/>
        <v/>
      </c>
      <c r="AZ89" s="230" t="str">
        <f t="shared" si="100"/>
        <v/>
      </c>
      <c r="BA89" s="223" t="str">
        <f t="shared" si="104"/>
        <v/>
      </c>
      <c r="BB89" s="230"/>
      <c r="BC89" s="223" t="str">
        <f t="shared" si="105"/>
        <v/>
      </c>
      <c r="BD89" s="222"/>
      <c r="BE89" s="223" t="str">
        <f t="shared" si="106"/>
        <v/>
      </c>
      <c r="BF89" s="222" t="str">
        <f t="shared" si="107"/>
        <v/>
      </c>
      <c r="BG89" s="223" t="str">
        <f t="shared" si="108"/>
        <v/>
      </c>
      <c r="BH89" s="230"/>
      <c r="BI89" s="223" t="str">
        <f t="shared" si="109"/>
        <v/>
      </c>
      <c r="BJ89" s="222"/>
      <c r="BK89" s="223" t="str">
        <f t="shared" si="110"/>
        <v/>
      </c>
      <c r="BL89" s="222" t="str">
        <f t="shared" si="111"/>
        <v/>
      </c>
      <c r="BM89" s="223" t="str">
        <f t="shared" si="112"/>
        <v/>
      </c>
      <c r="BN89" s="229"/>
      <c r="BO89" s="229"/>
      <c r="BP89" s="229"/>
      <c r="BQ89" s="229"/>
      <c r="BR89" s="229"/>
      <c r="BS89" s="229"/>
      <c r="BT89" s="33">
        <v>2</v>
      </c>
      <c r="BU89" s="36">
        <f>BT89/W89</f>
        <v>0.5</v>
      </c>
      <c r="BV89" s="33">
        <v>2</v>
      </c>
      <c r="BW89" s="36">
        <f>BV89/U89</f>
        <v>0.5</v>
      </c>
      <c r="BX89" s="244" t="str">
        <f t="shared" si="83"/>
        <v/>
      </c>
    </row>
    <row r="90" spans="1:76" x14ac:dyDescent="0.2">
      <c r="A90" s="10" t="s">
        <v>557</v>
      </c>
      <c r="B90" s="10" t="s">
        <v>790</v>
      </c>
      <c r="C90" s="10" t="s">
        <v>502</v>
      </c>
      <c r="D90" s="10" t="s">
        <v>507</v>
      </c>
      <c r="E90" s="10" t="s">
        <v>504</v>
      </c>
      <c r="F90" s="10" t="s">
        <v>505</v>
      </c>
      <c r="G90" s="10" t="s">
        <v>317</v>
      </c>
      <c r="H90" s="12" t="s">
        <v>1112</v>
      </c>
      <c r="I90" s="12" t="s">
        <v>934</v>
      </c>
      <c r="J90" s="10"/>
      <c r="K90" s="614"/>
      <c r="L90" s="614"/>
      <c r="M90" s="289"/>
      <c r="N90" s="614"/>
      <c r="O90" s="614"/>
      <c r="P90" s="614"/>
      <c r="Q90" s="612"/>
      <c r="R90" s="612"/>
      <c r="S90" s="612"/>
      <c r="T90" s="65" t="s">
        <v>510</v>
      </c>
      <c r="U90" s="32">
        <v>4</v>
      </c>
      <c r="V90" s="33">
        <v>3</v>
      </c>
      <c r="W90" s="33">
        <v>3</v>
      </c>
      <c r="X90" s="34">
        <f t="shared" si="79"/>
        <v>0.75</v>
      </c>
      <c r="Y90" s="35">
        <f t="shared" si="98"/>
        <v>307.75</v>
      </c>
      <c r="Z90" s="230" t="str">
        <f t="shared" si="81"/>
        <v/>
      </c>
      <c r="AA90" s="222"/>
      <c r="AB90" s="223"/>
      <c r="AC90" s="222"/>
      <c r="AD90" s="223"/>
      <c r="AE90" s="222"/>
      <c r="AF90" s="223"/>
      <c r="AG90" s="222"/>
      <c r="AH90" s="223"/>
      <c r="AI90" s="33">
        <v>2</v>
      </c>
      <c r="AJ90" s="36">
        <f t="shared" si="113"/>
        <v>0.66666666666666663</v>
      </c>
      <c r="AK90" s="33">
        <v>2</v>
      </c>
      <c r="AL90" s="36">
        <f t="shared" si="114"/>
        <v>0.5</v>
      </c>
      <c r="AM90" s="31">
        <v>1222</v>
      </c>
      <c r="AN90" s="35">
        <v>9</v>
      </c>
      <c r="AO90" s="37">
        <f t="shared" si="101"/>
        <v>7.311129163281885E-3</v>
      </c>
      <c r="AP90" s="35">
        <f t="shared" si="82"/>
        <v>1231</v>
      </c>
      <c r="AQ90" s="871">
        <v>1566</v>
      </c>
      <c r="AR90" s="36">
        <f t="shared" si="99"/>
        <v>0.78607918263090681</v>
      </c>
      <c r="AS90" s="210" t="str">
        <f t="shared" si="115"/>
        <v/>
      </c>
      <c r="AT90" s="210" t="str">
        <f t="shared" si="102"/>
        <v/>
      </c>
      <c r="AU90" s="230" t="str">
        <f t="shared" si="116"/>
        <v/>
      </c>
      <c r="AV90" s="230"/>
      <c r="AW90" s="223" t="str">
        <f t="shared" si="117"/>
        <v/>
      </c>
      <c r="AX90" s="230"/>
      <c r="AY90" s="223" t="str">
        <f t="shared" si="103"/>
        <v/>
      </c>
      <c r="AZ90" s="230" t="str">
        <f t="shared" si="100"/>
        <v/>
      </c>
      <c r="BA90" s="223" t="str">
        <f t="shared" si="104"/>
        <v/>
      </c>
      <c r="BB90" s="230"/>
      <c r="BC90" s="223" t="str">
        <f t="shared" si="105"/>
        <v/>
      </c>
      <c r="BD90" s="222"/>
      <c r="BE90" s="223" t="str">
        <f t="shared" si="106"/>
        <v/>
      </c>
      <c r="BF90" s="222" t="str">
        <f t="shared" si="107"/>
        <v/>
      </c>
      <c r="BG90" s="223" t="str">
        <f t="shared" si="108"/>
        <v/>
      </c>
      <c r="BH90" s="230"/>
      <c r="BI90" s="223" t="str">
        <f t="shared" si="109"/>
        <v/>
      </c>
      <c r="BJ90" s="222"/>
      <c r="BK90" s="223" t="str">
        <f t="shared" si="110"/>
        <v/>
      </c>
      <c r="BL90" s="222" t="str">
        <f t="shared" si="111"/>
        <v/>
      </c>
      <c r="BM90" s="223" t="str">
        <f t="shared" si="112"/>
        <v/>
      </c>
      <c r="BN90" s="229"/>
      <c r="BO90" s="229"/>
      <c r="BP90" s="229"/>
      <c r="BQ90" s="229"/>
      <c r="BR90" s="229"/>
      <c r="BS90" s="229"/>
      <c r="BT90" s="33">
        <v>0</v>
      </c>
      <c r="BU90" s="229"/>
      <c r="BV90" s="219"/>
      <c r="BW90" s="229"/>
      <c r="BX90" s="38">
        <f t="shared" si="83"/>
        <v>1</v>
      </c>
    </row>
    <row r="91" spans="1:76" x14ac:dyDescent="0.2">
      <c r="A91" s="12" t="s">
        <v>557</v>
      </c>
      <c r="B91" s="12" t="s">
        <v>558</v>
      </c>
      <c r="C91" s="12" t="s">
        <v>559</v>
      </c>
      <c r="D91" s="12" t="s">
        <v>507</v>
      </c>
      <c r="E91" s="12" t="s">
        <v>504</v>
      </c>
      <c r="F91" s="12" t="s">
        <v>505</v>
      </c>
      <c r="G91" s="10" t="s">
        <v>317</v>
      </c>
      <c r="H91" s="10" t="s">
        <v>1112</v>
      </c>
      <c r="I91" s="12" t="s">
        <v>934</v>
      </c>
      <c r="J91" s="12"/>
      <c r="K91" s="296"/>
      <c r="L91" s="296"/>
      <c r="M91" s="297"/>
      <c r="N91" s="296"/>
      <c r="O91" s="296"/>
      <c r="P91" s="296"/>
      <c r="Q91" s="272"/>
      <c r="R91" s="272"/>
      <c r="S91" s="272"/>
      <c r="T91" s="11" t="s">
        <v>386</v>
      </c>
      <c r="U91" s="41">
        <v>3</v>
      </c>
      <c r="V91" s="600"/>
      <c r="W91" s="42">
        <v>7</v>
      </c>
      <c r="X91" s="43">
        <f t="shared" si="79"/>
        <v>2.3333333333333335</v>
      </c>
      <c r="Y91" s="44">
        <f t="shared" si="98"/>
        <v>1456.3333333333333</v>
      </c>
      <c r="Z91" s="44">
        <f t="shared" si="81"/>
        <v>805</v>
      </c>
      <c r="AA91" s="228"/>
      <c r="AB91" s="229"/>
      <c r="AC91" s="228"/>
      <c r="AD91" s="229"/>
      <c r="AE91" s="228"/>
      <c r="AF91" s="229"/>
      <c r="AG91" s="228"/>
      <c r="AH91" s="229"/>
      <c r="AI91" s="42">
        <v>2</v>
      </c>
      <c r="AJ91" s="45">
        <f t="shared" si="113"/>
        <v>0.2857142857142857</v>
      </c>
      <c r="AK91" s="42">
        <v>1</v>
      </c>
      <c r="AL91" s="45">
        <f t="shared" si="114"/>
        <v>0.33333333333333331</v>
      </c>
      <c r="AM91" s="40">
        <v>4352</v>
      </c>
      <c r="AN91" s="44">
        <v>17</v>
      </c>
      <c r="AO91" s="63">
        <f t="shared" si="101"/>
        <v>3.8910505836575876E-3</v>
      </c>
      <c r="AP91" s="44">
        <f t="shared" si="82"/>
        <v>4369</v>
      </c>
      <c r="AQ91" s="169">
        <v>5364</v>
      </c>
      <c r="AR91" s="223"/>
      <c r="AS91" s="40">
        <f t="shared" si="115"/>
        <v>4352</v>
      </c>
      <c r="AT91" s="40">
        <f t="shared" si="102"/>
        <v>17</v>
      </c>
      <c r="AU91" s="44">
        <f t="shared" si="116"/>
        <v>4369</v>
      </c>
      <c r="AV91" s="44">
        <v>2391</v>
      </c>
      <c r="AW91" s="45">
        <f t="shared" si="117"/>
        <v>0.5494025735294118</v>
      </c>
      <c r="AX91" s="44">
        <v>24</v>
      </c>
      <c r="AY91" s="270">
        <f t="shared" si="103"/>
        <v>1.411764705882353</v>
      </c>
      <c r="AZ91" s="44">
        <f t="shared" si="100"/>
        <v>2415</v>
      </c>
      <c r="BA91" s="45">
        <f t="shared" si="104"/>
        <v>0.55275806820782791</v>
      </c>
      <c r="BB91" s="44">
        <v>8</v>
      </c>
      <c r="BC91" s="45">
        <f t="shared" si="105"/>
        <v>3.3458803847762441E-3</v>
      </c>
      <c r="BD91" s="42">
        <v>9</v>
      </c>
      <c r="BE91" s="45">
        <f t="shared" si="106"/>
        <v>0.375</v>
      </c>
      <c r="BF91" s="42">
        <f t="shared" si="107"/>
        <v>17</v>
      </c>
      <c r="BG91" s="45">
        <f t="shared" si="108"/>
        <v>7.0393374741200831E-3</v>
      </c>
      <c r="BH91" s="44">
        <v>8</v>
      </c>
      <c r="BI91" s="45">
        <f t="shared" si="109"/>
        <v>1</v>
      </c>
      <c r="BJ91" s="42">
        <v>8</v>
      </c>
      <c r="BK91" s="45">
        <f t="shared" si="110"/>
        <v>0.88888888888888884</v>
      </c>
      <c r="BL91" s="42">
        <f t="shared" si="111"/>
        <v>16</v>
      </c>
      <c r="BM91" s="45">
        <f t="shared" si="112"/>
        <v>0.94117647058823528</v>
      </c>
      <c r="BN91" s="44">
        <v>6</v>
      </c>
      <c r="BO91" s="45">
        <f t="shared" ref="BO91:BO99" si="118">IF(AZ91="","",BN91/AZ91)</f>
        <v>2.4844720496894411E-3</v>
      </c>
      <c r="BP91" s="44">
        <v>112</v>
      </c>
      <c r="BQ91" s="45">
        <f t="shared" ref="BQ91:BQ123" si="119">IF(AZ91="","",BP91/AZ91)</f>
        <v>4.6376811594202899E-2</v>
      </c>
      <c r="BR91" s="44">
        <f t="shared" ref="BR91:BR123" si="120">IF(BN91="",IF(BP91="","",BP91),IF(BP91="",BN91,BN91+BP91))</f>
        <v>118</v>
      </c>
      <c r="BS91" s="45">
        <f t="shared" ref="BS91:BS122" si="121">IF(AZ91="","",BR91/AZ91)</f>
        <v>4.8861283643892341E-2</v>
      </c>
      <c r="BT91" s="42">
        <v>3</v>
      </c>
      <c r="BU91" s="45">
        <f>BT91/W91</f>
        <v>0.42857142857142855</v>
      </c>
      <c r="BV91" s="42">
        <v>2</v>
      </c>
      <c r="BW91" s="45">
        <f>BV91/U91</f>
        <v>0.66666666666666663</v>
      </c>
      <c r="BX91" s="259" t="str">
        <f t="shared" si="83"/>
        <v/>
      </c>
    </row>
    <row r="92" spans="1:76" x14ac:dyDescent="0.2">
      <c r="A92" s="10" t="s">
        <v>557</v>
      </c>
      <c r="B92" s="10" t="s">
        <v>558</v>
      </c>
      <c r="C92" s="10" t="s">
        <v>560</v>
      </c>
      <c r="D92" s="10" t="s">
        <v>507</v>
      </c>
      <c r="E92" s="10" t="s">
        <v>504</v>
      </c>
      <c r="F92" s="10" t="s">
        <v>505</v>
      </c>
      <c r="G92" s="10" t="s">
        <v>317</v>
      </c>
      <c r="H92" s="10" t="s">
        <v>1112</v>
      </c>
      <c r="I92" s="12" t="s">
        <v>934</v>
      </c>
      <c r="J92" s="10"/>
      <c r="K92" s="614"/>
      <c r="L92" s="614"/>
      <c r="M92" s="289"/>
      <c r="N92" s="614"/>
      <c r="O92" s="614"/>
      <c r="P92" s="614"/>
      <c r="Q92" s="612"/>
      <c r="R92" s="612"/>
      <c r="S92" s="612"/>
      <c r="T92" s="11" t="s">
        <v>386</v>
      </c>
      <c r="U92" s="32">
        <v>2</v>
      </c>
      <c r="V92" s="600"/>
      <c r="W92" s="33">
        <v>5</v>
      </c>
      <c r="X92" s="34">
        <f t="shared" si="79"/>
        <v>2.5</v>
      </c>
      <c r="Y92" s="35">
        <f t="shared" si="98"/>
        <v>1293</v>
      </c>
      <c r="Z92" s="35">
        <f t="shared" si="81"/>
        <v>719</v>
      </c>
      <c r="AA92" s="222"/>
      <c r="AB92" s="223"/>
      <c r="AC92" s="222"/>
      <c r="AD92" s="223"/>
      <c r="AE92" s="222"/>
      <c r="AF92" s="223"/>
      <c r="AG92" s="222"/>
      <c r="AH92" s="223"/>
      <c r="AI92" s="33">
        <v>1</v>
      </c>
      <c r="AJ92" s="36">
        <f t="shared" si="113"/>
        <v>0.2</v>
      </c>
      <c r="AK92" s="33">
        <v>1</v>
      </c>
      <c r="AL92" s="36">
        <f t="shared" si="114"/>
        <v>0.5</v>
      </c>
      <c r="AM92" s="31">
        <v>2558</v>
      </c>
      <c r="AN92" s="35">
        <v>28</v>
      </c>
      <c r="AO92" s="37">
        <f t="shared" si="101"/>
        <v>1.082753286929621E-2</v>
      </c>
      <c r="AP92" s="35">
        <f t="shared" si="82"/>
        <v>2586</v>
      </c>
      <c r="AQ92" s="169">
        <v>3264</v>
      </c>
      <c r="AR92" s="223"/>
      <c r="AS92" s="31">
        <f t="shared" si="115"/>
        <v>2558</v>
      </c>
      <c r="AT92" s="31">
        <f t="shared" si="102"/>
        <v>28</v>
      </c>
      <c r="AU92" s="35">
        <f t="shared" si="116"/>
        <v>2586</v>
      </c>
      <c r="AV92" s="35">
        <v>1410</v>
      </c>
      <c r="AW92" s="36">
        <f t="shared" si="117"/>
        <v>0.55121188428459733</v>
      </c>
      <c r="AX92" s="35">
        <v>28</v>
      </c>
      <c r="AY92" s="36">
        <f t="shared" si="103"/>
        <v>1</v>
      </c>
      <c r="AZ92" s="35">
        <f t="shared" si="100"/>
        <v>1438</v>
      </c>
      <c r="BA92" s="36">
        <f t="shared" si="104"/>
        <v>0.5560711523588554</v>
      </c>
      <c r="BB92" s="35">
        <v>7</v>
      </c>
      <c r="BC92" s="36">
        <f t="shared" si="105"/>
        <v>4.9645390070921988E-3</v>
      </c>
      <c r="BD92" s="33">
        <v>4</v>
      </c>
      <c r="BE92" s="36">
        <f t="shared" si="106"/>
        <v>0.14285714285714285</v>
      </c>
      <c r="BF92" s="33">
        <f t="shared" si="107"/>
        <v>11</v>
      </c>
      <c r="BG92" s="36">
        <f t="shared" si="108"/>
        <v>7.6495132127955496E-3</v>
      </c>
      <c r="BH92" s="35">
        <v>7</v>
      </c>
      <c r="BI92" s="36">
        <f t="shared" si="109"/>
        <v>1</v>
      </c>
      <c r="BJ92" s="33">
        <v>4</v>
      </c>
      <c r="BK92" s="36">
        <f t="shared" si="110"/>
        <v>1</v>
      </c>
      <c r="BL92" s="33">
        <f t="shared" si="111"/>
        <v>11</v>
      </c>
      <c r="BM92" s="36">
        <f t="shared" si="112"/>
        <v>1</v>
      </c>
      <c r="BN92" s="35">
        <v>3</v>
      </c>
      <c r="BO92" s="36">
        <f t="shared" si="118"/>
        <v>2.086230876216968E-3</v>
      </c>
      <c r="BP92" s="35">
        <v>67</v>
      </c>
      <c r="BQ92" s="36">
        <f t="shared" si="119"/>
        <v>4.6592489568845617E-2</v>
      </c>
      <c r="BR92" s="35">
        <f t="shared" si="120"/>
        <v>70</v>
      </c>
      <c r="BS92" s="36">
        <f t="shared" si="121"/>
        <v>4.8678720445062586E-2</v>
      </c>
      <c r="BT92" s="33">
        <v>0</v>
      </c>
      <c r="BU92" s="229"/>
      <c r="BV92" s="33">
        <v>0</v>
      </c>
      <c r="BW92" s="229"/>
      <c r="BX92" s="244" t="str">
        <f t="shared" si="83"/>
        <v/>
      </c>
    </row>
    <row r="93" spans="1:76" x14ac:dyDescent="0.2">
      <c r="A93" s="10" t="s">
        <v>557</v>
      </c>
      <c r="B93" s="10" t="s">
        <v>563</v>
      </c>
      <c r="C93" s="10" t="s">
        <v>559</v>
      </c>
      <c r="D93" s="10" t="s">
        <v>515</v>
      </c>
      <c r="E93" s="10" t="s">
        <v>504</v>
      </c>
      <c r="F93" s="10" t="s">
        <v>505</v>
      </c>
      <c r="G93" s="10" t="s">
        <v>317</v>
      </c>
      <c r="H93" s="10" t="s">
        <v>1112</v>
      </c>
      <c r="I93" s="12" t="s">
        <v>934</v>
      </c>
      <c r="J93" s="10"/>
      <c r="K93" s="614"/>
      <c r="L93" s="614"/>
      <c r="M93" s="289"/>
      <c r="N93" s="614"/>
      <c r="O93" s="747"/>
      <c r="P93" s="747"/>
      <c r="Q93" s="612"/>
      <c r="R93" s="612"/>
      <c r="S93" s="612"/>
      <c r="T93" s="30" t="s">
        <v>386</v>
      </c>
      <c r="U93" s="32">
        <v>3</v>
      </c>
      <c r="V93" s="600"/>
      <c r="W93" s="33">
        <v>6</v>
      </c>
      <c r="X93" s="34">
        <f t="shared" si="79"/>
        <v>2</v>
      </c>
      <c r="Y93" s="35">
        <f t="shared" si="98"/>
        <v>1456.3333333333333</v>
      </c>
      <c r="Z93" s="35">
        <f t="shared" si="81"/>
        <v>805</v>
      </c>
      <c r="AA93" s="33">
        <v>3</v>
      </c>
      <c r="AB93" s="36">
        <f>AA93/W93</f>
        <v>0.5</v>
      </c>
      <c r="AC93" s="222"/>
      <c r="AD93" s="223"/>
      <c r="AE93" s="33">
        <v>2</v>
      </c>
      <c r="AF93" s="36">
        <f>AE93/U93</f>
        <v>0.66666666666666663</v>
      </c>
      <c r="AG93" s="33">
        <f>AE93</f>
        <v>2</v>
      </c>
      <c r="AH93" s="223"/>
      <c r="AI93" s="33">
        <v>4</v>
      </c>
      <c r="AJ93" s="36">
        <f t="shared" si="113"/>
        <v>0.66666666666666663</v>
      </c>
      <c r="AK93" s="33">
        <v>3</v>
      </c>
      <c r="AL93" s="36">
        <f t="shared" si="114"/>
        <v>1</v>
      </c>
      <c r="AM93" s="31">
        <v>4352</v>
      </c>
      <c r="AN93" s="35">
        <v>17</v>
      </c>
      <c r="AO93" s="37">
        <f t="shared" si="101"/>
        <v>3.8910505836575876E-3</v>
      </c>
      <c r="AP93" s="35">
        <f t="shared" si="82"/>
        <v>4369</v>
      </c>
      <c r="AQ93" s="35">
        <v>5364</v>
      </c>
      <c r="AR93" s="36">
        <f t="shared" ref="AR93:AR100" si="122">AP93/AQ93</f>
        <v>0.81450410141685314</v>
      </c>
      <c r="AS93" s="31">
        <f t="shared" si="115"/>
        <v>4352</v>
      </c>
      <c r="AT93" s="31">
        <f t="shared" si="102"/>
        <v>17</v>
      </c>
      <c r="AU93" s="35">
        <f t="shared" si="116"/>
        <v>4369</v>
      </c>
      <c r="AV93" s="35">
        <v>2391</v>
      </c>
      <c r="AW93" s="36">
        <f t="shared" si="117"/>
        <v>0.5494025735294118</v>
      </c>
      <c r="AX93" s="35">
        <v>24</v>
      </c>
      <c r="AY93" s="269">
        <f t="shared" si="103"/>
        <v>1.411764705882353</v>
      </c>
      <c r="AZ93" s="35">
        <f t="shared" si="100"/>
        <v>2415</v>
      </c>
      <c r="BA93" s="36">
        <f t="shared" si="104"/>
        <v>0.55275806820782791</v>
      </c>
      <c r="BB93" s="35">
        <v>8</v>
      </c>
      <c r="BC93" s="36">
        <f t="shared" si="105"/>
        <v>3.3458803847762441E-3</v>
      </c>
      <c r="BD93" s="33">
        <v>9</v>
      </c>
      <c r="BE93" s="36">
        <f t="shared" si="106"/>
        <v>0.375</v>
      </c>
      <c r="BF93" s="33">
        <f t="shared" si="107"/>
        <v>17</v>
      </c>
      <c r="BG93" s="36">
        <f t="shared" si="108"/>
        <v>7.0393374741200831E-3</v>
      </c>
      <c r="BH93" s="35">
        <v>8</v>
      </c>
      <c r="BI93" s="36">
        <f t="shared" si="109"/>
        <v>1</v>
      </c>
      <c r="BJ93" s="33">
        <v>8</v>
      </c>
      <c r="BK93" s="36">
        <f t="shared" si="110"/>
        <v>0.88888888888888884</v>
      </c>
      <c r="BL93" s="33">
        <f t="shared" si="111"/>
        <v>16</v>
      </c>
      <c r="BM93" s="36">
        <f t="shared" si="112"/>
        <v>0.94117647058823528</v>
      </c>
      <c r="BN93" s="35">
        <v>3</v>
      </c>
      <c r="BO93" s="36">
        <f t="shared" si="118"/>
        <v>1.2422360248447205E-3</v>
      </c>
      <c r="BP93" s="35">
        <v>62</v>
      </c>
      <c r="BQ93" s="36">
        <f t="shared" si="119"/>
        <v>2.5672877846790891E-2</v>
      </c>
      <c r="BR93" s="35">
        <f t="shared" si="120"/>
        <v>65</v>
      </c>
      <c r="BS93" s="36">
        <f t="shared" si="121"/>
        <v>2.6915113871635612E-2</v>
      </c>
      <c r="BT93" s="33">
        <v>0</v>
      </c>
      <c r="BU93" s="223"/>
      <c r="BV93" s="219"/>
      <c r="BW93" s="229"/>
      <c r="BX93" s="244" t="str">
        <f t="shared" si="83"/>
        <v/>
      </c>
    </row>
    <row r="94" spans="1:76" x14ac:dyDescent="0.2">
      <c r="A94" s="10" t="s">
        <v>557</v>
      </c>
      <c r="B94" s="10" t="s">
        <v>563</v>
      </c>
      <c r="C94" s="10" t="s">
        <v>564</v>
      </c>
      <c r="D94" s="10" t="s">
        <v>515</v>
      </c>
      <c r="E94" s="10" t="s">
        <v>504</v>
      </c>
      <c r="F94" s="10" t="s">
        <v>505</v>
      </c>
      <c r="G94" s="10" t="s">
        <v>317</v>
      </c>
      <c r="H94" s="10" t="s">
        <v>1112</v>
      </c>
      <c r="I94" s="12" t="s">
        <v>934</v>
      </c>
      <c r="J94" s="10"/>
      <c r="K94" s="288"/>
      <c r="L94" s="288"/>
      <c r="M94" s="289"/>
      <c r="N94" s="288"/>
      <c r="O94" s="288"/>
      <c r="P94" s="288"/>
      <c r="Q94" s="268"/>
      <c r="R94" s="268"/>
      <c r="S94" s="268"/>
      <c r="T94" s="30" t="s">
        <v>386</v>
      </c>
      <c r="U94" s="32">
        <v>3</v>
      </c>
      <c r="V94" s="600"/>
      <c r="W94" s="33">
        <v>5</v>
      </c>
      <c r="X94" s="34">
        <f t="shared" si="79"/>
        <v>1.6666666666666667</v>
      </c>
      <c r="Y94" s="35">
        <f t="shared" si="98"/>
        <v>1497</v>
      </c>
      <c r="Z94" s="35">
        <f t="shared" si="81"/>
        <v>698</v>
      </c>
      <c r="AA94" s="33">
        <v>2</v>
      </c>
      <c r="AB94" s="36">
        <f>AA94/W94</f>
        <v>0.4</v>
      </c>
      <c r="AC94" s="222"/>
      <c r="AD94" s="223"/>
      <c r="AE94" s="33">
        <v>1</v>
      </c>
      <c r="AF94" s="36">
        <f>AE94/U94</f>
        <v>0.33333333333333331</v>
      </c>
      <c r="AG94" s="33">
        <f>AE94</f>
        <v>1</v>
      </c>
      <c r="AH94" s="223"/>
      <c r="AI94" s="33">
        <v>4</v>
      </c>
      <c r="AJ94" s="36">
        <f t="shared" si="113"/>
        <v>0.8</v>
      </c>
      <c r="AK94" s="33">
        <v>2</v>
      </c>
      <c r="AL94" s="36">
        <f t="shared" si="114"/>
        <v>0.66666666666666663</v>
      </c>
      <c r="AM94" s="31">
        <v>4457</v>
      </c>
      <c r="AN94" s="35">
        <v>34</v>
      </c>
      <c r="AO94" s="37">
        <f t="shared" si="101"/>
        <v>7.5706969494544647E-3</v>
      </c>
      <c r="AP94" s="35">
        <f t="shared" si="82"/>
        <v>4491</v>
      </c>
      <c r="AQ94" s="35">
        <v>6018</v>
      </c>
      <c r="AR94" s="36">
        <f t="shared" si="122"/>
        <v>0.74626121635094711</v>
      </c>
      <c r="AS94" s="31">
        <f t="shared" si="115"/>
        <v>4457</v>
      </c>
      <c r="AT94" s="31">
        <f t="shared" si="102"/>
        <v>34</v>
      </c>
      <c r="AU94" s="35">
        <f t="shared" si="116"/>
        <v>4491</v>
      </c>
      <c r="AV94" s="35">
        <v>2056</v>
      </c>
      <c r="AW94" s="36">
        <f t="shared" si="117"/>
        <v>0.46129683643706532</v>
      </c>
      <c r="AX94" s="35">
        <v>38</v>
      </c>
      <c r="AY94" s="269">
        <f t="shared" si="103"/>
        <v>1.1176470588235294</v>
      </c>
      <c r="AZ94" s="35">
        <f t="shared" si="100"/>
        <v>2094</v>
      </c>
      <c r="BA94" s="36">
        <f t="shared" si="104"/>
        <v>0.46626586506346024</v>
      </c>
      <c r="BB94" s="35">
        <v>14</v>
      </c>
      <c r="BC94" s="36">
        <f t="shared" si="105"/>
        <v>6.8093385214007783E-3</v>
      </c>
      <c r="BD94" s="33">
        <v>9</v>
      </c>
      <c r="BE94" s="36">
        <f t="shared" si="106"/>
        <v>0.23684210526315788</v>
      </c>
      <c r="BF94" s="33">
        <f t="shared" si="107"/>
        <v>23</v>
      </c>
      <c r="BG94" s="36">
        <f t="shared" si="108"/>
        <v>1.0983763132760267E-2</v>
      </c>
      <c r="BH94" s="35">
        <v>14</v>
      </c>
      <c r="BI94" s="36">
        <f t="shared" si="109"/>
        <v>1</v>
      </c>
      <c r="BJ94" s="33">
        <v>9</v>
      </c>
      <c r="BK94" s="36">
        <f t="shared" si="110"/>
        <v>1</v>
      </c>
      <c r="BL94" s="33">
        <f t="shared" si="111"/>
        <v>23</v>
      </c>
      <c r="BM94" s="36">
        <f t="shared" si="112"/>
        <v>1</v>
      </c>
      <c r="BN94" s="35">
        <v>6</v>
      </c>
      <c r="BO94" s="36">
        <f t="shared" si="118"/>
        <v>2.8653295128939827E-3</v>
      </c>
      <c r="BP94" s="35">
        <v>20</v>
      </c>
      <c r="BQ94" s="36">
        <f t="shared" si="119"/>
        <v>9.5510983763132766E-3</v>
      </c>
      <c r="BR94" s="35">
        <f t="shared" si="120"/>
        <v>26</v>
      </c>
      <c r="BS94" s="36">
        <f t="shared" si="121"/>
        <v>1.2416427889207259E-2</v>
      </c>
      <c r="BT94" s="33">
        <v>2</v>
      </c>
      <c r="BU94" s="45">
        <f>BT94/W94</f>
        <v>0.4</v>
      </c>
      <c r="BV94" s="33">
        <v>1</v>
      </c>
      <c r="BW94" s="45">
        <f>BV94/U94</f>
        <v>0.33333333333333331</v>
      </c>
      <c r="BX94" s="244" t="str">
        <f t="shared" si="83"/>
        <v/>
      </c>
    </row>
    <row r="95" spans="1:76" x14ac:dyDescent="0.2">
      <c r="A95" s="10" t="s">
        <v>557</v>
      </c>
      <c r="B95" s="10" t="s">
        <v>563</v>
      </c>
      <c r="C95" s="10" t="s">
        <v>560</v>
      </c>
      <c r="D95" s="10" t="s">
        <v>515</v>
      </c>
      <c r="E95" s="10" t="s">
        <v>504</v>
      </c>
      <c r="F95" s="10" t="s">
        <v>505</v>
      </c>
      <c r="G95" s="10" t="s">
        <v>317</v>
      </c>
      <c r="H95" s="10" t="s">
        <v>1112</v>
      </c>
      <c r="I95" s="12" t="s">
        <v>934</v>
      </c>
      <c r="J95" s="10"/>
      <c r="K95" s="288"/>
      <c r="L95" s="288"/>
      <c r="M95" s="289"/>
      <c r="N95" s="288"/>
      <c r="O95" s="614"/>
      <c r="P95" s="288"/>
      <c r="Q95" s="268"/>
      <c r="R95" s="268"/>
      <c r="S95" s="268"/>
      <c r="T95" s="30" t="s">
        <v>386</v>
      </c>
      <c r="U95" s="32">
        <v>2</v>
      </c>
      <c r="V95" s="600"/>
      <c r="W95" s="33">
        <v>4</v>
      </c>
      <c r="X95" s="34">
        <f t="shared" si="79"/>
        <v>2</v>
      </c>
      <c r="Y95" s="35">
        <f t="shared" si="98"/>
        <v>1293</v>
      </c>
      <c r="Z95" s="35">
        <f t="shared" si="81"/>
        <v>719</v>
      </c>
      <c r="AA95" s="33">
        <v>1</v>
      </c>
      <c r="AB95" s="36">
        <f>AA95/W95</f>
        <v>0.25</v>
      </c>
      <c r="AC95" s="222"/>
      <c r="AD95" s="223"/>
      <c r="AE95" s="33">
        <v>1</v>
      </c>
      <c r="AF95" s="36">
        <f>AE95/U95</f>
        <v>0.5</v>
      </c>
      <c r="AG95" s="33">
        <f>AE95</f>
        <v>1</v>
      </c>
      <c r="AH95" s="223"/>
      <c r="AI95" s="33">
        <v>1</v>
      </c>
      <c r="AJ95" s="36">
        <f t="shared" si="113"/>
        <v>0.25</v>
      </c>
      <c r="AK95" s="33">
        <v>1</v>
      </c>
      <c r="AL95" s="36">
        <f t="shared" si="114"/>
        <v>0.5</v>
      </c>
      <c r="AM95" s="31">
        <v>2558</v>
      </c>
      <c r="AN95" s="35">
        <v>28</v>
      </c>
      <c r="AO95" s="37">
        <f t="shared" si="101"/>
        <v>1.082753286929621E-2</v>
      </c>
      <c r="AP95" s="35">
        <f t="shared" si="82"/>
        <v>2586</v>
      </c>
      <c r="AQ95" s="35">
        <v>3264</v>
      </c>
      <c r="AR95" s="36">
        <f t="shared" si="122"/>
        <v>0.79227941176470584</v>
      </c>
      <c r="AS95" s="31">
        <f t="shared" si="115"/>
        <v>2558</v>
      </c>
      <c r="AT95" s="31">
        <f t="shared" si="102"/>
        <v>28</v>
      </c>
      <c r="AU95" s="35">
        <f t="shared" si="116"/>
        <v>2586</v>
      </c>
      <c r="AV95" s="35">
        <v>1410</v>
      </c>
      <c r="AW95" s="36">
        <f t="shared" si="117"/>
        <v>0.55121188428459733</v>
      </c>
      <c r="AX95" s="601">
        <v>28</v>
      </c>
      <c r="AY95" s="36">
        <f t="shared" si="103"/>
        <v>1</v>
      </c>
      <c r="AZ95" s="35">
        <f t="shared" si="100"/>
        <v>1438</v>
      </c>
      <c r="BA95" s="36">
        <f t="shared" si="104"/>
        <v>0.5560711523588554</v>
      </c>
      <c r="BB95" s="35">
        <v>7</v>
      </c>
      <c r="BC95" s="36">
        <f t="shared" si="105"/>
        <v>4.9645390070921988E-3</v>
      </c>
      <c r="BD95" s="33">
        <v>4</v>
      </c>
      <c r="BE95" s="36">
        <f t="shared" si="106"/>
        <v>0.14285714285714285</v>
      </c>
      <c r="BF95" s="33">
        <f t="shared" si="107"/>
        <v>11</v>
      </c>
      <c r="BG95" s="36">
        <f t="shared" si="108"/>
        <v>7.6495132127955496E-3</v>
      </c>
      <c r="BH95" s="35">
        <v>7</v>
      </c>
      <c r="BI95" s="36">
        <f t="shared" si="109"/>
        <v>1</v>
      </c>
      <c r="BJ95" s="33">
        <v>4</v>
      </c>
      <c r="BK95" s="36">
        <f t="shared" si="110"/>
        <v>1</v>
      </c>
      <c r="BL95" s="33">
        <f t="shared" si="111"/>
        <v>11</v>
      </c>
      <c r="BM95" s="36">
        <f t="shared" si="112"/>
        <v>1</v>
      </c>
      <c r="BN95" s="35">
        <v>1</v>
      </c>
      <c r="BO95" s="36">
        <f t="shared" si="118"/>
        <v>6.9541029207232264E-4</v>
      </c>
      <c r="BP95" s="35">
        <v>41</v>
      </c>
      <c r="BQ95" s="36">
        <f t="shared" si="119"/>
        <v>2.851182197496523E-2</v>
      </c>
      <c r="BR95" s="35">
        <f t="shared" si="120"/>
        <v>42</v>
      </c>
      <c r="BS95" s="36">
        <f t="shared" si="121"/>
        <v>2.9207232267037551E-2</v>
      </c>
      <c r="BT95" s="33">
        <v>1</v>
      </c>
      <c r="BU95" s="36">
        <f>BT95/W95</f>
        <v>0.25</v>
      </c>
      <c r="BV95" s="33">
        <v>1</v>
      </c>
      <c r="BW95" s="36">
        <f>BV95/U95</f>
        <v>0.5</v>
      </c>
      <c r="BX95" s="244" t="str">
        <f t="shared" si="83"/>
        <v/>
      </c>
    </row>
    <row r="96" spans="1:76" x14ac:dyDescent="0.2">
      <c r="A96" s="10" t="s">
        <v>557</v>
      </c>
      <c r="B96" s="10" t="s">
        <v>563</v>
      </c>
      <c r="C96" s="10" t="s">
        <v>565</v>
      </c>
      <c r="D96" s="10" t="s">
        <v>515</v>
      </c>
      <c r="E96" s="10" t="s">
        <v>504</v>
      </c>
      <c r="F96" s="10" t="s">
        <v>505</v>
      </c>
      <c r="G96" s="10" t="s">
        <v>317</v>
      </c>
      <c r="H96" s="12" t="s">
        <v>1112</v>
      </c>
      <c r="I96" s="12" t="s">
        <v>934</v>
      </c>
      <c r="J96" s="10"/>
      <c r="K96" s="614"/>
      <c r="L96" s="614"/>
      <c r="M96" s="289"/>
      <c r="N96" s="614"/>
      <c r="O96" s="614"/>
      <c r="P96" s="614"/>
      <c r="Q96" s="612"/>
      <c r="R96" s="612"/>
      <c r="S96" s="612"/>
      <c r="T96" s="30" t="s">
        <v>386</v>
      </c>
      <c r="U96" s="32">
        <v>1</v>
      </c>
      <c r="V96" s="600"/>
      <c r="W96" s="33">
        <v>2</v>
      </c>
      <c r="X96" s="34">
        <f t="shared" si="79"/>
        <v>2</v>
      </c>
      <c r="Y96" s="35">
        <f t="shared" si="98"/>
        <v>1252</v>
      </c>
      <c r="Z96" s="35">
        <f t="shared" si="81"/>
        <v>775</v>
      </c>
      <c r="AA96" s="33">
        <v>0</v>
      </c>
      <c r="AB96" s="36">
        <f>AA96/W96</f>
        <v>0</v>
      </c>
      <c r="AC96" s="222"/>
      <c r="AD96" s="223"/>
      <c r="AE96" s="33"/>
      <c r="AF96" s="36"/>
      <c r="AG96" s="33"/>
      <c r="AH96" s="223"/>
      <c r="AI96" s="33"/>
      <c r="AJ96" s="36"/>
      <c r="AK96" s="33"/>
      <c r="AL96" s="36"/>
      <c r="AM96" s="31">
        <v>1214</v>
      </c>
      <c r="AN96" s="35">
        <v>38</v>
      </c>
      <c r="AO96" s="37">
        <f t="shared" si="101"/>
        <v>3.035143769968051E-2</v>
      </c>
      <c r="AP96" s="35">
        <f t="shared" si="82"/>
        <v>1252</v>
      </c>
      <c r="AQ96" s="35">
        <v>1686</v>
      </c>
      <c r="AR96" s="36">
        <f t="shared" si="122"/>
        <v>0.74258600237247929</v>
      </c>
      <c r="AS96" s="31">
        <f t="shared" si="115"/>
        <v>1214</v>
      </c>
      <c r="AT96" s="31">
        <f t="shared" si="102"/>
        <v>38</v>
      </c>
      <c r="AU96" s="35">
        <f t="shared" si="116"/>
        <v>1252</v>
      </c>
      <c r="AV96" s="35">
        <v>739</v>
      </c>
      <c r="AW96" s="36">
        <f t="shared" si="117"/>
        <v>0.60873146622734764</v>
      </c>
      <c r="AX96" s="35">
        <v>36</v>
      </c>
      <c r="AY96" s="36">
        <f t="shared" si="103"/>
        <v>0.94736842105263153</v>
      </c>
      <c r="AZ96" s="35">
        <f t="shared" si="100"/>
        <v>775</v>
      </c>
      <c r="BA96" s="36">
        <f t="shared" si="104"/>
        <v>0.61900958466453671</v>
      </c>
      <c r="BB96" s="35">
        <v>4</v>
      </c>
      <c r="BC96" s="36">
        <f t="shared" si="105"/>
        <v>5.4127198917456026E-3</v>
      </c>
      <c r="BD96" s="33">
        <v>1</v>
      </c>
      <c r="BE96" s="36">
        <f t="shared" si="106"/>
        <v>2.7777777777777776E-2</v>
      </c>
      <c r="BF96" s="33">
        <f t="shared" si="107"/>
        <v>5</v>
      </c>
      <c r="BG96" s="36">
        <f t="shared" si="108"/>
        <v>6.4516129032258064E-3</v>
      </c>
      <c r="BH96" s="35">
        <v>4</v>
      </c>
      <c r="BI96" s="36">
        <f t="shared" si="109"/>
        <v>1</v>
      </c>
      <c r="BJ96" s="33">
        <v>1</v>
      </c>
      <c r="BK96" s="36">
        <f t="shared" si="110"/>
        <v>1</v>
      </c>
      <c r="BL96" s="33">
        <f t="shared" si="111"/>
        <v>5</v>
      </c>
      <c r="BM96" s="36">
        <f t="shared" si="112"/>
        <v>1</v>
      </c>
      <c r="BN96" s="35">
        <v>1</v>
      </c>
      <c r="BO96" s="36">
        <f t="shared" si="118"/>
        <v>1.2903225806451613E-3</v>
      </c>
      <c r="BP96" s="35">
        <v>12</v>
      </c>
      <c r="BQ96" s="36">
        <f t="shared" si="119"/>
        <v>1.5483870967741935E-2</v>
      </c>
      <c r="BR96" s="35">
        <f t="shared" si="120"/>
        <v>13</v>
      </c>
      <c r="BS96" s="36">
        <f t="shared" si="121"/>
        <v>1.6774193548387096E-2</v>
      </c>
      <c r="BT96" s="33">
        <v>0</v>
      </c>
      <c r="BU96" s="223"/>
      <c r="BV96" s="219"/>
      <c r="BW96" s="223"/>
      <c r="BX96" s="244" t="str">
        <f t="shared" si="83"/>
        <v/>
      </c>
    </row>
    <row r="97" spans="1:76" x14ac:dyDescent="0.2">
      <c r="A97" s="10" t="s">
        <v>557</v>
      </c>
      <c r="B97" s="10" t="s">
        <v>563</v>
      </c>
      <c r="C97" s="10" t="s">
        <v>791</v>
      </c>
      <c r="D97" s="10" t="s">
        <v>515</v>
      </c>
      <c r="E97" s="10" t="s">
        <v>504</v>
      </c>
      <c r="F97" s="10" t="s">
        <v>505</v>
      </c>
      <c r="G97" s="10" t="s">
        <v>317</v>
      </c>
      <c r="H97" s="12" t="s">
        <v>1112</v>
      </c>
      <c r="I97" s="12" t="s">
        <v>934</v>
      </c>
      <c r="J97" s="10"/>
      <c r="K97" s="614" t="s">
        <v>436</v>
      </c>
      <c r="L97" s="614" t="s">
        <v>438</v>
      </c>
      <c r="M97" s="289" t="s">
        <v>461</v>
      </c>
      <c r="N97" s="614" t="s">
        <v>439</v>
      </c>
      <c r="O97" s="614" t="s">
        <v>448</v>
      </c>
      <c r="P97" s="614" t="s">
        <v>438</v>
      </c>
      <c r="Q97" s="612">
        <v>13929</v>
      </c>
      <c r="R97" s="612">
        <v>119</v>
      </c>
      <c r="S97" s="612">
        <v>29</v>
      </c>
      <c r="T97" s="30" t="s">
        <v>510</v>
      </c>
      <c r="U97" s="32">
        <v>1</v>
      </c>
      <c r="V97" s="33">
        <v>1</v>
      </c>
      <c r="W97" s="33">
        <v>1</v>
      </c>
      <c r="X97" s="34">
        <f t="shared" si="79"/>
        <v>1</v>
      </c>
      <c r="Y97" s="35">
        <f t="shared" si="98"/>
        <v>1231</v>
      </c>
      <c r="Z97" s="230" t="str">
        <f t="shared" si="81"/>
        <v/>
      </c>
      <c r="AA97" s="33">
        <v>0</v>
      </c>
      <c r="AB97" s="36">
        <f>AA97/W97</f>
        <v>0</v>
      </c>
      <c r="AC97" s="222"/>
      <c r="AD97" s="223"/>
      <c r="AE97" s="33">
        <v>0</v>
      </c>
      <c r="AF97" s="36">
        <f>AE97/U97</f>
        <v>0</v>
      </c>
      <c r="AG97" s="33">
        <f>AE97</f>
        <v>0</v>
      </c>
      <c r="AH97" s="223"/>
      <c r="AI97" s="33">
        <v>1</v>
      </c>
      <c r="AJ97" s="36">
        <f>AI97/W97</f>
        <v>1</v>
      </c>
      <c r="AK97" s="33">
        <v>1</v>
      </c>
      <c r="AL97" s="36">
        <f>AK97/U97</f>
        <v>1</v>
      </c>
      <c r="AM97" s="31">
        <v>1222</v>
      </c>
      <c r="AN97" s="35">
        <v>9</v>
      </c>
      <c r="AO97" s="37">
        <f t="shared" si="101"/>
        <v>7.311129163281885E-3</v>
      </c>
      <c r="AP97" s="35">
        <f t="shared" si="82"/>
        <v>1231</v>
      </c>
      <c r="AQ97" s="163">
        <v>1566</v>
      </c>
      <c r="AR97" s="36">
        <f t="shared" si="122"/>
        <v>0.78607918263090681</v>
      </c>
      <c r="AS97" s="210" t="str">
        <f t="shared" si="115"/>
        <v/>
      </c>
      <c r="AT97" s="210" t="str">
        <f t="shared" si="102"/>
        <v/>
      </c>
      <c r="AU97" s="230" t="str">
        <f t="shared" si="116"/>
        <v/>
      </c>
      <c r="AV97" s="230"/>
      <c r="AW97" s="223" t="str">
        <f t="shared" si="117"/>
        <v/>
      </c>
      <c r="AX97" s="230"/>
      <c r="AY97" s="223" t="str">
        <f t="shared" si="103"/>
        <v/>
      </c>
      <c r="AZ97" s="230" t="str">
        <f t="shared" si="100"/>
        <v/>
      </c>
      <c r="BA97" s="223" t="str">
        <f t="shared" si="104"/>
        <v/>
      </c>
      <c r="BB97" s="230"/>
      <c r="BC97" s="223" t="str">
        <f t="shared" si="105"/>
        <v/>
      </c>
      <c r="BD97" s="222"/>
      <c r="BE97" s="223" t="str">
        <f t="shared" si="106"/>
        <v/>
      </c>
      <c r="BF97" s="222" t="str">
        <f t="shared" si="107"/>
        <v/>
      </c>
      <c r="BG97" s="223" t="str">
        <f t="shared" si="108"/>
        <v/>
      </c>
      <c r="BH97" s="230"/>
      <c r="BI97" s="223" t="str">
        <f t="shared" si="109"/>
        <v/>
      </c>
      <c r="BJ97" s="222"/>
      <c r="BK97" s="223" t="str">
        <f t="shared" si="110"/>
        <v/>
      </c>
      <c r="BL97" s="222" t="str">
        <f t="shared" si="111"/>
        <v/>
      </c>
      <c r="BM97" s="223" t="str">
        <f t="shared" si="112"/>
        <v/>
      </c>
      <c r="BN97" s="230"/>
      <c r="BO97" s="223" t="str">
        <f t="shared" si="118"/>
        <v/>
      </c>
      <c r="BP97" s="230"/>
      <c r="BQ97" s="223" t="str">
        <f t="shared" si="119"/>
        <v/>
      </c>
      <c r="BR97" s="230" t="str">
        <f t="shared" si="120"/>
        <v/>
      </c>
      <c r="BS97" s="223" t="str">
        <f t="shared" si="121"/>
        <v/>
      </c>
      <c r="BT97" s="33">
        <v>0</v>
      </c>
      <c r="BU97" s="229"/>
      <c r="BV97" s="219"/>
      <c r="BW97" s="229"/>
      <c r="BX97" s="244" t="str">
        <f t="shared" si="83"/>
        <v/>
      </c>
    </row>
    <row r="98" spans="1:76" s="469" customFormat="1" ht="13.5" thickBot="1" x14ac:dyDescent="0.25">
      <c r="A98" s="9" t="s">
        <v>557</v>
      </c>
      <c r="B98" s="9" t="s">
        <v>563</v>
      </c>
      <c r="C98" s="9" t="s">
        <v>502</v>
      </c>
      <c r="D98" s="9" t="s">
        <v>509</v>
      </c>
      <c r="E98" s="9" t="s">
        <v>504</v>
      </c>
      <c r="F98" s="9" t="s">
        <v>505</v>
      </c>
      <c r="G98" s="9" t="s">
        <v>317</v>
      </c>
      <c r="H98" s="83" t="s">
        <v>1112</v>
      </c>
      <c r="I98" s="83" t="s">
        <v>934</v>
      </c>
      <c r="J98" s="9"/>
      <c r="K98" s="615"/>
      <c r="L98" s="615"/>
      <c r="M98" s="616"/>
      <c r="N98" s="615"/>
      <c r="O98" s="770"/>
      <c r="P98" s="770"/>
      <c r="Q98" s="772"/>
      <c r="R98" s="772"/>
      <c r="S98" s="772"/>
      <c r="T98" s="337" t="s">
        <v>386</v>
      </c>
      <c r="U98" s="48">
        <v>1</v>
      </c>
      <c r="V98" s="605"/>
      <c r="W98" s="49">
        <v>2</v>
      </c>
      <c r="X98" s="50">
        <f t="shared" si="79"/>
        <v>2</v>
      </c>
      <c r="Y98" s="51">
        <f t="shared" si="98"/>
        <v>13929</v>
      </c>
      <c r="Z98" s="51">
        <f t="shared" si="81"/>
        <v>7200</v>
      </c>
      <c r="AA98" s="49">
        <v>0</v>
      </c>
      <c r="AB98" s="52"/>
      <c r="AC98" s="49"/>
      <c r="AD98" s="52" t="s">
        <v>434</v>
      </c>
      <c r="AE98" s="49">
        <v>1</v>
      </c>
      <c r="AF98" s="52">
        <f>AE98/U98</f>
        <v>1</v>
      </c>
      <c r="AG98" s="49">
        <v>1</v>
      </c>
      <c r="AH98" s="225"/>
      <c r="AI98" s="224"/>
      <c r="AJ98" s="225"/>
      <c r="AK98" s="224"/>
      <c r="AL98" s="225"/>
      <c r="AM98" s="47">
        <v>13803</v>
      </c>
      <c r="AN98" s="51">
        <v>126</v>
      </c>
      <c r="AO98" s="53">
        <f t="shared" si="101"/>
        <v>9.0458755115227218E-3</v>
      </c>
      <c r="AP98" s="51">
        <f t="shared" ref="AP98:AP129" si="123">AM98+AN98</f>
        <v>13929</v>
      </c>
      <c r="AQ98" s="866">
        <v>17898</v>
      </c>
      <c r="AR98" s="52">
        <f t="shared" si="122"/>
        <v>0.77824337914850816</v>
      </c>
      <c r="AS98" s="47">
        <f t="shared" si="115"/>
        <v>13803</v>
      </c>
      <c r="AT98" s="47">
        <f t="shared" si="102"/>
        <v>126</v>
      </c>
      <c r="AU98" s="51">
        <f t="shared" si="116"/>
        <v>13929</v>
      </c>
      <c r="AV98" s="51">
        <v>7067</v>
      </c>
      <c r="AW98" s="52">
        <f t="shared" si="117"/>
        <v>0.51199014706947765</v>
      </c>
      <c r="AX98" s="51">
        <v>133</v>
      </c>
      <c r="AY98" s="271">
        <f t="shared" si="103"/>
        <v>1.0555555555555556</v>
      </c>
      <c r="AZ98" s="51">
        <f t="shared" si="100"/>
        <v>7200</v>
      </c>
      <c r="BA98" s="52">
        <f t="shared" si="104"/>
        <v>0.51690717208701276</v>
      </c>
      <c r="BB98" s="51">
        <v>34</v>
      </c>
      <c r="BC98" s="52">
        <f t="shared" si="105"/>
        <v>4.8110938163294188E-3</v>
      </c>
      <c r="BD98" s="49">
        <v>23</v>
      </c>
      <c r="BE98" s="52">
        <f t="shared" si="106"/>
        <v>0.17293233082706766</v>
      </c>
      <c r="BF98" s="49">
        <f t="shared" si="107"/>
        <v>57</v>
      </c>
      <c r="BG98" s="52">
        <f t="shared" si="108"/>
        <v>7.9166666666666673E-3</v>
      </c>
      <c r="BH98" s="51">
        <v>34</v>
      </c>
      <c r="BI98" s="52">
        <f t="shared" si="109"/>
        <v>1</v>
      </c>
      <c r="BJ98" s="49">
        <v>22</v>
      </c>
      <c r="BK98" s="52">
        <f t="shared" si="110"/>
        <v>0.95652173913043481</v>
      </c>
      <c r="BL98" s="49">
        <f t="shared" si="111"/>
        <v>56</v>
      </c>
      <c r="BM98" s="52">
        <f t="shared" si="112"/>
        <v>0.98245614035087714</v>
      </c>
      <c r="BN98" s="51">
        <v>7</v>
      </c>
      <c r="BO98" s="52">
        <f t="shared" si="118"/>
        <v>9.7222222222222219E-4</v>
      </c>
      <c r="BP98" s="51">
        <v>240</v>
      </c>
      <c r="BQ98" s="52">
        <f t="shared" si="119"/>
        <v>3.3333333333333333E-2</v>
      </c>
      <c r="BR98" s="51">
        <f t="shared" si="120"/>
        <v>247</v>
      </c>
      <c r="BS98" s="52">
        <f t="shared" si="121"/>
        <v>3.4305555555555554E-2</v>
      </c>
      <c r="BT98" s="49">
        <v>1</v>
      </c>
      <c r="BU98" s="89">
        <f>BT98/W98</f>
        <v>0.5</v>
      </c>
      <c r="BV98" s="49">
        <v>0</v>
      </c>
      <c r="BW98" s="236"/>
      <c r="BX98" s="257" t="str">
        <f t="shared" si="83"/>
        <v/>
      </c>
    </row>
    <row r="99" spans="1:76" x14ac:dyDescent="0.2">
      <c r="A99" s="592" t="s">
        <v>465</v>
      </c>
      <c r="B99" s="592" t="s">
        <v>566</v>
      </c>
      <c r="C99" s="592" t="s">
        <v>502</v>
      </c>
      <c r="D99" s="592" t="s">
        <v>515</v>
      </c>
      <c r="E99" s="592" t="s">
        <v>504</v>
      </c>
      <c r="F99" s="592" t="s">
        <v>505</v>
      </c>
      <c r="G99" s="12" t="s">
        <v>921</v>
      </c>
      <c r="H99" s="646" t="s">
        <v>1112</v>
      </c>
      <c r="I99" s="12" t="s">
        <v>934</v>
      </c>
      <c r="J99" s="592"/>
      <c r="K99" s="296" t="s">
        <v>436</v>
      </c>
      <c r="L99" s="750" t="s">
        <v>438</v>
      </c>
      <c r="M99" s="297"/>
      <c r="N99" s="296" t="s">
        <v>437</v>
      </c>
      <c r="O99" s="750" t="s">
        <v>438</v>
      </c>
      <c r="P99" s="296" t="s">
        <v>438</v>
      </c>
      <c r="Q99" s="272">
        <v>373</v>
      </c>
      <c r="R99" s="272">
        <v>0</v>
      </c>
      <c r="S99" s="272">
        <v>0</v>
      </c>
      <c r="T99" s="404" t="s">
        <v>510</v>
      </c>
      <c r="U99" s="112">
        <v>8</v>
      </c>
      <c r="V99" s="597">
        <v>8</v>
      </c>
      <c r="W99" s="597">
        <v>8</v>
      </c>
      <c r="X99" s="113">
        <f t="shared" si="79"/>
        <v>1</v>
      </c>
      <c r="Y99" s="114">
        <f t="shared" si="98"/>
        <v>1741.125</v>
      </c>
      <c r="Z99" s="231" t="str">
        <f t="shared" si="81"/>
        <v/>
      </c>
      <c r="AA99" s="597">
        <v>6</v>
      </c>
      <c r="AB99" s="115">
        <f>AA99/W99</f>
        <v>0.75</v>
      </c>
      <c r="AC99" s="228"/>
      <c r="AD99" s="229"/>
      <c r="AE99" s="597">
        <v>6</v>
      </c>
      <c r="AF99" s="115">
        <f>AE99/U99</f>
        <v>0.75</v>
      </c>
      <c r="AG99" s="597">
        <f>AE99</f>
        <v>6</v>
      </c>
      <c r="AH99" s="115">
        <f>(AG99+AG98)/(U99+1)</f>
        <v>0.77777777777777779</v>
      </c>
      <c r="AI99" s="597">
        <v>0</v>
      </c>
      <c r="AJ99" s="229"/>
      <c r="AK99" s="597">
        <v>0</v>
      </c>
      <c r="AL99" s="229"/>
      <c r="AM99" s="117">
        <f>AM98</f>
        <v>13803</v>
      </c>
      <c r="AN99" s="117">
        <f>AN98</f>
        <v>126</v>
      </c>
      <c r="AO99" s="118">
        <f t="shared" si="101"/>
        <v>9.0458755115227218E-3</v>
      </c>
      <c r="AP99" s="114">
        <f t="shared" si="123"/>
        <v>13929</v>
      </c>
      <c r="AQ99" s="869">
        <f>AQ98</f>
        <v>17898</v>
      </c>
      <c r="AR99" s="115">
        <f t="shared" si="122"/>
        <v>0.77824337914850816</v>
      </c>
      <c r="AS99" s="213" t="str">
        <f t="shared" si="115"/>
        <v/>
      </c>
      <c r="AT99" s="213" t="str">
        <f t="shared" si="102"/>
        <v/>
      </c>
      <c r="AU99" s="231" t="str">
        <f t="shared" si="116"/>
        <v/>
      </c>
      <c r="AV99" s="231"/>
      <c r="AW99" s="229" t="str">
        <f t="shared" si="117"/>
        <v/>
      </c>
      <c r="AX99" s="231"/>
      <c r="AY99" s="229" t="str">
        <f t="shared" si="103"/>
        <v/>
      </c>
      <c r="AZ99" s="231" t="str">
        <f t="shared" si="100"/>
        <v/>
      </c>
      <c r="BA99" s="229" t="str">
        <f t="shared" si="104"/>
        <v/>
      </c>
      <c r="BB99" s="231"/>
      <c r="BC99" s="229" t="str">
        <f t="shared" si="105"/>
        <v/>
      </c>
      <c r="BD99" s="228"/>
      <c r="BE99" s="229" t="str">
        <f t="shared" si="106"/>
        <v/>
      </c>
      <c r="BF99" s="228" t="str">
        <f t="shared" si="107"/>
        <v/>
      </c>
      <c r="BG99" s="229" t="str">
        <f t="shared" si="108"/>
        <v/>
      </c>
      <c r="BH99" s="231"/>
      <c r="BI99" s="229" t="str">
        <f t="shared" si="109"/>
        <v/>
      </c>
      <c r="BJ99" s="228"/>
      <c r="BK99" s="229" t="str">
        <f t="shared" si="110"/>
        <v/>
      </c>
      <c r="BL99" s="228" t="str">
        <f t="shared" si="111"/>
        <v/>
      </c>
      <c r="BM99" s="229" t="str">
        <f t="shared" si="112"/>
        <v/>
      </c>
      <c r="BN99" s="231"/>
      <c r="BO99" s="229" t="str">
        <f t="shared" si="118"/>
        <v/>
      </c>
      <c r="BP99" s="231"/>
      <c r="BQ99" s="229" t="str">
        <f t="shared" si="119"/>
        <v/>
      </c>
      <c r="BR99" s="231" t="str">
        <f t="shared" si="120"/>
        <v/>
      </c>
      <c r="BS99" s="229" t="str">
        <f t="shared" si="121"/>
        <v/>
      </c>
      <c r="BT99" s="597">
        <v>2</v>
      </c>
      <c r="BU99" s="115">
        <f>BT99/W99</f>
        <v>0.25</v>
      </c>
      <c r="BV99" s="597">
        <v>2</v>
      </c>
      <c r="BW99" s="115">
        <f>BV99/U99</f>
        <v>0.25</v>
      </c>
      <c r="BX99" s="259" t="str">
        <f t="shared" si="83"/>
        <v/>
      </c>
    </row>
    <row r="100" spans="1:76" ht="13.5" thickBot="1" x14ac:dyDescent="0.25">
      <c r="A100" s="9" t="s">
        <v>465</v>
      </c>
      <c r="B100" s="9" t="s">
        <v>566</v>
      </c>
      <c r="C100" s="9" t="s">
        <v>502</v>
      </c>
      <c r="D100" s="9" t="s">
        <v>509</v>
      </c>
      <c r="E100" s="9" t="s">
        <v>504</v>
      </c>
      <c r="F100" s="9" t="s">
        <v>505</v>
      </c>
      <c r="G100" s="9" t="s">
        <v>921</v>
      </c>
      <c r="H100" s="83" t="s">
        <v>1112</v>
      </c>
      <c r="I100" s="9" t="s">
        <v>934</v>
      </c>
      <c r="J100" s="9"/>
      <c r="K100" s="615"/>
      <c r="L100" s="805"/>
      <c r="M100" s="616"/>
      <c r="N100" s="615"/>
      <c r="O100" s="770"/>
      <c r="P100" s="615"/>
      <c r="Q100" s="772"/>
      <c r="R100" s="772"/>
      <c r="S100" s="772"/>
      <c r="T100" s="64" t="s">
        <v>386</v>
      </c>
      <c r="U100" s="48">
        <v>1</v>
      </c>
      <c r="V100" s="49"/>
      <c r="W100" s="49">
        <v>2</v>
      </c>
      <c r="X100" s="50">
        <f t="shared" si="79"/>
        <v>2</v>
      </c>
      <c r="Y100" s="51">
        <f t="shared" si="98"/>
        <v>373</v>
      </c>
      <c r="Z100" s="51">
        <f t="shared" si="81"/>
        <v>203</v>
      </c>
      <c r="AA100" s="49">
        <v>0</v>
      </c>
      <c r="AB100" s="52">
        <f>AA100/W100</f>
        <v>0</v>
      </c>
      <c r="AC100" s="49">
        <v>1</v>
      </c>
      <c r="AD100" s="52" t="s">
        <v>434</v>
      </c>
      <c r="AE100" s="49">
        <v>1</v>
      </c>
      <c r="AF100" s="52">
        <f>AE100/U100</f>
        <v>1</v>
      </c>
      <c r="AG100" s="49">
        <v>1</v>
      </c>
      <c r="AH100" s="225"/>
      <c r="AI100" s="224"/>
      <c r="AJ100" s="225"/>
      <c r="AK100" s="224"/>
      <c r="AL100" s="225"/>
      <c r="AM100" s="47">
        <v>367</v>
      </c>
      <c r="AN100" s="51">
        <v>6</v>
      </c>
      <c r="AO100" s="53">
        <f t="shared" si="101"/>
        <v>1.6085790884718499E-2</v>
      </c>
      <c r="AP100" s="51">
        <f t="shared" si="123"/>
        <v>373</v>
      </c>
      <c r="AQ100" s="875">
        <v>600</v>
      </c>
      <c r="AR100" s="52">
        <f t="shared" si="122"/>
        <v>0.6216666666666667</v>
      </c>
      <c r="AS100" s="47">
        <f t="shared" si="115"/>
        <v>367</v>
      </c>
      <c r="AT100" s="47">
        <f t="shared" si="102"/>
        <v>6</v>
      </c>
      <c r="AU100" s="51">
        <f t="shared" si="116"/>
        <v>373</v>
      </c>
      <c r="AV100" s="51">
        <v>203</v>
      </c>
      <c r="AW100" s="52">
        <f t="shared" si="117"/>
        <v>0.55313351498637597</v>
      </c>
      <c r="AX100" s="340"/>
      <c r="AY100" s="340"/>
      <c r="AZ100" s="51">
        <f t="shared" si="100"/>
        <v>203</v>
      </c>
      <c r="BA100" s="52">
        <f t="shared" si="104"/>
        <v>0.5442359249329759</v>
      </c>
      <c r="BB100" s="340"/>
      <c r="BC100" s="340"/>
      <c r="BD100" s="340"/>
      <c r="BE100" s="340"/>
      <c r="BF100" s="340"/>
      <c r="BG100" s="340"/>
      <c r="BH100" s="340"/>
      <c r="BI100" s="340"/>
      <c r="BJ100" s="340"/>
      <c r="BK100" s="340"/>
      <c r="BL100" s="340"/>
      <c r="BM100" s="340"/>
      <c r="BN100" s="340"/>
      <c r="BO100" s="225"/>
      <c r="BP100" s="51">
        <v>1</v>
      </c>
      <c r="BQ100" s="52">
        <f t="shared" si="119"/>
        <v>4.9261083743842365E-3</v>
      </c>
      <c r="BR100" s="51">
        <f t="shared" si="120"/>
        <v>1</v>
      </c>
      <c r="BS100" s="52">
        <f t="shared" si="121"/>
        <v>4.9261083743842365E-3</v>
      </c>
      <c r="BT100" s="49">
        <v>0</v>
      </c>
      <c r="BU100" s="225"/>
      <c r="BV100" s="49">
        <v>0</v>
      </c>
      <c r="BW100" s="225"/>
      <c r="BX100" s="257" t="str">
        <f t="shared" si="83"/>
        <v/>
      </c>
    </row>
    <row r="101" spans="1:76" x14ac:dyDescent="0.2">
      <c r="A101" s="592" t="s">
        <v>567</v>
      </c>
      <c r="B101" s="592" t="s">
        <v>569</v>
      </c>
      <c r="C101" s="592" t="s">
        <v>570</v>
      </c>
      <c r="D101" s="592" t="s">
        <v>507</v>
      </c>
      <c r="E101" s="592" t="s">
        <v>504</v>
      </c>
      <c r="F101" s="592" t="s">
        <v>505</v>
      </c>
      <c r="G101" s="592" t="s">
        <v>314</v>
      </c>
      <c r="H101" s="592" t="s">
        <v>1110</v>
      </c>
      <c r="I101" s="592" t="s">
        <v>935</v>
      </c>
      <c r="J101" s="592" t="s">
        <v>936</v>
      </c>
      <c r="K101" s="296"/>
      <c r="L101" s="296"/>
      <c r="M101" s="297"/>
      <c r="N101" s="296"/>
      <c r="O101" s="296"/>
      <c r="P101" s="296"/>
      <c r="Q101" s="272"/>
      <c r="R101" s="272"/>
      <c r="S101" s="272"/>
      <c r="T101" s="65" t="s">
        <v>386</v>
      </c>
      <c r="U101" s="112">
        <v>3</v>
      </c>
      <c r="V101" s="600"/>
      <c r="W101" s="597">
        <v>4</v>
      </c>
      <c r="X101" s="113">
        <f t="shared" si="79"/>
        <v>1.3333333333333333</v>
      </c>
      <c r="Y101" s="114">
        <f t="shared" si="98"/>
        <v>531.66666666666663</v>
      </c>
      <c r="Z101" s="114">
        <f t="shared" si="81"/>
        <v>316</v>
      </c>
      <c r="AA101" s="228"/>
      <c r="AB101" s="229"/>
      <c r="AC101" s="228"/>
      <c r="AD101" s="229"/>
      <c r="AE101" s="228"/>
      <c r="AF101" s="229"/>
      <c r="AG101" s="228"/>
      <c r="AH101" s="229"/>
      <c r="AI101" s="597">
        <v>2</v>
      </c>
      <c r="AJ101" s="115">
        <f t="shared" ref="AJ101:AJ116" si="124">AI101/W101</f>
        <v>0.5</v>
      </c>
      <c r="AK101" s="597">
        <v>1</v>
      </c>
      <c r="AL101" s="115">
        <f t="shared" ref="AL101:AL116" si="125">AK101/U101</f>
        <v>0.33333333333333331</v>
      </c>
      <c r="AM101" s="117">
        <v>1385</v>
      </c>
      <c r="AN101" s="114">
        <v>210</v>
      </c>
      <c r="AO101" s="118">
        <f t="shared" si="101"/>
        <v>0.13166144200626959</v>
      </c>
      <c r="AP101" s="114">
        <f t="shared" si="123"/>
        <v>1595</v>
      </c>
      <c r="AQ101" s="248"/>
      <c r="AR101" s="229"/>
      <c r="AS101" s="117">
        <f t="shared" si="115"/>
        <v>1385</v>
      </c>
      <c r="AT101" s="117">
        <f t="shared" si="102"/>
        <v>210</v>
      </c>
      <c r="AU101" s="114">
        <f t="shared" si="116"/>
        <v>1595</v>
      </c>
      <c r="AV101" s="114">
        <v>827</v>
      </c>
      <c r="AW101" s="115">
        <f t="shared" si="117"/>
        <v>0.59711191335740077</v>
      </c>
      <c r="AX101" s="114">
        <v>121</v>
      </c>
      <c r="AY101" s="115">
        <f t="shared" ref="AY101:AY132" si="126">IF(AT101="","",IF(AT101=0,"",AX101/AT101))</f>
        <v>0.57619047619047614</v>
      </c>
      <c r="AZ101" s="114">
        <f t="shared" si="100"/>
        <v>948</v>
      </c>
      <c r="BA101" s="115">
        <f t="shared" si="104"/>
        <v>0.59435736677115991</v>
      </c>
      <c r="BB101" s="231" t="s">
        <v>323</v>
      </c>
      <c r="BC101" s="229" t="str">
        <f>IF(BB101="","",BB101/AV101)</f>
        <v/>
      </c>
      <c r="BD101" s="228" t="s">
        <v>323</v>
      </c>
      <c r="BE101" s="229" t="str">
        <f>IF(BD101="","",BD101/AX101)</f>
        <v/>
      </c>
      <c r="BF101" s="228" t="str">
        <f>IF(BB101="","",BB101+BD101)</f>
        <v/>
      </c>
      <c r="BG101" s="229"/>
      <c r="BH101" s="114">
        <v>6</v>
      </c>
      <c r="BI101" s="229" t="str">
        <f>IF(BB101="","",IF(BB101=0,"",BH101/BB101))</f>
        <v/>
      </c>
      <c r="BJ101" s="228"/>
      <c r="BK101" s="229" t="str">
        <f>IF(BD101="","",IF(BD101=0,"",BJ101/BD101))</f>
        <v/>
      </c>
      <c r="BL101" s="597">
        <f>IF(BH101="","",BH101+BJ101)</f>
        <v>6</v>
      </c>
      <c r="BM101" s="229" t="str">
        <f t="shared" ref="BM101:BM125" si="127">IF(BF101="","",IF(BF101=0,"",BL101/BF101))</f>
        <v/>
      </c>
      <c r="BN101" s="114">
        <v>1</v>
      </c>
      <c r="BO101" s="115">
        <f>IF(AZ101="","",BN101/AZ101)</f>
        <v>1.0548523206751054E-3</v>
      </c>
      <c r="BP101" s="114">
        <v>20</v>
      </c>
      <c r="BQ101" s="115">
        <f t="shared" si="119"/>
        <v>2.1097046413502109E-2</v>
      </c>
      <c r="BR101" s="114">
        <f t="shared" si="120"/>
        <v>21</v>
      </c>
      <c r="BS101" s="115">
        <f t="shared" si="121"/>
        <v>2.2151898734177215E-2</v>
      </c>
      <c r="BT101" s="597">
        <v>3</v>
      </c>
      <c r="BU101" s="115">
        <f t="shared" ref="BU101:BU122" si="128">BT101/W101</f>
        <v>0.75</v>
      </c>
      <c r="BV101" s="597">
        <v>2</v>
      </c>
      <c r="BW101" s="115">
        <f t="shared" ref="BW101:BW109" si="129">BV101/U101</f>
        <v>0.66666666666666663</v>
      </c>
      <c r="BX101" s="259" t="str">
        <f t="shared" si="83"/>
        <v/>
      </c>
    </row>
    <row r="102" spans="1:76" x14ac:dyDescent="0.2">
      <c r="A102" s="591" t="s">
        <v>567</v>
      </c>
      <c r="B102" s="591" t="s">
        <v>569</v>
      </c>
      <c r="C102" s="591" t="s">
        <v>571</v>
      </c>
      <c r="D102" s="591" t="s">
        <v>507</v>
      </c>
      <c r="E102" s="591" t="s">
        <v>504</v>
      </c>
      <c r="F102" s="591" t="s">
        <v>505</v>
      </c>
      <c r="G102" s="592" t="s">
        <v>314</v>
      </c>
      <c r="H102" s="592" t="s">
        <v>1110</v>
      </c>
      <c r="I102" s="591" t="s">
        <v>935</v>
      </c>
      <c r="J102" s="591" t="s">
        <v>936</v>
      </c>
      <c r="K102" s="614"/>
      <c r="L102" s="614"/>
      <c r="M102" s="289"/>
      <c r="N102" s="614"/>
      <c r="O102" s="614"/>
      <c r="P102" s="614"/>
      <c r="Q102" s="612"/>
      <c r="R102" s="612"/>
      <c r="S102" s="612"/>
      <c r="T102" s="147" t="s">
        <v>386</v>
      </c>
      <c r="U102" s="121">
        <v>2</v>
      </c>
      <c r="V102" s="600"/>
      <c r="W102" s="600">
        <v>3</v>
      </c>
      <c r="X102" s="123">
        <f t="shared" si="79"/>
        <v>1.5</v>
      </c>
      <c r="Y102" s="601">
        <f t="shared" si="98"/>
        <v>406.5</v>
      </c>
      <c r="Z102" s="601">
        <f t="shared" si="81"/>
        <v>195.5</v>
      </c>
      <c r="AA102" s="222"/>
      <c r="AB102" s="223"/>
      <c r="AC102" s="222"/>
      <c r="AD102" s="223"/>
      <c r="AE102" s="222"/>
      <c r="AF102" s="223"/>
      <c r="AG102" s="222"/>
      <c r="AH102" s="223"/>
      <c r="AI102" s="600">
        <v>1</v>
      </c>
      <c r="AJ102" s="598">
        <f t="shared" si="124"/>
        <v>0.33333333333333331</v>
      </c>
      <c r="AK102" s="600">
        <v>1</v>
      </c>
      <c r="AL102" s="598">
        <f t="shared" si="125"/>
        <v>0.5</v>
      </c>
      <c r="AM102" s="599">
        <v>800</v>
      </c>
      <c r="AN102" s="601">
        <v>13</v>
      </c>
      <c r="AO102" s="602">
        <f t="shared" si="101"/>
        <v>1.5990159901599015E-2</v>
      </c>
      <c r="AP102" s="601">
        <f t="shared" si="123"/>
        <v>813</v>
      </c>
      <c r="AQ102" s="249"/>
      <c r="AR102" s="223"/>
      <c r="AS102" s="599">
        <f t="shared" si="115"/>
        <v>800</v>
      </c>
      <c r="AT102" s="599">
        <f t="shared" si="102"/>
        <v>13</v>
      </c>
      <c r="AU102" s="601">
        <f t="shared" si="116"/>
        <v>813</v>
      </c>
      <c r="AV102" s="601">
        <v>382</v>
      </c>
      <c r="AW102" s="598">
        <f t="shared" si="117"/>
        <v>0.47749999999999998</v>
      </c>
      <c r="AX102" s="601">
        <v>9</v>
      </c>
      <c r="AY102" s="598">
        <f t="shared" si="126"/>
        <v>0.69230769230769229</v>
      </c>
      <c r="AZ102" s="601">
        <f t="shared" si="100"/>
        <v>391</v>
      </c>
      <c r="BA102" s="598">
        <f t="shared" si="104"/>
        <v>0.48093480934809346</v>
      </c>
      <c r="BB102" s="230"/>
      <c r="BC102" s="223"/>
      <c r="BD102" s="222"/>
      <c r="BE102" s="223"/>
      <c r="BF102" s="222"/>
      <c r="BG102" s="223"/>
      <c r="BH102" s="218"/>
      <c r="BI102" s="218"/>
      <c r="BJ102" s="218"/>
      <c r="BK102" s="218"/>
      <c r="BL102" s="218"/>
      <c r="BM102" s="223" t="str">
        <f t="shared" si="127"/>
        <v/>
      </c>
      <c r="BN102" s="218"/>
      <c r="BO102" s="229" t="str">
        <f>IF(BH102="","",IF(BH102=0,"",BN102/BH102))</f>
        <v/>
      </c>
      <c r="BP102" s="601">
        <v>27</v>
      </c>
      <c r="BQ102" s="598">
        <f t="shared" si="119"/>
        <v>6.9053708439897693E-2</v>
      </c>
      <c r="BR102" s="601">
        <f t="shared" si="120"/>
        <v>27</v>
      </c>
      <c r="BS102" s="598">
        <f t="shared" si="121"/>
        <v>6.9053708439897693E-2</v>
      </c>
      <c r="BT102" s="600">
        <v>2</v>
      </c>
      <c r="BU102" s="598">
        <f t="shared" si="128"/>
        <v>0.66666666666666663</v>
      </c>
      <c r="BV102" s="600">
        <v>1</v>
      </c>
      <c r="BW102" s="598">
        <f t="shared" si="129"/>
        <v>0.5</v>
      </c>
      <c r="BX102" s="244" t="str">
        <f t="shared" si="83"/>
        <v/>
      </c>
    </row>
    <row r="103" spans="1:76" x14ac:dyDescent="0.2">
      <c r="A103" s="591" t="s">
        <v>567</v>
      </c>
      <c r="B103" s="591" t="s">
        <v>572</v>
      </c>
      <c r="C103" s="591" t="s">
        <v>502</v>
      </c>
      <c r="D103" s="591" t="s">
        <v>507</v>
      </c>
      <c r="E103" s="591" t="s">
        <v>504</v>
      </c>
      <c r="F103" s="591" t="s">
        <v>505</v>
      </c>
      <c r="G103" s="592" t="s">
        <v>314</v>
      </c>
      <c r="H103" s="592" t="s">
        <v>1110</v>
      </c>
      <c r="I103" s="591" t="s">
        <v>935</v>
      </c>
      <c r="J103" s="591" t="s">
        <v>936</v>
      </c>
      <c r="K103" s="614"/>
      <c r="L103" s="614"/>
      <c r="M103" s="289"/>
      <c r="N103" s="614"/>
      <c r="O103" s="614"/>
      <c r="P103" s="614"/>
      <c r="Q103" s="612"/>
      <c r="R103" s="612"/>
      <c r="S103" s="612"/>
      <c r="T103" s="65" t="s">
        <v>386</v>
      </c>
      <c r="U103" s="121">
        <v>5</v>
      </c>
      <c r="V103" s="600"/>
      <c r="W103" s="600">
        <v>13</v>
      </c>
      <c r="X103" s="123">
        <f t="shared" si="79"/>
        <v>2.6</v>
      </c>
      <c r="Y103" s="601">
        <f t="shared" si="98"/>
        <v>6753.6</v>
      </c>
      <c r="Z103" s="601">
        <f t="shared" si="81"/>
        <v>2967.6</v>
      </c>
      <c r="AA103" s="222"/>
      <c r="AB103" s="223"/>
      <c r="AC103" s="222"/>
      <c r="AD103" s="223"/>
      <c r="AE103" s="222"/>
      <c r="AF103" s="223"/>
      <c r="AG103" s="222"/>
      <c r="AH103" s="223"/>
      <c r="AI103" s="600">
        <v>3</v>
      </c>
      <c r="AJ103" s="598">
        <f t="shared" si="124"/>
        <v>0.23076923076923078</v>
      </c>
      <c r="AK103" s="600">
        <v>3</v>
      </c>
      <c r="AL103" s="598">
        <f t="shared" si="125"/>
        <v>0.6</v>
      </c>
      <c r="AM103" s="599">
        <v>33745</v>
      </c>
      <c r="AN103" s="601">
        <v>23</v>
      </c>
      <c r="AO103" s="602">
        <f t="shared" si="101"/>
        <v>6.8111821843165122E-4</v>
      </c>
      <c r="AP103" s="601">
        <f t="shared" si="123"/>
        <v>33768</v>
      </c>
      <c r="AQ103" s="168">
        <v>47682</v>
      </c>
      <c r="AR103" s="598">
        <f t="shared" ref="AR103:AR127" si="130">AP103/AQ103</f>
        <v>0.70819177047942616</v>
      </c>
      <c r="AS103" s="599">
        <f t="shared" si="115"/>
        <v>33745</v>
      </c>
      <c r="AT103" s="599">
        <f t="shared" si="102"/>
        <v>23</v>
      </c>
      <c r="AU103" s="601">
        <f t="shared" si="116"/>
        <v>33768</v>
      </c>
      <c r="AV103" s="601">
        <v>14817</v>
      </c>
      <c r="AW103" s="598">
        <f t="shared" si="117"/>
        <v>0.43908727218847238</v>
      </c>
      <c r="AX103" s="601">
        <v>21</v>
      </c>
      <c r="AY103" s="598">
        <f t="shared" si="126"/>
        <v>0.91304347826086951</v>
      </c>
      <c r="AZ103" s="601">
        <f t="shared" si="100"/>
        <v>14838</v>
      </c>
      <c r="BA103" s="598">
        <f t="shared" si="104"/>
        <v>0.43941009239516704</v>
      </c>
      <c r="BB103" s="230"/>
      <c r="BC103" s="223" t="str">
        <f t="shared" ref="BC103:BC134" si="131">IF(BB103="","",BB103/AV103)</f>
        <v/>
      </c>
      <c r="BD103" s="222"/>
      <c r="BE103" s="223" t="str">
        <f t="shared" ref="BE103:BE117" si="132">IF(BD103="","",BD103/AX103)</f>
        <v/>
      </c>
      <c r="BF103" s="222" t="str">
        <f>IF(BB103="","",BB103+BD103)</f>
        <v/>
      </c>
      <c r="BG103" s="223"/>
      <c r="BH103" s="601">
        <v>124</v>
      </c>
      <c r="BI103" s="223" t="str">
        <f t="shared" ref="BI103:BI125" si="133">IF(BB103="","",IF(BB103=0,"",BH103/BB103))</f>
        <v/>
      </c>
      <c r="BJ103" s="222"/>
      <c r="BK103" s="223" t="str">
        <f t="shared" ref="BK103:BK125" si="134">IF(BD103="","",IF(BD103=0,"",BJ103/BD103))</f>
        <v/>
      </c>
      <c r="BL103" s="600">
        <f t="shared" ref="BL103:BL117" si="135">IF(BH103="","",BH103+BJ103)</f>
        <v>124</v>
      </c>
      <c r="BM103" s="223" t="str">
        <f t="shared" si="127"/>
        <v/>
      </c>
      <c r="BN103" s="601">
        <v>33</v>
      </c>
      <c r="BO103" s="598">
        <f t="shared" ref="BO103:BO125" si="136">IF(AZ103="","",BN103/AZ103)</f>
        <v>2.2240194096239383E-3</v>
      </c>
      <c r="BP103" s="601">
        <v>827</v>
      </c>
      <c r="BQ103" s="598">
        <f t="shared" si="119"/>
        <v>5.5735274295727187E-2</v>
      </c>
      <c r="BR103" s="601">
        <f t="shared" si="120"/>
        <v>860</v>
      </c>
      <c r="BS103" s="598">
        <f t="shared" si="121"/>
        <v>5.7959293705351127E-2</v>
      </c>
      <c r="BT103" s="600">
        <v>5</v>
      </c>
      <c r="BU103" s="598">
        <f t="shared" si="128"/>
        <v>0.38461538461538464</v>
      </c>
      <c r="BV103" s="600">
        <v>2</v>
      </c>
      <c r="BW103" s="598">
        <f t="shared" si="129"/>
        <v>0.4</v>
      </c>
      <c r="BX103" s="244" t="str">
        <f t="shared" si="83"/>
        <v/>
      </c>
    </row>
    <row r="104" spans="1:76" x14ac:dyDescent="0.2">
      <c r="A104" s="591" t="s">
        <v>567</v>
      </c>
      <c r="B104" s="591" t="s">
        <v>573</v>
      </c>
      <c r="C104" s="591" t="s">
        <v>502</v>
      </c>
      <c r="D104" s="591" t="s">
        <v>507</v>
      </c>
      <c r="E104" s="591" t="s">
        <v>504</v>
      </c>
      <c r="F104" s="591" t="s">
        <v>505</v>
      </c>
      <c r="G104" s="592" t="s">
        <v>314</v>
      </c>
      <c r="H104" s="592" t="s">
        <v>1110</v>
      </c>
      <c r="I104" s="591" t="s">
        <v>935</v>
      </c>
      <c r="J104" s="591" t="s">
        <v>936</v>
      </c>
      <c r="K104" s="614"/>
      <c r="L104" s="614"/>
      <c r="M104" s="289"/>
      <c r="N104" s="614"/>
      <c r="O104" s="614"/>
      <c r="P104" s="614"/>
      <c r="Q104" s="612"/>
      <c r="R104" s="612"/>
      <c r="S104" s="612"/>
      <c r="T104" s="65" t="s">
        <v>386</v>
      </c>
      <c r="U104" s="121">
        <v>5</v>
      </c>
      <c r="V104" s="600"/>
      <c r="W104" s="600">
        <v>9</v>
      </c>
      <c r="X104" s="123">
        <f t="shared" si="79"/>
        <v>1.8</v>
      </c>
      <c r="Y104" s="601">
        <f t="shared" si="98"/>
        <v>8468.7999999999993</v>
      </c>
      <c r="Z104" s="601">
        <f t="shared" si="81"/>
        <v>3812</v>
      </c>
      <c r="AA104" s="222"/>
      <c r="AB104" s="223"/>
      <c r="AC104" s="222"/>
      <c r="AD104" s="223"/>
      <c r="AE104" s="222"/>
      <c r="AF104" s="223"/>
      <c r="AG104" s="222"/>
      <c r="AH104" s="223"/>
      <c r="AI104" s="600">
        <v>6</v>
      </c>
      <c r="AJ104" s="598">
        <f t="shared" si="124"/>
        <v>0.66666666666666663</v>
      </c>
      <c r="AK104" s="600">
        <v>4</v>
      </c>
      <c r="AL104" s="598">
        <f t="shared" si="125"/>
        <v>0.8</v>
      </c>
      <c r="AM104" s="599">
        <v>42303</v>
      </c>
      <c r="AN104" s="601">
        <v>41</v>
      </c>
      <c r="AO104" s="602">
        <f t="shared" si="101"/>
        <v>9.6825996599282074E-4</v>
      </c>
      <c r="AP104" s="601">
        <f t="shared" si="123"/>
        <v>42344</v>
      </c>
      <c r="AQ104" s="168">
        <v>56169</v>
      </c>
      <c r="AR104" s="598">
        <f t="shared" si="130"/>
        <v>0.75386779184247543</v>
      </c>
      <c r="AS104" s="599">
        <f t="shared" si="115"/>
        <v>42303</v>
      </c>
      <c r="AT104" s="599">
        <f t="shared" si="102"/>
        <v>41</v>
      </c>
      <c r="AU104" s="601">
        <f t="shared" si="116"/>
        <v>42344</v>
      </c>
      <c r="AV104" s="601">
        <v>19023</v>
      </c>
      <c r="AW104" s="598">
        <f t="shared" si="117"/>
        <v>0.44968441954471317</v>
      </c>
      <c r="AX104" s="601">
        <v>37</v>
      </c>
      <c r="AY104" s="598">
        <f t="shared" si="126"/>
        <v>0.90243902439024393</v>
      </c>
      <c r="AZ104" s="601">
        <f t="shared" si="100"/>
        <v>19060</v>
      </c>
      <c r="BA104" s="598">
        <f t="shared" si="104"/>
        <v>0.45012280370300395</v>
      </c>
      <c r="BB104" s="230"/>
      <c r="BC104" s="223" t="str">
        <f t="shared" si="131"/>
        <v/>
      </c>
      <c r="BD104" s="222"/>
      <c r="BE104" s="223" t="str">
        <f t="shared" si="132"/>
        <v/>
      </c>
      <c r="BF104" s="222"/>
      <c r="BG104" s="223"/>
      <c r="BH104" s="601">
        <v>153</v>
      </c>
      <c r="BI104" s="223" t="str">
        <f t="shared" si="133"/>
        <v/>
      </c>
      <c r="BJ104" s="222"/>
      <c r="BK104" s="223" t="str">
        <f t="shared" si="134"/>
        <v/>
      </c>
      <c r="BL104" s="600">
        <f t="shared" si="135"/>
        <v>153</v>
      </c>
      <c r="BM104" s="223" t="str">
        <f t="shared" si="127"/>
        <v/>
      </c>
      <c r="BN104" s="601">
        <v>20</v>
      </c>
      <c r="BO104" s="598">
        <f t="shared" si="136"/>
        <v>1.0493179433368311E-3</v>
      </c>
      <c r="BP104" s="601">
        <v>1082</v>
      </c>
      <c r="BQ104" s="598">
        <f t="shared" si="119"/>
        <v>5.6768100734522563E-2</v>
      </c>
      <c r="BR104" s="601">
        <f t="shared" si="120"/>
        <v>1102</v>
      </c>
      <c r="BS104" s="598">
        <f t="shared" si="121"/>
        <v>5.7817418677859389E-2</v>
      </c>
      <c r="BT104" s="600">
        <v>5</v>
      </c>
      <c r="BU104" s="598">
        <f t="shared" si="128"/>
        <v>0.55555555555555558</v>
      </c>
      <c r="BV104" s="600">
        <v>4</v>
      </c>
      <c r="BW104" s="598">
        <f t="shared" si="129"/>
        <v>0.8</v>
      </c>
      <c r="BX104" s="244" t="str">
        <f t="shared" si="83"/>
        <v/>
      </c>
    </row>
    <row r="105" spans="1:76" x14ac:dyDescent="0.2">
      <c r="A105" s="591" t="s">
        <v>567</v>
      </c>
      <c r="B105" s="591" t="s">
        <v>574</v>
      </c>
      <c r="C105" s="591" t="s">
        <v>502</v>
      </c>
      <c r="D105" s="591" t="s">
        <v>507</v>
      </c>
      <c r="E105" s="591" t="s">
        <v>504</v>
      </c>
      <c r="F105" s="591" t="s">
        <v>505</v>
      </c>
      <c r="G105" s="592" t="s">
        <v>314</v>
      </c>
      <c r="H105" s="592" t="s">
        <v>1110</v>
      </c>
      <c r="I105" s="591" t="s">
        <v>935</v>
      </c>
      <c r="J105" s="591" t="s">
        <v>936</v>
      </c>
      <c r="K105" s="614"/>
      <c r="L105" s="614"/>
      <c r="M105" s="289"/>
      <c r="N105" s="614"/>
      <c r="O105" s="614"/>
      <c r="P105" s="614"/>
      <c r="Q105" s="612"/>
      <c r="R105" s="612"/>
      <c r="S105" s="612"/>
      <c r="T105" s="65" t="s">
        <v>386</v>
      </c>
      <c r="U105" s="121">
        <v>5</v>
      </c>
      <c r="V105" s="600"/>
      <c r="W105" s="600">
        <v>12</v>
      </c>
      <c r="X105" s="123">
        <f t="shared" si="79"/>
        <v>2.4</v>
      </c>
      <c r="Y105" s="601">
        <f t="shared" si="98"/>
        <v>6808.6</v>
      </c>
      <c r="Z105" s="601">
        <f t="shared" si="81"/>
        <v>2698</v>
      </c>
      <c r="AA105" s="222"/>
      <c r="AB105" s="223"/>
      <c r="AC105" s="222"/>
      <c r="AD105" s="223"/>
      <c r="AE105" s="222"/>
      <c r="AF105" s="223"/>
      <c r="AG105" s="222"/>
      <c r="AH105" s="223"/>
      <c r="AI105" s="600">
        <v>3</v>
      </c>
      <c r="AJ105" s="598">
        <f t="shared" si="124"/>
        <v>0.25</v>
      </c>
      <c r="AK105" s="600">
        <v>2</v>
      </c>
      <c r="AL105" s="598">
        <f t="shared" si="125"/>
        <v>0.4</v>
      </c>
      <c r="AM105" s="599">
        <v>33973</v>
      </c>
      <c r="AN105" s="601">
        <v>70</v>
      </c>
      <c r="AO105" s="602">
        <f t="shared" si="101"/>
        <v>2.0562230120729666E-3</v>
      </c>
      <c r="AP105" s="601">
        <f t="shared" si="123"/>
        <v>34043</v>
      </c>
      <c r="AQ105" s="601">
        <v>49050</v>
      </c>
      <c r="AR105" s="598">
        <f t="shared" si="130"/>
        <v>0.69404689092762484</v>
      </c>
      <c r="AS105" s="599">
        <f t="shared" si="115"/>
        <v>33973</v>
      </c>
      <c r="AT105" s="599">
        <f t="shared" si="102"/>
        <v>70</v>
      </c>
      <c r="AU105" s="601">
        <f t="shared" si="116"/>
        <v>34043</v>
      </c>
      <c r="AV105" s="601">
        <v>13427</v>
      </c>
      <c r="AW105" s="598">
        <f t="shared" si="117"/>
        <v>0.39522562034556852</v>
      </c>
      <c r="AX105" s="601">
        <v>63</v>
      </c>
      <c r="AY105" s="598">
        <f t="shared" si="126"/>
        <v>0.9</v>
      </c>
      <c r="AZ105" s="601">
        <f t="shared" si="100"/>
        <v>13490</v>
      </c>
      <c r="BA105" s="598">
        <f t="shared" si="104"/>
        <v>0.39626354904091882</v>
      </c>
      <c r="BB105" s="230"/>
      <c r="BC105" s="223" t="str">
        <f t="shared" si="131"/>
        <v/>
      </c>
      <c r="BD105" s="222"/>
      <c r="BE105" s="223" t="str">
        <f t="shared" si="132"/>
        <v/>
      </c>
      <c r="BF105" s="222"/>
      <c r="BG105" s="223"/>
      <c r="BH105" s="601">
        <v>187</v>
      </c>
      <c r="BI105" s="223" t="str">
        <f t="shared" si="133"/>
        <v/>
      </c>
      <c r="BJ105" s="222"/>
      <c r="BK105" s="223" t="str">
        <f t="shared" si="134"/>
        <v/>
      </c>
      <c r="BL105" s="600">
        <f t="shared" si="135"/>
        <v>187</v>
      </c>
      <c r="BM105" s="223" t="str">
        <f t="shared" si="127"/>
        <v/>
      </c>
      <c r="BN105" s="601">
        <v>37</v>
      </c>
      <c r="BO105" s="598">
        <f t="shared" si="136"/>
        <v>2.742772424017791E-3</v>
      </c>
      <c r="BP105" s="601">
        <v>1099</v>
      </c>
      <c r="BQ105" s="598">
        <f t="shared" si="119"/>
        <v>8.1467753891771688E-2</v>
      </c>
      <c r="BR105" s="601">
        <f t="shared" si="120"/>
        <v>1136</v>
      </c>
      <c r="BS105" s="598">
        <f t="shared" si="121"/>
        <v>8.4210526315789472E-2</v>
      </c>
      <c r="BT105" s="600">
        <v>6</v>
      </c>
      <c r="BU105" s="598">
        <f t="shared" si="128"/>
        <v>0.5</v>
      </c>
      <c r="BV105" s="600">
        <v>4</v>
      </c>
      <c r="BW105" s="598">
        <f t="shared" si="129"/>
        <v>0.8</v>
      </c>
      <c r="BX105" s="244" t="str">
        <f t="shared" si="83"/>
        <v/>
      </c>
    </row>
    <row r="106" spans="1:76" x14ac:dyDescent="0.2">
      <c r="A106" s="591" t="s">
        <v>567</v>
      </c>
      <c r="B106" s="591" t="s">
        <v>575</v>
      </c>
      <c r="C106" s="591" t="s">
        <v>502</v>
      </c>
      <c r="D106" s="591" t="s">
        <v>507</v>
      </c>
      <c r="E106" s="591" t="s">
        <v>504</v>
      </c>
      <c r="F106" s="591" t="s">
        <v>505</v>
      </c>
      <c r="G106" s="592" t="s">
        <v>314</v>
      </c>
      <c r="H106" s="592" t="s">
        <v>1110</v>
      </c>
      <c r="I106" s="591" t="s">
        <v>935</v>
      </c>
      <c r="J106" s="591" t="s">
        <v>936</v>
      </c>
      <c r="K106" s="614"/>
      <c r="L106" s="614"/>
      <c r="M106" s="289"/>
      <c r="N106" s="614"/>
      <c r="O106" s="614"/>
      <c r="P106" s="614"/>
      <c r="Q106" s="612"/>
      <c r="R106" s="612"/>
      <c r="S106" s="612"/>
      <c r="T106" s="65" t="s">
        <v>386</v>
      </c>
      <c r="U106" s="121">
        <v>5</v>
      </c>
      <c r="V106" s="600"/>
      <c r="W106" s="600">
        <v>9</v>
      </c>
      <c r="X106" s="123">
        <f t="shared" si="79"/>
        <v>1.8</v>
      </c>
      <c r="Y106" s="601">
        <f t="shared" si="98"/>
        <v>864.4</v>
      </c>
      <c r="Z106" s="601">
        <f t="shared" si="81"/>
        <v>516.79999999999995</v>
      </c>
      <c r="AA106" s="222"/>
      <c r="AB106" s="223"/>
      <c r="AC106" s="222"/>
      <c r="AD106" s="223"/>
      <c r="AE106" s="222"/>
      <c r="AF106" s="223"/>
      <c r="AG106" s="222"/>
      <c r="AH106" s="223"/>
      <c r="AI106" s="600">
        <v>4</v>
      </c>
      <c r="AJ106" s="598">
        <f t="shared" si="124"/>
        <v>0.44444444444444442</v>
      </c>
      <c r="AK106" s="600">
        <v>3</v>
      </c>
      <c r="AL106" s="598">
        <f t="shared" si="125"/>
        <v>0.6</v>
      </c>
      <c r="AM106" s="599">
        <v>4257</v>
      </c>
      <c r="AN106" s="601">
        <v>65</v>
      </c>
      <c r="AO106" s="602">
        <f t="shared" si="101"/>
        <v>1.5039333641832485E-2</v>
      </c>
      <c r="AP106" s="601">
        <f t="shared" si="123"/>
        <v>4322</v>
      </c>
      <c r="AQ106" s="168">
        <v>5650</v>
      </c>
      <c r="AR106" s="598">
        <f t="shared" si="130"/>
        <v>0.76495575221238943</v>
      </c>
      <c r="AS106" s="599">
        <f t="shared" si="115"/>
        <v>4257</v>
      </c>
      <c r="AT106" s="599">
        <f t="shared" si="102"/>
        <v>65</v>
      </c>
      <c r="AU106" s="601">
        <f t="shared" si="116"/>
        <v>4322</v>
      </c>
      <c r="AV106" s="601">
        <v>2531</v>
      </c>
      <c r="AW106" s="598">
        <f t="shared" si="117"/>
        <v>0.59455015268968758</v>
      </c>
      <c r="AX106" s="601">
        <v>53</v>
      </c>
      <c r="AY106" s="598">
        <f t="shared" si="126"/>
        <v>0.81538461538461537</v>
      </c>
      <c r="AZ106" s="601">
        <f t="shared" si="100"/>
        <v>2584</v>
      </c>
      <c r="BA106" s="598">
        <f t="shared" si="104"/>
        <v>0.59787135585377138</v>
      </c>
      <c r="BB106" s="230"/>
      <c r="BC106" s="223" t="str">
        <f t="shared" si="131"/>
        <v/>
      </c>
      <c r="BD106" s="222"/>
      <c r="BE106" s="223" t="str">
        <f t="shared" si="132"/>
        <v/>
      </c>
      <c r="BF106" s="222" t="str">
        <f t="shared" ref="BF106:BF125" si="137">IF(BB106="","",BB106+BD106)</f>
        <v/>
      </c>
      <c r="BG106" s="223"/>
      <c r="BH106" s="601">
        <v>34</v>
      </c>
      <c r="BI106" s="223" t="str">
        <f t="shared" si="133"/>
        <v/>
      </c>
      <c r="BJ106" s="222"/>
      <c r="BK106" s="223" t="str">
        <f t="shared" si="134"/>
        <v/>
      </c>
      <c r="BL106" s="600">
        <f t="shared" si="135"/>
        <v>34</v>
      </c>
      <c r="BM106" s="223" t="str">
        <f t="shared" si="127"/>
        <v/>
      </c>
      <c r="BN106" s="601">
        <v>4</v>
      </c>
      <c r="BO106" s="598">
        <f t="shared" si="136"/>
        <v>1.5479876160990713E-3</v>
      </c>
      <c r="BP106" s="601">
        <v>82</v>
      </c>
      <c r="BQ106" s="598">
        <f t="shared" si="119"/>
        <v>3.1733746130030958E-2</v>
      </c>
      <c r="BR106" s="601">
        <f t="shared" si="120"/>
        <v>86</v>
      </c>
      <c r="BS106" s="598">
        <f t="shared" si="121"/>
        <v>3.3281733746130034E-2</v>
      </c>
      <c r="BT106" s="600">
        <v>4</v>
      </c>
      <c r="BU106" s="598">
        <f t="shared" si="128"/>
        <v>0.44444444444444442</v>
      </c>
      <c r="BV106" s="600">
        <v>4</v>
      </c>
      <c r="BW106" s="598">
        <f t="shared" si="129"/>
        <v>0.8</v>
      </c>
      <c r="BX106" s="244" t="str">
        <f t="shared" si="83"/>
        <v/>
      </c>
    </row>
    <row r="107" spans="1:76" x14ac:dyDescent="0.2">
      <c r="A107" s="591" t="s">
        <v>567</v>
      </c>
      <c r="B107" s="591" t="s">
        <v>576</v>
      </c>
      <c r="C107" s="591" t="s">
        <v>502</v>
      </c>
      <c r="D107" s="591" t="s">
        <v>507</v>
      </c>
      <c r="E107" s="591" t="s">
        <v>504</v>
      </c>
      <c r="F107" s="591" t="s">
        <v>505</v>
      </c>
      <c r="G107" s="592" t="s">
        <v>314</v>
      </c>
      <c r="H107" s="592" t="s">
        <v>1110</v>
      </c>
      <c r="I107" s="591" t="s">
        <v>935</v>
      </c>
      <c r="J107" s="591" t="s">
        <v>936</v>
      </c>
      <c r="K107" s="614"/>
      <c r="L107" s="614"/>
      <c r="M107" s="289"/>
      <c r="N107" s="614"/>
      <c r="O107" s="614"/>
      <c r="P107" s="614"/>
      <c r="Q107" s="612"/>
      <c r="R107" s="612"/>
      <c r="S107" s="612"/>
      <c r="T107" s="65" t="s">
        <v>386</v>
      </c>
      <c r="U107" s="121">
        <v>5</v>
      </c>
      <c r="V107" s="600"/>
      <c r="W107" s="600">
        <v>10</v>
      </c>
      <c r="X107" s="123">
        <f t="shared" si="79"/>
        <v>2</v>
      </c>
      <c r="Y107" s="601">
        <f t="shared" si="98"/>
        <v>8724.7999999999993</v>
      </c>
      <c r="Z107" s="601">
        <f t="shared" si="81"/>
        <v>3531.8</v>
      </c>
      <c r="AA107" s="222"/>
      <c r="AB107" s="223"/>
      <c r="AC107" s="222"/>
      <c r="AD107" s="223"/>
      <c r="AE107" s="222"/>
      <c r="AF107" s="223"/>
      <c r="AG107" s="222"/>
      <c r="AH107" s="223"/>
      <c r="AI107" s="600">
        <v>3</v>
      </c>
      <c r="AJ107" s="598">
        <f t="shared" si="124"/>
        <v>0.3</v>
      </c>
      <c r="AK107" s="600">
        <v>3</v>
      </c>
      <c r="AL107" s="598">
        <f t="shared" si="125"/>
        <v>0.6</v>
      </c>
      <c r="AM107" s="599">
        <v>43571</v>
      </c>
      <c r="AN107" s="601">
        <v>53</v>
      </c>
      <c r="AO107" s="602">
        <f t="shared" si="101"/>
        <v>1.2149275628094626E-3</v>
      </c>
      <c r="AP107" s="601">
        <f t="shared" si="123"/>
        <v>43624</v>
      </c>
      <c r="AQ107" s="601">
        <v>65526</v>
      </c>
      <c r="AR107" s="598">
        <f t="shared" si="130"/>
        <v>0.66575099960321094</v>
      </c>
      <c r="AS107" s="599">
        <f t="shared" si="115"/>
        <v>43571</v>
      </c>
      <c r="AT107" s="599">
        <f t="shared" si="102"/>
        <v>53</v>
      </c>
      <c r="AU107" s="601">
        <f t="shared" si="116"/>
        <v>43624</v>
      </c>
      <c r="AV107" s="601">
        <v>17611</v>
      </c>
      <c r="AW107" s="598">
        <f t="shared" si="117"/>
        <v>0.4041908608937137</v>
      </c>
      <c r="AX107" s="601">
        <v>48</v>
      </c>
      <c r="AY107" s="598">
        <f t="shared" si="126"/>
        <v>0.90566037735849059</v>
      </c>
      <c r="AZ107" s="601">
        <f t="shared" si="100"/>
        <v>17659</v>
      </c>
      <c r="BA107" s="598">
        <f t="shared" si="104"/>
        <v>0.4048001100311755</v>
      </c>
      <c r="BB107" s="230"/>
      <c r="BC107" s="223" t="str">
        <f t="shared" si="131"/>
        <v/>
      </c>
      <c r="BD107" s="222"/>
      <c r="BE107" s="223" t="str">
        <f t="shared" si="132"/>
        <v/>
      </c>
      <c r="BF107" s="222" t="str">
        <f t="shared" si="137"/>
        <v/>
      </c>
      <c r="BG107" s="223"/>
      <c r="BH107" s="601">
        <v>115</v>
      </c>
      <c r="BI107" s="223" t="str">
        <f t="shared" si="133"/>
        <v/>
      </c>
      <c r="BJ107" s="222"/>
      <c r="BK107" s="223" t="str">
        <f t="shared" si="134"/>
        <v/>
      </c>
      <c r="BL107" s="600">
        <f t="shared" si="135"/>
        <v>115</v>
      </c>
      <c r="BM107" s="223" t="str">
        <f t="shared" si="127"/>
        <v/>
      </c>
      <c r="BN107" s="601">
        <v>26</v>
      </c>
      <c r="BO107" s="598">
        <f t="shared" si="136"/>
        <v>1.4723370519281952E-3</v>
      </c>
      <c r="BP107" s="601">
        <v>1095</v>
      </c>
      <c r="BQ107" s="598">
        <f t="shared" si="119"/>
        <v>6.2008041225437453E-2</v>
      </c>
      <c r="BR107" s="601">
        <f t="shared" si="120"/>
        <v>1121</v>
      </c>
      <c r="BS107" s="598">
        <f t="shared" si="121"/>
        <v>6.3480378277365648E-2</v>
      </c>
      <c r="BT107" s="600">
        <v>3</v>
      </c>
      <c r="BU107" s="598">
        <f t="shared" si="128"/>
        <v>0.3</v>
      </c>
      <c r="BV107" s="600">
        <v>3</v>
      </c>
      <c r="BW107" s="598">
        <f t="shared" si="129"/>
        <v>0.6</v>
      </c>
      <c r="BX107" s="244" t="str">
        <f t="shared" si="83"/>
        <v/>
      </c>
    </row>
    <row r="108" spans="1:76" x14ac:dyDescent="0.2">
      <c r="A108" s="591" t="s">
        <v>567</v>
      </c>
      <c r="B108" s="591" t="s">
        <v>577</v>
      </c>
      <c r="C108" s="591" t="s">
        <v>502</v>
      </c>
      <c r="D108" s="591" t="s">
        <v>507</v>
      </c>
      <c r="E108" s="591" t="s">
        <v>504</v>
      </c>
      <c r="F108" s="591" t="s">
        <v>505</v>
      </c>
      <c r="G108" s="592" t="s">
        <v>314</v>
      </c>
      <c r="H108" s="592" t="s">
        <v>1110</v>
      </c>
      <c r="I108" s="591" t="s">
        <v>935</v>
      </c>
      <c r="J108" s="591" t="s">
        <v>936</v>
      </c>
      <c r="K108" s="614"/>
      <c r="L108" s="614"/>
      <c r="M108" s="289"/>
      <c r="N108" s="614"/>
      <c r="O108" s="614"/>
      <c r="P108" s="614"/>
      <c r="Q108" s="612"/>
      <c r="R108" s="612"/>
      <c r="S108" s="612"/>
      <c r="T108" s="65" t="s">
        <v>386</v>
      </c>
      <c r="U108" s="121">
        <v>5</v>
      </c>
      <c r="V108" s="600"/>
      <c r="W108" s="600">
        <v>16</v>
      </c>
      <c r="X108" s="123">
        <f t="shared" si="79"/>
        <v>3.2</v>
      </c>
      <c r="Y108" s="601">
        <f t="shared" si="98"/>
        <v>8355.7999999999993</v>
      </c>
      <c r="Z108" s="601">
        <f t="shared" si="81"/>
        <v>3507</v>
      </c>
      <c r="AA108" s="222"/>
      <c r="AB108" s="223"/>
      <c r="AC108" s="222"/>
      <c r="AD108" s="223"/>
      <c r="AE108" s="222"/>
      <c r="AF108" s="223"/>
      <c r="AG108" s="222"/>
      <c r="AH108" s="223"/>
      <c r="AI108" s="600">
        <v>2</v>
      </c>
      <c r="AJ108" s="598">
        <f t="shared" si="124"/>
        <v>0.125</v>
      </c>
      <c r="AK108" s="600">
        <v>1</v>
      </c>
      <c r="AL108" s="598">
        <f t="shared" si="125"/>
        <v>0.2</v>
      </c>
      <c r="AM108" s="599">
        <v>41737</v>
      </c>
      <c r="AN108" s="601">
        <v>42</v>
      </c>
      <c r="AO108" s="602">
        <f t="shared" si="101"/>
        <v>1.0052897388640226E-3</v>
      </c>
      <c r="AP108" s="601">
        <f t="shared" si="123"/>
        <v>41779</v>
      </c>
      <c r="AQ108" s="601">
        <v>59349</v>
      </c>
      <c r="AR108" s="598">
        <f t="shared" si="130"/>
        <v>0.7039545737923133</v>
      </c>
      <c r="AS108" s="599">
        <f t="shared" si="115"/>
        <v>41737</v>
      </c>
      <c r="AT108" s="599">
        <f t="shared" si="102"/>
        <v>42</v>
      </c>
      <c r="AU108" s="601">
        <f t="shared" si="116"/>
        <v>41779</v>
      </c>
      <c r="AV108" s="601">
        <v>17495</v>
      </c>
      <c r="AW108" s="598">
        <f t="shared" si="117"/>
        <v>0.41917243692646811</v>
      </c>
      <c r="AX108" s="601">
        <v>40</v>
      </c>
      <c r="AY108" s="598">
        <f t="shared" si="126"/>
        <v>0.95238095238095233</v>
      </c>
      <c r="AZ108" s="601">
        <f t="shared" si="100"/>
        <v>17535</v>
      </c>
      <c r="BA108" s="598">
        <f t="shared" si="104"/>
        <v>0.41970846597572942</v>
      </c>
      <c r="BB108" s="230"/>
      <c r="BC108" s="223" t="str">
        <f t="shared" si="131"/>
        <v/>
      </c>
      <c r="BD108" s="222"/>
      <c r="BE108" s="223" t="str">
        <f t="shared" si="132"/>
        <v/>
      </c>
      <c r="BF108" s="222" t="str">
        <f t="shared" si="137"/>
        <v/>
      </c>
      <c r="BG108" s="223"/>
      <c r="BH108" s="601">
        <v>125</v>
      </c>
      <c r="BI108" s="223" t="str">
        <f t="shared" si="133"/>
        <v/>
      </c>
      <c r="BJ108" s="222"/>
      <c r="BK108" s="223" t="str">
        <f t="shared" si="134"/>
        <v/>
      </c>
      <c r="BL108" s="600">
        <f t="shared" si="135"/>
        <v>125</v>
      </c>
      <c r="BM108" s="223" t="str">
        <f t="shared" si="127"/>
        <v/>
      </c>
      <c r="BN108" s="601">
        <v>76</v>
      </c>
      <c r="BO108" s="598">
        <f t="shared" si="136"/>
        <v>4.3341887653264898E-3</v>
      </c>
      <c r="BP108" s="601">
        <v>1208</v>
      </c>
      <c r="BQ108" s="598">
        <f t="shared" si="119"/>
        <v>6.8890789848873688E-2</v>
      </c>
      <c r="BR108" s="601">
        <f t="shared" si="120"/>
        <v>1284</v>
      </c>
      <c r="BS108" s="598">
        <f t="shared" si="121"/>
        <v>7.3224978614200173E-2</v>
      </c>
      <c r="BT108" s="600">
        <v>6</v>
      </c>
      <c r="BU108" s="598">
        <f t="shared" si="128"/>
        <v>0.375</v>
      </c>
      <c r="BV108" s="600">
        <v>3</v>
      </c>
      <c r="BW108" s="598">
        <f t="shared" si="129"/>
        <v>0.6</v>
      </c>
      <c r="BX108" s="244" t="str">
        <f t="shared" si="83"/>
        <v/>
      </c>
    </row>
    <row r="109" spans="1:76" x14ac:dyDescent="0.2">
      <c r="A109" s="591" t="s">
        <v>567</v>
      </c>
      <c r="B109" s="591" t="s">
        <v>578</v>
      </c>
      <c r="C109" s="591" t="s">
        <v>502</v>
      </c>
      <c r="D109" s="591" t="s">
        <v>507</v>
      </c>
      <c r="E109" s="591" t="s">
        <v>504</v>
      </c>
      <c r="F109" s="591" t="s">
        <v>505</v>
      </c>
      <c r="G109" s="592" t="s">
        <v>314</v>
      </c>
      <c r="H109" s="592" t="s">
        <v>1110</v>
      </c>
      <c r="I109" s="591" t="s">
        <v>935</v>
      </c>
      <c r="J109" s="591" t="s">
        <v>936</v>
      </c>
      <c r="K109" s="614"/>
      <c r="L109" s="614"/>
      <c r="M109" s="289"/>
      <c r="N109" s="614"/>
      <c r="O109" s="614"/>
      <c r="P109" s="614"/>
      <c r="Q109" s="612"/>
      <c r="R109" s="612"/>
      <c r="S109" s="612"/>
      <c r="T109" s="65" t="s">
        <v>386</v>
      </c>
      <c r="U109" s="121">
        <v>5</v>
      </c>
      <c r="V109" s="600"/>
      <c r="W109" s="600">
        <v>9</v>
      </c>
      <c r="X109" s="123">
        <f t="shared" si="79"/>
        <v>1.8</v>
      </c>
      <c r="Y109" s="601">
        <f t="shared" si="98"/>
        <v>7863.8</v>
      </c>
      <c r="Z109" s="601">
        <f t="shared" si="81"/>
        <v>3426.4</v>
      </c>
      <c r="AA109" s="222"/>
      <c r="AB109" s="223"/>
      <c r="AC109" s="222"/>
      <c r="AD109" s="223"/>
      <c r="AE109" s="222"/>
      <c r="AF109" s="223"/>
      <c r="AG109" s="222"/>
      <c r="AH109" s="223"/>
      <c r="AI109" s="600">
        <v>3</v>
      </c>
      <c r="AJ109" s="598">
        <f t="shared" si="124"/>
        <v>0.33333333333333331</v>
      </c>
      <c r="AK109" s="600">
        <v>3</v>
      </c>
      <c r="AL109" s="598">
        <f t="shared" si="125"/>
        <v>0.6</v>
      </c>
      <c r="AM109" s="599">
        <v>39275</v>
      </c>
      <c r="AN109" s="601">
        <v>44</v>
      </c>
      <c r="AO109" s="602">
        <f t="shared" si="101"/>
        <v>1.1190518578804141E-3</v>
      </c>
      <c r="AP109" s="601">
        <f t="shared" si="123"/>
        <v>39319</v>
      </c>
      <c r="AQ109" s="601">
        <v>55455</v>
      </c>
      <c r="AR109" s="598">
        <f t="shared" si="130"/>
        <v>0.70902533585790284</v>
      </c>
      <c r="AS109" s="599">
        <f t="shared" si="115"/>
        <v>39275</v>
      </c>
      <c r="AT109" s="599">
        <f t="shared" si="102"/>
        <v>44</v>
      </c>
      <c r="AU109" s="601">
        <f t="shared" si="116"/>
        <v>39319</v>
      </c>
      <c r="AV109" s="601">
        <v>17094</v>
      </c>
      <c r="AW109" s="598">
        <f t="shared" si="117"/>
        <v>0.43523870146403565</v>
      </c>
      <c r="AX109" s="601">
        <v>38</v>
      </c>
      <c r="AY109" s="598">
        <f t="shared" si="126"/>
        <v>0.86363636363636365</v>
      </c>
      <c r="AZ109" s="601">
        <f t="shared" si="100"/>
        <v>17132</v>
      </c>
      <c r="BA109" s="598">
        <f t="shared" si="104"/>
        <v>0.43571810066380123</v>
      </c>
      <c r="BB109" s="230"/>
      <c r="BC109" s="223" t="str">
        <f t="shared" si="131"/>
        <v/>
      </c>
      <c r="BD109" s="222"/>
      <c r="BE109" s="223" t="str">
        <f t="shared" si="132"/>
        <v/>
      </c>
      <c r="BF109" s="222" t="str">
        <f t="shared" si="137"/>
        <v/>
      </c>
      <c r="BG109" s="223"/>
      <c r="BH109" s="601">
        <v>136</v>
      </c>
      <c r="BI109" s="223" t="str">
        <f t="shared" si="133"/>
        <v/>
      </c>
      <c r="BJ109" s="222"/>
      <c r="BK109" s="223" t="str">
        <f t="shared" si="134"/>
        <v/>
      </c>
      <c r="BL109" s="600">
        <f t="shared" si="135"/>
        <v>136</v>
      </c>
      <c r="BM109" s="223" t="str">
        <f t="shared" si="127"/>
        <v/>
      </c>
      <c r="BN109" s="601">
        <v>20</v>
      </c>
      <c r="BO109" s="598">
        <f t="shared" si="136"/>
        <v>1.1674060238150829E-3</v>
      </c>
      <c r="BP109" s="601">
        <v>1530</v>
      </c>
      <c r="BQ109" s="598">
        <f t="shared" si="119"/>
        <v>8.9306560821853842E-2</v>
      </c>
      <c r="BR109" s="601">
        <f t="shared" si="120"/>
        <v>1550</v>
      </c>
      <c r="BS109" s="598">
        <f t="shared" si="121"/>
        <v>9.0473966845668927E-2</v>
      </c>
      <c r="BT109" s="600">
        <v>3</v>
      </c>
      <c r="BU109" s="598">
        <f t="shared" si="128"/>
        <v>0.33333333333333331</v>
      </c>
      <c r="BV109" s="600">
        <v>3</v>
      </c>
      <c r="BW109" s="598">
        <f t="shared" si="129"/>
        <v>0.6</v>
      </c>
      <c r="BX109" s="244" t="str">
        <f t="shared" si="83"/>
        <v/>
      </c>
    </row>
    <row r="110" spans="1:76" x14ac:dyDescent="0.2">
      <c r="A110" s="591" t="s">
        <v>567</v>
      </c>
      <c r="B110" s="591" t="s">
        <v>579</v>
      </c>
      <c r="C110" s="591" t="s">
        <v>580</v>
      </c>
      <c r="D110" s="591" t="s">
        <v>527</v>
      </c>
      <c r="E110" s="591" t="s">
        <v>504</v>
      </c>
      <c r="F110" s="591" t="s">
        <v>505</v>
      </c>
      <c r="G110" s="592" t="s">
        <v>314</v>
      </c>
      <c r="H110" s="592" t="s">
        <v>1110</v>
      </c>
      <c r="I110" s="591" t="s">
        <v>935</v>
      </c>
      <c r="J110" s="591" t="s">
        <v>936</v>
      </c>
      <c r="K110" s="614"/>
      <c r="L110" s="747"/>
      <c r="M110" s="758"/>
      <c r="N110" s="614"/>
      <c r="O110" s="614"/>
      <c r="P110" s="614"/>
      <c r="Q110" s="612"/>
      <c r="R110" s="612"/>
      <c r="S110" s="612"/>
      <c r="T110" s="147" t="s">
        <v>386</v>
      </c>
      <c r="U110" s="121">
        <v>1</v>
      </c>
      <c r="V110" s="600"/>
      <c r="W110" s="600">
        <v>5</v>
      </c>
      <c r="X110" s="123">
        <f t="shared" si="79"/>
        <v>5</v>
      </c>
      <c r="Y110" s="601">
        <f t="shared" si="98"/>
        <v>6529</v>
      </c>
      <c r="Z110" s="601">
        <f t="shared" si="81"/>
        <v>3814</v>
      </c>
      <c r="AA110" s="600">
        <v>0</v>
      </c>
      <c r="AB110" s="598">
        <f t="shared" ref="AB110:AB117" si="138">AA110/W110</f>
        <v>0</v>
      </c>
      <c r="AC110" s="222"/>
      <c r="AD110" s="223"/>
      <c r="AE110" s="222"/>
      <c r="AF110" s="222"/>
      <c r="AG110" s="222"/>
      <c r="AH110" s="223"/>
      <c r="AI110" s="600">
        <v>2</v>
      </c>
      <c r="AJ110" s="598">
        <f t="shared" si="124"/>
        <v>0.4</v>
      </c>
      <c r="AK110" s="600">
        <v>1</v>
      </c>
      <c r="AL110" s="598">
        <f t="shared" si="125"/>
        <v>1</v>
      </c>
      <c r="AM110" s="599">
        <v>6442</v>
      </c>
      <c r="AN110" s="601">
        <v>87</v>
      </c>
      <c r="AO110" s="602">
        <f t="shared" si="101"/>
        <v>1.3325164650022975E-2</v>
      </c>
      <c r="AP110" s="601">
        <f t="shared" si="123"/>
        <v>6529</v>
      </c>
      <c r="AQ110" s="601">
        <v>8241</v>
      </c>
      <c r="AR110" s="598">
        <f t="shared" si="130"/>
        <v>0.79225822108967359</v>
      </c>
      <c r="AS110" s="599">
        <f t="shared" si="115"/>
        <v>6442</v>
      </c>
      <c r="AT110" s="599">
        <f t="shared" si="102"/>
        <v>87</v>
      </c>
      <c r="AU110" s="601">
        <f t="shared" si="116"/>
        <v>6529</v>
      </c>
      <c r="AV110" s="601">
        <v>3740</v>
      </c>
      <c r="AW110" s="598">
        <f t="shared" si="117"/>
        <v>0.58056504191244951</v>
      </c>
      <c r="AX110" s="601">
        <v>74</v>
      </c>
      <c r="AY110" s="598">
        <f t="shared" si="126"/>
        <v>0.85057471264367812</v>
      </c>
      <c r="AZ110" s="601">
        <f t="shared" si="100"/>
        <v>3814</v>
      </c>
      <c r="BA110" s="598">
        <f t="shared" si="104"/>
        <v>0.5841629652320417</v>
      </c>
      <c r="BB110" s="230"/>
      <c r="BC110" s="223" t="str">
        <f t="shared" si="131"/>
        <v/>
      </c>
      <c r="BD110" s="222"/>
      <c r="BE110" s="223" t="str">
        <f t="shared" si="132"/>
        <v/>
      </c>
      <c r="BF110" s="222" t="str">
        <f t="shared" si="137"/>
        <v/>
      </c>
      <c r="BG110" s="223"/>
      <c r="BH110" s="601">
        <v>40</v>
      </c>
      <c r="BI110" s="223" t="str">
        <f t="shared" si="133"/>
        <v/>
      </c>
      <c r="BJ110" s="222"/>
      <c r="BK110" s="223" t="str">
        <f t="shared" si="134"/>
        <v/>
      </c>
      <c r="BL110" s="600">
        <f t="shared" si="135"/>
        <v>40</v>
      </c>
      <c r="BM110" s="223" t="str">
        <f t="shared" si="127"/>
        <v/>
      </c>
      <c r="BN110" s="601">
        <v>15</v>
      </c>
      <c r="BO110" s="598">
        <f t="shared" si="136"/>
        <v>3.9328788673308858E-3</v>
      </c>
      <c r="BP110" s="601">
        <v>126</v>
      </c>
      <c r="BQ110" s="598">
        <f t="shared" si="119"/>
        <v>3.3036182485579442E-2</v>
      </c>
      <c r="BR110" s="601">
        <f t="shared" si="120"/>
        <v>141</v>
      </c>
      <c r="BS110" s="598">
        <f t="shared" si="121"/>
        <v>3.696906135291033E-2</v>
      </c>
      <c r="BT110" s="600">
        <v>2</v>
      </c>
      <c r="BU110" s="598">
        <f t="shared" si="128"/>
        <v>0.4</v>
      </c>
      <c r="BV110" s="600">
        <v>0</v>
      </c>
      <c r="BW110" s="223"/>
      <c r="BX110" s="244" t="str">
        <f t="shared" si="83"/>
        <v/>
      </c>
    </row>
    <row r="111" spans="1:76" x14ac:dyDescent="0.2">
      <c r="A111" s="591" t="s">
        <v>567</v>
      </c>
      <c r="B111" s="591" t="s">
        <v>579</v>
      </c>
      <c r="C111" s="591" t="s">
        <v>581</v>
      </c>
      <c r="D111" s="591" t="s">
        <v>527</v>
      </c>
      <c r="E111" s="591" t="s">
        <v>504</v>
      </c>
      <c r="F111" s="591" t="s">
        <v>505</v>
      </c>
      <c r="G111" s="592" t="s">
        <v>314</v>
      </c>
      <c r="H111" s="592" t="s">
        <v>1110</v>
      </c>
      <c r="I111" s="591" t="s">
        <v>935</v>
      </c>
      <c r="J111" s="591" t="s">
        <v>936</v>
      </c>
      <c r="K111" s="614"/>
      <c r="L111" s="614"/>
      <c r="M111" s="289"/>
      <c r="N111" s="614"/>
      <c r="O111" s="614"/>
      <c r="P111" s="614"/>
      <c r="Q111" s="612"/>
      <c r="R111" s="612"/>
      <c r="S111" s="612"/>
      <c r="T111" s="147" t="s">
        <v>386</v>
      </c>
      <c r="U111" s="121">
        <v>2</v>
      </c>
      <c r="V111" s="600"/>
      <c r="W111" s="600">
        <v>7</v>
      </c>
      <c r="X111" s="123">
        <f t="shared" si="79"/>
        <v>3.5</v>
      </c>
      <c r="Y111" s="601">
        <f t="shared" si="98"/>
        <v>16881.5</v>
      </c>
      <c r="Z111" s="601">
        <f t="shared" si="81"/>
        <v>7416.5</v>
      </c>
      <c r="AA111" s="600">
        <v>1</v>
      </c>
      <c r="AB111" s="598">
        <f t="shared" si="138"/>
        <v>0.14285714285714285</v>
      </c>
      <c r="AC111" s="222"/>
      <c r="AD111" s="223"/>
      <c r="AE111" s="600">
        <v>1</v>
      </c>
      <c r="AF111" s="598">
        <f>AE111/U111</f>
        <v>0.5</v>
      </c>
      <c r="AG111" s="600">
        <f>AE111</f>
        <v>1</v>
      </c>
      <c r="AH111" s="223"/>
      <c r="AI111" s="600">
        <v>3</v>
      </c>
      <c r="AJ111" s="598">
        <f t="shared" si="124"/>
        <v>0.42857142857142855</v>
      </c>
      <c r="AK111" s="600">
        <v>1</v>
      </c>
      <c r="AL111" s="598">
        <f t="shared" si="125"/>
        <v>0.5</v>
      </c>
      <c r="AM111" s="599">
        <v>33745</v>
      </c>
      <c r="AN111" s="601">
        <v>18</v>
      </c>
      <c r="AO111" s="602">
        <f t="shared" si="101"/>
        <v>5.3312798033350122E-4</v>
      </c>
      <c r="AP111" s="601">
        <f t="shared" si="123"/>
        <v>33763</v>
      </c>
      <c r="AQ111" s="601">
        <v>47682</v>
      </c>
      <c r="AR111" s="598">
        <f t="shared" si="130"/>
        <v>0.70808690910616168</v>
      </c>
      <c r="AS111" s="599">
        <f t="shared" si="115"/>
        <v>33745</v>
      </c>
      <c r="AT111" s="599">
        <f t="shared" si="102"/>
        <v>18</v>
      </c>
      <c r="AU111" s="601">
        <f t="shared" si="116"/>
        <v>33763</v>
      </c>
      <c r="AV111" s="601">
        <v>14817</v>
      </c>
      <c r="AW111" s="598">
        <f t="shared" si="117"/>
        <v>0.43908727218847238</v>
      </c>
      <c r="AX111" s="601">
        <v>16</v>
      </c>
      <c r="AY111" s="598">
        <f t="shared" si="126"/>
        <v>0.88888888888888884</v>
      </c>
      <c r="AZ111" s="601">
        <f t="shared" si="100"/>
        <v>14833</v>
      </c>
      <c r="BA111" s="598">
        <f t="shared" si="104"/>
        <v>0.43932707401593463</v>
      </c>
      <c r="BB111" s="230"/>
      <c r="BC111" s="223" t="str">
        <f t="shared" si="131"/>
        <v/>
      </c>
      <c r="BD111" s="222"/>
      <c r="BE111" s="223" t="str">
        <f t="shared" si="132"/>
        <v/>
      </c>
      <c r="BF111" s="222" t="str">
        <f t="shared" si="137"/>
        <v/>
      </c>
      <c r="BG111" s="223"/>
      <c r="BH111" s="601">
        <v>124</v>
      </c>
      <c r="BI111" s="223" t="str">
        <f t="shared" si="133"/>
        <v/>
      </c>
      <c r="BJ111" s="222"/>
      <c r="BK111" s="223" t="str">
        <f t="shared" si="134"/>
        <v/>
      </c>
      <c r="BL111" s="600">
        <f t="shared" si="135"/>
        <v>124</v>
      </c>
      <c r="BM111" s="223" t="str">
        <f t="shared" si="127"/>
        <v/>
      </c>
      <c r="BN111" s="601">
        <v>23</v>
      </c>
      <c r="BO111" s="598">
        <f t="shared" si="136"/>
        <v>1.5505966426211824E-3</v>
      </c>
      <c r="BP111" s="601">
        <v>838</v>
      </c>
      <c r="BQ111" s="598">
        <f t="shared" si="119"/>
        <v>5.6495651587676131E-2</v>
      </c>
      <c r="BR111" s="601">
        <f t="shared" si="120"/>
        <v>861</v>
      </c>
      <c r="BS111" s="598">
        <f t="shared" si="121"/>
        <v>5.8046248230297311E-2</v>
      </c>
      <c r="BT111" s="600">
        <v>3</v>
      </c>
      <c r="BU111" s="598">
        <f t="shared" si="128"/>
        <v>0.42857142857142855</v>
      </c>
      <c r="BV111" s="600">
        <v>0</v>
      </c>
      <c r="BW111" s="229"/>
      <c r="BX111" s="244" t="str">
        <f t="shared" si="83"/>
        <v/>
      </c>
    </row>
    <row r="112" spans="1:76" x14ac:dyDescent="0.2">
      <c r="A112" s="591" t="s">
        <v>567</v>
      </c>
      <c r="B112" s="591" t="s">
        <v>579</v>
      </c>
      <c r="C112" s="591" t="s">
        <v>582</v>
      </c>
      <c r="D112" s="591" t="s">
        <v>527</v>
      </c>
      <c r="E112" s="591" t="s">
        <v>504</v>
      </c>
      <c r="F112" s="591" t="s">
        <v>505</v>
      </c>
      <c r="G112" s="592" t="s">
        <v>314</v>
      </c>
      <c r="H112" s="592" t="s">
        <v>1110</v>
      </c>
      <c r="I112" s="591" t="s">
        <v>935</v>
      </c>
      <c r="J112" s="591" t="s">
        <v>936</v>
      </c>
      <c r="K112" s="614"/>
      <c r="L112" s="614"/>
      <c r="M112" s="289"/>
      <c r="N112" s="614"/>
      <c r="O112" s="614"/>
      <c r="P112" s="614"/>
      <c r="Q112" s="612"/>
      <c r="R112" s="612"/>
      <c r="S112" s="612"/>
      <c r="T112" s="147" t="s">
        <v>386</v>
      </c>
      <c r="U112" s="121">
        <v>2</v>
      </c>
      <c r="V112" s="600"/>
      <c r="W112" s="600">
        <v>8</v>
      </c>
      <c r="X112" s="123">
        <f t="shared" si="79"/>
        <v>4</v>
      </c>
      <c r="Y112" s="601">
        <f t="shared" si="98"/>
        <v>21167.5</v>
      </c>
      <c r="Z112" s="601">
        <f t="shared" si="81"/>
        <v>9525.5</v>
      </c>
      <c r="AA112" s="600">
        <v>2</v>
      </c>
      <c r="AB112" s="598">
        <f t="shared" si="138"/>
        <v>0.25</v>
      </c>
      <c r="AC112" s="222"/>
      <c r="AD112" s="223"/>
      <c r="AE112" s="600">
        <v>1</v>
      </c>
      <c r="AF112" s="598">
        <f>AE112/U112</f>
        <v>0.5</v>
      </c>
      <c r="AG112" s="600">
        <f>AE112</f>
        <v>1</v>
      </c>
      <c r="AH112" s="223"/>
      <c r="AI112" s="600">
        <v>1</v>
      </c>
      <c r="AJ112" s="598">
        <f t="shared" si="124"/>
        <v>0.125</v>
      </c>
      <c r="AK112" s="600">
        <v>1</v>
      </c>
      <c r="AL112" s="598">
        <f t="shared" si="125"/>
        <v>0.5</v>
      </c>
      <c r="AM112" s="599">
        <v>42303</v>
      </c>
      <c r="AN112" s="601">
        <v>32</v>
      </c>
      <c r="AO112" s="602">
        <f t="shared" si="101"/>
        <v>7.5587575292311322E-4</v>
      </c>
      <c r="AP112" s="601">
        <f t="shared" si="123"/>
        <v>42335</v>
      </c>
      <c r="AQ112" s="601">
        <v>56169</v>
      </c>
      <c r="AR112" s="598">
        <f t="shared" si="130"/>
        <v>0.75370756111022097</v>
      </c>
      <c r="AS112" s="599">
        <f t="shared" si="115"/>
        <v>42303</v>
      </c>
      <c r="AT112" s="599">
        <f t="shared" si="102"/>
        <v>32</v>
      </c>
      <c r="AU112" s="601">
        <f t="shared" si="116"/>
        <v>42335</v>
      </c>
      <c r="AV112" s="601">
        <v>19023</v>
      </c>
      <c r="AW112" s="598">
        <f t="shared" si="117"/>
        <v>0.44968441954471317</v>
      </c>
      <c r="AX112" s="601">
        <v>28</v>
      </c>
      <c r="AY112" s="598">
        <f t="shared" si="126"/>
        <v>0.875</v>
      </c>
      <c r="AZ112" s="601">
        <f t="shared" si="100"/>
        <v>19051</v>
      </c>
      <c r="BA112" s="598">
        <f t="shared" si="104"/>
        <v>0.45000590527931972</v>
      </c>
      <c r="BB112" s="230"/>
      <c r="BC112" s="223" t="str">
        <f t="shared" si="131"/>
        <v/>
      </c>
      <c r="BD112" s="222"/>
      <c r="BE112" s="223" t="str">
        <f t="shared" si="132"/>
        <v/>
      </c>
      <c r="BF112" s="222" t="str">
        <f t="shared" si="137"/>
        <v/>
      </c>
      <c r="BG112" s="223"/>
      <c r="BH112" s="601">
        <v>153</v>
      </c>
      <c r="BI112" s="223" t="str">
        <f t="shared" si="133"/>
        <v/>
      </c>
      <c r="BJ112" s="222"/>
      <c r="BK112" s="223" t="str">
        <f t="shared" si="134"/>
        <v/>
      </c>
      <c r="BL112" s="600">
        <f t="shared" si="135"/>
        <v>153</v>
      </c>
      <c r="BM112" s="223" t="str">
        <f t="shared" si="127"/>
        <v/>
      </c>
      <c r="BN112" s="601">
        <v>37</v>
      </c>
      <c r="BO112" s="598">
        <f t="shared" si="136"/>
        <v>1.9421552674400294E-3</v>
      </c>
      <c r="BP112" s="601">
        <v>711</v>
      </c>
      <c r="BQ112" s="598">
        <f t="shared" si="119"/>
        <v>3.7320875544590834E-2</v>
      </c>
      <c r="BR112" s="601">
        <f t="shared" si="120"/>
        <v>748</v>
      </c>
      <c r="BS112" s="598">
        <f t="shared" si="121"/>
        <v>3.9263030812030864E-2</v>
      </c>
      <c r="BT112" s="600">
        <v>3</v>
      </c>
      <c r="BU112" s="598">
        <f t="shared" si="128"/>
        <v>0.375</v>
      </c>
      <c r="BV112" s="600">
        <v>0</v>
      </c>
      <c r="BW112" s="229"/>
      <c r="BX112" s="244" t="str">
        <f t="shared" si="83"/>
        <v/>
      </c>
    </row>
    <row r="113" spans="1:76" x14ac:dyDescent="0.2">
      <c r="A113" s="591" t="s">
        <v>567</v>
      </c>
      <c r="B113" s="591" t="s">
        <v>579</v>
      </c>
      <c r="C113" s="591" t="s">
        <v>583</v>
      </c>
      <c r="D113" s="591" t="s">
        <v>527</v>
      </c>
      <c r="E113" s="591" t="s">
        <v>504</v>
      </c>
      <c r="F113" s="591" t="s">
        <v>505</v>
      </c>
      <c r="G113" s="592" t="s">
        <v>314</v>
      </c>
      <c r="H113" s="592" t="s">
        <v>1110</v>
      </c>
      <c r="I113" s="591" t="s">
        <v>935</v>
      </c>
      <c r="J113" s="591" t="s">
        <v>936</v>
      </c>
      <c r="K113" s="614"/>
      <c r="L113" s="614"/>
      <c r="M113" s="289"/>
      <c r="N113" s="614"/>
      <c r="O113" s="614"/>
      <c r="P113" s="614"/>
      <c r="Q113" s="612"/>
      <c r="R113" s="612"/>
      <c r="S113" s="612"/>
      <c r="T113" s="147" t="s">
        <v>386</v>
      </c>
      <c r="U113" s="121">
        <v>2</v>
      </c>
      <c r="V113" s="600"/>
      <c r="W113" s="600">
        <v>12</v>
      </c>
      <c r="X113" s="123">
        <f t="shared" si="79"/>
        <v>6</v>
      </c>
      <c r="Y113" s="601">
        <f t="shared" ref="Y113:Y144" si="139">AP113/U113</f>
        <v>17013.5</v>
      </c>
      <c r="Z113" s="601">
        <f t="shared" si="81"/>
        <v>6737.5</v>
      </c>
      <c r="AA113" s="600">
        <v>1</v>
      </c>
      <c r="AB113" s="598">
        <f t="shared" si="138"/>
        <v>8.3333333333333329E-2</v>
      </c>
      <c r="AC113" s="222"/>
      <c r="AD113" s="223"/>
      <c r="AE113" s="600">
        <v>1</v>
      </c>
      <c r="AF113" s="598">
        <f>AE113/U113</f>
        <v>0.5</v>
      </c>
      <c r="AG113" s="600">
        <f>AE113</f>
        <v>1</v>
      </c>
      <c r="AH113" s="223"/>
      <c r="AI113" s="600">
        <v>1</v>
      </c>
      <c r="AJ113" s="598">
        <f t="shared" si="124"/>
        <v>8.3333333333333329E-2</v>
      </c>
      <c r="AK113" s="600">
        <v>1</v>
      </c>
      <c r="AL113" s="598">
        <f t="shared" si="125"/>
        <v>0.5</v>
      </c>
      <c r="AM113" s="599">
        <v>33973</v>
      </c>
      <c r="AN113" s="601">
        <v>54</v>
      </c>
      <c r="AO113" s="602">
        <f t="shared" si="101"/>
        <v>1.5869750492256149E-3</v>
      </c>
      <c r="AP113" s="601">
        <f t="shared" si="123"/>
        <v>34027</v>
      </c>
      <c r="AQ113" s="601">
        <v>49050</v>
      </c>
      <c r="AR113" s="598">
        <f t="shared" si="130"/>
        <v>0.69372069317023444</v>
      </c>
      <c r="AS113" s="599">
        <f t="shared" si="115"/>
        <v>33973</v>
      </c>
      <c r="AT113" s="599">
        <f t="shared" si="102"/>
        <v>54</v>
      </c>
      <c r="AU113" s="601">
        <f t="shared" si="116"/>
        <v>34027</v>
      </c>
      <c r="AV113" s="601">
        <v>13427</v>
      </c>
      <c r="AW113" s="598">
        <f t="shared" si="117"/>
        <v>0.39522562034556852</v>
      </c>
      <c r="AX113" s="601">
        <v>48</v>
      </c>
      <c r="AY113" s="598">
        <f t="shared" si="126"/>
        <v>0.88888888888888884</v>
      </c>
      <c r="AZ113" s="601">
        <f t="shared" ref="AZ113:AZ144" si="140">IF(AV113&gt;0,AV113+AX113,"")</f>
        <v>13475</v>
      </c>
      <c r="BA113" s="598">
        <f t="shared" si="104"/>
        <v>0.39600905163546596</v>
      </c>
      <c r="BB113" s="230"/>
      <c r="BC113" s="223" t="str">
        <f t="shared" si="131"/>
        <v/>
      </c>
      <c r="BD113" s="222"/>
      <c r="BE113" s="223" t="str">
        <f t="shared" si="132"/>
        <v/>
      </c>
      <c r="BF113" s="222" t="str">
        <f t="shared" si="137"/>
        <v/>
      </c>
      <c r="BG113" s="223"/>
      <c r="BH113" s="601">
        <v>187</v>
      </c>
      <c r="BI113" s="223" t="str">
        <f t="shared" si="133"/>
        <v/>
      </c>
      <c r="BJ113" s="222"/>
      <c r="BK113" s="223" t="str">
        <f t="shared" si="134"/>
        <v/>
      </c>
      <c r="BL113" s="600">
        <f t="shared" si="135"/>
        <v>187</v>
      </c>
      <c r="BM113" s="223" t="str">
        <f t="shared" si="127"/>
        <v/>
      </c>
      <c r="BN113" s="601">
        <v>50</v>
      </c>
      <c r="BO113" s="598">
        <f t="shared" si="136"/>
        <v>3.7105751391465678E-3</v>
      </c>
      <c r="BP113" s="601">
        <v>545</v>
      </c>
      <c r="BQ113" s="598">
        <f t="shared" si="119"/>
        <v>4.0445269016697587E-2</v>
      </c>
      <c r="BR113" s="601">
        <f t="shared" si="120"/>
        <v>595</v>
      </c>
      <c r="BS113" s="598">
        <f t="shared" si="121"/>
        <v>4.4155844155844157E-2</v>
      </c>
      <c r="BT113" s="600">
        <v>4</v>
      </c>
      <c r="BU113" s="598">
        <f t="shared" si="128"/>
        <v>0.33333333333333331</v>
      </c>
      <c r="BV113" s="600">
        <v>0</v>
      </c>
      <c r="BW113" s="229"/>
      <c r="BX113" s="244" t="str">
        <f t="shared" si="83"/>
        <v/>
      </c>
    </row>
    <row r="114" spans="1:76" x14ac:dyDescent="0.2">
      <c r="A114" s="591" t="s">
        <v>567</v>
      </c>
      <c r="B114" s="591" t="s">
        <v>579</v>
      </c>
      <c r="C114" s="591" t="s">
        <v>584</v>
      </c>
      <c r="D114" s="591" t="s">
        <v>527</v>
      </c>
      <c r="E114" s="591" t="s">
        <v>504</v>
      </c>
      <c r="F114" s="591" t="s">
        <v>505</v>
      </c>
      <c r="G114" s="592" t="s">
        <v>314</v>
      </c>
      <c r="H114" s="592" t="s">
        <v>1110</v>
      </c>
      <c r="I114" s="591" t="s">
        <v>935</v>
      </c>
      <c r="J114" s="591" t="s">
        <v>936</v>
      </c>
      <c r="K114" s="614"/>
      <c r="L114" s="614"/>
      <c r="M114" s="289"/>
      <c r="N114" s="614"/>
      <c r="O114" s="614"/>
      <c r="P114" s="614"/>
      <c r="Q114" s="612"/>
      <c r="R114" s="612"/>
      <c r="S114" s="612"/>
      <c r="T114" s="147" t="s">
        <v>386</v>
      </c>
      <c r="U114" s="121">
        <v>2</v>
      </c>
      <c r="V114" s="600"/>
      <c r="W114" s="600">
        <v>7</v>
      </c>
      <c r="X114" s="123">
        <f t="shared" si="79"/>
        <v>3.5</v>
      </c>
      <c r="Y114" s="601">
        <f t="shared" si="139"/>
        <v>21804.5</v>
      </c>
      <c r="Z114" s="601">
        <f t="shared" si="81"/>
        <v>8822.5</v>
      </c>
      <c r="AA114" s="600">
        <v>2</v>
      </c>
      <c r="AB114" s="598">
        <f t="shared" si="138"/>
        <v>0.2857142857142857</v>
      </c>
      <c r="AC114" s="222"/>
      <c r="AD114" s="223"/>
      <c r="AE114" s="600">
        <v>1</v>
      </c>
      <c r="AF114" s="598">
        <f>AE114/U114</f>
        <v>0.5</v>
      </c>
      <c r="AG114" s="600">
        <f>AE114</f>
        <v>1</v>
      </c>
      <c r="AH114" s="223"/>
      <c r="AI114" s="600">
        <v>2</v>
      </c>
      <c r="AJ114" s="598">
        <f t="shared" si="124"/>
        <v>0.2857142857142857</v>
      </c>
      <c r="AK114" s="600">
        <v>2</v>
      </c>
      <c r="AL114" s="598">
        <f t="shared" si="125"/>
        <v>1</v>
      </c>
      <c r="AM114" s="599">
        <v>43571</v>
      </c>
      <c r="AN114" s="601">
        <v>38</v>
      </c>
      <c r="AO114" s="602">
        <f t="shared" si="101"/>
        <v>8.7137976105849707E-4</v>
      </c>
      <c r="AP114" s="601">
        <f t="shared" si="123"/>
        <v>43609</v>
      </c>
      <c r="AQ114" s="601">
        <v>65526</v>
      </c>
      <c r="AR114" s="598">
        <f t="shared" si="130"/>
        <v>0.66552208283734704</v>
      </c>
      <c r="AS114" s="599">
        <f t="shared" si="115"/>
        <v>43571</v>
      </c>
      <c r="AT114" s="599">
        <f t="shared" si="102"/>
        <v>38</v>
      </c>
      <c r="AU114" s="601">
        <f t="shared" si="116"/>
        <v>43609</v>
      </c>
      <c r="AV114" s="601">
        <v>17611</v>
      </c>
      <c r="AW114" s="598">
        <f t="shared" si="117"/>
        <v>0.4041908608937137</v>
      </c>
      <c r="AX114" s="601">
        <v>34</v>
      </c>
      <c r="AY114" s="598">
        <f t="shared" si="126"/>
        <v>0.89473684210526316</v>
      </c>
      <c r="AZ114" s="601">
        <f t="shared" si="140"/>
        <v>17645</v>
      </c>
      <c r="BA114" s="598">
        <f t="shared" si="104"/>
        <v>0.40461831273361004</v>
      </c>
      <c r="BB114" s="230"/>
      <c r="BC114" s="223" t="str">
        <f t="shared" si="131"/>
        <v/>
      </c>
      <c r="BD114" s="222"/>
      <c r="BE114" s="223" t="str">
        <f t="shared" si="132"/>
        <v/>
      </c>
      <c r="BF114" s="222" t="str">
        <f t="shared" si="137"/>
        <v/>
      </c>
      <c r="BG114" s="223"/>
      <c r="BH114" s="601">
        <v>115</v>
      </c>
      <c r="BI114" s="223" t="str">
        <f t="shared" si="133"/>
        <v/>
      </c>
      <c r="BJ114" s="222"/>
      <c r="BK114" s="223" t="str">
        <f t="shared" si="134"/>
        <v/>
      </c>
      <c r="BL114" s="600">
        <f t="shared" si="135"/>
        <v>115</v>
      </c>
      <c r="BM114" s="223" t="str">
        <f t="shared" si="127"/>
        <v/>
      </c>
      <c r="BN114" s="601">
        <v>45</v>
      </c>
      <c r="BO114" s="598">
        <f t="shared" si="136"/>
        <v>2.5502975347123833E-3</v>
      </c>
      <c r="BP114" s="601">
        <v>314</v>
      </c>
      <c r="BQ114" s="598">
        <f t="shared" si="119"/>
        <v>1.7795409464437518E-2</v>
      </c>
      <c r="BR114" s="601">
        <f t="shared" si="120"/>
        <v>359</v>
      </c>
      <c r="BS114" s="598">
        <f t="shared" si="121"/>
        <v>2.03457069991499E-2</v>
      </c>
      <c r="BT114" s="600">
        <v>3</v>
      </c>
      <c r="BU114" s="598">
        <f t="shared" si="128"/>
        <v>0.42857142857142855</v>
      </c>
      <c r="BV114" s="600">
        <v>1</v>
      </c>
      <c r="BW114" s="115">
        <f>BV114/U114</f>
        <v>0.5</v>
      </c>
      <c r="BX114" s="244" t="str">
        <f t="shared" si="83"/>
        <v/>
      </c>
    </row>
    <row r="115" spans="1:76" x14ac:dyDescent="0.2">
      <c r="A115" s="591" t="s">
        <v>567</v>
      </c>
      <c r="B115" s="591" t="s">
        <v>579</v>
      </c>
      <c r="C115" s="591" t="s">
        <v>585</v>
      </c>
      <c r="D115" s="591" t="s">
        <v>527</v>
      </c>
      <c r="E115" s="591" t="s">
        <v>504</v>
      </c>
      <c r="F115" s="591" t="s">
        <v>505</v>
      </c>
      <c r="G115" s="592" t="s">
        <v>314</v>
      </c>
      <c r="H115" s="592" t="s">
        <v>1110</v>
      </c>
      <c r="I115" s="591" t="s">
        <v>935</v>
      </c>
      <c r="J115" s="591" t="s">
        <v>936</v>
      </c>
      <c r="K115" s="614"/>
      <c r="L115" s="614"/>
      <c r="M115" s="289"/>
      <c r="N115" s="614"/>
      <c r="O115" s="614"/>
      <c r="P115" s="614"/>
      <c r="Q115" s="612"/>
      <c r="R115" s="612"/>
      <c r="S115" s="612"/>
      <c r="T115" s="147" t="s">
        <v>386</v>
      </c>
      <c r="U115" s="121">
        <v>2</v>
      </c>
      <c r="V115" s="600"/>
      <c r="W115" s="600">
        <v>7</v>
      </c>
      <c r="X115" s="123">
        <f t="shared" si="79"/>
        <v>3.5</v>
      </c>
      <c r="Y115" s="601">
        <f t="shared" si="139"/>
        <v>20884.5</v>
      </c>
      <c r="Z115" s="601">
        <f t="shared" si="81"/>
        <v>8763</v>
      </c>
      <c r="AA115" s="600">
        <v>2</v>
      </c>
      <c r="AB115" s="598">
        <f t="shared" si="138"/>
        <v>0.2857142857142857</v>
      </c>
      <c r="AC115" s="222"/>
      <c r="AD115" s="223"/>
      <c r="AE115" s="222"/>
      <c r="AF115" s="222"/>
      <c r="AG115" s="222"/>
      <c r="AH115" s="223"/>
      <c r="AI115" s="600">
        <v>2</v>
      </c>
      <c r="AJ115" s="598">
        <f t="shared" si="124"/>
        <v>0.2857142857142857</v>
      </c>
      <c r="AK115" s="600">
        <v>1</v>
      </c>
      <c r="AL115" s="598">
        <f t="shared" si="125"/>
        <v>0.5</v>
      </c>
      <c r="AM115" s="599">
        <v>41737</v>
      </c>
      <c r="AN115" s="601">
        <v>32</v>
      </c>
      <c r="AO115" s="602">
        <f t="shared" si="101"/>
        <v>7.6611841317723666E-4</v>
      </c>
      <c r="AP115" s="601">
        <f t="shared" si="123"/>
        <v>41769</v>
      </c>
      <c r="AQ115" s="601">
        <v>59349</v>
      </c>
      <c r="AR115" s="598">
        <f t="shared" si="130"/>
        <v>0.70378607895667999</v>
      </c>
      <c r="AS115" s="599">
        <f t="shared" si="115"/>
        <v>41737</v>
      </c>
      <c r="AT115" s="599">
        <f t="shared" si="102"/>
        <v>32</v>
      </c>
      <c r="AU115" s="601">
        <f t="shared" si="116"/>
        <v>41769</v>
      </c>
      <c r="AV115" s="601">
        <v>17495</v>
      </c>
      <c r="AW115" s="598">
        <f t="shared" si="117"/>
        <v>0.41917243692646811</v>
      </c>
      <c r="AX115" s="601">
        <v>31</v>
      </c>
      <c r="AY115" s="598">
        <f t="shared" si="126"/>
        <v>0.96875</v>
      </c>
      <c r="AZ115" s="601">
        <f t="shared" si="140"/>
        <v>17526</v>
      </c>
      <c r="BA115" s="598">
        <f t="shared" si="104"/>
        <v>0.41959347841700784</v>
      </c>
      <c r="BB115" s="230"/>
      <c r="BC115" s="223" t="str">
        <f t="shared" si="131"/>
        <v/>
      </c>
      <c r="BD115" s="222"/>
      <c r="BE115" s="223" t="str">
        <f t="shared" si="132"/>
        <v/>
      </c>
      <c r="BF115" s="222" t="str">
        <f t="shared" si="137"/>
        <v/>
      </c>
      <c r="BG115" s="223"/>
      <c r="BH115" s="601">
        <v>125</v>
      </c>
      <c r="BI115" s="223" t="str">
        <f t="shared" si="133"/>
        <v/>
      </c>
      <c r="BJ115" s="222"/>
      <c r="BK115" s="223" t="str">
        <f t="shared" si="134"/>
        <v/>
      </c>
      <c r="BL115" s="600">
        <f t="shared" si="135"/>
        <v>125</v>
      </c>
      <c r="BM115" s="223" t="str">
        <f t="shared" si="127"/>
        <v/>
      </c>
      <c r="BN115" s="601">
        <v>22</v>
      </c>
      <c r="BO115" s="598">
        <f t="shared" si="136"/>
        <v>1.2552778728745864E-3</v>
      </c>
      <c r="BP115" s="601">
        <v>624</v>
      </c>
      <c r="BQ115" s="598">
        <f t="shared" si="119"/>
        <v>3.560424512153372E-2</v>
      </c>
      <c r="BR115" s="601">
        <f t="shared" si="120"/>
        <v>646</v>
      </c>
      <c r="BS115" s="598">
        <f t="shared" si="121"/>
        <v>3.6859522994408304E-2</v>
      </c>
      <c r="BT115" s="600">
        <v>3</v>
      </c>
      <c r="BU115" s="598">
        <f t="shared" si="128"/>
        <v>0.42857142857142855</v>
      </c>
      <c r="BV115" s="600">
        <v>2</v>
      </c>
      <c r="BW115" s="598">
        <f>BV115/U115</f>
        <v>1</v>
      </c>
      <c r="BX115" s="244" t="str">
        <f t="shared" si="83"/>
        <v/>
      </c>
    </row>
    <row r="116" spans="1:76" x14ac:dyDescent="0.2">
      <c r="A116" s="591" t="s">
        <v>567</v>
      </c>
      <c r="B116" s="591" t="s">
        <v>579</v>
      </c>
      <c r="C116" s="591" t="s">
        <v>586</v>
      </c>
      <c r="D116" s="591" t="s">
        <v>527</v>
      </c>
      <c r="E116" s="591" t="s">
        <v>504</v>
      </c>
      <c r="F116" s="591" t="s">
        <v>505</v>
      </c>
      <c r="G116" s="592" t="s">
        <v>314</v>
      </c>
      <c r="H116" s="592" t="s">
        <v>1110</v>
      </c>
      <c r="I116" s="591" t="s">
        <v>935</v>
      </c>
      <c r="J116" s="591" t="s">
        <v>936</v>
      </c>
      <c r="K116" s="614" t="s">
        <v>449</v>
      </c>
      <c r="L116" s="614" t="s">
        <v>461</v>
      </c>
      <c r="M116" s="289" t="s">
        <v>918</v>
      </c>
      <c r="N116" s="614" t="s">
        <v>451</v>
      </c>
      <c r="O116" s="614" t="s">
        <v>438</v>
      </c>
      <c r="P116" s="614" t="s">
        <v>438</v>
      </c>
      <c r="Q116" s="612">
        <v>241607</v>
      </c>
      <c r="R116" s="612">
        <v>2971</v>
      </c>
      <c r="S116" s="612">
        <v>248</v>
      </c>
      <c r="T116" s="147" t="s">
        <v>386</v>
      </c>
      <c r="U116" s="121">
        <v>2</v>
      </c>
      <c r="V116" s="600"/>
      <c r="W116" s="600">
        <v>8</v>
      </c>
      <c r="X116" s="123">
        <f t="shared" si="79"/>
        <v>4</v>
      </c>
      <c r="Y116" s="601">
        <f t="shared" si="139"/>
        <v>19655</v>
      </c>
      <c r="Z116" s="601">
        <f t="shared" si="81"/>
        <v>8561.5</v>
      </c>
      <c r="AA116" s="600">
        <v>0</v>
      </c>
      <c r="AB116" s="598">
        <f t="shared" si="138"/>
        <v>0</v>
      </c>
      <c r="AC116" s="222"/>
      <c r="AD116" s="223"/>
      <c r="AE116" s="222"/>
      <c r="AF116" s="222"/>
      <c r="AG116" s="222"/>
      <c r="AH116" s="223"/>
      <c r="AI116" s="600">
        <v>3</v>
      </c>
      <c r="AJ116" s="598">
        <f t="shared" si="124"/>
        <v>0.375</v>
      </c>
      <c r="AK116" s="600">
        <v>2</v>
      </c>
      <c r="AL116" s="598">
        <f t="shared" si="125"/>
        <v>1</v>
      </c>
      <c r="AM116" s="599">
        <v>39275</v>
      </c>
      <c r="AN116" s="601">
        <v>35</v>
      </c>
      <c r="AO116" s="602">
        <f t="shared" si="101"/>
        <v>8.9035868735690669E-4</v>
      </c>
      <c r="AP116" s="601">
        <f t="shared" si="123"/>
        <v>39310</v>
      </c>
      <c r="AQ116" s="601">
        <v>55455</v>
      </c>
      <c r="AR116" s="598">
        <f t="shared" si="130"/>
        <v>0.7088630421062122</v>
      </c>
      <c r="AS116" s="599">
        <f t="shared" si="115"/>
        <v>39275</v>
      </c>
      <c r="AT116" s="599">
        <f t="shared" si="102"/>
        <v>35</v>
      </c>
      <c r="AU116" s="601">
        <f t="shared" si="116"/>
        <v>39310</v>
      </c>
      <c r="AV116" s="601">
        <v>17094</v>
      </c>
      <c r="AW116" s="598">
        <f t="shared" si="117"/>
        <v>0.43523870146403565</v>
      </c>
      <c r="AX116" s="601">
        <v>29</v>
      </c>
      <c r="AY116" s="598">
        <f t="shared" si="126"/>
        <v>0.82857142857142863</v>
      </c>
      <c r="AZ116" s="601">
        <f t="shared" si="140"/>
        <v>17123</v>
      </c>
      <c r="BA116" s="598">
        <f t="shared" si="104"/>
        <v>0.43558890867463751</v>
      </c>
      <c r="BB116" s="230"/>
      <c r="BC116" s="223" t="str">
        <f t="shared" si="131"/>
        <v/>
      </c>
      <c r="BD116" s="222"/>
      <c r="BE116" s="223" t="str">
        <f t="shared" si="132"/>
        <v/>
      </c>
      <c r="BF116" s="222" t="str">
        <f t="shared" si="137"/>
        <v/>
      </c>
      <c r="BG116" s="223"/>
      <c r="BH116" s="601">
        <v>136</v>
      </c>
      <c r="BI116" s="223" t="str">
        <f t="shared" si="133"/>
        <v/>
      </c>
      <c r="BJ116" s="222"/>
      <c r="BK116" s="223" t="str">
        <f t="shared" si="134"/>
        <v/>
      </c>
      <c r="BL116" s="600">
        <f t="shared" si="135"/>
        <v>136</v>
      </c>
      <c r="BM116" s="223" t="str">
        <f t="shared" si="127"/>
        <v/>
      </c>
      <c r="BN116" s="601">
        <v>35</v>
      </c>
      <c r="BO116" s="598">
        <f t="shared" si="136"/>
        <v>2.0440343397769081E-3</v>
      </c>
      <c r="BP116" s="601">
        <v>851</v>
      </c>
      <c r="BQ116" s="598">
        <f t="shared" si="119"/>
        <v>4.9699234947147113E-2</v>
      </c>
      <c r="BR116" s="601">
        <f t="shared" si="120"/>
        <v>886</v>
      </c>
      <c r="BS116" s="598">
        <f t="shared" si="121"/>
        <v>5.1743269286924021E-2</v>
      </c>
      <c r="BT116" s="600">
        <v>4</v>
      </c>
      <c r="BU116" s="598">
        <f t="shared" si="128"/>
        <v>0.5</v>
      </c>
      <c r="BV116" s="600">
        <v>0</v>
      </c>
      <c r="BW116" s="219"/>
      <c r="BX116" s="244" t="str">
        <f t="shared" si="83"/>
        <v/>
      </c>
    </row>
    <row r="117" spans="1:76" s="469" customFormat="1" ht="13.5" thickBot="1" x14ac:dyDescent="0.25">
      <c r="A117" s="593" t="s">
        <v>567</v>
      </c>
      <c r="B117" s="593" t="s">
        <v>579</v>
      </c>
      <c r="C117" s="593" t="s">
        <v>502</v>
      </c>
      <c r="D117" s="593" t="s">
        <v>509</v>
      </c>
      <c r="E117" s="593" t="s">
        <v>504</v>
      </c>
      <c r="F117" s="593" t="s">
        <v>505</v>
      </c>
      <c r="G117" s="620" t="s">
        <v>314</v>
      </c>
      <c r="H117" s="593" t="s">
        <v>1110</v>
      </c>
      <c r="I117" s="593" t="s">
        <v>935</v>
      </c>
      <c r="J117" s="593" t="s">
        <v>936</v>
      </c>
      <c r="K117" s="615"/>
      <c r="L117" s="755"/>
      <c r="M117" s="755"/>
      <c r="N117" s="615"/>
      <c r="O117" s="615"/>
      <c r="P117" s="615"/>
      <c r="Q117" s="815"/>
      <c r="R117" s="815"/>
      <c r="S117" s="815"/>
      <c r="T117" s="6" t="s">
        <v>386</v>
      </c>
      <c r="U117" s="604">
        <v>1</v>
      </c>
      <c r="V117" s="605"/>
      <c r="W117" s="605">
        <v>12</v>
      </c>
      <c r="X117" s="606">
        <f t="shared" si="79"/>
        <v>12</v>
      </c>
      <c r="Y117" s="607">
        <f t="shared" si="139"/>
        <v>241342</v>
      </c>
      <c r="Z117" s="607">
        <f t="shared" si="81"/>
        <v>103467</v>
      </c>
      <c r="AA117" s="605">
        <v>0</v>
      </c>
      <c r="AB117" s="608">
        <f t="shared" si="138"/>
        <v>0</v>
      </c>
      <c r="AC117" s="605">
        <v>3</v>
      </c>
      <c r="AD117" s="608" t="s">
        <v>310</v>
      </c>
      <c r="AE117" s="224"/>
      <c r="AF117" s="224"/>
      <c r="AG117" s="224"/>
      <c r="AH117" s="225"/>
      <c r="AI117" s="224"/>
      <c r="AJ117" s="225"/>
      <c r="AK117" s="224"/>
      <c r="AL117" s="225"/>
      <c r="AM117" s="596">
        <v>241046</v>
      </c>
      <c r="AN117" s="607">
        <v>296</v>
      </c>
      <c r="AO117" s="609">
        <f t="shared" si="101"/>
        <v>1.2264752923237562E-3</v>
      </c>
      <c r="AP117" s="607">
        <f t="shared" si="123"/>
        <v>241342</v>
      </c>
      <c r="AQ117" s="607">
        <v>341472</v>
      </c>
      <c r="AR117" s="608">
        <f t="shared" si="130"/>
        <v>0.70676951550932432</v>
      </c>
      <c r="AS117" s="596">
        <f t="shared" si="115"/>
        <v>241046</v>
      </c>
      <c r="AT117" s="596">
        <f t="shared" si="102"/>
        <v>296</v>
      </c>
      <c r="AU117" s="607">
        <f t="shared" si="116"/>
        <v>241342</v>
      </c>
      <c r="AV117" s="607">
        <v>103207</v>
      </c>
      <c r="AW117" s="608">
        <f t="shared" si="117"/>
        <v>0.42816308920289076</v>
      </c>
      <c r="AX117" s="607">
        <v>260</v>
      </c>
      <c r="AY117" s="608">
        <f t="shared" si="126"/>
        <v>0.8783783783783784</v>
      </c>
      <c r="AZ117" s="607">
        <f t="shared" si="140"/>
        <v>103467</v>
      </c>
      <c r="BA117" s="608">
        <f t="shared" ref="BA117:BA148" si="141">IF(AZ117="","",AZ117/AU117)</f>
        <v>0.42871526713129088</v>
      </c>
      <c r="BB117" s="611"/>
      <c r="BC117" s="225" t="str">
        <f t="shared" si="131"/>
        <v/>
      </c>
      <c r="BD117" s="224"/>
      <c r="BE117" s="225" t="str">
        <f t="shared" si="132"/>
        <v/>
      </c>
      <c r="BF117" s="224" t="str">
        <f t="shared" si="137"/>
        <v/>
      </c>
      <c r="BG117" s="225"/>
      <c r="BH117" s="607">
        <v>880</v>
      </c>
      <c r="BI117" s="225" t="str">
        <f t="shared" si="133"/>
        <v/>
      </c>
      <c r="BJ117" s="224"/>
      <c r="BK117" s="225" t="str">
        <f t="shared" si="134"/>
        <v/>
      </c>
      <c r="BL117" s="605">
        <f t="shared" si="135"/>
        <v>880</v>
      </c>
      <c r="BM117" s="225" t="str">
        <f t="shared" si="127"/>
        <v/>
      </c>
      <c r="BN117" s="607">
        <v>201</v>
      </c>
      <c r="BO117" s="608">
        <f t="shared" si="136"/>
        <v>1.9426483806431036E-3</v>
      </c>
      <c r="BP117" s="607">
        <v>1364</v>
      </c>
      <c r="BQ117" s="608">
        <f t="shared" si="119"/>
        <v>1.3182947219886533E-2</v>
      </c>
      <c r="BR117" s="607">
        <f t="shared" si="120"/>
        <v>1565</v>
      </c>
      <c r="BS117" s="608">
        <f t="shared" si="121"/>
        <v>1.5125595600529637E-2</v>
      </c>
      <c r="BT117" s="605">
        <v>1</v>
      </c>
      <c r="BU117" s="608">
        <f t="shared" si="128"/>
        <v>8.3333333333333329E-2</v>
      </c>
      <c r="BV117" s="605">
        <v>1</v>
      </c>
      <c r="BW117" s="608">
        <f t="shared" ref="BW117:BW122" si="142">BV117/U117</f>
        <v>1</v>
      </c>
      <c r="BX117" s="257" t="str">
        <f t="shared" si="83"/>
        <v/>
      </c>
    </row>
    <row r="118" spans="1:76" x14ac:dyDescent="0.2">
      <c r="A118" s="12" t="s">
        <v>587</v>
      </c>
      <c r="B118" s="12" t="s">
        <v>595</v>
      </c>
      <c r="C118" s="12" t="s">
        <v>502</v>
      </c>
      <c r="D118" s="12" t="s">
        <v>507</v>
      </c>
      <c r="E118" s="12" t="s">
        <v>504</v>
      </c>
      <c r="F118" s="12" t="s">
        <v>505</v>
      </c>
      <c r="G118" s="12" t="s">
        <v>317</v>
      </c>
      <c r="H118" s="12" t="s">
        <v>1112</v>
      </c>
      <c r="I118" s="12" t="s">
        <v>934</v>
      </c>
      <c r="J118" s="12"/>
      <c r="K118" s="296"/>
      <c r="L118" s="296"/>
      <c r="M118" s="297"/>
      <c r="N118" s="296"/>
      <c r="O118" s="296"/>
      <c r="P118" s="296"/>
      <c r="Q118" s="272"/>
      <c r="R118" s="272"/>
      <c r="S118" s="272"/>
      <c r="T118" s="75" t="s">
        <v>386</v>
      </c>
      <c r="U118" s="41">
        <v>6</v>
      </c>
      <c r="V118" s="597"/>
      <c r="W118" s="42">
        <v>8</v>
      </c>
      <c r="X118" s="43">
        <f t="shared" si="79"/>
        <v>1.3333333333333333</v>
      </c>
      <c r="Y118" s="44">
        <f t="shared" si="139"/>
        <v>138</v>
      </c>
      <c r="Z118" s="44">
        <f t="shared" si="81"/>
        <v>80</v>
      </c>
      <c r="AA118" s="228"/>
      <c r="AB118" s="229"/>
      <c r="AC118" s="228"/>
      <c r="AD118" s="229"/>
      <c r="AE118" s="228"/>
      <c r="AF118" s="229"/>
      <c r="AG118" s="228"/>
      <c r="AH118" s="229"/>
      <c r="AI118" s="42">
        <v>4</v>
      </c>
      <c r="AJ118" s="45">
        <f>AI118/W118</f>
        <v>0.5</v>
      </c>
      <c r="AK118" s="42">
        <v>3</v>
      </c>
      <c r="AL118" s="45">
        <f>AK118/U118</f>
        <v>0.5</v>
      </c>
      <c r="AM118" s="40">
        <v>823</v>
      </c>
      <c r="AN118" s="44">
        <v>5</v>
      </c>
      <c r="AO118" s="63">
        <f t="shared" si="101"/>
        <v>6.038647342995169E-3</v>
      </c>
      <c r="AP118" s="44">
        <f t="shared" si="123"/>
        <v>828</v>
      </c>
      <c r="AQ118" s="170">
        <v>1160</v>
      </c>
      <c r="AR118" s="45">
        <f t="shared" si="130"/>
        <v>0.71379310344827585</v>
      </c>
      <c r="AS118" s="40">
        <f t="shared" si="115"/>
        <v>823</v>
      </c>
      <c r="AT118" s="40">
        <f t="shared" si="102"/>
        <v>5</v>
      </c>
      <c r="AU118" s="44">
        <f t="shared" si="116"/>
        <v>828</v>
      </c>
      <c r="AV118" s="44">
        <v>476</v>
      </c>
      <c r="AW118" s="45">
        <f t="shared" si="117"/>
        <v>0.57837181044957475</v>
      </c>
      <c r="AX118" s="44">
        <v>4</v>
      </c>
      <c r="AY118" s="45">
        <f t="shared" si="126"/>
        <v>0.8</v>
      </c>
      <c r="AZ118" s="44">
        <f t="shared" si="140"/>
        <v>480</v>
      </c>
      <c r="BA118" s="45">
        <f t="shared" si="141"/>
        <v>0.57971014492753625</v>
      </c>
      <c r="BB118" s="231"/>
      <c r="BC118" s="229" t="str">
        <f t="shared" si="131"/>
        <v/>
      </c>
      <c r="BD118" s="228"/>
      <c r="BE118" s="229"/>
      <c r="BF118" s="228" t="str">
        <f t="shared" si="137"/>
        <v/>
      </c>
      <c r="BG118" s="229"/>
      <c r="BH118" s="220"/>
      <c r="BI118" s="229" t="str">
        <f t="shared" si="133"/>
        <v/>
      </c>
      <c r="BJ118" s="220"/>
      <c r="BK118" s="229" t="str">
        <f t="shared" si="134"/>
        <v/>
      </c>
      <c r="BL118" s="220"/>
      <c r="BM118" s="229" t="str">
        <f t="shared" si="127"/>
        <v/>
      </c>
      <c r="BN118" s="44">
        <v>1</v>
      </c>
      <c r="BO118" s="45">
        <f t="shared" si="136"/>
        <v>2.0833333333333333E-3</v>
      </c>
      <c r="BP118" s="44">
        <v>5</v>
      </c>
      <c r="BQ118" s="45">
        <f t="shared" si="119"/>
        <v>1.0416666666666666E-2</v>
      </c>
      <c r="BR118" s="44">
        <f t="shared" si="120"/>
        <v>6</v>
      </c>
      <c r="BS118" s="45">
        <f t="shared" si="121"/>
        <v>1.2500000000000001E-2</v>
      </c>
      <c r="BT118" s="42">
        <v>3</v>
      </c>
      <c r="BU118" s="45">
        <f t="shared" si="128"/>
        <v>0.375</v>
      </c>
      <c r="BV118" s="42">
        <v>2</v>
      </c>
      <c r="BW118" s="45">
        <f t="shared" si="142"/>
        <v>0.33333333333333331</v>
      </c>
      <c r="BX118" s="259" t="str">
        <f t="shared" si="83"/>
        <v/>
      </c>
    </row>
    <row r="119" spans="1:76" x14ac:dyDescent="0.2">
      <c r="A119" s="10" t="s">
        <v>587</v>
      </c>
      <c r="B119" s="10" t="s">
        <v>596</v>
      </c>
      <c r="C119" s="10" t="s">
        <v>502</v>
      </c>
      <c r="D119" s="10" t="s">
        <v>507</v>
      </c>
      <c r="E119" s="10" t="s">
        <v>504</v>
      </c>
      <c r="F119" s="10" t="s">
        <v>505</v>
      </c>
      <c r="G119" s="10" t="s">
        <v>317</v>
      </c>
      <c r="H119" s="12" t="s">
        <v>1112</v>
      </c>
      <c r="I119" s="10" t="s">
        <v>934</v>
      </c>
      <c r="J119" s="10"/>
      <c r="K119" s="288"/>
      <c r="L119" s="288"/>
      <c r="M119" s="289"/>
      <c r="N119" s="288"/>
      <c r="O119" s="288"/>
      <c r="P119" s="288"/>
      <c r="Q119" s="268"/>
      <c r="R119" s="268"/>
      <c r="S119" s="268"/>
      <c r="T119" s="65" t="s">
        <v>510</v>
      </c>
      <c r="U119" s="32">
        <v>6</v>
      </c>
      <c r="V119" s="33">
        <v>6</v>
      </c>
      <c r="W119" s="33">
        <v>6</v>
      </c>
      <c r="X119" s="34">
        <f t="shared" si="79"/>
        <v>1</v>
      </c>
      <c r="Y119" s="35">
        <f t="shared" si="139"/>
        <v>253.16666666666666</v>
      </c>
      <c r="Z119" s="230" t="str">
        <f t="shared" si="81"/>
        <v/>
      </c>
      <c r="AA119" s="222"/>
      <c r="AB119" s="223"/>
      <c r="AC119" s="222"/>
      <c r="AD119" s="223"/>
      <c r="AE119" s="222"/>
      <c r="AF119" s="223"/>
      <c r="AG119" s="222"/>
      <c r="AH119" s="223"/>
      <c r="AI119" s="33">
        <v>4</v>
      </c>
      <c r="AJ119" s="36">
        <f>AI119/W119</f>
        <v>0.66666666666666663</v>
      </c>
      <c r="AK119" s="33">
        <v>4</v>
      </c>
      <c r="AL119" s="36">
        <f>AK119/U119</f>
        <v>0.66666666666666663</v>
      </c>
      <c r="AM119" s="31">
        <v>1516</v>
      </c>
      <c r="AN119" s="35">
        <v>3</v>
      </c>
      <c r="AO119" s="37">
        <f t="shared" si="101"/>
        <v>1.9749835418038184E-3</v>
      </c>
      <c r="AP119" s="35">
        <f t="shared" si="123"/>
        <v>1519</v>
      </c>
      <c r="AQ119" s="169">
        <v>2090</v>
      </c>
      <c r="AR119" s="36">
        <f t="shared" si="130"/>
        <v>0.72679425837320577</v>
      </c>
      <c r="AS119" s="210" t="str">
        <f t="shared" si="115"/>
        <v/>
      </c>
      <c r="AT119" s="210" t="str">
        <f t="shared" si="102"/>
        <v/>
      </c>
      <c r="AU119" s="230" t="str">
        <f t="shared" si="116"/>
        <v/>
      </c>
      <c r="AV119" s="230"/>
      <c r="AW119" s="223" t="str">
        <f t="shared" si="117"/>
        <v/>
      </c>
      <c r="AX119" s="230"/>
      <c r="AY119" s="223" t="str">
        <f t="shared" si="126"/>
        <v/>
      </c>
      <c r="AZ119" s="230" t="str">
        <f t="shared" si="140"/>
        <v/>
      </c>
      <c r="BA119" s="223" t="str">
        <f t="shared" si="141"/>
        <v/>
      </c>
      <c r="BB119" s="230"/>
      <c r="BC119" s="223" t="str">
        <f t="shared" si="131"/>
        <v/>
      </c>
      <c r="BD119" s="222"/>
      <c r="BE119" s="223" t="str">
        <f t="shared" ref="BE119:BE125" si="143">IF(BD119="","",BD119/AX119)</f>
        <v/>
      </c>
      <c r="BF119" s="222" t="str">
        <f t="shared" si="137"/>
        <v/>
      </c>
      <c r="BG119" s="223" t="str">
        <f t="shared" ref="BG119:BG125" si="144">IF(AZ119="","",BF119/AZ119)</f>
        <v/>
      </c>
      <c r="BH119" s="230"/>
      <c r="BI119" s="223" t="str">
        <f t="shared" si="133"/>
        <v/>
      </c>
      <c r="BJ119" s="222"/>
      <c r="BK119" s="223" t="str">
        <f t="shared" si="134"/>
        <v/>
      </c>
      <c r="BL119" s="222" t="str">
        <f t="shared" ref="BL119:BL125" si="145">IF(BH119="","",BH119+BJ119)</f>
        <v/>
      </c>
      <c r="BM119" s="223" t="str">
        <f t="shared" si="127"/>
        <v/>
      </c>
      <c r="BN119" s="230"/>
      <c r="BO119" s="223" t="str">
        <f t="shared" si="136"/>
        <v/>
      </c>
      <c r="BP119" s="230"/>
      <c r="BQ119" s="223" t="str">
        <f t="shared" si="119"/>
        <v/>
      </c>
      <c r="BR119" s="230" t="str">
        <f t="shared" si="120"/>
        <v/>
      </c>
      <c r="BS119" s="223" t="str">
        <f t="shared" si="121"/>
        <v/>
      </c>
      <c r="BT119" s="33">
        <v>3</v>
      </c>
      <c r="BU119" s="36">
        <f t="shared" si="128"/>
        <v>0.5</v>
      </c>
      <c r="BV119" s="33">
        <v>3</v>
      </c>
      <c r="BW119" s="36">
        <f t="shared" si="142"/>
        <v>0.5</v>
      </c>
      <c r="BX119" s="244" t="str">
        <f t="shared" si="83"/>
        <v/>
      </c>
    </row>
    <row r="120" spans="1:76" x14ac:dyDescent="0.2">
      <c r="A120" s="12" t="s">
        <v>587</v>
      </c>
      <c r="B120" s="12" t="s">
        <v>597</v>
      </c>
      <c r="C120" s="12" t="s">
        <v>598</v>
      </c>
      <c r="D120" s="12" t="s">
        <v>515</v>
      </c>
      <c r="E120" s="12" t="s">
        <v>504</v>
      </c>
      <c r="F120" s="12" t="s">
        <v>505</v>
      </c>
      <c r="G120" s="12" t="s">
        <v>317</v>
      </c>
      <c r="H120" s="12" t="s">
        <v>1112</v>
      </c>
      <c r="I120" s="10" t="s">
        <v>934</v>
      </c>
      <c r="J120" s="12"/>
      <c r="K120" s="296"/>
      <c r="L120" s="296"/>
      <c r="M120" s="297"/>
      <c r="N120" s="296"/>
      <c r="O120" s="296"/>
      <c r="P120" s="296"/>
      <c r="Q120" s="272"/>
      <c r="R120" s="272"/>
      <c r="S120" s="272"/>
      <c r="T120" s="11" t="s">
        <v>386</v>
      </c>
      <c r="U120" s="41">
        <v>4</v>
      </c>
      <c r="V120" s="600"/>
      <c r="W120" s="42">
        <v>6</v>
      </c>
      <c r="X120" s="43">
        <f t="shared" si="79"/>
        <v>1.5</v>
      </c>
      <c r="Y120" s="44">
        <f t="shared" si="139"/>
        <v>925.5</v>
      </c>
      <c r="Z120" s="44">
        <f t="shared" si="81"/>
        <v>556.75</v>
      </c>
      <c r="AA120" s="42">
        <v>3</v>
      </c>
      <c r="AB120" s="45">
        <f t="shared" ref="AB120:AB127" si="146">AA120/W120</f>
        <v>0.5</v>
      </c>
      <c r="AC120" s="228"/>
      <c r="AD120" s="229"/>
      <c r="AE120" s="42">
        <v>3</v>
      </c>
      <c r="AF120" s="45">
        <f t="shared" ref="AF120:AF127" si="147">AE120/U120</f>
        <v>0.75</v>
      </c>
      <c r="AG120" s="42">
        <f t="shared" ref="AG120:AG127" si="148">AE120</f>
        <v>3</v>
      </c>
      <c r="AH120" s="228"/>
      <c r="AI120" s="228"/>
      <c r="AJ120" s="228"/>
      <c r="AK120" s="228"/>
      <c r="AL120" s="228"/>
      <c r="AM120" s="40">
        <v>3694</v>
      </c>
      <c r="AN120" s="44">
        <v>8</v>
      </c>
      <c r="AO120" s="63">
        <f t="shared" si="101"/>
        <v>2.1609940572663426E-3</v>
      </c>
      <c r="AP120" s="44">
        <f t="shared" si="123"/>
        <v>3702</v>
      </c>
      <c r="AQ120" s="776">
        <v>5001</v>
      </c>
      <c r="AR120" s="45">
        <f t="shared" si="130"/>
        <v>0.74025194961007801</v>
      </c>
      <c r="AS120" s="40">
        <f t="shared" si="115"/>
        <v>3694</v>
      </c>
      <c r="AT120" s="40">
        <f t="shared" si="102"/>
        <v>8</v>
      </c>
      <c r="AU120" s="44">
        <f t="shared" si="116"/>
        <v>3702</v>
      </c>
      <c r="AV120" s="44">
        <v>2220</v>
      </c>
      <c r="AW120" s="45">
        <f t="shared" si="117"/>
        <v>0.60097455332972383</v>
      </c>
      <c r="AX120" s="44">
        <v>7</v>
      </c>
      <c r="AY120" s="45">
        <f t="shared" si="126"/>
        <v>0.875</v>
      </c>
      <c r="AZ120" s="44">
        <f t="shared" si="140"/>
        <v>2227</v>
      </c>
      <c r="BA120" s="45">
        <f t="shared" si="141"/>
        <v>0.60156672069151806</v>
      </c>
      <c r="BB120" s="44">
        <v>26</v>
      </c>
      <c r="BC120" s="45">
        <f t="shared" si="131"/>
        <v>1.1711711711711712E-2</v>
      </c>
      <c r="BD120" s="42">
        <v>1</v>
      </c>
      <c r="BE120" s="36">
        <f t="shared" si="143"/>
        <v>0.14285714285714285</v>
      </c>
      <c r="BF120" s="42">
        <f t="shared" si="137"/>
        <v>27</v>
      </c>
      <c r="BG120" s="45">
        <f t="shared" si="144"/>
        <v>1.2123933542882801E-2</v>
      </c>
      <c r="BH120" s="44">
        <v>26</v>
      </c>
      <c r="BI120" s="45">
        <f t="shared" si="133"/>
        <v>1</v>
      </c>
      <c r="BJ120" s="42">
        <v>1</v>
      </c>
      <c r="BK120" s="45">
        <f t="shared" si="134"/>
        <v>1</v>
      </c>
      <c r="BL120" s="42">
        <f t="shared" si="145"/>
        <v>27</v>
      </c>
      <c r="BM120" s="45">
        <f t="shared" si="127"/>
        <v>1</v>
      </c>
      <c r="BN120" s="44">
        <v>2</v>
      </c>
      <c r="BO120" s="45">
        <f t="shared" si="136"/>
        <v>8.9806915132465196E-4</v>
      </c>
      <c r="BP120" s="44">
        <v>33</v>
      </c>
      <c r="BQ120" s="45">
        <f t="shared" si="119"/>
        <v>1.4818140996856757E-2</v>
      </c>
      <c r="BR120" s="44">
        <f t="shared" si="120"/>
        <v>35</v>
      </c>
      <c r="BS120" s="45">
        <f t="shared" si="121"/>
        <v>1.5716210148181409E-2</v>
      </c>
      <c r="BT120" s="42">
        <v>1</v>
      </c>
      <c r="BU120" s="45">
        <f t="shared" si="128"/>
        <v>0.16666666666666666</v>
      </c>
      <c r="BV120" s="42">
        <v>1</v>
      </c>
      <c r="BW120" s="45">
        <f t="shared" si="142"/>
        <v>0.25</v>
      </c>
      <c r="BX120" s="259" t="str">
        <f t="shared" si="83"/>
        <v/>
      </c>
    </row>
    <row r="121" spans="1:76" x14ac:dyDescent="0.2">
      <c r="A121" s="10" t="s">
        <v>587</v>
      </c>
      <c r="B121" s="10" t="s">
        <v>597</v>
      </c>
      <c r="C121" s="10" t="s">
        <v>599</v>
      </c>
      <c r="D121" s="10" t="s">
        <v>515</v>
      </c>
      <c r="E121" s="10" t="s">
        <v>504</v>
      </c>
      <c r="F121" s="10" t="s">
        <v>505</v>
      </c>
      <c r="G121" s="10" t="s">
        <v>317</v>
      </c>
      <c r="H121" s="12" t="s">
        <v>1112</v>
      </c>
      <c r="I121" s="10" t="s">
        <v>934</v>
      </c>
      <c r="J121" s="10"/>
      <c r="K121" s="288"/>
      <c r="L121" s="288"/>
      <c r="M121" s="289"/>
      <c r="N121" s="288"/>
      <c r="O121" s="288"/>
      <c r="P121" s="288"/>
      <c r="Q121" s="268"/>
      <c r="R121" s="268"/>
      <c r="S121" s="268"/>
      <c r="T121" s="65" t="s">
        <v>510</v>
      </c>
      <c r="U121" s="32">
        <v>3</v>
      </c>
      <c r="V121" s="33">
        <v>3</v>
      </c>
      <c r="W121" s="33">
        <v>3</v>
      </c>
      <c r="X121" s="34">
        <f t="shared" si="79"/>
        <v>1</v>
      </c>
      <c r="Y121" s="35">
        <f t="shared" si="139"/>
        <v>905.33333333333337</v>
      </c>
      <c r="Z121" s="35" t="str">
        <f t="shared" si="81"/>
        <v/>
      </c>
      <c r="AA121" s="33">
        <v>2</v>
      </c>
      <c r="AB121" s="36">
        <f t="shared" si="146"/>
        <v>0.66666666666666663</v>
      </c>
      <c r="AC121" s="222"/>
      <c r="AD121" s="223"/>
      <c r="AE121" s="33">
        <v>2</v>
      </c>
      <c r="AF121" s="36">
        <f t="shared" si="147"/>
        <v>0.66666666666666663</v>
      </c>
      <c r="AG121" s="33">
        <f t="shared" si="148"/>
        <v>2</v>
      </c>
      <c r="AH121" s="222"/>
      <c r="AI121" s="222"/>
      <c r="AJ121" s="222"/>
      <c r="AK121" s="222"/>
      <c r="AL121" s="222"/>
      <c r="AM121" s="31">
        <v>2706</v>
      </c>
      <c r="AN121" s="35">
        <v>10</v>
      </c>
      <c r="AO121" s="37">
        <f t="shared" si="101"/>
        <v>3.6818851251840942E-3</v>
      </c>
      <c r="AP121" s="35">
        <f t="shared" si="123"/>
        <v>2716</v>
      </c>
      <c r="AQ121" s="163">
        <v>4113</v>
      </c>
      <c r="AR121" s="36">
        <f t="shared" si="130"/>
        <v>0.66034524677850714</v>
      </c>
      <c r="AS121" s="210" t="str">
        <f t="shared" si="115"/>
        <v/>
      </c>
      <c r="AT121" s="210" t="str">
        <f t="shared" si="102"/>
        <v/>
      </c>
      <c r="AU121" s="230" t="str">
        <f t="shared" ref="AU121:AU152" si="149">IF(AS121="","",IF(AS121=0,"",AS121+AT121))</f>
        <v/>
      </c>
      <c r="AV121" s="230"/>
      <c r="AW121" s="223" t="str">
        <f t="shared" ref="AW121:AW152" si="150">IF(AS121="","",AV121/AS121)</f>
        <v/>
      </c>
      <c r="AX121" s="230"/>
      <c r="AY121" s="223" t="str">
        <f t="shared" si="126"/>
        <v/>
      </c>
      <c r="AZ121" s="230" t="str">
        <f t="shared" si="140"/>
        <v/>
      </c>
      <c r="BA121" s="223" t="str">
        <f t="shared" si="141"/>
        <v/>
      </c>
      <c r="BB121" s="230"/>
      <c r="BC121" s="223" t="str">
        <f t="shared" si="131"/>
        <v/>
      </c>
      <c r="BD121" s="222"/>
      <c r="BE121" s="223" t="str">
        <f t="shared" si="143"/>
        <v/>
      </c>
      <c r="BF121" s="222" t="str">
        <f t="shared" si="137"/>
        <v/>
      </c>
      <c r="BG121" s="223" t="str">
        <f t="shared" si="144"/>
        <v/>
      </c>
      <c r="BH121" s="230"/>
      <c r="BI121" s="223" t="str">
        <f t="shared" si="133"/>
        <v/>
      </c>
      <c r="BJ121" s="222"/>
      <c r="BK121" s="223" t="str">
        <f t="shared" si="134"/>
        <v/>
      </c>
      <c r="BL121" s="222" t="str">
        <f t="shared" si="145"/>
        <v/>
      </c>
      <c r="BM121" s="223" t="str">
        <f t="shared" si="127"/>
        <v/>
      </c>
      <c r="BN121" s="230"/>
      <c r="BO121" s="223" t="str">
        <f t="shared" si="136"/>
        <v/>
      </c>
      <c r="BP121" s="230"/>
      <c r="BQ121" s="223" t="str">
        <f t="shared" si="119"/>
        <v/>
      </c>
      <c r="BR121" s="230" t="str">
        <f t="shared" si="120"/>
        <v/>
      </c>
      <c r="BS121" s="223" t="str">
        <f t="shared" si="121"/>
        <v/>
      </c>
      <c r="BT121" s="33">
        <v>1</v>
      </c>
      <c r="BU121" s="36">
        <f t="shared" si="128"/>
        <v>0.33333333333333331</v>
      </c>
      <c r="BV121" s="33">
        <v>1</v>
      </c>
      <c r="BW121" s="36">
        <f t="shared" si="142"/>
        <v>0.33333333333333331</v>
      </c>
      <c r="BX121" s="244" t="str">
        <f t="shared" si="83"/>
        <v/>
      </c>
    </row>
    <row r="122" spans="1:76" x14ac:dyDescent="0.2">
      <c r="A122" s="10" t="s">
        <v>587</v>
      </c>
      <c r="B122" s="10" t="s">
        <v>597</v>
      </c>
      <c r="C122" s="10" t="s">
        <v>600</v>
      </c>
      <c r="D122" s="10" t="s">
        <v>515</v>
      </c>
      <c r="E122" s="10" t="s">
        <v>504</v>
      </c>
      <c r="F122" s="10" t="s">
        <v>505</v>
      </c>
      <c r="G122" s="10" t="s">
        <v>317</v>
      </c>
      <c r="H122" s="12" t="s">
        <v>1112</v>
      </c>
      <c r="I122" s="10" t="s">
        <v>934</v>
      </c>
      <c r="J122" s="10"/>
      <c r="K122" s="614"/>
      <c r="L122" s="614"/>
      <c r="M122" s="289"/>
      <c r="N122" s="614"/>
      <c r="O122" s="614"/>
      <c r="P122" s="614"/>
      <c r="Q122" s="612"/>
      <c r="R122" s="612"/>
      <c r="S122" s="612"/>
      <c r="T122" s="65" t="s">
        <v>510</v>
      </c>
      <c r="U122" s="32">
        <v>1</v>
      </c>
      <c r="V122" s="33">
        <v>1</v>
      </c>
      <c r="W122" s="33">
        <v>1</v>
      </c>
      <c r="X122" s="34">
        <f t="shared" si="79"/>
        <v>1</v>
      </c>
      <c r="Y122" s="35">
        <f t="shared" si="139"/>
        <v>767</v>
      </c>
      <c r="Z122" s="35" t="str">
        <f t="shared" si="81"/>
        <v/>
      </c>
      <c r="AA122" s="33">
        <v>1</v>
      </c>
      <c r="AB122" s="36">
        <f t="shared" si="146"/>
        <v>1</v>
      </c>
      <c r="AC122" s="222"/>
      <c r="AD122" s="223"/>
      <c r="AE122" s="33">
        <v>1</v>
      </c>
      <c r="AF122" s="36">
        <f t="shared" si="147"/>
        <v>1</v>
      </c>
      <c r="AG122" s="33">
        <f t="shared" si="148"/>
        <v>1</v>
      </c>
      <c r="AH122" s="222"/>
      <c r="AI122" s="222"/>
      <c r="AJ122" s="222"/>
      <c r="AK122" s="222"/>
      <c r="AL122" s="222"/>
      <c r="AM122" s="31">
        <v>759</v>
      </c>
      <c r="AN122" s="35">
        <v>8</v>
      </c>
      <c r="AO122" s="37">
        <f t="shared" si="101"/>
        <v>1.0430247718383311E-2</v>
      </c>
      <c r="AP122" s="35">
        <f t="shared" si="123"/>
        <v>767</v>
      </c>
      <c r="AQ122" s="163">
        <v>1008</v>
      </c>
      <c r="AR122" s="36">
        <f t="shared" si="130"/>
        <v>0.76091269841269837</v>
      </c>
      <c r="AS122" s="210" t="str">
        <f t="shared" si="115"/>
        <v/>
      </c>
      <c r="AT122" s="210" t="str">
        <f t="shared" si="102"/>
        <v/>
      </c>
      <c r="AU122" s="230" t="str">
        <f t="shared" si="149"/>
        <v/>
      </c>
      <c r="AV122" s="230"/>
      <c r="AW122" s="223" t="str">
        <f t="shared" si="150"/>
        <v/>
      </c>
      <c r="AX122" s="230"/>
      <c r="AY122" s="223" t="str">
        <f t="shared" si="126"/>
        <v/>
      </c>
      <c r="AZ122" s="230" t="str">
        <f t="shared" si="140"/>
        <v/>
      </c>
      <c r="BA122" s="223" t="str">
        <f t="shared" si="141"/>
        <v/>
      </c>
      <c r="BB122" s="230"/>
      <c r="BC122" s="223" t="str">
        <f t="shared" si="131"/>
        <v/>
      </c>
      <c r="BD122" s="222"/>
      <c r="BE122" s="223" t="str">
        <f t="shared" si="143"/>
        <v/>
      </c>
      <c r="BF122" s="222" t="str">
        <f t="shared" si="137"/>
        <v/>
      </c>
      <c r="BG122" s="223" t="str">
        <f t="shared" si="144"/>
        <v/>
      </c>
      <c r="BH122" s="230"/>
      <c r="BI122" s="223" t="str">
        <f t="shared" si="133"/>
        <v/>
      </c>
      <c r="BJ122" s="222"/>
      <c r="BK122" s="223" t="str">
        <f t="shared" si="134"/>
        <v/>
      </c>
      <c r="BL122" s="222" t="str">
        <f t="shared" si="145"/>
        <v/>
      </c>
      <c r="BM122" s="223" t="str">
        <f t="shared" si="127"/>
        <v/>
      </c>
      <c r="BN122" s="230"/>
      <c r="BO122" s="223" t="str">
        <f t="shared" si="136"/>
        <v/>
      </c>
      <c r="BP122" s="230"/>
      <c r="BQ122" s="223" t="str">
        <f t="shared" si="119"/>
        <v/>
      </c>
      <c r="BR122" s="230" t="str">
        <f t="shared" si="120"/>
        <v/>
      </c>
      <c r="BS122" s="223" t="str">
        <f t="shared" si="121"/>
        <v/>
      </c>
      <c r="BT122" s="33">
        <v>1</v>
      </c>
      <c r="BU122" s="36">
        <f t="shared" si="128"/>
        <v>1</v>
      </c>
      <c r="BV122" s="33">
        <v>1</v>
      </c>
      <c r="BW122" s="36">
        <f t="shared" si="142"/>
        <v>1</v>
      </c>
      <c r="BX122" s="244" t="str">
        <f t="shared" si="83"/>
        <v/>
      </c>
    </row>
    <row r="123" spans="1:76" x14ac:dyDescent="0.2">
      <c r="A123" s="10" t="s">
        <v>587</v>
      </c>
      <c r="B123" s="10" t="s">
        <v>597</v>
      </c>
      <c r="C123" s="10" t="s">
        <v>601</v>
      </c>
      <c r="D123" s="10" t="s">
        <v>515</v>
      </c>
      <c r="E123" s="10" t="s">
        <v>504</v>
      </c>
      <c r="F123" s="10" t="s">
        <v>505</v>
      </c>
      <c r="G123" s="10" t="s">
        <v>317</v>
      </c>
      <c r="H123" s="12" t="s">
        <v>1112</v>
      </c>
      <c r="I123" s="10" t="s">
        <v>934</v>
      </c>
      <c r="J123" s="10"/>
      <c r="K123" s="614"/>
      <c r="L123" s="614"/>
      <c r="M123" s="289"/>
      <c r="N123" s="614"/>
      <c r="O123" s="614"/>
      <c r="P123" s="614"/>
      <c r="Q123" s="612"/>
      <c r="R123" s="612"/>
      <c r="S123" s="612"/>
      <c r="T123" s="30" t="s">
        <v>510</v>
      </c>
      <c r="U123" s="32">
        <v>1</v>
      </c>
      <c r="V123" s="33">
        <v>1</v>
      </c>
      <c r="W123" s="32">
        <v>1</v>
      </c>
      <c r="X123" s="34">
        <f t="shared" si="79"/>
        <v>1</v>
      </c>
      <c r="Y123" s="35">
        <f t="shared" si="139"/>
        <v>754</v>
      </c>
      <c r="Z123" s="35" t="str">
        <f t="shared" si="81"/>
        <v/>
      </c>
      <c r="AA123" s="33">
        <v>1</v>
      </c>
      <c r="AB123" s="36">
        <f t="shared" si="146"/>
        <v>1</v>
      </c>
      <c r="AC123" s="222"/>
      <c r="AD123" s="223"/>
      <c r="AE123" s="33">
        <v>1</v>
      </c>
      <c r="AF123" s="36">
        <f t="shared" si="147"/>
        <v>1</v>
      </c>
      <c r="AG123" s="33">
        <f t="shared" si="148"/>
        <v>1</v>
      </c>
      <c r="AH123" s="222"/>
      <c r="AI123" s="222"/>
      <c r="AJ123" s="222"/>
      <c r="AK123" s="222"/>
      <c r="AL123" s="222"/>
      <c r="AM123" s="31">
        <v>754</v>
      </c>
      <c r="AN123" s="222"/>
      <c r="AO123" s="222"/>
      <c r="AP123" s="35">
        <f t="shared" si="123"/>
        <v>754</v>
      </c>
      <c r="AQ123" s="163">
        <v>1155</v>
      </c>
      <c r="AR123" s="36">
        <f t="shared" si="130"/>
        <v>0.65281385281385285</v>
      </c>
      <c r="AS123" s="210" t="str">
        <f t="shared" si="115"/>
        <v/>
      </c>
      <c r="AT123" s="210" t="str">
        <f t="shared" si="102"/>
        <v/>
      </c>
      <c r="AU123" s="230" t="str">
        <f t="shared" si="149"/>
        <v/>
      </c>
      <c r="AV123" s="230"/>
      <c r="AW123" s="223" t="str">
        <f t="shared" si="150"/>
        <v/>
      </c>
      <c r="AX123" s="230"/>
      <c r="AY123" s="223" t="str">
        <f t="shared" si="126"/>
        <v/>
      </c>
      <c r="AZ123" s="230" t="str">
        <f t="shared" si="140"/>
        <v/>
      </c>
      <c r="BA123" s="223" t="str">
        <f t="shared" si="141"/>
        <v/>
      </c>
      <c r="BB123" s="230" t="s">
        <v>323</v>
      </c>
      <c r="BC123" s="223" t="str">
        <f t="shared" si="131"/>
        <v/>
      </c>
      <c r="BD123" s="222" t="s">
        <v>323</v>
      </c>
      <c r="BE123" s="223" t="str">
        <f t="shared" si="143"/>
        <v/>
      </c>
      <c r="BF123" s="222" t="str">
        <f t="shared" si="137"/>
        <v/>
      </c>
      <c r="BG123" s="223" t="str">
        <f t="shared" si="144"/>
        <v/>
      </c>
      <c r="BH123" s="230"/>
      <c r="BI123" s="223" t="str">
        <f t="shared" si="133"/>
        <v/>
      </c>
      <c r="BJ123" s="222"/>
      <c r="BK123" s="223" t="str">
        <f t="shared" si="134"/>
        <v/>
      </c>
      <c r="BL123" s="222" t="str">
        <f t="shared" si="145"/>
        <v/>
      </c>
      <c r="BM123" s="223" t="str">
        <f t="shared" si="127"/>
        <v/>
      </c>
      <c r="BN123" s="230"/>
      <c r="BO123" s="223" t="str">
        <f t="shared" si="136"/>
        <v/>
      </c>
      <c r="BP123" s="230"/>
      <c r="BQ123" s="223" t="str">
        <f t="shared" si="119"/>
        <v/>
      </c>
      <c r="BR123" s="230" t="str">
        <f t="shared" si="120"/>
        <v/>
      </c>
      <c r="BS123" s="223" t="str">
        <f t="shared" ref="BS123:BS154" si="151">IF(AZ123="","",BR123/AZ123)</f>
        <v/>
      </c>
      <c r="BT123" s="33">
        <v>0</v>
      </c>
      <c r="BU123" s="229"/>
      <c r="BV123" s="219"/>
      <c r="BW123" s="229"/>
      <c r="BX123" s="244" t="str">
        <f t="shared" si="83"/>
        <v/>
      </c>
    </row>
    <row r="124" spans="1:76" x14ac:dyDescent="0.2">
      <c r="A124" s="10" t="s">
        <v>587</v>
      </c>
      <c r="B124" s="10" t="s">
        <v>597</v>
      </c>
      <c r="C124" s="10" t="s">
        <v>602</v>
      </c>
      <c r="D124" s="10" t="s">
        <v>515</v>
      </c>
      <c r="E124" s="10" t="s">
        <v>504</v>
      </c>
      <c r="F124" s="10" t="s">
        <v>505</v>
      </c>
      <c r="G124" s="10" t="s">
        <v>317</v>
      </c>
      <c r="H124" s="12" t="s">
        <v>1112</v>
      </c>
      <c r="I124" s="10" t="s">
        <v>934</v>
      </c>
      <c r="J124" s="10"/>
      <c r="K124" s="614"/>
      <c r="L124" s="614"/>
      <c r="M124" s="289"/>
      <c r="N124" s="614"/>
      <c r="O124" s="614"/>
      <c r="P124" s="614"/>
      <c r="Q124" s="612"/>
      <c r="R124" s="612"/>
      <c r="S124" s="612"/>
      <c r="T124" s="30" t="s">
        <v>510</v>
      </c>
      <c r="U124" s="32">
        <v>1</v>
      </c>
      <c r="V124" s="33">
        <v>1</v>
      </c>
      <c r="W124" s="32">
        <v>1</v>
      </c>
      <c r="X124" s="34">
        <f t="shared" si="79"/>
        <v>1</v>
      </c>
      <c r="Y124" s="35">
        <f t="shared" si="139"/>
        <v>769</v>
      </c>
      <c r="Z124" s="35" t="str">
        <f t="shared" si="81"/>
        <v/>
      </c>
      <c r="AA124" s="33">
        <v>1</v>
      </c>
      <c r="AB124" s="36">
        <f t="shared" si="146"/>
        <v>1</v>
      </c>
      <c r="AC124" s="222"/>
      <c r="AD124" s="223"/>
      <c r="AE124" s="33">
        <v>1</v>
      </c>
      <c r="AF124" s="36">
        <f t="shared" si="147"/>
        <v>1</v>
      </c>
      <c r="AG124" s="33">
        <f t="shared" si="148"/>
        <v>1</v>
      </c>
      <c r="AH124" s="222"/>
      <c r="AI124" s="222"/>
      <c r="AJ124" s="222"/>
      <c r="AK124" s="222"/>
      <c r="AL124" s="222"/>
      <c r="AM124" s="31">
        <v>768</v>
      </c>
      <c r="AN124" s="35">
        <v>1</v>
      </c>
      <c r="AO124" s="37">
        <f>AN124/AP124</f>
        <v>1.3003901170351106E-3</v>
      </c>
      <c r="AP124" s="35">
        <f t="shared" si="123"/>
        <v>769</v>
      </c>
      <c r="AQ124" s="163">
        <v>1212</v>
      </c>
      <c r="AR124" s="36">
        <f t="shared" si="130"/>
        <v>0.63448844884488453</v>
      </c>
      <c r="AS124" s="210" t="str">
        <f t="shared" si="115"/>
        <v/>
      </c>
      <c r="AT124" s="210" t="str">
        <f t="shared" si="102"/>
        <v/>
      </c>
      <c r="AU124" s="230" t="str">
        <f t="shared" si="149"/>
        <v/>
      </c>
      <c r="AV124" s="230"/>
      <c r="AW124" s="223" t="str">
        <f t="shared" si="150"/>
        <v/>
      </c>
      <c r="AX124" s="230"/>
      <c r="AY124" s="223" t="str">
        <f t="shared" si="126"/>
        <v/>
      </c>
      <c r="AZ124" s="230" t="str">
        <f t="shared" si="140"/>
        <v/>
      </c>
      <c r="BA124" s="223" t="str">
        <f t="shared" si="141"/>
        <v/>
      </c>
      <c r="BB124" s="230"/>
      <c r="BC124" s="223" t="str">
        <f t="shared" si="131"/>
        <v/>
      </c>
      <c r="BD124" s="222"/>
      <c r="BE124" s="223" t="str">
        <f t="shared" si="143"/>
        <v/>
      </c>
      <c r="BF124" s="222" t="str">
        <f t="shared" si="137"/>
        <v/>
      </c>
      <c r="BG124" s="223" t="str">
        <f t="shared" si="144"/>
        <v/>
      </c>
      <c r="BH124" s="230"/>
      <c r="BI124" s="223" t="str">
        <f t="shared" si="133"/>
        <v/>
      </c>
      <c r="BJ124" s="222"/>
      <c r="BK124" s="223" t="str">
        <f t="shared" si="134"/>
        <v/>
      </c>
      <c r="BL124" s="222" t="str">
        <f t="shared" si="145"/>
        <v/>
      </c>
      <c r="BM124" s="223" t="str">
        <f t="shared" si="127"/>
        <v/>
      </c>
      <c r="BN124" s="230"/>
      <c r="BO124" s="223" t="str">
        <f t="shared" si="136"/>
        <v/>
      </c>
      <c r="BP124" s="230"/>
      <c r="BQ124" s="223"/>
      <c r="BR124" s="230"/>
      <c r="BS124" s="223" t="str">
        <f t="shared" si="151"/>
        <v/>
      </c>
      <c r="BT124" s="33">
        <v>0</v>
      </c>
      <c r="BU124" s="229"/>
      <c r="BV124" s="219"/>
      <c r="BW124" s="229"/>
      <c r="BX124" s="244" t="str">
        <f t="shared" si="83"/>
        <v/>
      </c>
    </row>
    <row r="125" spans="1:76" x14ac:dyDescent="0.2">
      <c r="A125" s="10" t="s">
        <v>587</v>
      </c>
      <c r="B125" s="10" t="s">
        <v>597</v>
      </c>
      <c r="C125" s="10" t="s">
        <v>603</v>
      </c>
      <c r="D125" s="10" t="s">
        <v>515</v>
      </c>
      <c r="E125" s="10" t="s">
        <v>504</v>
      </c>
      <c r="F125" s="10" t="s">
        <v>505</v>
      </c>
      <c r="G125" s="10" t="s">
        <v>317</v>
      </c>
      <c r="H125" s="12" t="s">
        <v>1112</v>
      </c>
      <c r="I125" s="10" t="s">
        <v>934</v>
      </c>
      <c r="J125" s="10"/>
      <c r="K125" s="614"/>
      <c r="L125" s="614"/>
      <c r="M125" s="289"/>
      <c r="N125" s="614"/>
      <c r="O125" s="614"/>
      <c r="P125" s="614"/>
      <c r="Q125" s="612"/>
      <c r="R125" s="612"/>
      <c r="S125" s="612"/>
      <c r="T125" s="30" t="s">
        <v>510</v>
      </c>
      <c r="U125" s="32">
        <v>1</v>
      </c>
      <c r="V125" s="33">
        <v>1</v>
      </c>
      <c r="W125" s="32">
        <v>1</v>
      </c>
      <c r="X125" s="34">
        <f t="shared" si="79"/>
        <v>1</v>
      </c>
      <c r="Y125" s="35">
        <f t="shared" si="139"/>
        <v>736</v>
      </c>
      <c r="Z125" s="35" t="str">
        <f t="shared" si="81"/>
        <v/>
      </c>
      <c r="AA125" s="33">
        <v>1</v>
      </c>
      <c r="AB125" s="36">
        <f t="shared" si="146"/>
        <v>1</v>
      </c>
      <c r="AC125" s="222"/>
      <c r="AD125" s="223"/>
      <c r="AE125" s="33">
        <v>1</v>
      </c>
      <c r="AF125" s="36">
        <f t="shared" si="147"/>
        <v>1</v>
      </c>
      <c r="AG125" s="33">
        <f t="shared" si="148"/>
        <v>1</v>
      </c>
      <c r="AH125" s="222"/>
      <c r="AI125" s="222"/>
      <c r="AJ125" s="222"/>
      <c r="AK125" s="222"/>
      <c r="AL125" s="222"/>
      <c r="AM125" s="31">
        <v>736</v>
      </c>
      <c r="AN125" s="222"/>
      <c r="AO125" s="222"/>
      <c r="AP125" s="35">
        <f t="shared" si="123"/>
        <v>736</v>
      </c>
      <c r="AQ125" s="163">
        <v>1233</v>
      </c>
      <c r="AR125" s="36">
        <f t="shared" si="130"/>
        <v>0.59691808596918083</v>
      </c>
      <c r="AS125" s="210" t="str">
        <f t="shared" si="115"/>
        <v/>
      </c>
      <c r="AT125" s="210" t="str">
        <f t="shared" si="102"/>
        <v/>
      </c>
      <c r="AU125" s="230" t="str">
        <f t="shared" si="149"/>
        <v/>
      </c>
      <c r="AV125" s="230"/>
      <c r="AW125" s="223" t="str">
        <f t="shared" si="150"/>
        <v/>
      </c>
      <c r="AX125" s="230"/>
      <c r="AY125" s="223" t="str">
        <f t="shared" si="126"/>
        <v/>
      </c>
      <c r="AZ125" s="230" t="str">
        <f t="shared" si="140"/>
        <v/>
      </c>
      <c r="BA125" s="223" t="str">
        <f t="shared" si="141"/>
        <v/>
      </c>
      <c r="BB125" s="230" t="s">
        <v>323</v>
      </c>
      <c r="BC125" s="223" t="str">
        <f t="shared" si="131"/>
        <v/>
      </c>
      <c r="BD125" s="222" t="s">
        <v>323</v>
      </c>
      <c r="BE125" s="223" t="str">
        <f t="shared" si="143"/>
        <v/>
      </c>
      <c r="BF125" s="222" t="str">
        <f t="shared" si="137"/>
        <v/>
      </c>
      <c r="BG125" s="223" t="str">
        <f t="shared" si="144"/>
        <v/>
      </c>
      <c r="BH125" s="230"/>
      <c r="BI125" s="223" t="str">
        <f t="shared" si="133"/>
        <v/>
      </c>
      <c r="BJ125" s="222"/>
      <c r="BK125" s="223" t="str">
        <f t="shared" si="134"/>
        <v/>
      </c>
      <c r="BL125" s="222" t="str">
        <f t="shared" si="145"/>
        <v/>
      </c>
      <c r="BM125" s="223" t="str">
        <f t="shared" si="127"/>
        <v/>
      </c>
      <c r="BN125" s="230"/>
      <c r="BO125" s="223" t="str">
        <f t="shared" si="136"/>
        <v/>
      </c>
      <c r="BP125" s="230"/>
      <c r="BQ125" s="223" t="str">
        <f t="shared" ref="BQ125:BQ156" si="152">IF(AZ125="","",BP125/AZ125)</f>
        <v/>
      </c>
      <c r="BR125" s="230" t="str">
        <f t="shared" ref="BR125:BR156" si="153">IF(BN125="",IF(BP125="","",BP125),IF(BP125="",BN125,BN125+BP125))</f>
        <v/>
      </c>
      <c r="BS125" s="223" t="str">
        <f t="shared" si="151"/>
        <v/>
      </c>
      <c r="BT125" s="33">
        <v>0</v>
      </c>
      <c r="BU125" s="229"/>
      <c r="BV125" s="219"/>
      <c r="BW125" s="229"/>
      <c r="BX125" s="244" t="str">
        <f t="shared" si="83"/>
        <v/>
      </c>
    </row>
    <row r="126" spans="1:76" x14ac:dyDescent="0.2">
      <c r="A126" s="10" t="s">
        <v>587</v>
      </c>
      <c r="B126" s="10" t="s">
        <v>597</v>
      </c>
      <c r="C126" s="10" t="s">
        <v>604</v>
      </c>
      <c r="D126" s="10" t="s">
        <v>515</v>
      </c>
      <c r="E126" s="10" t="s">
        <v>504</v>
      </c>
      <c r="F126" s="10" t="s">
        <v>505</v>
      </c>
      <c r="G126" s="10" t="s">
        <v>317</v>
      </c>
      <c r="H126" s="12" t="s">
        <v>1112</v>
      </c>
      <c r="I126" s="10" t="s">
        <v>934</v>
      </c>
      <c r="J126" s="10"/>
      <c r="K126" s="614"/>
      <c r="L126" s="614"/>
      <c r="M126" s="289"/>
      <c r="N126" s="614"/>
      <c r="O126" s="747"/>
      <c r="P126" s="747"/>
      <c r="Q126" s="612"/>
      <c r="R126" s="612"/>
      <c r="S126" s="612"/>
      <c r="T126" s="30" t="s">
        <v>386</v>
      </c>
      <c r="U126" s="32">
        <v>1</v>
      </c>
      <c r="V126" s="600"/>
      <c r="W126" s="32">
        <v>2</v>
      </c>
      <c r="X126" s="34">
        <f t="shared" si="79"/>
        <v>2</v>
      </c>
      <c r="Y126" s="35">
        <f t="shared" si="139"/>
        <v>828</v>
      </c>
      <c r="Z126" s="35">
        <f t="shared" si="81"/>
        <v>480</v>
      </c>
      <c r="AA126" s="33">
        <v>1</v>
      </c>
      <c r="AB126" s="36">
        <f t="shared" si="146"/>
        <v>0.5</v>
      </c>
      <c r="AC126" s="222"/>
      <c r="AD126" s="223"/>
      <c r="AE126" s="33">
        <v>1</v>
      </c>
      <c r="AF126" s="36">
        <f t="shared" si="147"/>
        <v>1</v>
      </c>
      <c r="AG126" s="33">
        <f t="shared" si="148"/>
        <v>1</v>
      </c>
      <c r="AH126" s="222"/>
      <c r="AI126" s="222"/>
      <c r="AJ126" s="222"/>
      <c r="AK126" s="222"/>
      <c r="AL126" s="222"/>
      <c r="AM126" s="31">
        <v>823</v>
      </c>
      <c r="AN126" s="35">
        <v>5</v>
      </c>
      <c r="AO126" s="37">
        <f>AN126/AP126</f>
        <v>6.038647342995169E-3</v>
      </c>
      <c r="AP126" s="35">
        <f t="shared" si="123"/>
        <v>828</v>
      </c>
      <c r="AQ126" s="163">
        <v>1119</v>
      </c>
      <c r="AR126" s="36">
        <f t="shared" si="130"/>
        <v>0.73994638069705099</v>
      </c>
      <c r="AS126" s="31">
        <f t="shared" si="115"/>
        <v>823</v>
      </c>
      <c r="AT126" s="31">
        <f t="shared" si="102"/>
        <v>5</v>
      </c>
      <c r="AU126" s="35">
        <f t="shared" si="149"/>
        <v>828</v>
      </c>
      <c r="AV126" s="35">
        <v>476</v>
      </c>
      <c r="AW126" s="36">
        <f t="shared" si="150"/>
        <v>0.57837181044957475</v>
      </c>
      <c r="AX126" s="35">
        <v>4</v>
      </c>
      <c r="AY126" s="36">
        <f t="shared" si="126"/>
        <v>0.8</v>
      </c>
      <c r="AZ126" s="35">
        <f t="shared" si="140"/>
        <v>480</v>
      </c>
      <c r="BA126" s="36">
        <f t="shared" si="141"/>
        <v>0.57971014492753625</v>
      </c>
      <c r="BB126" s="230"/>
      <c r="BC126" s="223" t="str">
        <f t="shared" si="131"/>
        <v/>
      </c>
      <c r="BD126" s="218"/>
      <c r="BE126" s="218"/>
      <c r="BF126" s="218"/>
      <c r="BG126" s="218"/>
      <c r="BH126" s="218"/>
      <c r="BI126" s="218"/>
      <c r="BJ126" s="218"/>
      <c r="BK126" s="218"/>
      <c r="BL126" s="218"/>
      <c r="BM126" s="218"/>
      <c r="BN126" s="218"/>
      <c r="BO126" s="219"/>
      <c r="BP126" s="35">
        <v>18</v>
      </c>
      <c r="BQ126" s="36">
        <f t="shared" si="152"/>
        <v>3.7499999999999999E-2</v>
      </c>
      <c r="BR126" s="44">
        <f t="shared" si="153"/>
        <v>18</v>
      </c>
      <c r="BS126" s="36">
        <f t="shared" si="151"/>
        <v>3.7499999999999999E-2</v>
      </c>
      <c r="BT126" s="33">
        <v>0</v>
      </c>
      <c r="BU126" s="229"/>
      <c r="BV126" s="219"/>
      <c r="BW126" s="229"/>
      <c r="BX126" s="244" t="str">
        <f t="shared" si="83"/>
        <v/>
      </c>
    </row>
    <row r="127" spans="1:76" x14ac:dyDescent="0.2">
      <c r="A127" s="10" t="s">
        <v>587</v>
      </c>
      <c r="B127" s="10" t="s">
        <v>597</v>
      </c>
      <c r="C127" s="10" t="s">
        <v>605</v>
      </c>
      <c r="D127" s="10" t="s">
        <v>515</v>
      </c>
      <c r="E127" s="10" t="s">
        <v>504</v>
      </c>
      <c r="F127" s="10" t="s">
        <v>505</v>
      </c>
      <c r="G127" s="10" t="s">
        <v>317</v>
      </c>
      <c r="H127" s="12" t="s">
        <v>1112</v>
      </c>
      <c r="I127" s="10" t="s">
        <v>934</v>
      </c>
      <c r="J127" s="10"/>
      <c r="K127" s="614" t="s">
        <v>436</v>
      </c>
      <c r="L127" s="614" t="s">
        <v>438</v>
      </c>
      <c r="M127" s="289" t="s">
        <v>783</v>
      </c>
      <c r="N127" s="614" t="s">
        <v>437</v>
      </c>
      <c r="O127" s="614" t="s">
        <v>438</v>
      </c>
      <c r="P127" s="614" t="s">
        <v>438</v>
      </c>
      <c r="Q127" s="612">
        <v>11791</v>
      </c>
      <c r="R127" s="612"/>
      <c r="S127" s="612">
        <v>38</v>
      </c>
      <c r="T127" s="30" t="s">
        <v>510</v>
      </c>
      <c r="U127" s="32">
        <v>2</v>
      </c>
      <c r="V127" s="33">
        <v>2</v>
      </c>
      <c r="W127" s="32">
        <v>2</v>
      </c>
      <c r="X127" s="34">
        <f t="shared" si="79"/>
        <v>1</v>
      </c>
      <c r="Y127" s="35">
        <f t="shared" si="139"/>
        <v>759.5</v>
      </c>
      <c r="Z127" s="230" t="str">
        <f t="shared" si="81"/>
        <v/>
      </c>
      <c r="AA127" s="33">
        <v>2</v>
      </c>
      <c r="AB127" s="36">
        <f t="shared" si="146"/>
        <v>1</v>
      </c>
      <c r="AC127" s="222"/>
      <c r="AD127" s="223"/>
      <c r="AE127" s="33">
        <v>2</v>
      </c>
      <c r="AF127" s="36">
        <f t="shared" si="147"/>
        <v>1</v>
      </c>
      <c r="AG127" s="33">
        <f t="shared" si="148"/>
        <v>2</v>
      </c>
      <c r="AH127" s="222"/>
      <c r="AI127" s="222"/>
      <c r="AJ127" s="222"/>
      <c r="AK127" s="222"/>
      <c r="AL127" s="222"/>
      <c r="AM127" s="31">
        <v>1516</v>
      </c>
      <c r="AN127" s="35">
        <v>3</v>
      </c>
      <c r="AO127" s="37">
        <f>AN127/AP127</f>
        <v>1.9749835418038184E-3</v>
      </c>
      <c r="AP127" s="35">
        <f t="shared" si="123"/>
        <v>1519</v>
      </c>
      <c r="AQ127" s="366">
        <v>2049</v>
      </c>
      <c r="AR127" s="36">
        <f t="shared" si="130"/>
        <v>0.74133723767691562</v>
      </c>
      <c r="AS127" s="210" t="str">
        <f t="shared" si="115"/>
        <v/>
      </c>
      <c r="AT127" s="210" t="str">
        <f t="shared" si="102"/>
        <v/>
      </c>
      <c r="AU127" s="230" t="str">
        <f t="shared" si="149"/>
        <v/>
      </c>
      <c r="AV127" s="230"/>
      <c r="AW127" s="223" t="str">
        <f t="shared" si="150"/>
        <v/>
      </c>
      <c r="AX127" s="230"/>
      <c r="AY127" s="223" t="str">
        <f t="shared" si="126"/>
        <v/>
      </c>
      <c r="AZ127" s="230" t="str">
        <f t="shared" si="140"/>
        <v/>
      </c>
      <c r="BA127" s="223" t="str">
        <f t="shared" si="141"/>
        <v/>
      </c>
      <c r="BB127" s="230" t="s">
        <v>323</v>
      </c>
      <c r="BC127" s="223" t="str">
        <f t="shared" si="131"/>
        <v/>
      </c>
      <c r="BD127" s="222" t="s">
        <v>323</v>
      </c>
      <c r="BE127" s="223" t="str">
        <f t="shared" ref="BE127:BE133" si="154">IF(BD127="","",BD127/AX127)</f>
        <v/>
      </c>
      <c r="BF127" s="222" t="str">
        <f t="shared" ref="BF127:BF158" si="155">IF(BB127="","",BB127+BD127)</f>
        <v/>
      </c>
      <c r="BG127" s="223" t="str">
        <f t="shared" ref="BG127:BG158" si="156">IF(AZ127="","",BF127/AZ127)</f>
        <v/>
      </c>
      <c r="BH127" s="230"/>
      <c r="BI127" s="223" t="str">
        <f t="shared" ref="BI127:BI158" si="157">IF(BB127="","",IF(BB127=0,"",BH127/BB127))</f>
        <v/>
      </c>
      <c r="BJ127" s="222"/>
      <c r="BK127" s="223" t="str">
        <f t="shared" ref="BK127:BK148" si="158">IF(BD127="","",IF(BD127=0,"",BJ127/BD127))</f>
        <v/>
      </c>
      <c r="BL127" s="222" t="str">
        <f t="shared" ref="BL127:BL158" si="159">IF(BH127="","",BH127+BJ127)</f>
        <v/>
      </c>
      <c r="BM127" s="223" t="str">
        <f t="shared" ref="BM127:BM158" si="160">IF(BF127="","",IF(BF127=0,"",BL127/BF127))</f>
        <v/>
      </c>
      <c r="BN127" s="230"/>
      <c r="BO127" s="223" t="str">
        <f>IF(AZ127="","",BN127/AZ127)</f>
        <v/>
      </c>
      <c r="BP127" s="230"/>
      <c r="BQ127" s="223" t="str">
        <f t="shared" si="152"/>
        <v/>
      </c>
      <c r="BR127" s="230" t="str">
        <f t="shared" si="153"/>
        <v/>
      </c>
      <c r="BS127" s="223" t="str">
        <f t="shared" si="151"/>
        <v/>
      </c>
      <c r="BT127" s="33">
        <v>1</v>
      </c>
      <c r="BU127" s="36">
        <f>BT127/W127</f>
        <v>0.5</v>
      </c>
      <c r="BV127" s="33">
        <v>1</v>
      </c>
      <c r="BW127" s="36">
        <f>BV127/U127</f>
        <v>0.5</v>
      </c>
      <c r="BX127" s="244" t="str">
        <f t="shared" si="83"/>
        <v/>
      </c>
    </row>
    <row r="128" spans="1:76" x14ac:dyDescent="0.2">
      <c r="A128" s="10" t="s">
        <v>587</v>
      </c>
      <c r="B128" s="10" t="s">
        <v>588</v>
      </c>
      <c r="C128" s="10" t="s">
        <v>589</v>
      </c>
      <c r="D128" s="10" t="s">
        <v>503</v>
      </c>
      <c r="E128" s="10" t="s">
        <v>504</v>
      </c>
      <c r="F128" s="10" t="s">
        <v>505</v>
      </c>
      <c r="G128" s="10" t="s">
        <v>317</v>
      </c>
      <c r="H128" s="12" t="s">
        <v>1112</v>
      </c>
      <c r="I128" s="10" t="s">
        <v>934</v>
      </c>
      <c r="J128" s="10"/>
      <c r="K128" s="614"/>
      <c r="L128" s="614"/>
      <c r="M128" s="289"/>
      <c r="N128" s="614"/>
      <c r="O128" s="614"/>
      <c r="P128" s="614"/>
      <c r="Q128" s="612"/>
      <c r="R128" s="612"/>
      <c r="S128" s="612"/>
      <c r="T128" s="65" t="s">
        <v>386</v>
      </c>
      <c r="U128" s="32">
        <v>3</v>
      </c>
      <c r="V128" s="600"/>
      <c r="W128" s="33">
        <v>5</v>
      </c>
      <c r="X128" s="34">
        <f t="shared" si="79"/>
        <v>1.6666666666666667</v>
      </c>
      <c r="Y128" s="35">
        <f t="shared" si="139"/>
        <v>1547</v>
      </c>
      <c r="Z128" s="35">
        <f t="shared" si="81"/>
        <v>922.66666666666663</v>
      </c>
      <c r="AA128" s="222"/>
      <c r="AB128" s="223"/>
      <c r="AC128" s="222"/>
      <c r="AD128" s="223"/>
      <c r="AE128" s="222"/>
      <c r="AF128" s="223"/>
      <c r="AG128" s="222"/>
      <c r="AH128" s="223"/>
      <c r="AI128" s="33">
        <v>2</v>
      </c>
      <c r="AJ128" s="36">
        <f>AI128/W128</f>
        <v>0.4</v>
      </c>
      <c r="AK128" s="33">
        <v>2</v>
      </c>
      <c r="AL128" s="36">
        <f>AK128/U128</f>
        <v>0.66666666666666663</v>
      </c>
      <c r="AM128" s="79">
        <v>4641</v>
      </c>
      <c r="AN128" s="230"/>
      <c r="AO128" s="250"/>
      <c r="AP128" s="35">
        <f t="shared" si="123"/>
        <v>4641</v>
      </c>
      <c r="AQ128" s="230"/>
      <c r="AR128" s="223"/>
      <c r="AS128" s="31">
        <f t="shared" si="115"/>
        <v>4641</v>
      </c>
      <c r="AT128" s="210"/>
      <c r="AU128" s="35">
        <f t="shared" si="149"/>
        <v>4641</v>
      </c>
      <c r="AV128" s="35">
        <v>2768</v>
      </c>
      <c r="AW128" s="36">
        <f t="shared" si="150"/>
        <v>0.59642318465847877</v>
      </c>
      <c r="AX128" s="230"/>
      <c r="AY128" s="223" t="str">
        <f t="shared" si="126"/>
        <v/>
      </c>
      <c r="AZ128" s="35">
        <f t="shared" si="140"/>
        <v>2768</v>
      </c>
      <c r="BA128" s="36">
        <f t="shared" si="141"/>
        <v>0.59642318465847877</v>
      </c>
      <c r="BB128" s="35">
        <v>30</v>
      </c>
      <c r="BC128" s="36">
        <f t="shared" si="131"/>
        <v>1.0838150289017341E-2</v>
      </c>
      <c r="BD128" s="222"/>
      <c r="BE128" s="223" t="str">
        <f t="shared" si="154"/>
        <v/>
      </c>
      <c r="BF128" s="33">
        <f t="shared" si="155"/>
        <v>30</v>
      </c>
      <c r="BG128" s="36">
        <f t="shared" si="156"/>
        <v>1.0838150289017341E-2</v>
      </c>
      <c r="BH128" s="35">
        <v>30</v>
      </c>
      <c r="BI128" s="36">
        <f t="shared" si="157"/>
        <v>1</v>
      </c>
      <c r="BJ128" s="222"/>
      <c r="BK128" s="223" t="str">
        <f t="shared" si="158"/>
        <v/>
      </c>
      <c r="BL128" s="33">
        <f t="shared" si="159"/>
        <v>30</v>
      </c>
      <c r="BM128" s="36">
        <f t="shared" si="160"/>
        <v>1</v>
      </c>
      <c r="BN128" s="35">
        <v>14</v>
      </c>
      <c r="BO128" s="36">
        <f>IF(AZ128="","",BN128/AZ128)</f>
        <v>5.0578034682080926E-3</v>
      </c>
      <c r="BP128" s="35">
        <v>127</v>
      </c>
      <c r="BQ128" s="36">
        <f t="shared" si="152"/>
        <v>4.5881502890173412E-2</v>
      </c>
      <c r="BR128" s="35">
        <f t="shared" si="153"/>
        <v>141</v>
      </c>
      <c r="BS128" s="36">
        <f t="shared" si="151"/>
        <v>5.0939306358381502E-2</v>
      </c>
      <c r="BT128" s="33">
        <v>1</v>
      </c>
      <c r="BU128" s="36">
        <f>BT128/W128</f>
        <v>0.2</v>
      </c>
      <c r="BV128" s="33">
        <v>1</v>
      </c>
      <c r="BW128" s="36">
        <f>BV128/U128</f>
        <v>0.33333333333333331</v>
      </c>
      <c r="BX128" s="244" t="str">
        <f t="shared" si="83"/>
        <v/>
      </c>
    </row>
    <row r="129" spans="1:76" x14ac:dyDescent="0.2">
      <c r="A129" s="10" t="s">
        <v>587</v>
      </c>
      <c r="B129" s="10" t="s">
        <v>588</v>
      </c>
      <c r="C129" s="10" t="s">
        <v>590</v>
      </c>
      <c r="D129" s="10" t="s">
        <v>503</v>
      </c>
      <c r="E129" s="10" t="s">
        <v>504</v>
      </c>
      <c r="F129" s="10" t="s">
        <v>505</v>
      </c>
      <c r="G129" s="10" t="s">
        <v>317</v>
      </c>
      <c r="H129" s="12" t="s">
        <v>1112</v>
      </c>
      <c r="I129" s="10" t="s">
        <v>934</v>
      </c>
      <c r="J129" s="10"/>
      <c r="K129" s="614"/>
      <c r="L129" s="614"/>
      <c r="M129" s="289"/>
      <c r="N129" s="614"/>
      <c r="O129" s="614"/>
      <c r="P129" s="614"/>
      <c r="Q129" s="612"/>
      <c r="R129" s="612"/>
      <c r="S129" s="612"/>
      <c r="T129" s="30" t="s">
        <v>386</v>
      </c>
      <c r="U129" s="32">
        <v>2</v>
      </c>
      <c r="V129" s="600"/>
      <c r="W129" s="32">
        <v>3</v>
      </c>
      <c r="X129" s="34">
        <f t="shared" si="79"/>
        <v>1.5</v>
      </c>
      <c r="Y129" s="35">
        <f t="shared" si="139"/>
        <v>1317</v>
      </c>
      <c r="Z129" s="35">
        <f t="shared" si="81"/>
        <v>587</v>
      </c>
      <c r="AA129" s="222"/>
      <c r="AB129" s="223"/>
      <c r="AC129" s="222"/>
      <c r="AD129" s="223"/>
      <c r="AE129" s="222"/>
      <c r="AF129" s="223"/>
      <c r="AG129" s="222"/>
      <c r="AH129" s="223"/>
      <c r="AI129" s="33">
        <v>2</v>
      </c>
      <c r="AJ129" s="36">
        <f>AI129/W129</f>
        <v>0.66666666666666663</v>
      </c>
      <c r="AK129" s="33">
        <v>2</v>
      </c>
      <c r="AL129" s="36">
        <f>AK129/U129</f>
        <v>1</v>
      </c>
      <c r="AM129" s="31">
        <v>2634</v>
      </c>
      <c r="AN129" s="230"/>
      <c r="AO129" s="250"/>
      <c r="AP129" s="35">
        <f t="shared" si="123"/>
        <v>2634</v>
      </c>
      <c r="AQ129" s="230"/>
      <c r="AR129" s="223"/>
      <c r="AS129" s="31">
        <f t="shared" si="115"/>
        <v>2634</v>
      </c>
      <c r="AT129" s="210"/>
      <c r="AU129" s="35">
        <f t="shared" si="149"/>
        <v>2634</v>
      </c>
      <c r="AV129" s="35">
        <v>1174</v>
      </c>
      <c r="AW129" s="36">
        <f t="shared" si="150"/>
        <v>0.44570994684889903</v>
      </c>
      <c r="AX129" s="230"/>
      <c r="AY129" s="223" t="str">
        <f t="shared" si="126"/>
        <v/>
      </c>
      <c r="AZ129" s="35">
        <f t="shared" si="140"/>
        <v>1174</v>
      </c>
      <c r="BA129" s="36">
        <f t="shared" si="141"/>
        <v>0.44570994684889903</v>
      </c>
      <c r="BB129" s="35">
        <v>1</v>
      </c>
      <c r="BC129" s="36">
        <f t="shared" si="131"/>
        <v>8.5178875638841568E-4</v>
      </c>
      <c r="BD129" s="222"/>
      <c r="BE129" s="223" t="str">
        <f t="shared" si="154"/>
        <v/>
      </c>
      <c r="BF129" s="33">
        <f t="shared" si="155"/>
        <v>1</v>
      </c>
      <c r="BG129" s="36">
        <f t="shared" si="156"/>
        <v>8.5178875638841568E-4</v>
      </c>
      <c r="BH129" s="35">
        <v>1</v>
      </c>
      <c r="BI129" s="36">
        <f t="shared" si="157"/>
        <v>1</v>
      </c>
      <c r="BJ129" s="222"/>
      <c r="BK129" s="223" t="str">
        <f t="shared" si="158"/>
        <v/>
      </c>
      <c r="BL129" s="33">
        <f t="shared" si="159"/>
        <v>1</v>
      </c>
      <c r="BM129" s="36">
        <f t="shared" si="160"/>
        <v>1</v>
      </c>
      <c r="BN129" s="218"/>
      <c r="BO129" s="219"/>
      <c r="BP129" s="35">
        <v>71</v>
      </c>
      <c r="BQ129" s="36">
        <f t="shared" si="152"/>
        <v>6.0477001703577511E-2</v>
      </c>
      <c r="BR129" s="35">
        <f t="shared" si="153"/>
        <v>71</v>
      </c>
      <c r="BS129" s="36">
        <f t="shared" si="151"/>
        <v>6.0477001703577511E-2</v>
      </c>
      <c r="BT129" s="33">
        <v>0</v>
      </c>
      <c r="BU129" s="219"/>
      <c r="BV129" s="219"/>
      <c r="BW129" s="219"/>
      <c r="BX129" s="244" t="str">
        <f t="shared" si="83"/>
        <v/>
      </c>
    </row>
    <row r="130" spans="1:76" x14ac:dyDescent="0.2">
      <c r="A130" s="10" t="s">
        <v>587</v>
      </c>
      <c r="B130" s="10" t="s">
        <v>588</v>
      </c>
      <c r="C130" s="10" t="s">
        <v>591</v>
      </c>
      <c r="D130" s="10" t="s">
        <v>503</v>
      </c>
      <c r="E130" s="10" t="s">
        <v>504</v>
      </c>
      <c r="F130" s="10" t="s">
        <v>505</v>
      </c>
      <c r="G130" s="10" t="s">
        <v>317</v>
      </c>
      <c r="H130" s="12" t="s">
        <v>1112</v>
      </c>
      <c r="I130" s="10" t="s">
        <v>934</v>
      </c>
      <c r="J130" s="10"/>
      <c r="K130" s="288"/>
      <c r="L130" s="288"/>
      <c r="M130" s="289"/>
      <c r="N130" s="288"/>
      <c r="O130" s="614"/>
      <c r="P130" s="288"/>
      <c r="Q130" s="612"/>
      <c r="R130" s="612"/>
      <c r="S130" s="612"/>
      <c r="T130" s="30" t="s">
        <v>386</v>
      </c>
      <c r="U130" s="32">
        <v>1</v>
      </c>
      <c r="V130" s="600"/>
      <c r="W130" s="32">
        <v>2</v>
      </c>
      <c r="X130" s="34">
        <f t="shared" ref="X130:X193" si="161">W130/U130</f>
        <v>2</v>
      </c>
      <c r="Y130" s="35">
        <f t="shared" si="139"/>
        <v>692</v>
      </c>
      <c r="Z130" s="35">
        <f t="shared" ref="Z130:Z193" si="162">IF(U130=V130,"",IF(AZ130="","",AZ130/(U130-V130)))</f>
        <v>382</v>
      </c>
      <c r="AA130" s="222"/>
      <c r="AB130" s="223"/>
      <c r="AC130" s="222"/>
      <c r="AD130" s="223"/>
      <c r="AE130" s="222"/>
      <c r="AF130" s="223"/>
      <c r="AG130" s="222"/>
      <c r="AH130" s="223"/>
      <c r="AI130" s="33">
        <v>1</v>
      </c>
      <c r="AJ130" s="36">
        <f>AI130/W130</f>
        <v>0.5</v>
      </c>
      <c r="AK130" s="222"/>
      <c r="AL130" s="222"/>
      <c r="AM130" s="31">
        <v>692</v>
      </c>
      <c r="AN130" s="230"/>
      <c r="AO130" s="250"/>
      <c r="AP130" s="35">
        <f t="shared" ref="AP130:AP161" si="163">AM130+AN130</f>
        <v>692</v>
      </c>
      <c r="AQ130" s="230"/>
      <c r="AR130" s="223"/>
      <c r="AS130" s="31">
        <f t="shared" si="115"/>
        <v>692</v>
      </c>
      <c r="AT130" s="210"/>
      <c r="AU130" s="35">
        <f t="shared" si="149"/>
        <v>692</v>
      </c>
      <c r="AV130" s="35">
        <v>382</v>
      </c>
      <c r="AW130" s="36">
        <f t="shared" si="150"/>
        <v>0.55202312138728327</v>
      </c>
      <c r="AX130" s="230"/>
      <c r="AY130" s="223" t="str">
        <f t="shared" si="126"/>
        <v/>
      </c>
      <c r="AZ130" s="35">
        <f t="shared" si="140"/>
        <v>382</v>
      </c>
      <c r="BA130" s="36">
        <f t="shared" si="141"/>
        <v>0.55202312138728327</v>
      </c>
      <c r="BB130" s="35">
        <v>1</v>
      </c>
      <c r="BC130" s="36">
        <f t="shared" si="131"/>
        <v>2.617801047120419E-3</v>
      </c>
      <c r="BD130" s="222"/>
      <c r="BE130" s="223" t="str">
        <f t="shared" si="154"/>
        <v/>
      </c>
      <c r="BF130" s="33">
        <f t="shared" si="155"/>
        <v>1</v>
      </c>
      <c r="BG130" s="36">
        <f t="shared" si="156"/>
        <v>2.617801047120419E-3</v>
      </c>
      <c r="BH130" s="35">
        <v>1</v>
      </c>
      <c r="BI130" s="36">
        <f t="shared" si="157"/>
        <v>1</v>
      </c>
      <c r="BJ130" s="222"/>
      <c r="BK130" s="223" t="str">
        <f t="shared" si="158"/>
        <v/>
      </c>
      <c r="BL130" s="33">
        <f t="shared" si="159"/>
        <v>1</v>
      </c>
      <c r="BM130" s="36">
        <f t="shared" si="160"/>
        <v>1</v>
      </c>
      <c r="BN130" s="218"/>
      <c r="BO130" s="219"/>
      <c r="BP130" s="35">
        <v>16</v>
      </c>
      <c r="BQ130" s="36">
        <f t="shared" si="152"/>
        <v>4.1884816753926704E-2</v>
      </c>
      <c r="BR130" s="35">
        <f t="shared" si="153"/>
        <v>16</v>
      </c>
      <c r="BS130" s="36">
        <f t="shared" si="151"/>
        <v>4.1884816753926704E-2</v>
      </c>
      <c r="BT130" s="33">
        <v>2</v>
      </c>
      <c r="BU130" s="45">
        <f>BT130/W130</f>
        <v>1</v>
      </c>
      <c r="BV130" s="33">
        <v>1</v>
      </c>
      <c r="BW130" s="45">
        <f>BV130/U130</f>
        <v>1</v>
      </c>
      <c r="BX130" s="244" t="str">
        <f t="shared" ref="BX130:BX193" si="164">IF(V130&gt;0,IF(V130&lt;U130,U130-V130,""),"")</f>
        <v/>
      </c>
    </row>
    <row r="131" spans="1:76" x14ac:dyDescent="0.2">
      <c r="A131" s="10" t="s">
        <v>587</v>
      </c>
      <c r="B131" s="10" t="s">
        <v>588</v>
      </c>
      <c r="C131" s="10" t="s">
        <v>592</v>
      </c>
      <c r="D131" s="10" t="s">
        <v>503</v>
      </c>
      <c r="E131" s="10" t="s">
        <v>504</v>
      </c>
      <c r="F131" s="10" t="s">
        <v>505</v>
      </c>
      <c r="G131" s="10" t="s">
        <v>317</v>
      </c>
      <c r="H131" s="12" t="s">
        <v>1112</v>
      </c>
      <c r="I131" s="10" t="s">
        <v>934</v>
      </c>
      <c r="J131" s="10"/>
      <c r="K131" s="614"/>
      <c r="L131" s="614"/>
      <c r="M131" s="289"/>
      <c r="N131" s="614"/>
      <c r="O131" s="614"/>
      <c r="P131" s="614"/>
      <c r="Q131" s="612"/>
      <c r="R131" s="612"/>
      <c r="S131" s="612"/>
      <c r="T131" s="30" t="s">
        <v>510</v>
      </c>
      <c r="U131" s="32">
        <v>1</v>
      </c>
      <c r="V131" s="33">
        <v>1</v>
      </c>
      <c r="W131" s="32">
        <v>1</v>
      </c>
      <c r="X131" s="34">
        <f t="shared" si="161"/>
        <v>1</v>
      </c>
      <c r="Y131" s="35">
        <f t="shared" si="139"/>
        <v>785</v>
      </c>
      <c r="Z131" s="230" t="str">
        <f t="shared" si="162"/>
        <v/>
      </c>
      <c r="AA131" s="222"/>
      <c r="AB131" s="223"/>
      <c r="AC131" s="222"/>
      <c r="AD131" s="223"/>
      <c r="AE131" s="222"/>
      <c r="AF131" s="223"/>
      <c r="AG131" s="222"/>
      <c r="AH131" s="223"/>
      <c r="AI131" s="222"/>
      <c r="AJ131" s="222"/>
      <c r="AK131" s="222"/>
      <c r="AL131" s="222"/>
      <c r="AM131" s="31">
        <v>785</v>
      </c>
      <c r="AN131" s="230"/>
      <c r="AO131" s="250"/>
      <c r="AP131" s="35">
        <f t="shared" si="163"/>
        <v>785</v>
      </c>
      <c r="AQ131" s="230"/>
      <c r="AR131" s="223"/>
      <c r="AS131" s="210" t="str">
        <f t="shared" si="115"/>
        <v/>
      </c>
      <c r="AT131" s="210"/>
      <c r="AU131" s="230" t="str">
        <f t="shared" si="149"/>
        <v/>
      </c>
      <c r="AV131" s="230"/>
      <c r="AW131" s="223" t="str">
        <f t="shared" si="150"/>
        <v/>
      </c>
      <c r="AX131" s="230"/>
      <c r="AY131" s="223" t="str">
        <f t="shared" si="126"/>
        <v/>
      </c>
      <c r="AZ131" s="230" t="str">
        <f t="shared" si="140"/>
        <v/>
      </c>
      <c r="BA131" s="223" t="str">
        <f t="shared" si="141"/>
        <v/>
      </c>
      <c r="BB131" s="230"/>
      <c r="BC131" s="223" t="str">
        <f t="shared" si="131"/>
        <v/>
      </c>
      <c r="BD131" s="222"/>
      <c r="BE131" s="223" t="str">
        <f t="shared" si="154"/>
        <v/>
      </c>
      <c r="BF131" s="222" t="str">
        <f t="shared" si="155"/>
        <v/>
      </c>
      <c r="BG131" s="223" t="str">
        <f t="shared" si="156"/>
        <v/>
      </c>
      <c r="BH131" s="230"/>
      <c r="BI131" s="223" t="str">
        <f t="shared" si="157"/>
        <v/>
      </c>
      <c r="BJ131" s="222"/>
      <c r="BK131" s="223" t="str">
        <f t="shared" si="158"/>
        <v/>
      </c>
      <c r="BL131" s="222" t="str">
        <f t="shared" si="159"/>
        <v/>
      </c>
      <c r="BM131" s="223" t="str">
        <f t="shared" si="160"/>
        <v/>
      </c>
      <c r="BN131" s="230"/>
      <c r="BO131" s="223" t="str">
        <f>IF(AZ131="","",BN131/AZ131)</f>
        <v/>
      </c>
      <c r="BP131" s="230"/>
      <c r="BQ131" s="223" t="str">
        <f t="shared" si="152"/>
        <v/>
      </c>
      <c r="BR131" s="230" t="str">
        <f t="shared" si="153"/>
        <v/>
      </c>
      <c r="BS131" s="223" t="str">
        <f t="shared" si="151"/>
        <v/>
      </c>
      <c r="BT131" s="33">
        <v>0</v>
      </c>
      <c r="BU131" s="229"/>
      <c r="BV131" s="33">
        <v>0</v>
      </c>
      <c r="BW131" s="229"/>
      <c r="BX131" s="244" t="str">
        <f t="shared" si="164"/>
        <v/>
      </c>
    </row>
    <row r="132" spans="1:76" x14ac:dyDescent="0.2">
      <c r="A132" s="10" t="s">
        <v>587</v>
      </c>
      <c r="B132" s="10" t="s">
        <v>588</v>
      </c>
      <c r="C132" s="10" t="s">
        <v>593</v>
      </c>
      <c r="D132" s="10" t="s">
        <v>503</v>
      </c>
      <c r="E132" s="10" t="s">
        <v>504</v>
      </c>
      <c r="F132" s="10" t="s">
        <v>505</v>
      </c>
      <c r="G132" s="10" t="s">
        <v>317</v>
      </c>
      <c r="H132" s="12" t="s">
        <v>1112</v>
      </c>
      <c r="I132" s="10" t="s">
        <v>934</v>
      </c>
      <c r="J132" s="10"/>
      <c r="K132" s="614"/>
      <c r="L132" s="614"/>
      <c r="M132" s="289"/>
      <c r="N132" s="614"/>
      <c r="O132" s="614"/>
      <c r="P132" s="614"/>
      <c r="Q132" s="612"/>
      <c r="R132" s="612"/>
      <c r="S132" s="612"/>
      <c r="T132" s="30" t="s">
        <v>510</v>
      </c>
      <c r="U132" s="32">
        <v>1</v>
      </c>
      <c r="V132" s="33">
        <v>1</v>
      </c>
      <c r="W132" s="32">
        <v>1</v>
      </c>
      <c r="X132" s="34">
        <f t="shared" si="161"/>
        <v>1</v>
      </c>
      <c r="Y132" s="35">
        <f t="shared" si="139"/>
        <v>607</v>
      </c>
      <c r="Z132" s="230" t="str">
        <f t="shared" si="162"/>
        <v/>
      </c>
      <c r="AA132" s="222"/>
      <c r="AB132" s="223"/>
      <c r="AC132" s="222"/>
      <c r="AD132" s="223"/>
      <c r="AE132" s="222"/>
      <c r="AF132" s="223"/>
      <c r="AG132" s="222"/>
      <c r="AH132" s="223"/>
      <c r="AI132" s="33">
        <v>1</v>
      </c>
      <c r="AJ132" s="36">
        <f>AI132/W132</f>
        <v>1</v>
      </c>
      <c r="AK132" s="33">
        <v>1</v>
      </c>
      <c r="AL132" s="36">
        <f>AK132/U132</f>
        <v>1</v>
      </c>
      <c r="AM132" s="31">
        <v>607</v>
      </c>
      <c r="AN132" s="230"/>
      <c r="AO132" s="250"/>
      <c r="AP132" s="35">
        <f t="shared" si="163"/>
        <v>607</v>
      </c>
      <c r="AQ132" s="230"/>
      <c r="AR132" s="223"/>
      <c r="AS132" s="210" t="str">
        <f t="shared" si="115"/>
        <v/>
      </c>
      <c r="AT132" s="210"/>
      <c r="AU132" s="230" t="str">
        <f t="shared" si="149"/>
        <v/>
      </c>
      <c r="AV132" s="230"/>
      <c r="AW132" s="223" t="str">
        <f t="shared" si="150"/>
        <v/>
      </c>
      <c r="AX132" s="230"/>
      <c r="AY132" s="223" t="str">
        <f t="shared" si="126"/>
        <v/>
      </c>
      <c r="AZ132" s="230" t="str">
        <f t="shared" si="140"/>
        <v/>
      </c>
      <c r="BA132" s="223" t="str">
        <f t="shared" si="141"/>
        <v/>
      </c>
      <c r="BB132" s="230"/>
      <c r="BC132" s="223" t="str">
        <f t="shared" si="131"/>
        <v/>
      </c>
      <c r="BD132" s="222"/>
      <c r="BE132" s="223" t="str">
        <f t="shared" si="154"/>
        <v/>
      </c>
      <c r="BF132" s="222" t="str">
        <f t="shared" si="155"/>
        <v/>
      </c>
      <c r="BG132" s="223" t="str">
        <f t="shared" si="156"/>
        <v/>
      </c>
      <c r="BH132" s="230"/>
      <c r="BI132" s="223" t="str">
        <f t="shared" si="157"/>
        <v/>
      </c>
      <c r="BJ132" s="222"/>
      <c r="BK132" s="223" t="str">
        <f t="shared" si="158"/>
        <v/>
      </c>
      <c r="BL132" s="222" t="str">
        <f t="shared" si="159"/>
        <v/>
      </c>
      <c r="BM132" s="223" t="str">
        <f t="shared" si="160"/>
        <v/>
      </c>
      <c r="BN132" s="230"/>
      <c r="BO132" s="223" t="str">
        <f>IF(AZ132="","",BN132/AZ132)</f>
        <v/>
      </c>
      <c r="BP132" s="230"/>
      <c r="BQ132" s="223" t="str">
        <f t="shared" si="152"/>
        <v/>
      </c>
      <c r="BR132" s="230" t="str">
        <f t="shared" si="153"/>
        <v/>
      </c>
      <c r="BS132" s="223" t="str">
        <f t="shared" si="151"/>
        <v/>
      </c>
      <c r="BT132" s="33">
        <v>0</v>
      </c>
      <c r="BU132" s="229"/>
      <c r="BV132" s="33">
        <v>0</v>
      </c>
      <c r="BW132" s="229"/>
      <c r="BX132" s="244" t="str">
        <f t="shared" si="164"/>
        <v/>
      </c>
    </row>
    <row r="133" spans="1:76" x14ac:dyDescent="0.2">
      <c r="A133" s="10" t="s">
        <v>587</v>
      </c>
      <c r="B133" s="10" t="s">
        <v>588</v>
      </c>
      <c r="C133" s="10" t="s">
        <v>594</v>
      </c>
      <c r="D133" s="10" t="s">
        <v>503</v>
      </c>
      <c r="E133" s="10" t="s">
        <v>504</v>
      </c>
      <c r="F133" s="10" t="s">
        <v>505</v>
      </c>
      <c r="G133" s="10" t="s">
        <v>317</v>
      </c>
      <c r="H133" s="12" t="s">
        <v>1112</v>
      </c>
      <c r="I133" s="10" t="s">
        <v>934</v>
      </c>
      <c r="J133" s="10"/>
      <c r="K133" s="614"/>
      <c r="L133" s="614"/>
      <c r="M133" s="289"/>
      <c r="N133" s="614"/>
      <c r="O133" s="614"/>
      <c r="P133" s="614"/>
      <c r="Q133" s="612"/>
      <c r="R133" s="612"/>
      <c r="S133" s="612"/>
      <c r="T133" s="30" t="s">
        <v>510</v>
      </c>
      <c r="U133" s="32">
        <v>1</v>
      </c>
      <c r="V133" s="33">
        <v>1</v>
      </c>
      <c r="W133" s="32">
        <v>1</v>
      </c>
      <c r="X133" s="34">
        <f t="shared" si="161"/>
        <v>1</v>
      </c>
      <c r="Y133" s="35">
        <f t="shared" si="139"/>
        <v>716</v>
      </c>
      <c r="Z133" s="230" t="str">
        <f t="shared" si="162"/>
        <v/>
      </c>
      <c r="AA133" s="222"/>
      <c r="AB133" s="223"/>
      <c r="AC133" s="222"/>
      <c r="AD133" s="223"/>
      <c r="AE133" s="222"/>
      <c r="AF133" s="223"/>
      <c r="AG133" s="222"/>
      <c r="AH133" s="223"/>
      <c r="AI133" s="222"/>
      <c r="AJ133" s="222"/>
      <c r="AK133" s="222"/>
      <c r="AL133" s="222"/>
      <c r="AM133" s="31">
        <v>716</v>
      </c>
      <c r="AN133" s="230"/>
      <c r="AO133" s="250"/>
      <c r="AP133" s="35">
        <f t="shared" si="163"/>
        <v>716</v>
      </c>
      <c r="AQ133" s="230"/>
      <c r="AR133" s="223"/>
      <c r="AS133" s="210" t="str">
        <f t="shared" si="115"/>
        <v/>
      </c>
      <c r="AT133" s="210"/>
      <c r="AU133" s="230" t="str">
        <f t="shared" si="149"/>
        <v/>
      </c>
      <c r="AV133" s="230"/>
      <c r="AW133" s="223" t="str">
        <f t="shared" si="150"/>
        <v/>
      </c>
      <c r="AX133" s="230"/>
      <c r="AY133" s="223" t="str">
        <f t="shared" ref="AY133:AY164" si="165">IF(AT133="","",IF(AT133=0,"",AX133/AT133))</f>
        <v/>
      </c>
      <c r="AZ133" s="230" t="str">
        <f t="shared" si="140"/>
        <v/>
      </c>
      <c r="BA133" s="223" t="str">
        <f t="shared" si="141"/>
        <v/>
      </c>
      <c r="BB133" s="230"/>
      <c r="BC133" s="223" t="str">
        <f t="shared" si="131"/>
        <v/>
      </c>
      <c r="BD133" s="222"/>
      <c r="BE133" s="223" t="str">
        <f t="shared" si="154"/>
        <v/>
      </c>
      <c r="BF133" s="222" t="str">
        <f t="shared" si="155"/>
        <v/>
      </c>
      <c r="BG133" s="223" t="str">
        <f t="shared" si="156"/>
        <v/>
      </c>
      <c r="BH133" s="230"/>
      <c r="BI133" s="223" t="str">
        <f t="shared" si="157"/>
        <v/>
      </c>
      <c r="BJ133" s="222"/>
      <c r="BK133" s="223" t="str">
        <f t="shared" si="158"/>
        <v/>
      </c>
      <c r="BL133" s="222" t="str">
        <f t="shared" si="159"/>
        <v/>
      </c>
      <c r="BM133" s="223" t="str">
        <f t="shared" si="160"/>
        <v/>
      </c>
      <c r="BN133" s="230"/>
      <c r="BO133" s="223" t="str">
        <f>IF(AZ133="","",BN133/AZ133)</f>
        <v/>
      </c>
      <c r="BP133" s="230"/>
      <c r="BQ133" s="223" t="str">
        <f t="shared" si="152"/>
        <v/>
      </c>
      <c r="BR133" s="230" t="str">
        <f t="shared" si="153"/>
        <v/>
      </c>
      <c r="BS133" s="223" t="str">
        <f t="shared" si="151"/>
        <v/>
      </c>
      <c r="BT133" s="33">
        <v>0</v>
      </c>
      <c r="BU133" s="229"/>
      <c r="BV133" s="33">
        <v>0</v>
      </c>
      <c r="BW133" s="229"/>
      <c r="BX133" s="244" t="str">
        <f t="shared" si="164"/>
        <v/>
      </c>
    </row>
    <row r="134" spans="1:76" ht="13.5" thickBot="1" x14ac:dyDescent="0.25">
      <c r="A134" s="10" t="s">
        <v>587</v>
      </c>
      <c r="B134" s="10" t="s">
        <v>597</v>
      </c>
      <c r="C134" s="10" t="s">
        <v>502</v>
      </c>
      <c r="D134" s="10" t="s">
        <v>509</v>
      </c>
      <c r="E134" s="10" t="s">
        <v>504</v>
      </c>
      <c r="F134" s="10" t="s">
        <v>505</v>
      </c>
      <c r="G134" s="10" t="s">
        <v>317</v>
      </c>
      <c r="H134" s="12" t="s">
        <v>1112</v>
      </c>
      <c r="I134" s="10" t="s">
        <v>934</v>
      </c>
      <c r="J134" s="10"/>
      <c r="K134" s="615"/>
      <c r="L134" s="615"/>
      <c r="M134" s="616"/>
      <c r="N134" s="615"/>
      <c r="O134" s="770"/>
      <c r="P134" s="770"/>
      <c r="Q134" s="772"/>
      <c r="R134" s="772"/>
      <c r="S134" s="772"/>
      <c r="T134" s="65" t="s">
        <v>386</v>
      </c>
      <c r="U134" s="32">
        <v>1</v>
      </c>
      <c r="V134" s="600"/>
      <c r="W134" s="33">
        <v>2</v>
      </c>
      <c r="X134" s="34">
        <f t="shared" si="161"/>
        <v>2</v>
      </c>
      <c r="Y134" s="35">
        <f t="shared" si="139"/>
        <v>11791</v>
      </c>
      <c r="Z134" s="35">
        <f t="shared" si="162"/>
        <v>6003</v>
      </c>
      <c r="AA134" s="33">
        <v>1</v>
      </c>
      <c r="AB134" s="36">
        <f>AA134/W134</f>
        <v>0.5</v>
      </c>
      <c r="AC134" s="33">
        <v>1</v>
      </c>
      <c r="AD134" s="67" t="s">
        <v>434</v>
      </c>
      <c r="AE134" s="33">
        <v>1</v>
      </c>
      <c r="AF134" s="36">
        <f>AE134/U134</f>
        <v>1</v>
      </c>
      <c r="AG134" s="33">
        <v>0</v>
      </c>
      <c r="AH134" s="223"/>
      <c r="AI134" s="222"/>
      <c r="AJ134" s="223"/>
      <c r="AK134" s="222"/>
      <c r="AL134" s="223"/>
      <c r="AM134" s="31">
        <v>11756</v>
      </c>
      <c r="AN134" s="35">
        <v>35</v>
      </c>
      <c r="AO134" s="37">
        <f>AN134/AP134</f>
        <v>2.9683657026545671E-3</v>
      </c>
      <c r="AP134" s="35">
        <f t="shared" si="163"/>
        <v>11791</v>
      </c>
      <c r="AQ134" s="35">
        <v>16890</v>
      </c>
      <c r="AR134" s="36">
        <f t="shared" ref="AR134:AR145" si="166">AP134/AQ134</f>
        <v>0.69810538780343401</v>
      </c>
      <c r="AS134" s="31">
        <f t="shared" si="115"/>
        <v>11756</v>
      </c>
      <c r="AT134" s="31">
        <f>IF(V134=0,AN134,"")</f>
        <v>35</v>
      </c>
      <c r="AU134" s="35">
        <f t="shared" si="149"/>
        <v>11791</v>
      </c>
      <c r="AV134" s="35">
        <v>5971</v>
      </c>
      <c r="AW134" s="36">
        <f t="shared" si="150"/>
        <v>0.50791085403198366</v>
      </c>
      <c r="AX134" s="35">
        <v>32</v>
      </c>
      <c r="AY134" s="36">
        <f t="shared" si="165"/>
        <v>0.91428571428571426</v>
      </c>
      <c r="AZ134" s="35">
        <f t="shared" si="140"/>
        <v>6003</v>
      </c>
      <c r="BA134" s="36">
        <f t="shared" si="141"/>
        <v>0.50911712322958191</v>
      </c>
      <c r="BB134" s="35">
        <v>35</v>
      </c>
      <c r="BC134" s="36">
        <f t="shared" si="131"/>
        <v>5.8616647127784291E-3</v>
      </c>
      <c r="BD134" s="218"/>
      <c r="BE134" s="218"/>
      <c r="BF134" s="33">
        <f t="shared" si="155"/>
        <v>35</v>
      </c>
      <c r="BG134" s="36">
        <f t="shared" si="156"/>
        <v>5.8304181242711979E-3</v>
      </c>
      <c r="BH134" s="35">
        <v>35</v>
      </c>
      <c r="BI134" s="36">
        <f t="shared" si="157"/>
        <v>1</v>
      </c>
      <c r="BJ134" s="218"/>
      <c r="BK134" s="223" t="str">
        <f t="shared" si="158"/>
        <v/>
      </c>
      <c r="BL134" s="33">
        <f t="shared" si="159"/>
        <v>35</v>
      </c>
      <c r="BM134" s="36">
        <f t="shared" si="160"/>
        <v>1</v>
      </c>
      <c r="BN134" s="219"/>
      <c r="BO134" s="219"/>
      <c r="BP134" s="35">
        <v>59</v>
      </c>
      <c r="BQ134" s="36">
        <f t="shared" si="152"/>
        <v>9.8284191237714476E-3</v>
      </c>
      <c r="BR134" s="35">
        <f t="shared" si="153"/>
        <v>59</v>
      </c>
      <c r="BS134" s="36">
        <f t="shared" si="151"/>
        <v>9.8284191237714476E-3</v>
      </c>
      <c r="BT134" s="33">
        <v>0</v>
      </c>
      <c r="BU134" s="223"/>
      <c r="BV134" s="219"/>
      <c r="BW134" s="223"/>
      <c r="BX134" s="244" t="str">
        <f t="shared" si="164"/>
        <v/>
      </c>
    </row>
    <row r="135" spans="1:76" ht="13.5" thickBot="1" x14ac:dyDescent="0.25">
      <c r="A135" s="55" t="s">
        <v>392</v>
      </c>
      <c r="B135" s="55" t="s">
        <v>745</v>
      </c>
      <c r="C135" s="55" t="s">
        <v>502</v>
      </c>
      <c r="D135" s="55" t="s">
        <v>517</v>
      </c>
      <c r="E135" s="55" t="s">
        <v>518</v>
      </c>
      <c r="F135" s="55" t="s">
        <v>519</v>
      </c>
      <c r="G135" s="55" t="s">
        <v>315</v>
      </c>
      <c r="H135" s="55" t="s">
        <v>517</v>
      </c>
      <c r="I135" s="55" t="s">
        <v>517</v>
      </c>
      <c r="J135" s="55"/>
      <c r="K135" s="294" t="s">
        <v>436</v>
      </c>
      <c r="L135" s="615" t="s">
        <v>438</v>
      </c>
      <c r="M135" s="616" t="s">
        <v>784</v>
      </c>
      <c r="N135" s="294" t="s">
        <v>451</v>
      </c>
      <c r="O135" s="294"/>
      <c r="P135" s="294"/>
      <c r="Q135" s="295"/>
      <c r="R135" s="295"/>
      <c r="S135" s="295"/>
      <c r="T135" s="72" t="s">
        <v>386</v>
      </c>
      <c r="U135" s="58">
        <v>7</v>
      </c>
      <c r="V135" s="59"/>
      <c r="W135" s="59">
        <v>19</v>
      </c>
      <c r="X135" s="60">
        <f t="shared" si="161"/>
        <v>2.7142857142857144</v>
      </c>
      <c r="Y135" s="61">
        <f t="shared" si="139"/>
        <v>46158.571428571428</v>
      </c>
      <c r="Z135" s="61">
        <f t="shared" si="162"/>
        <v>15527</v>
      </c>
      <c r="AA135" s="226"/>
      <c r="AB135" s="227"/>
      <c r="AC135" s="226"/>
      <c r="AD135" s="227"/>
      <c r="AE135" s="226"/>
      <c r="AF135" s="227"/>
      <c r="AG135" s="226"/>
      <c r="AH135" s="227"/>
      <c r="AI135" s="73">
        <v>4</v>
      </c>
      <c r="AJ135" s="74">
        <f t="shared" ref="AJ135:AJ144" si="167">AI135/W135</f>
        <v>0.21052631578947367</v>
      </c>
      <c r="AK135" s="73">
        <v>4</v>
      </c>
      <c r="AL135" s="74">
        <f t="shared" ref="AL135:AL144" si="168">AK135/U135</f>
        <v>0.5714285714285714</v>
      </c>
      <c r="AM135" s="56">
        <v>323110</v>
      </c>
      <c r="AN135" s="251"/>
      <c r="AO135" s="252"/>
      <c r="AP135" s="61">
        <f t="shared" si="163"/>
        <v>323110</v>
      </c>
      <c r="AQ135" s="176">
        <v>515600</v>
      </c>
      <c r="AR135" s="62">
        <f t="shared" si="166"/>
        <v>0.62666795965865008</v>
      </c>
      <c r="AS135" s="56">
        <f t="shared" si="115"/>
        <v>323110</v>
      </c>
      <c r="AT135" s="212"/>
      <c r="AU135" s="61">
        <f t="shared" si="149"/>
        <v>323110</v>
      </c>
      <c r="AV135" s="61">
        <v>108689</v>
      </c>
      <c r="AW135" s="62">
        <f t="shared" si="150"/>
        <v>0.33638389402989693</v>
      </c>
      <c r="AX135" s="251"/>
      <c r="AY135" s="227" t="str">
        <f t="shared" si="165"/>
        <v/>
      </c>
      <c r="AZ135" s="61">
        <f t="shared" si="140"/>
        <v>108689</v>
      </c>
      <c r="BA135" s="62">
        <f t="shared" si="141"/>
        <v>0.33638389402989693</v>
      </c>
      <c r="BB135" s="61">
        <v>720</v>
      </c>
      <c r="BC135" s="62">
        <f t="shared" ref="BC135:BC166" si="169">IF(BB135="","",BB135/AV135)</f>
        <v>6.6244054136113126E-3</v>
      </c>
      <c r="BD135" s="226"/>
      <c r="BE135" s="227" t="str">
        <f>IF(BD135="","",BD135/AX135)</f>
        <v/>
      </c>
      <c r="BF135" s="59">
        <f t="shared" si="155"/>
        <v>720</v>
      </c>
      <c r="BG135" s="62">
        <f t="shared" si="156"/>
        <v>6.6244054136113126E-3</v>
      </c>
      <c r="BH135" s="61">
        <v>456</v>
      </c>
      <c r="BI135" s="62">
        <f t="shared" si="157"/>
        <v>0.6333333333333333</v>
      </c>
      <c r="BJ135" s="59"/>
      <c r="BK135" s="62" t="str">
        <f t="shared" si="158"/>
        <v/>
      </c>
      <c r="BL135" s="59">
        <f t="shared" si="159"/>
        <v>456</v>
      </c>
      <c r="BM135" s="62">
        <f t="shared" si="160"/>
        <v>0.6333333333333333</v>
      </c>
      <c r="BN135" s="61">
        <v>8004</v>
      </c>
      <c r="BO135" s="62">
        <f t="shared" ref="BO135:BO150" si="170">IF(AZ135="","",BN135/AZ135)</f>
        <v>7.3641306847979093E-2</v>
      </c>
      <c r="BP135" s="61">
        <v>8931</v>
      </c>
      <c r="BQ135" s="62">
        <f t="shared" si="152"/>
        <v>8.2170228818003663E-2</v>
      </c>
      <c r="BR135" s="61">
        <f t="shared" si="153"/>
        <v>16935</v>
      </c>
      <c r="BS135" s="62">
        <f t="shared" si="151"/>
        <v>0.15581153566598277</v>
      </c>
      <c r="BT135" s="59">
        <v>11</v>
      </c>
      <c r="BU135" s="62">
        <f t="shared" ref="BU135:BU143" si="171">BT135/W135</f>
        <v>0.57894736842105265</v>
      </c>
      <c r="BV135" s="59">
        <v>4</v>
      </c>
      <c r="BW135" s="62">
        <f t="shared" ref="BW135:BW143" si="172">BV135/U135</f>
        <v>0.5714285714285714</v>
      </c>
      <c r="BX135" s="258" t="str">
        <f t="shared" si="164"/>
        <v/>
      </c>
    </row>
    <row r="136" spans="1:76" x14ac:dyDescent="0.2">
      <c r="A136" s="12" t="s">
        <v>606</v>
      </c>
      <c r="B136" s="12" t="s">
        <v>607</v>
      </c>
      <c r="C136" s="12" t="s">
        <v>502</v>
      </c>
      <c r="D136" s="12" t="s">
        <v>507</v>
      </c>
      <c r="E136" s="12" t="s">
        <v>518</v>
      </c>
      <c r="F136" s="12" t="s">
        <v>505</v>
      </c>
      <c r="G136" s="12" t="s">
        <v>317</v>
      </c>
      <c r="H136" s="12" t="s">
        <v>1110</v>
      </c>
      <c r="I136" s="12" t="s">
        <v>935</v>
      </c>
      <c r="J136" s="12" t="s">
        <v>936</v>
      </c>
      <c r="K136" s="296"/>
      <c r="L136" s="296"/>
      <c r="M136" s="297"/>
      <c r="N136" s="296"/>
      <c r="O136" s="296"/>
      <c r="P136" s="296"/>
      <c r="Q136" s="272"/>
      <c r="R136" s="272"/>
      <c r="S136" s="272"/>
      <c r="T136" s="75" t="s">
        <v>386</v>
      </c>
      <c r="U136" s="41">
        <v>6</v>
      </c>
      <c r="V136" s="600"/>
      <c r="W136" s="42">
        <v>12</v>
      </c>
      <c r="X136" s="43">
        <f t="shared" si="161"/>
        <v>2</v>
      </c>
      <c r="Y136" s="44">
        <f t="shared" si="139"/>
        <v>683.66666666666663</v>
      </c>
      <c r="Z136" s="44">
        <f t="shared" si="162"/>
        <v>342.66666666666669</v>
      </c>
      <c r="AA136" s="228"/>
      <c r="AB136" s="229"/>
      <c r="AC136" s="228"/>
      <c r="AD136" s="229"/>
      <c r="AE136" s="228"/>
      <c r="AF136" s="229"/>
      <c r="AG136" s="228"/>
      <c r="AH136" s="229"/>
      <c r="AI136" s="42">
        <v>5</v>
      </c>
      <c r="AJ136" s="45">
        <f t="shared" si="167"/>
        <v>0.41666666666666669</v>
      </c>
      <c r="AK136" s="42">
        <v>5</v>
      </c>
      <c r="AL136" s="45">
        <f t="shared" si="168"/>
        <v>0.83333333333333337</v>
      </c>
      <c r="AM136" s="40">
        <v>4089</v>
      </c>
      <c r="AN136" s="44">
        <v>13</v>
      </c>
      <c r="AO136" s="63">
        <f t="shared" ref="AO136:AO167" si="173">AN136/AP136</f>
        <v>3.1691857630424185E-3</v>
      </c>
      <c r="AP136" s="44">
        <f t="shared" si="163"/>
        <v>4102</v>
      </c>
      <c r="AQ136" s="170">
        <v>5640</v>
      </c>
      <c r="AR136" s="45">
        <f t="shared" si="166"/>
        <v>0.72730496453900706</v>
      </c>
      <c r="AS136" s="40">
        <f t="shared" si="115"/>
        <v>4089</v>
      </c>
      <c r="AT136" s="40">
        <f t="shared" ref="AT136:AT174" si="174">IF(V136=0,AN136,"")</f>
        <v>13</v>
      </c>
      <c r="AU136" s="44">
        <f t="shared" si="149"/>
        <v>4102</v>
      </c>
      <c r="AV136" s="44">
        <v>2046</v>
      </c>
      <c r="AW136" s="45">
        <f t="shared" si="150"/>
        <v>0.50036683785766689</v>
      </c>
      <c r="AX136" s="44">
        <v>10</v>
      </c>
      <c r="AY136" s="45">
        <f t="shared" si="165"/>
        <v>0.76923076923076927</v>
      </c>
      <c r="AZ136" s="44">
        <f t="shared" si="140"/>
        <v>2056</v>
      </c>
      <c r="BA136" s="45">
        <f t="shared" si="141"/>
        <v>0.50121891760117021</v>
      </c>
      <c r="BB136" s="44">
        <v>46</v>
      </c>
      <c r="BC136" s="45">
        <f t="shared" si="169"/>
        <v>2.2482893450635387E-2</v>
      </c>
      <c r="BD136" s="42">
        <v>1</v>
      </c>
      <c r="BE136" s="45">
        <f>IF(BD136="","",BD136/AX136)</f>
        <v>0.1</v>
      </c>
      <c r="BF136" s="42">
        <f t="shared" si="155"/>
        <v>47</v>
      </c>
      <c r="BG136" s="45">
        <f t="shared" si="156"/>
        <v>2.2859922178988325E-2</v>
      </c>
      <c r="BH136" s="44">
        <v>38</v>
      </c>
      <c r="BI136" s="45">
        <f t="shared" si="157"/>
        <v>0.82608695652173914</v>
      </c>
      <c r="BJ136" s="42">
        <v>1</v>
      </c>
      <c r="BK136" s="45">
        <f t="shared" si="158"/>
        <v>1</v>
      </c>
      <c r="BL136" s="42">
        <f t="shared" si="159"/>
        <v>39</v>
      </c>
      <c r="BM136" s="45">
        <f t="shared" si="160"/>
        <v>0.82978723404255317</v>
      </c>
      <c r="BN136" s="44">
        <v>7</v>
      </c>
      <c r="BO136" s="45">
        <f t="shared" si="170"/>
        <v>3.4046692607003892E-3</v>
      </c>
      <c r="BP136" s="44">
        <v>63</v>
      </c>
      <c r="BQ136" s="45">
        <f t="shared" si="152"/>
        <v>3.0642023346303501E-2</v>
      </c>
      <c r="BR136" s="44">
        <f t="shared" si="153"/>
        <v>70</v>
      </c>
      <c r="BS136" s="45">
        <f t="shared" si="151"/>
        <v>3.4046692607003888E-2</v>
      </c>
      <c r="BT136" s="42">
        <v>5</v>
      </c>
      <c r="BU136" s="45">
        <f t="shared" si="171"/>
        <v>0.41666666666666669</v>
      </c>
      <c r="BV136" s="42">
        <v>3</v>
      </c>
      <c r="BW136" s="45">
        <f t="shared" si="172"/>
        <v>0.5</v>
      </c>
      <c r="BX136" s="259" t="str">
        <f t="shared" si="164"/>
        <v/>
      </c>
    </row>
    <row r="137" spans="1:76" x14ac:dyDescent="0.2">
      <c r="A137" s="10" t="s">
        <v>606</v>
      </c>
      <c r="B137" s="10" t="s">
        <v>608</v>
      </c>
      <c r="C137" s="10" t="s">
        <v>502</v>
      </c>
      <c r="D137" s="10" t="s">
        <v>507</v>
      </c>
      <c r="E137" s="10" t="s">
        <v>518</v>
      </c>
      <c r="F137" s="10" t="s">
        <v>505</v>
      </c>
      <c r="G137" s="12" t="s">
        <v>317</v>
      </c>
      <c r="H137" s="12" t="s">
        <v>1110</v>
      </c>
      <c r="I137" s="12" t="s">
        <v>935</v>
      </c>
      <c r="J137" s="10" t="s">
        <v>936</v>
      </c>
      <c r="K137" s="288"/>
      <c r="L137" s="288"/>
      <c r="M137" s="289"/>
      <c r="N137" s="288"/>
      <c r="O137" s="288"/>
      <c r="P137" s="288"/>
      <c r="Q137" s="268"/>
      <c r="R137" s="268"/>
      <c r="S137" s="268"/>
      <c r="T137" s="65" t="s">
        <v>510</v>
      </c>
      <c r="U137" s="32">
        <v>6</v>
      </c>
      <c r="V137" s="32">
        <v>6</v>
      </c>
      <c r="W137" s="32">
        <v>6</v>
      </c>
      <c r="X137" s="34">
        <f t="shared" si="161"/>
        <v>1</v>
      </c>
      <c r="Y137" s="35">
        <f t="shared" si="139"/>
        <v>2087</v>
      </c>
      <c r="Z137" s="230" t="str">
        <f t="shared" si="162"/>
        <v/>
      </c>
      <c r="AA137" s="222"/>
      <c r="AB137" s="223"/>
      <c r="AC137" s="222"/>
      <c r="AD137" s="223"/>
      <c r="AE137" s="222"/>
      <c r="AF137" s="223"/>
      <c r="AG137" s="222"/>
      <c r="AH137" s="223"/>
      <c r="AI137" s="32">
        <v>2</v>
      </c>
      <c r="AJ137" s="36">
        <f t="shared" si="167"/>
        <v>0.33333333333333331</v>
      </c>
      <c r="AK137" s="32">
        <v>2</v>
      </c>
      <c r="AL137" s="36">
        <f t="shared" si="168"/>
        <v>0.33333333333333331</v>
      </c>
      <c r="AM137" s="31">
        <v>12514</v>
      </c>
      <c r="AN137" s="35">
        <v>8</v>
      </c>
      <c r="AO137" s="37">
        <f t="shared" si="173"/>
        <v>6.3887557898099348E-4</v>
      </c>
      <c r="AP137" s="35">
        <f t="shared" si="163"/>
        <v>12522</v>
      </c>
      <c r="AQ137" s="169">
        <v>16600</v>
      </c>
      <c r="AR137" s="36">
        <f t="shared" si="166"/>
        <v>0.75433734939759034</v>
      </c>
      <c r="AS137" s="210" t="str">
        <f t="shared" si="115"/>
        <v/>
      </c>
      <c r="AT137" s="210" t="str">
        <f t="shared" si="174"/>
        <v/>
      </c>
      <c r="AU137" s="230" t="str">
        <f t="shared" si="149"/>
        <v/>
      </c>
      <c r="AV137" s="230"/>
      <c r="AW137" s="223" t="str">
        <f t="shared" si="150"/>
        <v/>
      </c>
      <c r="AX137" s="230"/>
      <c r="AY137" s="223" t="str">
        <f t="shared" si="165"/>
        <v/>
      </c>
      <c r="AZ137" s="230" t="str">
        <f t="shared" si="140"/>
        <v/>
      </c>
      <c r="BA137" s="223" t="str">
        <f t="shared" si="141"/>
        <v/>
      </c>
      <c r="BB137" s="230"/>
      <c r="BC137" s="223" t="str">
        <f t="shared" si="169"/>
        <v/>
      </c>
      <c r="BD137" s="222"/>
      <c r="BE137" s="223" t="str">
        <f>IF(BD137="","",BD137/AX137)</f>
        <v/>
      </c>
      <c r="BF137" s="222" t="str">
        <f t="shared" si="155"/>
        <v/>
      </c>
      <c r="BG137" s="223" t="str">
        <f t="shared" si="156"/>
        <v/>
      </c>
      <c r="BH137" s="230"/>
      <c r="BI137" s="223" t="str">
        <f t="shared" si="157"/>
        <v/>
      </c>
      <c r="BJ137" s="222"/>
      <c r="BK137" s="223" t="str">
        <f t="shared" si="158"/>
        <v/>
      </c>
      <c r="BL137" s="222" t="str">
        <f t="shared" si="159"/>
        <v/>
      </c>
      <c r="BM137" s="223" t="str">
        <f t="shared" si="160"/>
        <v/>
      </c>
      <c r="BN137" s="230"/>
      <c r="BO137" s="223" t="str">
        <f t="shared" si="170"/>
        <v/>
      </c>
      <c r="BP137" s="230"/>
      <c r="BQ137" s="223" t="str">
        <f t="shared" si="152"/>
        <v/>
      </c>
      <c r="BR137" s="230" t="str">
        <f t="shared" si="153"/>
        <v/>
      </c>
      <c r="BS137" s="223" t="str">
        <f t="shared" si="151"/>
        <v/>
      </c>
      <c r="BT137" s="33">
        <v>1</v>
      </c>
      <c r="BU137" s="36">
        <f t="shared" si="171"/>
        <v>0.16666666666666666</v>
      </c>
      <c r="BV137" s="33">
        <v>1</v>
      </c>
      <c r="BW137" s="36">
        <f t="shared" si="172"/>
        <v>0.16666666666666666</v>
      </c>
      <c r="BX137" s="244" t="str">
        <f t="shared" si="164"/>
        <v/>
      </c>
    </row>
    <row r="138" spans="1:76" x14ac:dyDescent="0.2">
      <c r="A138" s="10" t="s">
        <v>606</v>
      </c>
      <c r="B138" s="10" t="s">
        <v>609</v>
      </c>
      <c r="C138" s="10" t="s">
        <v>502</v>
      </c>
      <c r="D138" s="10" t="s">
        <v>507</v>
      </c>
      <c r="E138" s="10" t="s">
        <v>518</v>
      </c>
      <c r="F138" s="10" t="s">
        <v>505</v>
      </c>
      <c r="G138" s="12" t="s">
        <v>317</v>
      </c>
      <c r="H138" s="12" t="s">
        <v>1110</v>
      </c>
      <c r="I138" s="12" t="s">
        <v>935</v>
      </c>
      <c r="J138" s="10" t="s">
        <v>936</v>
      </c>
      <c r="K138" s="288"/>
      <c r="L138" s="288"/>
      <c r="M138" s="289"/>
      <c r="N138" s="288"/>
      <c r="O138" s="288"/>
      <c r="P138" s="288"/>
      <c r="Q138" s="268"/>
      <c r="R138" s="268"/>
      <c r="S138" s="268"/>
      <c r="T138" s="65" t="s">
        <v>386</v>
      </c>
      <c r="U138" s="32">
        <v>6</v>
      </c>
      <c r="V138" s="600"/>
      <c r="W138" s="33">
        <v>7</v>
      </c>
      <c r="X138" s="34">
        <f t="shared" si="161"/>
        <v>1.1666666666666667</v>
      </c>
      <c r="Y138" s="35">
        <f t="shared" si="139"/>
        <v>559.66666666666663</v>
      </c>
      <c r="Z138" s="35">
        <f t="shared" si="162"/>
        <v>298.5</v>
      </c>
      <c r="AA138" s="222"/>
      <c r="AB138" s="223"/>
      <c r="AC138" s="222"/>
      <c r="AD138" s="223"/>
      <c r="AE138" s="222"/>
      <c r="AF138" s="223"/>
      <c r="AG138" s="222"/>
      <c r="AH138" s="223"/>
      <c r="AI138" s="33">
        <v>3</v>
      </c>
      <c r="AJ138" s="36">
        <f t="shared" si="167"/>
        <v>0.42857142857142855</v>
      </c>
      <c r="AK138" s="33">
        <v>3</v>
      </c>
      <c r="AL138" s="36">
        <f t="shared" si="168"/>
        <v>0.5</v>
      </c>
      <c r="AM138" s="31">
        <v>3350</v>
      </c>
      <c r="AN138" s="35">
        <v>8</v>
      </c>
      <c r="AO138" s="37">
        <f t="shared" si="173"/>
        <v>2.3823704586063135E-3</v>
      </c>
      <c r="AP138" s="35">
        <f t="shared" si="163"/>
        <v>3358</v>
      </c>
      <c r="AQ138" s="169">
        <v>4500</v>
      </c>
      <c r="AR138" s="36">
        <f t="shared" si="166"/>
        <v>0.74622222222222223</v>
      </c>
      <c r="AS138" s="31">
        <f t="shared" si="115"/>
        <v>3350</v>
      </c>
      <c r="AT138" s="31">
        <f t="shared" si="174"/>
        <v>8</v>
      </c>
      <c r="AU138" s="35">
        <f t="shared" si="149"/>
        <v>3358</v>
      </c>
      <c r="AV138" s="35">
        <v>1783</v>
      </c>
      <c r="AW138" s="36">
        <f t="shared" si="150"/>
        <v>0.53223880597014928</v>
      </c>
      <c r="AX138" s="35">
        <v>8</v>
      </c>
      <c r="AY138" s="36">
        <f t="shared" si="165"/>
        <v>1</v>
      </c>
      <c r="AZ138" s="35">
        <f t="shared" si="140"/>
        <v>1791</v>
      </c>
      <c r="BA138" s="36">
        <f t="shared" si="141"/>
        <v>0.53335318642048835</v>
      </c>
      <c r="BB138" s="35">
        <v>21</v>
      </c>
      <c r="BC138" s="36">
        <f t="shared" si="169"/>
        <v>1.1777902411665733E-2</v>
      </c>
      <c r="BD138" s="33">
        <v>3</v>
      </c>
      <c r="BE138" s="36">
        <f>IF(BD138="","",BD138/AX138)</f>
        <v>0.375</v>
      </c>
      <c r="BF138" s="33">
        <f t="shared" si="155"/>
        <v>24</v>
      </c>
      <c r="BG138" s="36">
        <f t="shared" si="156"/>
        <v>1.340033500837521E-2</v>
      </c>
      <c r="BH138" s="35">
        <v>16</v>
      </c>
      <c r="BI138" s="36">
        <f t="shared" si="157"/>
        <v>0.76190476190476186</v>
      </c>
      <c r="BJ138" s="33">
        <v>3</v>
      </c>
      <c r="BK138" s="36">
        <f t="shared" si="158"/>
        <v>1</v>
      </c>
      <c r="BL138" s="33">
        <f t="shared" si="159"/>
        <v>19</v>
      </c>
      <c r="BM138" s="36">
        <f t="shared" si="160"/>
        <v>0.79166666666666663</v>
      </c>
      <c r="BN138" s="35">
        <v>8</v>
      </c>
      <c r="BO138" s="36">
        <f t="shared" si="170"/>
        <v>4.4667783361250699E-3</v>
      </c>
      <c r="BP138" s="35">
        <v>75</v>
      </c>
      <c r="BQ138" s="36">
        <f t="shared" si="152"/>
        <v>4.1876046901172533E-2</v>
      </c>
      <c r="BR138" s="35">
        <f t="shared" si="153"/>
        <v>83</v>
      </c>
      <c r="BS138" s="36">
        <f t="shared" si="151"/>
        <v>4.6342825237297602E-2</v>
      </c>
      <c r="BT138" s="33">
        <v>3</v>
      </c>
      <c r="BU138" s="36">
        <f t="shared" si="171"/>
        <v>0.42857142857142855</v>
      </c>
      <c r="BV138" s="33">
        <v>3</v>
      </c>
      <c r="BW138" s="36">
        <f t="shared" si="172"/>
        <v>0.5</v>
      </c>
      <c r="BX138" s="244" t="str">
        <f t="shared" si="164"/>
        <v/>
      </c>
    </row>
    <row r="139" spans="1:76" x14ac:dyDescent="0.2">
      <c r="A139" s="10" t="s">
        <v>606</v>
      </c>
      <c r="B139" s="10" t="s">
        <v>610</v>
      </c>
      <c r="C139" s="10" t="s">
        <v>502</v>
      </c>
      <c r="D139" s="10" t="s">
        <v>507</v>
      </c>
      <c r="E139" s="10" t="s">
        <v>518</v>
      </c>
      <c r="F139" s="10" t="s">
        <v>505</v>
      </c>
      <c r="G139" s="12" t="s">
        <v>317</v>
      </c>
      <c r="H139" s="12" t="s">
        <v>1110</v>
      </c>
      <c r="I139" s="12" t="s">
        <v>935</v>
      </c>
      <c r="J139" s="10" t="s">
        <v>936</v>
      </c>
      <c r="K139" s="614"/>
      <c r="L139" s="614"/>
      <c r="M139" s="289"/>
      <c r="N139" s="614"/>
      <c r="O139" s="614"/>
      <c r="P139" s="614"/>
      <c r="Q139" s="612"/>
      <c r="R139" s="612"/>
      <c r="S139" s="612"/>
      <c r="T139" s="65" t="s">
        <v>386</v>
      </c>
      <c r="U139" s="32">
        <v>6</v>
      </c>
      <c r="V139" s="600"/>
      <c r="W139" s="33">
        <v>7</v>
      </c>
      <c r="X139" s="34">
        <f t="shared" si="161"/>
        <v>1.1666666666666667</v>
      </c>
      <c r="Y139" s="35">
        <f t="shared" si="139"/>
        <v>759.66666666666663</v>
      </c>
      <c r="Z139" s="35">
        <f t="shared" si="162"/>
        <v>338.16666666666669</v>
      </c>
      <c r="AA139" s="222"/>
      <c r="AB139" s="223"/>
      <c r="AC139" s="222"/>
      <c r="AD139" s="223"/>
      <c r="AE139" s="222"/>
      <c r="AF139" s="223"/>
      <c r="AG139" s="222"/>
      <c r="AH139" s="223"/>
      <c r="AI139" s="33">
        <v>5</v>
      </c>
      <c r="AJ139" s="36">
        <f t="shared" si="167"/>
        <v>0.7142857142857143</v>
      </c>
      <c r="AK139" s="33">
        <v>5</v>
      </c>
      <c r="AL139" s="36">
        <f t="shared" si="168"/>
        <v>0.83333333333333337</v>
      </c>
      <c r="AM139" s="31">
        <v>4552</v>
      </c>
      <c r="AN139" s="35">
        <v>6</v>
      </c>
      <c r="AO139" s="37">
        <f t="shared" si="173"/>
        <v>1.3163668275559457E-3</v>
      </c>
      <c r="AP139" s="35">
        <f t="shared" si="163"/>
        <v>4558</v>
      </c>
      <c r="AQ139" s="169">
        <v>6270</v>
      </c>
      <c r="AR139" s="36">
        <f t="shared" si="166"/>
        <v>0.72695374800637957</v>
      </c>
      <c r="AS139" s="31">
        <f t="shared" si="115"/>
        <v>4552</v>
      </c>
      <c r="AT139" s="31">
        <f t="shared" si="174"/>
        <v>6</v>
      </c>
      <c r="AU139" s="35">
        <f t="shared" si="149"/>
        <v>4558</v>
      </c>
      <c r="AV139" s="35">
        <v>2023</v>
      </c>
      <c r="AW139" s="36">
        <f t="shared" si="150"/>
        <v>0.44442003514938488</v>
      </c>
      <c r="AX139" s="35">
        <v>6</v>
      </c>
      <c r="AY139" s="36">
        <f t="shared" si="165"/>
        <v>1</v>
      </c>
      <c r="AZ139" s="35">
        <f t="shared" si="140"/>
        <v>2029</v>
      </c>
      <c r="BA139" s="36">
        <f t="shared" si="141"/>
        <v>0.44515138218516892</v>
      </c>
      <c r="BB139" s="35">
        <v>16</v>
      </c>
      <c r="BC139" s="36">
        <f t="shared" si="169"/>
        <v>7.9090459713297076E-3</v>
      </c>
      <c r="BD139" s="218"/>
      <c r="BE139" s="218"/>
      <c r="BF139" s="33">
        <f t="shared" si="155"/>
        <v>16</v>
      </c>
      <c r="BG139" s="36">
        <f t="shared" si="156"/>
        <v>7.8856579595860034E-3</v>
      </c>
      <c r="BH139" s="35">
        <v>16</v>
      </c>
      <c r="BI139" s="36">
        <f t="shared" si="157"/>
        <v>1</v>
      </c>
      <c r="BJ139" s="33">
        <v>0</v>
      </c>
      <c r="BK139" s="223" t="str">
        <f t="shared" si="158"/>
        <v/>
      </c>
      <c r="BL139" s="33">
        <f t="shared" si="159"/>
        <v>16</v>
      </c>
      <c r="BM139" s="36">
        <f t="shared" si="160"/>
        <v>1</v>
      </c>
      <c r="BN139" s="35">
        <v>18</v>
      </c>
      <c r="BO139" s="36">
        <f t="shared" si="170"/>
        <v>8.8713652045342532E-3</v>
      </c>
      <c r="BP139" s="35">
        <v>77</v>
      </c>
      <c r="BQ139" s="36">
        <f t="shared" si="152"/>
        <v>3.7949728930507638E-2</v>
      </c>
      <c r="BR139" s="35">
        <f t="shared" si="153"/>
        <v>95</v>
      </c>
      <c r="BS139" s="36">
        <f t="shared" si="151"/>
        <v>4.6821094135041895E-2</v>
      </c>
      <c r="BT139" s="33">
        <v>2</v>
      </c>
      <c r="BU139" s="36">
        <f t="shared" si="171"/>
        <v>0.2857142857142857</v>
      </c>
      <c r="BV139" s="33">
        <v>2</v>
      </c>
      <c r="BW139" s="36">
        <f t="shared" si="172"/>
        <v>0.33333333333333331</v>
      </c>
      <c r="BX139" s="244" t="str">
        <f t="shared" si="164"/>
        <v/>
      </c>
    </row>
    <row r="140" spans="1:76" x14ac:dyDescent="0.2">
      <c r="A140" s="10" t="s">
        <v>606</v>
      </c>
      <c r="B140" s="10" t="s">
        <v>611</v>
      </c>
      <c r="C140" s="10" t="s">
        <v>502</v>
      </c>
      <c r="D140" s="10" t="s">
        <v>507</v>
      </c>
      <c r="E140" s="10" t="s">
        <v>518</v>
      </c>
      <c r="F140" s="10" t="s">
        <v>505</v>
      </c>
      <c r="G140" s="12" t="s">
        <v>317</v>
      </c>
      <c r="H140" s="12" t="s">
        <v>1110</v>
      </c>
      <c r="I140" s="12" t="s">
        <v>935</v>
      </c>
      <c r="J140" s="10" t="s">
        <v>936</v>
      </c>
      <c r="K140" s="614"/>
      <c r="L140" s="614"/>
      <c r="M140" s="289"/>
      <c r="N140" s="614"/>
      <c r="O140" s="614"/>
      <c r="P140" s="614"/>
      <c r="Q140" s="612"/>
      <c r="R140" s="612"/>
      <c r="S140" s="612"/>
      <c r="T140" s="65" t="s">
        <v>510</v>
      </c>
      <c r="U140" s="32">
        <v>6</v>
      </c>
      <c r="V140" s="32">
        <v>6</v>
      </c>
      <c r="W140" s="32">
        <v>6</v>
      </c>
      <c r="X140" s="34">
        <f t="shared" si="161"/>
        <v>1</v>
      </c>
      <c r="Y140" s="35">
        <f t="shared" si="139"/>
        <v>74.666666666666671</v>
      </c>
      <c r="Z140" s="230" t="str">
        <f t="shared" si="162"/>
        <v/>
      </c>
      <c r="AA140" s="222"/>
      <c r="AB140" s="223"/>
      <c r="AC140" s="222"/>
      <c r="AD140" s="223"/>
      <c r="AE140" s="222"/>
      <c r="AF140" s="223"/>
      <c r="AG140" s="222"/>
      <c r="AH140" s="223"/>
      <c r="AI140" s="32">
        <v>5</v>
      </c>
      <c r="AJ140" s="36">
        <f t="shared" si="167"/>
        <v>0.83333333333333337</v>
      </c>
      <c r="AK140" s="32">
        <v>5</v>
      </c>
      <c r="AL140" s="36">
        <f t="shared" si="168"/>
        <v>0.83333333333333337</v>
      </c>
      <c r="AM140" s="31">
        <v>441</v>
      </c>
      <c r="AN140" s="35">
        <v>7</v>
      </c>
      <c r="AO140" s="37">
        <f t="shared" si="173"/>
        <v>1.5625E-2</v>
      </c>
      <c r="AP140" s="35">
        <f t="shared" si="163"/>
        <v>448</v>
      </c>
      <c r="AQ140" s="169">
        <v>670</v>
      </c>
      <c r="AR140" s="36">
        <f t="shared" si="166"/>
        <v>0.66865671641791047</v>
      </c>
      <c r="AS140" s="210" t="str">
        <f t="shared" si="115"/>
        <v/>
      </c>
      <c r="AT140" s="210" t="str">
        <f t="shared" si="174"/>
        <v/>
      </c>
      <c r="AU140" s="230" t="str">
        <f t="shared" si="149"/>
        <v/>
      </c>
      <c r="AV140" s="230"/>
      <c r="AW140" s="223" t="str">
        <f t="shared" si="150"/>
        <v/>
      </c>
      <c r="AX140" s="230"/>
      <c r="AY140" s="223" t="str">
        <f t="shared" si="165"/>
        <v/>
      </c>
      <c r="AZ140" s="230" t="str">
        <f t="shared" si="140"/>
        <v/>
      </c>
      <c r="BA140" s="223" t="str">
        <f t="shared" si="141"/>
        <v/>
      </c>
      <c r="BB140" s="230"/>
      <c r="BC140" s="223" t="str">
        <f t="shared" si="169"/>
        <v/>
      </c>
      <c r="BD140" s="222"/>
      <c r="BE140" s="223" t="str">
        <f t="shared" ref="BE140:BE162" si="175">IF(BD140="","",BD140/AX140)</f>
        <v/>
      </c>
      <c r="BF140" s="222" t="str">
        <f t="shared" si="155"/>
        <v/>
      </c>
      <c r="BG140" s="223" t="str">
        <f t="shared" si="156"/>
        <v/>
      </c>
      <c r="BH140" s="230"/>
      <c r="BI140" s="223" t="str">
        <f t="shared" si="157"/>
        <v/>
      </c>
      <c r="BJ140" s="222"/>
      <c r="BK140" s="223" t="str">
        <f t="shared" si="158"/>
        <v/>
      </c>
      <c r="BL140" s="222" t="str">
        <f t="shared" si="159"/>
        <v/>
      </c>
      <c r="BM140" s="223" t="str">
        <f t="shared" si="160"/>
        <v/>
      </c>
      <c r="BN140" s="230"/>
      <c r="BO140" s="223" t="str">
        <f t="shared" si="170"/>
        <v/>
      </c>
      <c r="BP140" s="230"/>
      <c r="BQ140" s="223" t="str">
        <f t="shared" si="152"/>
        <v/>
      </c>
      <c r="BR140" s="230" t="str">
        <f t="shared" si="153"/>
        <v/>
      </c>
      <c r="BS140" s="223" t="str">
        <f t="shared" si="151"/>
        <v/>
      </c>
      <c r="BT140" s="33">
        <v>2</v>
      </c>
      <c r="BU140" s="36">
        <f t="shared" si="171"/>
        <v>0.33333333333333331</v>
      </c>
      <c r="BV140" s="33">
        <v>2</v>
      </c>
      <c r="BW140" s="36">
        <f t="shared" si="172"/>
        <v>0.33333333333333331</v>
      </c>
      <c r="BX140" s="244" t="str">
        <f t="shared" si="164"/>
        <v/>
      </c>
    </row>
    <row r="141" spans="1:76" x14ac:dyDescent="0.2">
      <c r="A141" s="10" t="s">
        <v>606</v>
      </c>
      <c r="B141" s="10" t="s">
        <v>612</v>
      </c>
      <c r="C141" s="10" t="s">
        <v>502</v>
      </c>
      <c r="D141" s="10" t="s">
        <v>507</v>
      </c>
      <c r="E141" s="10" t="s">
        <v>518</v>
      </c>
      <c r="F141" s="10" t="s">
        <v>505</v>
      </c>
      <c r="G141" s="12" t="s">
        <v>317</v>
      </c>
      <c r="H141" s="12" t="s">
        <v>1110</v>
      </c>
      <c r="I141" s="12" t="s">
        <v>935</v>
      </c>
      <c r="J141" s="10" t="s">
        <v>936</v>
      </c>
      <c r="K141" s="614"/>
      <c r="L141" s="614"/>
      <c r="M141" s="289"/>
      <c r="N141" s="614"/>
      <c r="O141" s="614"/>
      <c r="P141" s="614"/>
      <c r="Q141" s="612"/>
      <c r="R141" s="612"/>
      <c r="S141" s="612"/>
      <c r="T141" s="65" t="s">
        <v>510</v>
      </c>
      <c r="U141" s="32">
        <v>6</v>
      </c>
      <c r="V141" s="33">
        <v>6</v>
      </c>
      <c r="W141" s="33">
        <v>6</v>
      </c>
      <c r="X141" s="34">
        <f t="shared" si="161"/>
        <v>1</v>
      </c>
      <c r="Y141" s="35">
        <f t="shared" si="139"/>
        <v>452</v>
      </c>
      <c r="Z141" s="230" t="str">
        <f t="shared" si="162"/>
        <v/>
      </c>
      <c r="AA141" s="222"/>
      <c r="AB141" s="223"/>
      <c r="AC141" s="222"/>
      <c r="AD141" s="223"/>
      <c r="AE141" s="222"/>
      <c r="AF141" s="223"/>
      <c r="AG141" s="222"/>
      <c r="AH141" s="223"/>
      <c r="AI141" s="33">
        <v>4</v>
      </c>
      <c r="AJ141" s="36">
        <f t="shared" si="167"/>
        <v>0.66666666666666663</v>
      </c>
      <c r="AK141" s="33">
        <v>4</v>
      </c>
      <c r="AL141" s="36">
        <f t="shared" si="168"/>
        <v>0.66666666666666663</v>
      </c>
      <c r="AM141" s="31">
        <v>2690</v>
      </c>
      <c r="AN141" s="35">
        <v>22</v>
      </c>
      <c r="AO141" s="37">
        <f t="shared" si="173"/>
        <v>8.1120943952802359E-3</v>
      </c>
      <c r="AP141" s="35">
        <f t="shared" si="163"/>
        <v>2712</v>
      </c>
      <c r="AQ141" s="169">
        <v>3530</v>
      </c>
      <c r="AR141" s="36">
        <f t="shared" si="166"/>
        <v>0.76827195467422094</v>
      </c>
      <c r="AS141" s="210" t="str">
        <f t="shared" si="115"/>
        <v/>
      </c>
      <c r="AT141" s="210" t="str">
        <f t="shared" si="174"/>
        <v/>
      </c>
      <c r="AU141" s="230" t="str">
        <f t="shared" si="149"/>
        <v/>
      </c>
      <c r="AV141" s="230"/>
      <c r="AW141" s="223" t="str">
        <f t="shared" si="150"/>
        <v/>
      </c>
      <c r="AX141" s="230"/>
      <c r="AY141" s="223" t="str">
        <f t="shared" si="165"/>
        <v/>
      </c>
      <c r="AZ141" s="230" t="str">
        <f t="shared" si="140"/>
        <v/>
      </c>
      <c r="BA141" s="223" t="str">
        <f t="shared" si="141"/>
        <v/>
      </c>
      <c r="BB141" s="230"/>
      <c r="BC141" s="223" t="str">
        <f t="shared" si="169"/>
        <v/>
      </c>
      <c r="BD141" s="222"/>
      <c r="BE141" s="223" t="str">
        <f t="shared" si="175"/>
        <v/>
      </c>
      <c r="BF141" s="222" t="str">
        <f t="shared" si="155"/>
        <v/>
      </c>
      <c r="BG141" s="223" t="str">
        <f t="shared" si="156"/>
        <v/>
      </c>
      <c r="BH141" s="230"/>
      <c r="BI141" s="223" t="str">
        <f t="shared" si="157"/>
        <v/>
      </c>
      <c r="BJ141" s="222"/>
      <c r="BK141" s="223" t="str">
        <f t="shared" si="158"/>
        <v/>
      </c>
      <c r="BL141" s="222" t="str">
        <f t="shared" si="159"/>
        <v/>
      </c>
      <c r="BM141" s="223" t="str">
        <f t="shared" si="160"/>
        <v/>
      </c>
      <c r="BN141" s="230"/>
      <c r="BO141" s="223" t="str">
        <f t="shared" si="170"/>
        <v/>
      </c>
      <c r="BP141" s="230"/>
      <c r="BQ141" s="223" t="str">
        <f t="shared" si="152"/>
        <v/>
      </c>
      <c r="BR141" s="230" t="str">
        <f t="shared" si="153"/>
        <v/>
      </c>
      <c r="BS141" s="223" t="str">
        <f t="shared" si="151"/>
        <v/>
      </c>
      <c r="BT141" s="33">
        <v>2</v>
      </c>
      <c r="BU141" s="36">
        <f t="shared" si="171"/>
        <v>0.33333333333333331</v>
      </c>
      <c r="BV141" s="33">
        <v>2</v>
      </c>
      <c r="BW141" s="36">
        <f t="shared" si="172"/>
        <v>0.33333333333333331</v>
      </c>
      <c r="BX141" s="244" t="str">
        <f t="shared" si="164"/>
        <v/>
      </c>
    </row>
    <row r="142" spans="1:76" x14ac:dyDescent="0.2">
      <c r="A142" s="10" t="s">
        <v>606</v>
      </c>
      <c r="B142" s="10" t="s">
        <v>613</v>
      </c>
      <c r="C142" s="10" t="s">
        <v>649</v>
      </c>
      <c r="D142" s="10" t="s">
        <v>527</v>
      </c>
      <c r="E142" s="10" t="s">
        <v>518</v>
      </c>
      <c r="F142" s="10" t="s">
        <v>505</v>
      </c>
      <c r="G142" s="12" t="s">
        <v>317</v>
      </c>
      <c r="H142" s="12" t="s">
        <v>1110</v>
      </c>
      <c r="I142" s="12" t="s">
        <v>935</v>
      </c>
      <c r="J142" s="10" t="s">
        <v>936</v>
      </c>
      <c r="K142" s="614"/>
      <c r="L142" s="614"/>
      <c r="M142" s="289"/>
      <c r="N142" s="614"/>
      <c r="O142" s="614"/>
      <c r="P142" s="614"/>
      <c r="Q142" s="612"/>
      <c r="R142" s="612"/>
      <c r="S142" s="612"/>
      <c r="T142" s="11" t="s">
        <v>386</v>
      </c>
      <c r="U142" s="32">
        <v>11</v>
      </c>
      <c r="V142" s="600"/>
      <c r="W142" s="33">
        <v>35</v>
      </c>
      <c r="X142" s="34">
        <f t="shared" si="161"/>
        <v>3.1818181818181817</v>
      </c>
      <c r="Y142" s="35">
        <f t="shared" si="139"/>
        <v>6135.818181818182</v>
      </c>
      <c r="Z142" s="35">
        <f t="shared" si="162"/>
        <v>2577.7272727272725</v>
      </c>
      <c r="AA142" s="33">
        <v>8</v>
      </c>
      <c r="AB142" s="36">
        <f>AA142/W142</f>
        <v>0.22857142857142856</v>
      </c>
      <c r="AC142" s="222"/>
      <c r="AD142" s="223"/>
      <c r="AE142" s="33">
        <v>5</v>
      </c>
      <c r="AF142" s="36">
        <f>AE142/U142</f>
        <v>0.45454545454545453</v>
      </c>
      <c r="AG142" s="33">
        <f>AE142</f>
        <v>5</v>
      </c>
      <c r="AH142" s="223"/>
      <c r="AI142" s="33">
        <v>2</v>
      </c>
      <c r="AJ142" s="36">
        <f t="shared" si="167"/>
        <v>5.7142857142857141E-2</v>
      </c>
      <c r="AK142" s="33">
        <v>1</v>
      </c>
      <c r="AL142" s="36">
        <f t="shared" si="168"/>
        <v>9.0909090909090912E-2</v>
      </c>
      <c r="AM142" s="31">
        <v>67411</v>
      </c>
      <c r="AN142" s="35">
        <v>83</v>
      </c>
      <c r="AO142" s="37">
        <f t="shared" si="173"/>
        <v>1.2297389397576081E-3</v>
      </c>
      <c r="AP142" s="35">
        <f t="shared" si="163"/>
        <v>67494</v>
      </c>
      <c r="AQ142" s="163">
        <v>94959</v>
      </c>
      <c r="AR142" s="36">
        <f t="shared" si="166"/>
        <v>0.71076991122484445</v>
      </c>
      <c r="AS142" s="31">
        <f t="shared" si="115"/>
        <v>67411</v>
      </c>
      <c r="AT142" s="31">
        <f t="shared" si="174"/>
        <v>83</v>
      </c>
      <c r="AU142" s="35">
        <f t="shared" si="149"/>
        <v>67494</v>
      </c>
      <c r="AV142" s="35">
        <v>28282</v>
      </c>
      <c r="AW142" s="36">
        <f t="shared" si="150"/>
        <v>0.41954577146163091</v>
      </c>
      <c r="AX142" s="35">
        <v>73</v>
      </c>
      <c r="AY142" s="36">
        <f t="shared" si="165"/>
        <v>0.87951807228915657</v>
      </c>
      <c r="AZ142" s="35">
        <f t="shared" si="140"/>
        <v>28355</v>
      </c>
      <c r="BA142" s="36">
        <f t="shared" si="141"/>
        <v>0.42011141731116841</v>
      </c>
      <c r="BB142" s="35">
        <v>444</v>
      </c>
      <c r="BC142" s="36">
        <f t="shared" si="169"/>
        <v>1.5699031185913301E-2</v>
      </c>
      <c r="BD142" s="33">
        <v>12</v>
      </c>
      <c r="BE142" s="36">
        <f t="shared" si="175"/>
        <v>0.16438356164383561</v>
      </c>
      <c r="BF142" s="33">
        <f t="shared" si="155"/>
        <v>456</v>
      </c>
      <c r="BG142" s="36">
        <f t="shared" si="156"/>
        <v>1.6081819784870392E-2</v>
      </c>
      <c r="BH142" s="35">
        <v>369</v>
      </c>
      <c r="BI142" s="36">
        <f t="shared" si="157"/>
        <v>0.83108108108108103</v>
      </c>
      <c r="BJ142" s="33">
        <v>11</v>
      </c>
      <c r="BK142" s="36">
        <f t="shared" si="158"/>
        <v>0.91666666666666663</v>
      </c>
      <c r="BL142" s="33">
        <f t="shared" si="159"/>
        <v>380</v>
      </c>
      <c r="BM142" s="36">
        <f t="shared" si="160"/>
        <v>0.83333333333333337</v>
      </c>
      <c r="BN142" s="35">
        <v>596</v>
      </c>
      <c r="BO142" s="36">
        <f t="shared" si="170"/>
        <v>2.1019220596014812E-2</v>
      </c>
      <c r="BP142" s="35">
        <v>257</v>
      </c>
      <c r="BQ142" s="36">
        <f t="shared" si="152"/>
        <v>9.0636572033151123E-3</v>
      </c>
      <c r="BR142" s="35">
        <f t="shared" si="153"/>
        <v>853</v>
      </c>
      <c r="BS142" s="36">
        <f t="shared" si="151"/>
        <v>3.0082877799329923E-2</v>
      </c>
      <c r="BT142" s="33">
        <v>9</v>
      </c>
      <c r="BU142" s="36">
        <f t="shared" si="171"/>
        <v>0.25714285714285712</v>
      </c>
      <c r="BV142" s="33">
        <v>2</v>
      </c>
      <c r="BW142" s="36">
        <f t="shared" si="172"/>
        <v>0.18181818181818182</v>
      </c>
      <c r="BX142" s="244" t="str">
        <f t="shared" si="164"/>
        <v/>
      </c>
    </row>
    <row r="143" spans="1:76" x14ac:dyDescent="0.2">
      <c r="A143" s="10" t="s">
        <v>606</v>
      </c>
      <c r="B143" s="10" t="s">
        <v>613</v>
      </c>
      <c r="C143" s="10" t="s">
        <v>614</v>
      </c>
      <c r="D143" s="10" t="s">
        <v>527</v>
      </c>
      <c r="E143" s="10" t="s">
        <v>518</v>
      </c>
      <c r="F143" s="10" t="s">
        <v>505</v>
      </c>
      <c r="G143" s="12" t="s">
        <v>317</v>
      </c>
      <c r="H143" s="12" t="s">
        <v>1110</v>
      </c>
      <c r="I143" s="12" t="s">
        <v>935</v>
      </c>
      <c r="J143" s="10" t="s">
        <v>936</v>
      </c>
      <c r="K143" s="614"/>
      <c r="L143" s="614"/>
      <c r="M143" s="289"/>
      <c r="N143" s="614"/>
      <c r="O143" s="614"/>
      <c r="P143" s="614"/>
      <c r="Q143" s="612"/>
      <c r="R143" s="612"/>
      <c r="S143" s="612"/>
      <c r="T143" s="11" t="s">
        <v>386</v>
      </c>
      <c r="U143" s="32">
        <v>2</v>
      </c>
      <c r="V143" s="600"/>
      <c r="W143" s="33">
        <v>3</v>
      </c>
      <c r="X143" s="34">
        <f t="shared" si="161"/>
        <v>1.5</v>
      </c>
      <c r="Y143" s="35">
        <f t="shared" si="139"/>
        <v>6483</v>
      </c>
      <c r="Z143" s="35">
        <f t="shared" si="162"/>
        <v>3171.5</v>
      </c>
      <c r="AA143" s="33">
        <v>1</v>
      </c>
      <c r="AB143" s="36">
        <f>AA143/W143</f>
        <v>0.33333333333333331</v>
      </c>
      <c r="AC143" s="222"/>
      <c r="AD143" s="223"/>
      <c r="AE143" s="33">
        <v>1</v>
      </c>
      <c r="AF143" s="36">
        <f>AE143/U143</f>
        <v>0.5</v>
      </c>
      <c r="AG143" s="33">
        <f>AE143</f>
        <v>1</v>
      </c>
      <c r="AH143" s="223"/>
      <c r="AI143" s="33">
        <v>2</v>
      </c>
      <c r="AJ143" s="36">
        <f t="shared" si="167"/>
        <v>0.66666666666666663</v>
      </c>
      <c r="AK143" s="33">
        <v>1</v>
      </c>
      <c r="AL143" s="36">
        <f t="shared" si="168"/>
        <v>0.5</v>
      </c>
      <c r="AM143" s="31">
        <v>12955</v>
      </c>
      <c r="AN143" s="35">
        <v>11</v>
      </c>
      <c r="AO143" s="37">
        <f t="shared" si="173"/>
        <v>8.4837266697516587E-4</v>
      </c>
      <c r="AP143" s="35">
        <f t="shared" si="163"/>
        <v>12966</v>
      </c>
      <c r="AQ143" s="165">
        <v>16503</v>
      </c>
      <c r="AR143" s="36">
        <f t="shared" si="166"/>
        <v>0.78567533175786219</v>
      </c>
      <c r="AS143" s="31">
        <f t="shared" si="115"/>
        <v>12955</v>
      </c>
      <c r="AT143" s="31">
        <f t="shared" si="174"/>
        <v>11</v>
      </c>
      <c r="AU143" s="35">
        <f t="shared" si="149"/>
        <v>12966</v>
      </c>
      <c r="AV143" s="35">
        <v>6333</v>
      </c>
      <c r="AW143" s="36">
        <f t="shared" si="150"/>
        <v>0.48884600540331918</v>
      </c>
      <c r="AX143" s="35">
        <v>10</v>
      </c>
      <c r="AY143" s="36">
        <f t="shared" si="165"/>
        <v>0.90909090909090906</v>
      </c>
      <c r="AZ143" s="35">
        <f t="shared" si="140"/>
        <v>6343</v>
      </c>
      <c r="BA143" s="36">
        <f t="shared" si="141"/>
        <v>0.48920252969304334</v>
      </c>
      <c r="BB143" s="35">
        <v>28</v>
      </c>
      <c r="BC143" s="36">
        <f t="shared" si="169"/>
        <v>4.421285330806885E-3</v>
      </c>
      <c r="BD143" s="33">
        <v>0</v>
      </c>
      <c r="BE143" s="36">
        <f t="shared" si="175"/>
        <v>0</v>
      </c>
      <c r="BF143" s="33">
        <f t="shared" si="155"/>
        <v>28</v>
      </c>
      <c r="BG143" s="36">
        <f t="shared" si="156"/>
        <v>4.414314992905565E-3</v>
      </c>
      <c r="BH143" s="35">
        <v>24</v>
      </c>
      <c r="BI143" s="36">
        <f t="shared" si="157"/>
        <v>0.8571428571428571</v>
      </c>
      <c r="BJ143" s="218"/>
      <c r="BK143" s="223" t="str">
        <f t="shared" si="158"/>
        <v/>
      </c>
      <c r="BL143" s="33">
        <f t="shared" si="159"/>
        <v>24</v>
      </c>
      <c r="BM143" s="36">
        <f t="shared" si="160"/>
        <v>0.8571428571428571</v>
      </c>
      <c r="BN143" s="35">
        <v>80</v>
      </c>
      <c r="BO143" s="36">
        <f t="shared" si="170"/>
        <v>1.2612328551158758E-2</v>
      </c>
      <c r="BP143" s="35">
        <v>157</v>
      </c>
      <c r="BQ143" s="36">
        <f t="shared" si="152"/>
        <v>2.4751694781649063E-2</v>
      </c>
      <c r="BR143" s="35">
        <f t="shared" si="153"/>
        <v>237</v>
      </c>
      <c r="BS143" s="36">
        <f t="shared" si="151"/>
        <v>3.7364023332807819E-2</v>
      </c>
      <c r="BT143" s="33">
        <v>1</v>
      </c>
      <c r="BU143" s="36">
        <f t="shared" si="171"/>
        <v>0.33333333333333331</v>
      </c>
      <c r="BV143" s="33">
        <v>1</v>
      </c>
      <c r="BW143" s="36">
        <f t="shared" si="172"/>
        <v>0.5</v>
      </c>
      <c r="BX143" s="244" t="str">
        <f t="shared" si="164"/>
        <v/>
      </c>
    </row>
    <row r="144" spans="1:76" x14ac:dyDescent="0.2">
      <c r="A144" s="10" t="s">
        <v>606</v>
      </c>
      <c r="B144" s="10" t="s">
        <v>613</v>
      </c>
      <c r="C144" s="10" t="s">
        <v>615</v>
      </c>
      <c r="D144" s="10" t="s">
        <v>527</v>
      </c>
      <c r="E144" s="10" t="s">
        <v>518</v>
      </c>
      <c r="F144" s="10" t="s">
        <v>505</v>
      </c>
      <c r="G144" s="12" t="s">
        <v>317</v>
      </c>
      <c r="H144" s="12" t="s">
        <v>1110</v>
      </c>
      <c r="I144" s="12" t="s">
        <v>935</v>
      </c>
      <c r="J144" s="10" t="s">
        <v>936</v>
      </c>
      <c r="K144" s="614" t="s">
        <v>449</v>
      </c>
      <c r="L144" s="614" t="s">
        <v>456</v>
      </c>
      <c r="M144" s="289" t="s">
        <v>785</v>
      </c>
      <c r="N144" s="614" t="s">
        <v>451</v>
      </c>
      <c r="O144" s="614" t="s">
        <v>438</v>
      </c>
      <c r="P144" s="614" t="s">
        <v>438</v>
      </c>
      <c r="Q144" s="612">
        <v>87283</v>
      </c>
      <c r="R144" s="612">
        <v>1069</v>
      </c>
      <c r="S144" s="612">
        <v>99</v>
      </c>
      <c r="T144" s="65" t="s">
        <v>510</v>
      </c>
      <c r="U144" s="32">
        <v>1</v>
      </c>
      <c r="V144" s="33">
        <v>1</v>
      </c>
      <c r="W144" s="33">
        <v>1</v>
      </c>
      <c r="X144" s="34">
        <f t="shared" si="161"/>
        <v>1</v>
      </c>
      <c r="Y144" s="35">
        <f t="shared" si="139"/>
        <v>6800</v>
      </c>
      <c r="Z144" s="230" t="str">
        <f t="shared" si="162"/>
        <v/>
      </c>
      <c r="AA144" s="33">
        <v>1</v>
      </c>
      <c r="AB144" s="36">
        <f>AA144/W144</f>
        <v>1</v>
      </c>
      <c r="AC144" s="222"/>
      <c r="AD144" s="223"/>
      <c r="AE144" s="33">
        <v>1</v>
      </c>
      <c r="AF144" s="36">
        <f>AE144/U144</f>
        <v>1</v>
      </c>
      <c r="AG144" s="33">
        <f>AE144</f>
        <v>1</v>
      </c>
      <c r="AH144" s="223"/>
      <c r="AI144" s="33">
        <v>1</v>
      </c>
      <c r="AJ144" s="36">
        <f t="shared" si="167"/>
        <v>1</v>
      </c>
      <c r="AK144" s="33">
        <v>0</v>
      </c>
      <c r="AL144" s="36">
        <f t="shared" si="168"/>
        <v>0</v>
      </c>
      <c r="AM144" s="31">
        <v>6779</v>
      </c>
      <c r="AN144" s="35">
        <v>21</v>
      </c>
      <c r="AO144" s="37">
        <f t="shared" si="173"/>
        <v>3.0882352941176468E-3</v>
      </c>
      <c r="AP144" s="35">
        <f t="shared" si="163"/>
        <v>6800</v>
      </c>
      <c r="AQ144" s="163">
        <v>8784</v>
      </c>
      <c r="AR144" s="36">
        <f t="shared" si="166"/>
        <v>0.7741347905282332</v>
      </c>
      <c r="AS144" s="210" t="str">
        <f t="shared" si="115"/>
        <v/>
      </c>
      <c r="AT144" s="210" t="str">
        <f t="shared" si="174"/>
        <v/>
      </c>
      <c r="AU144" s="230" t="str">
        <f t="shared" si="149"/>
        <v/>
      </c>
      <c r="AV144" s="230"/>
      <c r="AW144" s="223" t="str">
        <f t="shared" si="150"/>
        <v/>
      </c>
      <c r="AX144" s="230"/>
      <c r="AY144" s="223" t="str">
        <f t="shared" si="165"/>
        <v/>
      </c>
      <c r="AZ144" s="230" t="str">
        <f t="shared" si="140"/>
        <v/>
      </c>
      <c r="BA144" s="223" t="str">
        <f t="shared" si="141"/>
        <v/>
      </c>
      <c r="BB144" s="230"/>
      <c r="BC144" s="223" t="str">
        <f t="shared" si="169"/>
        <v/>
      </c>
      <c r="BD144" s="222"/>
      <c r="BE144" s="223" t="str">
        <f t="shared" si="175"/>
        <v/>
      </c>
      <c r="BF144" s="222" t="str">
        <f t="shared" si="155"/>
        <v/>
      </c>
      <c r="BG144" s="223" t="str">
        <f t="shared" si="156"/>
        <v/>
      </c>
      <c r="BH144" s="230"/>
      <c r="BI144" s="223" t="str">
        <f t="shared" si="157"/>
        <v/>
      </c>
      <c r="BJ144" s="222"/>
      <c r="BK144" s="223" t="str">
        <f t="shared" si="158"/>
        <v/>
      </c>
      <c r="BL144" s="222" t="str">
        <f t="shared" si="159"/>
        <v/>
      </c>
      <c r="BM144" s="223" t="str">
        <f t="shared" si="160"/>
        <v/>
      </c>
      <c r="BN144" s="230"/>
      <c r="BO144" s="223" t="str">
        <f t="shared" si="170"/>
        <v/>
      </c>
      <c r="BP144" s="230"/>
      <c r="BQ144" s="223" t="str">
        <f t="shared" si="152"/>
        <v/>
      </c>
      <c r="BR144" s="230" t="str">
        <f t="shared" si="153"/>
        <v/>
      </c>
      <c r="BS144" s="223" t="str">
        <f t="shared" si="151"/>
        <v/>
      </c>
      <c r="BT144" s="33">
        <v>0</v>
      </c>
      <c r="BU144" s="223"/>
      <c r="BV144" s="33">
        <v>0</v>
      </c>
      <c r="BW144" s="223"/>
      <c r="BX144" s="244" t="str">
        <f t="shared" si="164"/>
        <v/>
      </c>
    </row>
    <row r="145" spans="1:76" s="469" customFormat="1" ht="13.5" thickBot="1" x14ac:dyDescent="0.25">
      <c r="A145" s="593" t="s">
        <v>606</v>
      </c>
      <c r="B145" s="593" t="s">
        <v>613</v>
      </c>
      <c r="C145" s="593" t="s">
        <v>502</v>
      </c>
      <c r="D145" s="593" t="s">
        <v>509</v>
      </c>
      <c r="E145" s="593" t="s">
        <v>518</v>
      </c>
      <c r="F145" s="593" t="s">
        <v>505</v>
      </c>
      <c r="G145" s="83" t="s">
        <v>317</v>
      </c>
      <c r="H145" s="9" t="s">
        <v>1110</v>
      </c>
      <c r="I145" s="83" t="s">
        <v>935</v>
      </c>
      <c r="J145" s="593" t="s">
        <v>936</v>
      </c>
      <c r="K145" s="615"/>
      <c r="L145" s="615"/>
      <c r="M145" s="616"/>
      <c r="N145" s="615"/>
      <c r="O145" s="615"/>
      <c r="P145" s="615"/>
      <c r="Q145" s="772"/>
      <c r="R145" s="772"/>
      <c r="S145" s="772"/>
      <c r="T145" s="127" t="s">
        <v>386</v>
      </c>
      <c r="U145" s="604">
        <v>1</v>
      </c>
      <c r="V145" s="605"/>
      <c r="W145" s="605">
        <v>9</v>
      </c>
      <c r="X145" s="606">
        <f t="shared" si="161"/>
        <v>9</v>
      </c>
      <c r="Y145" s="607">
        <f t="shared" ref="Y145:Y176" si="176">AP145/U145</f>
        <v>87260</v>
      </c>
      <c r="Z145" s="607">
        <f t="shared" si="162"/>
        <v>37945</v>
      </c>
      <c r="AA145" s="605">
        <v>1</v>
      </c>
      <c r="AB145" s="608">
        <f>AA145/W145</f>
        <v>0.1111111111111111</v>
      </c>
      <c r="AC145" s="605">
        <v>8</v>
      </c>
      <c r="AD145" s="608" t="s">
        <v>434</v>
      </c>
      <c r="AE145" s="605">
        <v>1</v>
      </c>
      <c r="AF145" s="608">
        <f>AE145/U145</f>
        <v>1</v>
      </c>
      <c r="AG145" s="605">
        <v>1</v>
      </c>
      <c r="AH145" s="225"/>
      <c r="AI145" s="224"/>
      <c r="AJ145" s="225"/>
      <c r="AK145" s="224"/>
      <c r="AL145" s="225"/>
      <c r="AM145" s="596">
        <v>87145</v>
      </c>
      <c r="AN145" s="607">
        <v>115</v>
      </c>
      <c r="AO145" s="609">
        <f t="shared" si="173"/>
        <v>1.3179005271602108E-3</v>
      </c>
      <c r="AP145" s="607">
        <f t="shared" si="163"/>
        <v>87260</v>
      </c>
      <c r="AQ145" s="607">
        <v>120246</v>
      </c>
      <c r="AR145" s="608">
        <f t="shared" si="166"/>
        <v>0.72567902466610112</v>
      </c>
      <c r="AS145" s="596">
        <f t="shared" si="115"/>
        <v>87145</v>
      </c>
      <c r="AT145" s="596">
        <f t="shared" si="174"/>
        <v>115</v>
      </c>
      <c r="AU145" s="607">
        <f t="shared" si="149"/>
        <v>87260</v>
      </c>
      <c r="AV145" s="607">
        <v>37845</v>
      </c>
      <c r="AW145" s="608">
        <f t="shared" si="150"/>
        <v>0.43427620632279534</v>
      </c>
      <c r="AX145" s="607">
        <v>100</v>
      </c>
      <c r="AY145" s="608">
        <f t="shared" si="165"/>
        <v>0.86956521739130432</v>
      </c>
      <c r="AZ145" s="607">
        <f t="shared" ref="AZ145:AZ176" si="177">IF(AV145&gt;0,AV145+AX145,"")</f>
        <v>37945</v>
      </c>
      <c r="BA145" s="608">
        <f t="shared" si="141"/>
        <v>0.43484987393994956</v>
      </c>
      <c r="BB145" s="607">
        <v>534</v>
      </c>
      <c r="BC145" s="608">
        <f t="shared" si="169"/>
        <v>1.4110186286167262E-2</v>
      </c>
      <c r="BD145" s="605">
        <v>13</v>
      </c>
      <c r="BE145" s="608">
        <f t="shared" si="175"/>
        <v>0.13</v>
      </c>
      <c r="BF145" s="605">
        <f t="shared" si="155"/>
        <v>547</v>
      </c>
      <c r="BG145" s="608">
        <f t="shared" si="156"/>
        <v>1.4415601528528133E-2</v>
      </c>
      <c r="BH145" s="607">
        <v>444</v>
      </c>
      <c r="BI145" s="608">
        <f t="shared" si="157"/>
        <v>0.8314606741573034</v>
      </c>
      <c r="BJ145" s="605">
        <v>12</v>
      </c>
      <c r="BK145" s="608">
        <f t="shared" si="158"/>
        <v>0.92307692307692313</v>
      </c>
      <c r="BL145" s="605">
        <f t="shared" si="159"/>
        <v>456</v>
      </c>
      <c r="BM145" s="608">
        <f t="shared" si="160"/>
        <v>0.8336380255941499</v>
      </c>
      <c r="BN145" s="607">
        <v>89</v>
      </c>
      <c r="BO145" s="608">
        <f t="shared" si="170"/>
        <v>2.3455000658848331E-3</v>
      </c>
      <c r="BP145" s="607">
        <v>638</v>
      </c>
      <c r="BQ145" s="608">
        <f t="shared" si="152"/>
        <v>1.6813809461062063E-2</v>
      </c>
      <c r="BR145" s="607">
        <f t="shared" si="153"/>
        <v>727</v>
      </c>
      <c r="BS145" s="608">
        <f t="shared" si="151"/>
        <v>1.9159309526946895E-2</v>
      </c>
      <c r="BT145" s="605">
        <v>1</v>
      </c>
      <c r="BU145" s="608">
        <f>BT145/W145</f>
        <v>0.1111111111111111</v>
      </c>
      <c r="BV145" s="605">
        <v>0</v>
      </c>
      <c r="BW145" s="225"/>
      <c r="BX145" s="257" t="str">
        <f t="shared" si="164"/>
        <v/>
      </c>
    </row>
    <row r="146" spans="1:76" x14ac:dyDescent="0.2">
      <c r="A146" s="12" t="s">
        <v>616</v>
      </c>
      <c r="B146" s="12" t="s">
        <v>394</v>
      </c>
      <c r="C146" s="12" t="s">
        <v>397</v>
      </c>
      <c r="D146" s="12" t="s">
        <v>507</v>
      </c>
      <c r="E146" s="12" t="s">
        <v>504</v>
      </c>
      <c r="F146" s="12" t="s">
        <v>519</v>
      </c>
      <c r="G146" s="12" t="s">
        <v>922</v>
      </c>
      <c r="H146" s="12" t="s">
        <v>1109</v>
      </c>
      <c r="I146" s="12" t="s">
        <v>934</v>
      </c>
      <c r="J146" s="12"/>
      <c r="K146" s="296"/>
      <c r="L146" s="296"/>
      <c r="M146" s="297"/>
      <c r="N146" s="296"/>
      <c r="O146" s="296"/>
      <c r="P146" s="296"/>
      <c r="Q146" s="272"/>
      <c r="R146" s="272"/>
      <c r="S146" s="272"/>
      <c r="T146" s="39" t="s">
        <v>386</v>
      </c>
      <c r="U146" s="41">
        <v>1</v>
      </c>
      <c r="V146" s="42"/>
      <c r="W146" s="41">
        <v>3</v>
      </c>
      <c r="X146" s="43">
        <f t="shared" si="161"/>
        <v>3</v>
      </c>
      <c r="Y146" s="44">
        <f t="shared" si="176"/>
        <v>2112</v>
      </c>
      <c r="Z146" s="44">
        <f t="shared" si="162"/>
        <v>963</v>
      </c>
      <c r="AA146" s="228"/>
      <c r="AB146" s="229"/>
      <c r="AC146" s="228"/>
      <c r="AD146" s="229"/>
      <c r="AE146" s="228"/>
      <c r="AF146" s="229"/>
      <c r="AG146" s="228"/>
      <c r="AH146" s="229"/>
      <c r="AI146" s="42">
        <v>1</v>
      </c>
      <c r="AJ146" s="45">
        <f t="shared" ref="AJ146:AJ151" si="178">AI146/W146</f>
        <v>0.33333333333333331</v>
      </c>
      <c r="AK146" s="42">
        <v>0</v>
      </c>
      <c r="AL146" s="45">
        <f t="shared" ref="AL146:AL151" si="179">AK146/U146</f>
        <v>0</v>
      </c>
      <c r="AM146" s="40">
        <v>2111</v>
      </c>
      <c r="AN146" s="44">
        <v>1</v>
      </c>
      <c r="AO146" s="63">
        <f t="shared" si="173"/>
        <v>4.734848484848485E-4</v>
      </c>
      <c r="AP146" s="44">
        <f t="shared" si="163"/>
        <v>2112</v>
      </c>
      <c r="AQ146" s="231"/>
      <c r="AR146" s="229"/>
      <c r="AS146" s="40">
        <f t="shared" si="115"/>
        <v>2111</v>
      </c>
      <c r="AT146" s="40">
        <f t="shared" si="174"/>
        <v>1</v>
      </c>
      <c r="AU146" s="44">
        <f t="shared" si="149"/>
        <v>2112</v>
      </c>
      <c r="AV146" s="44">
        <v>962</v>
      </c>
      <c r="AW146" s="45">
        <f t="shared" si="150"/>
        <v>0.45570819516816674</v>
      </c>
      <c r="AX146" s="44">
        <v>1</v>
      </c>
      <c r="AY146" s="45">
        <f t="shared" si="165"/>
        <v>1</v>
      </c>
      <c r="AZ146" s="44">
        <f t="shared" si="177"/>
        <v>963</v>
      </c>
      <c r="BA146" s="45">
        <f t="shared" si="141"/>
        <v>0.45596590909090912</v>
      </c>
      <c r="BB146" s="44">
        <v>20</v>
      </c>
      <c r="BC146" s="45">
        <f t="shared" si="169"/>
        <v>2.0790020790020791E-2</v>
      </c>
      <c r="BD146" s="42">
        <v>1</v>
      </c>
      <c r="BE146" s="45">
        <f t="shared" si="175"/>
        <v>1</v>
      </c>
      <c r="BF146" s="42">
        <f t="shared" si="155"/>
        <v>21</v>
      </c>
      <c r="BG146" s="45">
        <f t="shared" si="156"/>
        <v>2.1806853582554516E-2</v>
      </c>
      <c r="BH146" s="44">
        <v>10</v>
      </c>
      <c r="BI146" s="45">
        <f t="shared" si="157"/>
        <v>0.5</v>
      </c>
      <c r="BJ146" s="42">
        <v>0</v>
      </c>
      <c r="BK146" s="45">
        <f t="shared" si="158"/>
        <v>0</v>
      </c>
      <c r="BL146" s="42">
        <f t="shared" si="159"/>
        <v>10</v>
      </c>
      <c r="BM146" s="45">
        <f t="shared" si="160"/>
        <v>0.47619047619047616</v>
      </c>
      <c r="BN146" s="44">
        <v>4</v>
      </c>
      <c r="BO146" s="45">
        <f t="shared" si="170"/>
        <v>4.1536863966770508E-3</v>
      </c>
      <c r="BP146" s="44">
        <v>40</v>
      </c>
      <c r="BQ146" s="45">
        <f t="shared" si="152"/>
        <v>4.1536863966770511E-2</v>
      </c>
      <c r="BR146" s="44">
        <f t="shared" si="153"/>
        <v>44</v>
      </c>
      <c r="BS146" s="45">
        <f t="shared" si="151"/>
        <v>4.569055036344756E-2</v>
      </c>
      <c r="BT146" s="42">
        <v>2</v>
      </c>
      <c r="BU146" s="45">
        <f>BT146/W146</f>
        <v>0.66666666666666663</v>
      </c>
      <c r="BV146" s="42">
        <v>1</v>
      </c>
      <c r="BW146" s="45">
        <f>BV146/U146</f>
        <v>1</v>
      </c>
      <c r="BX146" s="259" t="str">
        <f t="shared" si="164"/>
        <v/>
      </c>
    </row>
    <row r="147" spans="1:76" x14ac:dyDescent="0.2">
      <c r="A147" s="10" t="s">
        <v>616</v>
      </c>
      <c r="B147" s="10" t="s">
        <v>394</v>
      </c>
      <c r="C147" s="10" t="s">
        <v>398</v>
      </c>
      <c r="D147" s="10" t="s">
        <v>507</v>
      </c>
      <c r="E147" s="10" t="s">
        <v>504</v>
      </c>
      <c r="F147" s="10" t="s">
        <v>519</v>
      </c>
      <c r="G147" s="10" t="s">
        <v>922</v>
      </c>
      <c r="H147" s="12" t="s">
        <v>1109</v>
      </c>
      <c r="I147" s="12" t="s">
        <v>934</v>
      </c>
      <c r="J147" s="10"/>
      <c r="K147" s="614"/>
      <c r="L147" s="614"/>
      <c r="M147" s="289"/>
      <c r="N147" s="614"/>
      <c r="O147" s="614"/>
      <c r="P147" s="614"/>
      <c r="Q147" s="612"/>
      <c r="R147" s="612"/>
      <c r="S147" s="612"/>
      <c r="T147" s="11" t="s">
        <v>386</v>
      </c>
      <c r="U147" s="32">
        <v>3</v>
      </c>
      <c r="V147" s="33"/>
      <c r="W147" s="32">
        <v>6</v>
      </c>
      <c r="X147" s="34">
        <f t="shared" si="161"/>
        <v>2</v>
      </c>
      <c r="Y147" s="35">
        <f t="shared" si="176"/>
        <v>2648</v>
      </c>
      <c r="Z147" s="35">
        <f t="shared" si="162"/>
        <v>1369.6666666666667</v>
      </c>
      <c r="AA147" s="222"/>
      <c r="AB147" s="223"/>
      <c r="AC147" s="222"/>
      <c r="AD147" s="223"/>
      <c r="AE147" s="222"/>
      <c r="AF147" s="223"/>
      <c r="AG147" s="222"/>
      <c r="AH147" s="223"/>
      <c r="AI147" s="33">
        <v>3</v>
      </c>
      <c r="AJ147" s="36">
        <f t="shared" si="178"/>
        <v>0.5</v>
      </c>
      <c r="AK147" s="33">
        <v>2</v>
      </c>
      <c r="AL147" s="36">
        <f t="shared" si="179"/>
        <v>0.66666666666666663</v>
      </c>
      <c r="AM147" s="31">
        <v>7925</v>
      </c>
      <c r="AN147" s="35">
        <v>19</v>
      </c>
      <c r="AO147" s="37">
        <f t="shared" si="173"/>
        <v>2.3917421953675729E-3</v>
      </c>
      <c r="AP147" s="35">
        <f t="shared" si="163"/>
        <v>7944</v>
      </c>
      <c r="AQ147" s="230"/>
      <c r="AR147" s="223"/>
      <c r="AS147" s="31">
        <f t="shared" si="115"/>
        <v>7925</v>
      </c>
      <c r="AT147" s="31">
        <f t="shared" si="174"/>
        <v>19</v>
      </c>
      <c r="AU147" s="35">
        <f t="shared" si="149"/>
        <v>7944</v>
      </c>
      <c r="AV147" s="35">
        <v>4092</v>
      </c>
      <c r="AW147" s="36">
        <f t="shared" si="150"/>
        <v>0.51634069400630911</v>
      </c>
      <c r="AX147" s="35">
        <v>17</v>
      </c>
      <c r="AY147" s="36">
        <f t="shared" si="165"/>
        <v>0.89473684210526316</v>
      </c>
      <c r="AZ147" s="35">
        <f t="shared" si="177"/>
        <v>4109</v>
      </c>
      <c r="BA147" s="36">
        <f t="shared" si="141"/>
        <v>0.51724572004028202</v>
      </c>
      <c r="BB147" s="35">
        <v>50</v>
      </c>
      <c r="BC147" s="36">
        <f t="shared" si="169"/>
        <v>1.2218963831867057E-2</v>
      </c>
      <c r="BD147" s="33">
        <v>1</v>
      </c>
      <c r="BE147" s="36">
        <f t="shared" si="175"/>
        <v>5.8823529411764705E-2</v>
      </c>
      <c r="BF147" s="33">
        <f t="shared" si="155"/>
        <v>51</v>
      </c>
      <c r="BG147" s="36">
        <f t="shared" si="156"/>
        <v>1.2411779021659771E-2</v>
      </c>
      <c r="BH147" s="35">
        <v>40</v>
      </c>
      <c r="BI147" s="36">
        <f t="shared" si="157"/>
        <v>0.8</v>
      </c>
      <c r="BJ147" s="33">
        <v>1</v>
      </c>
      <c r="BK147" s="36">
        <f t="shared" si="158"/>
        <v>1</v>
      </c>
      <c r="BL147" s="33">
        <f t="shared" si="159"/>
        <v>41</v>
      </c>
      <c r="BM147" s="36">
        <f t="shared" si="160"/>
        <v>0.80392156862745101</v>
      </c>
      <c r="BN147" s="35">
        <v>8</v>
      </c>
      <c r="BO147" s="36">
        <f t="shared" si="170"/>
        <v>1.9469457288878072E-3</v>
      </c>
      <c r="BP147" s="35">
        <v>353</v>
      </c>
      <c r="BQ147" s="36">
        <f t="shared" si="152"/>
        <v>8.5908980287174488E-2</v>
      </c>
      <c r="BR147" s="35">
        <f t="shared" si="153"/>
        <v>361</v>
      </c>
      <c r="BS147" s="36">
        <f t="shared" si="151"/>
        <v>8.7855926016062305E-2</v>
      </c>
      <c r="BT147" s="33">
        <v>2</v>
      </c>
      <c r="BU147" s="36">
        <f>BT147/W147</f>
        <v>0.33333333333333331</v>
      </c>
      <c r="BV147" s="33">
        <v>1</v>
      </c>
      <c r="BW147" s="36">
        <f>BV147/U147</f>
        <v>0.33333333333333331</v>
      </c>
      <c r="BX147" s="244" t="str">
        <f t="shared" si="164"/>
        <v/>
      </c>
    </row>
    <row r="148" spans="1:76" x14ac:dyDescent="0.2">
      <c r="A148" s="10" t="s">
        <v>616</v>
      </c>
      <c r="B148" s="10" t="s">
        <v>394</v>
      </c>
      <c r="C148" s="10" t="s">
        <v>399</v>
      </c>
      <c r="D148" s="10" t="s">
        <v>507</v>
      </c>
      <c r="E148" s="10" t="s">
        <v>504</v>
      </c>
      <c r="F148" s="10" t="s">
        <v>519</v>
      </c>
      <c r="G148" s="10" t="s">
        <v>922</v>
      </c>
      <c r="H148" s="12" t="s">
        <v>1109</v>
      </c>
      <c r="I148" s="12" t="s">
        <v>934</v>
      </c>
      <c r="J148" s="10"/>
      <c r="K148" s="614"/>
      <c r="L148" s="614"/>
      <c r="M148" s="289"/>
      <c r="N148" s="614"/>
      <c r="O148" s="614"/>
      <c r="P148" s="614"/>
      <c r="Q148" s="612"/>
      <c r="R148" s="612"/>
      <c r="S148" s="612"/>
      <c r="T148" s="30" t="s">
        <v>386</v>
      </c>
      <c r="U148" s="32">
        <v>1</v>
      </c>
      <c r="V148" s="33"/>
      <c r="W148" s="33">
        <v>2</v>
      </c>
      <c r="X148" s="34">
        <f t="shared" si="161"/>
        <v>2</v>
      </c>
      <c r="Y148" s="35">
        <f t="shared" si="176"/>
        <v>2541</v>
      </c>
      <c r="Z148" s="35">
        <f t="shared" si="162"/>
        <v>1348</v>
      </c>
      <c r="AA148" s="222"/>
      <c r="AB148" s="223"/>
      <c r="AC148" s="222"/>
      <c r="AD148" s="223"/>
      <c r="AE148" s="222"/>
      <c r="AF148" s="223"/>
      <c r="AG148" s="222"/>
      <c r="AH148" s="223"/>
      <c r="AI148" s="33">
        <v>1</v>
      </c>
      <c r="AJ148" s="36">
        <f t="shared" si="178"/>
        <v>0.5</v>
      </c>
      <c r="AK148" s="33">
        <v>1</v>
      </c>
      <c r="AL148" s="36">
        <f t="shared" si="179"/>
        <v>1</v>
      </c>
      <c r="AM148" s="31">
        <v>2528</v>
      </c>
      <c r="AN148" s="35">
        <v>13</v>
      </c>
      <c r="AO148" s="37">
        <f t="shared" si="173"/>
        <v>5.1160960251869347E-3</v>
      </c>
      <c r="AP148" s="35">
        <f t="shared" si="163"/>
        <v>2541</v>
      </c>
      <c r="AQ148" s="230"/>
      <c r="AR148" s="223"/>
      <c r="AS148" s="31">
        <f t="shared" si="115"/>
        <v>2528</v>
      </c>
      <c r="AT148" s="31">
        <f t="shared" si="174"/>
        <v>13</v>
      </c>
      <c r="AU148" s="35">
        <f t="shared" si="149"/>
        <v>2541</v>
      </c>
      <c r="AV148" s="35">
        <v>1335</v>
      </c>
      <c r="AW148" s="36">
        <f t="shared" si="150"/>
        <v>0.52808544303797467</v>
      </c>
      <c r="AX148" s="35">
        <v>13</v>
      </c>
      <c r="AY148" s="36">
        <f t="shared" si="165"/>
        <v>1</v>
      </c>
      <c r="AZ148" s="35">
        <f t="shared" si="177"/>
        <v>1348</v>
      </c>
      <c r="BA148" s="36">
        <f t="shared" si="141"/>
        <v>0.53049980322707591</v>
      </c>
      <c r="BB148" s="35">
        <v>6</v>
      </c>
      <c r="BC148" s="36">
        <f t="shared" si="169"/>
        <v>4.4943820224719105E-3</v>
      </c>
      <c r="BD148" s="33">
        <v>1</v>
      </c>
      <c r="BE148" s="36">
        <f t="shared" si="175"/>
        <v>7.6923076923076927E-2</v>
      </c>
      <c r="BF148" s="33">
        <f t="shared" si="155"/>
        <v>7</v>
      </c>
      <c r="BG148" s="36">
        <f t="shared" si="156"/>
        <v>5.1928783382789315E-3</v>
      </c>
      <c r="BH148" s="35">
        <v>4</v>
      </c>
      <c r="BI148" s="36">
        <f t="shared" si="157"/>
        <v>0.66666666666666663</v>
      </c>
      <c r="BJ148" s="33">
        <v>1</v>
      </c>
      <c r="BK148" s="36">
        <f t="shared" si="158"/>
        <v>1</v>
      </c>
      <c r="BL148" s="33">
        <f t="shared" si="159"/>
        <v>5</v>
      </c>
      <c r="BM148" s="36">
        <f t="shared" si="160"/>
        <v>0.7142857142857143</v>
      </c>
      <c r="BN148" s="35">
        <v>4</v>
      </c>
      <c r="BO148" s="36">
        <f t="shared" si="170"/>
        <v>2.967359050445104E-3</v>
      </c>
      <c r="BP148" s="35">
        <v>168</v>
      </c>
      <c r="BQ148" s="36">
        <f t="shared" si="152"/>
        <v>0.12462908011869436</v>
      </c>
      <c r="BR148" s="35">
        <f t="shared" si="153"/>
        <v>172</v>
      </c>
      <c r="BS148" s="36">
        <f t="shared" si="151"/>
        <v>0.12759643916913946</v>
      </c>
      <c r="BT148" s="33">
        <v>1</v>
      </c>
      <c r="BU148" s="36">
        <f>BT148/W148</f>
        <v>0.5</v>
      </c>
      <c r="BV148" s="33">
        <v>1</v>
      </c>
      <c r="BW148" s="36">
        <f>BV148/U148</f>
        <v>1</v>
      </c>
      <c r="BX148" s="244" t="str">
        <f t="shared" si="164"/>
        <v/>
      </c>
    </row>
    <row r="149" spans="1:76" x14ac:dyDescent="0.2">
      <c r="A149" s="10" t="s">
        <v>616</v>
      </c>
      <c r="B149" s="10" t="s">
        <v>394</v>
      </c>
      <c r="C149" s="10" t="s">
        <v>400</v>
      </c>
      <c r="D149" s="10" t="s">
        <v>507</v>
      </c>
      <c r="E149" s="10" t="s">
        <v>504</v>
      </c>
      <c r="F149" s="10" t="s">
        <v>519</v>
      </c>
      <c r="G149" s="10" t="s">
        <v>922</v>
      </c>
      <c r="H149" s="12" t="s">
        <v>1109</v>
      </c>
      <c r="I149" s="12" t="s">
        <v>934</v>
      </c>
      <c r="J149" s="10"/>
      <c r="K149" s="614"/>
      <c r="L149" s="614"/>
      <c r="M149" s="289"/>
      <c r="N149" s="614"/>
      <c r="O149" s="614"/>
      <c r="P149" s="614"/>
      <c r="Q149" s="612"/>
      <c r="R149" s="612"/>
      <c r="S149" s="612"/>
      <c r="T149" s="11" t="s">
        <v>386</v>
      </c>
      <c r="U149" s="32">
        <v>1</v>
      </c>
      <c r="V149" s="33"/>
      <c r="W149" s="32">
        <v>3</v>
      </c>
      <c r="X149" s="34">
        <f t="shared" si="161"/>
        <v>3</v>
      </c>
      <c r="Y149" s="35">
        <f t="shared" si="176"/>
        <v>2546</v>
      </c>
      <c r="Z149" s="35">
        <f t="shared" si="162"/>
        <v>1404</v>
      </c>
      <c r="AA149" s="222"/>
      <c r="AB149" s="223"/>
      <c r="AC149" s="222"/>
      <c r="AD149" s="223"/>
      <c r="AE149" s="222"/>
      <c r="AF149" s="223"/>
      <c r="AG149" s="222"/>
      <c r="AH149" s="223"/>
      <c r="AI149" s="33">
        <v>1</v>
      </c>
      <c r="AJ149" s="36">
        <f t="shared" si="178"/>
        <v>0.33333333333333331</v>
      </c>
      <c r="AK149" s="33">
        <v>1</v>
      </c>
      <c r="AL149" s="36">
        <f t="shared" si="179"/>
        <v>1</v>
      </c>
      <c r="AM149" s="31">
        <v>2490</v>
      </c>
      <c r="AN149" s="35">
        <v>56</v>
      </c>
      <c r="AO149" s="37">
        <f t="shared" si="173"/>
        <v>2.199528672427337E-2</v>
      </c>
      <c r="AP149" s="35">
        <f t="shared" si="163"/>
        <v>2546</v>
      </c>
      <c r="AQ149" s="230"/>
      <c r="AR149" s="223"/>
      <c r="AS149" s="31">
        <f t="shared" si="115"/>
        <v>2490</v>
      </c>
      <c r="AT149" s="31">
        <f t="shared" si="174"/>
        <v>56</v>
      </c>
      <c r="AU149" s="35">
        <f t="shared" si="149"/>
        <v>2546</v>
      </c>
      <c r="AV149" s="35">
        <v>1360</v>
      </c>
      <c r="AW149" s="36">
        <f t="shared" si="150"/>
        <v>0.54618473895582331</v>
      </c>
      <c r="AX149" s="35">
        <v>44</v>
      </c>
      <c r="AY149" s="36">
        <f t="shared" si="165"/>
        <v>0.7857142857142857</v>
      </c>
      <c r="AZ149" s="35">
        <f t="shared" si="177"/>
        <v>1404</v>
      </c>
      <c r="BA149" s="36">
        <f t="shared" ref="BA149:BA180" si="180">IF(AZ149="","",AZ149/AU149)</f>
        <v>0.55145326001571093</v>
      </c>
      <c r="BB149" s="35">
        <v>22</v>
      </c>
      <c r="BC149" s="36">
        <f t="shared" si="169"/>
        <v>1.6176470588235296E-2</v>
      </c>
      <c r="BD149" s="33">
        <v>3</v>
      </c>
      <c r="BE149" s="36">
        <f t="shared" si="175"/>
        <v>6.8181818181818177E-2</v>
      </c>
      <c r="BF149" s="33">
        <f t="shared" si="155"/>
        <v>25</v>
      </c>
      <c r="BG149" s="36">
        <f t="shared" si="156"/>
        <v>1.7806267806267807E-2</v>
      </c>
      <c r="BH149" s="35">
        <v>16</v>
      </c>
      <c r="BI149" s="36">
        <f t="shared" si="157"/>
        <v>0.72727272727272729</v>
      </c>
      <c r="BJ149" s="222"/>
      <c r="BK149" s="222"/>
      <c r="BL149" s="33">
        <f t="shared" si="159"/>
        <v>16</v>
      </c>
      <c r="BM149" s="36">
        <f t="shared" si="160"/>
        <v>0.64</v>
      </c>
      <c r="BN149" s="35">
        <v>1</v>
      </c>
      <c r="BO149" s="36">
        <f t="shared" si="170"/>
        <v>7.1225071225071229E-4</v>
      </c>
      <c r="BP149" s="35">
        <v>121</v>
      </c>
      <c r="BQ149" s="36">
        <f t="shared" si="152"/>
        <v>8.6182336182336186E-2</v>
      </c>
      <c r="BR149" s="35">
        <f t="shared" si="153"/>
        <v>122</v>
      </c>
      <c r="BS149" s="36">
        <f t="shared" si="151"/>
        <v>8.68945868945869E-2</v>
      </c>
      <c r="BT149" s="33">
        <v>0</v>
      </c>
      <c r="BU149" s="223"/>
      <c r="BV149" s="33">
        <v>0</v>
      </c>
      <c r="BW149" s="223"/>
      <c r="BX149" s="244" t="str">
        <f t="shared" si="164"/>
        <v/>
      </c>
    </row>
    <row r="150" spans="1:76" x14ac:dyDescent="0.2">
      <c r="A150" s="10" t="s">
        <v>616</v>
      </c>
      <c r="B150" s="10" t="s">
        <v>394</v>
      </c>
      <c r="C150" s="10" t="s">
        <v>401</v>
      </c>
      <c r="D150" s="10" t="s">
        <v>507</v>
      </c>
      <c r="E150" s="10" t="s">
        <v>504</v>
      </c>
      <c r="F150" s="10" t="s">
        <v>519</v>
      </c>
      <c r="G150" s="10" t="s">
        <v>922</v>
      </c>
      <c r="H150" s="12" t="s">
        <v>1109</v>
      </c>
      <c r="I150" s="12" t="s">
        <v>934</v>
      </c>
      <c r="J150" s="10"/>
      <c r="K150" s="614"/>
      <c r="L150" s="614"/>
      <c r="M150" s="289"/>
      <c r="N150" s="614"/>
      <c r="O150" s="614"/>
      <c r="P150" s="614"/>
      <c r="Q150" s="612"/>
      <c r="R150" s="612"/>
      <c r="S150" s="612"/>
      <c r="T150" s="30" t="s">
        <v>510</v>
      </c>
      <c r="U150" s="32">
        <v>1</v>
      </c>
      <c r="V150" s="33">
        <v>1</v>
      </c>
      <c r="W150" s="33">
        <v>1</v>
      </c>
      <c r="X150" s="34">
        <f t="shared" si="161"/>
        <v>1</v>
      </c>
      <c r="Y150" s="35">
        <f t="shared" si="176"/>
        <v>2496</v>
      </c>
      <c r="Z150" s="230" t="str">
        <f t="shared" si="162"/>
        <v/>
      </c>
      <c r="AA150" s="222"/>
      <c r="AB150" s="223"/>
      <c r="AC150" s="222"/>
      <c r="AD150" s="223"/>
      <c r="AE150" s="222"/>
      <c r="AF150" s="223"/>
      <c r="AG150" s="222"/>
      <c r="AH150" s="223"/>
      <c r="AI150" s="33">
        <v>1</v>
      </c>
      <c r="AJ150" s="36">
        <f t="shared" si="178"/>
        <v>1</v>
      </c>
      <c r="AK150" s="33">
        <v>1</v>
      </c>
      <c r="AL150" s="36">
        <f t="shared" si="179"/>
        <v>1</v>
      </c>
      <c r="AM150" s="31">
        <v>2472</v>
      </c>
      <c r="AN150" s="35">
        <v>24</v>
      </c>
      <c r="AO150" s="37">
        <f t="shared" si="173"/>
        <v>9.6153846153846159E-3</v>
      </c>
      <c r="AP150" s="35">
        <f t="shared" si="163"/>
        <v>2496</v>
      </c>
      <c r="AQ150" s="230"/>
      <c r="AR150" s="223"/>
      <c r="AS150" s="210" t="str">
        <f t="shared" si="115"/>
        <v/>
      </c>
      <c r="AT150" s="210" t="str">
        <f t="shared" si="174"/>
        <v/>
      </c>
      <c r="AU150" s="230" t="str">
        <f t="shared" si="149"/>
        <v/>
      </c>
      <c r="AV150" s="230"/>
      <c r="AW150" s="223" t="str">
        <f t="shared" si="150"/>
        <v/>
      </c>
      <c r="AX150" s="230"/>
      <c r="AY150" s="223" t="str">
        <f t="shared" si="165"/>
        <v/>
      </c>
      <c r="AZ150" s="230" t="str">
        <f t="shared" si="177"/>
        <v/>
      </c>
      <c r="BA150" s="223" t="str">
        <f t="shared" si="180"/>
        <v/>
      </c>
      <c r="BB150" s="230"/>
      <c r="BC150" s="223" t="str">
        <f t="shared" si="169"/>
        <v/>
      </c>
      <c r="BD150" s="222"/>
      <c r="BE150" s="223" t="str">
        <f t="shared" si="175"/>
        <v/>
      </c>
      <c r="BF150" s="222" t="str">
        <f t="shared" si="155"/>
        <v/>
      </c>
      <c r="BG150" s="223" t="str">
        <f t="shared" si="156"/>
        <v/>
      </c>
      <c r="BH150" s="230"/>
      <c r="BI150" s="223" t="str">
        <f t="shared" si="157"/>
        <v/>
      </c>
      <c r="BJ150" s="222"/>
      <c r="BK150" s="223" t="str">
        <f>IF(BD150="","",IF(BD150=0,"",BJ150/BD150))</f>
        <v/>
      </c>
      <c r="BL150" s="222" t="str">
        <f t="shared" si="159"/>
        <v/>
      </c>
      <c r="BM150" s="223" t="str">
        <f t="shared" si="160"/>
        <v/>
      </c>
      <c r="BN150" s="230"/>
      <c r="BO150" s="223" t="str">
        <f t="shared" si="170"/>
        <v/>
      </c>
      <c r="BP150" s="230"/>
      <c r="BQ150" s="223" t="str">
        <f t="shared" si="152"/>
        <v/>
      </c>
      <c r="BR150" s="230" t="str">
        <f t="shared" si="153"/>
        <v/>
      </c>
      <c r="BS150" s="223" t="str">
        <f t="shared" si="151"/>
        <v/>
      </c>
      <c r="BT150" s="33">
        <v>0</v>
      </c>
      <c r="BU150" s="223"/>
      <c r="BV150" s="33">
        <v>0</v>
      </c>
      <c r="BW150" s="223"/>
      <c r="BX150" s="244" t="str">
        <f t="shared" si="164"/>
        <v/>
      </c>
    </row>
    <row r="151" spans="1:76" x14ac:dyDescent="0.2">
      <c r="A151" s="10" t="s">
        <v>616</v>
      </c>
      <c r="B151" s="10" t="s">
        <v>395</v>
      </c>
      <c r="C151" s="10" t="s">
        <v>621</v>
      </c>
      <c r="D151" s="10" t="s">
        <v>507</v>
      </c>
      <c r="E151" s="10" t="s">
        <v>504</v>
      </c>
      <c r="F151" s="10" t="s">
        <v>519</v>
      </c>
      <c r="G151" s="10" t="s">
        <v>922</v>
      </c>
      <c r="H151" s="12" t="s">
        <v>1109</v>
      </c>
      <c r="I151" s="12" t="s">
        <v>934</v>
      </c>
      <c r="J151" s="10"/>
      <c r="K151" s="614"/>
      <c r="L151" s="614"/>
      <c r="M151" s="289"/>
      <c r="N151" s="614"/>
      <c r="O151" s="614"/>
      <c r="P151" s="614"/>
      <c r="Q151" s="612"/>
      <c r="R151" s="612"/>
      <c r="S151" s="612"/>
      <c r="T151" s="11" t="s">
        <v>386</v>
      </c>
      <c r="U151" s="32">
        <v>3</v>
      </c>
      <c r="V151" s="33"/>
      <c r="W151" s="32">
        <v>5</v>
      </c>
      <c r="X151" s="34">
        <f t="shared" si="161"/>
        <v>1.6666666666666667</v>
      </c>
      <c r="Y151" s="35">
        <f t="shared" si="176"/>
        <v>1373.6666666666667</v>
      </c>
      <c r="Z151" s="35">
        <f t="shared" si="162"/>
        <v>626.66666666666663</v>
      </c>
      <c r="AA151" s="222"/>
      <c r="AB151" s="223"/>
      <c r="AC151" s="222"/>
      <c r="AD151" s="223"/>
      <c r="AE151" s="222"/>
      <c r="AF151" s="223"/>
      <c r="AG151" s="222"/>
      <c r="AH151" s="223"/>
      <c r="AI151" s="33">
        <v>2</v>
      </c>
      <c r="AJ151" s="36">
        <f t="shared" si="178"/>
        <v>0.4</v>
      </c>
      <c r="AK151" s="33">
        <v>2</v>
      </c>
      <c r="AL151" s="36">
        <f t="shared" si="179"/>
        <v>0.66666666666666663</v>
      </c>
      <c r="AM151" s="31">
        <v>4116</v>
      </c>
      <c r="AN151" s="35">
        <v>5</v>
      </c>
      <c r="AO151" s="37">
        <f t="shared" si="173"/>
        <v>1.2132977432661976E-3</v>
      </c>
      <c r="AP151" s="35">
        <f t="shared" si="163"/>
        <v>4121</v>
      </c>
      <c r="AQ151" s="230"/>
      <c r="AR151" s="223"/>
      <c r="AS151" s="31">
        <f t="shared" si="115"/>
        <v>4116</v>
      </c>
      <c r="AT151" s="31">
        <f t="shared" si="174"/>
        <v>5</v>
      </c>
      <c r="AU151" s="35">
        <f t="shared" si="149"/>
        <v>4121</v>
      </c>
      <c r="AV151" s="35">
        <v>1876</v>
      </c>
      <c r="AW151" s="36">
        <f t="shared" si="150"/>
        <v>0.45578231292517007</v>
      </c>
      <c r="AX151" s="35">
        <v>4</v>
      </c>
      <c r="AY151" s="36">
        <f t="shared" si="165"/>
        <v>0.8</v>
      </c>
      <c r="AZ151" s="35">
        <f t="shared" si="177"/>
        <v>1880</v>
      </c>
      <c r="BA151" s="36">
        <f t="shared" si="180"/>
        <v>0.45619995146809028</v>
      </c>
      <c r="BB151" s="35">
        <v>26</v>
      </c>
      <c r="BC151" s="36">
        <f t="shared" si="169"/>
        <v>1.3859275053304905E-2</v>
      </c>
      <c r="BD151" s="33">
        <v>2</v>
      </c>
      <c r="BE151" s="36">
        <f t="shared" si="175"/>
        <v>0.5</v>
      </c>
      <c r="BF151" s="33">
        <f t="shared" si="155"/>
        <v>28</v>
      </c>
      <c r="BG151" s="36">
        <f t="shared" si="156"/>
        <v>1.4893617021276596E-2</v>
      </c>
      <c r="BH151" s="35">
        <v>16</v>
      </c>
      <c r="BI151" s="36">
        <f t="shared" si="157"/>
        <v>0.61538461538461542</v>
      </c>
      <c r="BJ151" s="222"/>
      <c r="BK151" s="222"/>
      <c r="BL151" s="33">
        <f t="shared" si="159"/>
        <v>16</v>
      </c>
      <c r="BM151" s="36">
        <f t="shared" si="160"/>
        <v>0.5714285714285714</v>
      </c>
      <c r="BN151" s="218"/>
      <c r="BO151" s="219"/>
      <c r="BP151" s="35">
        <v>80</v>
      </c>
      <c r="BQ151" s="36">
        <f t="shared" si="152"/>
        <v>4.2553191489361701E-2</v>
      </c>
      <c r="BR151" s="35">
        <f t="shared" si="153"/>
        <v>80</v>
      </c>
      <c r="BS151" s="36">
        <f t="shared" si="151"/>
        <v>4.2553191489361701E-2</v>
      </c>
      <c r="BT151" s="33">
        <v>0</v>
      </c>
      <c r="BU151" s="223"/>
      <c r="BV151" s="219"/>
      <c r="BW151" s="223"/>
      <c r="BX151" s="244" t="str">
        <f t="shared" si="164"/>
        <v/>
      </c>
    </row>
    <row r="152" spans="1:76" x14ac:dyDescent="0.2">
      <c r="A152" s="10" t="s">
        <v>616</v>
      </c>
      <c r="B152" s="10" t="s">
        <v>395</v>
      </c>
      <c r="C152" s="10" t="s">
        <v>402</v>
      </c>
      <c r="D152" s="10" t="s">
        <v>507</v>
      </c>
      <c r="E152" s="10" t="s">
        <v>504</v>
      </c>
      <c r="F152" s="10" t="s">
        <v>519</v>
      </c>
      <c r="G152" s="10" t="s">
        <v>922</v>
      </c>
      <c r="H152" s="12" t="s">
        <v>1109</v>
      </c>
      <c r="I152" s="12" t="s">
        <v>934</v>
      </c>
      <c r="J152" s="10"/>
      <c r="K152" s="614"/>
      <c r="L152" s="614"/>
      <c r="M152" s="289"/>
      <c r="N152" s="614"/>
      <c r="O152" s="614"/>
      <c r="P152" s="614"/>
      <c r="Q152" s="612"/>
      <c r="R152" s="612"/>
      <c r="S152" s="612"/>
      <c r="T152" s="65" t="s">
        <v>510</v>
      </c>
      <c r="U152" s="32">
        <v>1</v>
      </c>
      <c r="V152" s="33">
        <v>1</v>
      </c>
      <c r="W152" s="33">
        <v>1</v>
      </c>
      <c r="X152" s="34">
        <f t="shared" si="161"/>
        <v>1</v>
      </c>
      <c r="Y152" s="35">
        <f t="shared" si="176"/>
        <v>1239</v>
      </c>
      <c r="Z152" s="230" t="str">
        <f t="shared" si="162"/>
        <v/>
      </c>
      <c r="AA152" s="222"/>
      <c r="AB152" s="223"/>
      <c r="AC152" s="222"/>
      <c r="AD152" s="223"/>
      <c r="AE152" s="222"/>
      <c r="AF152" s="223"/>
      <c r="AG152" s="222"/>
      <c r="AH152" s="223"/>
      <c r="AI152" s="222"/>
      <c r="AJ152" s="222"/>
      <c r="AK152" s="222"/>
      <c r="AL152" s="222"/>
      <c r="AM152" s="31">
        <v>1231</v>
      </c>
      <c r="AN152" s="35">
        <v>8</v>
      </c>
      <c r="AO152" s="37">
        <f t="shared" si="173"/>
        <v>6.4568200161420498E-3</v>
      </c>
      <c r="AP152" s="35">
        <f t="shared" si="163"/>
        <v>1239</v>
      </c>
      <c r="AQ152" s="230"/>
      <c r="AR152" s="223"/>
      <c r="AS152" s="210" t="str">
        <f t="shared" si="115"/>
        <v/>
      </c>
      <c r="AT152" s="210" t="str">
        <f t="shared" si="174"/>
        <v/>
      </c>
      <c r="AU152" s="230" t="str">
        <f t="shared" si="149"/>
        <v/>
      </c>
      <c r="AV152" s="230"/>
      <c r="AW152" s="223" t="str">
        <f t="shared" si="150"/>
        <v/>
      </c>
      <c r="AX152" s="230"/>
      <c r="AY152" s="223" t="str">
        <f t="shared" si="165"/>
        <v/>
      </c>
      <c r="AZ152" s="230" t="str">
        <f t="shared" si="177"/>
        <v/>
      </c>
      <c r="BA152" s="223" t="str">
        <f t="shared" si="180"/>
        <v/>
      </c>
      <c r="BB152" s="230"/>
      <c r="BC152" s="223" t="str">
        <f t="shared" si="169"/>
        <v/>
      </c>
      <c r="BD152" s="222"/>
      <c r="BE152" s="223" t="str">
        <f t="shared" si="175"/>
        <v/>
      </c>
      <c r="BF152" s="222" t="str">
        <f t="shared" si="155"/>
        <v/>
      </c>
      <c r="BG152" s="223" t="str">
        <f t="shared" si="156"/>
        <v/>
      </c>
      <c r="BH152" s="230"/>
      <c r="BI152" s="223" t="str">
        <f t="shared" si="157"/>
        <v/>
      </c>
      <c r="BJ152" s="222"/>
      <c r="BK152" s="223" t="str">
        <f>IF(BD152="","",IF(BD152=0,"",BJ152/BD152))</f>
        <v/>
      </c>
      <c r="BL152" s="222" t="str">
        <f t="shared" si="159"/>
        <v/>
      </c>
      <c r="BM152" s="223" t="str">
        <f t="shared" si="160"/>
        <v/>
      </c>
      <c r="BN152" s="218"/>
      <c r="BO152" s="219"/>
      <c r="BP152" s="230"/>
      <c r="BQ152" s="223" t="str">
        <f t="shared" si="152"/>
        <v/>
      </c>
      <c r="BR152" s="230" t="str">
        <f t="shared" si="153"/>
        <v/>
      </c>
      <c r="BS152" s="223" t="str">
        <f t="shared" si="151"/>
        <v/>
      </c>
      <c r="BT152" s="33">
        <v>1</v>
      </c>
      <c r="BU152" s="36">
        <f>BT152/W152</f>
        <v>1</v>
      </c>
      <c r="BV152" s="33">
        <v>1</v>
      </c>
      <c r="BW152" s="36">
        <f>BV152/U152</f>
        <v>1</v>
      </c>
      <c r="BX152" s="244" t="str">
        <f t="shared" si="164"/>
        <v/>
      </c>
    </row>
    <row r="153" spans="1:76" x14ac:dyDescent="0.2">
      <c r="A153" s="10" t="s">
        <v>616</v>
      </c>
      <c r="B153" s="10" t="s">
        <v>395</v>
      </c>
      <c r="C153" s="10" t="s">
        <v>403</v>
      </c>
      <c r="D153" s="10" t="s">
        <v>507</v>
      </c>
      <c r="E153" s="10" t="s">
        <v>504</v>
      </c>
      <c r="F153" s="10" t="s">
        <v>519</v>
      </c>
      <c r="G153" s="10" t="s">
        <v>922</v>
      </c>
      <c r="H153" s="12" t="s">
        <v>1109</v>
      </c>
      <c r="I153" s="12" t="s">
        <v>934</v>
      </c>
      <c r="J153" s="10"/>
      <c r="K153" s="614"/>
      <c r="L153" s="614"/>
      <c r="M153" s="289"/>
      <c r="N153" s="614"/>
      <c r="O153" s="614"/>
      <c r="P153" s="614"/>
      <c r="Q153" s="612"/>
      <c r="R153" s="612"/>
      <c r="S153" s="612"/>
      <c r="T153" s="30" t="s">
        <v>510</v>
      </c>
      <c r="U153" s="32">
        <v>2</v>
      </c>
      <c r="V153" s="33">
        <v>2</v>
      </c>
      <c r="W153" s="32">
        <v>2</v>
      </c>
      <c r="X153" s="34">
        <f t="shared" si="161"/>
        <v>1</v>
      </c>
      <c r="Y153" s="35">
        <f t="shared" si="176"/>
        <v>1306</v>
      </c>
      <c r="Z153" s="230" t="str">
        <f t="shared" si="162"/>
        <v/>
      </c>
      <c r="AA153" s="222"/>
      <c r="AB153" s="223"/>
      <c r="AC153" s="222"/>
      <c r="AD153" s="223"/>
      <c r="AE153" s="222"/>
      <c r="AF153" s="223"/>
      <c r="AG153" s="222"/>
      <c r="AH153" s="223"/>
      <c r="AI153" s="222"/>
      <c r="AJ153" s="222"/>
      <c r="AK153" s="222"/>
      <c r="AL153" s="222"/>
      <c r="AM153" s="31">
        <v>2592</v>
      </c>
      <c r="AN153" s="35">
        <v>20</v>
      </c>
      <c r="AO153" s="37">
        <f t="shared" si="173"/>
        <v>7.656967840735069E-3</v>
      </c>
      <c r="AP153" s="35">
        <f t="shared" si="163"/>
        <v>2612</v>
      </c>
      <c r="AQ153" s="230"/>
      <c r="AR153" s="223"/>
      <c r="AS153" s="210" t="str">
        <f t="shared" ref="AS153:AS216" si="181">IF(V153=0,AM153,"")</f>
        <v/>
      </c>
      <c r="AT153" s="210" t="str">
        <f t="shared" si="174"/>
        <v/>
      </c>
      <c r="AU153" s="230" t="str">
        <f t="shared" ref="AU153:AU184" si="182">IF(AS153="","",IF(AS153=0,"",AS153+AT153))</f>
        <v/>
      </c>
      <c r="AV153" s="230"/>
      <c r="AW153" s="223" t="str">
        <f t="shared" ref="AW153:AW184" si="183">IF(AS153="","",AV153/AS153)</f>
        <v/>
      </c>
      <c r="AX153" s="230"/>
      <c r="AY153" s="223" t="str">
        <f t="shared" si="165"/>
        <v/>
      </c>
      <c r="AZ153" s="230" t="str">
        <f t="shared" si="177"/>
        <v/>
      </c>
      <c r="BA153" s="223" t="str">
        <f t="shared" si="180"/>
        <v/>
      </c>
      <c r="BB153" s="230"/>
      <c r="BC153" s="223" t="str">
        <f t="shared" si="169"/>
        <v/>
      </c>
      <c r="BD153" s="222" t="s">
        <v>323</v>
      </c>
      <c r="BE153" s="223" t="str">
        <f t="shared" si="175"/>
        <v/>
      </c>
      <c r="BF153" s="222" t="str">
        <f t="shared" si="155"/>
        <v/>
      </c>
      <c r="BG153" s="223" t="str">
        <f t="shared" si="156"/>
        <v/>
      </c>
      <c r="BH153" s="230"/>
      <c r="BI153" s="223" t="str">
        <f t="shared" si="157"/>
        <v/>
      </c>
      <c r="BJ153" s="222"/>
      <c r="BK153" s="223" t="str">
        <f>IF(BD153="","",IF(BD153=0,"",BJ153/BD153))</f>
        <v/>
      </c>
      <c r="BL153" s="222" t="str">
        <f t="shared" si="159"/>
        <v/>
      </c>
      <c r="BM153" s="223" t="str">
        <f t="shared" si="160"/>
        <v/>
      </c>
      <c r="BN153" s="218"/>
      <c r="BO153" s="219"/>
      <c r="BP153" s="230"/>
      <c r="BQ153" s="223" t="str">
        <f t="shared" si="152"/>
        <v/>
      </c>
      <c r="BR153" s="230" t="str">
        <f t="shared" si="153"/>
        <v/>
      </c>
      <c r="BS153" s="223" t="str">
        <f t="shared" si="151"/>
        <v/>
      </c>
      <c r="BT153" s="33">
        <v>0</v>
      </c>
      <c r="BU153" s="223"/>
      <c r="BV153" s="219"/>
      <c r="BW153" s="223"/>
      <c r="BX153" s="244" t="str">
        <f t="shared" si="164"/>
        <v/>
      </c>
    </row>
    <row r="154" spans="1:76" x14ac:dyDescent="0.2">
      <c r="A154" s="10" t="s">
        <v>616</v>
      </c>
      <c r="B154" s="10" t="s">
        <v>396</v>
      </c>
      <c r="C154" s="10" t="s">
        <v>618</v>
      </c>
      <c r="D154" s="10" t="s">
        <v>507</v>
      </c>
      <c r="E154" s="10" t="s">
        <v>504</v>
      </c>
      <c r="F154" s="10" t="s">
        <v>519</v>
      </c>
      <c r="G154" s="10" t="s">
        <v>922</v>
      </c>
      <c r="H154" s="12" t="s">
        <v>1109</v>
      </c>
      <c r="I154" s="12" t="s">
        <v>934</v>
      </c>
      <c r="J154" s="10"/>
      <c r="K154" s="614"/>
      <c r="L154" s="614"/>
      <c r="M154" s="289"/>
      <c r="N154" s="614"/>
      <c r="O154" s="614"/>
      <c r="P154" s="614"/>
      <c r="Q154" s="612"/>
      <c r="R154" s="612"/>
      <c r="S154" s="612"/>
      <c r="T154" s="30" t="s">
        <v>386</v>
      </c>
      <c r="U154" s="32">
        <v>1</v>
      </c>
      <c r="V154" s="33"/>
      <c r="W154" s="33">
        <v>2</v>
      </c>
      <c r="X154" s="34">
        <f t="shared" si="161"/>
        <v>2</v>
      </c>
      <c r="Y154" s="35">
        <f t="shared" si="176"/>
        <v>2071</v>
      </c>
      <c r="Z154" s="35">
        <f t="shared" si="162"/>
        <v>1088</v>
      </c>
      <c r="AA154" s="222"/>
      <c r="AB154" s="223"/>
      <c r="AC154" s="222"/>
      <c r="AD154" s="223"/>
      <c r="AE154" s="222"/>
      <c r="AF154" s="223"/>
      <c r="AG154" s="222"/>
      <c r="AH154" s="223"/>
      <c r="AI154" s="33">
        <v>1</v>
      </c>
      <c r="AJ154" s="36">
        <f>AI154/W154</f>
        <v>0.5</v>
      </c>
      <c r="AK154" s="222"/>
      <c r="AL154" s="222"/>
      <c r="AM154" s="31">
        <v>2038</v>
      </c>
      <c r="AN154" s="35">
        <v>33</v>
      </c>
      <c r="AO154" s="37">
        <f t="shared" si="173"/>
        <v>1.5934331240946401E-2</v>
      </c>
      <c r="AP154" s="35">
        <f t="shared" si="163"/>
        <v>2071</v>
      </c>
      <c r="AQ154" s="230"/>
      <c r="AR154" s="223"/>
      <c r="AS154" s="31">
        <f t="shared" si="181"/>
        <v>2038</v>
      </c>
      <c r="AT154" s="31">
        <f t="shared" si="174"/>
        <v>33</v>
      </c>
      <c r="AU154" s="35">
        <f t="shared" si="182"/>
        <v>2071</v>
      </c>
      <c r="AV154" s="35">
        <v>1062</v>
      </c>
      <c r="AW154" s="36">
        <f t="shared" si="183"/>
        <v>0.52109911678115794</v>
      </c>
      <c r="AX154" s="35">
        <v>26</v>
      </c>
      <c r="AY154" s="36">
        <f t="shared" si="165"/>
        <v>0.78787878787878785</v>
      </c>
      <c r="AZ154" s="35">
        <f t="shared" si="177"/>
        <v>1088</v>
      </c>
      <c r="BA154" s="36">
        <f t="shared" si="180"/>
        <v>0.5253500724287784</v>
      </c>
      <c r="BB154" s="35">
        <v>10</v>
      </c>
      <c r="BC154" s="36">
        <f t="shared" si="169"/>
        <v>9.4161958568738224E-3</v>
      </c>
      <c r="BD154" s="33">
        <v>1</v>
      </c>
      <c r="BE154" s="36">
        <f t="shared" si="175"/>
        <v>3.8461538461538464E-2</v>
      </c>
      <c r="BF154" s="33">
        <f t="shared" si="155"/>
        <v>11</v>
      </c>
      <c r="BG154" s="36">
        <f t="shared" si="156"/>
        <v>1.0110294117647059E-2</v>
      </c>
      <c r="BH154" s="35">
        <v>7</v>
      </c>
      <c r="BI154" s="36">
        <f t="shared" si="157"/>
        <v>0.7</v>
      </c>
      <c r="BJ154" s="33">
        <v>1</v>
      </c>
      <c r="BK154" s="36">
        <f>IF(BD154="","",IF(BD154=0,"",BJ154/BD154))</f>
        <v>1</v>
      </c>
      <c r="BL154" s="33">
        <f t="shared" si="159"/>
        <v>8</v>
      </c>
      <c r="BM154" s="36">
        <f t="shared" si="160"/>
        <v>0.72727272727272729</v>
      </c>
      <c r="BN154" s="222"/>
      <c r="BO154" s="219"/>
      <c r="BP154" s="35">
        <v>92</v>
      </c>
      <c r="BQ154" s="36">
        <f t="shared" si="152"/>
        <v>8.455882352941177E-2</v>
      </c>
      <c r="BR154" s="35">
        <f t="shared" si="153"/>
        <v>92</v>
      </c>
      <c r="BS154" s="36">
        <f t="shared" si="151"/>
        <v>8.455882352941177E-2</v>
      </c>
      <c r="BT154" s="33">
        <v>1</v>
      </c>
      <c r="BU154" s="36">
        <f>BT154/W154</f>
        <v>0.5</v>
      </c>
      <c r="BV154" s="33">
        <v>0</v>
      </c>
      <c r="BW154" s="36">
        <f>BV154/U154</f>
        <v>0</v>
      </c>
      <c r="BX154" s="244" t="str">
        <f t="shared" si="164"/>
        <v/>
      </c>
    </row>
    <row r="155" spans="1:76" x14ac:dyDescent="0.2">
      <c r="A155" s="10" t="s">
        <v>616</v>
      </c>
      <c r="B155" s="10" t="s">
        <v>396</v>
      </c>
      <c r="C155" s="10" t="s">
        <v>619</v>
      </c>
      <c r="D155" s="10" t="s">
        <v>507</v>
      </c>
      <c r="E155" s="10" t="s">
        <v>504</v>
      </c>
      <c r="F155" s="10" t="s">
        <v>519</v>
      </c>
      <c r="G155" s="10" t="s">
        <v>922</v>
      </c>
      <c r="H155" s="12" t="s">
        <v>1109</v>
      </c>
      <c r="I155" s="12" t="s">
        <v>934</v>
      </c>
      <c r="J155" s="10"/>
      <c r="K155" s="614"/>
      <c r="L155" s="614"/>
      <c r="M155" s="289"/>
      <c r="N155" s="614"/>
      <c r="O155" s="614"/>
      <c r="P155" s="614"/>
      <c r="Q155" s="612"/>
      <c r="R155" s="612"/>
      <c r="S155" s="612"/>
      <c r="T155" s="11" t="s">
        <v>386</v>
      </c>
      <c r="U155" s="32">
        <v>3</v>
      </c>
      <c r="V155" s="33"/>
      <c r="W155" s="32">
        <v>8</v>
      </c>
      <c r="X155" s="34">
        <f t="shared" si="161"/>
        <v>2.6666666666666665</v>
      </c>
      <c r="Y155" s="35">
        <f t="shared" si="176"/>
        <v>2011.3333333333333</v>
      </c>
      <c r="Z155" s="35">
        <f t="shared" si="162"/>
        <v>868.66666666666663</v>
      </c>
      <c r="AA155" s="222"/>
      <c r="AB155" s="223"/>
      <c r="AC155" s="222"/>
      <c r="AD155" s="223"/>
      <c r="AE155" s="222"/>
      <c r="AF155" s="223"/>
      <c r="AG155" s="222"/>
      <c r="AH155" s="223"/>
      <c r="AI155" s="33">
        <v>2</v>
      </c>
      <c r="AJ155" s="36">
        <f>AI155/W155</f>
        <v>0.25</v>
      </c>
      <c r="AK155" s="33">
        <v>1</v>
      </c>
      <c r="AL155" s="36">
        <f>AK155/U155</f>
        <v>0.33333333333333331</v>
      </c>
      <c r="AM155" s="31">
        <v>6023</v>
      </c>
      <c r="AN155" s="35">
        <v>11</v>
      </c>
      <c r="AO155" s="37">
        <f t="shared" si="173"/>
        <v>1.8230029830957905E-3</v>
      </c>
      <c r="AP155" s="35">
        <f t="shared" si="163"/>
        <v>6034</v>
      </c>
      <c r="AQ155" s="230"/>
      <c r="AR155" s="223"/>
      <c r="AS155" s="31">
        <f t="shared" si="181"/>
        <v>6023</v>
      </c>
      <c r="AT155" s="31">
        <f t="shared" si="174"/>
        <v>11</v>
      </c>
      <c r="AU155" s="35">
        <f t="shared" si="182"/>
        <v>6034</v>
      </c>
      <c r="AV155" s="35">
        <v>2595</v>
      </c>
      <c r="AW155" s="36">
        <f t="shared" si="183"/>
        <v>0.43084841441142285</v>
      </c>
      <c r="AX155" s="35">
        <v>11</v>
      </c>
      <c r="AY155" s="36">
        <f t="shared" si="165"/>
        <v>1</v>
      </c>
      <c r="AZ155" s="35">
        <f t="shared" si="177"/>
        <v>2606</v>
      </c>
      <c r="BA155" s="36">
        <f t="shared" si="180"/>
        <v>0.43188597944978457</v>
      </c>
      <c r="BB155" s="35">
        <v>45</v>
      </c>
      <c r="BC155" s="36">
        <f t="shared" si="169"/>
        <v>1.7341040462427744E-2</v>
      </c>
      <c r="BD155" s="33">
        <v>1</v>
      </c>
      <c r="BE155" s="36">
        <f t="shared" si="175"/>
        <v>9.0909090909090912E-2</v>
      </c>
      <c r="BF155" s="33">
        <f t="shared" si="155"/>
        <v>46</v>
      </c>
      <c r="BG155" s="36">
        <f t="shared" si="156"/>
        <v>1.7651573292402148E-2</v>
      </c>
      <c r="BH155" s="35">
        <v>31</v>
      </c>
      <c r="BI155" s="36">
        <f t="shared" si="157"/>
        <v>0.68888888888888888</v>
      </c>
      <c r="BJ155" s="222"/>
      <c r="BK155" s="222"/>
      <c r="BL155" s="33">
        <f t="shared" si="159"/>
        <v>31</v>
      </c>
      <c r="BM155" s="36">
        <f t="shared" si="160"/>
        <v>0.67391304347826086</v>
      </c>
      <c r="BN155" s="222"/>
      <c r="BO155" s="219"/>
      <c r="BP155" s="35">
        <v>111</v>
      </c>
      <c r="BQ155" s="36">
        <f t="shared" si="152"/>
        <v>4.2594013814274752E-2</v>
      </c>
      <c r="BR155" s="35">
        <f t="shared" si="153"/>
        <v>111</v>
      </c>
      <c r="BS155" s="36">
        <f t="shared" ref="BS155:BS186" si="184">IF(AZ155="","",BR155/AZ155)</f>
        <v>4.2594013814274752E-2</v>
      </c>
      <c r="BT155" s="33">
        <v>4</v>
      </c>
      <c r="BU155" s="36">
        <f>BT155/W155</f>
        <v>0.5</v>
      </c>
      <c r="BV155" s="33">
        <v>1</v>
      </c>
      <c r="BW155" s="36">
        <f>BV155/U155</f>
        <v>0.33333333333333331</v>
      </c>
      <c r="BX155" s="244" t="str">
        <f t="shared" si="164"/>
        <v/>
      </c>
    </row>
    <row r="156" spans="1:76" x14ac:dyDescent="0.2">
      <c r="A156" s="10" t="s">
        <v>616</v>
      </c>
      <c r="B156" s="10" t="s">
        <v>396</v>
      </c>
      <c r="C156" s="10" t="s">
        <v>620</v>
      </c>
      <c r="D156" s="10" t="s">
        <v>507</v>
      </c>
      <c r="E156" s="10" t="s">
        <v>504</v>
      </c>
      <c r="F156" s="10" t="s">
        <v>519</v>
      </c>
      <c r="G156" s="10" t="s">
        <v>922</v>
      </c>
      <c r="H156" s="12" t="s">
        <v>1109</v>
      </c>
      <c r="I156" s="12" t="s">
        <v>934</v>
      </c>
      <c r="J156" s="10"/>
      <c r="K156" s="614"/>
      <c r="L156" s="614"/>
      <c r="M156" s="289"/>
      <c r="N156" s="614"/>
      <c r="O156" s="614"/>
      <c r="P156" s="614"/>
      <c r="Q156" s="612"/>
      <c r="R156" s="612"/>
      <c r="S156" s="612"/>
      <c r="T156" s="11" t="s">
        <v>386</v>
      </c>
      <c r="U156" s="32">
        <v>1</v>
      </c>
      <c r="V156" s="33"/>
      <c r="W156" s="33">
        <v>2</v>
      </c>
      <c r="X156" s="34">
        <f t="shared" si="161"/>
        <v>2</v>
      </c>
      <c r="Y156" s="35">
        <f t="shared" si="176"/>
        <v>1821</v>
      </c>
      <c r="Z156" s="35">
        <f t="shared" si="162"/>
        <v>937</v>
      </c>
      <c r="AA156" s="222"/>
      <c r="AB156" s="223"/>
      <c r="AC156" s="222"/>
      <c r="AD156" s="223"/>
      <c r="AE156" s="222"/>
      <c r="AF156" s="223"/>
      <c r="AG156" s="222"/>
      <c r="AH156" s="223"/>
      <c r="AI156" s="33">
        <v>1</v>
      </c>
      <c r="AJ156" s="36">
        <f>AI156/W156</f>
        <v>0.5</v>
      </c>
      <c r="AK156" s="222"/>
      <c r="AL156" s="222"/>
      <c r="AM156" s="31">
        <v>1814</v>
      </c>
      <c r="AN156" s="35">
        <v>7</v>
      </c>
      <c r="AO156" s="37">
        <f t="shared" si="173"/>
        <v>3.8440417353102691E-3</v>
      </c>
      <c r="AP156" s="35">
        <f t="shared" si="163"/>
        <v>1821</v>
      </c>
      <c r="AQ156" s="230"/>
      <c r="AR156" s="223"/>
      <c r="AS156" s="31">
        <f t="shared" si="181"/>
        <v>1814</v>
      </c>
      <c r="AT156" s="31">
        <f t="shared" si="174"/>
        <v>7</v>
      </c>
      <c r="AU156" s="35">
        <f t="shared" si="182"/>
        <v>1821</v>
      </c>
      <c r="AV156" s="35">
        <v>929</v>
      </c>
      <c r="AW156" s="36">
        <f t="shared" si="183"/>
        <v>0.51212789415656013</v>
      </c>
      <c r="AX156" s="35">
        <v>8</v>
      </c>
      <c r="AY156" s="269">
        <f t="shared" si="165"/>
        <v>1.1428571428571428</v>
      </c>
      <c r="AZ156" s="35">
        <f t="shared" si="177"/>
        <v>937</v>
      </c>
      <c r="BA156" s="36">
        <f t="shared" si="180"/>
        <v>0.51455244371224607</v>
      </c>
      <c r="BB156" s="35">
        <v>9</v>
      </c>
      <c r="BC156" s="36">
        <f t="shared" si="169"/>
        <v>9.6878363832077503E-3</v>
      </c>
      <c r="BD156" s="33">
        <v>1</v>
      </c>
      <c r="BE156" s="36">
        <f t="shared" si="175"/>
        <v>0.125</v>
      </c>
      <c r="BF156" s="33">
        <f t="shared" si="155"/>
        <v>10</v>
      </c>
      <c r="BG156" s="36">
        <f t="shared" si="156"/>
        <v>1.0672358591248666E-2</v>
      </c>
      <c r="BH156" s="35">
        <v>6</v>
      </c>
      <c r="BI156" s="36">
        <f t="shared" si="157"/>
        <v>0.66666666666666663</v>
      </c>
      <c r="BJ156" s="33">
        <v>1</v>
      </c>
      <c r="BK156" s="36">
        <f t="shared" ref="BK156:BK187" si="185">IF(BD156="","",IF(BD156=0,"",BJ156/BD156))</f>
        <v>1</v>
      </c>
      <c r="BL156" s="33">
        <f t="shared" si="159"/>
        <v>7</v>
      </c>
      <c r="BM156" s="36">
        <f t="shared" si="160"/>
        <v>0.7</v>
      </c>
      <c r="BN156" s="222"/>
      <c r="BO156" s="219"/>
      <c r="BP156" s="35">
        <v>76</v>
      </c>
      <c r="BQ156" s="36">
        <f t="shared" si="152"/>
        <v>8.1109925293489857E-2</v>
      </c>
      <c r="BR156" s="35">
        <f t="shared" si="153"/>
        <v>76</v>
      </c>
      <c r="BS156" s="36">
        <f t="shared" si="184"/>
        <v>8.1109925293489857E-2</v>
      </c>
      <c r="BT156" s="33">
        <v>0</v>
      </c>
      <c r="BU156" s="223"/>
      <c r="BV156" s="219"/>
      <c r="BW156" s="223"/>
      <c r="BX156" s="244" t="str">
        <f t="shared" si="164"/>
        <v/>
      </c>
    </row>
    <row r="157" spans="1:76" x14ac:dyDescent="0.2">
      <c r="A157" s="10" t="s">
        <v>616</v>
      </c>
      <c r="B157" s="10" t="s">
        <v>396</v>
      </c>
      <c r="C157" s="10" t="s">
        <v>404</v>
      </c>
      <c r="D157" s="10" t="s">
        <v>507</v>
      </c>
      <c r="E157" s="10" t="s">
        <v>504</v>
      </c>
      <c r="F157" s="10" t="s">
        <v>519</v>
      </c>
      <c r="G157" s="10" t="s">
        <v>922</v>
      </c>
      <c r="H157" s="12" t="s">
        <v>1109</v>
      </c>
      <c r="I157" s="12" t="s">
        <v>934</v>
      </c>
      <c r="J157" s="10"/>
      <c r="K157" s="614"/>
      <c r="L157" s="614"/>
      <c r="M157" s="289"/>
      <c r="N157" s="614"/>
      <c r="O157" s="614"/>
      <c r="P157" s="614"/>
      <c r="Q157" s="612"/>
      <c r="R157" s="612"/>
      <c r="S157" s="612"/>
      <c r="T157" s="30" t="s">
        <v>386</v>
      </c>
      <c r="U157" s="32">
        <v>1</v>
      </c>
      <c r="V157" s="33"/>
      <c r="W157" s="33">
        <v>2</v>
      </c>
      <c r="X157" s="34">
        <f t="shared" si="161"/>
        <v>2</v>
      </c>
      <c r="Y157" s="35">
        <f t="shared" si="176"/>
        <v>1913</v>
      </c>
      <c r="Z157" s="35">
        <f t="shared" si="162"/>
        <v>934</v>
      </c>
      <c r="AA157" s="222"/>
      <c r="AB157" s="223"/>
      <c r="AC157" s="222"/>
      <c r="AD157" s="223"/>
      <c r="AE157" s="222"/>
      <c r="AF157" s="223"/>
      <c r="AG157" s="222"/>
      <c r="AH157" s="223"/>
      <c r="AI157" s="33">
        <v>1</v>
      </c>
      <c r="AJ157" s="36">
        <f>AI157/W157</f>
        <v>0.5</v>
      </c>
      <c r="AK157" s="33">
        <v>1</v>
      </c>
      <c r="AL157" s="36">
        <f>AK157/U157</f>
        <v>1</v>
      </c>
      <c r="AM157" s="31">
        <v>1888</v>
      </c>
      <c r="AN157" s="35">
        <v>25</v>
      </c>
      <c r="AO157" s="37">
        <f t="shared" si="173"/>
        <v>1.3068478829064296E-2</v>
      </c>
      <c r="AP157" s="35">
        <f t="shared" si="163"/>
        <v>1913</v>
      </c>
      <c r="AQ157" s="230"/>
      <c r="AR157" s="223"/>
      <c r="AS157" s="31">
        <f t="shared" si="181"/>
        <v>1888</v>
      </c>
      <c r="AT157" s="31">
        <f t="shared" si="174"/>
        <v>25</v>
      </c>
      <c r="AU157" s="35">
        <f t="shared" si="182"/>
        <v>1913</v>
      </c>
      <c r="AV157" s="35">
        <v>913</v>
      </c>
      <c r="AW157" s="36">
        <f t="shared" si="183"/>
        <v>0.48358050847457629</v>
      </c>
      <c r="AX157" s="35">
        <v>21</v>
      </c>
      <c r="AY157" s="36">
        <f t="shared" si="165"/>
        <v>0.84</v>
      </c>
      <c r="AZ157" s="35">
        <f t="shared" si="177"/>
        <v>934</v>
      </c>
      <c r="BA157" s="36">
        <f t="shared" si="180"/>
        <v>0.48823836905384216</v>
      </c>
      <c r="BB157" s="35">
        <v>11</v>
      </c>
      <c r="BC157" s="36">
        <f t="shared" si="169"/>
        <v>1.2048192771084338E-2</v>
      </c>
      <c r="BD157" s="33">
        <v>3</v>
      </c>
      <c r="BE157" s="36">
        <f t="shared" si="175"/>
        <v>0.14285714285714285</v>
      </c>
      <c r="BF157" s="33">
        <f t="shared" si="155"/>
        <v>14</v>
      </c>
      <c r="BG157" s="36">
        <f t="shared" si="156"/>
        <v>1.4989293361884369E-2</v>
      </c>
      <c r="BH157" s="35">
        <v>8</v>
      </c>
      <c r="BI157" s="36">
        <f t="shared" si="157"/>
        <v>0.72727272727272729</v>
      </c>
      <c r="BJ157" s="33">
        <v>1</v>
      </c>
      <c r="BK157" s="36">
        <f t="shared" si="185"/>
        <v>0.33333333333333331</v>
      </c>
      <c r="BL157" s="33">
        <f t="shared" si="159"/>
        <v>9</v>
      </c>
      <c r="BM157" s="36">
        <f t="shared" si="160"/>
        <v>0.6428571428571429</v>
      </c>
      <c r="BN157" s="222"/>
      <c r="BO157" s="219"/>
      <c r="BP157" s="35">
        <v>82</v>
      </c>
      <c r="BQ157" s="36">
        <f t="shared" ref="BQ157:BQ188" si="186">IF(AZ157="","",BP157/AZ157)</f>
        <v>8.7794432548179868E-2</v>
      </c>
      <c r="BR157" s="35">
        <f t="shared" ref="BR157:BR188" si="187">IF(BN157="",IF(BP157="","",BP157),IF(BP157="",BN157,BN157+BP157))</f>
        <v>82</v>
      </c>
      <c r="BS157" s="36">
        <f t="shared" si="184"/>
        <v>8.7794432548179868E-2</v>
      </c>
      <c r="BT157" s="33">
        <v>1</v>
      </c>
      <c r="BU157" s="36">
        <f t="shared" ref="BU157:BU163" si="188">BT157/W157</f>
        <v>0.5</v>
      </c>
      <c r="BV157" s="33">
        <v>0</v>
      </c>
      <c r="BW157" s="223"/>
      <c r="BX157" s="244" t="str">
        <f t="shared" si="164"/>
        <v/>
      </c>
    </row>
    <row r="158" spans="1:76" x14ac:dyDescent="0.2">
      <c r="A158" s="10" t="s">
        <v>616</v>
      </c>
      <c r="B158" s="10" t="s">
        <v>622</v>
      </c>
      <c r="C158" s="10" t="s">
        <v>405</v>
      </c>
      <c r="D158" s="10" t="s">
        <v>515</v>
      </c>
      <c r="E158" s="10" t="s">
        <v>504</v>
      </c>
      <c r="F158" s="10" t="s">
        <v>519</v>
      </c>
      <c r="G158" s="10" t="s">
        <v>922</v>
      </c>
      <c r="H158" s="12" t="s">
        <v>1109</v>
      </c>
      <c r="I158" s="12" t="s">
        <v>934</v>
      </c>
      <c r="J158" s="10"/>
      <c r="K158" s="614"/>
      <c r="L158" s="754"/>
      <c r="M158" s="289"/>
      <c r="N158" s="614"/>
      <c r="O158" s="614"/>
      <c r="P158" s="614"/>
      <c r="Q158" s="612"/>
      <c r="R158" s="612"/>
      <c r="S158" s="612"/>
      <c r="T158" s="11" t="s">
        <v>386</v>
      </c>
      <c r="U158" s="32">
        <v>4</v>
      </c>
      <c r="V158" s="33"/>
      <c r="W158" s="33">
        <v>14</v>
      </c>
      <c r="X158" s="34">
        <f t="shared" si="161"/>
        <v>3.5</v>
      </c>
      <c r="Y158" s="35">
        <f t="shared" si="176"/>
        <v>4409</v>
      </c>
      <c r="Z158" s="35">
        <f t="shared" si="162"/>
        <v>2241</v>
      </c>
      <c r="AA158" s="33">
        <v>3</v>
      </c>
      <c r="AB158" s="36">
        <f t="shared" ref="AB158:AB167" si="189">AA158/W158</f>
        <v>0.21428571428571427</v>
      </c>
      <c r="AC158" s="222"/>
      <c r="AD158" s="223"/>
      <c r="AE158" s="33">
        <v>3</v>
      </c>
      <c r="AF158" s="36">
        <f>AE158/U158</f>
        <v>0.75</v>
      </c>
      <c r="AG158" s="33">
        <f>AE158</f>
        <v>3</v>
      </c>
      <c r="AH158" s="223"/>
      <c r="AI158" s="33">
        <v>1</v>
      </c>
      <c r="AJ158" s="36">
        <f>AI158/W158</f>
        <v>7.1428571428571425E-2</v>
      </c>
      <c r="AK158" s="223"/>
      <c r="AL158" s="223"/>
      <c r="AM158" s="31">
        <v>17526</v>
      </c>
      <c r="AN158" s="35">
        <v>110</v>
      </c>
      <c r="AO158" s="37">
        <f t="shared" si="173"/>
        <v>6.2372420049897938E-3</v>
      </c>
      <c r="AP158" s="35">
        <f t="shared" si="163"/>
        <v>17636</v>
      </c>
      <c r="AQ158" s="163">
        <v>25287</v>
      </c>
      <c r="AR158" s="36">
        <f t="shared" ref="AR158:AR173" si="190">AP158/AQ158</f>
        <v>0.69743346383517224</v>
      </c>
      <c r="AS158" s="31">
        <f t="shared" si="181"/>
        <v>17526</v>
      </c>
      <c r="AT158" s="31">
        <f t="shared" si="174"/>
        <v>110</v>
      </c>
      <c r="AU158" s="35">
        <f t="shared" si="182"/>
        <v>17636</v>
      </c>
      <c r="AV158" s="35">
        <v>8870</v>
      </c>
      <c r="AW158" s="36">
        <f t="shared" si="183"/>
        <v>0.50610521510898099</v>
      </c>
      <c r="AX158" s="35">
        <v>94</v>
      </c>
      <c r="AY158" s="36">
        <f t="shared" si="165"/>
        <v>0.8545454545454545</v>
      </c>
      <c r="AZ158" s="35">
        <f t="shared" si="177"/>
        <v>8964</v>
      </c>
      <c r="BA158" s="36">
        <f t="shared" si="180"/>
        <v>0.50827852120662287</v>
      </c>
      <c r="BB158" s="35">
        <v>111</v>
      </c>
      <c r="BC158" s="36">
        <f t="shared" si="169"/>
        <v>1.2514092446448704E-2</v>
      </c>
      <c r="BD158" s="33">
        <v>10</v>
      </c>
      <c r="BE158" s="36">
        <f t="shared" si="175"/>
        <v>0.10638297872340426</v>
      </c>
      <c r="BF158" s="33">
        <f t="shared" si="155"/>
        <v>121</v>
      </c>
      <c r="BG158" s="36">
        <f t="shared" si="156"/>
        <v>1.3498438197233379E-2</v>
      </c>
      <c r="BH158" s="35">
        <v>79</v>
      </c>
      <c r="BI158" s="36">
        <f t="shared" si="157"/>
        <v>0.71171171171171166</v>
      </c>
      <c r="BJ158" s="33">
        <v>5</v>
      </c>
      <c r="BK158" s="36">
        <f t="shared" si="185"/>
        <v>0.5</v>
      </c>
      <c r="BL158" s="33">
        <f t="shared" si="159"/>
        <v>84</v>
      </c>
      <c r="BM158" s="36">
        <f t="shared" si="160"/>
        <v>0.69421487603305787</v>
      </c>
      <c r="BN158" s="35">
        <v>30</v>
      </c>
      <c r="BO158" s="36">
        <f t="shared" ref="BO158:BO176" si="191">IF(AZ158="","",BN158/AZ158)</f>
        <v>3.3467202141900937E-3</v>
      </c>
      <c r="BP158" s="35">
        <v>279</v>
      </c>
      <c r="BQ158" s="36">
        <f t="shared" si="186"/>
        <v>3.112449799196787E-2</v>
      </c>
      <c r="BR158" s="35">
        <f t="shared" si="187"/>
        <v>309</v>
      </c>
      <c r="BS158" s="36">
        <f t="shared" si="184"/>
        <v>3.4471218206157964E-2</v>
      </c>
      <c r="BT158" s="33">
        <v>4</v>
      </c>
      <c r="BU158" s="36">
        <f t="shared" si="188"/>
        <v>0.2857142857142857</v>
      </c>
      <c r="BV158" s="33">
        <v>4</v>
      </c>
      <c r="BW158" s="36">
        <f>BV158/U158</f>
        <v>1</v>
      </c>
      <c r="BX158" s="244" t="str">
        <f t="shared" si="164"/>
        <v/>
      </c>
    </row>
    <row r="159" spans="1:76" x14ac:dyDescent="0.2">
      <c r="A159" s="10" t="s">
        <v>616</v>
      </c>
      <c r="B159" s="10" t="s">
        <v>622</v>
      </c>
      <c r="C159" s="10" t="s">
        <v>406</v>
      </c>
      <c r="D159" s="10" t="s">
        <v>515</v>
      </c>
      <c r="E159" s="10" t="s">
        <v>504</v>
      </c>
      <c r="F159" s="10" t="s">
        <v>519</v>
      </c>
      <c r="G159" s="10" t="s">
        <v>922</v>
      </c>
      <c r="H159" s="12" t="s">
        <v>1109</v>
      </c>
      <c r="I159" s="12" t="s">
        <v>934</v>
      </c>
      <c r="J159" s="10"/>
      <c r="K159" s="614"/>
      <c r="L159" s="614"/>
      <c r="M159" s="289"/>
      <c r="N159" s="614"/>
      <c r="O159" s="614"/>
      <c r="P159" s="614"/>
      <c r="Q159" s="612"/>
      <c r="R159" s="612"/>
      <c r="S159" s="612"/>
      <c r="T159" s="11" t="s">
        <v>386</v>
      </c>
      <c r="U159" s="32">
        <v>2</v>
      </c>
      <c r="V159" s="33"/>
      <c r="W159" s="33">
        <v>8</v>
      </c>
      <c r="X159" s="34">
        <f t="shared" si="161"/>
        <v>4</v>
      </c>
      <c r="Y159" s="35">
        <f t="shared" si="176"/>
        <v>3984.5</v>
      </c>
      <c r="Z159" s="35">
        <f t="shared" si="162"/>
        <v>1890</v>
      </c>
      <c r="AA159" s="33">
        <v>1</v>
      </c>
      <c r="AB159" s="36">
        <f t="shared" si="189"/>
        <v>0.125</v>
      </c>
      <c r="AC159" s="222"/>
      <c r="AD159" s="223"/>
      <c r="AE159" s="33">
        <v>1</v>
      </c>
      <c r="AF159" s="36">
        <f>AE159/U159</f>
        <v>0.5</v>
      </c>
      <c r="AG159" s="33">
        <f>AE159</f>
        <v>1</v>
      </c>
      <c r="AH159" s="223"/>
      <c r="AI159" s="223"/>
      <c r="AJ159" s="223"/>
      <c r="AK159" s="223"/>
      <c r="AL159" s="223"/>
      <c r="AM159" s="31">
        <v>7939</v>
      </c>
      <c r="AN159" s="35">
        <v>30</v>
      </c>
      <c r="AO159" s="37">
        <f t="shared" si="173"/>
        <v>3.7645877776383485E-3</v>
      </c>
      <c r="AP159" s="35">
        <f t="shared" si="163"/>
        <v>7969</v>
      </c>
      <c r="AQ159" s="366">
        <v>12972</v>
      </c>
      <c r="AR159" s="36">
        <f t="shared" si="190"/>
        <v>0.6143231575701511</v>
      </c>
      <c r="AS159" s="31">
        <f t="shared" si="181"/>
        <v>7939</v>
      </c>
      <c r="AT159" s="31">
        <f t="shared" si="174"/>
        <v>30</v>
      </c>
      <c r="AU159" s="35">
        <f t="shared" si="182"/>
        <v>7969</v>
      </c>
      <c r="AV159" s="35">
        <v>3754</v>
      </c>
      <c r="AW159" s="36">
        <f t="shared" si="183"/>
        <v>0.47285552336566317</v>
      </c>
      <c r="AX159" s="35">
        <v>26</v>
      </c>
      <c r="AY159" s="36">
        <f t="shared" si="165"/>
        <v>0.8666666666666667</v>
      </c>
      <c r="AZ159" s="35">
        <f t="shared" si="177"/>
        <v>3780</v>
      </c>
      <c r="BA159" s="36">
        <f t="shared" si="180"/>
        <v>0.47433805998243195</v>
      </c>
      <c r="BB159" s="35">
        <v>50</v>
      </c>
      <c r="BC159" s="36">
        <f t="shared" si="169"/>
        <v>1.3319126265316995E-2</v>
      </c>
      <c r="BD159" s="33">
        <v>6</v>
      </c>
      <c r="BE159" s="36">
        <f t="shared" si="175"/>
        <v>0.23076923076923078</v>
      </c>
      <c r="BF159" s="33">
        <f t="shared" ref="BF159:BF190" si="192">IF(BB159="","",BB159+BD159)</f>
        <v>56</v>
      </c>
      <c r="BG159" s="36">
        <f t="shared" ref="BG159:BG190" si="193">IF(AZ159="","",BF159/AZ159)</f>
        <v>1.4814814814814815E-2</v>
      </c>
      <c r="BH159" s="35">
        <v>26</v>
      </c>
      <c r="BI159" s="36">
        <f t="shared" ref="BI159:BI190" si="194">IF(BB159="","",IF(BB159=0,"",BH159/BB159))</f>
        <v>0.52</v>
      </c>
      <c r="BJ159" s="33">
        <v>1</v>
      </c>
      <c r="BK159" s="36">
        <f t="shared" si="185"/>
        <v>0.16666666666666666</v>
      </c>
      <c r="BL159" s="33">
        <f t="shared" ref="BL159:BL190" si="195">IF(BH159="","",BH159+BJ159)</f>
        <v>27</v>
      </c>
      <c r="BM159" s="36">
        <f t="shared" ref="BM159:BM190" si="196">IF(BF159="","",IF(BF159=0,"",BL159/BF159))</f>
        <v>0.48214285714285715</v>
      </c>
      <c r="BN159" s="35">
        <v>9</v>
      </c>
      <c r="BO159" s="36">
        <f t="shared" si="191"/>
        <v>2.3809523809523812E-3</v>
      </c>
      <c r="BP159" s="35">
        <v>51</v>
      </c>
      <c r="BQ159" s="36">
        <f t="shared" si="186"/>
        <v>1.3492063492063493E-2</v>
      </c>
      <c r="BR159" s="35">
        <f t="shared" si="187"/>
        <v>60</v>
      </c>
      <c r="BS159" s="36">
        <f t="shared" si="184"/>
        <v>1.5873015873015872E-2</v>
      </c>
      <c r="BT159" s="33">
        <v>1</v>
      </c>
      <c r="BU159" s="36">
        <f t="shared" si="188"/>
        <v>0.125</v>
      </c>
      <c r="BV159" s="33">
        <v>1</v>
      </c>
      <c r="BW159" s="36">
        <f>BV159/U159</f>
        <v>0.5</v>
      </c>
      <c r="BX159" s="244" t="str">
        <f t="shared" si="164"/>
        <v/>
      </c>
    </row>
    <row r="160" spans="1:76" x14ac:dyDescent="0.2">
      <c r="A160" s="10" t="s">
        <v>616</v>
      </c>
      <c r="B160" s="10" t="s">
        <v>622</v>
      </c>
      <c r="C160" s="10" t="s">
        <v>407</v>
      </c>
      <c r="D160" s="10" t="s">
        <v>515</v>
      </c>
      <c r="E160" s="10" t="s">
        <v>504</v>
      </c>
      <c r="F160" s="10" t="s">
        <v>519</v>
      </c>
      <c r="G160" s="10" t="s">
        <v>922</v>
      </c>
      <c r="H160" s="12" t="s">
        <v>1109</v>
      </c>
      <c r="I160" s="12" t="s">
        <v>934</v>
      </c>
      <c r="J160" s="10"/>
      <c r="K160" s="614" t="s">
        <v>449</v>
      </c>
      <c r="L160" s="614" t="s">
        <v>461</v>
      </c>
      <c r="M160" s="289" t="s">
        <v>786</v>
      </c>
      <c r="N160" s="614" t="s">
        <v>437</v>
      </c>
      <c r="O160" s="614" t="s">
        <v>438</v>
      </c>
      <c r="P160" s="614" t="s">
        <v>438</v>
      </c>
      <c r="Q160" s="612">
        <v>37450</v>
      </c>
      <c r="R160" s="612">
        <v>511</v>
      </c>
      <c r="S160" s="612">
        <v>91</v>
      </c>
      <c r="T160" s="11" t="s">
        <v>386</v>
      </c>
      <c r="U160" s="32">
        <v>3</v>
      </c>
      <c r="V160" s="33"/>
      <c r="W160" s="33">
        <v>11</v>
      </c>
      <c r="X160" s="34">
        <f t="shared" si="161"/>
        <v>3.6666666666666665</v>
      </c>
      <c r="Y160" s="35">
        <f t="shared" si="176"/>
        <v>3946</v>
      </c>
      <c r="Z160" s="35">
        <f t="shared" si="162"/>
        <v>1854.6666666666667</v>
      </c>
      <c r="AA160" s="33">
        <v>3</v>
      </c>
      <c r="AB160" s="36">
        <f t="shared" si="189"/>
        <v>0.27272727272727271</v>
      </c>
      <c r="AC160" s="222"/>
      <c r="AD160" s="223"/>
      <c r="AE160" s="33">
        <v>2</v>
      </c>
      <c r="AF160" s="36">
        <f>AE160/U160</f>
        <v>0.66666666666666663</v>
      </c>
      <c r="AG160" s="33">
        <f>AE160</f>
        <v>2</v>
      </c>
      <c r="AH160" s="223"/>
      <c r="AI160" s="223"/>
      <c r="AJ160" s="223"/>
      <c r="AK160" s="223"/>
      <c r="AL160" s="223"/>
      <c r="AM160" s="31">
        <v>11763</v>
      </c>
      <c r="AN160" s="35">
        <v>75</v>
      </c>
      <c r="AO160" s="37">
        <f t="shared" si="173"/>
        <v>6.3355296502787635E-3</v>
      </c>
      <c r="AP160" s="35">
        <f t="shared" si="163"/>
        <v>11838</v>
      </c>
      <c r="AQ160" s="165">
        <v>17475</v>
      </c>
      <c r="AR160" s="36">
        <f t="shared" si="190"/>
        <v>0.67742489270386264</v>
      </c>
      <c r="AS160" s="31">
        <f t="shared" si="181"/>
        <v>11763</v>
      </c>
      <c r="AT160" s="31">
        <f t="shared" si="174"/>
        <v>75</v>
      </c>
      <c r="AU160" s="35">
        <f t="shared" si="182"/>
        <v>11838</v>
      </c>
      <c r="AV160" s="35">
        <v>5499</v>
      </c>
      <c r="AW160" s="36">
        <f t="shared" si="183"/>
        <v>0.46748278500382556</v>
      </c>
      <c r="AX160" s="35">
        <v>65</v>
      </c>
      <c r="AY160" s="36">
        <f t="shared" si="165"/>
        <v>0.8666666666666667</v>
      </c>
      <c r="AZ160" s="35">
        <f t="shared" si="177"/>
        <v>5564</v>
      </c>
      <c r="BA160" s="36">
        <f t="shared" si="180"/>
        <v>0.47001182632201388</v>
      </c>
      <c r="BB160" s="35">
        <v>75</v>
      </c>
      <c r="BC160" s="36">
        <f t="shared" si="169"/>
        <v>1.3638843426077468E-2</v>
      </c>
      <c r="BD160" s="33">
        <v>6</v>
      </c>
      <c r="BE160" s="36">
        <f t="shared" si="175"/>
        <v>9.2307692307692313E-2</v>
      </c>
      <c r="BF160" s="33">
        <f t="shared" si="192"/>
        <v>81</v>
      </c>
      <c r="BG160" s="36">
        <f t="shared" si="193"/>
        <v>1.4557872034507549E-2</v>
      </c>
      <c r="BH160" s="35">
        <v>52</v>
      </c>
      <c r="BI160" s="36">
        <f t="shared" si="194"/>
        <v>0.69333333333333336</v>
      </c>
      <c r="BJ160" s="33">
        <v>3</v>
      </c>
      <c r="BK160" s="36">
        <f t="shared" si="185"/>
        <v>0.5</v>
      </c>
      <c r="BL160" s="33">
        <f t="shared" si="195"/>
        <v>55</v>
      </c>
      <c r="BM160" s="36">
        <f t="shared" si="196"/>
        <v>0.67901234567901236</v>
      </c>
      <c r="BN160" s="35">
        <v>12</v>
      </c>
      <c r="BO160" s="36">
        <f t="shared" si="191"/>
        <v>2.1567217828900071E-3</v>
      </c>
      <c r="BP160" s="35">
        <v>121</v>
      </c>
      <c r="BQ160" s="36">
        <f t="shared" si="186"/>
        <v>2.1746944644140905E-2</v>
      </c>
      <c r="BR160" s="35">
        <f t="shared" si="187"/>
        <v>133</v>
      </c>
      <c r="BS160" s="36">
        <f t="shared" si="184"/>
        <v>2.3903666427030915E-2</v>
      </c>
      <c r="BT160" s="33">
        <v>1</v>
      </c>
      <c r="BU160" s="36">
        <f t="shared" si="188"/>
        <v>9.0909090909090912E-2</v>
      </c>
      <c r="BV160" s="33">
        <v>0</v>
      </c>
      <c r="BW160" s="223"/>
      <c r="BX160" s="244" t="str">
        <f t="shared" si="164"/>
        <v/>
      </c>
    </row>
    <row r="161" spans="1:76" s="469" customFormat="1" ht="13.5" thickBot="1" x14ac:dyDescent="0.25">
      <c r="A161" s="9" t="s">
        <v>616</v>
      </c>
      <c r="B161" s="9" t="s">
        <v>622</v>
      </c>
      <c r="C161" s="9" t="s">
        <v>502</v>
      </c>
      <c r="D161" s="9" t="s">
        <v>509</v>
      </c>
      <c r="E161" s="9" t="s">
        <v>504</v>
      </c>
      <c r="F161" s="9" t="s">
        <v>519</v>
      </c>
      <c r="G161" s="9" t="s">
        <v>922</v>
      </c>
      <c r="H161" s="9" t="s">
        <v>1109</v>
      </c>
      <c r="I161" s="83" t="s">
        <v>934</v>
      </c>
      <c r="J161" s="9"/>
      <c r="K161" s="615"/>
      <c r="L161" s="749"/>
      <c r="M161" s="616"/>
      <c r="N161" s="615"/>
      <c r="O161" s="615"/>
      <c r="P161" s="615"/>
      <c r="Q161" s="772"/>
      <c r="R161" s="772"/>
      <c r="S161" s="772"/>
      <c r="T161" s="337" t="s">
        <v>386</v>
      </c>
      <c r="U161" s="48">
        <v>1</v>
      </c>
      <c r="V161" s="49"/>
      <c r="W161" s="49">
        <v>7</v>
      </c>
      <c r="X161" s="50">
        <f t="shared" si="161"/>
        <v>7</v>
      </c>
      <c r="Y161" s="51">
        <f t="shared" si="176"/>
        <v>37443</v>
      </c>
      <c r="Z161" s="51">
        <f t="shared" si="162"/>
        <v>18308</v>
      </c>
      <c r="AA161" s="49">
        <v>1</v>
      </c>
      <c r="AB161" s="52">
        <f t="shared" si="189"/>
        <v>0.14285714285714285</v>
      </c>
      <c r="AC161" s="49">
        <v>1</v>
      </c>
      <c r="AD161" s="52" t="s">
        <v>435</v>
      </c>
      <c r="AE161" s="224"/>
      <c r="AF161" s="224"/>
      <c r="AG161" s="224"/>
      <c r="AH161" s="225"/>
      <c r="AI161" s="224"/>
      <c r="AJ161" s="225"/>
      <c r="AK161" s="224"/>
      <c r="AL161" s="225"/>
      <c r="AM161" s="47">
        <v>37228</v>
      </c>
      <c r="AN161" s="51">
        <v>215</v>
      </c>
      <c r="AO161" s="53">
        <f t="shared" si="173"/>
        <v>5.7420612664583499E-3</v>
      </c>
      <c r="AP161" s="51">
        <f t="shared" si="163"/>
        <v>37443</v>
      </c>
      <c r="AQ161" s="866">
        <v>55734</v>
      </c>
      <c r="AR161" s="52">
        <f t="shared" si="190"/>
        <v>0.67181612660135648</v>
      </c>
      <c r="AS161" s="47">
        <f t="shared" si="181"/>
        <v>37228</v>
      </c>
      <c r="AT161" s="47">
        <f t="shared" si="174"/>
        <v>215</v>
      </c>
      <c r="AU161" s="51">
        <f t="shared" si="182"/>
        <v>37443</v>
      </c>
      <c r="AV161" s="51">
        <v>18123</v>
      </c>
      <c r="AW161" s="52">
        <f t="shared" si="183"/>
        <v>0.48681100247125819</v>
      </c>
      <c r="AX161" s="51">
        <v>185</v>
      </c>
      <c r="AY161" s="52">
        <f t="shared" si="165"/>
        <v>0.86046511627906974</v>
      </c>
      <c r="AZ161" s="51">
        <f t="shared" si="177"/>
        <v>18308</v>
      </c>
      <c r="BA161" s="52">
        <f t="shared" si="180"/>
        <v>0.48895654728520682</v>
      </c>
      <c r="BB161" s="51">
        <v>236</v>
      </c>
      <c r="BC161" s="52">
        <f t="shared" si="169"/>
        <v>1.3022126579484632E-2</v>
      </c>
      <c r="BD161" s="49">
        <v>22</v>
      </c>
      <c r="BE161" s="52">
        <f t="shared" si="175"/>
        <v>0.11891891891891893</v>
      </c>
      <c r="BF161" s="49">
        <f t="shared" si="192"/>
        <v>258</v>
      </c>
      <c r="BG161" s="52">
        <f t="shared" si="193"/>
        <v>1.4092200131090233E-2</v>
      </c>
      <c r="BH161" s="51">
        <v>157</v>
      </c>
      <c r="BI161" s="52">
        <f t="shared" si="194"/>
        <v>0.6652542372881356</v>
      </c>
      <c r="BJ161" s="49">
        <v>9</v>
      </c>
      <c r="BK161" s="52">
        <f t="shared" si="185"/>
        <v>0.40909090909090912</v>
      </c>
      <c r="BL161" s="49">
        <f t="shared" si="195"/>
        <v>166</v>
      </c>
      <c r="BM161" s="52">
        <f t="shared" si="196"/>
        <v>0.64341085271317833</v>
      </c>
      <c r="BN161" s="51">
        <v>41</v>
      </c>
      <c r="BO161" s="52">
        <f t="shared" si="191"/>
        <v>2.2394581603670527E-3</v>
      </c>
      <c r="BP161" s="51">
        <v>288</v>
      </c>
      <c r="BQ161" s="52">
        <f t="shared" si="186"/>
        <v>1.5730828053310029E-2</v>
      </c>
      <c r="BR161" s="51">
        <f t="shared" si="187"/>
        <v>329</v>
      </c>
      <c r="BS161" s="52">
        <f t="shared" si="184"/>
        <v>1.7970286213677081E-2</v>
      </c>
      <c r="BT161" s="49">
        <v>2</v>
      </c>
      <c r="BU161" s="52">
        <f t="shared" si="188"/>
        <v>0.2857142857142857</v>
      </c>
      <c r="BV161" s="49">
        <v>0</v>
      </c>
      <c r="BW161" s="225"/>
      <c r="BX161" s="257" t="str">
        <f t="shared" si="164"/>
        <v/>
      </c>
    </row>
    <row r="162" spans="1:76" x14ac:dyDescent="0.2">
      <c r="A162" s="12" t="s">
        <v>626</v>
      </c>
      <c r="B162" s="12" t="s">
        <v>628</v>
      </c>
      <c r="C162" s="12" t="s">
        <v>629</v>
      </c>
      <c r="D162" s="12" t="s">
        <v>515</v>
      </c>
      <c r="E162" s="12" t="s">
        <v>504</v>
      </c>
      <c r="F162" s="12" t="s">
        <v>519</v>
      </c>
      <c r="G162" s="12" t="s">
        <v>923</v>
      </c>
      <c r="H162" s="12" t="s">
        <v>1109</v>
      </c>
      <c r="I162" s="12" t="s">
        <v>934</v>
      </c>
      <c r="J162" s="12"/>
      <c r="K162" s="296"/>
      <c r="L162" s="296"/>
      <c r="M162" s="297"/>
      <c r="N162" s="296"/>
      <c r="O162" s="296"/>
      <c r="P162" s="296"/>
      <c r="Q162" s="272"/>
      <c r="R162" s="272"/>
      <c r="S162" s="272"/>
      <c r="T162" s="13" t="s">
        <v>386</v>
      </c>
      <c r="U162" s="41">
        <v>9</v>
      </c>
      <c r="V162" s="42"/>
      <c r="W162" s="42">
        <v>19</v>
      </c>
      <c r="X162" s="43">
        <f t="shared" si="161"/>
        <v>2.1111111111111112</v>
      </c>
      <c r="Y162" s="44">
        <f t="shared" si="176"/>
        <v>2537</v>
      </c>
      <c r="Z162" s="44">
        <f t="shared" si="162"/>
        <v>1195.7777777777778</v>
      </c>
      <c r="AA162" s="42">
        <v>7</v>
      </c>
      <c r="AB162" s="45">
        <f t="shared" si="189"/>
        <v>0.36842105263157893</v>
      </c>
      <c r="AC162" s="228"/>
      <c r="AD162" s="229"/>
      <c r="AE162" s="42">
        <v>6</v>
      </c>
      <c r="AF162" s="45">
        <f>AE162/U162</f>
        <v>0.66666666666666663</v>
      </c>
      <c r="AG162" s="42">
        <f>AE162</f>
        <v>6</v>
      </c>
      <c r="AH162" s="229"/>
      <c r="AI162" s="229"/>
      <c r="AJ162" s="229"/>
      <c r="AK162" s="229"/>
      <c r="AL162" s="229"/>
      <c r="AM162" s="40">
        <v>22820</v>
      </c>
      <c r="AN162" s="44">
        <v>13</v>
      </c>
      <c r="AO162" s="63">
        <f t="shared" si="173"/>
        <v>5.6935137739237067E-4</v>
      </c>
      <c r="AP162" s="44">
        <f t="shared" ref="AP162:AP186" si="197">AM162+AN162</f>
        <v>22833</v>
      </c>
      <c r="AQ162" s="776">
        <v>31362</v>
      </c>
      <c r="AR162" s="45">
        <f t="shared" si="190"/>
        <v>0.72804668069638412</v>
      </c>
      <c r="AS162" s="40">
        <f t="shared" si="181"/>
        <v>22820</v>
      </c>
      <c r="AT162" s="40">
        <f t="shared" si="174"/>
        <v>13</v>
      </c>
      <c r="AU162" s="44">
        <f t="shared" si="182"/>
        <v>22833</v>
      </c>
      <c r="AV162" s="44">
        <v>10751</v>
      </c>
      <c r="AW162" s="45">
        <f t="shared" si="183"/>
        <v>0.47112182296231375</v>
      </c>
      <c r="AX162" s="44">
        <v>11</v>
      </c>
      <c r="AY162" s="45">
        <f t="shared" si="165"/>
        <v>0.84615384615384615</v>
      </c>
      <c r="AZ162" s="44">
        <f t="shared" si="177"/>
        <v>10762</v>
      </c>
      <c r="BA162" s="45">
        <f t="shared" si="180"/>
        <v>0.47133534796128412</v>
      </c>
      <c r="BB162" s="44">
        <v>180</v>
      </c>
      <c r="BC162" s="45">
        <f t="shared" si="169"/>
        <v>1.6742628592689053E-2</v>
      </c>
      <c r="BD162" s="42">
        <v>2</v>
      </c>
      <c r="BE162" s="45">
        <f t="shared" si="175"/>
        <v>0.18181818181818182</v>
      </c>
      <c r="BF162" s="42">
        <f t="shared" si="192"/>
        <v>182</v>
      </c>
      <c r="BG162" s="45">
        <f t="shared" si="193"/>
        <v>1.6911354766771976E-2</v>
      </c>
      <c r="BH162" s="44">
        <v>131</v>
      </c>
      <c r="BI162" s="45">
        <f t="shared" si="194"/>
        <v>0.72777777777777775</v>
      </c>
      <c r="BJ162" s="42">
        <v>1</v>
      </c>
      <c r="BK162" s="45">
        <f t="shared" si="185"/>
        <v>0.5</v>
      </c>
      <c r="BL162" s="42">
        <f t="shared" si="195"/>
        <v>132</v>
      </c>
      <c r="BM162" s="45">
        <f t="shared" si="196"/>
        <v>0.72527472527472525</v>
      </c>
      <c r="BN162" s="44">
        <v>33</v>
      </c>
      <c r="BO162" s="45">
        <f t="shared" si="191"/>
        <v>3.0663445456234899E-3</v>
      </c>
      <c r="BP162" s="44">
        <v>179</v>
      </c>
      <c r="BQ162" s="45">
        <f t="shared" si="186"/>
        <v>1.6632596171715294E-2</v>
      </c>
      <c r="BR162" s="44">
        <f t="shared" si="187"/>
        <v>212</v>
      </c>
      <c r="BS162" s="45">
        <f t="shared" si="184"/>
        <v>1.9698940717338784E-2</v>
      </c>
      <c r="BT162" s="42">
        <v>6</v>
      </c>
      <c r="BU162" s="45">
        <f t="shared" si="188"/>
        <v>0.31578947368421051</v>
      </c>
      <c r="BV162" s="42">
        <v>3</v>
      </c>
      <c r="BW162" s="45">
        <f>BV162/U162</f>
        <v>0.33333333333333331</v>
      </c>
      <c r="BX162" s="259" t="str">
        <f t="shared" si="164"/>
        <v/>
      </c>
    </row>
    <row r="163" spans="1:76" x14ac:dyDescent="0.2">
      <c r="A163" s="10" t="s">
        <v>626</v>
      </c>
      <c r="B163" s="10" t="s">
        <v>628</v>
      </c>
      <c r="C163" s="10" t="s">
        <v>788</v>
      </c>
      <c r="D163" s="10" t="s">
        <v>515</v>
      </c>
      <c r="E163" s="10" t="s">
        <v>504</v>
      </c>
      <c r="F163" s="10" t="s">
        <v>519</v>
      </c>
      <c r="G163" s="10" t="s">
        <v>923</v>
      </c>
      <c r="H163" s="12" t="s">
        <v>1109</v>
      </c>
      <c r="I163" s="12" t="s">
        <v>934</v>
      </c>
      <c r="J163" s="10"/>
      <c r="K163" s="614"/>
      <c r="L163" s="614"/>
      <c r="M163" s="289"/>
      <c r="N163" s="614"/>
      <c r="O163" s="614"/>
      <c r="P163" s="614"/>
      <c r="Q163" s="612"/>
      <c r="R163" s="612"/>
      <c r="S163" s="612"/>
      <c r="T163" s="11" t="s">
        <v>386</v>
      </c>
      <c r="U163" s="32">
        <v>1</v>
      </c>
      <c r="V163" s="33"/>
      <c r="W163" s="33">
        <v>4</v>
      </c>
      <c r="X163" s="34">
        <f t="shared" si="161"/>
        <v>4</v>
      </c>
      <c r="Y163" s="35">
        <f t="shared" si="176"/>
        <v>1637</v>
      </c>
      <c r="Z163" s="35">
        <f t="shared" si="162"/>
        <v>793</v>
      </c>
      <c r="AA163" s="33">
        <v>1</v>
      </c>
      <c r="AB163" s="36">
        <f t="shared" si="189"/>
        <v>0.25</v>
      </c>
      <c r="AC163" s="222"/>
      <c r="AD163" s="223"/>
      <c r="AE163" s="33">
        <v>1</v>
      </c>
      <c r="AF163" s="36">
        <f>AE163/U163</f>
        <v>1</v>
      </c>
      <c r="AG163" s="33">
        <f>AE163</f>
        <v>1</v>
      </c>
      <c r="AH163" s="223"/>
      <c r="AI163" s="223"/>
      <c r="AJ163" s="223"/>
      <c r="AK163" s="223"/>
      <c r="AL163" s="223"/>
      <c r="AM163" s="31">
        <v>1630</v>
      </c>
      <c r="AN163" s="35">
        <v>7</v>
      </c>
      <c r="AO163" s="37">
        <f t="shared" si="173"/>
        <v>4.2761148442272447E-3</v>
      </c>
      <c r="AP163" s="35">
        <f t="shared" si="197"/>
        <v>1637</v>
      </c>
      <c r="AQ163" s="778">
        <v>2568</v>
      </c>
      <c r="AR163" s="36">
        <f t="shared" si="190"/>
        <v>0.63746105919003115</v>
      </c>
      <c r="AS163" s="31">
        <f t="shared" si="181"/>
        <v>1630</v>
      </c>
      <c r="AT163" s="31">
        <f t="shared" si="174"/>
        <v>7</v>
      </c>
      <c r="AU163" s="35">
        <f t="shared" si="182"/>
        <v>1637</v>
      </c>
      <c r="AV163" s="35">
        <v>788</v>
      </c>
      <c r="AW163" s="36">
        <f t="shared" si="183"/>
        <v>0.48343558282208587</v>
      </c>
      <c r="AX163" s="35">
        <v>5</v>
      </c>
      <c r="AY163" s="36">
        <f t="shared" si="165"/>
        <v>0.7142857142857143</v>
      </c>
      <c r="AZ163" s="35">
        <f t="shared" si="177"/>
        <v>793</v>
      </c>
      <c r="BA163" s="36">
        <f t="shared" si="180"/>
        <v>0.4844227244960293</v>
      </c>
      <c r="BB163" s="35">
        <v>7</v>
      </c>
      <c r="BC163" s="36">
        <f t="shared" si="169"/>
        <v>8.8832487309644676E-3</v>
      </c>
      <c r="BD163" s="218"/>
      <c r="BE163" s="218"/>
      <c r="BF163" s="33">
        <f t="shared" si="192"/>
        <v>7</v>
      </c>
      <c r="BG163" s="36">
        <f t="shared" si="193"/>
        <v>8.8272383354350576E-3</v>
      </c>
      <c r="BH163" s="35">
        <v>5</v>
      </c>
      <c r="BI163" s="36">
        <f t="shared" si="194"/>
        <v>0.7142857142857143</v>
      </c>
      <c r="BJ163" s="218"/>
      <c r="BK163" s="223" t="str">
        <f t="shared" si="185"/>
        <v/>
      </c>
      <c r="BL163" s="33">
        <f t="shared" si="195"/>
        <v>5</v>
      </c>
      <c r="BM163" s="36">
        <f t="shared" si="196"/>
        <v>0.7142857142857143</v>
      </c>
      <c r="BN163" s="35">
        <v>1</v>
      </c>
      <c r="BO163" s="36">
        <f t="shared" si="191"/>
        <v>1.2610340479192938E-3</v>
      </c>
      <c r="BP163" s="35">
        <v>12</v>
      </c>
      <c r="BQ163" s="36">
        <f t="shared" si="186"/>
        <v>1.5132408575031526E-2</v>
      </c>
      <c r="BR163" s="35">
        <f t="shared" si="187"/>
        <v>13</v>
      </c>
      <c r="BS163" s="36">
        <f t="shared" si="184"/>
        <v>1.6393442622950821E-2</v>
      </c>
      <c r="BT163" s="33">
        <v>1</v>
      </c>
      <c r="BU163" s="36">
        <f t="shared" si="188"/>
        <v>0.25</v>
      </c>
      <c r="BV163" s="33">
        <v>0</v>
      </c>
      <c r="BW163" s="223"/>
      <c r="BX163" s="244" t="str">
        <f t="shared" si="164"/>
        <v/>
      </c>
    </row>
    <row r="164" spans="1:76" x14ac:dyDescent="0.2">
      <c r="A164" s="10" t="s">
        <v>626</v>
      </c>
      <c r="B164" s="10" t="s">
        <v>628</v>
      </c>
      <c r="C164" s="10" t="s">
        <v>630</v>
      </c>
      <c r="D164" s="10" t="s">
        <v>515</v>
      </c>
      <c r="E164" s="10" t="s">
        <v>504</v>
      </c>
      <c r="F164" s="10" t="s">
        <v>519</v>
      </c>
      <c r="G164" s="10" t="s">
        <v>923</v>
      </c>
      <c r="H164" s="12" t="s">
        <v>1109</v>
      </c>
      <c r="I164" s="12" t="s">
        <v>934</v>
      </c>
      <c r="J164" s="10"/>
      <c r="K164" s="614"/>
      <c r="L164" s="614"/>
      <c r="M164" s="289"/>
      <c r="N164" s="614"/>
      <c r="O164" s="614"/>
      <c r="P164" s="614"/>
      <c r="Q164" s="612"/>
      <c r="R164" s="612"/>
      <c r="S164" s="612"/>
      <c r="T164" s="11" t="s">
        <v>386</v>
      </c>
      <c r="U164" s="32">
        <v>1</v>
      </c>
      <c r="V164" s="33"/>
      <c r="W164" s="33">
        <v>2</v>
      </c>
      <c r="X164" s="34">
        <f t="shared" si="161"/>
        <v>2</v>
      </c>
      <c r="Y164" s="35">
        <f t="shared" si="176"/>
        <v>2742</v>
      </c>
      <c r="Z164" s="35">
        <f t="shared" si="162"/>
        <v>1525</v>
      </c>
      <c r="AA164" s="33">
        <v>1</v>
      </c>
      <c r="AB164" s="36">
        <f t="shared" si="189"/>
        <v>0.5</v>
      </c>
      <c r="AC164" s="222"/>
      <c r="AD164" s="223"/>
      <c r="AE164" s="222"/>
      <c r="AF164" s="222"/>
      <c r="AG164" s="222"/>
      <c r="AH164" s="223"/>
      <c r="AI164" s="223"/>
      <c r="AJ164" s="223"/>
      <c r="AK164" s="223"/>
      <c r="AL164" s="223"/>
      <c r="AM164" s="31">
        <v>2741</v>
      </c>
      <c r="AN164" s="35">
        <v>1</v>
      </c>
      <c r="AO164" s="37">
        <f t="shared" si="173"/>
        <v>3.6469730123997083E-4</v>
      </c>
      <c r="AP164" s="35">
        <f t="shared" si="197"/>
        <v>2742</v>
      </c>
      <c r="AQ164" s="163">
        <v>3615</v>
      </c>
      <c r="AR164" s="36">
        <f t="shared" si="190"/>
        <v>0.75850622406639001</v>
      </c>
      <c r="AS164" s="31">
        <f t="shared" si="181"/>
        <v>2741</v>
      </c>
      <c r="AT164" s="31">
        <f t="shared" si="174"/>
        <v>1</v>
      </c>
      <c r="AU164" s="35">
        <f t="shared" si="182"/>
        <v>2742</v>
      </c>
      <c r="AV164" s="35">
        <v>1524</v>
      </c>
      <c r="AW164" s="36">
        <f t="shared" si="183"/>
        <v>0.55600145932141554</v>
      </c>
      <c r="AX164" s="35">
        <v>1</v>
      </c>
      <c r="AY164" s="36">
        <f t="shared" si="165"/>
        <v>1</v>
      </c>
      <c r="AZ164" s="35">
        <f t="shared" si="177"/>
        <v>1525</v>
      </c>
      <c r="BA164" s="36">
        <f t="shared" si="180"/>
        <v>0.55616338439095547</v>
      </c>
      <c r="BB164" s="35">
        <v>18</v>
      </c>
      <c r="BC164" s="36">
        <f t="shared" si="169"/>
        <v>1.1811023622047244E-2</v>
      </c>
      <c r="BD164" s="218"/>
      <c r="BE164" s="218"/>
      <c r="BF164" s="33">
        <f t="shared" si="192"/>
        <v>18</v>
      </c>
      <c r="BG164" s="36">
        <f t="shared" si="193"/>
        <v>1.180327868852459E-2</v>
      </c>
      <c r="BH164" s="35">
        <v>18</v>
      </c>
      <c r="BI164" s="36">
        <f t="shared" si="194"/>
        <v>1</v>
      </c>
      <c r="BJ164" s="218"/>
      <c r="BK164" s="223" t="str">
        <f t="shared" si="185"/>
        <v/>
      </c>
      <c r="BL164" s="33">
        <f t="shared" si="195"/>
        <v>18</v>
      </c>
      <c r="BM164" s="36">
        <f t="shared" si="196"/>
        <v>1</v>
      </c>
      <c r="BN164" s="35">
        <v>6</v>
      </c>
      <c r="BO164" s="36">
        <f t="shared" si="191"/>
        <v>3.9344262295081967E-3</v>
      </c>
      <c r="BP164" s="35">
        <v>82</v>
      </c>
      <c r="BQ164" s="36">
        <f t="shared" si="186"/>
        <v>5.377049180327869E-2</v>
      </c>
      <c r="BR164" s="35">
        <f t="shared" si="187"/>
        <v>88</v>
      </c>
      <c r="BS164" s="36">
        <f t="shared" si="184"/>
        <v>5.7704918032786885E-2</v>
      </c>
      <c r="BT164" s="33">
        <v>0</v>
      </c>
      <c r="BU164" s="223"/>
      <c r="BV164" s="33">
        <v>0</v>
      </c>
      <c r="BW164" s="223"/>
      <c r="BX164" s="244" t="str">
        <f t="shared" si="164"/>
        <v/>
      </c>
    </row>
    <row r="165" spans="1:76" x14ac:dyDescent="0.2">
      <c r="A165" s="10" t="s">
        <v>626</v>
      </c>
      <c r="B165" s="10" t="s">
        <v>628</v>
      </c>
      <c r="C165" s="10" t="s">
        <v>787</v>
      </c>
      <c r="D165" s="10" t="s">
        <v>515</v>
      </c>
      <c r="E165" s="10" t="s">
        <v>504</v>
      </c>
      <c r="F165" s="10" t="s">
        <v>519</v>
      </c>
      <c r="G165" s="10" t="s">
        <v>923</v>
      </c>
      <c r="H165" s="12" t="s">
        <v>1109</v>
      </c>
      <c r="I165" s="12" t="s">
        <v>934</v>
      </c>
      <c r="J165" s="10"/>
      <c r="K165" s="614"/>
      <c r="L165" s="614"/>
      <c r="M165" s="289"/>
      <c r="N165" s="614"/>
      <c r="O165" s="614"/>
      <c r="P165" s="614"/>
      <c r="Q165" s="612"/>
      <c r="R165" s="612"/>
      <c r="S165" s="612"/>
      <c r="T165" s="30" t="s">
        <v>510</v>
      </c>
      <c r="U165" s="32">
        <v>1</v>
      </c>
      <c r="V165" s="33">
        <v>1</v>
      </c>
      <c r="W165" s="33">
        <v>1</v>
      </c>
      <c r="X165" s="34">
        <f t="shared" si="161"/>
        <v>1</v>
      </c>
      <c r="Y165" s="35">
        <f t="shared" si="176"/>
        <v>1829</v>
      </c>
      <c r="Z165" s="230" t="str">
        <f t="shared" si="162"/>
        <v/>
      </c>
      <c r="AA165" s="33">
        <v>1</v>
      </c>
      <c r="AB165" s="36">
        <f t="shared" si="189"/>
        <v>1</v>
      </c>
      <c r="AC165" s="222"/>
      <c r="AD165" s="223"/>
      <c r="AE165" s="33">
        <v>1</v>
      </c>
      <c r="AF165" s="36">
        <f>AE165/U165</f>
        <v>1</v>
      </c>
      <c r="AG165" s="33">
        <f>AE165</f>
        <v>1</v>
      </c>
      <c r="AH165" s="223"/>
      <c r="AI165" s="223"/>
      <c r="AJ165" s="223"/>
      <c r="AK165" s="223"/>
      <c r="AL165" s="223"/>
      <c r="AM165" s="31">
        <v>1824</v>
      </c>
      <c r="AN165" s="35">
        <v>5</v>
      </c>
      <c r="AO165" s="37">
        <f t="shared" si="173"/>
        <v>2.7337342810278839E-3</v>
      </c>
      <c r="AP165" s="35">
        <f t="shared" si="197"/>
        <v>1829</v>
      </c>
      <c r="AQ165" s="780">
        <v>2718</v>
      </c>
      <c r="AR165" s="36">
        <f t="shared" si="190"/>
        <v>0.67292126563649746</v>
      </c>
      <c r="AS165" s="210" t="str">
        <f t="shared" si="181"/>
        <v/>
      </c>
      <c r="AT165" s="210" t="str">
        <f t="shared" si="174"/>
        <v/>
      </c>
      <c r="AU165" s="230" t="str">
        <f t="shared" si="182"/>
        <v/>
      </c>
      <c r="AV165" s="230"/>
      <c r="AW165" s="223" t="str">
        <f t="shared" si="183"/>
        <v/>
      </c>
      <c r="AX165" s="230"/>
      <c r="AY165" s="223" t="str">
        <f t="shared" ref="AY165:AY173" si="198">IF(AT165="","",IF(AT165=0,"",AX165/AT165))</f>
        <v/>
      </c>
      <c r="AZ165" s="230" t="str">
        <f t="shared" si="177"/>
        <v/>
      </c>
      <c r="BA165" s="223" t="str">
        <f t="shared" si="180"/>
        <v/>
      </c>
      <c r="BB165" s="230"/>
      <c r="BC165" s="223" t="str">
        <f t="shared" si="169"/>
        <v/>
      </c>
      <c r="BD165" s="218"/>
      <c r="BE165" s="218"/>
      <c r="BF165" s="222" t="str">
        <f t="shared" si="192"/>
        <v/>
      </c>
      <c r="BG165" s="223" t="str">
        <f t="shared" si="193"/>
        <v/>
      </c>
      <c r="BH165" s="230"/>
      <c r="BI165" s="223" t="str">
        <f t="shared" si="194"/>
        <v/>
      </c>
      <c r="BJ165" s="218"/>
      <c r="BK165" s="223" t="str">
        <f t="shared" si="185"/>
        <v/>
      </c>
      <c r="BL165" s="222" t="str">
        <f t="shared" si="195"/>
        <v/>
      </c>
      <c r="BM165" s="223" t="str">
        <f t="shared" si="196"/>
        <v/>
      </c>
      <c r="BN165" s="230"/>
      <c r="BO165" s="223" t="str">
        <f t="shared" si="191"/>
        <v/>
      </c>
      <c r="BP165" s="230"/>
      <c r="BQ165" s="223" t="str">
        <f t="shared" si="186"/>
        <v/>
      </c>
      <c r="BR165" s="230" t="str">
        <f t="shared" si="187"/>
        <v/>
      </c>
      <c r="BS165" s="223" t="str">
        <f t="shared" si="184"/>
        <v/>
      </c>
      <c r="BT165" s="33">
        <v>1</v>
      </c>
      <c r="BU165" s="36">
        <f>BT165/W165</f>
        <v>1</v>
      </c>
      <c r="BV165" s="33">
        <v>1</v>
      </c>
      <c r="BW165" s="36">
        <f t="shared" ref="BW165:BW170" si="199">BV165/U165</f>
        <v>1</v>
      </c>
      <c r="BX165" s="244" t="str">
        <f t="shared" si="164"/>
        <v/>
      </c>
    </row>
    <row r="166" spans="1:76" x14ac:dyDescent="0.2">
      <c r="A166" s="10" t="s">
        <v>626</v>
      </c>
      <c r="B166" s="10" t="s">
        <v>628</v>
      </c>
      <c r="C166" s="10" t="s">
        <v>789</v>
      </c>
      <c r="D166" s="10" t="s">
        <v>515</v>
      </c>
      <c r="E166" s="10" t="s">
        <v>504</v>
      </c>
      <c r="F166" s="10" t="s">
        <v>519</v>
      </c>
      <c r="G166" s="10" t="s">
        <v>923</v>
      </c>
      <c r="H166" s="12" t="s">
        <v>1109</v>
      </c>
      <c r="I166" s="12" t="s">
        <v>934</v>
      </c>
      <c r="J166" s="10"/>
      <c r="K166" s="614" t="s">
        <v>449</v>
      </c>
      <c r="L166" s="614" t="s">
        <v>461</v>
      </c>
      <c r="M166" s="614" t="s">
        <v>802</v>
      </c>
      <c r="N166" s="614" t="s">
        <v>437</v>
      </c>
      <c r="O166" s="614" t="s">
        <v>438</v>
      </c>
      <c r="P166" s="614" t="s">
        <v>438</v>
      </c>
      <c r="Q166" s="612">
        <v>31388</v>
      </c>
      <c r="R166" s="612">
        <v>321</v>
      </c>
      <c r="S166" s="612">
        <v>33</v>
      </c>
      <c r="T166" s="11" t="s">
        <v>386</v>
      </c>
      <c r="U166" s="32">
        <v>1</v>
      </c>
      <c r="V166" s="33"/>
      <c r="W166" s="33">
        <v>3</v>
      </c>
      <c r="X166" s="34">
        <f t="shared" si="161"/>
        <v>3</v>
      </c>
      <c r="Y166" s="35">
        <f t="shared" si="176"/>
        <v>2347</v>
      </c>
      <c r="Z166" s="35">
        <f t="shared" si="162"/>
        <v>1192</v>
      </c>
      <c r="AA166" s="33">
        <v>2</v>
      </c>
      <c r="AB166" s="36">
        <f t="shared" si="189"/>
        <v>0.66666666666666663</v>
      </c>
      <c r="AC166" s="222"/>
      <c r="AD166" s="223"/>
      <c r="AE166" s="33">
        <v>1</v>
      </c>
      <c r="AF166" s="36">
        <f>AE166/U166</f>
        <v>1</v>
      </c>
      <c r="AG166" s="33">
        <f>AE166</f>
        <v>1</v>
      </c>
      <c r="AH166" s="223"/>
      <c r="AI166" s="223"/>
      <c r="AJ166" s="223"/>
      <c r="AK166" s="223"/>
      <c r="AL166" s="223"/>
      <c r="AM166" s="31">
        <v>2342</v>
      </c>
      <c r="AN166" s="35">
        <v>5</v>
      </c>
      <c r="AO166" s="37">
        <f t="shared" si="173"/>
        <v>2.1303792074989347E-3</v>
      </c>
      <c r="AP166" s="35">
        <f t="shared" si="197"/>
        <v>2347</v>
      </c>
      <c r="AQ166" s="35">
        <v>3393</v>
      </c>
      <c r="AR166" s="36">
        <f t="shared" si="190"/>
        <v>0.69171824344238142</v>
      </c>
      <c r="AS166" s="31">
        <f t="shared" si="181"/>
        <v>2342</v>
      </c>
      <c r="AT166" s="31">
        <f t="shared" si="174"/>
        <v>5</v>
      </c>
      <c r="AU166" s="35">
        <f t="shared" si="182"/>
        <v>2347</v>
      </c>
      <c r="AV166" s="35">
        <v>1188</v>
      </c>
      <c r="AW166" s="36">
        <f t="shared" si="183"/>
        <v>0.50725875320239111</v>
      </c>
      <c r="AX166" s="35">
        <v>4</v>
      </c>
      <c r="AY166" s="36">
        <f t="shared" si="198"/>
        <v>0.8</v>
      </c>
      <c r="AZ166" s="35">
        <f t="shared" si="177"/>
        <v>1192</v>
      </c>
      <c r="BA166" s="36">
        <f t="shared" si="180"/>
        <v>0.50788240306774601</v>
      </c>
      <c r="BB166" s="35">
        <v>6</v>
      </c>
      <c r="BC166" s="36">
        <f t="shared" si="169"/>
        <v>5.0505050505050509E-3</v>
      </c>
      <c r="BD166" s="218"/>
      <c r="BE166" s="218"/>
      <c r="BF166" s="33">
        <f t="shared" si="192"/>
        <v>6</v>
      </c>
      <c r="BG166" s="36">
        <f t="shared" si="193"/>
        <v>5.0335570469798654E-3</v>
      </c>
      <c r="BH166" s="35">
        <v>6</v>
      </c>
      <c r="BI166" s="36">
        <f t="shared" si="194"/>
        <v>1</v>
      </c>
      <c r="BJ166" s="218"/>
      <c r="BK166" s="223" t="str">
        <f t="shared" si="185"/>
        <v/>
      </c>
      <c r="BL166" s="33">
        <f t="shared" si="195"/>
        <v>6</v>
      </c>
      <c r="BM166" s="36">
        <f t="shared" si="196"/>
        <v>1</v>
      </c>
      <c r="BN166" s="35">
        <v>5</v>
      </c>
      <c r="BO166" s="36">
        <f t="shared" si="191"/>
        <v>4.1946308724832215E-3</v>
      </c>
      <c r="BP166" s="35">
        <v>57</v>
      </c>
      <c r="BQ166" s="36">
        <f t="shared" si="186"/>
        <v>4.7818791946308725E-2</v>
      </c>
      <c r="BR166" s="35">
        <f t="shared" si="187"/>
        <v>62</v>
      </c>
      <c r="BS166" s="36">
        <f t="shared" si="184"/>
        <v>5.2013422818791948E-2</v>
      </c>
      <c r="BT166" s="33">
        <v>2</v>
      </c>
      <c r="BU166" s="36">
        <f>BT166/W166</f>
        <v>0.66666666666666663</v>
      </c>
      <c r="BV166" s="33">
        <v>0</v>
      </c>
      <c r="BW166" s="36">
        <f t="shared" si="199"/>
        <v>0</v>
      </c>
      <c r="BX166" s="244" t="str">
        <f t="shared" si="164"/>
        <v/>
      </c>
    </row>
    <row r="167" spans="1:76" s="469" customFormat="1" ht="13.5" thickBot="1" x14ac:dyDescent="0.25">
      <c r="A167" s="9" t="s">
        <v>626</v>
      </c>
      <c r="B167" s="9" t="s">
        <v>628</v>
      </c>
      <c r="C167" s="9" t="s">
        <v>502</v>
      </c>
      <c r="D167" s="9" t="s">
        <v>509</v>
      </c>
      <c r="E167" s="9" t="s">
        <v>504</v>
      </c>
      <c r="F167" s="9" t="s">
        <v>519</v>
      </c>
      <c r="G167" s="9" t="s">
        <v>923</v>
      </c>
      <c r="H167" s="9" t="s">
        <v>1109</v>
      </c>
      <c r="I167" s="83" t="s">
        <v>934</v>
      </c>
      <c r="J167" s="9"/>
      <c r="K167" s="615"/>
      <c r="L167" s="615"/>
      <c r="M167" s="616"/>
      <c r="N167" s="615"/>
      <c r="O167" s="615"/>
      <c r="P167" s="615"/>
      <c r="Q167" s="772"/>
      <c r="R167" s="772"/>
      <c r="S167" s="772"/>
      <c r="T167" s="337" t="s">
        <v>386</v>
      </c>
      <c r="U167" s="48">
        <v>1</v>
      </c>
      <c r="V167" s="49"/>
      <c r="W167" s="49">
        <v>3</v>
      </c>
      <c r="X167" s="50">
        <f t="shared" si="161"/>
        <v>3</v>
      </c>
      <c r="Y167" s="51">
        <f t="shared" si="176"/>
        <v>31388</v>
      </c>
      <c r="Z167" s="51">
        <f t="shared" si="162"/>
        <v>15148</v>
      </c>
      <c r="AA167" s="49">
        <v>0</v>
      </c>
      <c r="AB167" s="52">
        <f t="shared" si="189"/>
        <v>0</v>
      </c>
      <c r="AC167" s="49">
        <v>1</v>
      </c>
      <c r="AD167" s="52" t="s">
        <v>434</v>
      </c>
      <c r="AE167" s="49">
        <v>1</v>
      </c>
      <c r="AF167" s="52">
        <f>AE167/U167</f>
        <v>1</v>
      </c>
      <c r="AG167" s="49">
        <v>1</v>
      </c>
      <c r="AH167" s="225"/>
      <c r="AI167" s="225"/>
      <c r="AJ167" s="225"/>
      <c r="AK167" s="225"/>
      <c r="AL167" s="225"/>
      <c r="AM167" s="47">
        <v>31357</v>
      </c>
      <c r="AN167" s="51">
        <v>31</v>
      </c>
      <c r="AO167" s="53">
        <f t="shared" si="173"/>
        <v>9.8763858799541223E-4</v>
      </c>
      <c r="AP167" s="51">
        <f t="shared" si="197"/>
        <v>31388</v>
      </c>
      <c r="AQ167" s="51">
        <v>43656</v>
      </c>
      <c r="AR167" s="52">
        <f t="shared" si="190"/>
        <v>0.7189847901777533</v>
      </c>
      <c r="AS167" s="47">
        <f t="shared" si="181"/>
        <v>31357</v>
      </c>
      <c r="AT167" s="47">
        <f t="shared" si="174"/>
        <v>31</v>
      </c>
      <c r="AU167" s="51">
        <f t="shared" si="182"/>
        <v>31388</v>
      </c>
      <c r="AV167" s="51">
        <v>15121</v>
      </c>
      <c r="AW167" s="52">
        <f t="shared" si="183"/>
        <v>0.4822208757215295</v>
      </c>
      <c r="AX167" s="51">
        <v>27</v>
      </c>
      <c r="AY167" s="52">
        <f t="shared" si="198"/>
        <v>0.87096774193548387</v>
      </c>
      <c r="AZ167" s="51">
        <f t="shared" si="177"/>
        <v>15148</v>
      </c>
      <c r="BA167" s="52">
        <f t="shared" si="180"/>
        <v>0.4826048171275647</v>
      </c>
      <c r="BB167" s="51">
        <v>217</v>
      </c>
      <c r="BC167" s="52">
        <f t="shared" ref="BC167:BC198" si="200">IF(BB167="","",BB167/AV167)</f>
        <v>1.4350902718074201E-2</v>
      </c>
      <c r="BD167" s="49">
        <v>4</v>
      </c>
      <c r="BE167" s="52">
        <f>IF(BD167="","",BD167/AX167)</f>
        <v>0.14814814814814814</v>
      </c>
      <c r="BF167" s="49">
        <f t="shared" si="192"/>
        <v>221</v>
      </c>
      <c r="BG167" s="52">
        <f t="shared" si="193"/>
        <v>1.4589384737259044E-2</v>
      </c>
      <c r="BH167" s="51">
        <v>165</v>
      </c>
      <c r="BI167" s="52">
        <f t="shared" si="194"/>
        <v>0.76036866359447008</v>
      </c>
      <c r="BJ167" s="49">
        <v>3</v>
      </c>
      <c r="BK167" s="52">
        <f t="shared" si="185"/>
        <v>0.75</v>
      </c>
      <c r="BL167" s="49">
        <f t="shared" si="195"/>
        <v>168</v>
      </c>
      <c r="BM167" s="52">
        <f t="shared" si="196"/>
        <v>0.76018099547511309</v>
      </c>
      <c r="BN167" s="51">
        <v>23</v>
      </c>
      <c r="BO167" s="52">
        <f t="shared" si="191"/>
        <v>1.5183522577237919E-3</v>
      </c>
      <c r="BP167" s="51">
        <v>293</v>
      </c>
      <c r="BQ167" s="52">
        <f t="shared" si="186"/>
        <v>1.9342487457090045E-2</v>
      </c>
      <c r="BR167" s="51">
        <f t="shared" si="187"/>
        <v>316</v>
      </c>
      <c r="BS167" s="52">
        <f t="shared" si="184"/>
        <v>2.0860839714813836E-2</v>
      </c>
      <c r="BT167" s="49">
        <v>0</v>
      </c>
      <c r="BU167" s="225"/>
      <c r="BV167" s="49">
        <v>0</v>
      </c>
      <c r="BW167" s="52">
        <f t="shared" si="199"/>
        <v>0</v>
      </c>
      <c r="BX167" s="257" t="str">
        <f t="shared" si="164"/>
        <v/>
      </c>
    </row>
    <row r="168" spans="1:76" x14ac:dyDescent="0.2">
      <c r="A168" s="12" t="s">
        <v>631</v>
      </c>
      <c r="B168" s="12" t="s">
        <v>640</v>
      </c>
      <c r="C168" s="12" t="s">
        <v>502</v>
      </c>
      <c r="D168" s="12" t="s">
        <v>507</v>
      </c>
      <c r="E168" s="12" t="s">
        <v>504</v>
      </c>
      <c r="F168" s="12" t="s">
        <v>505</v>
      </c>
      <c r="G168" s="12" t="s">
        <v>318</v>
      </c>
      <c r="H168" s="12" t="s">
        <v>1112</v>
      </c>
      <c r="I168" s="12" t="s">
        <v>934</v>
      </c>
      <c r="J168" s="12"/>
      <c r="K168" s="296"/>
      <c r="L168" s="296"/>
      <c r="M168" s="297"/>
      <c r="N168" s="296"/>
      <c r="O168" s="296"/>
      <c r="P168" s="296"/>
      <c r="Q168" s="272"/>
      <c r="R168" s="272"/>
      <c r="S168" s="272"/>
      <c r="T168" s="75" t="s">
        <v>510</v>
      </c>
      <c r="U168" s="41">
        <v>5</v>
      </c>
      <c r="V168" s="41">
        <v>4</v>
      </c>
      <c r="W168" s="41">
        <v>4</v>
      </c>
      <c r="X168" s="43">
        <f t="shared" si="161"/>
        <v>0.8</v>
      </c>
      <c r="Y168" s="44">
        <f t="shared" si="176"/>
        <v>207.4</v>
      </c>
      <c r="Z168" s="231" t="str">
        <f t="shared" si="162"/>
        <v/>
      </c>
      <c r="AA168" s="228"/>
      <c r="AB168" s="229"/>
      <c r="AC168" s="228"/>
      <c r="AD168" s="229"/>
      <c r="AE168" s="228"/>
      <c r="AF168" s="229"/>
      <c r="AG168" s="228"/>
      <c r="AH168" s="229"/>
      <c r="AI168" s="42">
        <v>4</v>
      </c>
      <c r="AJ168" s="45">
        <f>AI168/W168</f>
        <v>1</v>
      </c>
      <c r="AK168" s="42">
        <v>4</v>
      </c>
      <c r="AL168" s="45">
        <f>AK168/U168</f>
        <v>0.8</v>
      </c>
      <c r="AM168" s="40">
        <v>1037</v>
      </c>
      <c r="AN168" s="228"/>
      <c r="AO168" s="63"/>
      <c r="AP168" s="44">
        <f t="shared" si="197"/>
        <v>1037</v>
      </c>
      <c r="AQ168" s="868">
        <v>1509</v>
      </c>
      <c r="AR168" s="45">
        <f t="shared" si="190"/>
        <v>0.68721007289595759</v>
      </c>
      <c r="AS168" s="213" t="str">
        <f t="shared" si="181"/>
        <v/>
      </c>
      <c r="AT168" s="213" t="str">
        <f t="shared" si="174"/>
        <v/>
      </c>
      <c r="AU168" s="231" t="str">
        <f t="shared" si="182"/>
        <v/>
      </c>
      <c r="AV168" s="231"/>
      <c r="AW168" s="229" t="str">
        <f t="shared" si="183"/>
        <v/>
      </c>
      <c r="AX168" s="231"/>
      <c r="AY168" s="229" t="str">
        <f t="shared" si="198"/>
        <v/>
      </c>
      <c r="AZ168" s="231" t="str">
        <f t="shared" si="177"/>
        <v/>
      </c>
      <c r="BA168" s="229" t="str">
        <f t="shared" si="180"/>
        <v/>
      </c>
      <c r="BB168" s="231"/>
      <c r="BC168" s="229" t="str">
        <f t="shared" si="200"/>
        <v/>
      </c>
      <c r="BD168" s="228"/>
      <c r="BE168" s="229" t="str">
        <f>IF(BD168="","",IF(AX168=0,"",BD168/AX168))</f>
        <v/>
      </c>
      <c r="BF168" s="228" t="str">
        <f t="shared" si="192"/>
        <v/>
      </c>
      <c r="BG168" s="229" t="str">
        <f t="shared" si="193"/>
        <v/>
      </c>
      <c r="BH168" s="231"/>
      <c r="BI168" s="229" t="str">
        <f t="shared" si="194"/>
        <v/>
      </c>
      <c r="BJ168" s="228"/>
      <c r="BK168" s="229" t="str">
        <f t="shared" si="185"/>
        <v/>
      </c>
      <c r="BL168" s="228" t="str">
        <f t="shared" si="195"/>
        <v/>
      </c>
      <c r="BM168" s="229" t="str">
        <f t="shared" si="196"/>
        <v/>
      </c>
      <c r="BN168" s="231"/>
      <c r="BO168" s="229" t="str">
        <f t="shared" si="191"/>
        <v/>
      </c>
      <c r="BP168" s="231"/>
      <c r="BQ168" s="229" t="str">
        <f t="shared" si="186"/>
        <v/>
      </c>
      <c r="BR168" s="231" t="str">
        <f t="shared" si="187"/>
        <v/>
      </c>
      <c r="BS168" s="229" t="str">
        <f t="shared" si="184"/>
        <v/>
      </c>
      <c r="BT168" s="42">
        <v>2</v>
      </c>
      <c r="BU168" s="45">
        <f>BT168/W168</f>
        <v>0.5</v>
      </c>
      <c r="BV168" s="42">
        <v>2</v>
      </c>
      <c r="BW168" s="45">
        <f t="shared" si="199"/>
        <v>0.4</v>
      </c>
      <c r="BX168" s="46">
        <f t="shared" si="164"/>
        <v>1</v>
      </c>
    </row>
    <row r="169" spans="1:76" x14ac:dyDescent="0.2">
      <c r="A169" s="199" t="s">
        <v>631</v>
      </c>
      <c r="B169" s="199" t="s">
        <v>641</v>
      </c>
      <c r="C169" s="199" t="s">
        <v>643</v>
      </c>
      <c r="D169" s="10" t="s">
        <v>515</v>
      </c>
      <c r="E169" s="199" t="s">
        <v>504</v>
      </c>
      <c r="F169" s="199" t="s">
        <v>505</v>
      </c>
      <c r="G169" s="199" t="s">
        <v>318</v>
      </c>
      <c r="H169" s="12" t="s">
        <v>1112</v>
      </c>
      <c r="I169" s="10" t="s">
        <v>934</v>
      </c>
      <c r="J169" s="199"/>
      <c r="K169" s="288"/>
      <c r="L169" s="288"/>
      <c r="M169" s="289"/>
      <c r="N169" s="288"/>
      <c r="O169" s="614"/>
      <c r="P169" s="288"/>
      <c r="Q169" s="612"/>
      <c r="R169" s="612"/>
      <c r="S169" s="612"/>
      <c r="T169" s="201" t="s">
        <v>386</v>
      </c>
      <c r="U169" s="202">
        <v>3</v>
      </c>
      <c r="V169" s="203"/>
      <c r="W169" s="203">
        <v>4</v>
      </c>
      <c r="X169" s="204">
        <f t="shared" si="161"/>
        <v>1.3333333333333333</v>
      </c>
      <c r="Y169" s="205">
        <f t="shared" si="176"/>
        <v>2975.3333333333335</v>
      </c>
      <c r="Z169" s="205">
        <f t="shared" si="162"/>
        <v>1240</v>
      </c>
      <c r="AA169" s="203">
        <v>3</v>
      </c>
      <c r="AB169" s="206">
        <f>AA169/W169</f>
        <v>0.75</v>
      </c>
      <c r="AC169" s="222"/>
      <c r="AD169" s="223"/>
      <c r="AE169" s="203">
        <v>3</v>
      </c>
      <c r="AF169" s="206">
        <f>AE169/U169</f>
        <v>1</v>
      </c>
      <c r="AG169" s="203">
        <f>AE169</f>
        <v>3</v>
      </c>
      <c r="AH169" s="223"/>
      <c r="AI169" s="222"/>
      <c r="AJ169" s="222"/>
      <c r="AK169" s="222"/>
      <c r="AL169" s="222"/>
      <c r="AM169" s="200">
        <v>8911</v>
      </c>
      <c r="AN169" s="205">
        <v>15</v>
      </c>
      <c r="AO169" s="207">
        <f>AN169/AP169</f>
        <v>1.6804839793860631E-3</v>
      </c>
      <c r="AP169" s="205">
        <f t="shared" si="197"/>
        <v>8926</v>
      </c>
      <c r="AQ169" s="205">
        <v>12033</v>
      </c>
      <c r="AR169" s="206">
        <f t="shared" si="190"/>
        <v>0.74179340147926531</v>
      </c>
      <c r="AS169" s="200">
        <f t="shared" si="181"/>
        <v>8911</v>
      </c>
      <c r="AT169" s="200">
        <f t="shared" si="174"/>
        <v>15</v>
      </c>
      <c r="AU169" s="205">
        <f t="shared" si="182"/>
        <v>8926</v>
      </c>
      <c r="AV169" s="205">
        <v>3708</v>
      </c>
      <c r="AW169" s="206">
        <f t="shared" si="183"/>
        <v>0.41611491415104929</v>
      </c>
      <c r="AX169" s="205">
        <v>12</v>
      </c>
      <c r="AY169" s="206">
        <f t="shared" si="198"/>
        <v>0.8</v>
      </c>
      <c r="AZ169" s="205">
        <f t="shared" si="177"/>
        <v>3720</v>
      </c>
      <c r="BA169" s="206">
        <f t="shared" si="180"/>
        <v>0.41676002688774366</v>
      </c>
      <c r="BB169" s="205">
        <v>14</v>
      </c>
      <c r="BC169" s="206">
        <f t="shared" si="200"/>
        <v>3.7756202804746495E-3</v>
      </c>
      <c r="BD169" s="203">
        <v>2</v>
      </c>
      <c r="BE169" s="206">
        <f>IF(BD169="","",BD169/AX169)</f>
        <v>0.16666666666666666</v>
      </c>
      <c r="BF169" s="203">
        <f t="shared" si="192"/>
        <v>16</v>
      </c>
      <c r="BG169" s="206">
        <f t="shared" si="193"/>
        <v>4.3010752688172043E-3</v>
      </c>
      <c r="BH169" s="205">
        <v>13</v>
      </c>
      <c r="BI169" s="206">
        <f t="shared" si="194"/>
        <v>0.9285714285714286</v>
      </c>
      <c r="BJ169" s="203">
        <v>2</v>
      </c>
      <c r="BK169" s="206">
        <f t="shared" si="185"/>
        <v>1</v>
      </c>
      <c r="BL169" s="203">
        <f t="shared" si="195"/>
        <v>15</v>
      </c>
      <c r="BM169" s="206">
        <f t="shared" si="196"/>
        <v>0.9375</v>
      </c>
      <c r="BN169" s="205">
        <v>3</v>
      </c>
      <c r="BO169" s="206">
        <f t="shared" si="191"/>
        <v>8.0645161290322581E-4</v>
      </c>
      <c r="BP169" s="205">
        <v>181</v>
      </c>
      <c r="BQ169" s="206">
        <f t="shared" si="186"/>
        <v>4.8655913978494621E-2</v>
      </c>
      <c r="BR169" s="205">
        <f t="shared" si="187"/>
        <v>184</v>
      </c>
      <c r="BS169" s="206">
        <f t="shared" si="184"/>
        <v>4.9462365591397849E-2</v>
      </c>
      <c r="BT169" s="203">
        <v>1</v>
      </c>
      <c r="BU169" s="206">
        <f>BT169/W169</f>
        <v>0.25</v>
      </c>
      <c r="BV169" s="203">
        <v>1</v>
      </c>
      <c r="BW169" s="206">
        <f t="shared" si="199"/>
        <v>0.33333333333333331</v>
      </c>
      <c r="BX169" s="244" t="str">
        <f t="shared" si="164"/>
        <v/>
      </c>
    </row>
    <row r="170" spans="1:76" x14ac:dyDescent="0.2">
      <c r="A170" s="10" t="s">
        <v>631</v>
      </c>
      <c r="B170" s="10" t="s">
        <v>641</v>
      </c>
      <c r="C170" s="10" t="s">
        <v>642</v>
      </c>
      <c r="D170" s="10" t="s">
        <v>515</v>
      </c>
      <c r="E170" s="10" t="s">
        <v>504</v>
      </c>
      <c r="F170" s="10" t="s">
        <v>505</v>
      </c>
      <c r="G170" s="10" t="s">
        <v>318</v>
      </c>
      <c r="H170" s="12" t="s">
        <v>1112</v>
      </c>
      <c r="I170" s="10" t="s">
        <v>934</v>
      </c>
      <c r="J170" s="10"/>
      <c r="K170" s="288"/>
      <c r="L170" s="288"/>
      <c r="M170" s="289"/>
      <c r="N170" s="288"/>
      <c r="O170" s="288"/>
      <c r="P170" s="288"/>
      <c r="Q170" s="268"/>
      <c r="R170" s="268"/>
      <c r="S170" s="268"/>
      <c r="T170" s="11" t="s">
        <v>386</v>
      </c>
      <c r="U170" s="32">
        <v>5</v>
      </c>
      <c r="V170" s="33"/>
      <c r="W170" s="33">
        <v>8</v>
      </c>
      <c r="X170" s="34">
        <f t="shared" si="161"/>
        <v>1.6</v>
      </c>
      <c r="Y170" s="35">
        <f t="shared" si="176"/>
        <v>1129.5999999999999</v>
      </c>
      <c r="Z170" s="35">
        <f t="shared" si="162"/>
        <v>491.2</v>
      </c>
      <c r="AA170" s="33">
        <v>4</v>
      </c>
      <c r="AB170" s="36">
        <f>AA170/W170</f>
        <v>0.5</v>
      </c>
      <c r="AC170" s="222"/>
      <c r="AD170" s="223"/>
      <c r="AE170" s="33">
        <v>4</v>
      </c>
      <c r="AF170" s="36">
        <f>AE170/U170</f>
        <v>0.8</v>
      </c>
      <c r="AG170" s="33">
        <f>AE170</f>
        <v>4</v>
      </c>
      <c r="AH170" s="223"/>
      <c r="AI170" s="222"/>
      <c r="AJ170" s="222"/>
      <c r="AK170" s="222"/>
      <c r="AL170" s="222"/>
      <c r="AM170" s="31">
        <v>5640</v>
      </c>
      <c r="AN170" s="35">
        <v>8</v>
      </c>
      <c r="AO170" s="37">
        <f>AN170/AP170</f>
        <v>1.4164305949008499E-3</v>
      </c>
      <c r="AP170" s="35">
        <f t="shared" si="197"/>
        <v>5648</v>
      </c>
      <c r="AQ170" s="163">
        <v>7347</v>
      </c>
      <c r="AR170" s="36">
        <f t="shared" si="190"/>
        <v>0.7687491493126446</v>
      </c>
      <c r="AS170" s="31">
        <f t="shared" si="181"/>
        <v>5640</v>
      </c>
      <c r="AT170" s="31">
        <f t="shared" si="174"/>
        <v>8</v>
      </c>
      <c r="AU170" s="35">
        <f t="shared" si="182"/>
        <v>5648</v>
      </c>
      <c r="AV170" s="35">
        <v>2450</v>
      </c>
      <c r="AW170" s="36">
        <f t="shared" si="183"/>
        <v>0.43439716312056736</v>
      </c>
      <c r="AX170" s="35">
        <v>6</v>
      </c>
      <c r="AY170" s="36">
        <f t="shared" si="198"/>
        <v>0.75</v>
      </c>
      <c r="AZ170" s="35">
        <f t="shared" si="177"/>
        <v>2456</v>
      </c>
      <c r="BA170" s="36">
        <f t="shared" si="180"/>
        <v>0.43484419263456092</v>
      </c>
      <c r="BB170" s="35">
        <v>11</v>
      </c>
      <c r="BC170" s="36">
        <f t="shared" si="200"/>
        <v>4.489795918367347E-3</v>
      </c>
      <c r="BD170" s="33">
        <v>1</v>
      </c>
      <c r="BE170" s="36">
        <f>IF(BD170="","",BD170/AX170)</f>
        <v>0.16666666666666666</v>
      </c>
      <c r="BF170" s="33">
        <f t="shared" si="192"/>
        <v>12</v>
      </c>
      <c r="BG170" s="36">
        <f t="shared" si="193"/>
        <v>4.8859934853420191E-3</v>
      </c>
      <c r="BH170" s="35">
        <v>11</v>
      </c>
      <c r="BI170" s="36">
        <f t="shared" si="194"/>
        <v>1</v>
      </c>
      <c r="BJ170" s="33">
        <v>1</v>
      </c>
      <c r="BK170" s="36">
        <f t="shared" si="185"/>
        <v>1</v>
      </c>
      <c r="BL170" s="33">
        <f t="shared" si="195"/>
        <v>12</v>
      </c>
      <c r="BM170" s="36">
        <f t="shared" si="196"/>
        <v>1</v>
      </c>
      <c r="BN170" s="35">
        <v>6</v>
      </c>
      <c r="BO170" s="36">
        <f t="shared" si="191"/>
        <v>2.4429967426710096E-3</v>
      </c>
      <c r="BP170" s="35">
        <v>8</v>
      </c>
      <c r="BQ170" s="36">
        <f t="shared" si="186"/>
        <v>3.2573289902280132E-3</v>
      </c>
      <c r="BR170" s="35">
        <f t="shared" si="187"/>
        <v>14</v>
      </c>
      <c r="BS170" s="36">
        <f t="shared" si="184"/>
        <v>5.7003257328990227E-3</v>
      </c>
      <c r="BT170" s="33">
        <v>2</v>
      </c>
      <c r="BU170" s="36">
        <f>BT170/W170</f>
        <v>0.25</v>
      </c>
      <c r="BV170" s="33">
        <v>1</v>
      </c>
      <c r="BW170" s="36">
        <f t="shared" si="199"/>
        <v>0.2</v>
      </c>
      <c r="BX170" s="244" t="str">
        <f t="shared" si="164"/>
        <v/>
      </c>
    </row>
    <row r="171" spans="1:76" x14ac:dyDescent="0.2">
      <c r="A171" s="10" t="s">
        <v>631</v>
      </c>
      <c r="B171" s="10" t="s">
        <v>641</v>
      </c>
      <c r="C171" s="10" t="s">
        <v>644</v>
      </c>
      <c r="D171" s="10" t="s">
        <v>515</v>
      </c>
      <c r="E171" s="10" t="s">
        <v>504</v>
      </c>
      <c r="F171" s="10" t="s">
        <v>505</v>
      </c>
      <c r="G171" s="10" t="s">
        <v>318</v>
      </c>
      <c r="H171" s="12" t="s">
        <v>1112</v>
      </c>
      <c r="I171" s="10" t="s">
        <v>934</v>
      </c>
      <c r="J171" s="10"/>
      <c r="K171" s="288"/>
      <c r="L171" s="288"/>
      <c r="M171" s="289"/>
      <c r="N171" s="288"/>
      <c r="O171" s="288"/>
      <c r="P171" s="288"/>
      <c r="Q171" s="268"/>
      <c r="R171" s="268"/>
      <c r="S171" s="268"/>
      <c r="T171" s="30" t="s">
        <v>510</v>
      </c>
      <c r="U171" s="32">
        <v>1</v>
      </c>
      <c r="V171" s="33">
        <v>1</v>
      </c>
      <c r="W171" s="33">
        <v>1</v>
      </c>
      <c r="X171" s="34">
        <f t="shared" si="161"/>
        <v>1</v>
      </c>
      <c r="Y171" s="35">
        <f t="shared" si="176"/>
        <v>1167</v>
      </c>
      <c r="Z171" s="230" t="str">
        <f t="shared" si="162"/>
        <v/>
      </c>
      <c r="AA171" s="33">
        <v>1</v>
      </c>
      <c r="AB171" s="36">
        <f>AA171/W171</f>
        <v>1</v>
      </c>
      <c r="AC171" s="222"/>
      <c r="AD171" s="223"/>
      <c r="AE171" s="33">
        <v>1</v>
      </c>
      <c r="AF171" s="36">
        <f>AE171/U171</f>
        <v>1</v>
      </c>
      <c r="AG171" s="33">
        <f>AE171</f>
        <v>1</v>
      </c>
      <c r="AH171" s="223"/>
      <c r="AI171" s="222"/>
      <c r="AJ171" s="222"/>
      <c r="AK171" s="222"/>
      <c r="AL171" s="222"/>
      <c r="AM171" s="31">
        <v>1163</v>
      </c>
      <c r="AN171" s="35">
        <v>4</v>
      </c>
      <c r="AO171" s="37">
        <f>AN171/AP171</f>
        <v>3.4275921165381321E-3</v>
      </c>
      <c r="AP171" s="35">
        <f t="shared" si="197"/>
        <v>1167</v>
      </c>
      <c r="AQ171" s="163">
        <v>1770</v>
      </c>
      <c r="AR171" s="36">
        <f t="shared" si="190"/>
        <v>0.65932203389830513</v>
      </c>
      <c r="AS171" s="210" t="str">
        <f t="shared" si="181"/>
        <v/>
      </c>
      <c r="AT171" s="210" t="str">
        <f t="shared" si="174"/>
        <v/>
      </c>
      <c r="AU171" s="230" t="str">
        <f t="shared" si="182"/>
        <v/>
      </c>
      <c r="AV171" s="230"/>
      <c r="AW171" s="223" t="str">
        <f t="shared" si="183"/>
        <v/>
      </c>
      <c r="AX171" s="230"/>
      <c r="AY171" s="223" t="str">
        <f t="shared" si="198"/>
        <v/>
      </c>
      <c r="AZ171" s="230" t="str">
        <f t="shared" si="177"/>
        <v/>
      </c>
      <c r="BA171" s="223" t="str">
        <f t="shared" si="180"/>
        <v/>
      </c>
      <c r="BB171" s="230"/>
      <c r="BC171" s="223" t="str">
        <f t="shared" si="200"/>
        <v/>
      </c>
      <c r="BD171" s="222"/>
      <c r="BE171" s="223" t="str">
        <f>IF(BD171="","",BD171/AX171)</f>
        <v/>
      </c>
      <c r="BF171" s="222" t="str">
        <f t="shared" si="192"/>
        <v/>
      </c>
      <c r="BG171" s="223" t="str">
        <f t="shared" si="193"/>
        <v/>
      </c>
      <c r="BH171" s="230"/>
      <c r="BI171" s="223" t="str">
        <f t="shared" si="194"/>
        <v/>
      </c>
      <c r="BJ171" s="222"/>
      <c r="BK171" s="223" t="str">
        <f t="shared" si="185"/>
        <v/>
      </c>
      <c r="BL171" s="222" t="str">
        <f t="shared" si="195"/>
        <v/>
      </c>
      <c r="BM171" s="223" t="str">
        <f t="shared" si="196"/>
        <v/>
      </c>
      <c r="BN171" s="230"/>
      <c r="BO171" s="223" t="str">
        <f t="shared" si="191"/>
        <v/>
      </c>
      <c r="BP171" s="230"/>
      <c r="BQ171" s="223" t="str">
        <f t="shared" si="186"/>
        <v/>
      </c>
      <c r="BR171" s="230" t="str">
        <f t="shared" si="187"/>
        <v/>
      </c>
      <c r="BS171" s="223" t="str">
        <f t="shared" si="184"/>
        <v/>
      </c>
      <c r="BT171" s="33">
        <v>0</v>
      </c>
      <c r="BU171" s="223"/>
      <c r="BV171" s="222"/>
      <c r="BW171" s="223"/>
      <c r="BX171" s="244" t="str">
        <f t="shared" si="164"/>
        <v/>
      </c>
    </row>
    <row r="172" spans="1:76" x14ac:dyDescent="0.2">
      <c r="A172" s="10" t="s">
        <v>631</v>
      </c>
      <c r="B172" s="10" t="s">
        <v>641</v>
      </c>
      <c r="C172" s="10" t="s">
        <v>645</v>
      </c>
      <c r="D172" s="10" t="s">
        <v>515</v>
      </c>
      <c r="E172" s="10" t="s">
        <v>504</v>
      </c>
      <c r="F172" s="10" t="s">
        <v>505</v>
      </c>
      <c r="G172" s="10" t="s">
        <v>318</v>
      </c>
      <c r="H172" s="12" t="s">
        <v>1112</v>
      </c>
      <c r="I172" s="10" t="s">
        <v>934</v>
      </c>
      <c r="J172" s="10"/>
      <c r="K172" s="614"/>
      <c r="L172" s="614"/>
      <c r="M172" s="289"/>
      <c r="N172" s="614"/>
      <c r="O172" s="614"/>
      <c r="P172" s="614"/>
      <c r="Q172" s="612"/>
      <c r="R172" s="612"/>
      <c r="S172" s="612"/>
      <c r="T172" s="65" t="s">
        <v>510</v>
      </c>
      <c r="U172" s="32">
        <v>1</v>
      </c>
      <c r="V172" s="33">
        <v>1</v>
      </c>
      <c r="W172" s="33">
        <v>1</v>
      </c>
      <c r="X172" s="34">
        <f t="shared" si="161"/>
        <v>1</v>
      </c>
      <c r="Y172" s="35">
        <f t="shared" si="176"/>
        <v>1037</v>
      </c>
      <c r="Z172" s="230" t="str">
        <f t="shared" si="162"/>
        <v/>
      </c>
      <c r="AA172" s="33">
        <v>1</v>
      </c>
      <c r="AB172" s="36">
        <f>AA172/W172</f>
        <v>1</v>
      </c>
      <c r="AC172" s="222"/>
      <c r="AD172" s="223"/>
      <c r="AE172" s="33">
        <v>1</v>
      </c>
      <c r="AF172" s="36">
        <f>AE172/U172</f>
        <v>1</v>
      </c>
      <c r="AG172" s="33">
        <f>AE172</f>
        <v>1</v>
      </c>
      <c r="AH172" s="223"/>
      <c r="AI172" s="222"/>
      <c r="AJ172" s="222"/>
      <c r="AK172" s="222"/>
      <c r="AL172" s="222"/>
      <c r="AM172" s="31">
        <v>1037</v>
      </c>
      <c r="AN172" s="35">
        <v>0</v>
      </c>
      <c r="AO172" s="37">
        <f>AN172/AP172</f>
        <v>0</v>
      </c>
      <c r="AP172" s="35">
        <f t="shared" si="197"/>
        <v>1037</v>
      </c>
      <c r="AQ172" s="163">
        <v>1509</v>
      </c>
      <c r="AR172" s="36">
        <f t="shared" si="190"/>
        <v>0.68721007289595759</v>
      </c>
      <c r="AS172" s="210" t="str">
        <f t="shared" si="181"/>
        <v/>
      </c>
      <c r="AT172" s="210" t="str">
        <f t="shared" si="174"/>
        <v/>
      </c>
      <c r="AU172" s="230" t="str">
        <f t="shared" si="182"/>
        <v/>
      </c>
      <c r="AV172" s="230"/>
      <c r="AW172" s="223" t="str">
        <f t="shared" si="183"/>
        <v/>
      </c>
      <c r="AX172" s="230"/>
      <c r="AY172" s="223" t="str">
        <f t="shared" si="198"/>
        <v/>
      </c>
      <c r="AZ172" s="230" t="str">
        <f t="shared" si="177"/>
        <v/>
      </c>
      <c r="BA172" s="223" t="str">
        <f t="shared" si="180"/>
        <v/>
      </c>
      <c r="BB172" s="230"/>
      <c r="BC172" s="223" t="str">
        <f t="shared" si="200"/>
        <v/>
      </c>
      <c r="BD172" s="222"/>
      <c r="BE172" s="223" t="str">
        <f>IF(BD172="","",IF(AX172=0,"",BD172/AX172))</f>
        <v/>
      </c>
      <c r="BF172" s="222" t="str">
        <f t="shared" si="192"/>
        <v/>
      </c>
      <c r="BG172" s="223" t="str">
        <f t="shared" si="193"/>
        <v/>
      </c>
      <c r="BH172" s="230"/>
      <c r="BI172" s="223" t="str">
        <f t="shared" si="194"/>
        <v/>
      </c>
      <c r="BJ172" s="222"/>
      <c r="BK172" s="223" t="str">
        <f t="shared" si="185"/>
        <v/>
      </c>
      <c r="BL172" s="222" t="str">
        <f t="shared" si="195"/>
        <v/>
      </c>
      <c r="BM172" s="223" t="str">
        <f t="shared" si="196"/>
        <v/>
      </c>
      <c r="BN172" s="230"/>
      <c r="BO172" s="223" t="str">
        <f t="shared" si="191"/>
        <v/>
      </c>
      <c r="BP172" s="230"/>
      <c r="BQ172" s="223" t="str">
        <f t="shared" si="186"/>
        <v/>
      </c>
      <c r="BR172" s="230" t="str">
        <f t="shared" si="187"/>
        <v/>
      </c>
      <c r="BS172" s="223" t="str">
        <f t="shared" si="184"/>
        <v/>
      </c>
      <c r="BT172" s="33">
        <v>0</v>
      </c>
      <c r="BU172" s="223"/>
      <c r="BV172" s="222"/>
      <c r="BW172" s="223"/>
      <c r="BX172" s="244" t="str">
        <f t="shared" si="164"/>
        <v/>
      </c>
    </row>
    <row r="173" spans="1:76" x14ac:dyDescent="0.2">
      <c r="A173" s="10" t="s">
        <v>631</v>
      </c>
      <c r="B173" s="10" t="s">
        <v>641</v>
      </c>
      <c r="C173" s="10" t="s">
        <v>646</v>
      </c>
      <c r="D173" s="10" t="s">
        <v>515</v>
      </c>
      <c r="E173" s="10" t="s">
        <v>504</v>
      </c>
      <c r="F173" s="10" t="s">
        <v>505</v>
      </c>
      <c r="G173" s="10" t="s">
        <v>318</v>
      </c>
      <c r="H173" s="12" t="s">
        <v>1112</v>
      </c>
      <c r="I173" s="10" t="s">
        <v>934</v>
      </c>
      <c r="J173" s="10"/>
      <c r="K173" s="614" t="s">
        <v>436</v>
      </c>
      <c r="L173" s="614" t="s">
        <v>438</v>
      </c>
      <c r="M173" s="289"/>
      <c r="N173" s="614" t="s">
        <v>437</v>
      </c>
      <c r="O173" s="614" t="s">
        <v>438</v>
      </c>
      <c r="P173" s="614" t="s">
        <v>438</v>
      </c>
      <c r="Q173" s="612">
        <v>9826</v>
      </c>
      <c r="R173" s="612">
        <v>63</v>
      </c>
      <c r="S173" s="612">
        <v>7</v>
      </c>
      <c r="T173" s="30" t="s">
        <v>386</v>
      </c>
      <c r="U173" s="32">
        <v>1</v>
      </c>
      <c r="V173" s="32"/>
      <c r="W173" s="32">
        <v>2</v>
      </c>
      <c r="X173" s="34">
        <f t="shared" si="161"/>
        <v>2</v>
      </c>
      <c r="Y173" s="35">
        <f t="shared" si="176"/>
        <v>1074</v>
      </c>
      <c r="Z173" s="35">
        <f t="shared" si="162"/>
        <v>503</v>
      </c>
      <c r="AA173" s="33">
        <v>1</v>
      </c>
      <c r="AB173" s="36">
        <f>AA173/W173</f>
        <v>0.5</v>
      </c>
      <c r="AC173" s="222"/>
      <c r="AD173" s="223"/>
      <c r="AE173" s="222"/>
      <c r="AF173" s="222"/>
      <c r="AG173" s="222"/>
      <c r="AH173" s="223"/>
      <c r="AI173" s="222"/>
      <c r="AJ173" s="222"/>
      <c r="AK173" s="222"/>
      <c r="AL173" s="222"/>
      <c r="AM173" s="31">
        <v>1071</v>
      </c>
      <c r="AN173" s="35">
        <v>3</v>
      </c>
      <c r="AO173" s="37">
        <f>AN173/AP173</f>
        <v>2.7932960893854749E-3</v>
      </c>
      <c r="AP173" s="35">
        <f t="shared" si="197"/>
        <v>1074</v>
      </c>
      <c r="AQ173" s="163">
        <v>1407</v>
      </c>
      <c r="AR173" s="36">
        <f t="shared" si="190"/>
        <v>0.76332622601279321</v>
      </c>
      <c r="AS173" s="31">
        <f t="shared" si="181"/>
        <v>1071</v>
      </c>
      <c r="AT173" s="31">
        <f t="shared" si="174"/>
        <v>3</v>
      </c>
      <c r="AU173" s="35">
        <f t="shared" si="182"/>
        <v>1074</v>
      </c>
      <c r="AV173" s="35">
        <v>500</v>
      </c>
      <c r="AW173" s="36">
        <f t="shared" si="183"/>
        <v>0.46685340802987862</v>
      </c>
      <c r="AX173" s="35">
        <v>3</v>
      </c>
      <c r="AY173" s="36">
        <f t="shared" si="198"/>
        <v>1</v>
      </c>
      <c r="AZ173" s="35">
        <f t="shared" si="177"/>
        <v>503</v>
      </c>
      <c r="BA173" s="36">
        <f t="shared" si="180"/>
        <v>0.46834264432029793</v>
      </c>
      <c r="BB173" s="35">
        <v>2</v>
      </c>
      <c r="BC173" s="36">
        <f t="shared" si="200"/>
        <v>4.0000000000000001E-3</v>
      </c>
      <c r="BD173" s="33">
        <v>1</v>
      </c>
      <c r="BE173" s="36">
        <f>IF(BD173="","",BD173/AX173)</f>
        <v>0.33333333333333331</v>
      </c>
      <c r="BF173" s="33">
        <f t="shared" si="192"/>
        <v>3</v>
      </c>
      <c r="BG173" s="36">
        <f t="shared" si="193"/>
        <v>5.9642147117296221E-3</v>
      </c>
      <c r="BH173" s="35">
        <v>2</v>
      </c>
      <c r="BI173" s="36">
        <f t="shared" si="194"/>
        <v>1</v>
      </c>
      <c r="BJ173" s="33">
        <v>1</v>
      </c>
      <c r="BK173" s="36">
        <f t="shared" si="185"/>
        <v>1</v>
      </c>
      <c r="BL173" s="33">
        <f t="shared" si="195"/>
        <v>3</v>
      </c>
      <c r="BM173" s="36">
        <f t="shared" si="196"/>
        <v>1</v>
      </c>
      <c r="BN173" s="218"/>
      <c r="BO173" s="36">
        <f t="shared" si="191"/>
        <v>0</v>
      </c>
      <c r="BP173" s="35">
        <v>6</v>
      </c>
      <c r="BQ173" s="36">
        <f t="shared" si="186"/>
        <v>1.1928429423459244E-2</v>
      </c>
      <c r="BR173" s="35">
        <f t="shared" si="187"/>
        <v>6</v>
      </c>
      <c r="BS173" s="36">
        <f t="shared" si="184"/>
        <v>1.1928429423459244E-2</v>
      </c>
      <c r="BT173" s="33">
        <v>1</v>
      </c>
      <c r="BU173" s="36">
        <f>BT173/W173</f>
        <v>0.5</v>
      </c>
      <c r="BV173" s="33">
        <v>1</v>
      </c>
      <c r="BW173" s="36">
        <f>BV173/U173</f>
        <v>1</v>
      </c>
      <c r="BX173" s="244" t="str">
        <f t="shared" si="164"/>
        <v/>
      </c>
    </row>
    <row r="174" spans="1:76" x14ac:dyDescent="0.2">
      <c r="A174" s="10" t="s">
        <v>631</v>
      </c>
      <c r="B174" s="10" t="s">
        <v>632</v>
      </c>
      <c r="C174" s="10" t="s">
        <v>633</v>
      </c>
      <c r="D174" s="10" t="s">
        <v>503</v>
      </c>
      <c r="E174" s="10" t="s">
        <v>504</v>
      </c>
      <c r="F174" s="10" t="s">
        <v>505</v>
      </c>
      <c r="G174" s="10" t="s">
        <v>318</v>
      </c>
      <c r="H174" s="12" t="s">
        <v>1112</v>
      </c>
      <c r="I174" s="10" t="s">
        <v>934</v>
      </c>
      <c r="J174" s="10"/>
      <c r="K174" s="614"/>
      <c r="L174" s="614"/>
      <c r="M174" s="289"/>
      <c r="N174" s="614"/>
      <c r="O174" s="614"/>
      <c r="P174" s="614"/>
      <c r="Q174" s="612"/>
      <c r="R174" s="612"/>
      <c r="S174" s="612"/>
      <c r="T174" s="30" t="s">
        <v>510</v>
      </c>
      <c r="U174" s="32">
        <v>1</v>
      </c>
      <c r="V174" s="32">
        <v>1</v>
      </c>
      <c r="W174" s="32">
        <v>1</v>
      </c>
      <c r="X174" s="34">
        <f t="shared" si="161"/>
        <v>1</v>
      </c>
      <c r="Y174" s="35">
        <f t="shared" si="176"/>
        <v>1258</v>
      </c>
      <c r="Z174" s="230" t="str">
        <f t="shared" si="162"/>
        <v/>
      </c>
      <c r="AA174" s="222"/>
      <c r="AB174" s="223"/>
      <c r="AC174" s="222"/>
      <c r="AD174" s="223"/>
      <c r="AE174" s="222"/>
      <c r="AF174" s="223"/>
      <c r="AG174" s="222"/>
      <c r="AH174" s="223"/>
      <c r="AI174" s="33">
        <v>1</v>
      </c>
      <c r="AJ174" s="36">
        <f t="shared" ref="AJ174:AJ180" si="201">AI174/W174</f>
        <v>1</v>
      </c>
      <c r="AK174" s="33">
        <v>1</v>
      </c>
      <c r="AL174" s="36">
        <f t="shared" ref="AL174:AL180" si="202">AK174/U174</f>
        <v>1</v>
      </c>
      <c r="AM174" s="31">
        <v>1258</v>
      </c>
      <c r="AN174" s="230"/>
      <c r="AO174" s="250"/>
      <c r="AP174" s="35">
        <f t="shared" si="197"/>
        <v>1258</v>
      </c>
      <c r="AQ174" s="230"/>
      <c r="AR174" s="223"/>
      <c r="AS174" s="210" t="str">
        <f t="shared" si="181"/>
        <v/>
      </c>
      <c r="AT174" s="210" t="str">
        <f t="shared" si="174"/>
        <v/>
      </c>
      <c r="AU174" s="230" t="str">
        <f t="shared" si="182"/>
        <v/>
      </c>
      <c r="AV174" s="230"/>
      <c r="AW174" s="223" t="str">
        <f t="shared" si="183"/>
        <v/>
      </c>
      <c r="AX174" s="230"/>
      <c r="AY174" s="223"/>
      <c r="AZ174" s="230" t="str">
        <f t="shared" si="177"/>
        <v/>
      </c>
      <c r="BA174" s="223" t="str">
        <f t="shared" si="180"/>
        <v/>
      </c>
      <c r="BB174" s="230" t="s">
        <v>323</v>
      </c>
      <c r="BC174" s="223" t="str">
        <f t="shared" si="200"/>
        <v/>
      </c>
      <c r="BD174" s="222" t="s">
        <v>323</v>
      </c>
      <c r="BE174" s="223" t="str">
        <f>IF(BD174="","",BD174/AX174)</f>
        <v/>
      </c>
      <c r="BF174" s="222" t="str">
        <f t="shared" si="192"/>
        <v/>
      </c>
      <c r="BG174" s="223" t="str">
        <f t="shared" si="193"/>
        <v/>
      </c>
      <c r="BH174" s="230"/>
      <c r="BI174" s="223" t="str">
        <f t="shared" si="194"/>
        <v/>
      </c>
      <c r="BJ174" s="222"/>
      <c r="BK174" s="223" t="str">
        <f t="shared" si="185"/>
        <v/>
      </c>
      <c r="BL174" s="222" t="str">
        <f t="shared" si="195"/>
        <v/>
      </c>
      <c r="BM174" s="223" t="str">
        <f t="shared" si="196"/>
        <v/>
      </c>
      <c r="BN174" s="230"/>
      <c r="BO174" s="223" t="str">
        <f t="shared" si="191"/>
        <v/>
      </c>
      <c r="BP174" s="230"/>
      <c r="BQ174" s="223" t="str">
        <f t="shared" si="186"/>
        <v/>
      </c>
      <c r="BR174" s="230" t="str">
        <f t="shared" si="187"/>
        <v/>
      </c>
      <c r="BS174" s="223" t="str">
        <f t="shared" si="184"/>
        <v/>
      </c>
      <c r="BT174" s="33">
        <v>0</v>
      </c>
      <c r="BU174" s="223"/>
      <c r="BV174" s="219"/>
      <c r="BW174" s="223"/>
      <c r="BX174" s="244" t="str">
        <f t="shared" si="164"/>
        <v/>
      </c>
    </row>
    <row r="175" spans="1:76" x14ac:dyDescent="0.2">
      <c r="A175" s="10" t="s">
        <v>631</v>
      </c>
      <c r="B175" s="10" t="s">
        <v>632</v>
      </c>
      <c r="C175" s="10" t="s">
        <v>634</v>
      </c>
      <c r="D175" s="10" t="s">
        <v>503</v>
      </c>
      <c r="E175" s="10" t="s">
        <v>504</v>
      </c>
      <c r="F175" s="10" t="s">
        <v>505</v>
      </c>
      <c r="G175" s="10" t="s">
        <v>318</v>
      </c>
      <c r="H175" s="12" t="s">
        <v>1112</v>
      </c>
      <c r="I175" s="10" t="s">
        <v>934</v>
      </c>
      <c r="J175" s="10"/>
      <c r="K175" s="614"/>
      <c r="L175" s="614"/>
      <c r="M175" s="289"/>
      <c r="N175" s="614"/>
      <c r="O175" s="614"/>
      <c r="P175" s="614"/>
      <c r="Q175" s="612"/>
      <c r="R175" s="612"/>
      <c r="S175" s="612"/>
      <c r="T175" s="65" t="s">
        <v>510</v>
      </c>
      <c r="U175" s="32">
        <v>3</v>
      </c>
      <c r="V175" s="33">
        <v>3</v>
      </c>
      <c r="W175" s="33">
        <v>3</v>
      </c>
      <c r="X175" s="34">
        <f t="shared" si="161"/>
        <v>1</v>
      </c>
      <c r="Y175" s="35">
        <f t="shared" si="176"/>
        <v>1880</v>
      </c>
      <c r="Z175" s="230" t="str">
        <f t="shared" si="162"/>
        <v/>
      </c>
      <c r="AA175" s="222"/>
      <c r="AB175" s="223"/>
      <c r="AC175" s="222"/>
      <c r="AD175" s="223"/>
      <c r="AE175" s="222"/>
      <c r="AF175" s="223"/>
      <c r="AG175" s="222"/>
      <c r="AH175" s="223"/>
      <c r="AI175" s="33">
        <v>2</v>
      </c>
      <c r="AJ175" s="36">
        <f t="shared" si="201"/>
        <v>0.66666666666666663</v>
      </c>
      <c r="AK175" s="33">
        <v>2</v>
      </c>
      <c r="AL175" s="36">
        <f t="shared" si="202"/>
        <v>0.66666666666666663</v>
      </c>
      <c r="AM175" s="31">
        <v>5640</v>
      </c>
      <c r="AN175" s="230"/>
      <c r="AO175" s="250"/>
      <c r="AP175" s="35">
        <f t="shared" si="197"/>
        <v>5640</v>
      </c>
      <c r="AQ175" s="230"/>
      <c r="AR175" s="223"/>
      <c r="AS175" s="210" t="str">
        <f t="shared" si="181"/>
        <v/>
      </c>
      <c r="AT175" s="210"/>
      <c r="AU175" s="230" t="str">
        <f t="shared" si="182"/>
        <v/>
      </c>
      <c r="AV175" s="230"/>
      <c r="AW175" s="223" t="str">
        <f t="shared" si="183"/>
        <v/>
      </c>
      <c r="AX175" s="230"/>
      <c r="AY175" s="223"/>
      <c r="AZ175" s="230" t="str">
        <f t="shared" si="177"/>
        <v/>
      </c>
      <c r="BA175" s="223" t="str">
        <f t="shared" si="180"/>
        <v/>
      </c>
      <c r="BB175" s="230"/>
      <c r="BC175" s="223" t="str">
        <f t="shared" si="200"/>
        <v/>
      </c>
      <c r="BD175" s="222"/>
      <c r="BE175" s="223"/>
      <c r="BF175" s="222" t="str">
        <f t="shared" si="192"/>
        <v/>
      </c>
      <c r="BG175" s="223" t="str">
        <f t="shared" si="193"/>
        <v/>
      </c>
      <c r="BH175" s="230"/>
      <c r="BI175" s="223" t="str">
        <f t="shared" si="194"/>
        <v/>
      </c>
      <c r="BJ175" s="222"/>
      <c r="BK175" s="223" t="str">
        <f t="shared" si="185"/>
        <v/>
      </c>
      <c r="BL175" s="222" t="str">
        <f t="shared" si="195"/>
        <v/>
      </c>
      <c r="BM175" s="223" t="str">
        <f t="shared" si="196"/>
        <v/>
      </c>
      <c r="BN175" s="230"/>
      <c r="BO175" s="223" t="str">
        <f t="shared" si="191"/>
        <v/>
      </c>
      <c r="BP175" s="230"/>
      <c r="BQ175" s="223" t="str">
        <f t="shared" si="186"/>
        <v/>
      </c>
      <c r="BR175" s="230" t="str">
        <f t="shared" si="187"/>
        <v/>
      </c>
      <c r="BS175" s="223" t="str">
        <f t="shared" si="184"/>
        <v/>
      </c>
      <c r="BT175" s="33">
        <v>0</v>
      </c>
      <c r="BU175" s="223"/>
      <c r="BV175" s="219"/>
      <c r="BW175" s="223"/>
      <c r="BX175" s="244" t="str">
        <f t="shared" si="164"/>
        <v/>
      </c>
    </row>
    <row r="176" spans="1:76" x14ac:dyDescent="0.2">
      <c r="A176" s="10" t="s">
        <v>631</v>
      </c>
      <c r="B176" s="10" t="s">
        <v>632</v>
      </c>
      <c r="C176" s="10" t="s">
        <v>635</v>
      </c>
      <c r="D176" s="10" t="s">
        <v>503</v>
      </c>
      <c r="E176" s="10" t="s">
        <v>504</v>
      </c>
      <c r="F176" s="10" t="s">
        <v>505</v>
      </c>
      <c r="G176" s="10" t="s">
        <v>318</v>
      </c>
      <c r="H176" s="12" t="s">
        <v>1112</v>
      </c>
      <c r="I176" s="10" t="s">
        <v>934</v>
      </c>
      <c r="J176" s="10"/>
      <c r="K176" s="614"/>
      <c r="L176" s="614"/>
      <c r="M176" s="289"/>
      <c r="N176" s="614"/>
      <c r="O176" s="747"/>
      <c r="P176" s="614"/>
      <c r="Q176" s="612"/>
      <c r="R176" s="612"/>
      <c r="S176" s="612"/>
      <c r="T176" s="65" t="s">
        <v>510</v>
      </c>
      <c r="U176" s="32">
        <v>1</v>
      </c>
      <c r="V176" s="33">
        <v>1</v>
      </c>
      <c r="W176" s="33">
        <v>1</v>
      </c>
      <c r="X176" s="34">
        <f t="shared" si="161"/>
        <v>1</v>
      </c>
      <c r="Y176" s="35">
        <f t="shared" si="176"/>
        <v>1037</v>
      </c>
      <c r="Z176" s="230" t="str">
        <f t="shared" si="162"/>
        <v/>
      </c>
      <c r="AA176" s="222"/>
      <c r="AB176" s="223"/>
      <c r="AC176" s="222"/>
      <c r="AD176" s="223"/>
      <c r="AE176" s="222"/>
      <c r="AF176" s="223"/>
      <c r="AG176" s="222"/>
      <c r="AH176" s="223"/>
      <c r="AI176" s="33">
        <v>1</v>
      </c>
      <c r="AJ176" s="36">
        <f t="shared" si="201"/>
        <v>1</v>
      </c>
      <c r="AK176" s="33">
        <v>1</v>
      </c>
      <c r="AL176" s="36">
        <f t="shared" si="202"/>
        <v>1</v>
      </c>
      <c r="AM176" s="31">
        <v>1037</v>
      </c>
      <c r="AN176" s="230"/>
      <c r="AO176" s="250"/>
      <c r="AP176" s="35">
        <f t="shared" si="197"/>
        <v>1037</v>
      </c>
      <c r="AQ176" s="230"/>
      <c r="AR176" s="223"/>
      <c r="AS176" s="210" t="str">
        <f t="shared" si="181"/>
        <v/>
      </c>
      <c r="AT176" s="210"/>
      <c r="AU176" s="230" t="str">
        <f t="shared" si="182"/>
        <v/>
      </c>
      <c r="AV176" s="230"/>
      <c r="AW176" s="223" t="str">
        <f t="shared" si="183"/>
        <v/>
      </c>
      <c r="AX176" s="230"/>
      <c r="AY176" s="223"/>
      <c r="AZ176" s="230" t="str">
        <f t="shared" si="177"/>
        <v/>
      </c>
      <c r="BA176" s="223" t="str">
        <f t="shared" si="180"/>
        <v/>
      </c>
      <c r="BB176" s="230"/>
      <c r="BC176" s="223" t="str">
        <f t="shared" si="200"/>
        <v/>
      </c>
      <c r="BD176" s="222"/>
      <c r="BE176" s="223"/>
      <c r="BF176" s="222" t="str">
        <f t="shared" si="192"/>
        <v/>
      </c>
      <c r="BG176" s="223" t="str">
        <f t="shared" si="193"/>
        <v/>
      </c>
      <c r="BH176" s="230"/>
      <c r="BI176" s="223" t="str">
        <f t="shared" si="194"/>
        <v/>
      </c>
      <c r="BJ176" s="222"/>
      <c r="BK176" s="223" t="str">
        <f t="shared" si="185"/>
        <v/>
      </c>
      <c r="BL176" s="222" t="str">
        <f t="shared" si="195"/>
        <v/>
      </c>
      <c r="BM176" s="223" t="str">
        <f t="shared" si="196"/>
        <v/>
      </c>
      <c r="BN176" s="230"/>
      <c r="BO176" s="223" t="str">
        <f t="shared" si="191"/>
        <v/>
      </c>
      <c r="BP176" s="230"/>
      <c r="BQ176" s="223" t="str">
        <f t="shared" si="186"/>
        <v/>
      </c>
      <c r="BR176" s="230" t="str">
        <f t="shared" si="187"/>
        <v/>
      </c>
      <c r="BS176" s="223" t="str">
        <f t="shared" si="184"/>
        <v/>
      </c>
      <c r="BT176" s="33">
        <v>0</v>
      </c>
      <c r="BU176" s="223"/>
      <c r="BV176" s="219"/>
      <c r="BW176" s="223"/>
      <c r="BX176" s="244" t="str">
        <f t="shared" si="164"/>
        <v/>
      </c>
    </row>
    <row r="177" spans="1:76" x14ac:dyDescent="0.2">
      <c r="A177" s="10" t="s">
        <v>631</v>
      </c>
      <c r="B177" s="10" t="s">
        <v>632</v>
      </c>
      <c r="C177" s="10" t="s">
        <v>636</v>
      </c>
      <c r="D177" s="10" t="s">
        <v>503</v>
      </c>
      <c r="E177" s="10" t="s">
        <v>504</v>
      </c>
      <c r="F177" s="10" t="s">
        <v>505</v>
      </c>
      <c r="G177" s="10" t="s">
        <v>318</v>
      </c>
      <c r="H177" s="12" t="s">
        <v>1112</v>
      </c>
      <c r="I177" s="10" t="s">
        <v>934</v>
      </c>
      <c r="J177" s="10"/>
      <c r="K177" s="614"/>
      <c r="L177" s="614"/>
      <c r="M177" s="289"/>
      <c r="N177" s="614"/>
      <c r="O177" s="614"/>
      <c r="P177" s="614"/>
      <c r="Q177" s="612"/>
      <c r="R177" s="612"/>
      <c r="S177" s="612"/>
      <c r="T177" s="30" t="s">
        <v>386</v>
      </c>
      <c r="U177" s="32">
        <v>1</v>
      </c>
      <c r="V177" s="32"/>
      <c r="W177" s="32">
        <v>2</v>
      </c>
      <c r="X177" s="34">
        <f t="shared" si="161"/>
        <v>2</v>
      </c>
      <c r="Y177" s="35">
        <f t="shared" ref="Y177:Y208" si="203">AP177/U177</f>
        <v>1762</v>
      </c>
      <c r="Z177" s="35">
        <f t="shared" si="162"/>
        <v>738</v>
      </c>
      <c r="AA177" s="222"/>
      <c r="AB177" s="223"/>
      <c r="AC177" s="222"/>
      <c r="AD177" s="223"/>
      <c r="AE177" s="222"/>
      <c r="AF177" s="223"/>
      <c r="AG177" s="222"/>
      <c r="AH177" s="223"/>
      <c r="AI177" s="33">
        <v>1</v>
      </c>
      <c r="AJ177" s="36">
        <f t="shared" si="201"/>
        <v>0.5</v>
      </c>
      <c r="AK177" s="33">
        <v>1</v>
      </c>
      <c r="AL177" s="36">
        <f t="shared" si="202"/>
        <v>1</v>
      </c>
      <c r="AM177" s="31">
        <v>1762</v>
      </c>
      <c r="AN177" s="230"/>
      <c r="AO177" s="250"/>
      <c r="AP177" s="35">
        <f t="shared" si="197"/>
        <v>1762</v>
      </c>
      <c r="AQ177" s="230"/>
      <c r="AR177" s="223"/>
      <c r="AS177" s="31">
        <f t="shared" si="181"/>
        <v>1762</v>
      </c>
      <c r="AT177" s="210"/>
      <c r="AU177" s="35">
        <f t="shared" si="182"/>
        <v>1762</v>
      </c>
      <c r="AV177" s="35">
        <v>738</v>
      </c>
      <c r="AW177" s="36">
        <f t="shared" si="183"/>
        <v>0.41884222474460842</v>
      </c>
      <c r="AX177" s="230"/>
      <c r="AY177" s="223"/>
      <c r="AZ177" s="35">
        <f t="shared" ref="AZ177:AZ198" si="204">IF(AV177&gt;0,AV177+AX177,"")</f>
        <v>738</v>
      </c>
      <c r="BA177" s="36">
        <f t="shared" si="180"/>
        <v>0.41884222474460842</v>
      </c>
      <c r="BB177" s="35">
        <v>2</v>
      </c>
      <c r="BC177" s="36">
        <f t="shared" si="200"/>
        <v>2.7100271002710027E-3</v>
      </c>
      <c r="BD177" s="222"/>
      <c r="BE177" s="223"/>
      <c r="BF177" s="33">
        <f t="shared" si="192"/>
        <v>2</v>
      </c>
      <c r="BG177" s="36">
        <f t="shared" si="193"/>
        <v>2.7100271002710027E-3</v>
      </c>
      <c r="BH177" s="35">
        <v>2</v>
      </c>
      <c r="BI177" s="36">
        <f t="shared" si="194"/>
        <v>1</v>
      </c>
      <c r="BJ177" s="222"/>
      <c r="BK177" s="223" t="str">
        <f t="shared" si="185"/>
        <v/>
      </c>
      <c r="BL177" s="33">
        <f t="shared" si="195"/>
        <v>2</v>
      </c>
      <c r="BM177" s="36">
        <f t="shared" si="196"/>
        <v>1</v>
      </c>
      <c r="BN177" s="222"/>
      <c r="BO177" s="222"/>
      <c r="BP177" s="35">
        <v>36</v>
      </c>
      <c r="BQ177" s="36">
        <f t="shared" si="186"/>
        <v>4.878048780487805E-2</v>
      </c>
      <c r="BR177" s="35">
        <f t="shared" si="187"/>
        <v>36</v>
      </c>
      <c r="BS177" s="36">
        <f t="shared" si="184"/>
        <v>4.878048780487805E-2</v>
      </c>
      <c r="BT177" s="33">
        <v>2</v>
      </c>
      <c r="BU177" s="36">
        <f>BT177/W177</f>
        <v>1</v>
      </c>
      <c r="BV177" s="33">
        <v>1</v>
      </c>
      <c r="BW177" s="36">
        <f>BV177/U177</f>
        <v>1</v>
      </c>
      <c r="BX177" s="244" t="str">
        <f t="shared" si="164"/>
        <v/>
      </c>
    </row>
    <row r="178" spans="1:76" x14ac:dyDescent="0.2">
      <c r="A178" s="10" t="s">
        <v>631</v>
      </c>
      <c r="B178" s="10" t="s">
        <v>632</v>
      </c>
      <c r="C178" s="10" t="s">
        <v>637</v>
      </c>
      <c r="D178" s="10" t="s">
        <v>503</v>
      </c>
      <c r="E178" s="10" t="s">
        <v>504</v>
      </c>
      <c r="F178" s="10" t="s">
        <v>505</v>
      </c>
      <c r="G178" s="10" t="s">
        <v>318</v>
      </c>
      <c r="H178" s="12" t="s">
        <v>1112</v>
      </c>
      <c r="I178" s="10" t="s">
        <v>934</v>
      </c>
      <c r="J178" s="10"/>
      <c r="K178" s="614"/>
      <c r="L178" s="614"/>
      <c r="M178" s="289"/>
      <c r="N178" s="614"/>
      <c r="O178" s="614"/>
      <c r="P178" s="614"/>
      <c r="Q178" s="612"/>
      <c r="R178" s="612"/>
      <c r="S178" s="612"/>
      <c r="T178" s="65" t="s">
        <v>510</v>
      </c>
      <c r="U178" s="32">
        <v>1</v>
      </c>
      <c r="V178" s="32">
        <v>1</v>
      </c>
      <c r="W178" s="32">
        <v>1</v>
      </c>
      <c r="X178" s="34">
        <f t="shared" si="161"/>
        <v>1</v>
      </c>
      <c r="Y178" s="35">
        <f t="shared" si="203"/>
        <v>1366</v>
      </c>
      <c r="Z178" s="230" t="str">
        <f t="shared" si="162"/>
        <v/>
      </c>
      <c r="AA178" s="222"/>
      <c r="AB178" s="223"/>
      <c r="AC178" s="222"/>
      <c r="AD178" s="223"/>
      <c r="AE178" s="222"/>
      <c r="AF178" s="223"/>
      <c r="AG178" s="222"/>
      <c r="AH178" s="223"/>
      <c r="AI178" s="33">
        <v>1</v>
      </c>
      <c r="AJ178" s="36">
        <f t="shared" si="201"/>
        <v>1</v>
      </c>
      <c r="AK178" s="33">
        <v>1</v>
      </c>
      <c r="AL178" s="36">
        <f t="shared" si="202"/>
        <v>1</v>
      </c>
      <c r="AM178" s="31">
        <v>1366</v>
      </c>
      <c r="AN178" s="230"/>
      <c r="AO178" s="250"/>
      <c r="AP178" s="35">
        <f t="shared" si="197"/>
        <v>1366</v>
      </c>
      <c r="AQ178" s="230"/>
      <c r="AR178" s="223"/>
      <c r="AS178" s="210" t="str">
        <f t="shared" si="181"/>
        <v/>
      </c>
      <c r="AT178" s="210"/>
      <c r="AU178" s="230" t="str">
        <f t="shared" si="182"/>
        <v/>
      </c>
      <c r="AV178" s="230"/>
      <c r="AW178" s="223" t="str">
        <f t="shared" si="183"/>
        <v/>
      </c>
      <c r="AX178" s="230"/>
      <c r="AY178" s="223"/>
      <c r="AZ178" s="230" t="str">
        <f t="shared" si="204"/>
        <v/>
      </c>
      <c r="BA178" s="223" t="str">
        <f t="shared" si="180"/>
        <v/>
      </c>
      <c r="BB178" s="230"/>
      <c r="BC178" s="223" t="str">
        <f t="shared" si="200"/>
        <v/>
      </c>
      <c r="BD178" s="222"/>
      <c r="BE178" s="223"/>
      <c r="BF178" s="222" t="str">
        <f t="shared" si="192"/>
        <v/>
      </c>
      <c r="BG178" s="223" t="str">
        <f t="shared" si="193"/>
        <v/>
      </c>
      <c r="BH178" s="230"/>
      <c r="BI178" s="223" t="str">
        <f t="shared" si="194"/>
        <v/>
      </c>
      <c r="BJ178" s="222"/>
      <c r="BK178" s="223" t="str">
        <f t="shared" si="185"/>
        <v/>
      </c>
      <c r="BL178" s="222" t="str">
        <f t="shared" si="195"/>
        <v/>
      </c>
      <c r="BM178" s="223" t="str">
        <f t="shared" si="196"/>
        <v/>
      </c>
      <c r="BN178" s="230"/>
      <c r="BO178" s="223" t="str">
        <f t="shared" ref="BO178:BO197" si="205">IF(AZ178="","",BN178/AZ178)</f>
        <v/>
      </c>
      <c r="BP178" s="230"/>
      <c r="BQ178" s="223" t="str">
        <f t="shared" si="186"/>
        <v/>
      </c>
      <c r="BR178" s="230" t="str">
        <f t="shared" si="187"/>
        <v/>
      </c>
      <c r="BS178" s="223" t="str">
        <f t="shared" si="184"/>
        <v/>
      </c>
      <c r="BT178" s="33">
        <v>1</v>
      </c>
      <c r="BU178" s="36">
        <f>BT178/W178</f>
        <v>1</v>
      </c>
      <c r="BV178" s="33">
        <v>1</v>
      </c>
      <c r="BW178" s="36">
        <f>BV178/U178</f>
        <v>1</v>
      </c>
      <c r="BX178" s="244" t="str">
        <f t="shared" si="164"/>
        <v/>
      </c>
    </row>
    <row r="179" spans="1:76" x14ac:dyDescent="0.2">
      <c r="A179" s="10" t="s">
        <v>631</v>
      </c>
      <c r="B179" s="10" t="s">
        <v>632</v>
      </c>
      <c r="C179" s="10" t="s">
        <v>638</v>
      </c>
      <c r="D179" s="10" t="s">
        <v>503</v>
      </c>
      <c r="E179" s="10" t="s">
        <v>504</v>
      </c>
      <c r="F179" s="10" t="s">
        <v>505</v>
      </c>
      <c r="G179" s="10" t="s">
        <v>318</v>
      </c>
      <c r="H179" s="12" t="s">
        <v>1112</v>
      </c>
      <c r="I179" s="10" t="s">
        <v>934</v>
      </c>
      <c r="J179" s="10"/>
      <c r="K179" s="614"/>
      <c r="L179" s="614"/>
      <c r="M179" s="289"/>
      <c r="N179" s="614"/>
      <c r="O179" s="614"/>
      <c r="P179" s="614"/>
      <c r="Q179" s="612"/>
      <c r="R179" s="612"/>
      <c r="S179" s="612"/>
      <c r="T179" s="30" t="s">
        <v>510</v>
      </c>
      <c r="U179" s="32">
        <v>1</v>
      </c>
      <c r="V179" s="32">
        <v>1</v>
      </c>
      <c r="W179" s="32">
        <v>1</v>
      </c>
      <c r="X179" s="34">
        <f t="shared" si="161"/>
        <v>1</v>
      </c>
      <c r="Y179" s="35">
        <f t="shared" si="203"/>
        <v>681</v>
      </c>
      <c r="Z179" s="230" t="str">
        <f t="shared" si="162"/>
        <v/>
      </c>
      <c r="AA179" s="222"/>
      <c r="AB179" s="223"/>
      <c r="AC179" s="222"/>
      <c r="AD179" s="223"/>
      <c r="AE179" s="222"/>
      <c r="AF179" s="223"/>
      <c r="AG179" s="222"/>
      <c r="AH179" s="223"/>
      <c r="AI179" s="33">
        <v>1</v>
      </c>
      <c r="AJ179" s="36">
        <f t="shared" si="201"/>
        <v>1</v>
      </c>
      <c r="AK179" s="33">
        <v>1</v>
      </c>
      <c r="AL179" s="36">
        <f t="shared" si="202"/>
        <v>1</v>
      </c>
      <c r="AM179" s="31">
        <v>681</v>
      </c>
      <c r="AN179" s="230"/>
      <c r="AO179" s="250"/>
      <c r="AP179" s="35">
        <f t="shared" si="197"/>
        <v>681</v>
      </c>
      <c r="AQ179" s="230"/>
      <c r="AR179" s="223"/>
      <c r="AS179" s="210" t="str">
        <f t="shared" si="181"/>
        <v/>
      </c>
      <c r="AT179" s="210"/>
      <c r="AU179" s="230" t="str">
        <f t="shared" si="182"/>
        <v/>
      </c>
      <c r="AV179" s="230"/>
      <c r="AW179" s="223" t="str">
        <f t="shared" si="183"/>
        <v/>
      </c>
      <c r="AX179" s="230"/>
      <c r="AY179" s="223"/>
      <c r="AZ179" s="230" t="str">
        <f t="shared" si="204"/>
        <v/>
      </c>
      <c r="BA179" s="223" t="str">
        <f t="shared" si="180"/>
        <v/>
      </c>
      <c r="BB179" s="230" t="s">
        <v>323</v>
      </c>
      <c r="BC179" s="223" t="str">
        <f t="shared" si="200"/>
        <v/>
      </c>
      <c r="BD179" s="222"/>
      <c r="BE179" s="223"/>
      <c r="BF179" s="222" t="str">
        <f t="shared" si="192"/>
        <v/>
      </c>
      <c r="BG179" s="223" t="str">
        <f t="shared" si="193"/>
        <v/>
      </c>
      <c r="BH179" s="230"/>
      <c r="BI179" s="223" t="str">
        <f t="shared" si="194"/>
        <v/>
      </c>
      <c r="BJ179" s="222"/>
      <c r="BK179" s="223" t="str">
        <f t="shared" si="185"/>
        <v/>
      </c>
      <c r="BL179" s="222" t="str">
        <f t="shared" si="195"/>
        <v/>
      </c>
      <c r="BM179" s="223" t="str">
        <f t="shared" si="196"/>
        <v/>
      </c>
      <c r="BN179" s="230"/>
      <c r="BO179" s="223" t="str">
        <f t="shared" si="205"/>
        <v/>
      </c>
      <c r="BP179" s="230"/>
      <c r="BQ179" s="223" t="str">
        <f t="shared" si="186"/>
        <v/>
      </c>
      <c r="BR179" s="230" t="str">
        <f t="shared" si="187"/>
        <v/>
      </c>
      <c r="BS179" s="223" t="str">
        <f t="shared" si="184"/>
        <v/>
      </c>
      <c r="BT179" s="33">
        <v>0</v>
      </c>
      <c r="BU179" s="223"/>
      <c r="BV179" s="222"/>
      <c r="BW179" s="223"/>
      <c r="BX179" s="244" t="str">
        <f t="shared" si="164"/>
        <v/>
      </c>
    </row>
    <row r="180" spans="1:76" x14ac:dyDescent="0.2">
      <c r="A180" s="10" t="s">
        <v>631</v>
      </c>
      <c r="B180" s="10" t="s">
        <v>632</v>
      </c>
      <c r="C180" s="10" t="s">
        <v>639</v>
      </c>
      <c r="D180" s="10" t="s">
        <v>503</v>
      </c>
      <c r="E180" s="10" t="s">
        <v>504</v>
      </c>
      <c r="F180" s="10" t="s">
        <v>505</v>
      </c>
      <c r="G180" s="10" t="s">
        <v>318</v>
      </c>
      <c r="H180" s="12" t="s">
        <v>1112</v>
      </c>
      <c r="I180" s="10" t="s">
        <v>934</v>
      </c>
      <c r="J180" s="10"/>
      <c r="K180" s="614"/>
      <c r="L180" s="614"/>
      <c r="M180" s="289"/>
      <c r="N180" s="614"/>
      <c r="O180" s="614"/>
      <c r="P180" s="614"/>
      <c r="Q180" s="612"/>
      <c r="R180" s="612"/>
      <c r="S180" s="612"/>
      <c r="T180" s="30" t="s">
        <v>510</v>
      </c>
      <c r="U180" s="32">
        <v>1</v>
      </c>
      <c r="V180" s="32">
        <v>1</v>
      </c>
      <c r="W180" s="32">
        <v>1</v>
      </c>
      <c r="X180" s="34">
        <f t="shared" si="161"/>
        <v>1</v>
      </c>
      <c r="Y180" s="35">
        <f t="shared" si="203"/>
        <v>584</v>
      </c>
      <c r="Z180" s="230" t="str">
        <f t="shared" si="162"/>
        <v/>
      </c>
      <c r="AA180" s="222"/>
      <c r="AB180" s="223"/>
      <c r="AC180" s="222"/>
      <c r="AD180" s="223"/>
      <c r="AE180" s="222"/>
      <c r="AF180" s="223"/>
      <c r="AG180" s="222"/>
      <c r="AH180" s="223"/>
      <c r="AI180" s="33">
        <v>1</v>
      </c>
      <c r="AJ180" s="36">
        <f t="shared" si="201"/>
        <v>1</v>
      </c>
      <c r="AK180" s="33">
        <v>1</v>
      </c>
      <c r="AL180" s="36">
        <f t="shared" si="202"/>
        <v>1</v>
      </c>
      <c r="AM180" s="31">
        <v>584</v>
      </c>
      <c r="AN180" s="230"/>
      <c r="AO180" s="250"/>
      <c r="AP180" s="35">
        <f t="shared" si="197"/>
        <v>584</v>
      </c>
      <c r="AQ180" s="230"/>
      <c r="AR180" s="223"/>
      <c r="AS180" s="210" t="str">
        <f t="shared" si="181"/>
        <v/>
      </c>
      <c r="AT180" s="210"/>
      <c r="AU180" s="230" t="str">
        <f t="shared" si="182"/>
        <v/>
      </c>
      <c r="AV180" s="230"/>
      <c r="AW180" s="223" t="str">
        <f t="shared" si="183"/>
        <v/>
      </c>
      <c r="AX180" s="230"/>
      <c r="AY180" s="223"/>
      <c r="AZ180" s="230" t="str">
        <f t="shared" si="204"/>
        <v/>
      </c>
      <c r="BA180" s="223" t="str">
        <f t="shared" si="180"/>
        <v/>
      </c>
      <c r="BB180" s="230" t="s">
        <v>323</v>
      </c>
      <c r="BC180" s="223" t="str">
        <f t="shared" si="200"/>
        <v/>
      </c>
      <c r="BD180" s="222"/>
      <c r="BE180" s="223"/>
      <c r="BF180" s="222" t="str">
        <f t="shared" si="192"/>
        <v/>
      </c>
      <c r="BG180" s="223" t="str">
        <f t="shared" si="193"/>
        <v/>
      </c>
      <c r="BH180" s="230"/>
      <c r="BI180" s="223" t="str">
        <f t="shared" si="194"/>
        <v/>
      </c>
      <c r="BJ180" s="222"/>
      <c r="BK180" s="223" t="str">
        <f t="shared" si="185"/>
        <v/>
      </c>
      <c r="BL180" s="222" t="str">
        <f t="shared" si="195"/>
        <v/>
      </c>
      <c r="BM180" s="223" t="str">
        <f t="shared" si="196"/>
        <v/>
      </c>
      <c r="BN180" s="230"/>
      <c r="BO180" s="223" t="str">
        <f t="shared" si="205"/>
        <v/>
      </c>
      <c r="BP180" s="230"/>
      <c r="BQ180" s="223" t="str">
        <f t="shared" si="186"/>
        <v/>
      </c>
      <c r="BR180" s="230" t="str">
        <f t="shared" si="187"/>
        <v/>
      </c>
      <c r="BS180" s="223" t="str">
        <f t="shared" si="184"/>
        <v/>
      </c>
      <c r="BT180" s="33">
        <v>0</v>
      </c>
      <c r="BU180" s="223"/>
      <c r="BV180" s="222"/>
      <c r="BW180" s="223"/>
      <c r="BX180" s="244" t="str">
        <f t="shared" si="164"/>
        <v/>
      </c>
    </row>
    <row r="181" spans="1:76" s="469" customFormat="1" ht="13.5" thickBot="1" x14ac:dyDescent="0.25">
      <c r="A181" s="9" t="s">
        <v>631</v>
      </c>
      <c r="B181" s="9" t="s">
        <v>641</v>
      </c>
      <c r="C181" s="9" t="s">
        <v>502</v>
      </c>
      <c r="D181" s="9" t="s">
        <v>509</v>
      </c>
      <c r="E181" s="9" t="s">
        <v>504</v>
      </c>
      <c r="F181" s="9" t="s">
        <v>505</v>
      </c>
      <c r="G181" s="9" t="s">
        <v>318</v>
      </c>
      <c r="H181" s="9" t="s">
        <v>1112</v>
      </c>
      <c r="I181" s="9" t="s">
        <v>934</v>
      </c>
      <c r="J181" s="9"/>
      <c r="K181" s="615"/>
      <c r="L181" s="615"/>
      <c r="M181" s="616"/>
      <c r="N181" s="615"/>
      <c r="O181" s="770"/>
      <c r="P181" s="615"/>
      <c r="Q181" s="772"/>
      <c r="R181" s="772"/>
      <c r="S181" s="772"/>
      <c r="T181" s="342" t="s">
        <v>510</v>
      </c>
      <c r="U181" s="48">
        <v>1</v>
      </c>
      <c r="V181" s="49">
        <v>1</v>
      </c>
      <c r="W181" s="49">
        <v>1</v>
      </c>
      <c r="X181" s="50">
        <f t="shared" si="161"/>
        <v>1</v>
      </c>
      <c r="Y181" s="51">
        <f t="shared" si="203"/>
        <v>8926</v>
      </c>
      <c r="Z181" s="51" t="str">
        <f t="shared" si="162"/>
        <v/>
      </c>
      <c r="AA181" s="49">
        <v>0</v>
      </c>
      <c r="AB181" s="224"/>
      <c r="AC181" s="224"/>
      <c r="AD181" s="52" t="s">
        <v>434</v>
      </c>
      <c r="AE181" s="49">
        <v>1</v>
      </c>
      <c r="AF181" s="52">
        <f>AE181/U181</f>
        <v>1</v>
      </c>
      <c r="AG181" s="49">
        <v>1</v>
      </c>
      <c r="AH181" s="225"/>
      <c r="AI181" s="224"/>
      <c r="AJ181" s="225"/>
      <c r="AK181" s="224"/>
      <c r="AL181" s="225"/>
      <c r="AM181" s="47">
        <v>8911</v>
      </c>
      <c r="AN181" s="51">
        <v>15</v>
      </c>
      <c r="AO181" s="53">
        <f t="shared" ref="AO181:AO186" si="206">AN181/AP181</f>
        <v>1.6804839793860631E-3</v>
      </c>
      <c r="AP181" s="51">
        <f t="shared" si="197"/>
        <v>8926</v>
      </c>
      <c r="AQ181" s="866">
        <v>12033</v>
      </c>
      <c r="AR181" s="52">
        <f t="shared" ref="AR181:AR190" si="207">AP181/AQ181</f>
        <v>0.74179340147926531</v>
      </c>
      <c r="AS181" s="214" t="str">
        <f t="shared" si="181"/>
        <v/>
      </c>
      <c r="AT181" s="214" t="str">
        <f t="shared" ref="AT181:AT194" si="208">IF(V181=0,AN181,"")</f>
        <v/>
      </c>
      <c r="AU181" s="611" t="str">
        <f t="shared" si="182"/>
        <v/>
      </c>
      <c r="AV181" s="611"/>
      <c r="AW181" s="225" t="str">
        <f t="shared" si="183"/>
        <v/>
      </c>
      <c r="AX181" s="611"/>
      <c r="AY181" s="225" t="str">
        <f t="shared" ref="AY181:AY194" si="209">IF(AT181="","",IF(AT181=0,"",AX181/AT181))</f>
        <v/>
      </c>
      <c r="AZ181" s="611" t="str">
        <f t="shared" si="204"/>
        <v/>
      </c>
      <c r="BA181" s="225" t="str">
        <f t="shared" ref="BA181:BA212" si="210">IF(AZ181="","",AZ181/AU181)</f>
        <v/>
      </c>
      <c r="BB181" s="611"/>
      <c r="BC181" s="225" t="str">
        <f t="shared" si="200"/>
        <v/>
      </c>
      <c r="BD181" s="224"/>
      <c r="BE181" s="225" t="str">
        <f t="shared" ref="BE181:BE201" si="211">IF(BD181="","",BD181/AX181)</f>
        <v/>
      </c>
      <c r="BF181" s="224" t="str">
        <f t="shared" si="192"/>
        <v/>
      </c>
      <c r="BG181" s="225" t="str">
        <f t="shared" si="193"/>
        <v/>
      </c>
      <c r="BH181" s="611"/>
      <c r="BI181" s="225" t="str">
        <f t="shared" si="194"/>
        <v/>
      </c>
      <c r="BJ181" s="224"/>
      <c r="BK181" s="225" t="str">
        <f t="shared" si="185"/>
        <v/>
      </c>
      <c r="BL181" s="224" t="str">
        <f t="shared" si="195"/>
        <v/>
      </c>
      <c r="BM181" s="225" t="str">
        <f t="shared" si="196"/>
        <v/>
      </c>
      <c r="BN181" s="611"/>
      <c r="BO181" s="225" t="str">
        <f t="shared" si="205"/>
        <v/>
      </c>
      <c r="BP181" s="611"/>
      <c r="BQ181" s="225" t="str">
        <f t="shared" si="186"/>
        <v/>
      </c>
      <c r="BR181" s="611" t="str">
        <f t="shared" si="187"/>
        <v/>
      </c>
      <c r="BS181" s="225" t="str">
        <f t="shared" si="184"/>
        <v/>
      </c>
      <c r="BT181" s="49">
        <v>0</v>
      </c>
      <c r="BU181" s="225"/>
      <c r="BV181" s="224"/>
      <c r="BW181" s="225"/>
      <c r="BX181" s="257" t="str">
        <f t="shared" si="164"/>
        <v/>
      </c>
    </row>
    <row r="182" spans="1:76" x14ac:dyDescent="0.2">
      <c r="A182" s="12" t="s">
        <v>647</v>
      </c>
      <c r="B182" s="12" t="s">
        <v>648</v>
      </c>
      <c r="C182" s="12" t="s">
        <v>649</v>
      </c>
      <c r="D182" s="12" t="s">
        <v>515</v>
      </c>
      <c r="E182" s="12" t="s">
        <v>504</v>
      </c>
      <c r="F182" s="12" t="s">
        <v>505</v>
      </c>
      <c r="G182" s="12" t="s">
        <v>316</v>
      </c>
      <c r="H182" s="12" t="s">
        <v>1112</v>
      </c>
      <c r="I182" s="12" t="s">
        <v>934</v>
      </c>
      <c r="J182" s="12"/>
      <c r="K182" s="296"/>
      <c r="L182" s="296"/>
      <c r="M182" s="297"/>
      <c r="N182" s="296"/>
      <c r="O182" s="296"/>
      <c r="P182" s="296"/>
      <c r="Q182" s="272"/>
      <c r="R182" s="272"/>
      <c r="S182" s="272"/>
      <c r="T182" s="13" t="s">
        <v>386</v>
      </c>
      <c r="U182" s="41">
        <v>4</v>
      </c>
      <c r="V182" s="42"/>
      <c r="W182" s="42">
        <v>7</v>
      </c>
      <c r="X182" s="43">
        <f t="shared" si="161"/>
        <v>1.75</v>
      </c>
      <c r="Y182" s="44">
        <f t="shared" si="203"/>
        <v>1210</v>
      </c>
      <c r="Z182" s="44">
        <f t="shared" si="162"/>
        <v>537</v>
      </c>
      <c r="AA182" s="42">
        <v>4</v>
      </c>
      <c r="AB182" s="45">
        <f>AA182/W182</f>
        <v>0.5714285714285714</v>
      </c>
      <c r="AC182" s="228"/>
      <c r="AD182" s="229"/>
      <c r="AE182" s="42">
        <v>3</v>
      </c>
      <c r="AF182" s="45">
        <f>AE182/U182</f>
        <v>0.75</v>
      </c>
      <c r="AG182" s="42">
        <f>AE182</f>
        <v>3</v>
      </c>
      <c r="AH182" s="229"/>
      <c r="AI182" s="228"/>
      <c r="AJ182" s="228"/>
      <c r="AK182" s="228"/>
      <c r="AL182" s="229"/>
      <c r="AM182" s="40">
        <v>4835</v>
      </c>
      <c r="AN182" s="44">
        <v>5</v>
      </c>
      <c r="AO182" s="63">
        <f t="shared" si="206"/>
        <v>1.0330578512396695E-3</v>
      </c>
      <c r="AP182" s="44">
        <f t="shared" si="197"/>
        <v>4840</v>
      </c>
      <c r="AQ182" s="776">
        <v>6351</v>
      </c>
      <c r="AR182" s="45">
        <f t="shared" si="207"/>
        <v>0.76208471106912301</v>
      </c>
      <c r="AS182" s="40">
        <f t="shared" si="181"/>
        <v>4835</v>
      </c>
      <c r="AT182" s="40">
        <f t="shared" si="208"/>
        <v>5</v>
      </c>
      <c r="AU182" s="44">
        <f t="shared" si="182"/>
        <v>4840</v>
      </c>
      <c r="AV182" s="44">
        <v>2143</v>
      </c>
      <c r="AW182" s="45">
        <f t="shared" si="183"/>
        <v>0.44322647362978285</v>
      </c>
      <c r="AX182" s="44">
        <v>5</v>
      </c>
      <c r="AY182" s="45">
        <f t="shared" si="209"/>
        <v>1</v>
      </c>
      <c r="AZ182" s="44">
        <f t="shared" si="204"/>
        <v>2148</v>
      </c>
      <c r="BA182" s="45">
        <f t="shared" si="210"/>
        <v>0.44380165289256196</v>
      </c>
      <c r="BB182" s="44">
        <v>7</v>
      </c>
      <c r="BC182" s="45">
        <f t="shared" si="200"/>
        <v>3.2664489034064394E-3</v>
      </c>
      <c r="BD182" s="42">
        <v>1</v>
      </c>
      <c r="BE182" s="45">
        <f t="shared" si="211"/>
        <v>0.2</v>
      </c>
      <c r="BF182" s="42">
        <f t="shared" si="192"/>
        <v>8</v>
      </c>
      <c r="BG182" s="45">
        <f t="shared" si="193"/>
        <v>3.7243947858472998E-3</v>
      </c>
      <c r="BH182" s="44">
        <v>7</v>
      </c>
      <c r="BI182" s="45">
        <f t="shared" si="194"/>
        <v>1</v>
      </c>
      <c r="BJ182" s="42">
        <v>1</v>
      </c>
      <c r="BK182" s="45">
        <f t="shared" si="185"/>
        <v>1</v>
      </c>
      <c r="BL182" s="42">
        <f t="shared" si="195"/>
        <v>8</v>
      </c>
      <c r="BM182" s="45">
        <f t="shared" si="196"/>
        <v>1</v>
      </c>
      <c r="BN182" s="44">
        <v>6</v>
      </c>
      <c r="BO182" s="45">
        <f t="shared" si="205"/>
        <v>2.7932960893854749E-3</v>
      </c>
      <c r="BP182" s="44">
        <v>18</v>
      </c>
      <c r="BQ182" s="45">
        <f t="shared" si="186"/>
        <v>8.3798882681564244E-3</v>
      </c>
      <c r="BR182" s="44">
        <f t="shared" si="187"/>
        <v>24</v>
      </c>
      <c r="BS182" s="45">
        <f t="shared" si="184"/>
        <v>1.11731843575419E-2</v>
      </c>
      <c r="BT182" s="42">
        <v>2</v>
      </c>
      <c r="BU182" s="45">
        <f>BT182/W182</f>
        <v>0.2857142857142857</v>
      </c>
      <c r="BV182" s="228"/>
      <c r="BW182" s="229"/>
      <c r="BX182" s="259" t="str">
        <f t="shared" si="164"/>
        <v/>
      </c>
    </row>
    <row r="183" spans="1:76" x14ac:dyDescent="0.2">
      <c r="A183" s="10" t="s">
        <v>647</v>
      </c>
      <c r="B183" s="10" t="s">
        <v>648</v>
      </c>
      <c r="C183" s="10" t="s">
        <v>514</v>
      </c>
      <c r="D183" s="10" t="s">
        <v>515</v>
      </c>
      <c r="E183" s="10" t="s">
        <v>504</v>
      </c>
      <c r="F183" s="10" t="s">
        <v>505</v>
      </c>
      <c r="G183" s="12" t="s">
        <v>316</v>
      </c>
      <c r="H183" s="12" t="s">
        <v>1112</v>
      </c>
      <c r="I183" s="12" t="s">
        <v>934</v>
      </c>
      <c r="J183" s="10"/>
      <c r="K183" s="614"/>
      <c r="L183" s="754"/>
      <c r="M183" s="758"/>
      <c r="N183" s="288"/>
      <c r="O183" s="747"/>
      <c r="P183" s="614"/>
      <c r="Q183" s="612"/>
      <c r="R183" s="612"/>
      <c r="S183" s="612"/>
      <c r="T183" s="30" t="s">
        <v>386</v>
      </c>
      <c r="U183" s="32">
        <v>2</v>
      </c>
      <c r="V183" s="33"/>
      <c r="W183" s="33">
        <v>9</v>
      </c>
      <c r="X183" s="34">
        <f t="shared" si="161"/>
        <v>4.5</v>
      </c>
      <c r="Y183" s="35">
        <f t="shared" si="203"/>
        <v>1102.5</v>
      </c>
      <c r="Z183" s="35">
        <f t="shared" si="162"/>
        <v>522.5</v>
      </c>
      <c r="AA183" s="33">
        <v>0</v>
      </c>
      <c r="AB183" s="36">
        <f>AA183/W183</f>
        <v>0</v>
      </c>
      <c r="AC183" s="222"/>
      <c r="AD183" s="223"/>
      <c r="AE183" s="33">
        <v>0</v>
      </c>
      <c r="AF183" s="36"/>
      <c r="AG183" s="33">
        <f>AE183</f>
        <v>0</v>
      </c>
      <c r="AH183" s="223"/>
      <c r="AI183" s="222"/>
      <c r="AJ183" s="222"/>
      <c r="AK183" s="222"/>
      <c r="AL183" s="223"/>
      <c r="AM183" s="31">
        <v>2193</v>
      </c>
      <c r="AN183" s="35">
        <v>12</v>
      </c>
      <c r="AO183" s="37">
        <f t="shared" si="206"/>
        <v>5.4421768707482989E-3</v>
      </c>
      <c r="AP183" s="35">
        <f t="shared" si="197"/>
        <v>2205</v>
      </c>
      <c r="AQ183" s="163">
        <v>3261</v>
      </c>
      <c r="AR183" s="36">
        <f t="shared" si="207"/>
        <v>0.67617295308187675</v>
      </c>
      <c r="AS183" s="31">
        <f t="shared" si="181"/>
        <v>2193</v>
      </c>
      <c r="AT183" s="31">
        <f t="shared" si="208"/>
        <v>12</v>
      </c>
      <c r="AU183" s="35">
        <f t="shared" si="182"/>
        <v>2205</v>
      </c>
      <c r="AV183" s="35">
        <v>1033</v>
      </c>
      <c r="AW183" s="36">
        <f t="shared" si="183"/>
        <v>0.47104423164614684</v>
      </c>
      <c r="AX183" s="35">
        <v>12</v>
      </c>
      <c r="AY183" s="36">
        <f t="shared" si="209"/>
        <v>1</v>
      </c>
      <c r="AZ183" s="35">
        <f t="shared" si="204"/>
        <v>1045</v>
      </c>
      <c r="BA183" s="36">
        <f t="shared" si="210"/>
        <v>0.47392290249433106</v>
      </c>
      <c r="BB183" s="35">
        <v>6</v>
      </c>
      <c r="BC183" s="36">
        <f t="shared" si="200"/>
        <v>5.8083252662149082E-3</v>
      </c>
      <c r="BD183" s="33">
        <v>9</v>
      </c>
      <c r="BE183" s="36">
        <f t="shared" si="211"/>
        <v>0.75</v>
      </c>
      <c r="BF183" s="33">
        <f t="shared" si="192"/>
        <v>15</v>
      </c>
      <c r="BG183" s="36">
        <f t="shared" si="193"/>
        <v>1.4354066985645933E-2</v>
      </c>
      <c r="BH183" s="35">
        <v>5</v>
      </c>
      <c r="BI183" s="36">
        <f t="shared" si="194"/>
        <v>0.83333333333333337</v>
      </c>
      <c r="BJ183" s="33">
        <v>9</v>
      </c>
      <c r="BK183" s="36">
        <f t="shared" si="185"/>
        <v>1</v>
      </c>
      <c r="BL183" s="33">
        <f t="shared" si="195"/>
        <v>14</v>
      </c>
      <c r="BM183" s="36">
        <f t="shared" si="196"/>
        <v>0.93333333333333335</v>
      </c>
      <c r="BN183" s="35">
        <v>3</v>
      </c>
      <c r="BO183" s="36">
        <f t="shared" si="205"/>
        <v>2.8708133971291866E-3</v>
      </c>
      <c r="BP183" s="35">
        <v>9</v>
      </c>
      <c r="BQ183" s="36">
        <f t="shared" si="186"/>
        <v>8.6124401913875593E-3</v>
      </c>
      <c r="BR183" s="35">
        <f t="shared" si="187"/>
        <v>12</v>
      </c>
      <c r="BS183" s="36">
        <f t="shared" si="184"/>
        <v>1.1483253588516746E-2</v>
      </c>
      <c r="BT183" s="33">
        <v>1</v>
      </c>
      <c r="BU183" s="36">
        <f>BT183/W183</f>
        <v>0.1111111111111111</v>
      </c>
      <c r="BV183" s="222"/>
      <c r="BW183" s="223"/>
      <c r="BX183" s="244" t="str">
        <f t="shared" si="164"/>
        <v/>
      </c>
    </row>
    <row r="184" spans="1:76" x14ac:dyDescent="0.2">
      <c r="A184" s="10" t="s">
        <v>647</v>
      </c>
      <c r="B184" s="10" t="s">
        <v>648</v>
      </c>
      <c r="C184" s="10" t="s">
        <v>623</v>
      </c>
      <c r="D184" s="10" t="s">
        <v>515</v>
      </c>
      <c r="E184" s="10" t="s">
        <v>504</v>
      </c>
      <c r="F184" s="10" t="s">
        <v>505</v>
      </c>
      <c r="G184" s="12" t="s">
        <v>316</v>
      </c>
      <c r="H184" s="12" t="s">
        <v>1112</v>
      </c>
      <c r="I184" s="12" t="s">
        <v>934</v>
      </c>
      <c r="J184" s="10"/>
      <c r="K184" s="614"/>
      <c r="L184" s="288"/>
      <c r="M184" s="289"/>
      <c r="N184" s="288"/>
      <c r="O184" s="288"/>
      <c r="P184" s="288"/>
      <c r="Q184" s="268"/>
      <c r="R184" s="268"/>
      <c r="S184" s="268"/>
      <c r="T184" s="30" t="s">
        <v>510</v>
      </c>
      <c r="U184" s="32">
        <v>1</v>
      </c>
      <c r="V184" s="33">
        <v>1</v>
      </c>
      <c r="W184" s="33">
        <v>1</v>
      </c>
      <c r="X184" s="34">
        <f t="shared" si="161"/>
        <v>1</v>
      </c>
      <c r="Y184" s="35">
        <f t="shared" si="203"/>
        <v>1209</v>
      </c>
      <c r="Z184" s="230" t="str">
        <f t="shared" si="162"/>
        <v/>
      </c>
      <c r="AA184" s="33">
        <v>1</v>
      </c>
      <c r="AB184" s="36">
        <f>AA184/W184</f>
        <v>1</v>
      </c>
      <c r="AC184" s="222"/>
      <c r="AD184" s="223"/>
      <c r="AE184" s="33">
        <v>1</v>
      </c>
      <c r="AF184" s="36">
        <f>AE184/U184</f>
        <v>1</v>
      </c>
      <c r="AG184" s="33">
        <f>AE184</f>
        <v>1</v>
      </c>
      <c r="AH184" s="223"/>
      <c r="AI184" s="222"/>
      <c r="AJ184" s="222"/>
      <c r="AK184" s="222"/>
      <c r="AL184" s="223"/>
      <c r="AM184" s="31">
        <v>1208</v>
      </c>
      <c r="AN184" s="35">
        <v>1</v>
      </c>
      <c r="AO184" s="37">
        <f t="shared" si="206"/>
        <v>8.271298593879239E-4</v>
      </c>
      <c r="AP184" s="35">
        <f t="shared" si="197"/>
        <v>1209</v>
      </c>
      <c r="AQ184" s="366">
        <v>1617</v>
      </c>
      <c r="AR184" s="36">
        <f t="shared" si="207"/>
        <v>0.74768089053803344</v>
      </c>
      <c r="AS184" s="210" t="str">
        <f t="shared" si="181"/>
        <v/>
      </c>
      <c r="AT184" s="210" t="str">
        <f t="shared" si="208"/>
        <v/>
      </c>
      <c r="AU184" s="230" t="str">
        <f t="shared" si="182"/>
        <v/>
      </c>
      <c r="AV184" s="230"/>
      <c r="AW184" s="223" t="str">
        <f t="shared" si="183"/>
        <v/>
      </c>
      <c r="AX184" s="230"/>
      <c r="AY184" s="223" t="str">
        <f t="shared" si="209"/>
        <v/>
      </c>
      <c r="AZ184" s="230" t="str">
        <f t="shared" si="204"/>
        <v/>
      </c>
      <c r="BA184" s="223" t="str">
        <f t="shared" si="210"/>
        <v/>
      </c>
      <c r="BB184" s="230"/>
      <c r="BC184" s="223" t="str">
        <f t="shared" si="200"/>
        <v/>
      </c>
      <c r="BD184" s="222"/>
      <c r="BE184" s="223" t="str">
        <f t="shared" si="211"/>
        <v/>
      </c>
      <c r="BF184" s="222" t="str">
        <f t="shared" si="192"/>
        <v/>
      </c>
      <c r="BG184" s="223" t="str">
        <f t="shared" si="193"/>
        <v/>
      </c>
      <c r="BH184" s="230"/>
      <c r="BI184" s="223" t="str">
        <f t="shared" si="194"/>
        <v/>
      </c>
      <c r="BJ184" s="222"/>
      <c r="BK184" s="223" t="str">
        <f t="shared" si="185"/>
        <v/>
      </c>
      <c r="BL184" s="222" t="str">
        <f t="shared" si="195"/>
        <v/>
      </c>
      <c r="BM184" s="223" t="str">
        <f t="shared" si="196"/>
        <v/>
      </c>
      <c r="BN184" s="230"/>
      <c r="BO184" s="223" t="str">
        <f t="shared" si="205"/>
        <v/>
      </c>
      <c r="BP184" s="230"/>
      <c r="BQ184" s="223" t="str">
        <f t="shared" si="186"/>
        <v/>
      </c>
      <c r="BR184" s="230" t="str">
        <f t="shared" si="187"/>
        <v/>
      </c>
      <c r="BS184" s="223" t="str">
        <f t="shared" si="184"/>
        <v/>
      </c>
      <c r="BT184" s="33">
        <v>0</v>
      </c>
      <c r="BU184" s="223"/>
      <c r="BV184" s="222"/>
      <c r="BW184" s="223"/>
      <c r="BX184" s="244" t="str">
        <f t="shared" si="164"/>
        <v/>
      </c>
    </row>
    <row r="185" spans="1:76" x14ac:dyDescent="0.2">
      <c r="A185" s="10" t="s">
        <v>647</v>
      </c>
      <c r="B185" s="10" t="s">
        <v>648</v>
      </c>
      <c r="C185" s="10" t="s">
        <v>625</v>
      </c>
      <c r="D185" s="10" t="s">
        <v>515</v>
      </c>
      <c r="E185" s="10" t="s">
        <v>504</v>
      </c>
      <c r="F185" s="10" t="s">
        <v>505</v>
      </c>
      <c r="G185" s="12" t="s">
        <v>316</v>
      </c>
      <c r="H185" s="12" t="s">
        <v>1112</v>
      </c>
      <c r="I185" s="12" t="s">
        <v>934</v>
      </c>
      <c r="J185" s="10"/>
      <c r="K185" s="614" t="s">
        <v>436</v>
      </c>
      <c r="L185" s="614" t="s">
        <v>438</v>
      </c>
      <c r="M185" s="289" t="s">
        <v>443</v>
      </c>
      <c r="N185" s="614" t="s">
        <v>439</v>
      </c>
      <c r="O185" s="614" t="s">
        <v>440</v>
      </c>
      <c r="P185" s="614" t="s">
        <v>438</v>
      </c>
      <c r="Q185" s="612">
        <v>9879</v>
      </c>
      <c r="R185" s="612">
        <v>72</v>
      </c>
      <c r="S185" s="612">
        <v>15</v>
      </c>
      <c r="T185" s="30" t="s">
        <v>510</v>
      </c>
      <c r="U185" s="32">
        <v>1</v>
      </c>
      <c r="V185" s="33">
        <v>1</v>
      </c>
      <c r="W185" s="33">
        <v>1</v>
      </c>
      <c r="X185" s="34">
        <f t="shared" si="161"/>
        <v>1</v>
      </c>
      <c r="Y185" s="35">
        <f t="shared" si="203"/>
        <v>1625</v>
      </c>
      <c r="Z185" s="230" t="str">
        <f t="shared" si="162"/>
        <v/>
      </c>
      <c r="AA185" s="33">
        <v>1</v>
      </c>
      <c r="AB185" s="36">
        <f>AA185/W185</f>
        <v>1</v>
      </c>
      <c r="AC185" s="222"/>
      <c r="AD185" s="223"/>
      <c r="AE185" s="33">
        <v>1</v>
      </c>
      <c r="AF185" s="36">
        <f>AE185/U185</f>
        <v>1</v>
      </c>
      <c r="AG185" s="33">
        <f>AE185</f>
        <v>1</v>
      </c>
      <c r="AH185" s="223"/>
      <c r="AI185" s="222"/>
      <c r="AJ185" s="222"/>
      <c r="AK185" s="222"/>
      <c r="AL185" s="223"/>
      <c r="AM185" s="31">
        <v>1624</v>
      </c>
      <c r="AN185" s="35">
        <v>1</v>
      </c>
      <c r="AO185" s="37">
        <f t="shared" si="206"/>
        <v>6.1538461538461541E-4</v>
      </c>
      <c r="AP185" s="35">
        <f t="shared" si="197"/>
        <v>1625</v>
      </c>
      <c r="AQ185" s="165">
        <v>2145</v>
      </c>
      <c r="AR185" s="36">
        <f t="shared" si="207"/>
        <v>0.75757575757575757</v>
      </c>
      <c r="AS185" s="210" t="str">
        <f t="shared" si="181"/>
        <v/>
      </c>
      <c r="AT185" s="210" t="str">
        <f t="shared" si="208"/>
        <v/>
      </c>
      <c r="AU185" s="230" t="str">
        <f t="shared" ref="AU185:AU194" si="212">IF(AS185="","",IF(AS185=0,"",AS185+AT185))</f>
        <v/>
      </c>
      <c r="AV185" s="230"/>
      <c r="AW185" s="223" t="str">
        <f t="shared" ref="AW185:AW194" si="213">IF(AS185="","",AV185/AS185)</f>
        <v/>
      </c>
      <c r="AX185" s="230"/>
      <c r="AY185" s="223" t="str">
        <f t="shared" si="209"/>
        <v/>
      </c>
      <c r="AZ185" s="230" t="str">
        <f t="shared" si="204"/>
        <v/>
      </c>
      <c r="BA185" s="223" t="str">
        <f t="shared" si="210"/>
        <v/>
      </c>
      <c r="BB185" s="230"/>
      <c r="BC185" s="223" t="str">
        <f t="shared" si="200"/>
        <v/>
      </c>
      <c r="BD185" s="222"/>
      <c r="BE185" s="223" t="str">
        <f t="shared" si="211"/>
        <v/>
      </c>
      <c r="BF185" s="222" t="str">
        <f t="shared" si="192"/>
        <v/>
      </c>
      <c r="BG185" s="223" t="str">
        <f t="shared" si="193"/>
        <v/>
      </c>
      <c r="BH185" s="230"/>
      <c r="BI185" s="223" t="str">
        <f t="shared" si="194"/>
        <v/>
      </c>
      <c r="BJ185" s="222"/>
      <c r="BK185" s="223" t="str">
        <f t="shared" si="185"/>
        <v/>
      </c>
      <c r="BL185" s="222" t="str">
        <f t="shared" si="195"/>
        <v/>
      </c>
      <c r="BM185" s="223" t="str">
        <f t="shared" si="196"/>
        <v/>
      </c>
      <c r="BN185" s="230"/>
      <c r="BO185" s="223" t="str">
        <f t="shared" si="205"/>
        <v/>
      </c>
      <c r="BP185" s="230"/>
      <c r="BQ185" s="223" t="str">
        <f t="shared" si="186"/>
        <v/>
      </c>
      <c r="BR185" s="230" t="str">
        <f t="shared" si="187"/>
        <v/>
      </c>
      <c r="BS185" s="223" t="str">
        <f t="shared" si="184"/>
        <v/>
      </c>
      <c r="BT185" s="33">
        <v>0</v>
      </c>
      <c r="BU185" s="223"/>
      <c r="BV185" s="222"/>
      <c r="BW185" s="223"/>
      <c r="BX185" s="244" t="str">
        <f t="shared" si="164"/>
        <v/>
      </c>
    </row>
    <row r="186" spans="1:76" x14ac:dyDescent="0.2">
      <c r="A186" s="10" t="s">
        <v>647</v>
      </c>
      <c r="B186" s="10" t="s">
        <v>648</v>
      </c>
      <c r="C186" s="10" t="s">
        <v>502</v>
      </c>
      <c r="D186" s="10" t="s">
        <v>509</v>
      </c>
      <c r="E186" s="10" t="s">
        <v>504</v>
      </c>
      <c r="F186" s="10" t="s">
        <v>505</v>
      </c>
      <c r="G186" s="12" t="s">
        <v>316</v>
      </c>
      <c r="H186" s="12" t="s">
        <v>1112</v>
      </c>
      <c r="I186" s="12" t="s">
        <v>934</v>
      </c>
      <c r="J186" s="10"/>
      <c r="K186" s="614"/>
      <c r="L186" s="804"/>
      <c r="M186" s="765"/>
      <c r="N186" s="614"/>
      <c r="O186" s="768"/>
      <c r="P186" s="614"/>
      <c r="Q186" s="293"/>
      <c r="R186" s="293"/>
      <c r="S186" s="293"/>
      <c r="T186" s="30" t="s">
        <v>510</v>
      </c>
      <c r="U186" s="32">
        <v>1</v>
      </c>
      <c r="V186" s="33">
        <v>1</v>
      </c>
      <c r="W186" s="33">
        <v>1</v>
      </c>
      <c r="X186" s="34">
        <f t="shared" si="161"/>
        <v>1</v>
      </c>
      <c r="Y186" s="35">
        <f t="shared" si="203"/>
        <v>9879</v>
      </c>
      <c r="Z186" s="230" t="str">
        <f t="shared" si="162"/>
        <v/>
      </c>
      <c r="AA186" s="33">
        <v>0</v>
      </c>
      <c r="AB186" s="222"/>
      <c r="AC186" s="222"/>
      <c r="AD186" s="36" t="s">
        <v>434</v>
      </c>
      <c r="AE186" s="33">
        <v>1</v>
      </c>
      <c r="AF186" s="36">
        <f>AE186/U186</f>
        <v>1</v>
      </c>
      <c r="AG186" s="33">
        <v>1</v>
      </c>
      <c r="AH186" s="223"/>
      <c r="AI186" s="222"/>
      <c r="AJ186" s="223"/>
      <c r="AK186" s="222"/>
      <c r="AL186" s="223"/>
      <c r="AM186" s="31">
        <v>9860</v>
      </c>
      <c r="AN186" s="35">
        <v>19</v>
      </c>
      <c r="AO186" s="37">
        <f t="shared" si="206"/>
        <v>1.9232715861929345E-3</v>
      </c>
      <c r="AP186" s="35">
        <f t="shared" si="197"/>
        <v>9879</v>
      </c>
      <c r="AQ186" s="35">
        <v>13374</v>
      </c>
      <c r="AR186" s="36">
        <f t="shared" si="207"/>
        <v>0.73867205024674742</v>
      </c>
      <c r="AS186" s="210" t="str">
        <f t="shared" si="181"/>
        <v/>
      </c>
      <c r="AT186" s="210" t="str">
        <f t="shared" si="208"/>
        <v/>
      </c>
      <c r="AU186" s="230" t="str">
        <f t="shared" si="212"/>
        <v/>
      </c>
      <c r="AV186" s="230"/>
      <c r="AW186" s="223" t="str">
        <f t="shared" si="213"/>
        <v/>
      </c>
      <c r="AX186" s="230"/>
      <c r="AY186" s="223" t="str">
        <f t="shared" si="209"/>
        <v/>
      </c>
      <c r="AZ186" s="230" t="str">
        <f t="shared" si="204"/>
        <v/>
      </c>
      <c r="BA186" s="223" t="str">
        <f t="shared" si="210"/>
        <v/>
      </c>
      <c r="BB186" s="230" t="s">
        <v>323</v>
      </c>
      <c r="BC186" s="223" t="str">
        <f t="shared" si="200"/>
        <v/>
      </c>
      <c r="BD186" s="222" t="s">
        <v>323</v>
      </c>
      <c r="BE186" s="223" t="str">
        <f t="shared" si="211"/>
        <v/>
      </c>
      <c r="BF186" s="222" t="str">
        <f t="shared" si="192"/>
        <v/>
      </c>
      <c r="BG186" s="223" t="str">
        <f t="shared" si="193"/>
        <v/>
      </c>
      <c r="BH186" s="230"/>
      <c r="BI186" s="223" t="str">
        <f t="shared" si="194"/>
        <v/>
      </c>
      <c r="BJ186" s="222"/>
      <c r="BK186" s="223" t="str">
        <f t="shared" si="185"/>
        <v/>
      </c>
      <c r="BL186" s="222" t="str">
        <f t="shared" si="195"/>
        <v/>
      </c>
      <c r="BM186" s="223" t="str">
        <f t="shared" si="196"/>
        <v/>
      </c>
      <c r="BN186" s="230"/>
      <c r="BO186" s="223" t="str">
        <f t="shared" si="205"/>
        <v/>
      </c>
      <c r="BP186" s="230"/>
      <c r="BQ186" s="223" t="str">
        <f t="shared" si="186"/>
        <v/>
      </c>
      <c r="BR186" s="230" t="str">
        <f t="shared" si="187"/>
        <v/>
      </c>
      <c r="BS186" s="223" t="str">
        <f t="shared" si="184"/>
        <v/>
      </c>
      <c r="BT186" s="33">
        <v>0</v>
      </c>
      <c r="BU186" s="223"/>
      <c r="BV186" s="222"/>
      <c r="BW186" s="223"/>
      <c r="BX186" s="244" t="str">
        <f t="shared" si="164"/>
        <v/>
      </c>
    </row>
    <row r="187" spans="1:76" s="469" customFormat="1" ht="13.5" thickBot="1" x14ac:dyDescent="0.25">
      <c r="A187" s="9" t="s">
        <v>647</v>
      </c>
      <c r="B187" s="9" t="s">
        <v>540</v>
      </c>
      <c r="C187" s="9" t="s">
        <v>543</v>
      </c>
      <c r="D187" s="9" t="s">
        <v>542</v>
      </c>
      <c r="E187" s="9" t="s">
        <v>504</v>
      </c>
      <c r="F187" s="9" t="s">
        <v>505</v>
      </c>
      <c r="G187" s="83" t="s">
        <v>316</v>
      </c>
      <c r="H187" s="9" t="s">
        <v>1112</v>
      </c>
      <c r="I187" s="83" t="s">
        <v>934</v>
      </c>
      <c r="J187" s="9"/>
      <c r="K187" s="615"/>
      <c r="L187" s="615"/>
      <c r="M187" s="616"/>
      <c r="N187" s="615"/>
      <c r="O187" s="615"/>
      <c r="P187" s="615"/>
      <c r="Q187" s="613"/>
      <c r="R187" s="613"/>
      <c r="S187" s="613"/>
      <c r="T187" s="64" t="s">
        <v>510</v>
      </c>
      <c r="U187" s="48">
        <v>1</v>
      </c>
      <c r="V187" s="49">
        <v>1</v>
      </c>
      <c r="W187" s="49">
        <v>1</v>
      </c>
      <c r="X187" s="50">
        <f t="shared" si="161"/>
        <v>1</v>
      </c>
      <c r="Y187" s="51">
        <f t="shared" si="203"/>
        <v>0</v>
      </c>
      <c r="Z187" s="611" t="str">
        <f t="shared" si="162"/>
        <v/>
      </c>
      <c r="AA187" s="224"/>
      <c r="AB187" s="225"/>
      <c r="AC187" s="224"/>
      <c r="AD187" s="225"/>
      <c r="AE187" s="224"/>
      <c r="AF187" s="225"/>
      <c r="AG187" s="224"/>
      <c r="AH187" s="225"/>
      <c r="AI187" s="49">
        <v>1</v>
      </c>
      <c r="AJ187" s="52">
        <f>AI187/W187</f>
        <v>1</v>
      </c>
      <c r="AK187" s="49">
        <v>1</v>
      </c>
      <c r="AL187" s="52">
        <f>AK187/U187</f>
        <v>1</v>
      </c>
      <c r="AM187" s="214"/>
      <c r="AN187" s="611"/>
      <c r="AO187" s="273"/>
      <c r="AP187" s="611"/>
      <c r="AQ187" s="607">
        <v>13374</v>
      </c>
      <c r="AR187" s="608">
        <f t="shared" si="207"/>
        <v>0</v>
      </c>
      <c r="AS187" s="214" t="str">
        <f t="shared" si="181"/>
        <v/>
      </c>
      <c r="AT187" s="214" t="str">
        <f t="shared" si="208"/>
        <v/>
      </c>
      <c r="AU187" s="611" t="str">
        <f t="shared" si="212"/>
        <v/>
      </c>
      <c r="AV187" s="611"/>
      <c r="AW187" s="225" t="str">
        <f t="shared" si="213"/>
        <v/>
      </c>
      <c r="AX187" s="611"/>
      <c r="AY187" s="225" t="str">
        <f t="shared" si="209"/>
        <v/>
      </c>
      <c r="AZ187" s="611" t="str">
        <f t="shared" si="204"/>
        <v/>
      </c>
      <c r="BA187" s="225" t="str">
        <f t="shared" si="210"/>
        <v/>
      </c>
      <c r="BB187" s="611"/>
      <c r="BC187" s="225" t="str">
        <f t="shared" si="200"/>
        <v/>
      </c>
      <c r="BD187" s="224"/>
      <c r="BE187" s="225" t="str">
        <f t="shared" si="211"/>
        <v/>
      </c>
      <c r="BF187" s="224" t="str">
        <f t="shared" si="192"/>
        <v/>
      </c>
      <c r="BG187" s="225" t="str">
        <f t="shared" si="193"/>
        <v/>
      </c>
      <c r="BH187" s="611"/>
      <c r="BI187" s="225" t="str">
        <f t="shared" si="194"/>
        <v/>
      </c>
      <c r="BJ187" s="224"/>
      <c r="BK187" s="225" t="str">
        <f t="shared" si="185"/>
        <v/>
      </c>
      <c r="BL187" s="224" t="str">
        <f t="shared" si="195"/>
        <v/>
      </c>
      <c r="BM187" s="225" t="str">
        <f t="shared" si="196"/>
        <v/>
      </c>
      <c r="BN187" s="611"/>
      <c r="BO187" s="225" t="str">
        <f t="shared" si="205"/>
        <v/>
      </c>
      <c r="BP187" s="611"/>
      <c r="BQ187" s="225" t="str">
        <f t="shared" si="186"/>
        <v/>
      </c>
      <c r="BR187" s="611" t="str">
        <f t="shared" si="187"/>
        <v/>
      </c>
      <c r="BS187" s="225" t="str">
        <f t="shared" ref="BS187:BS218" si="214">IF(AZ187="","",BR187/AZ187)</f>
        <v/>
      </c>
      <c r="BT187" s="49">
        <v>0</v>
      </c>
      <c r="BU187" s="225"/>
      <c r="BV187" s="224"/>
      <c r="BW187" s="225"/>
      <c r="BX187" s="257" t="str">
        <f t="shared" si="164"/>
        <v/>
      </c>
    </row>
    <row r="188" spans="1:76" x14ac:dyDescent="0.2">
      <c r="A188" s="12" t="s">
        <v>652</v>
      </c>
      <c r="B188" s="12" t="s">
        <v>653</v>
      </c>
      <c r="C188" s="12" t="s">
        <v>654</v>
      </c>
      <c r="D188" s="12" t="s">
        <v>527</v>
      </c>
      <c r="E188" s="12" t="s">
        <v>504</v>
      </c>
      <c r="F188" s="12" t="s">
        <v>519</v>
      </c>
      <c r="G188" s="12" t="s">
        <v>321</v>
      </c>
      <c r="H188" s="12" t="s">
        <v>1110</v>
      </c>
      <c r="I188" s="12" t="s">
        <v>935</v>
      </c>
      <c r="J188" s="12" t="s">
        <v>936</v>
      </c>
      <c r="K188" s="296"/>
      <c r="L188" s="750"/>
      <c r="M188" s="297"/>
      <c r="N188" s="296"/>
      <c r="O188" s="296"/>
      <c r="P188" s="296"/>
      <c r="Q188" s="272"/>
      <c r="R188" s="272"/>
      <c r="S188" s="272"/>
      <c r="T188" s="13" t="s">
        <v>386</v>
      </c>
      <c r="U188" s="41">
        <v>6</v>
      </c>
      <c r="V188" s="42"/>
      <c r="W188" s="42">
        <v>26</v>
      </c>
      <c r="X188" s="43">
        <f t="shared" si="161"/>
        <v>4.333333333333333</v>
      </c>
      <c r="Y188" s="44">
        <f t="shared" si="203"/>
        <v>8311</v>
      </c>
      <c r="Z188" s="44">
        <f t="shared" si="162"/>
        <v>3330.5</v>
      </c>
      <c r="AA188" s="42">
        <v>3</v>
      </c>
      <c r="AB188" s="45">
        <f>AA188/W188</f>
        <v>0.11538461538461539</v>
      </c>
      <c r="AC188" s="228"/>
      <c r="AD188" s="229"/>
      <c r="AE188" s="42">
        <v>2</v>
      </c>
      <c r="AF188" s="45">
        <f>AE188/U188</f>
        <v>0.33333333333333331</v>
      </c>
      <c r="AG188" s="42">
        <f>AE188</f>
        <v>2</v>
      </c>
      <c r="AH188" s="229"/>
      <c r="AI188" s="228"/>
      <c r="AJ188" s="228"/>
      <c r="AK188" s="228"/>
      <c r="AL188" s="229"/>
      <c r="AM188" s="40">
        <v>49822</v>
      </c>
      <c r="AN188" s="44">
        <v>44</v>
      </c>
      <c r="AO188" s="63">
        <f t="shared" ref="AO188:AO199" si="215">AN188/AP188</f>
        <v>8.8236473749649059E-4</v>
      </c>
      <c r="AP188" s="44">
        <f t="shared" ref="AP188:AP199" si="216">AM188+AN188</f>
        <v>49866</v>
      </c>
      <c r="AQ188" s="776">
        <v>74163</v>
      </c>
      <c r="AR188" s="45">
        <f t="shared" si="207"/>
        <v>0.67238380324420532</v>
      </c>
      <c r="AS188" s="40">
        <f t="shared" si="181"/>
        <v>49822</v>
      </c>
      <c r="AT188" s="40">
        <f t="shared" si="208"/>
        <v>44</v>
      </c>
      <c r="AU188" s="44">
        <f t="shared" si="212"/>
        <v>49866</v>
      </c>
      <c r="AV188" s="44">
        <v>19934</v>
      </c>
      <c r="AW188" s="45">
        <f t="shared" si="213"/>
        <v>0.40010437156276346</v>
      </c>
      <c r="AX188" s="44">
        <v>49</v>
      </c>
      <c r="AY188" s="270">
        <f t="shared" si="209"/>
        <v>1.1136363636363635</v>
      </c>
      <c r="AZ188" s="44">
        <f t="shared" si="204"/>
        <v>19983</v>
      </c>
      <c r="BA188" s="45">
        <f t="shared" si="210"/>
        <v>0.40073396703164482</v>
      </c>
      <c r="BB188" s="44">
        <v>300</v>
      </c>
      <c r="BC188" s="45">
        <f t="shared" si="200"/>
        <v>1.5049663890839771E-2</v>
      </c>
      <c r="BD188" s="42">
        <v>14</v>
      </c>
      <c r="BE188" s="45">
        <f t="shared" si="211"/>
        <v>0.2857142857142857</v>
      </c>
      <c r="BF188" s="42">
        <f t="shared" si="192"/>
        <v>314</v>
      </c>
      <c r="BG188" s="45">
        <f t="shared" si="193"/>
        <v>1.5713356352899964E-2</v>
      </c>
      <c r="BH188" s="44">
        <v>203</v>
      </c>
      <c r="BI188" s="45">
        <f t="shared" si="194"/>
        <v>0.67666666666666664</v>
      </c>
      <c r="BJ188" s="42">
        <v>9</v>
      </c>
      <c r="BK188" s="45">
        <f t="shared" ref="BK188:BK210" si="217">IF(BD188="","",IF(BD188=0,"",BJ188/BD188))</f>
        <v>0.6428571428571429</v>
      </c>
      <c r="BL188" s="42">
        <f t="shared" si="195"/>
        <v>212</v>
      </c>
      <c r="BM188" s="45">
        <f t="shared" si="196"/>
        <v>0.67515923566878977</v>
      </c>
      <c r="BN188" s="44">
        <v>189</v>
      </c>
      <c r="BO188" s="45">
        <f t="shared" si="205"/>
        <v>9.4580393334334177E-3</v>
      </c>
      <c r="BP188" s="44">
        <v>549</v>
      </c>
      <c r="BQ188" s="45">
        <f t="shared" si="186"/>
        <v>2.7473352349497073E-2</v>
      </c>
      <c r="BR188" s="44">
        <f t="shared" si="187"/>
        <v>738</v>
      </c>
      <c r="BS188" s="45">
        <f t="shared" si="214"/>
        <v>3.6931391682930491E-2</v>
      </c>
      <c r="BT188" s="42">
        <v>4</v>
      </c>
      <c r="BU188" s="45">
        <f>BT188/W188</f>
        <v>0.15384615384615385</v>
      </c>
      <c r="BV188" s="42">
        <v>2</v>
      </c>
      <c r="BW188" s="45">
        <f>BV188/U188</f>
        <v>0.33333333333333331</v>
      </c>
      <c r="BX188" s="259" t="str">
        <f t="shared" si="164"/>
        <v/>
      </c>
    </row>
    <row r="189" spans="1:76" x14ac:dyDescent="0.2">
      <c r="A189" s="10" t="s">
        <v>652</v>
      </c>
      <c r="B189" s="10" t="s">
        <v>653</v>
      </c>
      <c r="C189" s="10" t="s">
        <v>655</v>
      </c>
      <c r="D189" s="10" t="s">
        <v>527</v>
      </c>
      <c r="E189" s="10" t="s">
        <v>504</v>
      </c>
      <c r="F189" s="10" t="s">
        <v>519</v>
      </c>
      <c r="G189" s="10" t="s">
        <v>321</v>
      </c>
      <c r="H189" s="10" t="s">
        <v>1110</v>
      </c>
      <c r="I189" s="10" t="s">
        <v>935</v>
      </c>
      <c r="J189" s="10" t="s">
        <v>936</v>
      </c>
      <c r="K189" s="614" t="s">
        <v>449</v>
      </c>
      <c r="L189" s="614" t="s">
        <v>461</v>
      </c>
      <c r="M189" s="289" t="s">
        <v>792</v>
      </c>
      <c r="N189" s="614" t="s">
        <v>451</v>
      </c>
      <c r="O189" s="614" t="s">
        <v>438</v>
      </c>
      <c r="P189" s="614" t="s">
        <v>793</v>
      </c>
      <c r="Q189" s="612">
        <v>97259</v>
      </c>
      <c r="R189" s="612">
        <v>1185</v>
      </c>
      <c r="S189" s="612">
        <v>129</v>
      </c>
      <c r="T189" s="11" t="s">
        <v>386</v>
      </c>
      <c r="U189" s="32">
        <v>6</v>
      </c>
      <c r="V189" s="33"/>
      <c r="W189" s="33">
        <v>23</v>
      </c>
      <c r="X189" s="34">
        <f t="shared" si="161"/>
        <v>3.8333333333333335</v>
      </c>
      <c r="Y189" s="35">
        <f t="shared" si="203"/>
        <v>7898.833333333333</v>
      </c>
      <c r="Z189" s="35">
        <f t="shared" si="162"/>
        <v>2882.1666666666665</v>
      </c>
      <c r="AA189" s="33">
        <v>5</v>
      </c>
      <c r="AB189" s="36">
        <f>AA189/W189</f>
        <v>0.21739130434782608</v>
      </c>
      <c r="AC189" s="222"/>
      <c r="AD189" s="223"/>
      <c r="AE189" s="33">
        <v>4</v>
      </c>
      <c r="AF189" s="36">
        <f>AE189/U189</f>
        <v>0.66666666666666663</v>
      </c>
      <c r="AG189" s="33">
        <f>AE189</f>
        <v>4</v>
      </c>
      <c r="AH189" s="223"/>
      <c r="AI189" s="222"/>
      <c r="AJ189" s="222"/>
      <c r="AK189" s="222"/>
      <c r="AL189" s="223"/>
      <c r="AM189" s="31">
        <v>47324</v>
      </c>
      <c r="AN189" s="35">
        <v>69</v>
      </c>
      <c r="AO189" s="37">
        <f t="shared" si="215"/>
        <v>1.455911210516321E-3</v>
      </c>
      <c r="AP189" s="35">
        <f t="shared" si="216"/>
        <v>47393</v>
      </c>
      <c r="AQ189" s="165">
        <v>67449</v>
      </c>
      <c r="AR189" s="36">
        <f t="shared" si="207"/>
        <v>0.70264940918323471</v>
      </c>
      <c r="AS189" s="31">
        <f t="shared" si="181"/>
        <v>47324</v>
      </c>
      <c r="AT189" s="31">
        <f t="shared" si="208"/>
        <v>69</v>
      </c>
      <c r="AU189" s="35">
        <f t="shared" si="212"/>
        <v>47393</v>
      </c>
      <c r="AV189" s="35">
        <v>17229</v>
      </c>
      <c r="AW189" s="36">
        <f t="shared" si="213"/>
        <v>0.36406474516101767</v>
      </c>
      <c r="AX189" s="35">
        <v>64</v>
      </c>
      <c r="AY189" s="36">
        <f t="shared" si="209"/>
        <v>0.92753623188405798</v>
      </c>
      <c r="AZ189" s="35">
        <f t="shared" si="204"/>
        <v>17293</v>
      </c>
      <c r="BA189" s="36">
        <f t="shared" si="210"/>
        <v>0.36488510961534404</v>
      </c>
      <c r="BB189" s="35">
        <v>199</v>
      </c>
      <c r="BC189" s="36">
        <f t="shared" si="200"/>
        <v>1.1550293110453306E-2</v>
      </c>
      <c r="BD189" s="33">
        <v>8</v>
      </c>
      <c r="BE189" s="36">
        <f t="shared" si="211"/>
        <v>0.125</v>
      </c>
      <c r="BF189" s="33">
        <f t="shared" si="192"/>
        <v>207</v>
      </c>
      <c r="BG189" s="36">
        <f t="shared" si="193"/>
        <v>1.197016133695715E-2</v>
      </c>
      <c r="BH189" s="35">
        <v>132</v>
      </c>
      <c r="BI189" s="36">
        <f t="shared" si="194"/>
        <v>0.66331658291457285</v>
      </c>
      <c r="BJ189" s="33">
        <v>4</v>
      </c>
      <c r="BK189" s="36">
        <f t="shared" si="217"/>
        <v>0.5</v>
      </c>
      <c r="BL189" s="33">
        <f t="shared" si="195"/>
        <v>136</v>
      </c>
      <c r="BM189" s="36">
        <f t="shared" si="196"/>
        <v>0.65700483091787443</v>
      </c>
      <c r="BN189" s="35">
        <v>166</v>
      </c>
      <c r="BO189" s="36">
        <f t="shared" si="205"/>
        <v>9.5992598161105652E-3</v>
      </c>
      <c r="BP189" s="35">
        <v>261</v>
      </c>
      <c r="BQ189" s="36">
        <f t="shared" ref="BQ189:BQ220" si="218">IF(AZ189="","",BP189/AZ189)</f>
        <v>1.509281212051119E-2</v>
      </c>
      <c r="BR189" s="35">
        <f t="shared" ref="BR189:BR220" si="219">IF(BN189="",IF(BP189="","",BP189),IF(BP189="",BN189,BN189+BP189))</f>
        <v>427</v>
      </c>
      <c r="BS189" s="36">
        <f t="shared" si="214"/>
        <v>2.4692071936621755E-2</v>
      </c>
      <c r="BT189" s="33">
        <v>5</v>
      </c>
      <c r="BU189" s="36">
        <f>BT189/W189</f>
        <v>0.21739130434782608</v>
      </c>
      <c r="BV189" s="33">
        <v>1</v>
      </c>
      <c r="BW189" s="36">
        <f>BV189/U189</f>
        <v>0.16666666666666666</v>
      </c>
      <c r="BX189" s="244" t="str">
        <f t="shared" si="164"/>
        <v/>
      </c>
    </row>
    <row r="190" spans="1:76" s="469" customFormat="1" ht="13.5" thickBot="1" x14ac:dyDescent="0.25">
      <c r="A190" s="9" t="s">
        <v>652</v>
      </c>
      <c r="B190" s="9" t="s">
        <v>653</v>
      </c>
      <c r="C190" s="9" t="s">
        <v>502</v>
      </c>
      <c r="D190" s="9" t="s">
        <v>509</v>
      </c>
      <c r="E190" s="9" t="s">
        <v>504</v>
      </c>
      <c r="F190" s="9" t="s">
        <v>519</v>
      </c>
      <c r="G190" s="9" t="s">
        <v>321</v>
      </c>
      <c r="H190" s="9" t="s">
        <v>1110</v>
      </c>
      <c r="I190" s="9" t="s">
        <v>935</v>
      </c>
      <c r="J190" s="9" t="s">
        <v>936</v>
      </c>
      <c r="K190" s="615"/>
      <c r="L190" s="755"/>
      <c r="M190" s="807"/>
      <c r="N190" s="615"/>
      <c r="O190" s="615"/>
      <c r="P190" s="615"/>
      <c r="Q190" s="772"/>
      <c r="R190" s="772"/>
      <c r="S190" s="772"/>
      <c r="T190" s="64" t="s">
        <v>386</v>
      </c>
      <c r="U190" s="48">
        <v>1</v>
      </c>
      <c r="V190" s="49"/>
      <c r="W190" s="49">
        <v>8</v>
      </c>
      <c r="X190" s="50">
        <f t="shared" si="161"/>
        <v>8</v>
      </c>
      <c r="Y190" s="51">
        <f t="shared" si="203"/>
        <v>97259</v>
      </c>
      <c r="Z190" s="51">
        <f t="shared" si="162"/>
        <v>37276</v>
      </c>
      <c r="AA190" s="49">
        <v>2</v>
      </c>
      <c r="AB190" s="52">
        <f>AA190/W190</f>
        <v>0.25</v>
      </c>
      <c r="AC190" s="49">
        <v>6</v>
      </c>
      <c r="AD190" s="52" t="s">
        <v>434</v>
      </c>
      <c r="AE190" s="49">
        <v>1</v>
      </c>
      <c r="AF190" s="52">
        <f>AE190/U190</f>
        <v>1</v>
      </c>
      <c r="AG190" s="49">
        <v>1</v>
      </c>
      <c r="AH190" s="225"/>
      <c r="AI190" s="224"/>
      <c r="AJ190" s="225"/>
      <c r="AK190" s="224"/>
      <c r="AL190" s="225"/>
      <c r="AM190" s="47">
        <v>97146</v>
      </c>
      <c r="AN190" s="51">
        <v>113</v>
      </c>
      <c r="AO190" s="53">
        <f t="shared" si="215"/>
        <v>1.1618462044643684E-3</v>
      </c>
      <c r="AP190" s="51">
        <f t="shared" si="216"/>
        <v>97259</v>
      </c>
      <c r="AQ190" s="866">
        <v>141612</v>
      </c>
      <c r="AR190" s="52">
        <f t="shared" si="207"/>
        <v>0.68679914131570774</v>
      </c>
      <c r="AS190" s="47">
        <f t="shared" si="181"/>
        <v>97146</v>
      </c>
      <c r="AT190" s="47">
        <f t="shared" si="208"/>
        <v>113</v>
      </c>
      <c r="AU190" s="51">
        <f t="shared" si="212"/>
        <v>97259</v>
      </c>
      <c r="AV190" s="51">
        <v>37163</v>
      </c>
      <c r="AW190" s="52">
        <f t="shared" si="213"/>
        <v>0.38254791756737283</v>
      </c>
      <c r="AX190" s="51">
        <v>113</v>
      </c>
      <c r="AY190" s="52">
        <f t="shared" si="209"/>
        <v>1</v>
      </c>
      <c r="AZ190" s="51">
        <f t="shared" si="204"/>
        <v>37276</v>
      </c>
      <c r="BA190" s="52">
        <f t="shared" si="210"/>
        <v>0.38326530192578578</v>
      </c>
      <c r="BB190" s="51">
        <v>499</v>
      </c>
      <c r="BC190" s="52">
        <f t="shared" si="200"/>
        <v>1.3427333638296155E-2</v>
      </c>
      <c r="BD190" s="49">
        <v>24</v>
      </c>
      <c r="BE190" s="52">
        <f t="shared" si="211"/>
        <v>0.21238938053097345</v>
      </c>
      <c r="BF190" s="49">
        <f t="shared" si="192"/>
        <v>523</v>
      </c>
      <c r="BG190" s="52">
        <f t="shared" si="193"/>
        <v>1.4030475372894088E-2</v>
      </c>
      <c r="BH190" s="51">
        <v>335</v>
      </c>
      <c r="BI190" s="52">
        <f t="shared" si="194"/>
        <v>0.67134268537074149</v>
      </c>
      <c r="BJ190" s="49">
        <v>13</v>
      </c>
      <c r="BK190" s="52">
        <f t="shared" si="217"/>
        <v>0.54166666666666663</v>
      </c>
      <c r="BL190" s="49">
        <f t="shared" si="195"/>
        <v>348</v>
      </c>
      <c r="BM190" s="52">
        <f t="shared" si="196"/>
        <v>0.66539196940726575</v>
      </c>
      <c r="BN190" s="51">
        <v>128</v>
      </c>
      <c r="BO190" s="52">
        <f t="shared" si="205"/>
        <v>3.4338448331366028E-3</v>
      </c>
      <c r="BP190" s="51">
        <v>1066</v>
      </c>
      <c r="BQ190" s="52">
        <f t="shared" si="218"/>
        <v>2.8597489000965769E-2</v>
      </c>
      <c r="BR190" s="51">
        <f t="shared" si="219"/>
        <v>1194</v>
      </c>
      <c r="BS190" s="52">
        <f t="shared" si="214"/>
        <v>3.2031333834102373E-2</v>
      </c>
      <c r="BT190" s="49">
        <v>1</v>
      </c>
      <c r="BU190" s="52">
        <f>BT190/W190</f>
        <v>0.125</v>
      </c>
      <c r="BV190" s="49">
        <v>1</v>
      </c>
      <c r="BW190" s="52">
        <f>BV190/U190</f>
        <v>1</v>
      </c>
      <c r="BX190" s="257" t="str">
        <f t="shared" si="164"/>
        <v/>
      </c>
    </row>
    <row r="191" spans="1:76" x14ac:dyDescent="0.2">
      <c r="A191" s="148" t="s">
        <v>656</v>
      </c>
      <c r="B191" s="148" t="s">
        <v>658</v>
      </c>
      <c r="C191" s="148" t="s">
        <v>659</v>
      </c>
      <c r="D191" s="148" t="s">
        <v>507</v>
      </c>
      <c r="E191" s="148" t="s">
        <v>504</v>
      </c>
      <c r="F191" s="148" t="s">
        <v>519</v>
      </c>
      <c r="G191" s="148" t="s">
        <v>319</v>
      </c>
      <c r="H191" s="12" t="s">
        <v>1109</v>
      </c>
      <c r="I191" s="148" t="s">
        <v>934</v>
      </c>
      <c r="J191" s="148"/>
      <c r="K191" s="311"/>
      <c r="L191" s="311"/>
      <c r="M191" s="312"/>
      <c r="N191" s="311"/>
      <c r="O191" s="311"/>
      <c r="P191" s="311"/>
      <c r="Q191" s="313"/>
      <c r="R191" s="313"/>
      <c r="S191" s="313"/>
      <c r="T191" s="819" t="s">
        <v>510</v>
      </c>
      <c r="U191" s="149">
        <v>1</v>
      </c>
      <c r="V191" s="149">
        <v>1</v>
      </c>
      <c r="W191" s="149">
        <v>1</v>
      </c>
      <c r="X191" s="151">
        <f t="shared" si="161"/>
        <v>1</v>
      </c>
      <c r="Y191" s="152">
        <f t="shared" si="203"/>
        <v>1942</v>
      </c>
      <c r="Z191" s="239" t="str">
        <f t="shared" si="162"/>
        <v/>
      </c>
      <c r="AA191" s="240"/>
      <c r="AB191" s="241"/>
      <c r="AC191" s="240"/>
      <c r="AD191" s="241"/>
      <c r="AE191" s="240"/>
      <c r="AF191" s="241"/>
      <c r="AG191" s="240"/>
      <c r="AH191" s="241"/>
      <c r="AI191" s="228"/>
      <c r="AJ191" s="228"/>
      <c r="AK191" s="228"/>
      <c r="AL191" s="92"/>
      <c r="AM191" s="66">
        <v>1937</v>
      </c>
      <c r="AN191" s="152">
        <v>5</v>
      </c>
      <c r="AO191" s="153">
        <f t="shared" si="215"/>
        <v>2.5746652935118436E-3</v>
      </c>
      <c r="AP191" s="152">
        <f t="shared" si="216"/>
        <v>1942</v>
      </c>
      <c r="AQ191" s="239"/>
      <c r="AR191" s="241"/>
      <c r="AS191" s="216" t="str">
        <f t="shared" si="181"/>
        <v/>
      </c>
      <c r="AT191" s="216" t="str">
        <f t="shared" si="208"/>
        <v/>
      </c>
      <c r="AU191" s="239" t="str">
        <f t="shared" si="212"/>
        <v/>
      </c>
      <c r="AV191" s="239"/>
      <c r="AW191" s="241" t="str">
        <f t="shared" si="213"/>
        <v/>
      </c>
      <c r="AX191" s="239"/>
      <c r="AY191" s="241" t="str">
        <f t="shared" si="209"/>
        <v/>
      </c>
      <c r="AZ191" s="239" t="str">
        <f t="shared" si="204"/>
        <v/>
      </c>
      <c r="BA191" s="241" t="str">
        <f t="shared" si="210"/>
        <v/>
      </c>
      <c r="BB191" s="239" t="s">
        <v>323</v>
      </c>
      <c r="BC191" s="241" t="str">
        <f t="shared" si="200"/>
        <v/>
      </c>
      <c r="BD191" s="240" t="s">
        <v>323</v>
      </c>
      <c r="BE191" s="241" t="str">
        <f t="shared" si="211"/>
        <v/>
      </c>
      <c r="BF191" s="240" t="str">
        <f t="shared" ref="BF191:BF223" si="220">IF(BB191="","",BB191+BD191)</f>
        <v/>
      </c>
      <c r="BG191" s="241" t="str">
        <f t="shared" ref="BG191:BG222" si="221">IF(AZ191="","",BF191/AZ191)</f>
        <v/>
      </c>
      <c r="BH191" s="239"/>
      <c r="BI191" s="241" t="str">
        <f t="shared" ref="BI191:BI206" si="222">IF(BB191="","",IF(BB191=0,"",BH191/BB191))</f>
        <v/>
      </c>
      <c r="BJ191" s="240"/>
      <c r="BK191" s="241" t="str">
        <f t="shared" si="217"/>
        <v/>
      </c>
      <c r="BL191" s="240" t="str">
        <f t="shared" ref="BL191:BL223" si="223">IF(BH191="","",BH191+BJ191)</f>
        <v/>
      </c>
      <c r="BM191" s="241" t="str">
        <f t="shared" ref="BM191:BM206" si="224">IF(BF191="","",IF(BF191=0,"",BL191/BF191))</f>
        <v/>
      </c>
      <c r="BN191" s="239"/>
      <c r="BO191" s="241" t="str">
        <f t="shared" si="205"/>
        <v/>
      </c>
      <c r="BP191" s="239"/>
      <c r="BQ191" s="241" t="str">
        <f t="shared" si="218"/>
        <v/>
      </c>
      <c r="BR191" s="239" t="str">
        <f t="shared" si="219"/>
        <v/>
      </c>
      <c r="BS191" s="241" t="str">
        <f t="shared" si="214"/>
        <v/>
      </c>
      <c r="BT191" s="150">
        <v>0</v>
      </c>
      <c r="BU191" s="229"/>
      <c r="BV191" s="228"/>
      <c r="BW191" s="229"/>
      <c r="BX191" s="262" t="str">
        <f t="shared" si="164"/>
        <v/>
      </c>
    </row>
    <row r="192" spans="1:76" x14ac:dyDescent="0.2">
      <c r="A192" s="77" t="s">
        <v>656</v>
      </c>
      <c r="B192" s="77" t="s">
        <v>658</v>
      </c>
      <c r="C192" s="77" t="s">
        <v>660</v>
      </c>
      <c r="D192" s="77" t="s">
        <v>507</v>
      </c>
      <c r="E192" s="77" t="s">
        <v>504</v>
      </c>
      <c r="F192" s="77" t="s">
        <v>519</v>
      </c>
      <c r="G192" s="77" t="s">
        <v>319</v>
      </c>
      <c r="H192" s="12" t="s">
        <v>1109</v>
      </c>
      <c r="I192" s="77" t="s">
        <v>934</v>
      </c>
      <c r="J192" s="77"/>
      <c r="K192" s="299"/>
      <c r="L192" s="299"/>
      <c r="M192" s="300"/>
      <c r="N192" s="299"/>
      <c r="O192" s="299"/>
      <c r="P192" s="299"/>
      <c r="Q192" s="301"/>
      <c r="R192" s="301"/>
      <c r="S192" s="301"/>
      <c r="T192" s="78" t="s">
        <v>510</v>
      </c>
      <c r="U192" s="71">
        <v>1</v>
      </c>
      <c r="V192" s="71">
        <v>1</v>
      </c>
      <c r="W192" s="71">
        <v>1</v>
      </c>
      <c r="X192" s="80">
        <f t="shared" si="161"/>
        <v>1</v>
      </c>
      <c r="Y192" s="81">
        <f t="shared" si="203"/>
        <v>1655</v>
      </c>
      <c r="Z192" s="232" t="str">
        <f t="shared" si="162"/>
        <v/>
      </c>
      <c r="AA192" s="233"/>
      <c r="AB192" s="234"/>
      <c r="AC192" s="233"/>
      <c r="AD192" s="234"/>
      <c r="AE192" s="233"/>
      <c r="AF192" s="234"/>
      <c r="AG192" s="233"/>
      <c r="AH192" s="234"/>
      <c r="AI192" s="76">
        <v>1</v>
      </c>
      <c r="AJ192" s="67">
        <f>AI192/W192</f>
        <v>1</v>
      </c>
      <c r="AK192" s="76">
        <v>1</v>
      </c>
      <c r="AL192" s="67">
        <f>AK192/U192</f>
        <v>1</v>
      </c>
      <c r="AM192" s="79">
        <v>1655</v>
      </c>
      <c r="AN192" s="81">
        <v>0</v>
      </c>
      <c r="AO192" s="82">
        <f t="shared" si="215"/>
        <v>0</v>
      </c>
      <c r="AP192" s="81">
        <f t="shared" si="216"/>
        <v>1655</v>
      </c>
      <c r="AQ192" s="232"/>
      <c r="AR192" s="234"/>
      <c r="AS192" s="215" t="str">
        <f t="shared" si="181"/>
        <v/>
      </c>
      <c r="AT192" s="215" t="str">
        <f t="shared" si="208"/>
        <v/>
      </c>
      <c r="AU192" s="232" t="str">
        <f t="shared" si="212"/>
        <v/>
      </c>
      <c r="AV192" s="232"/>
      <c r="AW192" s="234" t="str">
        <f t="shared" si="213"/>
        <v/>
      </c>
      <c r="AX192" s="232"/>
      <c r="AY192" s="234" t="str">
        <f t="shared" si="209"/>
        <v/>
      </c>
      <c r="AZ192" s="232" t="str">
        <f t="shared" si="204"/>
        <v/>
      </c>
      <c r="BA192" s="234" t="str">
        <f t="shared" si="210"/>
        <v/>
      </c>
      <c r="BB192" s="232" t="s">
        <v>323</v>
      </c>
      <c r="BC192" s="234" t="str">
        <f t="shared" si="200"/>
        <v/>
      </c>
      <c r="BD192" s="233" t="s">
        <v>323</v>
      </c>
      <c r="BE192" s="234" t="str">
        <f t="shared" si="211"/>
        <v/>
      </c>
      <c r="BF192" s="233" t="str">
        <f t="shared" si="220"/>
        <v/>
      </c>
      <c r="BG192" s="234" t="str">
        <f t="shared" si="221"/>
        <v/>
      </c>
      <c r="BH192" s="232"/>
      <c r="BI192" s="234" t="str">
        <f t="shared" si="222"/>
        <v/>
      </c>
      <c r="BJ192" s="233"/>
      <c r="BK192" s="234" t="str">
        <f t="shared" si="217"/>
        <v/>
      </c>
      <c r="BL192" s="233" t="str">
        <f t="shared" si="223"/>
        <v/>
      </c>
      <c r="BM192" s="234" t="str">
        <f t="shared" si="224"/>
        <v/>
      </c>
      <c r="BN192" s="232"/>
      <c r="BO192" s="234" t="str">
        <f t="shared" si="205"/>
        <v/>
      </c>
      <c r="BP192" s="232"/>
      <c r="BQ192" s="234" t="str">
        <f t="shared" si="218"/>
        <v/>
      </c>
      <c r="BR192" s="232" t="str">
        <f t="shared" si="219"/>
        <v/>
      </c>
      <c r="BS192" s="234" t="str">
        <f t="shared" si="214"/>
        <v/>
      </c>
      <c r="BT192" s="76">
        <v>0</v>
      </c>
      <c r="BU192" s="223"/>
      <c r="BV192" s="222"/>
      <c r="BW192" s="223"/>
      <c r="BX192" s="260" t="str">
        <f t="shared" si="164"/>
        <v/>
      </c>
    </row>
    <row r="193" spans="1:76" x14ac:dyDescent="0.2">
      <c r="A193" s="77" t="s">
        <v>656</v>
      </c>
      <c r="B193" s="77" t="s">
        <v>658</v>
      </c>
      <c r="C193" s="77" t="s">
        <v>661</v>
      </c>
      <c r="D193" s="77" t="s">
        <v>507</v>
      </c>
      <c r="E193" s="77" t="s">
        <v>504</v>
      </c>
      <c r="F193" s="77" t="s">
        <v>519</v>
      </c>
      <c r="G193" s="77" t="s">
        <v>319</v>
      </c>
      <c r="H193" s="12" t="s">
        <v>1109</v>
      </c>
      <c r="I193" s="77" t="s">
        <v>934</v>
      </c>
      <c r="J193" s="77"/>
      <c r="K193" s="299"/>
      <c r="L193" s="299"/>
      <c r="M193" s="300"/>
      <c r="N193" s="299"/>
      <c r="O193" s="299"/>
      <c r="P193" s="299"/>
      <c r="Q193" s="301"/>
      <c r="R193" s="301"/>
      <c r="S193" s="301"/>
      <c r="T193" s="78" t="s">
        <v>510</v>
      </c>
      <c r="U193" s="71">
        <v>1</v>
      </c>
      <c r="V193" s="71">
        <v>1</v>
      </c>
      <c r="W193" s="71">
        <v>1</v>
      </c>
      <c r="X193" s="80">
        <f t="shared" si="161"/>
        <v>1</v>
      </c>
      <c r="Y193" s="81">
        <f t="shared" si="203"/>
        <v>2275</v>
      </c>
      <c r="Z193" s="232" t="str">
        <f t="shared" si="162"/>
        <v/>
      </c>
      <c r="AA193" s="233"/>
      <c r="AB193" s="234"/>
      <c r="AC193" s="233"/>
      <c r="AD193" s="234"/>
      <c r="AE193" s="233"/>
      <c r="AF193" s="234"/>
      <c r="AG193" s="233"/>
      <c r="AH193" s="234"/>
      <c r="AI193" s="222"/>
      <c r="AJ193" s="222"/>
      <c r="AK193" s="222"/>
      <c r="AL193" s="67"/>
      <c r="AM193" s="79">
        <v>2264</v>
      </c>
      <c r="AN193" s="81">
        <v>11</v>
      </c>
      <c r="AO193" s="82">
        <f t="shared" si="215"/>
        <v>4.8351648351648352E-3</v>
      </c>
      <c r="AP193" s="81">
        <f t="shared" si="216"/>
        <v>2275</v>
      </c>
      <c r="AQ193" s="232"/>
      <c r="AR193" s="234"/>
      <c r="AS193" s="215" t="str">
        <f t="shared" si="181"/>
        <v/>
      </c>
      <c r="AT193" s="215" t="str">
        <f t="shared" si="208"/>
        <v/>
      </c>
      <c r="AU193" s="232" t="str">
        <f t="shared" si="212"/>
        <v/>
      </c>
      <c r="AV193" s="232"/>
      <c r="AW193" s="234" t="str">
        <f t="shared" si="213"/>
        <v/>
      </c>
      <c r="AX193" s="232"/>
      <c r="AY193" s="234" t="str">
        <f t="shared" si="209"/>
        <v/>
      </c>
      <c r="AZ193" s="232" t="str">
        <f t="shared" si="204"/>
        <v/>
      </c>
      <c r="BA193" s="234" t="str">
        <f t="shared" si="210"/>
        <v/>
      </c>
      <c r="BB193" s="232" t="s">
        <v>323</v>
      </c>
      <c r="BC193" s="234" t="str">
        <f t="shared" si="200"/>
        <v/>
      </c>
      <c r="BD193" s="233" t="s">
        <v>323</v>
      </c>
      <c r="BE193" s="234" t="str">
        <f t="shared" si="211"/>
        <v/>
      </c>
      <c r="BF193" s="233" t="str">
        <f t="shared" si="220"/>
        <v/>
      </c>
      <c r="BG193" s="234" t="str">
        <f t="shared" si="221"/>
        <v/>
      </c>
      <c r="BH193" s="232"/>
      <c r="BI193" s="234" t="str">
        <f t="shared" si="222"/>
        <v/>
      </c>
      <c r="BJ193" s="233"/>
      <c r="BK193" s="234" t="str">
        <f t="shared" si="217"/>
        <v/>
      </c>
      <c r="BL193" s="233" t="str">
        <f t="shared" si="223"/>
        <v/>
      </c>
      <c r="BM193" s="234" t="str">
        <f t="shared" si="224"/>
        <v/>
      </c>
      <c r="BN193" s="232"/>
      <c r="BO193" s="234" t="str">
        <f t="shared" si="205"/>
        <v/>
      </c>
      <c r="BP193" s="232"/>
      <c r="BQ193" s="234" t="str">
        <f t="shared" si="218"/>
        <v/>
      </c>
      <c r="BR193" s="232" t="str">
        <f t="shared" si="219"/>
        <v/>
      </c>
      <c r="BS193" s="234" t="str">
        <f t="shared" si="214"/>
        <v/>
      </c>
      <c r="BT193" s="76">
        <v>0</v>
      </c>
      <c r="BU193" s="223"/>
      <c r="BV193" s="222"/>
      <c r="BW193" s="223"/>
      <c r="BX193" s="260" t="str">
        <f t="shared" si="164"/>
        <v/>
      </c>
    </row>
    <row r="194" spans="1:76" x14ac:dyDescent="0.2">
      <c r="A194" s="77" t="s">
        <v>656</v>
      </c>
      <c r="B194" s="77" t="s">
        <v>658</v>
      </c>
      <c r="C194" s="77" t="s">
        <v>662</v>
      </c>
      <c r="D194" s="77" t="s">
        <v>507</v>
      </c>
      <c r="E194" s="77" t="s">
        <v>504</v>
      </c>
      <c r="F194" s="77" t="s">
        <v>519</v>
      </c>
      <c r="G194" s="77" t="s">
        <v>319</v>
      </c>
      <c r="H194" s="12" t="s">
        <v>1109</v>
      </c>
      <c r="I194" s="77" t="s">
        <v>934</v>
      </c>
      <c r="J194" s="77"/>
      <c r="K194" s="299"/>
      <c r="L194" s="299"/>
      <c r="M194" s="300"/>
      <c r="N194" s="299"/>
      <c r="O194" s="299"/>
      <c r="P194" s="299"/>
      <c r="Q194" s="301"/>
      <c r="R194" s="301"/>
      <c r="S194" s="301"/>
      <c r="T194" s="65" t="s">
        <v>510</v>
      </c>
      <c r="U194" s="71">
        <v>1</v>
      </c>
      <c r="V194" s="71">
        <v>1</v>
      </c>
      <c r="W194" s="71">
        <v>1</v>
      </c>
      <c r="X194" s="80">
        <f t="shared" ref="X194:X243" si="225">W194/U194</f>
        <v>1</v>
      </c>
      <c r="Y194" s="81">
        <f t="shared" si="203"/>
        <v>1896</v>
      </c>
      <c r="Z194" s="232" t="str">
        <f t="shared" ref="Z194:Z243" si="226">IF(U194=V194,"",IF(AZ194="","",AZ194/(U194-V194)))</f>
        <v/>
      </c>
      <c r="AA194" s="233"/>
      <c r="AB194" s="234"/>
      <c r="AC194" s="233"/>
      <c r="AD194" s="234"/>
      <c r="AE194" s="233"/>
      <c r="AF194" s="234"/>
      <c r="AG194" s="233"/>
      <c r="AH194" s="234"/>
      <c r="AI194" s="76">
        <v>1</v>
      </c>
      <c r="AJ194" s="67">
        <f>AI194/W194</f>
        <v>1</v>
      </c>
      <c r="AK194" s="76">
        <v>1</v>
      </c>
      <c r="AL194" s="67">
        <f>AK194/U194</f>
        <v>1</v>
      </c>
      <c r="AM194" s="79">
        <v>1885</v>
      </c>
      <c r="AN194" s="81">
        <v>11</v>
      </c>
      <c r="AO194" s="82">
        <f t="shared" si="215"/>
        <v>5.8016877637130804E-3</v>
      </c>
      <c r="AP194" s="81">
        <f t="shared" si="216"/>
        <v>1896</v>
      </c>
      <c r="AQ194" s="232"/>
      <c r="AR194" s="234"/>
      <c r="AS194" s="215" t="str">
        <f t="shared" si="181"/>
        <v/>
      </c>
      <c r="AT194" s="215" t="str">
        <f t="shared" si="208"/>
        <v/>
      </c>
      <c r="AU194" s="232" t="str">
        <f t="shared" si="212"/>
        <v/>
      </c>
      <c r="AV194" s="232"/>
      <c r="AW194" s="234" t="str">
        <f t="shared" si="213"/>
        <v/>
      </c>
      <c r="AX194" s="232"/>
      <c r="AY194" s="234" t="str">
        <f t="shared" si="209"/>
        <v/>
      </c>
      <c r="AZ194" s="232" t="str">
        <f t="shared" si="204"/>
        <v/>
      </c>
      <c r="BA194" s="234" t="str">
        <f t="shared" si="210"/>
        <v/>
      </c>
      <c r="BB194" s="232"/>
      <c r="BC194" s="234" t="str">
        <f t="shared" si="200"/>
        <v/>
      </c>
      <c r="BD194" s="233"/>
      <c r="BE194" s="234" t="str">
        <f t="shared" si="211"/>
        <v/>
      </c>
      <c r="BF194" s="233" t="str">
        <f t="shared" si="220"/>
        <v/>
      </c>
      <c r="BG194" s="234" t="str">
        <f t="shared" si="221"/>
        <v/>
      </c>
      <c r="BH194" s="232"/>
      <c r="BI194" s="234" t="str">
        <f t="shared" si="222"/>
        <v/>
      </c>
      <c r="BJ194" s="233"/>
      <c r="BK194" s="234" t="str">
        <f t="shared" si="217"/>
        <v/>
      </c>
      <c r="BL194" s="233" t="str">
        <f t="shared" si="223"/>
        <v/>
      </c>
      <c r="BM194" s="234" t="str">
        <f t="shared" si="224"/>
        <v/>
      </c>
      <c r="BN194" s="232"/>
      <c r="BO194" s="234" t="str">
        <f t="shared" si="205"/>
        <v/>
      </c>
      <c r="BP194" s="232"/>
      <c r="BQ194" s="234" t="str">
        <f t="shared" si="218"/>
        <v/>
      </c>
      <c r="BR194" s="232" t="str">
        <f t="shared" si="219"/>
        <v/>
      </c>
      <c r="BS194" s="234" t="str">
        <f t="shared" si="214"/>
        <v/>
      </c>
      <c r="BT194" s="76">
        <v>1</v>
      </c>
      <c r="BU194" s="67">
        <f>BT194/W194</f>
        <v>1</v>
      </c>
      <c r="BV194" s="76">
        <v>1</v>
      </c>
      <c r="BW194" s="67">
        <f>BV194/U194</f>
        <v>1</v>
      </c>
      <c r="BX194" s="260" t="str">
        <f t="shared" ref="BX194:BX262" si="227">IF(V194&gt;0,IF(V194&lt;U194,U194-V194,""),"")</f>
        <v/>
      </c>
    </row>
    <row r="195" spans="1:76" x14ac:dyDescent="0.2">
      <c r="A195" s="77" t="s">
        <v>656</v>
      </c>
      <c r="B195" s="77" t="s">
        <v>663</v>
      </c>
      <c r="C195" s="77" t="s">
        <v>664</v>
      </c>
      <c r="D195" s="77" t="s">
        <v>515</v>
      </c>
      <c r="E195" s="77" t="s">
        <v>504</v>
      </c>
      <c r="F195" s="77" t="s">
        <v>519</v>
      </c>
      <c r="G195" s="77" t="s">
        <v>319</v>
      </c>
      <c r="H195" s="12" t="s">
        <v>1109</v>
      </c>
      <c r="I195" s="77" t="s">
        <v>934</v>
      </c>
      <c r="J195" s="77"/>
      <c r="K195" s="299"/>
      <c r="L195" s="299"/>
      <c r="M195" s="300"/>
      <c r="N195" s="299"/>
      <c r="O195" s="299"/>
      <c r="P195" s="299"/>
      <c r="Q195" s="301"/>
      <c r="R195" s="301"/>
      <c r="S195" s="301"/>
      <c r="T195" s="65" t="s">
        <v>510</v>
      </c>
      <c r="U195" s="71">
        <v>2</v>
      </c>
      <c r="V195" s="76">
        <v>2</v>
      </c>
      <c r="W195" s="76">
        <v>2</v>
      </c>
      <c r="X195" s="80">
        <f t="shared" si="225"/>
        <v>1</v>
      </c>
      <c r="Y195" s="81">
        <f t="shared" si="203"/>
        <v>3024</v>
      </c>
      <c r="Z195" s="232" t="str">
        <f t="shared" si="226"/>
        <v/>
      </c>
      <c r="AA195" s="76">
        <v>2</v>
      </c>
      <c r="AB195" s="67">
        <f>AA195/W195</f>
        <v>1</v>
      </c>
      <c r="AC195" s="233"/>
      <c r="AD195" s="234"/>
      <c r="AE195" s="76">
        <v>2</v>
      </c>
      <c r="AF195" s="67">
        <f>AE195/U195</f>
        <v>1</v>
      </c>
      <c r="AG195" s="76">
        <f>AE195</f>
        <v>2</v>
      </c>
      <c r="AH195" s="234"/>
      <c r="AI195" s="76"/>
      <c r="AJ195" s="67"/>
      <c r="AK195" s="76"/>
      <c r="AL195" s="67"/>
      <c r="AM195" s="79">
        <v>6047</v>
      </c>
      <c r="AN195" s="81">
        <v>1</v>
      </c>
      <c r="AO195" s="82">
        <f t="shared" si="215"/>
        <v>1.6534391534391533E-4</v>
      </c>
      <c r="AP195" s="81">
        <f t="shared" si="216"/>
        <v>6048</v>
      </c>
      <c r="AQ195" s="163">
        <v>9426</v>
      </c>
      <c r="AR195" s="67">
        <f t="shared" ref="AR195:AR209" si="228">AP195/AQ195</f>
        <v>0.64162953532781664</v>
      </c>
      <c r="AS195" s="215" t="str">
        <f t="shared" si="181"/>
        <v/>
      </c>
      <c r="AT195" s="215" t="str">
        <f>IF(W195=0,AN195,"")</f>
        <v/>
      </c>
      <c r="AU195" s="215" t="str">
        <f>IF(X195=0,AO195,"")</f>
        <v/>
      </c>
      <c r="AV195" s="215">
        <v>0</v>
      </c>
      <c r="AW195" s="215" t="str">
        <f>IF(Z195=0,AQ195,"")</f>
        <v/>
      </c>
      <c r="AX195" s="215" t="str">
        <f>IF(AA195=0,AR195,"")</f>
        <v/>
      </c>
      <c r="AY195" s="215" t="str">
        <f>IF(AB195=0,AS195,"")</f>
        <v/>
      </c>
      <c r="AZ195" s="232" t="str">
        <f t="shared" si="204"/>
        <v/>
      </c>
      <c r="BA195" s="234" t="str">
        <f t="shared" si="210"/>
        <v/>
      </c>
      <c r="BB195" s="232"/>
      <c r="BC195" s="234" t="str">
        <f t="shared" si="200"/>
        <v/>
      </c>
      <c r="BD195" s="233"/>
      <c r="BE195" s="234" t="str">
        <f t="shared" si="211"/>
        <v/>
      </c>
      <c r="BF195" s="233" t="str">
        <f t="shared" si="220"/>
        <v/>
      </c>
      <c r="BG195" s="234" t="str">
        <f t="shared" si="221"/>
        <v/>
      </c>
      <c r="BH195" s="232"/>
      <c r="BI195" s="234" t="str">
        <f t="shared" si="222"/>
        <v/>
      </c>
      <c r="BJ195" s="233"/>
      <c r="BK195" s="234" t="str">
        <f t="shared" si="217"/>
        <v/>
      </c>
      <c r="BL195" s="233" t="str">
        <f t="shared" si="223"/>
        <v/>
      </c>
      <c r="BM195" s="234" t="str">
        <f t="shared" si="224"/>
        <v/>
      </c>
      <c r="BN195" s="232"/>
      <c r="BO195" s="234" t="str">
        <f t="shared" si="205"/>
        <v/>
      </c>
      <c r="BP195" s="232"/>
      <c r="BQ195" s="234" t="str">
        <f t="shared" si="218"/>
        <v/>
      </c>
      <c r="BR195" s="232" t="str">
        <f t="shared" si="219"/>
        <v/>
      </c>
      <c r="BS195" s="234" t="str">
        <f t="shared" si="214"/>
        <v/>
      </c>
      <c r="BT195" s="76">
        <v>1</v>
      </c>
      <c r="BU195" s="67">
        <f>BT195/W195</f>
        <v>0.5</v>
      </c>
      <c r="BV195" s="76">
        <v>1</v>
      </c>
      <c r="BW195" s="67">
        <f>BV195/U195</f>
        <v>0.5</v>
      </c>
      <c r="BX195" s="260" t="str">
        <f t="shared" si="227"/>
        <v/>
      </c>
    </row>
    <row r="196" spans="1:76" x14ac:dyDescent="0.2">
      <c r="A196" s="77" t="s">
        <v>656</v>
      </c>
      <c r="B196" s="77" t="s">
        <v>663</v>
      </c>
      <c r="C196" s="77" t="s">
        <v>794</v>
      </c>
      <c r="D196" s="77" t="s">
        <v>515</v>
      </c>
      <c r="E196" s="77" t="s">
        <v>504</v>
      </c>
      <c r="F196" s="77" t="s">
        <v>519</v>
      </c>
      <c r="G196" s="77" t="s">
        <v>319</v>
      </c>
      <c r="H196" s="12" t="s">
        <v>1109</v>
      </c>
      <c r="I196" s="77" t="s">
        <v>934</v>
      </c>
      <c r="J196" s="77"/>
      <c r="K196" s="299"/>
      <c r="L196" s="799"/>
      <c r="M196" s="806"/>
      <c r="N196" s="299"/>
      <c r="O196" s="799"/>
      <c r="P196" s="299"/>
      <c r="Q196" s="301"/>
      <c r="R196" s="301"/>
      <c r="S196" s="301"/>
      <c r="T196" s="65" t="s">
        <v>386</v>
      </c>
      <c r="U196" s="71">
        <v>8</v>
      </c>
      <c r="V196" s="76"/>
      <c r="W196" s="76">
        <v>10</v>
      </c>
      <c r="X196" s="80">
        <f t="shared" si="225"/>
        <v>1.25</v>
      </c>
      <c r="Y196" s="81">
        <f t="shared" si="203"/>
        <v>3780.125</v>
      </c>
      <c r="Z196" s="81">
        <f t="shared" si="226"/>
        <v>1763.625</v>
      </c>
      <c r="AA196" s="76">
        <v>7</v>
      </c>
      <c r="AB196" s="67">
        <f>AA196/W196</f>
        <v>0.7</v>
      </c>
      <c r="AC196" s="233"/>
      <c r="AD196" s="234"/>
      <c r="AE196" s="76">
        <v>6</v>
      </c>
      <c r="AF196" s="67">
        <f>AE196/U196</f>
        <v>0.75</v>
      </c>
      <c r="AG196" s="76">
        <f>AE196</f>
        <v>6</v>
      </c>
      <c r="AH196" s="234"/>
      <c r="AI196" s="76"/>
      <c r="AJ196" s="67"/>
      <c r="AK196" s="76"/>
      <c r="AL196" s="67"/>
      <c r="AM196" s="79">
        <v>30211</v>
      </c>
      <c r="AN196" s="81">
        <v>30</v>
      </c>
      <c r="AO196" s="82">
        <f t="shared" si="215"/>
        <v>9.9203068681591217E-4</v>
      </c>
      <c r="AP196" s="81">
        <f t="shared" si="216"/>
        <v>30241</v>
      </c>
      <c r="AQ196" s="81">
        <v>40980</v>
      </c>
      <c r="AR196" s="67">
        <f t="shared" si="228"/>
        <v>0.73794533918984873</v>
      </c>
      <c r="AS196" s="79">
        <f t="shared" si="181"/>
        <v>30211</v>
      </c>
      <c r="AT196" s="79">
        <f>IF(V196=0,AN196,"")</f>
        <v>30</v>
      </c>
      <c r="AU196" s="81">
        <f>IF(AS196="","",IF(AS196=0,"",AS196+AT196))</f>
        <v>30241</v>
      </c>
      <c r="AV196" s="81">
        <v>14080</v>
      </c>
      <c r="AW196" s="67">
        <f>IF(AS196="","",AV196/AS196)</f>
        <v>0.46605541028102349</v>
      </c>
      <c r="AX196" s="81">
        <v>29</v>
      </c>
      <c r="AY196" s="67">
        <f>IF(AT196="","",IF(AT196=0,"",AX196/AT196))</f>
        <v>0.96666666666666667</v>
      </c>
      <c r="AZ196" s="81">
        <f t="shared" si="204"/>
        <v>14109</v>
      </c>
      <c r="BA196" s="67">
        <f t="shared" si="210"/>
        <v>0.4665520320095235</v>
      </c>
      <c r="BB196" s="81">
        <v>188</v>
      </c>
      <c r="BC196" s="67">
        <f t="shared" si="200"/>
        <v>1.3352272727272727E-2</v>
      </c>
      <c r="BD196" s="233"/>
      <c r="BE196" s="234" t="str">
        <f t="shared" si="211"/>
        <v/>
      </c>
      <c r="BF196" s="76">
        <f t="shared" si="220"/>
        <v>188</v>
      </c>
      <c r="BG196" s="67">
        <f t="shared" si="221"/>
        <v>1.3324828123892551E-2</v>
      </c>
      <c r="BH196" s="81">
        <v>188</v>
      </c>
      <c r="BI196" s="67">
        <f t="shared" si="222"/>
        <v>1</v>
      </c>
      <c r="BJ196" s="233"/>
      <c r="BK196" s="234" t="str">
        <f t="shared" si="217"/>
        <v/>
      </c>
      <c r="BL196" s="76">
        <f t="shared" si="223"/>
        <v>188</v>
      </c>
      <c r="BM196" s="67">
        <f t="shared" si="224"/>
        <v>1</v>
      </c>
      <c r="BN196" s="81">
        <v>19</v>
      </c>
      <c r="BO196" s="67">
        <f t="shared" si="205"/>
        <v>1.346658161457226E-3</v>
      </c>
      <c r="BP196" s="81">
        <v>374</v>
      </c>
      <c r="BQ196" s="67">
        <f t="shared" si="218"/>
        <v>2.6507902757105392E-2</v>
      </c>
      <c r="BR196" s="81">
        <f t="shared" si="219"/>
        <v>393</v>
      </c>
      <c r="BS196" s="67">
        <f t="shared" si="214"/>
        <v>2.7854560918562619E-2</v>
      </c>
      <c r="BT196" s="76">
        <v>4</v>
      </c>
      <c r="BU196" s="67">
        <f>BT196/W196</f>
        <v>0.4</v>
      </c>
      <c r="BV196" s="76">
        <v>3</v>
      </c>
      <c r="BW196" s="67">
        <f>BV196/U196</f>
        <v>0.375</v>
      </c>
      <c r="BX196" s="260" t="str">
        <f t="shared" si="227"/>
        <v/>
      </c>
    </row>
    <row r="197" spans="1:76" x14ac:dyDescent="0.2">
      <c r="A197" s="77" t="s">
        <v>656</v>
      </c>
      <c r="B197" s="77" t="s">
        <v>663</v>
      </c>
      <c r="C197" s="77" t="s">
        <v>666</v>
      </c>
      <c r="D197" s="77" t="s">
        <v>515</v>
      </c>
      <c r="E197" s="77" t="s">
        <v>504</v>
      </c>
      <c r="F197" s="77" t="s">
        <v>519</v>
      </c>
      <c r="G197" s="77" t="s">
        <v>319</v>
      </c>
      <c r="H197" s="12" t="s">
        <v>1109</v>
      </c>
      <c r="I197" s="77" t="s">
        <v>934</v>
      </c>
      <c r="J197" s="77"/>
      <c r="K197" s="299"/>
      <c r="L197" s="299"/>
      <c r="M197" s="300"/>
      <c r="N197" s="299"/>
      <c r="O197" s="299"/>
      <c r="P197" s="299"/>
      <c r="Q197" s="301"/>
      <c r="R197" s="301"/>
      <c r="S197" s="301"/>
      <c r="T197" s="65" t="s">
        <v>386</v>
      </c>
      <c r="U197" s="71">
        <v>2</v>
      </c>
      <c r="V197" s="76"/>
      <c r="W197" s="76">
        <v>4</v>
      </c>
      <c r="X197" s="80">
        <f t="shared" si="225"/>
        <v>2</v>
      </c>
      <c r="Y197" s="81">
        <f t="shared" si="203"/>
        <v>3776.5</v>
      </c>
      <c r="Z197" s="81">
        <f t="shared" si="226"/>
        <v>1902</v>
      </c>
      <c r="AA197" s="76">
        <v>1</v>
      </c>
      <c r="AB197" s="67">
        <f>AA197/W197</f>
        <v>0.25</v>
      </c>
      <c r="AC197" s="233"/>
      <c r="AD197" s="234"/>
      <c r="AE197" s="76">
        <v>1</v>
      </c>
      <c r="AF197" s="67">
        <f>AE197/U197</f>
        <v>0.5</v>
      </c>
      <c r="AG197" s="76">
        <f>AE197</f>
        <v>1</v>
      </c>
      <c r="AH197" s="234"/>
      <c r="AI197" s="76"/>
      <c r="AJ197" s="67"/>
      <c r="AK197" s="76"/>
      <c r="AL197" s="67"/>
      <c r="AM197" s="79">
        <v>7546</v>
      </c>
      <c r="AN197" s="81">
        <v>7</v>
      </c>
      <c r="AO197" s="82">
        <f t="shared" si="215"/>
        <v>9.2678405931417981E-4</v>
      </c>
      <c r="AP197" s="81">
        <f t="shared" si="216"/>
        <v>7553</v>
      </c>
      <c r="AQ197" s="366">
        <v>11787</v>
      </c>
      <c r="AR197" s="67">
        <f t="shared" si="228"/>
        <v>0.64079070162042928</v>
      </c>
      <c r="AS197" s="79">
        <f t="shared" si="181"/>
        <v>7546</v>
      </c>
      <c r="AT197" s="79">
        <f>IF(V197=0,AN197,"")</f>
        <v>7</v>
      </c>
      <c r="AU197" s="81">
        <f>IF(AS197="","",IF(AS197=0,"",AS197+AT197))</f>
        <v>7553</v>
      </c>
      <c r="AV197" s="81">
        <v>3797</v>
      </c>
      <c r="AW197" s="67">
        <f>IF(AS197="","",AV197/AS197)</f>
        <v>0.50318049297641132</v>
      </c>
      <c r="AX197" s="81">
        <v>7</v>
      </c>
      <c r="AY197" s="67">
        <f>IF(AT197="","",IF(AT197=0,"",AX197/AT197))</f>
        <v>1</v>
      </c>
      <c r="AZ197" s="81">
        <f t="shared" si="204"/>
        <v>3804</v>
      </c>
      <c r="BA197" s="67">
        <f t="shared" si="210"/>
        <v>0.50364093737587712</v>
      </c>
      <c r="BB197" s="81">
        <v>39</v>
      </c>
      <c r="BC197" s="67">
        <f t="shared" si="200"/>
        <v>1.0271266789570714E-2</v>
      </c>
      <c r="BD197" s="233"/>
      <c r="BE197" s="234" t="str">
        <f t="shared" si="211"/>
        <v/>
      </c>
      <c r="BF197" s="76">
        <f t="shared" si="220"/>
        <v>39</v>
      </c>
      <c r="BG197" s="67">
        <f t="shared" si="221"/>
        <v>1.025236593059937E-2</v>
      </c>
      <c r="BH197" s="81">
        <v>39</v>
      </c>
      <c r="BI197" s="67">
        <f t="shared" si="222"/>
        <v>1</v>
      </c>
      <c r="BJ197" s="233"/>
      <c r="BK197" s="234" t="str">
        <f t="shared" si="217"/>
        <v/>
      </c>
      <c r="BL197" s="76">
        <f t="shared" si="223"/>
        <v>39</v>
      </c>
      <c r="BM197" s="67">
        <f t="shared" si="224"/>
        <v>1</v>
      </c>
      <c r="BN197" s="81">
        <v>6</v>
      </c>
      <c r="BO197" s="67">
        <f t="shared" si="205"/>
        <v>1.5772870662460567E-3</v>
      </c>
      <c r="BP197" s="81">
        <v>161</v>
      </c>
      <c r="BQ197" s="67">
        <f t="shared" si="218"/>
        <v>4.2323869610935858E-2</v>
      </c>
      <c r="BR197" s="81">
        <f t="shared" si="219"/>
        <v>167</v>
      </c>
      <c r="BS197" s="67">
        <f t="shared" si="214"/>
        <v>4.3901156677181911E-2</v>
      </c>
      <c r="BT197" s="76">
        <v>1</v>
      </c>
      <c r="BU197" s="67">
        <f>BT197/W197</f>
        <v>0.25</v>
      </c>
      <c r="BV197" s="222"/>
      <c r="BW197" s="223"/>
      <c r="BX197" s="260" t="str">
        <f t="shared" si="227"/>
        <v/>
      </c>
    </row>
    <row r="198" spans="1:76" x14ac:dyDescent="0.2">
      <c r="A198" s="77" t="s">
        <v>656</v>
      </c>
      <c r="B198" s="77" t="s">
        <v>663</v>
      </c>
      <c r="C198" s="77" t="s">
        <v>667</v>
      </c>
      <c r="D198" s="77" t="s">
        <v>515</v>
      </c>
      <c r="E198" s="77" t="s">
        <v>504</v>
      </c>
      <c r="F198" s="77" t="s">
        <v>519</v>
      </c>
      <c r="G198" s="77" t="s">
        <v>319</v>
      </c>
      <c r="H198" s="12" t="s">
        <v>1109</v>
      </c>
      <c r="I198" s="77" t="s">
        <v>934</v>
      </c>
      <c r="J198" s="77"/>
      <c r="K198" s="299"/>
      <c r="L198" s="299"/>
      <c r="M198" s="300"/>
      <c r="N198" s="299"/>
      <c r="O198" s="299"/>
      <c r="P198" s="299"/>
      <c r="Q198" s="301"/>
      <c r="R198" s="301"/>
      <c r="S198" s="301"/>
      <c r="T198" s="65" t="s">
        <v>386</v>
      </c>
      <c r="U198" s="71">
        <v>1</v>
      </c>
      <c r="V198" s="71"/>
      <c r="W198" s="71">
        <v>2</v>
      </c>
      <c r="X198" s="80">
        <f t="shared" si="225"/>
        <v>2</v>
      </c>
      <c r="Y198" s="81">
        <f t="shared" si="203"/>
        <v>3926</v>
      </c>
      <c r="Z198" s="81">
        <f t="shared" si="226"/>
        <v>2014</v>
      </c>
      <c r="AA198" s="76">
        <v>1</v>
      </c>
      <c r="AB198" s="67">
        <f>AA198/W198</f>
        <v>0.5</v>
      </c>
      <c r="AC198" s="233"/>
      <c r="AD198" s="234"/>
      <c r="AE198" s="76">
        <v>1</v>
      </c>
      <c r="AF198" s="67">
        <f>AE198/U198</f>
        <v>1</v>
      </c>
      <c r="AG198" s="76">
        <f>AE198</f>
        <v>1</v>
      </c>
      <c r="AH198" s="234"/>
      <c r="AI198" s="76"/>
      <c r="AJ198" s="67"/>
      <c r="AK198" s="76"/>
      <c r="AL198" s="67"/>
      <c r="AM198" s="79">
        <v>3919</v>
      </c>
      <c r="AN198" s="81">
        <v>7</v>
      </c>
      <c r="AO198" s="82">
        <f t="shared" si="215"/>
        <v>1.782985226693836E-3</v>
      </c>
      <c r="AP198" s="81">
        <f t="shared" si="216"/>
        <v>3926</v>
      </c>
      <c r="AQ198" s="163">
        <v>5754</v>
      </c>
      <c r="AR198" s="67">
        <f t="shared" si="228"/>
        <v>0.68230795968022251</v>
      </c>
      <c r="AS198" s="79">
        <f t="shared" si="181"/>
        <v>3919</v>
      </c>
      <c r="AT198" s="79">
        <f>IF(V198=0,AN198,"")</f>
        <v>7</v>
      </c>
      <c r="AU198" s="81">
        <f>IF(AS198="","",IF(AS198=0,"",AS198+AT198))</f>
        <v>3926</v>
      </c>
      <c r="AV198" s="81">
        <v>2008</v>
      </c>
      <c r="AW198" s="67">
        <f>IF(AS198="","",AV198/AS198)</f>
        <v>0.51237560602194432</v>
      </c>
      <c r="AX198" s="81">
        <v>6</v>
      </c>
      <c r="AY198" s="67">
        <f>IF(AT198="","",IF(AT198=0,"",AX198/AT198))</f>
        <v>0.8571428571428571</v>
      </c>
      <c r="AZ198" s="81">
        <f t="shared" si="204"/>
        <v>2014</v>
      </c>
      <c r="BA198" s="67">
        <f t="shared" si="210"/>
        <v>0.51299032093734076</v>
      </c>
      <c r="BB198" s="81">
        <v>22</v>
      </c>
      <c r="BC198" s="67">
        <f t="shared" si="200"/>
        <v>1.0956175298804782E-2</v>
      </c>
      <c r="BD198" s="233"/>
      <c r="BE198" s="234" t="str">
        <f t="shared" si="211"/>
        <v/>
      </c>
      <c r="BF198" s="76">
        <f t="shared" si="220"/>
        <v>22</v>
      </c>
      <c r="BG198" s="67">
        <f t="shared" si="221"/>
        <v>1.0923535253227408E-2</v>
      </c>
      <c r="BH198" s="81">
        <v>22</v>
      </c>
      <c r="BI198" s="67">
        <f t="shared" si="222"/>
        <v>1</v>
      </c>
      <c r="BJ198" s="233"/>
      <c r="BK198" s="234" t="str">
        <f t="shared" si="217"/>
        <v/>
      </c>
      <c r="BL198" s="76">
        <f t="shared" si="223"/>
        <v>22</v>
      </c>
      <c r="BM198" s="67">
        <f t="shared" si="224"/>
        <v>1</v>
      </c>
      <c r="BN198" s="218"/>
      <c r="BO198" s="219"/>
      <c r="BP198" s="81">
        <v>105</v>
      </c>
      <c r="BQ198" s="67">
        <f t="shared" si="218"/>
        <v>5.2135054617676264E-2</v>
      </c>
      <c r="BR198" s="81">
        <f t="shared" si="219"/>
        <v>105</v>
      </c>
      <c r="BS198" s="67">
        <f t="shared" si="214"/>
        <v>5.2135054617676264E-2</v>
      </c>
      <c r="BT198" s="76">
        <v>0</v>
      </c>
      <c r="BU198" s="223"/>
      <c r="BV198" s="222"/>
      <c r="BW198" s="223"/>
      <c r="BX198" s="260" t="str">
        <f t="shared" si="227"/>
        <v/>
      </c>
    </row>
    <row r="199" spans="1:76" x14ac:dyDescent="0.2">
      <c r="A199" s="77" t="s">
        <v>656</v>
      </c>
      <c r="B199" s="77" t="s">
        <v>663</v>
      </c>
      <c r="C199" s="77" t="s">
        <v>668</v>
      </c>
      <c r="D199" s="77" t="s">
        <v>515</v>
      </c>
      <c r="E199" s="77" t="s">
        <v>504</v>
      </c>
      <c r="F199" s="77" t="s">
        <v>519</v>
      </c>
      <c r="G199" s="77" t="s">
        <v>319</v>
      </c>
      <c r="H199" s="12" t="s">
        <v>1109</v>
      </c>
      <c r="I199" s="77" t="s">
        <v>934</v>
      </c>
      <c r="J199" s="77"/>
      <c r="K199" s="299" t="s">
        <v>449</v>
      </c>
      <c r="L199" s="299" t="s">
        <v>796</v>
      </c>
      <c r="M199" s="300" t="s">
        <v>797</v>
      </c>
      <c r="N199" s="299" t="s">
        <v>437</v>
      </c>
      <c r="O199" s="299" t="s">
        <v>438</v>
      </c>
      <c r="P199" s="299" t="s">
        <v>795</v>
      </c>
      <c r="Q199" s="301">
        <v>51605</v>
      </c>
      <c r="R199" s="299" t="s">
        <v>438</v>
      </c>
      <c r="S199" s="299" t="s">
        <v>438</v>
      </c>
      <c r="T199" s="78" t="s">
        <v>510</v>
      </c>
      <c r="U199" s="71">
        <v>1</v>
      </c>
      <c r="V199" s="76">
        <v>1</v>
      </c>
      <c r="W199" s="76">
        <v>1</v>
      </c>
      <c r="X199" s="80">
        <f t="shared" si="225"/>
        <v>1</v>
      </c>
      <c r="Y199" s="81">
        <f t="shared" si="203"/>
        <v>3837</v>
      </c>
      <c r="Z199" s="232" t="str">
        <f t="shared" si="226"/>
        <v/>
      </c>
      <c r="AA199" s="76">
        <v>1</v>
      </c>
      <c r="AB199" s="67">
        <f>AA199/W199</f>
        <v>1</v>
      </c>
      <c r="AC199" s="233"/>
      <c r="AD199" s="234"/>
      <c r="AE199" s="76">
        <v>1</v>
      </c>
      <c r="AF199" s="67">
        <f>AE199/U199</f>
        <v>1</v>
      </c>
      <c r="AG199" s="76">
        <f>AE199</f>
        <v>1</v>
      </c>
      <c r="AH199" s="234"/>
      <c r="AI199" s="76">
        <v>1</v>
      </c>
      <c r="AJ199" s="67">
        <f>AI199/W199</f>
        <v>1</v>
      </c>
      <c r="AK199" s="76">
        <v>1</v>
      </c>
      <c r="AL199" s="67">
        <f>AK199/U199</f>
        <v>1</v>
      </c>
      <c r="AM199" s="79">
        <v>3825</v>
      </c>
      <c r="AN199" s="81">
        <v>12</v>
      </c>
      <c r="AO199" s="82">
        <f t="shared" si="215"/>
        <v>3.1274433150899139E-3</v>
      </c>
      <c r="AP199" s="81">
        <f t="shared" si="216"/>
        <v>3837</v>
      </c>
      <c r="AQ199" s="163">
        <v>5298</v>
      </c>
      <c r="AR199" s="67">
        <f t="shared" si="228"/>
        <v>0.72423556058890148</v>
      </c>
      <c r="AS199" s="215" t="str">
        <f t="shared" si="181"/>
        <v/>
      </c>
      <c r="AT199" s="215" t="str">
        <f t="shared" ref="AT199:AZ199" si="229">IF(W199=0,AN199,"")</f>
        <v/>
      </c>
      <c r="AU199" s="215" t="str">
        <f t="shared" si="229"/>
        <v/>
      </c>
      <c r="AV199" s="215" t="str">
        <f t="shared" si="229"/>
        <v/>
      </c>
      <c r="AW199" s="215" t="str">
        <f t="shared" si="229"/>
        <v/>
      </c>
      <c r="AX199" s="215" t="str">
        <f t="shared" si="229"/>
        <v/>
      </c>
      <c r="AY199" s="215" t="str">
        <f t="shared" si="229"/>
        <v/>
      </c>
      <c r="AZ199" s="215" t="str">
        <f t="shared" si="229"/>
        <v/>
      </c>
      <c r="BA199" s="234" t="str">
        <f t="shared" si="210"/>
        <v/>
      </c>
      <c r="BB199" s="232"/>
      <c r="BC199" s="234" t="str">
        <f t="shared" ref="BC199:BC223" si="230">IF(BB199="","",BB199/AV199)</f>
        <v/>
      </c>
      <c r="BD199" s="233"/>
      <c r="BE199" s="234" t="str">
        <f t="shared" si="211"/>
        <v/>
      </c>
      <c r="BF199" s="233" t="str">
        <f t="shared" si="220"/>
        <v/>
      </c>
      <c r="BG199" s="234" t="str">
        <f t="shared" si="221"/>
        <v/>
      </c>
      <c r="BH199" s="232"/>
      <c r="BI199" s="234" t="str">
        <f t="shared" si="222"/>
        <v/>
      </c>
      <c r="BJ199" s="233"/>
      <c r="BK199" s="234" t="str">
        <f t="shared" si="217"/>
        <v/>
      </c>
      <c r="BL199" s="233" t="str">
        <f t="shared" si="223"/>
        <v/>
      </c>
      <c r="BM199" s="234" t="str">
        <f t="shared" si="224"/>
        <v/>
      </c>
      <c r="BN199" s="232"/>
      <c r="BO199" s="234" t="str">
        <f t="shared" ref="BO199:BO242" si="231">IF(AZ199="","",BN199/AZ199)</f>
        <v/>
      </c>
      <c r="BP199" s="232"/>
      <c r="BQ199" s="234" t="str">
        <f t="shared" si="218"/>
        <v/>
      </c>
      <c r="BR199" s="232" t="str">
        <f t="shared" si="219"/>
        <v/>
      </c>
      <c r="BS199" s="234" t="str">
        <f t="shared" si="214"/>
        <v/>
      </c>
      <c r="BT199" s="76">
        <v>1</v>
      </c>
      <c r="BU199" s="67">
        <f>BT199/W199</f>
        <v>1</v>
      </c>
      <c r="BV199" s="76">
        <v>1</v>
      </c>
      <c r="BW199" s="67">
        <f>BV199/U199</f>
        <v>1</v>
      </c>
      <c r="BX199" s="260" t="str">
        <f t="shared" si="227"/>
        <v/>
      </c>
    </row>
    <row r="200" spans="1:76" x14ac:dyDescent="0.2">
      <c r="A200" s="77" t="s">
        <v>656</v>
      </c>
      <c r="B200" s="77" t="s">
        <v>657</v>
      </c>
      <c r="C200" s="77" t="s">
        <v>502</v>
      </c>
      <c r="D200" s="77" t="s">
        <v>503</v>
      </c>
      <c r="E200" s="77" t="s">
        <v>504</v>
      </c>
      <c r="F200" s="77" t="s">
        <v>519</v>
      </c>
      <c r="G200" s="77" t="s">
        <v>319</v>
      </c>
      <c r="H200" s="12" t="s">
        <v>1109</v>
      </c>
      <c r="I200" s="77" t="s">
        <v>934</v>
      </c>
      <c r="J200" s="77"/>
      <c r="K200" s="299"/>
      <c r="L200" s="299"/>
      <c r="M200" s="300"/>
      <c r="N200" s="299"/>
      <c r="O200" s="299"/>
      <c r="P200" s="299"/>
      <c r="Q200" s="301"/>
      <c r="R200" s="301"/>
      <c r="S200" s="301"/>
      <c r="T200" s="65" t="s">
        <v>510</v>
      </c>
      <c r="U200" s="71">
        <v>6</v>
      </c>
      <c r="V200" s="71">
        <v>6</v>
      </c>
      <c r="W200" s="71">
        <v>6</v>
      </c>
      <c r="X200" s="80">
        <f t="shared" si="225"/>
        <v>1</v>
      </c>
      <c r="Y200" s="81">
        <f t="shared" si="203"/>
        <v>0</v>
      </c>
      <c r="Z200" s="232" t="str">
        <f t="shared" si="226"/>
        <v/>
      </c>
      <c r="AA200" s="233"/>
      <c r="AB200" s="234"/>
      <c r="AC200" s="233"/>
      <c r="AD200" s="234"/>
      <c r="AE200" s="233"/>
      <c r="AF200" s="234"/>
      <c r="AG200" s="233"/>
      <c r="AH200" s="234"/>
      <c r="AI200" s="76">
        <v>6</v>
      </c>
      <c r="AJ200" s="67">
        <f>AI200/W200</f>
        <v>1</v>
      </c>
      <c r="AK200" s="76">
        <v>6</v>
      </c>
      <c r="AL200" s="67">
        <f>AK200/U200</f>
        <v>1</v>
      </c>
      <c r="AM200" s="215"/>
      <c r="AN200" s="232"/>
      <c r="AO200" s="857"/>
      <c r="AP200" s="215"/>
      <c r="AQ200" s="81">
        <f>AQ202</f>
        <v>5475</v>
      </c>
      <c r="AR200" s="67">
        <f t="shared" si="228"/>
        <v>0</v>
      </c>
      <c r="AS200" s="215" t="str">
        <f t="shared" si="181"/>
        <v/>
      </c>
      <c r="AT200" s="215" t="str">
        <f>IF(W200=0,AN200,"")</f>
        <v/>
      </c>
      <c r="AU200" s="215" t="str">
        <f>IF(X200=0,AO200,"")</f>
        <v/>
      </c>
      <c r="AV200" s="215"/>
      <c r="AW200" s="215" t="str">
        <f>IF(Z200=0,AQ200,"")</f>
        <v/>
      </c>
      <c r="AX200" s="218"/>
      <c r="AY200" s="215" t="str">
        <f>IF(AB200=0,AS200,"")</f>
        <v/>
      </c>
      <c r="AZ200" s="215" t="str">
        <f>IF(AC200=0,AT200,"")</f>
        <v/>
      </c>
      <c r="BA200" s="234" t="str">
        <f t="shared" si="210"/>
        <v/>
      </c>
      <c r="BB200" s="232"/>
      <c r="BC200" s="234" t="str">
        <f t="shared" si="230"/>
        <v/>
      </c>
      <c r="BD200" s="233"/>
      <c r="BE200" s="234" t="str">
        <f t="shared" si="211"/>
        <v/>
      </c>
      <c r="BF200" s="233" t="str">
        <f t="shared" si="220"/>
        <v/>
      </c>
      <c r="BG200" s="234" t="str">
        <f t="shared" si="221"/>
        <v/>
      </c>
      <c r="BH200" s="232"/>
      <c r="BI200" s="234" t="str">
        <f t="shared" si="222"/>
        <v/>
      </c>
      <c r="BJ200" s="233"/>
      <c r="BK200" s="234" t="str">
        <f t="shared" si="217"/>
        <v/>
      </c>
      <c r="BL200" s="233" t="str">
        <f t="shared" si="223"/>
        <v/>
      </c>
      <c r="BM200" s="234" t="str">
        <f t="shared" si="224"/>
        <v/>
      </c>
      <c r="BN200" s="232"/>
      <c r="BO200" s="234" t="str">
        <f t="shared" si="231"/>
        <v/>
      </c>
      <c r="BP200" s="232"/>
      <c r="BQ200" s="234" t="str">
        <f t="shared" si="218"/>
        <v/>
      </c>
      <c r="BR200" s="232" t="str">
        <f t="shared" si="219"/>
        <v/>
      </c>
      <c r="BS200" s="234" t="str">
        <f t="shared" si="214"/>
        <v/>
      </c>
      <c r="BT200" s="76">
        <v>2</v>
      </c>
      <c r="BU200" s="67">
        <f>BT200/W200</f>
        <v>0.33333333333333331</v>
      </c>
      <c r="BV200" s="76">
        <v>2</v>
      </c>
      <c r="BW200" s="67">
        <f>BV200/U200</f>
        <v>0.33333333333333331</v>
      </c>
      <c r="BX200" s="260" t="str">
        <f t="shared" si="227"/>
        <v/>
      </c>
    </row>
    <row r="201" spans="1:76" s="469" customFormat="1" ht="13.5" thickBot="1" x14ac:dyDescent="0.25">
      <c r="A201" s="350" t="s">
        <v>656</v>
      </c>
      <c r="B201" s="350" t="s">
        <v>663</v>
      </c>
      <c r="C201" s="350" t="s">
        <v>502</v>
      </c>
      <c r="D201" s="350" t="s">
        <v>509</v>
      </c>
      <c r="E201" s="350" t="s">
        <v>504</v>
      </c>
      <c r="F201" s="350" t="s">
        <v>519</v>
      </c>
      <c r="G201" s="350" t="s">
        <v>319</v>
      </c>
      <c r="H201" s="9" t="s">
        <v>1109</v>
      </c>
      <c r="I201" s="350" t="s">
        <v>934</v>
      </c>
      <c r="J201" s="350"/>
      <c r="K201" s="278"/>
      <c r="L201" s="755"/>
      <c r="M201" s="755"/>
      <c r="N201" s="278"/>
      <c r="O201" s="770"/>
      <c r="P201" s="278"/>
      <c r="Q201" s="772"/>
      <c r="R201" s="772"/>
      <c r="S201" s="772"/>
      <c r="T201" s="64" t="s">
        <v>386</v>
      </c>
      <c r="U201" s="571">
        <v>1</v>
      </c>
      <c r="V201" s="345"/>
      <c r="W201" s="345">
        <v>3</v>
      </c>
      <c r="X201" s="572">
        <f t="shared" si="225"/>
        <v>3</v>
      </c>
      <c r="Y201" s="573">
        <f t="shared" si="203"/>
        <v>51605</v>
      </c>
      <c r="Z201" s="573">
        <f t="shared" si="226"/>
        <v>23175</v>
      </c>
      <c r="AA201" s="345">
        <v>2</v>
      </c>
      <c r="AB201" s="574">
        <f>AA201/W201</f>
        <v>0.66666666666666663</v>
      </c>
      <c r="AC201" s="345">
        <v>2</v>
      </c>
      <c r="AD201" s="574" t="s">
        <v>434</v>
      </c>
      <c r="AE201" s="345">
        <v>1</v>
      </c>
      <c r="AF201" s="574">
        <f>AE201/U201</f>
        <v>1</v>
      </c>
      <c r="AG201" s="345">
        <v>1</v>
      </c>
      <c r="AH201" s="575"/>
      <c r="AI201" s="352"/>
      <c r="AJ201" s="575"/>
      <c r="AK201" s="352"/>
      <c r="AL201" s="575"/>
      <c r="AM201" s="576">
        <v>51548</v>
      </c>
      <c r="AN201" s="573">
        <v>57</v>
      </c>
      <c r="AO201" s="577">
        <f>AN201/AP201</f>
        <v>1.1045441333204147E-3</v>
      </c>
      <c r="AP201" s="573">
        <f>AM201+AN201</f>
        <v>51605</v>
      </c>
      <c r="AQ201" s="573">
        <v>73245</v>
      </c>
      <c r="AR201" s="574">
        <f t="shared" si="228"/>
        <v>0.70455321182333264</v>
      </c>
      <c r="AS201" s="576">
        <f t="shared" si="181"/>
        <v>51548</v>
      </c>
      <c r="AT201" s="576">
        <f>IF(V201=0,AN201,"")</f>
        <v>57</v>
      </c>
      <c r="AU201" s="573">
        <f t="shared" ref="AU201:AU243" si="232">IF(AS201="","",IF(AS201=0,"",AS201+AT201))</f>
        <v>51605</v>
      </c>
      <c r="AV201" s="573">
        <v>23122</v>
      </c>
      <c r="AW201" s="574">
        <f t="shared" ref="AW201:AW226" si="233">IF(AS201="","",AV201/AS201)</f>
        <v>0.44855280515247925</v>
      </c>
      <c r="AX201" s="573">
        <v>53</v>
      </c>
      <c r="AY201" s="574">
        <f t="shared" ref="AY201:AY223" si="234">IF(AT201="","",IF(AT201=0,"",AX201/AT201))</f>
        <v>0.92982456140350878</v>
      </c>
      <c r="AZ201" s="573">
        <f t="shared" ref="AZ201:AZ243" si="235">IF(AV201&gt;0,AV201+AX201,"")</f>
        <v>23175</v>
      </c>
      <c r="BA201" s="574">
        <f t="shared" si="210"/>
        <v>0.44908439104737913</v>
      </c>
      <c r="BB201" s="573">
        <v>258</v>
      </c>
      <c r="BC201" s="574">
        <f t="shared" si="230"/>
        <v>1.1158204307585849E-2</v>
      </c>
      <c r="BD201" s="345">
        <v>13</v>
      </c>
      <c r="BE201" s="574">
        <f t="shared" si="211"/>
        <v>0.24528301886792453</v>
      </c>
      <c r="BF201" s="345">
        <f t="shared" si="220"/>
        <v>271</v>
      </c>
      <c r="BG201" s="574">
        <f t="shared" si="221"/>
        <v>1.1693635382955772E-2</v>
      </c>
      <c r="BH201" s="573">
        <v>255</v>
      </c>
      <c r="BI201" s="574">
        <f t="shared" si="222"/>
        <v>0.98837209302325579</v>
      </c>
      <c r="BJ201" s="345">
        <v>13</v>
      </c>
      <c r="BK201" s="574">
        <f t="shared" si="217"/>
        <v>1</v>
      </c>
      <c r="BL201" s="345">
        <f t="shared" si="223"/>
        <v>268</v>
      </c>
      <c r="BM201" s="574">
        <f t="shared" si="224"/>
        <v>0.98892988929889303</v>
      </c>
      <c r="BN201" s="573">
        <v>38</v>
      </c>
      <c r="BO201" s="574">
        <f t="shared" si="231"/>
        <v>1.6396979503775621E-3</v>
      </c>
      <c r="BP201" s="573">
        <v>640</v>
      </c>
      <c r="BQ201" s="574">
        <f t="shared" si="218"/>
        <v>2.761596548004315E-2</v>
      </c>
      <c r="BR201" s="573">
        <f t="shared" si="219"/>
        <v>678</v>
      </c>
      <c r="BS201" s="574">
        <f t="shared" si="214"/>
        <v>2.9255663430420711E-2</v>
      </c>
      <c r="BT201" s="345">
        <v>0</v>
      </c>
      <c r="BU201" s="225"/>
      <c r="BV201" s="224"/>
      <c r="BW201" s="225"/>
      <c r="BX201" s="578" t="str">
        <f t="shared" si="227"/>
        <v/>
      </c>
    </row>
    <row r="202" spans="1:76" x14ac:dyDescent="0.2">
      <c r="A202" s="592" t="s">
        <v>669</v>
      </c>
      <c r="B202" s="592" t="s">
        <v>670</v>
      </c>
      <c r="C202" s="592" t="s">
        <v>671</v>
      </c>
      <c r="D202" s="148" t="s">
        <v>515</v>
      </c>
      <c r="E202" s="592" t="s">
        <v>504</v>
      </c>
      <c r="F202" s="592" t="s">
        <v>519</v>
      </c>
      <c r="G202" s="592" t="s">
        <v>321</v>
      </c>
      <c r="H202" s="592" t="s">
        <v>1112</v>
      </c>
      <c r="I202" s="592" t="s">
        <v>934</v>
      </c>
      <c r="J202" s="592"/>
      <c r="K202" s="296"/>
      <c r="L202" s="296"/>
      <c r="M202" s="297"/>
      <c r="N202" s="296"/>
      <c r="O202" s="296"/>
      <c r="P202" s="296"/>
      <c r="Q202" s="272"/>
      <c r="R202" s="272"/>
      <c r="S202" s="272"/>
      <c r="T202" s="7" t="s">
        <v>386</v>
      </c>
      <c r="U202" s="112">
        <v>4</v>
      </c>
      <c r="V202" s="150"/>
      <c r="W202" s="597">
        <v>5</v>
      </c>
      <c r="X202" s="113">
        <f t="shared" si="225"/>
        <v>1.25</v>
      </c>
      <c r="Y202" s="114">
        <f t="shared" si="203"/>
        <v>1051.75</v>
      </c>
      <c r="Z202" s="114">
        <f t="shared" si="226"/>
        <v>460</v>
      </c>
      <c r="AA202" s="597">
        <v>4</v>
      </c>
      <c r="AB202" s="115">
        <f>AA202/W202</f>
        <v>0.8</v>
      </c>
      <c r="AC202" s="228"/>
      <c r="AD202" s="229"/>
      <c r="AE202" s="597">
        <v>4</v>
      </c>
      <c r="AF202" s="115">
        <f>AE202/U202</f>
        <v>1</v>
      </c>
      <c r="AG202" s="597">
        <f>AE202</f>
        <v>4</v>
      </c>
      <c r="AH202" s="229"/>
      <c r="AI202" s="228"/>
      <c r="AJ202" s="229"/>
      <c r="AK202" s="228"/>
      <c r="AL202" s="229"/>
      <c r="AM202" s="117">
        <v>4203</v>
      </c>
      <c r="AN202" s="114">
        <v>4</v>
      </c>
      <c r="AO202" s="118">
        <f>AN202/AP202</f>
        <v>9.5079629189446157E-4</v>
      </c>
      <c r="AP202" s="114">
        <f>AM202+AN202</f>
        <v>4207</v>
      </c>
      <c r="AQ202" s="776">
        <v>5475</v>
      </c>
      <c r="AR202" s="115">
        <f t="shared" si="228"/>
        <v>0.76840182648401822</v>
      </c>
      <c r="AS202" s="117">
        <f t="shared" si="181"/>
        <v>4203</v>
      </c>
      <c r="AT202" s="117">
        <f>IF(V202=0,AN202,"")</f>
        <v>4</v>
      </c>
      <c r="AU202" s="114">
        <f t="shared" si="232"/>
        <v>4207</v>
      </c>
      <c r="AV202" s="114">
        <v>1836</v>
      </c>
      <c r="AW202" s="115">
        <f t="shared" si="233"/>
        <v>0.43683083511777304</v>
      </c>
      <c r="AX202" s="114">
        <v>4</v>
      </c>
      <c r="AY202" s="115">
        <f t="shared" si="234"/>
        <v>1</v>
      </c>
      <c r="AZ202" s="114">
        <f t="shared" si="235"/>
        <v>1840</v>
      </c>
      <c r="BA202" s="115">
        <f t="shared" si="210"/>
        <v>0.43736629427145235</v>
      </c>
      <c r="BB202" s="114">
        <v>6</v>
      </c>
      <c r="BC202" s="115">
        <f t="shared" si="230"/>
        <v>3.2679738562091504E-3</v>
      </c>
      <c r="BD202" s="240"/>
      <c r="BE202" s="240"/>
      <c r="BF202" s="597">
        <f t="shared" si="220"/>
        <v>6</v>
      </c>
      <c r="BG202" s="115">
        <f t="shared" si="221"/>
        <v>3.2608695652173911E-3</v>
      </c>
      <c r="BH202" s="114">
        <v>6</v>
      </c>
      <c r="BI202" s="115">
        <f t="shared" si="222"/>
        <v>1</v>
      </c>
      <c r="BJ202" s="240"/>
      <c r="BK202" s="229" t="str">
        <f t="shared" si="217"/>
        <v/>
      </c>
      <c r="BL202" s="597">
        <f t="shared" si="223"/>
        <v>6</v>
      </c>
      <c r="BM202" s="115">
        <f t="shared" si="224"/>
        <v>1</v>
      </c>
      <c r="BN202" s="114">
        <v>1</v>
      </c>
      <c r="BO202" s="115">
        <f t="shared" si="231"/>
        <v>5.4347826086956522E-4</v>
      </c>
      <c r="BP202" s="114">
        <v>23</v>
      </c>
      <c r="BQ202" s="115">
        <f t="shared" si="218"/>
        <v>1.2500000000000001E-2</v>
      </c>
      <c r="BR202" s="114">
        <f t="shared" si="219"/>
        <v>24</v>
      </c>
      <c r="BS202" s="115">
        <f t="shared" si="214"/>
        <v>1.3043478260869565E-2</v>
      </c>
      <c r="BT202" s="597">
        <v>1</v>
      </c>
      <c r="BU202" s="115">
        <f t="shared" ref="BU202:BU207" si="236">BT202/W202</f>
        <v>0.2</v>
      </c>
      <c r="BV202" s="597">
        <v>1</v>
      </c>
      <c r="BW202" s="115">
        <f>BV202/U202</f>
        <v>0.25</v>
      </c>
      <c r="BX202" s="259" t="str">
        <f t="shared" si="227"/>
        <v/>
      </c>
    </row>
    <row r="203" spans="1:76" x14ac:dyDescent="0.2">
      <c r="A203" s="591" t="s">
        <v>669</v>
      </c>
      <c r="B203" s="591" t="s">
        <v>670</v>
      </c>
      <c r="C203" s="591" t="s">
        <v>672</v>
      </c>
      <c r="D203" s="77" t="s">
        <v>515</v>
      </c>
      <c r="E203" s="591" t="s">
        <v>504</v>
      </c>
      <c r="F203" s="591" t="s">
        <v>519</v>
      </c>
      <c r="G203" s="592" t="s">
        <v>321</v>
      </c>
      <c r="H203" s="592" t="s">
        <v>1112</v>
      </c>
      <c r="I203" s="591" t="s">
        <v>934</v>
      </c>
      <c r="J203" s="591"/>
      <c r="K203" s="614"/>
      <c r="L203" s="614"/>
      <c r="M203" s="289"/>
      <c r="N203" s="614"/>
      <c r="O203" s="614"/>
      <c r="P203" s="614"/>
      <c r="Q203" s="612"/>
      <c r="R203" s="612"/>
      <c r="S203" s="612"/>
      <c r="T203" s="2" t="s">
        <v>386</v>
      </c>
      <c r="U203" s="121">
        <v>4</v>
      </c>
      <c r="V203" s="76"/>
      <c r="W203" s="600">
        <v>5</v>
      </c>
      <c r="X203" s="123">
        <f t="shared" si="225"/>
        <v>1.25</v>
      </c>
      <c r="Y203" s="601">
        <f t="shared" si="203"/>
        <v>1026.75</v>
      </c>
      <c r="Z203" s="601">
        <f t="shared" si="226"/>
        <v>418.5</v>
      </c>
      <c r="AA203" s="600">
        <v>3</v>
      </c>
      <c r="AB203" s="598">
        <f>AA203/W203</f>
        <v>0.6</v>
      </c>
      <c r="AC203" s="222"/>
      <c r="AD203" s="223"/>
      <c r="AE203" s="600">
        <v>3</v>
      </c>
      <c r="AF203" s="598">
        <f>AE203/U203</f>
        <v>0.75</v>
      </c>
      <c r="AG203" s="600">
        <f>AE203</f>
        <v>3</v>
      </c>
      <c r="AH203" s="223"/>
      <c r="AI203" s="222"/>
      <c r="AJ203" s="223"/>
      <c r="AK203" s="222"/>
      <c r="AL203" s="223"/>
      <c r="AM203" s="599">
        <v>4094</v>
      </c>
      <c r="AN203" s="601">
        <v>13</v>
      </c>
      <c r="AO203" s="602">
        <f>AN203/AP203</f>
        <v>3.1653274896518138E-3</v>
      </c>
      <c r="AP203" s="601">
        <f>AM203+AN203</f>
        <v>4107</v>
      </c>
      <c r="AQ203" s="163">
        <v>5862</v>
      </c>
      <c r="AR203" s="598">
        <f t="shared" si="228"/>
        <v>0.70061412487205732</v>
      </c>
      <c r="AS203" s="599">
        <f t="shared" si="181"/>
        <v>4094</v>
      </c>
      <c r="AT203" s="599">
        <f>IF(V203=0,AN203,"")</f>
        <v>13</v>
      </c>
      <c r="AU203" s="601">
        <f t="shared" si="232"/>
        <v>4107</v>
      </c>
      <c r="AV203" s="601">
        <v>1663</v>
      </c>
      <c r="AW203" s="598">
        <f t="shared" si="233"/>
        <v>0.40620420127015144</v>
      </c>
      <c r="AX203" s="601">
        <v>11</v>
      </c>
      <c r="AY203" s="598">
        <f t="shared" si="234"/>
        <v>0.84615384615384615</v>
      </c>
      <c r="AZ203" s="601">
        <f t="shared" si="235"/>
        <v>1674</v>
      </c>
      <c r="BA203" s="598">
        <f t="shared" si="210"/>
        <v>0.40759678597516436</v>
      </c>
      <c r="BB203" s="601">
        <v>4</v>
      </c>
      <c r="BC203" s="598">
        <f t="shared" si="230"/>
        <v>2.4052916416115455E-3</v>
      </c>
      <c r="BD203" s="600">
        <v>8</v>
      </c>
      <c r="BE203" s="598">
        <f>IF(BD203="","",BD203/AX203)</f>
        <v>0.72727272727272729</v>
      </c>
      <c r="BF203" s="600">
        <f t="shared" si="220"/>
        <v>12</v>
      </c>
      <c r="BG203" s="598">
        <f t="shared" si="221"/>
        <v>7.1684587813620072E-3</v>
      </c>
      <c r="BH203" s="601">
        <v>4</v>
      </c>
      <c r="BI203" s="598">
        <f t="shared" si="222"/>
        <v>1</v>
      </c>
      <c r="BJ203" s="600">
        <v>8</v>
      </c>
      <c r="BK203" s="598">
        <f t="shared" si="217"/>
        <v>1</v>
      </c>
      <c r="BL203" s="600">
        <f t="shared" si="223"/>
        <v>12</v>
      </c>
      <c r="BM203" s="598">
        <f t="shared" si="224"/>
        <v>1</v>
      </c>
      <c r="BN203" s="601">
        <v>2</v>
      </c>
      <c r="BO203" s="598">
        <f t="shared" si="231"/>
        <v>1.1947431302270011E-3</v>
      </c>
      <c r="BP203" s="601">
        <v>18</v>
      </c>
      <c r="BQ203" s="598">
        <f t="shared" si="218"/>
        <v>1.0752688172043012E-2</v>
      </c>
      <c r="BR203" s="601">
        <f t="shared" si="219"/>
        <v>20</v>
      </c>
      <c r="BS203" s="598">
        <f t="shared" si="214"/>
        <v>1.1947431302270013E-2</v>
      </c>
      <c r="BT203" s="600">
        <v>1</v>
      </c>
      <c r="BU203" s="598">
        <f t="shared" si="236"/>
        <v>0.2</v>
      </c>
      <c r="BV203" s="600">
        <v>1</v>
      </c>
      <c r="BW203" s="598">
        <f>BV203/U203</f>
        <v>0.25</v>
      </c>
      <c r="BX203" s="244" t="str">
        <f t="shared" si="227"/>
        <v/>
      </c>
    </row>
    <row r="204" spans="1:76" x14ac:dyDescent="0.2">
      <c r="A204" s="591" t="s">
        <v>669</v>
      </c>
      <c r="B204" s="591" t="s">
        <v>670</v>
      </c>
      <c r="C204" s="591" t="s">
        <v>673</v>
      </c>
      <c r="D204" s="77" t="s">
        <v>515</v>
      </c>
      <c r="E204" s="591" t="s">
        <v>504</v>
      </c>
      <c r="F204" s="591" t="s">
        <v>519</v>
      </c>
      <c r="G204" s="592" t="s">
        <v>321</v>
      </c>
      <c r="H204" s="592" t="s">
        <v>1112</v>
      </c>
      <c r="I204" s="591" t="s">
        <v>934</v>
      </c>
      <c r="J204" s="591"/>
      <c r="K204" s="614" t="s">
        <v>436</v>
      </c>
      <c r="L204" s="614" t="s">
        <v>438</v>
      </c>
      <c r="M204" s="289"/>
      <c r="N204" s="614" t="s">
        <v>437</v>
      </c>
      <c r="O204" s="614" t="s">
        <v>438</v>
      </c>
      <c r="P204" s="614" t="s">
        <v>438</v>
      </c>
      <c r="Q204" s="612">
        <v>13299</v>
      </c>
      <c r="R204" s="614">
        <v>120</v>
      </c>
      <c r="S204" s="614">
        <v>5</v>
      </c>
      <c r="T204" s="3" t="s">
        <v>386</v>
      </c>
      <c r="U204" s="121">
        <v>4</v>
      </c>
      <c r="V204" s="76"/>
      <c r="W204" s="121">
        <v>6</v>
      </c>
      <c r="X204" s="123">
        <f t="shared" si="225"/>
        <v>1.5</v>
      </c>
      <c r="Y204" s="601">
        <f t="shared" si="203"/>
        <v>1246.25</v>
      </c>
      <c r="Z204" s="601">
        <f t="shared" si="226"/>
        <v>465.25</v>
      </c>
      <c r="AA204" s="600">
        <v>3</v>
      </c>
      <c r="AB204" s="598">
        <f>AA204/W204</f>
        <v>0.5</v>
      </c>
      <c r="AC204" s="222"/>
      <c r="AD204" s="223"/>
      <c r="AE204" s="600">
        <v>3</v>
      </c>
      <c r="AF204" s="598">
        <f>AE204/U204</f>
        <v>0.75</v>
      </c>
      <c r="AG204" s="600">
        <f>AE204</f>
        <v>3</v>
      </c>
      <c r="AH204" s="223"/>
      <c r="AI204" s="222"/>
      <c r="AJ204" s="223"/>
      <c r="AK204" s="222"/>
      <c r="AL204" s="223"/>
      <c r="AM204" s="599">
        <v>4977</v>
      </c>
      <c r="AN204" s="601">
        <v>8</v>
      </c>
      <c r="AO204" s="602">
        <f>AN204/AP204</f>
        <v>1.6048144433299899E-3</v>
      </c>
      <c r="AP204" s="601">
        <f>AM204+AN204</f>
        <v>4985</v>
      </c>
      <c r="AQ204" s="163">
        <v>6474</v>
      </c>
      <c r="AR204" s="598">
        <f t="shared" si="228"/>
        <v>0.77000308928019767</v>
      </c>
      <c r="AS204" s="599">
        <f t="shared" si="181"/>
        <v>4977</v>
      </c>
      <c r="AT204" s="599">
        <f>IF(V204=0,AN204,"")</f>
        <v>8</v>
      </c>
      <c r="AU204" s="601">
        <f t="shared" si="232"/>
        <v>4985</v>
      </c>
      <c r="AV204" s="601">
        <v>1853</v>
      </c>
      <c r="AW204" s="598">
        <f t="shared" si="233"/>
        <v>0.37231263813542292</v>
      </c>
      <c r="AX204" s="601">
        <v>8</v>
      </c>
      <c r="AY204" s="598">
        <f t="shared" si="234"/>
        <v>1</v>
      </c>
      <c r="AZ204" s="601">
        <f t="shared" si="235"/>
        <v>1861</v>
      </c>
      <c r="BA204" s="598">
        <f t="shared" si="210"/>
        <v>0.3733199598796389</v>
      </c>
      <c r="BB204" s="601">
        <v>11</v>
      </c>
      <c r="BC204" s="598">
        <f t="shared" si="230"/>
        <v>5.9363194819212085E-3</v>
      </c>
      <c r="BD204" s="600">
        <v>6</v>
      </c>
      <c r="BE204" s="598">
        <f>IF(BD204="","",BD204/AX204)</f>
        <v>0.75</v>
      </c>
      <c r="BF204" s="600">
        <f t="shared" si="220"/>
        <v>17</v>
      </c>
      <c r="BG204" s="598">
        <f t="shared" si="221"/>
        <v>9.134873723804407E-3</v>
      </c>
      <c r="BH204" s="601">
        <v>11</v>
      </c>
      <c r="BI204" s="598">
        <f t="shared" si="222"/>
        <v>1</v>
      </c>
      <c r="BJ204" s="600">
        <v>6</v>
      </c>
      <c r="BK204" s="598">
        <f t="shared" si="217"/>
        <v>1</v>
      </c>
      <c r="BL204" s="600">
        <f t="shared" si="223"/>
        <v>17</v>
      </c>
      <c r="BM204" s="598">
        <f t="shared" si="224"/>
        <v>1</v>
      </c>
      <c r="BN204" s="601">
        <v>1</v>
      </c>
      <c r="BO204" s="598">
        <f t="shared" si="231"/>
        <v>5.3734551316496511E-4</v>
      </c>
      <c r="BP204" s="601">
        <v>49</v>
      </c>
      <c r="BQ204" s="598">
        <f t="shared" si="218"/>
        <v>2.6329930145083287E-2</v>
      </c>
      <c r="BR204" s="601">
        <f t="shared" si="219"/>
        <v>50</v>
      </c>
      <c r="BS204" s="598">
        <f t="shared" si="214"/>
        <v>2.6867275658248254E-2</v>
      </c>
      <c r="BT204" s="600">
        <v>1</v>
      </c>
      <c r="BU204" s="598">
        <f t="shared" si="236"/>
        <v>0.16666666666666666</v>
      </c>
      <c r="BV204" s="600">
        <v>1</v>
      </c>
      <c r="BW204" s="598">
        <f>BV204/U204</f>
        <v>0.25</v>
      </c>
      <c r="BX204" s="244" t="str">
        <f t="shared" si="227"/>
        <v/>
      </c>
    </row>
    <row r="205" spans="1:76" s="469" customFormat="1" ht="13.5" thickBot="1" x14ac:dyDescent="0.25">
      <c r="A205" s="593" t="s">
        <v>669</v>
      </c>
      <c r="B205" s="593" t="s">
        <v>670</v>
      </c>
      <c r="C205" s="593" t="s">
        <v>502</v>
      </c>
      <c r="D205" s="593" t="s">
        <v>509</v>
      </c>
      <c r="E205" s="593" t="s">
        <v>504</v>
      </c>
      <c r="F205" s="593" t="s">
        <v>519</v>
      </c>
      <c r="G205" s="620" t="s">
        <v>321</v>
      </c>
      <c r="H205" s="620" t="s">
        <v>1112</v>
      </c>
      <c r="I205" s="593" t="s">
        <v>934</v>
      </c>
      <c r="J205" s="593"/>
      <c r="K205" s="615"/>
      <c r="L205" s="615"/>
      <c r="M205" s="616"/>
      <c r="N205" s="615"/>
      <c r="O205" s="615"/>
      <c r="P205" s="615"/>
      <c r="Q205" s="772"/>
      <c r="R205" s="772"/>
      <c r="S205" s="772"/>
      <c r="T205" s="344" t="s">
        <v>386</v>
      </c>
      <c r="U205" s="604">
        <v>1</v>
      </c>
      <c r="V205" s="345"/>
      <c r="W205" s="605">
        <v>2</v>
      </c>
      <c r="X205" s="606">
        <f t="shared" si="225"/>
        <v>2</v>
      </c>
      <c r="Y205" s="607">
        <f t="shared" si="203"/>
        <v>13299</v>
      </c>
      <c r="Z205" s="607">
        <f t="shared" si="226"/>
        <v>5375</v>
      </c>
      <c r="AA205" s="605">
        <v>1</v>
      </c>
      <c r="AB205" s="608">
        <f>AA205/W205</f>
        <v>0.5</v>
      </c>
      <c r="AC205" s="224"/>
      <c r="AD205" s="608" t="s">
        <v>434</v>
      </c>
      <c r="AE205" s="605">
        <v>1</v>
      </c>
      <c r="AF205" s="608">
        <f>AE205/U205</f>
        <v>1</v>
      </c>
      <c r="AG205" s="605">
        <v>1</v>
      </c>
      <c r="AH205" s="225"/>
      <c r="AI205" s="224"/>
      <c r="AJ205" s="225"/>
      <c r="AK205" s="224"/>
      <c r="AL205" s="225"/>
      <c r="AM205" s="596">
        <v>13274</v>
      </c>
      <c r="AN205" s="607">
        <v>25</v>
      </c>
      <c r="AO205" s="609">
        <f>AN205/AP205</f>
        <v>1.8798405895180089E-3</v>
      </c>
      <c r="AP205" s="607">
        <f>AM205+AN205</f>
        <v>13299</v>
      </c>
      <c r="AQ205" s="607">
        <v>17811</v>
      </c>
      <c r="AR205" s="608">
        <f t="shared" si="228"/>
        <v>0.7466734040761327</v>
      </c>
      <c r="AS205" s="596">
        <f t="shared" si="181"/>
        <v>13274</v>
      </c>
      <c r="AT205" s="596">
        <f>IF(V205=0,AN205,"")</f>
        <v>25</v>
      </c>
      <c r="AU205" s="607">
        <f t="shared" si="232"/>
        <v>13299</v>
      </c>
      <c r="AV205" s="607">
        <v>5352</v>
      </c>
      <c r="AW205" s="608">
        <f t="shared" si="233"/>
        <v>0.40319421425342777</v>
      </c>
      <c r="AX205" s="607">
        <v>23</v>
      </c>
      <c r="AY205" s="608">
        <f t="shared" si="234"/>
        <v>0.92</v>
      </c>
      <c r="AZ205" s="607">
        <f t="shared" si="235"/>
        <v>5375</v>
      </c>
      <c r="BA205" s="608">
        <f t="shared" si="210"/>
        <v>0.40416572674637191</v>
      </c>
      <c r="BB205" s="607">
        <v>27</v>
      </c>
      <c r="BC205" s="608">
        <f t="shared" si="230"/>
        <v>5.0448430493273541E-3</v>
      </c>
      <c r="BD205" s="605">
        <v>14</v>
      </c>
      <c r="BE205" s="608">
        <f>IF(BD205="","",BD205/AX205)</f>
        <v>0.60869565217391308</v>
      </c>
      <c r="BF205" s="605">
        <f t="shared" si="220"/>
        <v>41</v>
      </c>
      <c r="BG205" s="608">
        <f t="shared" si="221"/>
        <v>7.6279069767441858E-3</v>
      </c>
      <c r="BH205" s="607">
        <v>27</v>
      </c>
      <c r="BI205" s="608">
        <f t="shared" si="222"/>
        <v>1</v>
      </c>
      <c r="BJ205" s="605">
        <v>14</v>
      </c>
      <c r="BK205" s="608">
        <f t="shared" si="217"/>
        <v>1</v>
      </c>
      <c r="BL205" s="605">
        <f t="shared" si="223"/>
        <v>41</v>
      </c>
      <c r="BM205" s="608">
        <f t="shared" si="224"/>
        <v>1</v>
      </c>
      <c r="BN205" s="607">
        <v>4</v>
      </c>
      <c r="BO205" s="608">
        <f t="shared" si="231"/>
        <v>7.4418604651162786E-4</v>
      </c>
      <c r="BP205" s="607">
        <v>101</v>
      </c>
      <c r="BQ205" s="608">
        <f t="shared" si="218"/>
        <v>1.8790697674418606E-2</v>
      </c>
      <c r="BR205" s="607">
        <f t="shared" si="219"/>
        <v>105</v>
      </c>
      <c r="BS205" s="608">
        <f t="shared" si="214"/>
        <v>1.9534883720930232E-2</v>
      </c>
      <c r="BT205" s="605">
        <v>1</v>
      </c>
      <c r="BU205" s="608">
        <f t="shared" si="236"/>
        <v>0.5</v>
      </c>
      <c r="BV205" s="224"/>
      <c r="BW205" s="225"/>
      <c r="BX205" s="257" t="str">
        <f t="shared" si="227"/>
        <v/>
      </c>
    </row>
    <row r="206" spans="1:76" ht="13.5" thickBot="1" x14ac:dyDescent="0.25">
      <c r="A206" s="83" t="s">
        <v>412</v>
      </c>
      <c r="B206" s="83" t="s">
        <v>411</v>
      </c>
      <c r="C206" s="83" t="s">
        <v>502</v>
      </c>
      <c r="D206" s="83" t="s">
        <v>517</v>
      </c>
      <c r="E206" s="83" t="s">
        <v>518</v>
      </c>
      <c r="F206" s="83" t="s">
        <v>519</v>
      </c>
      <c r="G206" s="328" t="s">
        <v>319</v>
      </c>
      <c r="H206" s="647" t="s">
        <v>517</v>
      </c>
      <c r="I206" s="83" t="s">
        <v>517</v>
      </c>
      <c r="J206" s="83"/>
      <c r="K206" s="617" t="s">
        <v>449</v>
      </c>
      <c r="L206" s="617" t="s">
        <v>798</v>
      </c>
      <c r="M206" s="618" t="s">
        <v>797</v>
      </c>
      <c r="N206" s="617" t="s">
        <v>437</v>
      </c>
      <c r="O206" s="617"/>
      <c r="P206" s="617"/>
      <c r="Q206" s="303"/>
      <c r="R206" s="303"/>
      <c r="S206" s="303"/>
      <c r="T206" s="818" t="s">
        <v>386</v>
      </c>
      <c r="U206" s="85">
        <v>7</v>
      </c>
      <c r="V206" s="150"/>
      <c r="W206" s="86">
        <v>12</v>
      </c>
      <c r="X206" s="87">
        <f t="shared" si="225"/>
        <v>1.7142857142857142</v>
      </c>
      <c r="Y206" s="88">
        <f t="shared" si="203"/>
        <v>15441.428571428571</v>
      </c>
      <c r="Z206" s="88">
        <f t="shared" si="226"/>
        <v>7371.4285714285716</v>
      </c>
      <c r="AA206" s="235"/>
      <c r="AB206" s="236"/>
      <c r="AC206" s="235"/>
      <c r="AD206" s="236"/>
      <c r="AE206" s="235"/>
      <c r="AF206" s="236"/>
      <c r="AG206" s="235"/>
      <c r="AH206" s="236"/>
      <c r="AI206" s="86">
        <v>5</v>
      </c>
      <c r="AJ206" s="89">
        <f>AI206/W206</f>
        <v>0.41666666666666669</v>
      </c>
      <c r="AK206" s="86">
        <v>5</v>
      </c>
      <c r="AL206" s="89">
        <f>AK206/U206</f>
        <v>0.7142857142857143</v>
      </c>
      <c r="AM206" s="843">
        <v>108090</v>
      </c>
      <c r="AN206" s="851"/>
      <c r="AO206" s="855"/>
      <c r="AP206" s="843">
        <v>108090</v>
      </c>
      <c r="AQ206" s="88">
        <v>155500</v>
      </c>
      <c r="AR206" s="89">
        <f t="shared" si="228"/>
        <v>0.69511254019292601</v>
      </c>
      <c r="AS206" s="84">
        <f t="shared" si="181"/>
        <v>108090</v>
      </c>
      <c r="AT206" s="880"/>
      <c r="AU206" s="88">
        <f t="shared" si="232"/>
        <v>108090</v>
      </c>
      <c r="AV206" s="88">
        <v>51600</v>
      </c>
      <c r="AW206" s="89">
        <f t="shared" si="233"/>
        <v>0.47737996114349152</v>
      </c>
      <c r="AX206" s="851"/>
      <c r="AY206" s="236" t="str">
        <f t="shared" si="234"/>
        <v/>
      </c>
      <c r="AZ206" s="88">
        <f t="shared" si="235"/>
        <v>51600</v>
      </c>
      <c r="BA206" s="89">
        <f t="shared" si="210"/>
        <v>0.47737996114349152</v>
      </c>
      <c r="BB206" s="88">
        <v>329</v>
      </c>
      <c r="BC206" s="89">
        <f t="shared" si="230"/>
        <v>6.3759689922480624E-3</v>
      </c>
      <c r="BD206" s="86"/>
      <c r="BE206" s="89"/>
      <c r="BF206" s="86">
        <f t="shared" si="220"/>
        <v>329</v>
      </c>
      <c r="BG206" s="89">
        <f t="shared" si="221"/>
        <v>6.3759689922480624E-3</v>
      </c>
      <c r="BH206" s="88">
        <v>316</v>
      </c>
      <c r="BI206" s="89">
        <f t="shared" si="222"/>
        <v>0.96048632218844987</v>
      </c>
      <c r="BJ206" s="235"/>
      <c r="BK206" s="236" t="str">
        <f t="shared" si="217"/>
        <v/>
      </c>
      <c r="BL206" s="86">
        <f t="shared" si="223"/>
        <v>316</v>
      </c>
      <c r="BM206" s="89">
        <f t="shared" si="224"/>
        <v>0.96048632218844987</v>
      </c>
      <c r="BN206" s="88">
        <v>2600</v>
      </c>
      <c r="BO206" s="89">
        <f t="shared" si="231"/>
        <v>5.0387596899224806E-2</v>
      </c>
      <c r="BP206" s="88">
        <v>3722</v>
      </c>
      <c r="BQ206" s="89">
        <f t="shared" si="218"/>
        <v>7.2131782945736439E-2</v>
      </c>
      <c r="BR206" s="88">
        <f t="shared" si="219"/>
        <v>6322</v>
      </c>
      <c r="BS206" s="89">
        <f t="shared" si="214"/>
        <v>0.12251937984496124</v>
      </c>
      <c r="BT206" s="86">
        <v>7</v>
      </c>
      <c r="BU206" s="89">
        <f t="shared" si="236"/>
        <v>0.58333333333333337</v>
      </c>
      <c r="BV206" s="86">
        <v>3</v>
      </c>
      <c r="BW206" s="89">
        <f>BV206/U206</f>
        <v>0.42857142857142855</v>
      </c>
      <c r="BX206" s="261" t="str">
        <f t="shared" si="227"/>
        <v/>
      </c>
    </row>
    <row r="207" spans="1:76" x14ac:dyDescent="0.2">
      <c r="A207" s="12" t="s">
        <v>674</v>
      </c>
      <c r="B207" s="12" t="s">
        <v>675</v>
      </c>
      <c r="C207" s="12" t="s">
        <v>676</v>
      </c>
      <c r="D207" s="12" t="s">
        <v>528</v>
      </c>
      <c r="E207" s="12" t="s">
        <v>504</v>
      </c>
      <c r="F207" s="12" t="s">
        <v>519</v>
      </c>
      <c r="G207" s="148" t="s">
        <v>319</v>
      </c>
      <c r="H207" s="12" t="s">
        <v>937</v>
      </c>
      <c r="I207" s="12" t="s">
        <v>937</v>
      </c>
      <c r="J207" s="12"/>
      <c r="K207" s="296"/>
      <c r="L207" s="296"/>
      <c r="M207" s="297"/>
      <c r="N207" s="296"/>
      <c r="O207" s="296"/>
      <c r="P207" s="296"/>
      <c r="Q207" s="272"/>
      <c r="R207" s="272"/>
      <c r="S207" s="272"/>
      <c r="T207" s="13" t="s">
        <v>386</v>
      </c>
      <c r="U207" s="41">
        <v>1</v>
      </c>
      <c r="V207" s="76"/>
      <c r="W207" s="42">
        <v>2</v>
      </c>
      <c r="X207" s="43">
        <f t="shared" si="225"/>
        <v>2</v>
      </c>
      <c r="Y207" s="44">
        <f t="shared" si="203"/>
        <v>9313</v>
      </c>
      <c r="Z207" s="44">
        <f t="shared" si="226"/>
        <v>5136</v>
      </c>
      <c r="AA207" s="42">
        <v>1</v>
      </c>
      <c r="AB207" s="45">
        <f>AA207/W207</f>
        <v>0.5</v>
      </c>
      <c r="AC207" s="228"/>
      <c r="AD207" s="229"/>
      <c r="AE207" s="222"/>
      <c r="AF207" s="222"/>
      <c r="AG207" s="228"/>
      <c r="AH207" s="229"/>
      <c r="AI207" s="228"/>
      <c r="AJ207" s="229"/>
      <c r="AK207" s="228"/>
      <c r="AL207" s="229"/>
      <c r="AM207" s="40">
        <v>9300</v>
      </c>
      <c r="AN207" s="44">
        <v>13</v>
      </c>
      <c r="AO207" s="63">
        <f t="shared" ref="AO207:AO223" si="237">AN207/AP207</f>
        <v>1.3958982068076882E-3</v>
      </c>
      <c r="AP207" s="44">
        <f t="shared" ref="AP207:AP243" si="238">AM207+AN207</f>
        <v>9313</v>
      </c>
      <c r="AQ207" s="170">
        <v>16350</v>
      </c>
      <c r="AR207" s="45">
        <f t="shared" si="228"/>
        <v>0.56960244648318048</v>
      </c>
      <c r="AS207" s="40">
        <f t="shared" si="181"/>
        <v>9300</v>
      </c>
      <c r="AT207" s="40">
        <f t="shared" ref="AT207:AT223" si="239">IF(V207=0,AN207,"")</f>
        <v>13</v>
      </c>
      <c r="AU207" s="44">
        <f t="shared" si="232"/>
        <v>9313</v>
      </c>
      <c r="AV207" s="44">
        <v>5124</v>
      </c>
      <c r="AW207" s="45">
        <f t="shared" si="233"/>
        <v>0.55096774193548392</v>
      </c>
      <c r="AX207" s="44">
        <v>12</v>
      </c>
      <c r="AY207" s="45">
        <f t="shared" si="234"/>
        <v>0.92307692307692313</v>
      </c>
      <c r="AZ207" s="44">
        <f t="shared" si="235"/>
        <v>5136</v>
      </c>
      <c r="BA207" s="45">
        <f t="shared" si="210"/>
        <v>0.55148716847417589</v>
      </c>
      <c r="BB207" s="90">
        <v>51</v>
      </c>
      <c r="BC207" s="45">
        <f t="shared" si="230"/>
        <v>9.9531615925058554E-3</v>
      </c>
      <c r="BD207" s="233"/>
      <c r="BE207" s="233"/>
      <c r="BF207" s="42">
        <f t="shared" si="220"/>
        <v>51</v>
      </c>
      <c r="BG207" s="45">
        <f t="shared" si="221"/>
        <v>9.9299065420560741E-3</v>
      </c>
      <c r="BH207" s="233"/>
      <c r="BI207" s="233"/>
      <c r="BJ207" s="233"/>
      <c r="BK207" s="229" t="str">
        <f t="shared" si="217"/>
        <v/>
      </c>
      <c r="BL207" s="42" t="str">
        <f t="shared" si="223"/>
        <v/>
      </c>
      <c r="BM207" s="219"/>
      <c r="BN207" s="44">
        <v>2</v>
      </c>
      <c r="BO207" s="45">
        <f t="shared" si="231"/>
        <v>3.8940809968847351E-4</v>
      </c>
      <c r="BP207" s="44">
        <v>183</v>
      </c>
      <c r="BQ207" s="45">
        <f t="shared" si="218"/>
        <v>3.5630841121495324E-2</v>
      </c>
      <c r="BR207" s="44">
        <f t="shared" si="219"/>
        <v>185</v>
      </c>
      <c r="BS207" s="45">
        <f t="shared" si="214"/>
        <v>3.6020249221183798E-2</v>
      </c>
      <c r="BT207" s="42">
        <v>1</v>
      </c>
      <c r="BU207" s="45">
        <f t="shared" si="236"/>
        <v>0.5</v>
      </c>
      <c r="BV207" s="42">
        <v>1</v>
      </c>
      <c r="BW207" s="45">
        <f>BV207/U207</f>
        <v>1</v>
      </c>
      <c r="BX207" s="259" t="str">
        <f t="shared" si="227"/>
        <v/>
      </c>
    </row>
    <row r="208" spans="1:76" x14ac:dyDescent="0.2">
      <c r="A208" s="10" t="s">
        <v>674</v>
      </c>
      <c r="B208" s="10" t="s">
        <v>675</v>
      </c>
      <c r="C208" s="10" t="s">
        <v>665</v>
      </c>
      <c r="D208" s="10" t="s">
        <v>528</v>
      </c>
      <c r="E208" s="10" t="s">
        <v>504</v>
      </c>
      <c r="F208" s="10" t="s">
        <v>519</v>
      </c>
      <c r="G208" s="77" t="s">
        <v>319</v>
      </c>
      <c r="H208" s="10" t="s">
        <v>937</v>
      </c>
      <c r="I208" s="10" t="s">
        <v>937</v>
      </c>
      <c r="J208" s="10"/>
      <c r="K208" s="614"/>
      <c r="L208" s="614"/>
      <c r="M208" s="289"/>
      <c r="N208" s="614"/>
      <c r="O208" s="614"/>
      <c r="P208" s="614"/>
      <c r="Q208" s="612"/>
      <c r="R208" s="612"/>
      <c r="S208" s="612"/>
      <c r="T208" s="11" t="s">
        <v>386</v>
      </c>
      <c r="U208" s="32">
        <v>3</v>
      </c>
      <c r="V208" s="76"/>
      <c r="W208" s="33">
        <v>5</v>
      </c>
      <c r="X208" s="34">
        <f t="shared" si="225"/>
        <v>1.6666666666666667</v>
      </c>
      <c r="Y208" s="35">
        <f t="shared" si="203"/>
        <v>12486.333333333334</v>
      </c>
      <c r="Z208" s="35">
        <f t="shared" si="226"/>
        <v>5442.666666666667</v>
      </c>
      <c r="AA208" s="33">
        <v>2</v>
      </c>
      <c r="AB208" s="36">
        <f>AA208/W208</f>
        <v>0.4</v>
      </c>
      <c r="AC208" s="222"/>
      <c r="AD208" s="223"/>
      <c r="AE208" s="222"/>
      <c r="AF208" s="222"/>
      <c r="AG208" s="222"/>
      <c r="AH208" s="223"/>
      <c r="AI208" s="222"/>
      <c r="AJ208" s="223"/>
      <c r="AK208" s="222"/>
      <c r="AL208" s="223"/>
      <c r="AM208" s="31">
        <v>37444</v>
      </c>
      <c r="AN208" s="35">
        <v>15</v>
      </c>
      <c r="AO208" s="37">
        <f t="shared" si="237"/>
        <v>4.0043781200779517E-4</v>
      </c>
      <c r="AP208" s="35">
        <f t="shared" si="238"/>
        <v>37459</v>
      </c>
      <c r="AQ208" s="169">
        <v>72800</v>
      </c>
      <c r="AR208" s="36">
        <f t="shared" si="228"/>
        <v>0.51454670329670327</v>
      </c>
      <c r="AS208" s="31">
        <f t="shared" si="181"/>
        <v>37444</v>
      </c>
      <c r="AT208" s="31">
        <f t="shared" si="239"/>
        <v>15</v>
      </c>
      <c r="AU208" s="35">
        <f t="shared" si="232"/>
        <v>37459</v>
      </c>
      <c r="AV208" s="35">
        <v>16314</v>
      </c>
      <c r="AW208" s="36">
        <f t="shared" si="233"/>
        <v>0.43569063134280528</v>
      </c>
      <c r="AX208" s="35">
        <v>14</v>
      </c>
      <c r="AY208" s="36">
        <f t="shared" si="234"/>
        <v>0.93333333333333335</v>
      </c>
      <c r="AZ208" s="35">
        <f t="shared" si="235"/>
        <v>16328</v>
      </c>
      <c r="BA208" s="36">
        <f t="shared" si="210"/>
        <v>0.43588990629755198</v>
      </c>
      <c r="BB208" s="91">
        <v>205</v>
      </c>
      <c r="BC208" s="36">
        <f t="shared" si="230"/>
        <v>1.2565894323893588E-2</v>
      </c>
      <c r="BD208" s="233"/>
      <c r="BE208" s="233"/>
      <c r="BF208" s="33">
        <f t="shared" si="220"/>
        <v>205</v>
      </c>
      <c r="BG208" s="36">
        <f t="shared" si="221"/>
        <v>1.2555120039196472E-2</v>
      </c>
      <c r="BH208" s="233"/>
      <c r="BI208" s="233"/>
      <c r="BJ208" s="233"/>
      <c r="BK208" s="223" t="str">
        <f t="shared" si="217"/>
        <v/>
      </c>
      <c r="BL208" s="33" t="str">
        <f t="shared" si="223"/>
        <v/>
      </c>
      <c r="BM208" s="219"/>
      <c r="BN208" s="35">
        <v>36</v>
      </c>
      <c r="BO208" s="36">
        <f t="shared" si="231"/>
        <v>2.2048015678588929E-3</v>
      </c>
      <c r="BP208" s="35">
        <v>700</v>
      </c>
      <c r="BQ208" s="36">
        <f t="shared" si="218"/>
        <v>4.2871141597256246E-2</v>
      </c>
      <c r="BR208" s="35">
        <f t="shared" si="219"/>
        <v>736</v>
      </c>
      <c r="BS208" s="36">
        <f t="shared" si="214"/>
        <v>4.5075943165115137E-2</v>
      </c>
      <c r="BT208" s="33">
        <v>0</v>
      </c>
      <c r="BU208" s="223"/>
      <c r="BV208" s="222"/>
      <c r="BW208" s="223"/>
      <c r="BX208" s="244" t="str">
        <f t="shared" si="227"/>
        <v/>
      </c>
    </row>
    <row r="209" spans="1:76" x14ac:dyDescent="0.2">
      <c r="A209" s="10" t="s">
        <v>674</v>
      </c>
      <c r="B209" s="10" t="s">
        <v>675</v>
      </c>
      <c r="C209" s="10" t="s">
        <v>677</v>
      </c>
      <c r="D209" s="10" t="s">
        <v>528</v>
      </c>
      <c r="E209" s="10" t="s">
        <v>504</v>
      </c>
      <c r="F209" s="10" t="s">
        <v>519</v>
      </c>
      <c r="G209" s="77" t="s">
        <v>319</v>
      </c>
      <c r="H209" s="10" t="s">
        <v>937</v>
      </c>
      <c r="I209" s="10" t="s">
        <v>937</v>
      </c>
      <c r="J209" s="10"/>
      <c r="K209" s="288"/>
      <c r="L209" s="288"/>
      <c r="M209" s="289"/>
      <c r="N209" s="288"/>
      <c r="O209" s="614"/>
      <c r="P209" s="288"/>
      <c r="Q209" s="268"/>
      <c r="R209" s="268"/>
      <c r="S209" s="268"/>
      <c r="T209" s="11" t="s">
        <v>386</v>
      </c>
      <c r="U209" s="32">
        <v>3</v>
      </c>
      <c r="V209" s="76"/>
      <c r="W209" s="33">
        <v>7</v>
      </c>
      <c r="X209" s="34">
        <f t="shared" si="225"/>
        <v>2.3333333333333335</v>
      </c>
      <c r="Y209" s="35">
        <f t="shared" ref="Y209:Y243" si="240">AP209/U209</f>
        <v>13986.333333333334</v>
      </c>
      <c r="Z209" s="35">
        <f t="shared" si="226"/>
        <v>6676.333333333333</v>
      </c>
      <c r="AA209" s="33">
        <v>2</v>
      </c>
      <c r="AB209" s="36">
        <f>AA209/W209</f>
        <v>0.2857142857142857</v>
      </c>
      <c r="AC209" s="222"/>
      <c r="AD209" s="223"/>
      <c r="AE209" s="33">
        <v>2</v>
      </c>
      <c r="AF209" s="36">
        <f>AE209/U209</f>
        <v>0.66666666666666663</v>
      </c>
      <c r="AG209" s="222"/>
      <c r="AH209" s="223"/>
      <c r="AI209" s="222"/>
      <c r="AJ209" s="223"/>
      <c r="AK209" s="222"/>
      <c r="AL209" s="223"/>
      <c r="AM209" s="31">
        <v>41948</v>
      </c>
      <c r="AN209" s="35">
        <v>11</v>
      </c>
      <c r="AO209" s="37">
        <f t="shared" si="237"/>
        <v>2.6216068066445817E-4</v>
      </c>
      <c r="AP209" s="35">
        <f t="shared" si="238"/>
        <v>41959</v>
      </c>
      <c r="AQ209" s="169">
        <v>57800</v>
      </c>
      <c r="AR209" s="36">
        <f t="shared" si="228"/>
        <v>0.72593425605536333</v>
      </c>
      <c r="AS209" s="31">
        <f t="shared" si="181"/>
        <v>41948</v>
      </c>
      <c r="AT209" s="31">
        <f t="shared" si="239"/>
        <v>11</v>
      </c>
      <c r="AU209" s="35">
        <f t="shared" si="232"/>
        <v>41959</v>
      </c>
      <c r="AV209" s="35">
        <v>20021</v>
      </c>
      <c r="AW209" s="36">
        <f t="shared" si="233"/>
        <v>0.47728139601411274</v>
      </c>
      <c r="AX209" s="35">
        <v>8</v>
      </c>
      <c r="AY209" s="36">
        <f t="shared" si="234"/>
        <v>0.72727272727272729</v>
      </c>
      <c r="AZ209" s="35">
        <f t="shared" si="235"/>
        <v>20029</v>
      </c>
      <c r="BA209" s="36">
        <f t="shared" si="210"/>
        <v>0.47734693391167571</v>
      </c>
      <c r="BB209" s="91">
        <v>218</v>
      </c>
      <c r="BC209" s="36">
        <f t="shared" si="230"/>
        <v>1.0888567004645123E-2</v>
      </c>
      <c r="BD209" s="233"/>
      <c r="BE209" s="233"/>
      <c r="BF209" s="33">
        <f t="shared" si="220"/>
        <v>218</v>
      </c>
      <c r="BG209" s="36">
        <f t="shared" si="221"/>
        <v>1.0884217884068102E-2</v>
      </c>
      <c r="BH209" s="233"/>
      <c r="BI209" s="233"/>
      <c r="BJ209" s="233"/>
      <c r="BK209" s="223" t="str">
        <f t="shared" si="217"/>
        <v/>
      </c>
      <c r="BL209" s="33" t="str">
        <f t="shared" si="223"/>
        <v/>
      </c>
      <c r="BM209" s="219"/>
      <c r="BN209" s="35">
        <v>33</v>
      </c>
      <c r="BO209" s="36">
        <f t="shared" si="231"/>
        <v>1.647610964102052E-3</v>
      </c>
      <c r="BP209" s="35">
        <v>1269</v>
      </c>
      <c r="BQ209" s="36">
        <f t="shared" si="218"/>
        <v>6.335813071046982E-2</v>
      </c>
      <c r="BR209" s="35">
        <f t="shared" si="219"/>
        <v>1302</v>
      </c>
      <c r="BS209" s="36">
        <f t="shared" si="214"/>
        <v>6.5005741674571876E-2</v>
      </c>
      <c r="BT209" s="33">
        <v>2</v>
      </c>
      <c r="BU209" s="36">
        <f>BT209/W209</f>
        <v>0.2857142857142857</v>
      </c>
      <c r="BV209" s="33">
        <v>1</v>
      </c>
      <c r="BW209" s="36">
        <f>BV209/U209</f>
        <v>0.33333333333333331</v>
      </c>
      <c r="BX209" s="244" t="str">
        <f t="shared" si="227"/>
        <v/>
      </c>
    </row>
    <row r="210" spans="1:76" x14ac:dyDescent="0.2">
      <c r="A210" s="591" t="s">
        <v>674</v>
      </c>
      <c r="B210" s="591" t="s">
        <v>675</v>
      </c>
      <c r="C210" s="591" t="s">
        <v>905</v>
      </c>
      <c r="D210" s="591" t="s">
        <v>528</v>
      </c>
      <c r="E210" s="591" t="s">
        <v>504</v>
      </c>
      <c r="F210" s="591" t="s">
        <v>519</v>
      </c>
      <c r="G210" s="77" t="s">
        <v>319</v>
      </c>
      <c r="H210" s="591" t="s">
        <v>937</v>
      </c>
      <c r="I210" s="591" t="s">
        <v>937</v>
      </c>
      <c r="J210" s="591"/>
      <c r="K210" s="288"/>
      <c r="L210" s="288"/>
      <c r="M210" s="289"/>
      <c r="N210" s="288"/>
      <c r="O210" s="288"/>
      <c r="P210" s="288"/>
      <c r="Q210" s="268"/>
      <c r="R210" s="268"/>
      <c r="S210" s="268"/>
      <c r="T210" s="3" t="s">
        <v>386</v>
      </c>
      <c r="U210" s="121">
        <v>1</v>
      </c>
      <c r="V210" s="76"/>
      <c r="W210" s="600">
        <v>4</v>
      </c>
      <c r="X210" s="123">
        <f t="shared" si="225"/>
        <v>4</v>
      </c>
      <c r="Y210" s="601">
        <f t="shared" si="240"/>
        <v>14173</v>
      </c>
      <c r="Z210" s="601">
        <f t="shared" si="226"/>
        <v>6824</v>
      </c>
      <c r="AA210" s="600">
        <v>1</v>
      </c>
      <c r="AB210" s="598">
        <f>AA210/W210</f>
        <v>0.25</v>
      </c>
      <c r="AC210" s="222"/>
      <c r="AD210" s="223"/>
      <c r="AE210" s="222"/>
      <c r="AF210" s="222"/>
      <c r="AG210" s="222"/>
      <c r="AH210" s="223"/>
      <c r="AI210" s="222"/>
      <c r="AJ210" s="223"/>
      <c r="AK210" s="222"/>
      <c r="AL210" s="223"/>
      <c r="AM210" s="599">
        <v>14161</v>
      </c>
      <c r="AN210" s="601">
        <v>12</v>
      </c>
      <c r="AO210" s="602">
        <f t="shared" si="237"/>
        <v>8.4668030762717844E-4</v>
      </c>
      <c r="AP210" s="601">
        <f t="shared" si="238"/>
        <v>14173</v>
      </c>
      <c r="AQ210" s="249"/>
      <c r="AR210" s="223"/>
      <c r="AS210" s="599">
        <f t="shared" si="181"/>
        <v>14161</v>
      </c>
      <c r="AT210" s="599">
        <f t="shared" si="239"/>
        <v>12</v>
      </c>
      <c r="AU210" s="601">
        <f t="shared" si="232"/>
        <v>14173</v>
      </c>
      <c r="AV210" s="601">
        <v>6813</v>
      </c>
      <c r="AW210" s="598">
        <f t="shared" si="233"/>
        <v>0.48111009109526165</v>
      </c>
      <c r="AX210" s="601">
        <v>11</v>
      </c>
      <c r="AY210" s="598">
        <f t="shared" si="234"/>
        <v>0.91666666666666663</v>
      </c>
      <c r="AZ210" s="601">
        <f t="shared" si="235"/>
        <v>6824</v>
      </c>
      <c r="BA210" s="598">
        <f t="shared" si="210"/>
        <v>0.48147886827065545</v>
      </c>
      <c r="BB210" s="146">
        <v>66</v>
      </c>
      <c r="BC210" s="598">
        <f t="shared" si="230"/>
        <v>9.687362395420519E-3</v>
      </c>
      <c r="BD210" s="233"/>
      <c r="BE210" s="233"/>
      <c r="BF210" s="600">
        <f t="shared" si="220"/>
        <v>66</v>
      </c>
      <c r="BG210" s="598">
        <f t="shared" si="221"/>
        <v>9.6717467760844087E-3</v>
      </c>
      <c r="BH210" s="233"/>
      <c r="BI210" s="233"/>
      <c r="BJ210" s="233"/>
      <c r="BK210" s="223" t="str">
        <f t="shared" si="217"/>
        <v/>
      </c>
      <c r="BL210" s="600" t="str">
        <f t="shared" si="223"/>
        <v/>
      </c>
      <c r="BM210" s="219"/>
      <c r="BN210" s="601">
        <v>92</v>
      </c>
      <c r="BO210" s="598">
        <f t="shared" si="231"/>
        <v>1.3481828839390387E-2</v>
      </c>
      <c r="BP210" s="601">
        <v>343</v>
      </c>
      <c r="BQ210" s="598">
        <f t="shared" si="218"/>
        <v>5.0263774912075031E-2</v>
      </c>
      <c r="BR210" s="601">
        <f t="shared" si="219"/>
        <v>435</v>
      </c>
      <c r="BS210" s="598">
        <f t="shared" si="214"/>
        <v>6.3745603751465416E-2</v>
      </c>
      <c r="BT210" s="600">
        <v>0</v>
      </c>
      <c r="BU210" s="223"/>
      <c r="BV210" s="222"/>
      <c r="BW210" s="223"/>
      <c r="BX210" s="244" t="str">
        <f t="shared" si="227"/>
        <v/>
      </c>
    </row>
    <row r="211" spans="1:76" s="469" customFormat="1" ht="13.5" thickBot="1" x14ac:dyDescent="0.25">
      <c r="A211" s="9" t="s">
        <v>674</v>
      </c>
      <c r="B211" s="9" t="s">
        <v>675</v>
      </c>
      <c r="C211" s="9" t="s">
        <v>678</v>
      </c>
      <c r="D211" s="9" t="s">
        <v>528</v>
      </c>
      <c r="E211" s="9" t="s">
        <v>504</v>
      </c>
      <c r="F211" s="9" t="s">
        <v>519</v>
      </c>
      <c r="G211" s="350" t="s">
        <v>319</v>
      </c>
      <c r="H211" s="9" t="s">
        <v>937</v>
      </c>
      <c r="I211" s="9" t="s">
        <v>937</v>
      </c>
      <c r="J211" s="9"/>
      <c r="K211" s="615" t="s">
        <v>449</v>
      </c>
      <c r="L211" s="615" t="s">
        <v>799</v>
      </c>
      <c r="M211" s="616" t="s">
        <v>799</v>
      </c>
      <c r="N211" s="615" t="s">
        <v>437</v>
      </c>
      <c r="O211" s="615" t="s">
        <v>438</v>
      </c>
      <c r="P211" s="615" t="s">
        <v>438</v>
      </c>
      <c r="Q211" s="613"/>
      <c r="R211" s="613"/>
      <c r="S211" s="613"/>
      <c r="T211" s="337" t="s">
        <v>386</v>
      </c>
      <c r="U211" s="48">
        <v>1</v>
      </c>
      <c r="V211" s="345"/>
      <c r="W211" s="49">
        <v>2</v>
      </c>
      <c r="X211" s="50">
        <f t="shared" si="225"/>
        <v>2</v>
      </c>
      <c r="Y211" s="51">
        <f t="shared" si="240"/>
        <v>5186</v>
      </c>
      <c r="Z211" s="51">
        <f t="shared" si="226"/>
        <v>3207</v>
      </c>
      <c r="AA211" s="49">
        <v>1</v>
      </c>
      <c r="AB211" s="52">
        <f>AA211/W211</f>
        <v>0.5</v>
      </c>
      <c r="AC211" s="224"/>
      <c r="AD211" s="225"/>
      <c r="AE211" s="49">
        <v>1</v>
      </c>
      <c r="AF211" s="52">
        <f>AE211/U211</f>
        <v>1</v>
      </c>
      <c r="AG211" s="224"/>
      <c r="AH211" s="225"/>
      <c r="AI211" s="224"/>
      <c r="AJ211" s="225"/>
      <c r="AK211" s="224"/>
      <c r="AL211" s="225"/>
      <c r="AM211" s="47">
        <v>5133</v>
      </c>
      <c r="AN211" s="51">
        <v>53</v>
      </c>
      <c r="AO211" s="53">
        <f t="shared" si="237"/>
        <v>1.0219822599305824E-2</v>
      </c>
      <c r="AP211" s="51">
        <f t="shared" si="238"/>
        <v>5186</v>
      </c>
      <c r="AQ211" s="351">
        <v>8050</v>
      </c>
      <c r="AR211" s="52">
        <f t="shared" ref="AR211:AR223" si="241">AP211/AQ211</f>
        <v>0.64422360248447208</v>
      </c>
      <c r="AS211" s="47">
        <f t="shared" si="181"/>
        <v>5133</v>
      </c>
      <c r="AT211" s="47">
        <f t="shared" si="239"/>
        <v>53</v>
      </c>
      <c r="AU211" s="51">
        <f t="shared" si="232"/>
        <v>5186</v>
      </c>
      <c r="AV211" s="51">
        <v>3167</v>
      </c>
      <c r="AW211" s="52">
        <f t="shared" si="233"/>
        <v>0.61698811611143578</v>
      </c>
      <c r="AX211" s="51">
        <v>40</v>
      </c>
      <c r="AY211" s="52">
        <f t="shared" si="234"/>
        <v>0.75471698113207553</v>
      </c>
      <c r="AZ211" s="51">
        <f t="shared" si="235"/>
        <v>3207</v>
      </c>
      <c r="BA211" s="52">
        <f t="shared" si="210"/>
        <v>0.6183956806787505</v>
      </c>
      <c r="BB211" s="883">
        <v>62</v>
      </c>
      <c r="BC211" s="52">
        <f t="shared" si="230"/>
        <v>1.9576886643511208E-2</v>
      </c>
      <c r="BD211" s="884">
        <v>1</v>
      </c>
      <c r="BE211" s="52">
        <f>IF(BD211="","",BD211/AX211)</f>
        <v>2.5000000000000001E-2</v>
      </c>
      <c r="BF211" s="49">
        <f t="shared" si="220"/>
        <v>63</v>
      </c>
      <c r="BG211" s="52">
        <f t="shared" si="221"/>
        <v>1.9644527595884004E-2</v>
      </c>
      <c r="BH211" s="883">
        <v>54</v>
      </c>
      <c r="BI211" s="52">
        <f t="shared" ref="BI211:BI223" si="242">IF(BB211="","",IF(BB211=0,"",BH211/BB211))</f>
        <v>0.87096774193548387</v>
      </c>
      <c r="BJ211" s="352"/>
      <c r="BK211" s="352"/>
      <c r="BL211" s="49">
        <f t="shared" si="223"/>
        <v>54</v>
      </c>
      <c r="BM211" s="52">
        <f t="shared" ref="BM211:BM243" si="243">IF(BF211="","",IF(BF211=0,"",BL211/BF211))</f>
        <v>0.8571428571428571</v>
      </c>
      <c r="BN211" s="51">
        <v>4</v>
      </c>
      <c r="BO211" s="52">
        <f t="shared" si="231"/>
        <v>1.2472715933894605E-3</v>
      </c>
      <c r="BP211" s="51">
        <v>218</v>
      </c>
      <c r="BQ211" s="52">
        <f t="shared" si="218"/>
        <v>6.7976301839725597E-2</v>
      </c>
      <c r="BR211" s="51">
        <f t="shared" si="219"/>
        <v>222</v>
      </c>
      <c r="BS211" s="52">
        <f t="shared" si="214"/>
        <v>6.9223573433115054E-2</v>
      </c>
      <c r="BT211" s="49">
        <v>0</v>
      </c>
      <c r="BU211" s="225"/>
      <c r="BV211" s="224"/>
      <c r="BW211" s="225"/>
      <c r="BX211" s="257" t="str">
        <f t="shared" si="227"/>
        <v/>
      </c>
    </row>
    <row r="212" spans="1:76" x14ac:dyDescent="0.2">
      <c r="A212" s="12" t="s">
        <v>679</v>
      </c>
      <c r="B212" s="12" t="s">
        <v>680</v>
      </c>
      <c r="C212" s="12" t="s">
        <v>502</v>
      </c>
      <c r="D212" s="12" t="s">
        <v>507</v>
      </c>
      <c r="E212" s="12" t="s">
        <v>504</v>
      </c>
      <c r="F212" s="12" t="s">
        <v>519</v>
      </c>
      <c r="G212" s="103" t="s">
        <v>924</v>
      </c>
      <c r="H212" s="103" t="s">
        <v>1109</v>
      </c>
      <c r="I212" s="12" t="s">
        <v>934</v>
      </c>
      <c r="J212" s="12"/>
      <c r="K212" s="296"/>
      <c r="L212" s="296"/>
      <c r="M212" s="297"/>
      <c r="N212" s="296"/>
      <c r="O212" s="296"/>
      <c r="P212" s="296"/>
      <c r="Q212" s="272"/>
      <c r="R212" s="272"/>
      <c r="S212" s="272"/>
      <c r="T212" s="75" t="s">
        <v>386</v>
      </c>
      <c r="U212" s="41">
        <v>5</v>
      </c>
      <c r="V212" s="150"/>
      <c r="W212" s="42">
        <v>7</v>
      </c>
      <c r="X212" s="43">
        <f t="shared" si="225"/>
        <v>1.4</v>
      </c>
      <c r="Y212" s="44">
        <f t="shared" si="240"/>
        <v>641</v>
      </c>
      <c r="Z212" s="44">
        <f t="shared" si="226"/>
        <v>342.8</v>
      </c>
      <c r="AA212" s="228"/>
      <c r="AB212" s="229"/>
      <c r="AC212" s="228"/>
      <c r="AD212" s="229"/>
      <c r="AE212" s="228"/>
      <c r="AF212" s="229"/>
      <c r="AG212" s="228"/>
      <c r="AH212" s="229"/>
      <c r="AI212" s="42">
        <v>2</v>
      </c>
      <c r="AJ212" s="45">
        <f>AI212/W212</f>
        <v>0.2857142857142857</v>
      </c>
      <c r="AK212" s="42">
        <v>2</v>
      </c>
      <c r="AL212" s="45">
        <f>AK212/U212</f>
        <v>0.4</v>
      </c>
      <c r="AM212" s="40">
        <v>3188</v>
      </c>
      <c r="AN212" s="44">
        <v>17</v>
      </c>
      <c r="AO212" s="63">
        <f t="shared" si="237"/>
        <v>5.3042121684867393E-3</v>
      </c>
      <c r="AP212" s="44">
        <f t="shared" si="238"/>
        <v>3205</v>
      </c>
      <c r="AQ212" s="170">
        <v>4440</v>
      </c>
      <c r="AR212" s="45">
        <f t="shared" si="241"/>
        <v>0.72184684684684686</v>
      </c>
      <c r="AS212" s="40">
        <f t="shared" si="181"/>
        <v>3188</v>
      </c>
      <c r="AT212" s="40">
        <f t="shared" si="239"/>
        <v>17</v>
      </c>
      <c r="AU212" s="44">
        <f t="shared" si="232"/>
        <v>3205</v>
      </c>
      <c r="AV212" s="44">
        <v>1699</v>
      </c>
      <c r="AW212" s="45">
        <f t="shared" si="233"/>
        <v>0.53293601003764113</v>
      </c>
      <c r="AX212" s="44">
        <v>15</v>
      </c>
      <c r="AY212" s="45">
        <f t="shared" si="234"/>
        <v>0.88235294117647056</v>
      </c>
      <c r="AZ212" s="44">
        <f t="shared" si="235"/>
        <v>1714</v>
      </c>
      <c r="BA212" s="45">
        <f t="shared" si="210"/>
        <v>0.53478939157566308</v>
      </c>
      <c r="BB212" s="44">
        <v>13</v>
      </c>
      <c r="BC212" s="45">
        <f t="shared" si="230"/>
        <v>7.6515597410241314E-3</v>
      </c>
      <c r="BD212" s="42">
        <v>2</v>
      </c>
      <c r="BE212" s="45">
        <f>IF(BD212="","",BD212/AX212)</f>
        <v>0.13333333333333333</v>
      </c>
      <c r="BF212" s="42">
        <f t="shared" si="220"/>
        <v>15</v>
      </c>
      <c r="BG212" s="45">
        <f t="shared" si="221"/>
        <v>8.7514585764294044E-3</v>
      </c>
      <c r="BH212" s="44">
        <v>8</v>
      </c>
      <c r="BI212" s="45">
        <f t="shared" si="242"/>
        <v>0.61538461538461542</v>
      </c>
      <c r="BJ212" s="220"/>
      <c r="BK212" s="220"/>
      <c r="BL212" s="42">
        <f t="shared" si="223"/>
        <v>8</v>
      </c>
      <c r="BM212" s="45">
        <f t="shared" si="243"/>
        <v>0.53333333333333333</v>
      </c>
      <c r="BN212" s="44">
        <v>1</v>
      </c>
      <c r="BO212" s="45">
        <f t="shared" si="231"/>
        <v>5.8343057176196028E-4</v>
      </c>
      <c r="BP212" s="44">
        <v>35</v>
      </c>
      <c r="BQ212" s="45">
        <f t="shared" si="218"/>
        <v>2.0420070011668612E-2</v>
      </c>
      <c r="BR212" s="44">
        <f t="shared" si="219"/>
        <v>36</v>
      </c>
      <c r="BS212" s="45">
        <f t="shared" si="214"/>
        <v>2.1003500583430573E-2</v>
      </c>
      <c r="BT212" s="42">
        <v>3</v>
      </c>
      <c r="BU212" s="45">
        <f>BT212/W212</f>
        <v>0.42857142857142855</v>
      </c>
      <c r="BV212" s="42">
        <v>3</v>
      </c>
      <c r="BW212" s="45">
        <f>BV212/U212</f>
        <v>0.6</v>
      </c>
      <c r="BX212" s="259" t="str">
        <f t="shared" si="227"/>
        <v/>
      </c>
    </row>
    <row r="213" spans="1:76" x14ac:dyDescent="0.2">
      <c r="A213" s="10" t="s">
        <v>679</v>
      </c>
      <c r="B213" s="10" t="s">
        <v>681</v>
      </c>
      <c r="C213" s="10" t="s">
        <v>682</v>
      </c>
      <c r="D213" s="77" t="s">
        <v>515</v>
      </c>
      <c r="E213" s="10" t="s">
        <v>504</v>
      </c>
      <c r="F213" s="10" t="s">
        <v>519</v>
      </c>
      <c r="G213" s="10" t="s">
        <v>924</v>
      </c>
      <c r="H213" s="10" t="s">
        <v>1109</v>
      </c>
      <c r="I213" s="10" t="s">
        <v>934</v>
      </c>
      <c r="J213" s="10"/>
      <c r="K213" s="614"/>
      <c r="L213" s="747"/>
      <c r="M213" s="758"/>
      <c r="N213" s="614"/>
      <c r="O213" s="614"/>
      <c r="P213" s="614"/>
      <c r="Q213" s="612"/>
      <c r="R213" s="612"/>
      <c r="S213" s="612"/>
      <c r="T213" s="11" t="s">
        <v>386</v>
      </c>
      <c r="U213" s="32">
        <v>2</v>
      </c>
      <c r="V213" s="76"/>
      <c r="W213" s="33">
        <v>4</v>
      </c>
      <c r="X213" s="34">
        <f t="shared" si="225"/>
        <v>2</v>
      </c>
      <c r="Y213" s="35">
        <f t="shared" si="240"/>
        <v>1975</v>
      </c>
      <c r="Z213" s="35">
        <f t="shared" si="226"/>
        <v>1032</v>
      </c>
      <c r="AA213" s="33">
        <v>1</v>
      </c>
      <c r="AB213" s="36">
        <f>AA213/W213</f>
        <v>0.25</v>
      </c>
      <c r="AC213" s="222"/>
      <c r="AD213" s="223"/>
      <c r="AE213" s="222"/>
      <c r="AF213" s="222"/>
      <c r="AG213" s="222"/>
      <c r="AH213" s="222"/>
      <c r="AI213" s="222"/>
      <c r="AJ213" s="222"/>
      <c r="AK213" s="222"/>
      <c r="AL213" s="222"/>
      <c r="AM213" s="31">
        <v>3932</v>
      </c>
      <c r="AN213" s="35">
        <v>18</v>
      </c>
      <c r="AO213" s="37">
        <f t="shared" si="237"/>
        <v>4.5569620253164559E-3</v>
      </c>
      <c r="AP213" s="35">
        <f t="shared" si="238"/>
        <v>3950</v>
      </c>
      <c r="AQ213" s="163">
        <v>5205</v>
      </c>
      <c r="AR213" s="36">
        <f t="shared" si="241"/>
        <v>0.75888568683957736</v>
      </c>
      <c r="AS213" s="31">
        <f t="shared" si="181"/>
        <v>3932</v>
      </c>
      <c r="AT213" s="31">
        <f t="shared" si="239"/>
        <v>18</v>
      </c>
      <c r="AU213" s="35">
        <f t="shared" si="232"/>
        <v>3950</v>
      </c>
      <c r="AV213" s="35">
        <v>2047</v>
      </c>
      <c r="AW213" s="36">
        <f t="shared" si="233"/>
        <v>0.52060020345879965</v>
      </c>
      <c r="AX213" s="35">
        <v>17</v>
      </c>
      <c r="AY213" s="36">
        <f t="shared" si="234"/>
        <v>0.94444444444444442</v>
      </c>
      <c r="AZ213" s="35">
        <f t="shared" si="235"/>
        <v>2064</v>
      </c>
      <c r="BA213" s="36">
        <f t="shared" ref="BA213:BA243" si="244">IF(AZ213="","",AZ213/AU213)</f>
        <v>0.52253164556962028</v>
      </c>
      <c r="BB213" s="35">
        <v>16</v>
      </c>
      <c r="BC213" s="36">
        <f t="shared" si="230"/>
        <v>7.816316560820713E-3</v>
      </c>
      <c r="BD213" s="33">
        <v>3</v>
      </c>
      <c r="BE213" s="36">
        <f>IF(BD213="","",BD213/AX213)</f>
        <v>0.17647058823529413</v>
      </c>
      <c r="BF213" s="33">
        <f t="shared" si="220"/>
        <v>19</v>
      </c>
      <c r="BG213" s="36">
        <f t="shared" si="221"/>
        <v>9.205426356589148E-3</v>
      </c>
      <c r="BH213" s="35">
        <v>10</v>
      </c>
      <c r="BI213" s="36">
        <f t="shared" si="242"/>
        <v>0.625</v>
      </c>
      <c r="BJ213" s="218"/>
      <c r="BK213" s="218"/>
      <c r="BL213" s="33">
        <f t="shared" si="223"/>
        <v>10</v>
      </c>
      <c r="BM213" s="36">
        <f t="shared" si="243"/>
        <v>0.52631578947368418</v>
      </c>
      <c r="BN213" s="35">
        <v>1</v>
      </c>
      <c r="BO213" s="36">
        <f t="shared" si="231"/>
        <v>4.8449612403100775E-4</v>
      </c>
      <c r="BP213" s="35">
        <v>21</v>
      </c>
      <c r="BQ213" s="36">
        <f t="shared" si="218"/>
        <v>1.0174418604651164E-2</v>
      </c>
      <c r="BR213" s="35">
        <f t="shared" si="219"/>
        <v>22</v>
      </c>
      <c r="BS213" s="36">
        <f t="shared" si="214"/>
        <v>1.065891472868217E-2</v>
      </c>
      <c r="BT213" s="33">
        <v>1</v>
      </c>
      <c r="BU213" s="36">
        <f>BT213/W213</f>
        <v>0.25</v>
      </c>
      <c r="BV213" s="222"/>
      <c r="BW213" s="223"/>
      <c r="BX213" s="244" t="str">
        <f t="shared" si="227"/>
        <v/>
      </c>
    </row>
    <row r="214" spans="1:76" x14ac:dyDescent="0.2">
      <c r="A214" s="10" t="s">
        <v>679</v>
      </c>
      <c r="B214" s="10" t="s">
        <v>681</v>
      </c>
      <c r="C214" s="10" t="s">
        <v>683</v>
      </c>
      <c r="D214" s="77" t="s">
        <v>515</v>
      </c>
      <c r="E214" s="10" t="s">
        <v>504</v>
      </c>
      <c r="F214" s="10" t="s">
        <v>519</v>
      </c>
      <c r="G214" s="10" t="s">
        <v>924</v>
      </c>
      <c r="H214" s="10" t="s">
        <v>1109</v>
      </c>
      <c r="I214" s="10" t="s">
        <v>934</v>
      </c>
      <c r="J214" s="10"/>
      <c r="K214" s="614"/>
      <c r="L214" s="614"/>
      <c r="M214" s="289"/>
      <c r="N214" s="614"/>
      <c r="O214" s="614"/>
      <c r="P214" s="614"/>
      <c r="Q214" s="612"/>
      <c r="R214" s="612"/>
      <c r="S214" s="612"/>
      <c r="T214" s="11" t="s">
        <v>386</v>
      </c>
      <c r="U214" s="32">
        <v>5</v>
      </c>
      <c r="V214" s="76"/>
      <c r="W214" s="33">
        <v>17</v>
      </c>
      <c r="X214" s="34">
        <f t="shared" si="225"/>
        <v>3.4</v>
      </c>
      <c r="Y214" s="35">
        <f t="shared" si="240"/>
        <v>2292</v>
      </c>
      <c r="Z214" s="35">
        <f t="shared" si="226"/>
        <v>1179.2</v>
      </c>
      <c r="AA214" s="33">
        <v>3</v>
      </c>
      <c r="AB214" s="36">
        <f>AA214/W214</f>
        <v>0.17647058823529413</v>
      </c>
      <c r="AC214" s="222"/>
      <c r="AD214" s="223"/>
      <c r="AE214" s="33">
        <v>3</v>
      </c>
      <c r="AF214" s="36">
        <f>AE214/U214</f>
        <v>0.6</v>
      </c>
      <c r="AG214" s="33">
        <f>AE214</f>
        <v>3</v>
      </c>
      <c r="AH214" s="223"/>
      <c r="AI214" s="33">
        <v>1</v>
      </c>
      <c r="AJ214" s="36">
        <f>AI214/W214</f>
        <v>5.8823529411764705E-2</v>
      </c>
      <c r="AK214" s="222"/>
      <c r="AL214" s="222"/>
      <c r="AM214" s="31">
        <v>11448</v>
      </c>
      <c r="AN214" s="35">
        <v>12</v>
      </c>
      <c r="AO214" s="37">
        <f t="shared" si="237"/>
        <v>1.0471204188481676E-3</v>
      </c>
      <c r="AP214" s="35">
        <f t="shared" si="238"/>
        <v>11460</v>
      </c>
      <c r="AQ214" s="163">
        <v>15885</v>
      </c>
      <c r="AR214" s="36">
        <f t="shared" si="241"/>
        <v>0.7214353163361662</v>
      </c>
      <c r="AS214" s="31">
        <f t="shared" si="181"/>
        <v>11448</v>
      </c>
      <c r="AT214" s="31">
        <f t="shared" si="239"/>
        <v>12</v>
      </c>
      <c r="AU214" s="35">
        <f t="shared" si="232"/>
        <v>11460</v>
      </c>
      <c r="AV214" s="35">
        <v>5885</v>
      </c>
      <c r="AW214" s="36">
        <f t="shared" si="233"/>
        <v>0.51406359189378059</v>
      </c>
      <c r="AX214" s="35">
        <v>11</v>
      </c>
      <c r="AY214" s="36">
        <f t="shared" si="234"/>
        <v>0.91666666666666663</v>
      </c>
      <c r="AZ214" s="35">
        <f t="shared" si="235"/>
        <v>5896</v>
      </c>
      <c r="BA214" s="36">
        <f t="shared" si="244"/>
        <v>0.51448516579406633</v>
      </c>
      <c r="BB214" s="35">
        <v>48</v>
      </c>
      <c r="BC214" s="36">
        <f t="shared" si="230"/>
        <v>8.156329651656755E-3</v>
      </c>
      <c r="BD214" s="33">
        <v>4</v>
      </c>
      <c r="BE214" s="36">
        <f>IF(BD214="","",BD214/AX214)</f>
        <v>0.36363636363636365</v>
      </c>
      <c r="BF214" s="33">
        <f t="shared" si="220"/>
        <v>52</v>
      </c>
      <c r="BG214" s="36">
        <f t="shared" si="221"/>
        <v>8.8195386702849387E-3</v>
      </c>
      <c r="BH214" s="35">
        <v>34</v>
      </c>
      <c r="BI214" s="36">
        <f t="shared" si="242"/>
        <v>0.70833333333333337</v>
      </c>
      <c r="BJ214" s="33">
        <v>2</v>
      </c>
      <c r="BK214" s="36">
        <f t="shared" ref="BK214:BK223" si="245">IF(BD214="","",IF(BD214=0,"",BJ214/BD214))</f>
        <v>0.5</v>
      </c>
      <c r="BL214" s="33">
        <f t="shared" si="223"/>
        <v>36</v>
      </c>
      <c r="BM214" s="36">
        <f t="shared" si="243"/>
        <v>0.69230769230769229</v>
      </c>
      <c r="BN214" s="35">
        <v>45</v>
      </c>
      <c r="BO214" s="36">
        <f t="shared" si="231"/>
        <v>7.632293080054274E-3</v>
      </c>
      <c r="BP214" s="35">
        <v>169</v>
      </c>
      <c r="BQ214" s="36">
        <f t="shared" si="218"/>
        <v>2.8663500678426053E-2</v>
      </c>
      <c r="BR214" s="35">
        <f t="shared" si="219"/>
        <v>214</v>
      </c>
      <c r="BS214" s="36">
        <f t="shared" si="214"/>
        <v>3.6295793758480327E-2</v>
      </c>
      <c r="BT214" s="33">
        <v>6</v>
      </c>
      <c r="BU214" s="36">
        <f>BT214/W214</f>
        <v>0.35294117647058826</v>
      </c>
      <c r="BV214" s="33">
        <v>3</v>
      </c>
      <c r="BW214" s="36">
        <f>BV214/U214</f>
        <v>0.6</v>
      </c>
      <c r="BX214" s="244" t="str">
        <f t="shared" si="227"/>
        <v/>
      </c>
    </row>
    <row r="215" spans="1:76" x14ac:dyDescent="0.2">
      <c r="A215" s="10" t="s">
        <v>679</v>
      </c>
      <c r="B215" s="10" t="s">
        <v>681</v>
      </c>
      <c r="C215" s="10" t="s">
        <v>684</v>
      </c>
      <c r="D215" s="77" t="s">
        <v>515</v>
      </c>
      <c r="E215" s="10" t="s">
        <v>504</v>
      </c>
      <c r="F215" s="10" t="s">
        <v>519</v>
      </c>
      <c r="G215" s="10" t="s">
        <v>924</v>
      </c>
      <c r="H215" s="10" t="s">
        <v>1109</v>
      </c>
      <c r="I215" s="10" t="s">
        <v>934</v>
      </c>
      <c r="J215" s="10"/>
      <c r="K215" s="614"/>
      <c r="L215" s="614"/>
      <c r="M215" s="289"/>
      <c r="N215" s="614"/>
      <c r="O215" s="614"/>
      <c r="P215" s="614"/>
      <c r="Q215" s="612"/>
      <c r="R215" s="612"/>
      <c r="S215" s="612"/>
      <c r="T215" s="11" t="s">
        <v>386</v>
      </c>
      <c r="U215" s="32">
        <v>1</v>
      </c>
      <c r="V215" s="76"/>
      <c r="W215" s="32">
        <v>3</v>
      </c>
      <c r="X215" s="34">
        <f t="shared" si="225"/>
        <v>3</v>
      </c>
      <c r="Y215" s="35">
        <f t="shared" si="240"/>
        <v>1864</v>
      </c>
      <c r="Z215" s="35">
        <f t="shared" si="226"/>
        <v>909</v>
      </c>
      <c r="AA215" s="33">
        <v>1</v>
      </c>
      <c r="AB215" s="36">
        <f>AA215/W215</f>
        <v>0.33333333333333331</v>
      </c>
      <c r="AC215" s="222"/>
      <c r="AD215" s="223"/>
      <c r="AE215" s="222"/>
      <c r="AF215" s="222"/>
      <c r="AG215" s="222"/>
      <c r="AH215" s="222"/>
      <c r="AI215" s="222"/>
      <c r="AJ215" s="222"/>
      <c r="AK215" s="222"/>
      <c r="AL215" s="222"/>
      <c r="AM215" s="31">
        <v>1863</v>
      </c>
      <c r="AN215" s="35">
        <v>1</v>
      </c>
      <c r="AO215" s="37">
        <f t="shared" si="237"/>
        <v>5.3648068669527897E-4</v>
      </c>
      <c r="AP215" s="35">
        <f t="shared" si="238"/>
        <v>1864</v>
      </c>
      <c r="AQ215" s="163">
        <v>2823</v>
      </c>
      <c r="AR215" s="36">
        <f t="shared" si="241"/>
        <v>0.6602904711300035</v>
      </c>
      <c r="AS215" s="31">
        <f t="shared" si="181"/>
        <v>1863</v>
      </c>
      <c r="AT215" s="31">
        <f t="shared" si="239"/>
        <v>1</v>
      </c>
      <c r="AU215" s="35">
        <f t="shared" si="232"/>
        <v>1864</v>
      </c>
      <c r="AV215" s="35">
        <v>908</v>
      </c>
      <c r="AW215" s="36">
        <f t="shared" si="233"/>
        <v>0.48738593666129898</v>
      </c>
      <c r="AX215" s="35">
        <v>1</v>
      </c>
      <c r="AY215" s="36">
        <f t="shared" si="234"/>
        <v>1</v>
      </c>
      <c r="AZ215" s="35">
        <f t="shared" si="235"/>
        <v>909</v>
      </c>
      <c r="BA215" s="36">
        <f t="shared" si="244"/>
        <v>0.48766094420600858</v>
      </c>
      <c r="BB215" s="35">
        <v>6</v>
      </c>
      <c r="BC215" s="36">
        <f t="shared" si="230"/>
        <v>6.6079295154185024E-3</v>
      </c>
      <c r="BD215" s="218"/>
      <c r="BE215" s="218"/>
      <c r="BF215" s="33">
        <f t="shared" si="220"/>
        <v>6</v>
      </c>
      <c r="BG215" s="36">
        <f t="shared" si="221"/>
        <v>6.6006600660066007E-3</v>
      </c>
      <c r="BH215" s="35">
        <v>6</v>
      </c>
      <c r="BI215" s="36">
        <f t="shared" si="242"/>
        <v>1</v>
      </c>
      <c r="BJ215" s="218"/>
      <c r="BK215" s="223" t="str">
        <f t="shared" si="245"/>
        <v/>
      </c>
      <c r="BL215" s="33">
        <f t="shared" si="223"/>
        <v>6</v>
      </c>
      <c r="BM215" s="36">
        <f t="shared" si="243"/>
        <v>1</v>
      </c>
      <c r="BN215" s="35">
        <v>3</v>
      </c>
      <c r="BO215" s="36">
        <f t="shared" si="231"/>
        <v>3.3003300330033004E-3</v>
      </c>
      <c r="BP215" s="35">
        <v>4</v>
      </c>
      <c r="BQ215" s="36">
        <f t="shared" si="218"/>
        <v>4.4004400440044002E-3</v>
      </c>
      <c r="BR215" s="35">
        <f t="shared" si="219"/>
        <v>7</v>
      </c>
      <c r="BS215" s="36">
        <f t="shared" si="214"/>
        <v>7.7007700770077006E-3</v>
      </c>
      <c r="BT215" s="33">
        <v>0</v>
      </c>
      <c r="BU215" s="223"/>
      <c r="BV215" s="222"/>
      <c r="BW215" s="223"/>
      <c r="BX215" s="244" t="str">
        <f t="shared" si="227"/>
        <v/>
      </c>
    </row>
    <row r="216" spans="1:76" x14ac:dyDescent="0.2">
      <c r="A216" s="10" t="s">
        <v>679</v>
      </c>
      <c r="B216" s="10" t="s">
        <v>681</v>
      </c>
      <c r="C216" s="10" t="s">
        <v>685</v>
      </c>
      <c r="D216" s="77" t="s">
        <v>515</v>
      </c>
      <c r="E216" s="10" t="s">
        <v>504</v>
      </c>
      <c r="F216" s="10" t="s">
        <v>519</v>
      </c>
      <c r="G216" s="10" t="s">
        <v>924</v>
      </c>
      <c r="H216" s="10" t="s">
        <v>1109</v>
      </c>
      <c r="I216" s="10" t="s">
        <v>934</v>
      </c>
      <c r="J216" s="10"/>
      <c r="K216" s="288" t="s">
        <v>449</v>
      </c>
      <c r="L216" s="288" t="s">
        <v>800</v>
      </c>
      <c r="M216" s="289" t="s">
        <v>801</v>
      </c>
      <c r="N216" s="288" t="s">
        <v>437</v>
      </c>
      <c r="O216" s="288" t="s">
        <v>438</v>
      </c>
      <c r="P216" s="288" t="s">
        <v>438</v>
      </c>
      <c r="Q216" s="268">
        <v>22103</v>
      </c>
      <c r="R216" s="268">
        <v>189</v>
      </c>
      <c r="S216" s="268">
        <v>19</v>
      </c>
      <c r="T216" s="11" t="s">
        <v>386</v>
      </c>
      <c r="U216" s="32">
        <v>2</v>
      </c>
      <c r="V216" s="76"/>
      <c r="W216" s="33">
        <v>4</v>
      </c>
      <c r="X216" s="34">
        <f t="shared" si="225"/>
        <v>2</v>
      </c>
      <c r="Y216" s="35">
        <f t="shared" si="240"/>
        <v>2414</v>
      </c>
      <c r="Z216" s="35">
        <f t="shared" si="226"/>
        <v>1415.5</v>
      </c>
      <c r="AA216" s="33">
        <v>0</v>
      </c>
      <c r="AB216" s="36">
        <f>AA216/W216</f>
        <v>0</v>
      </c>
      <c r="AC216" s="222"/>
      <c r="AD216" s="223"/>
      <c r="AE216" s="222"/>
      <c r="AF216" s="222"/>
      <c r="AG216" s="222"/>
      <c r="AH216" s="222"/>
      <c r="AI216" s="222"/>
      <c r="AJ216" s="222"/>
      <c r="AK216" s="222"/>
      <c r="AL216" s="222"/>
      <c r="AM216" s="31">
        <v>4802</v>
      </c>
      <c r="AN216" s="35">
        <v>26</v>
      </c>
      <c r="AO216" s="37">
        <f t="shared" si="237"/>
        <v>5.3852526926263461E-3</v>
      </c>
      <c r="AP216" s="35">
        <f t="shared" si="238"/>
        <v>4828</v>
      </c>
      <c r="AQ216" s="163">
        <v>6183</v>
      </c>
      <c r="AR216" s="36">
        <f t="shared" si="241"/>
        <v>0.78085071971534858</v>
      </c>
      <c r="AS216" s="31">
        <f t="shared" si="181"/>
        <v>4802</v>
      </c>
      <c r="AT216" s="31">
        <f t="shared" si="239"/>
        <v>26</v>
      </c>
      <c r="AU216" s="35">
        <f t="shared" si="232"/>
        <v>4828</v>
      </c>
      <c r="AV216" s="35">
        <v>2807</v>
      </c>
      <c r="AW216" s="36">
        <f t="shared" si="233"/>
        <v>0.58454810495626819</v>
      </c>
      <c r="AX216" s="35">
        <v>24</v>
      </c>
      <c r="AY216" s="36">
        <f t="shared" si="234"/>
        <v>0.92307692307692313</v>
      </c>
      <c r="AZ216" s="35">
        <f t="shared" si="235"/>
        <v>2831</v>
      </c>
      <c r="BA216" s="36">
        <f t="shared" si="244"/>
        <v>0.5863711681855841</v>
      </c>
      <c r="BB216" s="35">
        <v>19</v>
      </c>
      <c r="BC216" s="36">
        <f t="shared" si="230"/>
        <v>6.7687923049519058E-3</v>
      </c>
      <c r="BD216" s="218"/>
      <c r="BE216" s="218"/>
      <c r="BF216" s="33">
        <f t="shared" si="220"/>
        <v>19</v>
      </c>
      <c r="BG216" s="36">
        <f t="shared" si="221"/>
        <v>6.7114093959731542E-3</v>
      </c>
      <c r="BH216" s="35">
        <v>6</v>
      </c>
      <c r="BI216" s="36">
        <f t="shared" si="242"/>
        <v>0.31578947368421051</v>
      </c>
      <c r="BJ216" s="218"/>
      <c r="BK216" s="223" t="str">
        <f t="shared" si="245"/>
        <v/>
      </c>
      <c r="BL216" s="33">
        <f t="shared" si="223"/>
        <v>6</v>
      </c>
      <c r="BM216" s="36">
        <f t="shared" si="243"/>
        <v>0.31578947368421051</v>
      </c>
      <c r="BN216" s="218"/>
      <c r="BO216" s="36">
        <f t="shared" si="231"/>
        <v>0</v>
      </c>
      <c r="BP216" s="35">
        <v>51</v>
      </c>
      <c r="BQ216" s="36">
        <f t="shared" si="218"/>
        <v>1.8014835747085834E-2</v>
      </c>
      <c r="BR216" s="35">
        <f t="shared" si="219"/>
        <v>51</v>
      </c>
      <c r="BS216" s="36">
        <f t="shared" si="214"/>
        <v>1.8014835747085834E-2</v>
      </c>
      <c r="BT216" s="33">
        <v>1</v>
      </c>
      <c r="BU216" s="36">
        <f>BT216/W216</f>
        <v>0.25</v>
      </c>
      <c r="BV216" s="33">
        <v>1</v>
      </c>
      <c r="BW216" s="36">
        <f>BV216/U216</f>
        <v>0.5</v>
      </c>
      <c r="BX216" s="244" t="str">
        <f t="shared" si="227"/>
        <v/>
      </c>
    </row>
    <row r="217" spans="1:76" s="469" customFormat="1" ht="12.75" customHeight="1" thickBot="1" x14ac:dyDescent="0.25">
      <c r="A217" s="9" t="s">
        <v>679</v>
      </c>
      <c r="B217" s="9" t="s">
        <v>681</v>
      </c>
      <c r="C217" s="9" t="s">
        <v>502</v>
      </c>
      <c r="D217" s="9" t="s">
        <v>509</v>
      </c>
      <c r="E217" s="9" t="s">
        <v>504</v>
      </c>
      <c r="F217" s="9" t="s">
        <v>519</v>
      </c>
      <c r="G217" s="9" t="s">
        <v>924</v>
      </c>
      <c r="H217" s="9" t="s">
        <v>1109</v>
      </c>
      <c r="I217" s="9" t="s">
        <v>934</v>
      </c>
      <c r="J217" s="9"/>
      <c r="K217" s="615"/>
      <c r="L217" s="755"/>
      <c r="M217" s="755"/>
      <c r="N217" s="615"/>
      <c r="O217" s="615"/>
      <c r="P217" s="615"/>
      <c r="Q217" s="772"/>
      <c r="R217" s="772"/>
      <c r="S217" s="772"/>
      <c r="T217" s="337" t="s">
        <v>386</v>
      </c>
      <c r="U217" s="48">
        <v>1</v>
      </c>
      <c r="V217" s="345"/>
      <c r="W217" s="49">
        <v>3</v>
      </c>
      <c r="X217" s="50">
        <f t="shared" si="225"/>
        <v>3</v>
      </c>
      <c r="Y217" s="51">
        <f t="shared" si="240"/>
        <v>22102</v>
      </c>
      <c r="Z217" s="51">
        <f t="shared" si="226"/>
        <v>11700</v>
      </c>
      <c r="AA217" s="49">
        <v>1</v>
      </c>
      <c r="AB217" s="52">
        <f>AA217/W217</f>
        <v>0.33333333333333331</v>
      </c>
      <c r="AC217" s="49">
        <v>1</v>
      </c>
      <c r="AD217" s="52" t="s">
        <v>434</v>
      </c>
      <c r="AE217" s="49">
        <v>1</v>
      </c>
      <c r="AF217" s="52">
        <f>AE217/U217</f>
        <v>1</v>
      </c>
      <c r="AG217" s="49">
        <v>1</v>
      </c>
      <c r="AH217" s="225"/>
      <c r="AI217" s="224"/>
      <c r="AJ217" s="225"/>
      <c r="AK217" s="224"/>
      <c r="AL217" s="225"/>
      <c r="AM217" s="47">
        <v>22045</v>
      </c>
      <c r="AN217" s="51">
        <v>57</v>
      </c>
      <c r="AO217" s="53">
        <f t="shared" si="237"/>
        <v>2.5789521310288659E-3</v>
      </c>
      <c r="AP217" s="51">
        <f t="shared" si="238"/>
        <v>22102</v>
      </c>
      <c r="AQ217" s="51">
        <v>30096</v>
      </c>
      <c r="AR217" s="52">
        <f t="shared" si="241"/>
        <v>0.7343833067517278</v>
      </c>
      <c r="AS217" s="47">
        <f t="shared" ref="AS217:AS243" si="246">IF(V217=0,AM217,"")</f>
        <v>22045</v>
      </c>
      <c r="AT217" s="47">
        <f t="shared" si="239"/>
        <v>57</v>
      </c>
      <c r="AU217" s="51">
        <f t="shared" si="232"/>
        <v>22102</v>
      </c>
      <c r="AV217" s="51">
        <v>11647</v>
      </c>
      <c r="AW217" s="52">
        <f t="shared" si="233"/>
        <v>0.52832841914266271</v>
      </c>
      <c r="AX217" s="51">
        <v>53</v>
      </c>
      <c r="AY217" s="52">
        <f t="shared" si="234"/>
        <v>0.92982456140350878</v>
      </c>
      <c r="AZ217" s="51">
        <f t="shared" si="235"/>
        <v>11700</v>
      </c>
      <c r="BA217" s="52">
        <f t="shared" si="244"/>
        <v>0.52936385847434619</v>
      </c>
      <c r="BB217" s="51">
        <v>89</v>
      </c>
      <c r="BC217" s="52">
        <f t="shared" si="230"/>
        <v>7.6414527346097706E-3</v>
      </c>
      <c r="BD217" s="49">
        <v>7</v>
      </c>
      <c r="BE217" s="52">
        <f>IF(BD217="","",BD217/AX217)</f>
        <v>0.13207547169811321</v>
      </c>
      <c r="BF217" s="49">
        <f t="shared" si="220"/>
        <v>96</v>
      </c>
      <c r="BG217" s="52">
        <f t="shared" si="221"/>
        <v>8.2051282051282051E-3</v>
      </c>
      <c r="BH217" s="51">
        <v>66</v>
      </c>
      <c r="BI217" s="52">
        <f t="shared" si="242"/>
        <v>0.7415730337078652</v>
      </c>
      <c r="BJ217" s="49">
        <v>2</v>
      </c>
      <c r="BK217" s="52">
        <f t="shared" si="245"/>
        <v>0.2857142857142857</v>
      </c>
      <c r="BL217" s="49">
        <f t="shared" si="223"/>
        <v>68</v>
      </c>
      <c r="BM217" s="52">
        <f t="shared" si="243"/>
        <v>0.70833333333333337</v>
      </c>
      <c r="BN217" s="51">
        <v>13</v>
      </c>
      <c r="BO217" s="52">
        <f t="shared" si="231"/>
        <v>1.1111111111111111E-3</v>
      </c>
      <c r="BP217" s="51">
        <v>235</v>
      </c>
      <c r="BQ217" s="52">
        <f t="shared" si="218"/>
        <v>2.0085470085470087E-2</v>
      </c>
      <c r="BR217" s="51">
        <f t="shared" si="219"/>
        <v>248</v>
      </c>
      <c r="BS217" s="52">
        <f t="shared" si="214"/>
        <v>2.1196581196581198E-2</v>
      </c>
      <c r="BT217" s="49">
        <v>2</v>
      </c>
      <c r="BU217" s="52">
        <f>BT217/W217</f>
        <v>0.66666666666666663</v>
      </c>
      <c r="BV217" s="224"/>
      <c r="BW217" s="225"/>
      <c r="BX217" s="257" t="str">
        <f t="shared" si="227"/>
        <v/>
      </c>
    </row>
    <row r="218" spans="1:76" x14ac:dyDescent="0.2">
      <c r="A218" s="12" t="s">
        <v>686</v>
      </c>
      <c r="B218" s="12" t="s">
        <v>689</v>
      </c>
      <c r="C218" s="12" t="s">
        <v>502</v>
      </c>
      <c r="D218" s="12" t="s">
        <v>507</v>
      </c>
      <c r="E218" s="12" t="s">
        <v>504</v>
      </c>
      <c r="F218" s="12" t="s">
        <v>505</v>
      </c>
      <c r="G218" s="12" t="s">
        <v>314</v>
      </c>
      <c r="H218" s="12" t="s">
        <v>1112</v>
      </c>
      <c r="I218" s="12" t="s">
        <v>934</v>
      </c>
      <c r="J218" s="12"/>
      <c r="K218" s="296"/>
      <c r="L218" s="296"/>
      <c r="M218" s="297"/>
      <c r="N218" s="296"/>
      <c r="O218" s="296"/>
      <c r="P218" s="296"/>
      <c r="Q218" s="272"/>
      <c r="R218" s="272"/>
      <c r="S218" s="272"/>
      <c r="T218" s="75" t="s">
        <v>386</v>
      </c>
      <c r="U218" s="41">
        <v>5</v>
      </c>
      <c r="V218" s="150"/>
      <c r="W218" s="42">
        <v>7</v>
      </c>
      <c r="X218" s="43">
        <f t="shared" si="225"/>
        <v>1.4</v>
      </c>
      <c r="Y218" s="44">
        <f t="shared" si="240"/>
        <v>140.4</v>
      </c>
      <c r="Z218" s="44">
        <f t="shared" si="226"/>
        <v>76.599999999999994</v>
      </c>
      <c r="AA218" s="228"/>
      <c r="AB218" s="229"/>
      <c r="AC218" s="228"/>
      <c r="AD218" s="229"/>
      <c r="AE218" s="228"/>
      <c r="AF218" s="229"/>
      <c r="AG218" s="228"/>
      <c r="AH218" s="229"/>
      <c r="AI218" s="42">
        <v>1</v>
      </c>
      <c r="AJ218" s="45">
        <f>AI218/W218</f>
        <v>0.14285714285714285</v>
      </c>
      <c r="AK218" s="42">
        <v>1</v>
      </c>
      <c r="AL218" s="45">
        <f>AK218/U218</f>
        <v>0.2</v>
      </c>
      <c r="AM218" s="40">
        <v>672</v>
      </c>
      <c r="AN218" s="44">
        <v>30</v>
      </c>
      <c r="AO218" s="63">
        <f t="shared" si="237"/>
        <v>4.2735042735042736E-2</v>
      </c>
      <c r="AP218" s="44">
        <f t="shared" si="238"/>
        <v>702</v>
      </c>
      <c r="AQ218" s="170">
        <v>1070</v>
      </c>
      <c r="AR218" s="45">
        <f t="shared" si="241"/>
        <v>0.65607476635514017</v>
      </c>
      <c r="AS218" s="40">
        <f t="shared" si="246"/>
        <v>672</v>
      </c>
      <c r="AT218" s="40">
        <f t="shared" si="239"/>
        <v>30</v>
      </c>
      <c r="AU218" s="44">
        <f t="shared" si="232"/>
        <v>702</v>
      </c>
      <c r="AV218" s="44">
        <v>360</v>
      </c>
      <c r="AW218" s="45">
        <f t="shared" si="233"/>
        <v>0.5357142857142857</v>
      </c>
      <c r="AX218" s="44">
        <v>23</v>
      </c>
      <c r="AY218" s="45">
        <f t="shared" si="234"/>
        <v>0.76666666666666672</v>
      </c>
      <c r="AZ218" s="44">
        <f t="shared" si="235"/>
        <v>383</v>
      </c>
      <c r="BA218" s="45">
        <f t="shared" si="244"/>
        <v>0.54558404558404561</v>
      </c>
      <c r="BB218" s="44">
        <v>3</v>
      </c>
      <c r="BC218" s="45">
        <f t="shared" si="230"/>
        <v>8.3333333333333332E-3</v>
      </c>
      <c r="BD218" s="42">
        <v>2</v>
      </c>
      <c r="BE218" s="45">
        <f>IF(BD218="","",BD218/AX218)</f>
        <v>8.6956521739130432E-2</v>
      </c>
      <c r="BF218" s="42">
        <f t="shared" si="220"/>
        <v>5</v>
      </c>
      <c r="BG218" s="45">
        <f t="shared" si="221"/>
        <v>1.3054830287206266E-2</v>
      </c>
      <c r="BH218" s="44">
        <v>3</v>
      </c>
      <c r="BI218" s="45">
        <f t="shared" si="242"/>
        <v>1</v>
      </c>
      <c r="BJ218" s="42">
        <v>2</v>
      </c>
      <c r="BK218" s="45">
        <f t="shared" si="245"/>
        <v>1</v>
      </c>
      <c r="BL218" s="42">
        <f t="shared" si="223"/>
        <v>5</v>
      </c>
      <c r="BM218" s="45">
        <f t="shared" si="243"/>
        <v>1</v>
      </c>
      <c r="BN218" s="44">
        <v>1</v>
      </c>
      <c r="BO218" s="45">
        <f t="shared" si="231"/>
        <v>2.6109660574412533E-3</v>
      </c>
      <c r="BP218" s="44">
        <v>2</v>
      </c>
      <c r="BQ218" s="45">
        <f t="shared" si="218"/>
        <v>5.2219321148825066E-3</v>
      </c>
      <c r="BR218" s="44">
        <f t="shared" si="219"/>
        <v>3</v>
      </c>
      <c r="BS218" s="45">
        <f t="shared" si="214"/>
        <v>7.832898172323759E-3</v>
      </c>
      <c r="BT218" s="42">
        <v>3</v>
      </c>
      <c r="BU218" s="45">
        <f>BT218/W218</f>
        <v>0.42857142857142855</v>
      </c>
      <c r="BV218" s="42">
        <v>3</v>
      </c>
      <c r="BW218" s="45">
        <f>BV218/U218</f>
        <v>0.6</v>
      </c>
      <c r="BX218" s="259" t="str">
        <f t="shared" si="227"/>
        <v/>
      </c>
    </row>
    <row r="219" spans="1:76" x14ac:dyDescent="0.2">
      <c r="A219" s="12" t="s">
        <v>686</v>
      </c>
      <c r="B219" s="12" t="s">
        <v>690</v>
      </c>
      <c r="C219" s="12" t="s">
        <v>691</v>
      </c>
      <c r="D219" s="148" t="s">
        <v>515</v>
      </c>
      <c r="E219" s="12" t="s">
        <v>504</v>
      </c>
      <c r="F219" s="12" t="s">
        <v>505</v>
      </c>
      <c r="G219" s="12" t="s">
        <v>314</v>
      </c>
      <c r="H219" s="12" t="s">
        <v>1112</v>
      </c>
      <c r="I219" s="12" t="s">
        <v>934</v>
      </c>
      <c r="J219" s="12"/>
      <c r="K219" s="296"/>
      <c r="L219" s="296"/>
      <c r="M219" s="297"/>
      <c r="N219" s="296"/>
      <c r="O219" s="296"/>
      <c r="P219" s="296"/>
      <c r="Q219" s="272"/>
      <c r="R219" s="272"/>
      <c r="S219" s="272"/>
      <c r="T219" s="75" t="s">
        <v>510</v>
      </c>
      <c r="U219" s="41">
        <v>3</v>
      </c>
      <c r="V219" s="33">
        <v>3</v>
      </c>
      <c r="W219" s="42">
        <v>3</v>
      </c>
      <c r="X219" s="43">
        <f t="shared" si="225"/>
        <v>1</v>
      </c>
      <c r="Y219" s="44">
        <f t="shared" si="240"/>
        <v>1071.3333333333333</v>
      </c>
      <c r="Z219" s="231" t="str">
        <f t="shared" si="226"/>
        <v/>
      </c>
      <c r="AA219" s="42">
        <v>2</v>
      </c>
      <c r="AB219" s="45">
        <f>AA219/W219</f>
        <v>0.66666666666666663</v>
      </c>
      <c r="AC219" s="228"/>
      <c r="AD219" s="229"/>
      <c r="AE219" s="42">
        <v>2</v>
      </c>
      <c r="AF219" s="45">
        <f>AE219/U219</f>
        <v>0.66666666666666663</v>
      </c>
      <c r="AG219" s="42">
        <f>AE219</f>
        <v>2</v>
      </c>
      <c r="AH219" s="229"/>
      <c r="AI219" s="228"/>
      <c r="AJ219" s="228"/>
      <c r="AK219" s="228"/>
      <c r="AL219" s="228"/>
      <c r="AM219" s="40">
        <v>3209</v>
      </c>
      <c r="AN219" s="44">
        <v>5</v>
      </c>
      <c r="AO219" s="63">
        <f t="shared" si="237"/>
        <v>1.5556938394523958E-3</v>
      </c>
      <c r="AP219" s="44">
        <f t="shared" si="238"/>
        <v>3214</v>
      </c>
      <c r="AQ219" s="776">
        <v>4431</v>
      </c>
      <c r="AR219" s="45">
        <f t="shared" si="241"/>
        <v>0.72534416610245989</v>
      </c>
      <c r="AS219" s="213" t="str">
        <f t="shared" si="246"/>
        <v/>
      </c>
      <c r="AT219" s="210" t="str">
        <f t="shared" si="239"/>
        <v/>
      </c>
      <c r="AU219" s="231" t="str">
        <f t="shared" si="232"/>
        <v/>
      </c>
      <c r="AV219" s="231"/>
      <c r="AW219" s="229" t="str">
        <f t="shared" si="233"/>
        <v/>
      </c>
      <c r="AX219" s="231"/>
      <c r="AY219" s="229" t="str">
        <f t="shared" si="234"/>
        <v/>
      </c>
      <c r="AZ219" s="231" t="str">
        <f t="shared" si="235"/>
        <v/>
      </c>
      <c r="BA219" s="229" t="str">
        <f t="shared" si="244"/>
        <v/>
      </c>
      <c r="BB219" s="230"/>
      <c r="BC219" s="223" t="str">
        <f t="shared" si="230"/>
        <v/>
      </c>
      <c r="BD219" s="222"/>
      <c r="BE219" s="223" t="str">
        <f>IF(BD219="","",BD219/AX219)</f>
        <v/>
      </c>
      <c r="BF219" s="222" t="str">
        <f t="shared" si="220"/>
        <v/>
      </c>
      <c r="BG219" s="223" t="str">
        <f t="shared" si="221"/>
        <v/>
      </c>
      <c r="BH219" s="230"/>
      <c r="BI219" s="223" t="str">
        <f t="shared" si="242"/>
        <v/>
      </c>
      <c r="BJ219" s="222"/>
      <c r="BK219" s="223" t="str">
        <f t="shared" si="245"/>
        <v/>
      </c>
      <c r="BL219" s="222" t="str">
        <f t="shared" si="223"/>
        <v/>
      </c>
      <c r="BM219" s="229" t="str">
        <f t="shared" si="243"/>
        <v/>
      </c>
      <c r="BN219" s="231"/>
      <c r="BO219" s="229" t="str">
        <f t="shared" si="231"/>
        <v/>
      </c>
      <c r="BP219" s="231"/>
      <c r="BQ219" s="229" t="str">
        <f t="shared" si="218"/>
        <v/>
      </c>
      <c r="BR219" s="231" t="str">
        <f t="shared" si="219"/>
        <v/>
      </c>
      <c r="BS219" s="229" t="str">
        <f t="shared" ref="BS219:BS243" si="247">IF(AZ219="","",BR219/AZ219)</f>
        <v/>
      </c>
      <c r="BT219" s="42">
        <v>2</v>
      </c>
      <c r="BU219" s="45">
        <f>BT219/W219</f>
        <v>0.66666666666666663</v>
      </c>
      <c r="BV219" s="42">
        <v>2</v>
      </c>
      <c r="BW219" s="45">
        <f>BV219/U219</f>
        <v>0.66666666666666663</v>
      </c>
      <c r="BX219" s="259" t="str">
        <f t="shared" si="227"/>
        <v/>
      </c>
    </row>
    <row r="220" spans="1:76" x14ac:dyDescent="0.2">
      <c r="A220" s="10" t="s">
        <v>686</v>
      </c>
      <c r="B220" s="10" t="s">
        <v>690</v>
      </c>
      <c r="C220" s="10" t="s">
        <v>692</v>
      </c>
      <c r="D220" s="77" t="s">
        <v>515</v>
      </c>
      <c r="E220" s="10" t="s">
        <v>504</v>
      </c>
      <c r="F220" s="10" t="s">
        <v>505</v>
      </c>
      <c r="G220" s="10" t="s">
        <v>314</v>
      </c>
      <c r="H220" s="10" t="s">
        <v>1112</v>
      </c>
      <c r="I220" s="10" t="s">
        <v>934</v>
      </c>
      <c r="J220" s="10"/>
      <c r="K220" s="614"/>
      <c r="L220" s="614"/>
      <c r="M220" s="289"/>
      <c r="N220" s="614"/>
      <c r="O220" s="614"/>
      <c r="P220" s="614"/>
      <c r="Q220" s="612"/>
      <c r="R220" s="612"/>
      <c r="S220" s="612"/>
      <c r="T220" s="11" t="s">
        <v>386</v>
      </c>
      <c r="U220" s="32">
        <v>3</v>
      </c>
      <c r="V220" s="76"/>
      <c r="W220" s="33">
        <v>4</v>
      </c>
      <c r="X220" s="34">
        <f t="shared" si="225"/>
        <v>1.3333333333333333</v>
      </c>
      <c r="Y220" s="35">
        <f t="shared" si="240"/>
        <v>756.66666666666663</v>
      </c>
      <c r="Z220" s="35">
        <f t="shared" si="226"/>
        <v>314.66666666666669</v>
      </c>
      <c r="AA220" s="33">
        <v>3</v>
      </c>
      <c r="AB220" s="36">
        <f>AA220/W220</f>
        <v>0.75</v>
      </c>
      <c r="AC220" s="222"/>
      <c r="AD220" s="223"/>
      <c r="AE220" s="33">
        <v>3</v>
      </c>
      <c r="AF220" s="36">
        <f>AE220/U220</f>
        <v>1</v>
      </c>
      <c r="AG220" s="33">
        <f>AE220</f>
        <v>3</v>
      </c>
      <c r="AH220" s="223"/>
      <c r="AI220" s="222"/>
      <c r="AJ220" s="222"/>
      <c r="AK220" s="222"/>
      <c r="AL220" s="222"/>
      <c r="AM220" s="31">
        <v>2261</v>
      </c>
      <c r="AN220" s="35">
        <v>9</v>
      </c>
      <c r="AO220" s="37">
        <f t="shared" si="237"/>
        <v>3.9647577092511016E-3</v>
      </c>
      <c r="AP220" s="35">
        <f t="shared" si="238"/>
        <v>2270</v>
      </c>
      <c r="AQ220" s="163">
        <v>3519</v>
      </c>
      <c r="AR220" s="36">
        <f t="shared" si="241"/>
        <v>0.64506962205171925</v>
      </c>
      <c r="AS220" s="31">
        <f t="shared" si="246"/>
        <v>2261</v>
      </c>
      <c r="AT220" s="31">
        <f t="shared" si="239"/>
        <v>9</v>
      </c>
      <c r="AU220" s="35">
        <f t="shared" si="232"/>
        <v>2270</v>
      </c>
      <c r="AV220" s="35">
        <v>936</v>
      </c>
      <c r="AW220" s="36">
        <f t="shared" si="233"/>
        <v>0.41397611676249446</v>
      </c>
      <c r="AX220" s="35">
        <v>8</v>
      </c>
      <c r="AY220" s="36">
        <f t="shared" si="234"/>
        <v>0.88888888888888884</v>
      </c>
      <c r="AZ220" s="35">
        <f t="shared" si="235"/>
        <v>944</v>
      </c>
      <c r="BA220" s="36">
        <f t="shared" si="244"/>
        <v>0.41585903083700443</v>
      </c>
      <c r="BB220" s="35">
        <v>2</v>
      </c>
      <c r="BC220" s="36">
        <f t="shared" si="230"/>
        <v>2.136752136752137E-3</v>
      </c>
      <c r="BD220" s="218"/>
      <c r="BE220" s="218"/>
      <c r="BF220" s="33">
        <f t="shared" si="220"/>
        <v>2</v>
      </c>
      <c r="BG220" s="36">
        <f t="shared" si="221"/>
        <v>2.1186440677966102E-3</v>
      </c>
      <c r="BH220" s="35">
        <v>2</v>
      </c>
      <c r="BI220" s="36">
        <f t="shared" si="242"/>
        <v>1</v>
      </c>
      <c r="BJ220" s="218"/>
      <c r="BK220" s="223" t="str">
        <f t="shared" si="245"/>
        <v/>
      </c>
      <c r="BL220" s="33">
        <f t="shared" si="223"/>
        <v>2</v>
      </c>
      <c r="BM220" s="36">
        <f t="shared" si="243"/>
        <v>1</v>
      </c>
      <c r="BN220" s="35">
        <v>3</v>
      </c>
      <c r="BO220" s="36">
        <f t="shared" si="231"/>
        <v>3.1779661016949155E-3</v>
      </c>
      <c r="BP220" s="35">
        <v>1</v>
      </c>
      <c r="BQ220" s="36">
        <f t="shared" si="218"/>
        <v>1.0593220338983051E-3</v>
      </c>
      <c r="BR220" s="35">
        <f t="shared" si="219"/>
        <v>4</v>
      </c>
      <c r="BS220" s="36">
        <f t="shared" si="247"/>
        <v>4.2372881355932203E-3</v>
      </c>
      <c r="BT220" s="33">
        <v>1</v>
      </c>
      <c r="BU220" s="36">
        <f>BT220/W220</f>
        <v>0.25</v>
      </c>
      <c r="BV220" s="33">
        <v>1</v>
      </c>
      <c r="BW220" s="36">
        <f>BV220/U220</f>
        <v>0.33333333333333331</v>
      </c>
      <c r="BX220" s="244" t="str">
        <f t="shared" si="227"/>
        <v/>
      </c>
    </row>
    <row r="221" spans="1:76" x14ac:dyDescent="0.2">
      <c r="A221" s="10" t="s">
        <v>686</v>
      </c>
      <c r="B221" s="10" t="s">
        <v>690</v>
      </c>
      <c r="C221" s="10" t="s">
        <v>693</v>
      </c>
      <c r="D221" s="77" t="s">
        <v>515</v>
      </c>
      <c r="E221" s="10" t="s">
        <v>504</v>
      </c>
      <c r="F221" s="10" t="s">
        <v>505</v>
      </c>
      <c r="G221" s="12" t="s">
        <v>314</v>
      </c>
      <c r="H221" s="12" t="s">
        <v>1112</v>
      </c>
      <c r="I221" s="10" t="s">
        <v>934</v>
      </c>
      <c r="J221" s="10"/>
      <c r="K221" s="614"/>
      <c r="L221" s="747"/>
      <c r="M221" s="758"/>
      <c r="N221" s="614"/>
      <c r="O221" s="614"/>
      <c r="P221" s="614"/>
      <c r="Q221" s="612"/>
      <c r="R221" s="612"/>
      <c r="S221" s="612"/>
      <c r="T221" s="30" t="s">
        <v>510</v>
      </c>
      <c r="U221" s="32">
        <v>1</v>
      </c>
      <c r="V221" s="33">
        <v>1</v>
      </c>
      <c r="W221" s="33">
        <v>1</v>
      </c>
      <c r="X221" s="34">
        <f t="shared" si="225"/>
        <v>1</v>
      </c>
      <c r="Y221" s="35">
        <f t="shared" si="240"/>
        <v>1010</v>
      </c>
      <c r="Z221" s="230" t="str">
        <f t="shared" si="226"/>
        <v/>
      </c>
      <c r="AA221" s="33">
        <v>1</v>
      </c>
      <c r="AB221" s="36">
        <f>AA221/W221</f>
        <v>1</v>
      </c>
      <c r="AC221" s="222"/>
      <c r="AD221" s="223"/>
      <c r="AE221" s="33">
        <v>1</v>
      </c>
      <c r="AF221" s="36">
        <f>AE221/U221</f>
        <v>1</v>
      </c>
      <c r="AG221" s="33">
        <f>AE221</f>
        <v>1</v>
      </c>
      <c r="AH221" s="223"/>
      <c r="AI221" s="222"/>
      <c r="AJ221" s="222"/>
      <c r="AK221" s="222"/>
      <c r="AL221" s="222"/>
      <c r="AM221" s="31">
        <v>997</v>
      </c>
      <c r="AN221" s="35">
        <v>13</v>
      </c>
      <c r="AO221" s="37">
        <f t="shared" si="237"/>
        <v>1.2871287128712871E-2</v>
      </c>
      <c r="AP221" s="35">
        <f t="shared" si="238"/>
        <v>1010</v>
      </c>
      <c r="AQ221" s="163">
        <v>1359</v>
      </c>
      <c r="AR221" s="36">
        <f t="shared" si="241"/>
        <v>0.74319352465047828</v>
      </c>
      <c r="AS221" s="210" t="str">
        <f t="shared" si="246"/>
        <v/>
      </c>
      <c r="AT221" s="210" t="str">
        <f t="shared" si="239"/>
        <v/>
      </c>
      <c r="AU221" s="230" t="str">
        <f t="shared" si="232"/>
        <v/>
      </c>
      <c r="AV221" s="230"/>
      <c r="AW221" s="223" t="str">
        <f t="shared" si="233"/>
        <v/>
      </c>
      <c r="AX221" s="230"/>
      <c r="AY221" s="223" t="str">
        <f t="shared" si="234"/>
        <v/>
      </c>
      <c r="AZ221" s="230" t="str">
        <f t="shared" si="235"/>
        <v/>
      </c>
      <c r="BA221" s="223" t="str">
        <f t="shared" si="244"/>
        <v/>
      </c>
      <c r="BB221" s="230"/>
      <c r="BC221" s="223" t="str">
        <f t="shared" si="230"/>
        <v/>
      </c>
      <c r="BD221" s="222"/>
      <c r="BE221" s="223" t="str">
        <f>IF(BD221="","",BD221/AX221)</f>
        <v/>
      </c>
      <c r="BF221" s="222" t="str">
        <f t="shared" si="220"/>
        <v/>
      </c>
      <c r="BG221" s="223" t="str">
        <f t="shared" si="221"/>
        <v/>
      </c>
      <c r="BH221" s="230"/>
      <c r="BI221" s="223" t="str">
        <f t="shared" si="242"/>
        <v/>
      </c>
      <c r="BJ221" s="222"/>
      <c r="BK221" s="223" t="str">
        <f t="shared" si="245"/>
        <v/>
      </c>
      <c r="BL221" s="222" t="str">
        <f t="shared" si="223"/>
        <v/>
      </c>
      <c r="BM221" s="223" t="str">
        <f t="shared" si="243"/>
        <v/>
      </c>
      <c r="BN221" s="230"/>
      <c r="BO221" s="223" t="str">
        <f t="shared" si="231"/>
        <v/>
      </c>
      <c r="BP221" s="230"/>
      <c r="BQ221" s="223" t="str">
        <f t="shared" ref="BQ221:BQ243" si="248">IF(AZ221="","",BP221/AZ221)</f>
        <v/>
      </c>
      <c r="BR221" s="230" t="str">
        <f t="shared" ref="BR221:BR243" si="249">IF(BN221="",IF(BP221="","",BP221),IF(BP221="",BN221,BN221+BP221))</f>
        <v/>
      </c>
      <c r="BS221" s="223" t="str">
        <f t="shared" si="247"/>
        <v/>
      </c>
      <c r="BT221" s="33">
        <v>0</v>
      </c>
      <c r="BU221" s="219"/>
      <c r="BV221" s="219"/>
      <c r="BW221" s="219"/>
      <c r="BX221" s="244" t="str">
        <f t="shared" si="227"/>
        <v/>
      </c>
    </row>
    <row r="222" spans="1:76" x14ac:dyDescent="0.2">
      <c r="A222" s="10" t="s">
        <v>686</v>
      </c>
      <c r="B222" s="10" t="s">
        <v>690</v>
      </c>
      <c r="C222" s="10" t="s">
        <v>694</v>
      </c>
      <c r="D222" s="77" t="s">
        <v>515</v>
      </c>
      <c r="E222" s="10" t="s">
        <v>504</v>
      </c>
      <c r="F222" s="10" t="s">
        <v>505</v>
      </c>
      <c r="G222" s="12" t="s">
        <v>314</v>
      </c>
      <c r="H222" s="12" t="s">
        <v>1112</v>
      </c>
      <c r="I222" s="10" t="s">
        <v>934</v>
      </c>
      <c r="J222" s="10"/>
      <c r="K222" s="288"/>
      <c r="L222" s="288"/>
      <c r="M222" s="289"/>
      <c r="N222" s="288"/>
      <c r="O222" s="288"/>
      <c r="P222" s="288"/>
      <c r="Q222" s="268"/>
      <c r="R222" s="268"/>
      <c r="S222" s="268"/>
      <c r="T222" s="30" t="s">
        <v>510</v>
      </c>
      <c r="U222" s="32">
        <v>1</v>
      </c>
      <c r="V222" s="32">
        <v>1</v>
      </c>
      <c r="W222" s="32">
        <v>1</v>
      </c>
      <c r="X222" s="34">
        <f t="shared" si="225"/>
        <v>1</v>
      </c>
      <c r="Y222" s="35">
        <f t="shared" si="240"/>
        <v>852</v>
      </c>
      <c r="Z222" s="230" t="str">
        <f t="shared" si="226"/>
        <v/>
      </c>
      <c r="AA222" s="33">
        <v>0</v>
      </c>
      <c r="AB222" s="36">
        <f>AA222/W222</f>
        <v>0</v>
      </c>
      <c r="AC222" s="222"/>
      <c r="AD222" s="223"/>
      <c r="AE222" s="222"/>
      <c r="AF222" s="222"/>
      <c r="AG222" s="222"/>
      <c r="AH222" s="223"/>
      <c r="AI222" s="222"/>
      <c r="AJ222" s="222"/>
      <c r="AK222" s="222"/>
      <c r="AL222" s="222"/>
      <c r="AM222" s="31">
        <v>844</v>
      </c>
      <c r="AN222" s="35">
        <v>8</v>
      </c>
      <c r="AO222" s="37">
        <f t="shared" si="237"/>
        <v>9.3896713615023476E-3</v>
      </c>
      <c r="AP222" s="35">
        <f t="shared" si="238"/>
        <v>852</v>
      </c>
      <c r="AQ222" s="163">
        <v>1143</v>
      </c>
      <c r="AR222" s="36">
        <f t="shared" si="241"/>
        <v>0.74540682414698167</v>
      </c>
      <c r="AS222" s="210" t="str">
        <f t="shared" si="246"/>
        <v/>
      </c>
      <c r="AT222" s="210" t="str">
        <f t="shared" si="239"/>
        <v/>
      </c>
      <c r="AU222" s="230" t="str">
        <f t="shared" si="232"/>
        <v/>
      </c>
      <c r="AV222" s="230"/>
      <c r="AW222" s="223" t="str">
        <f t="shared" si="233"/>
        <v/>
      </c>
      <c r="AX222" s="230"/>
      <c r="AY222" s="223" t="str">
        <f t="shared" si="234"/>
        <v/>
      </c>
      <c r="AZ222" s="230" t="str">
        <f t="shared" si="235"/>
        <v/>
      </c>
      <c r="BA222" s="223" t="str">
        <f t="shared" si="244"/>
        <v/>
      </c>
      <c r="BB222" s="230" t="s">
        <v>323</v>
      </c>
      <c r="BC222" s="223" t="str">
        <f t="shared" si="230"/>
        <v/>
      </c>
      <c r="BD222" s="222"/>
      <c r="BE222" s="223" t="str">
        <f>IF(BD222="","",BD222/AX222)</f>
        <v/>
      </c>
      <c r="BF222" s="222" t="str">
        <f t="shared" si="220"/>
        <v/>
      </c>
      <c r="BG222" s="223" t="str">
        <f t="shared" si="221"/>
        <v/>
      </c>
      <c r="BH222" s="230"/>
      <c r="BI222" s="223" t="str">
        <f t="shared" si="242"/>
        <v/>
      </c>
      <c r="BJ222" s="222"/>
      <c r="BK222" s="223" t="str">
        <f t="shared" si="245"/>
        <v/>
      </c>
      <c r="BL222" s="222" t="str">
        <f t="shared" si="223"/>
        <v/>
      </c>
      <c r="BM222" s="223" t="str">
        <f t="shared" si="243"/>
        <v/>
      </c>
      <c r="BN222" s="230"/>
      <c r="BO222" s="223" t="str">
        <f t="shared" si="231"/>
        <v/>
      </c>
      <c r="BP222" s="230"/>
      <c r="BQ222" s="223" t="str">
        <f t="shared" si="248"/>
        <v/>
      </c>
      <c r="BR222" s="230" t="str">
        <f t="shared" si="249"/>
        <v/>
      </c>
      <c r="BS222" s="223" t="str">
        <f t="shared" si="247"/>
        <v/>
      </c>
      <c r="BT222" s="33">
        <v>1</v>
      </c>
      <c r="BU222" s="36">
        <f>BT222/W222</f>
        <v>1</v>
      </c>
      <c r="BV222" s="33">
        <v>1</v>
      </c>
      <c r="BW222" s="36">
        <f>BV222/U222</f>
        <v>1</v>
      </c>
      <c r="BX222" s="244" t="str">
        <f t="shared" si="227"/>
        <v/>
      </c>
    </row>
    <row r="223" spans="1:76" x14ac:dyDescent="0.2">
      <c r="A223" s="10" t="s">
        <v>686</v>
      </c>
      <c r="B223" s="10" t="s">
        <v>690</v>
      </c>
      <c r="C223" s="10" t="s">
        <v>695</v>
      </c>
      <c r="D223" s="77" t="s">
        <v>515</v>
      </c>
      <c r="E223" s="10" t="s">
        <v>504</v>
      </c>
      <c r="F223" s="10" t="s">
        <v>505</v>
      </c>
      <c r="G223" s="12" t="s">
        <v>314</v>
      </c>
      <c r="H223" s="12" t="s">
        <v>1112</v>
      </c>
      <c r="I223" s="10" t="s">
        <v>934</v>
      </c>
      <c r="J223" s="10"/>
      <c r="K223" s="614" t="s">
        <v>449</v>
      </c>
      <c r="L223" s="614" t="s">
        <v>803</v>
      </c>
      <c r="M223" s="289" t="s">
        <v>804</v>
      </c>
      <c r="N223" s="614" t="s">
        <v>437</v>
      </c>
      <c r="O223" s="614" t="s">
        <v>438</v>
      </c>
      <c r="P223" s="614" t="s">
        <v>438</v>
      </c>
      <c r="Q223" s="612">
        <v>8048</v>
      </c>
      <c r="R223" s="612">
        <v>54</v>
      </c>
      <c r="S223" s="612">
        <v>5</v>
      </c>
      <c r="T223" s="11" t="s">
        <v>386</v>
      </c>
      <c r="U223" s="32">
        <v>1</v>
      </c>
      <c r="V223" s="76"/>
      <c r="W223" s="32">
        <v>2</v>
      </c>
      <c r="X223" s="34">
        <f t="shared" si="225"/>
        <v>2</v>
      </c>
      <c r="Y223" s="35">
        <f t="shared" si="240"/>
        <v>702</v>
      </c>
      <c r="Z223" s="35">
        <f t="shared" si="226"/>
        <v>383</v>
      </c>
      <c r="AA223" s="33">
        <v>0</v>
      </c>
      <c r="AB223" s="36">
        <f>AA223/W223</f>
        <v>0</v>
      </c>
      <c r="AC223" s="222"/>
      <c r="AD223" s="223"/>
      <c r="AE223" s="222"/>
      <c r="AF223" s="222"/>
      <c r="AG223" s="222"/>
      <c r="AH223" s="223"/>
      <c r="AI223" s="33">
        <v>1</v>
      </c>
      <c r="AJ223" s="36">
        <f>AI223/W223</f>
        <v>0.5</v>
      </c>
      <c r="AK223" s="33">
        <v>1</v>
      </c>
      <c r="AL223" s="36">
        <f>AK223/U223</f>
        <v>1</v>
      </c>
      <c r="AM223" s="31">
        <v>672</v>
      </c>
      <c r="AN223" s="35">
        <v>30</v>
      </c>
      <c r="AO223" s="37">
        <f t="shared" si="237"/>
        <v>4.2735042735042736E-2</v>
      </c>
      <c r="AP223" s="35">
        <f t="shared" si="238"/>
        <v>702</v>
      </c>
      <c r="AQ223" s="163">
        <v>1077</v>
      </c>
      <c r="AR223" s="36">
        <f t="shared" si="241"/>
        <v>0.65181058495821731</v>
      </c>
      <c r="AS223" s="31">
        <f t="shared" si="246"/>
        <v>672</v>
      </c>
      <c r="AT223" s="31">
        <f t="shared" si="239"/>
        <v>30</v>
      </c>
      <c r="AU223" s="35">
        <f t="shared" si="232"/>
        <v>702</v>
      </c>
      <c r="AV223" s="35">
        <v>360</v>
      </c>
      <c r="AW223" s="36">
        <f t="shared" si="233"/>
        <v>0.5357142857142857</v>
      </c>
      <c r="AX223" s="35">
        <v>23</v>
      </c>
      <c r="AY223" s="36">
        <f t="shared" si="234"/>
        <v>0.76666666666666672</v>
      </c>
      <c r="AZ223" s="35">
        <f t="shared" si="235"/>
        <v>383</v>
      </c>
      <c r="BA223" s="36">
        <f t="shared" si="244"/>
        <v>0.54558404558404561</v>
      </c>
      <c r="BB223" s="35">
        <v>3</v>
      </c>
      <c r="BC223" s="36">
        <f t="shared" si="230"/>
        <v>8.3333333333333332E-3</v>
      </c>
      <c r="BD223" s="33">
        <v>2</v>
      </c>
      <c r="BE223" s="36">
        <f>IF(BD223="","",BD223/AX223)</f>
        <v>8.6956521739130432E-2</v>
      </c>
      <c r="BF223" s="33">
        <f t="shared" si="220"/>
        <v>5</v>
      </c>
      <c r="BG223" s="36">
        <f>IF(AZ223="","",BF223/AZ223)</f>
        <v>1.3054830287206266E-2</v>
      </c>
      <c r="BH223" s="35">
        <v>3</v>
      </c>
      <c r="BI223" s="36">
        <f t="shared" si="242"/>
        <v>1</v>
      </c>
      <c r="BJ223" s="33">
        <v>2</v>
      </c>
      <c r="BK223" s="36">
        <f t="shared" si="245"/>
        <v>1</v>
      </c>
      <c r="BL223" s="33">
        <f t="shared" si="223"/>
        <v>5</v>
      </c>
      <c r="BM223" s="36">
        <f t="shared" si="243"/>
        <v>1</v>
      </c>
      <c r="BN223" s="218"/>
      <c r="BO223" s="36">
        <f t="shared" si="231"/>
        <v>0</v>
      </c>
      <c r="BP223" s="35">
        <v>15</v>
      </c>
      <c r="BQ223" s="36">
        <f t="shared" si="248"/>
        <v>3.91644908616188E-2</v>
      </c>
      <c r="BR223" s="35">
        <f t="shared" si="249"/>
        <v>15</v>
      </c>
      <c r="BS223" s="36">
        <f t="shared" si="247"/>
        <v>3.91644908616188E-2</v>
      </c>
      <c r="BT223" s="33">
        <v>1</v>
      </c>
      <c r="BU223" s="36">
        <f>BT223/W223</f>
        <v>0.5</v>
      </c>
      <c r="BV223" s="33">
        <v>0</v>
      </c>
      <c r="BW223" s="36">
        <f>BV223/U223</f>
        <v>0</v>
      </c>
      <c r="BX223" s="244" t="str">
        <f t="shared" si="227"/>
        <v/>
      </c>
    </row>
    <row r="224" spans="1:76" x14ac:dyDescent="0.2">
      <c r="A224" s="10" t="s">
        <v>686</v>
      </c>
      <c r="B224" s="10" t="s">
        <v>687</v>
      </c>
      <c r="C224" s="10" t="s">
        <v>502</v>
      </c>
      <c r="D224" s="10" t="s">
        <v>503</v>
      </c>
      <c r="E224" s="10" t="s">
        <v>504</v>
      </c>
      <c r="F224" s="10" t="s">
        <v>505</v>
      </c>
      <c r="G224" s="12" t="s">
        <v>314</v>
      </c>
      <c r="H224" s="12" t="s">
        <v>1112</v>
      </c>
      <c r="I224" s="10" t="s">
        <v>934</v>
      </c>
      <c r="J224" s="10"/>
      <c r="K224" s="614"/>
      <c r="L224" s="614"/>
      <c r="M224" s="289"/>
      <c r="N224" s="614"/>
      <c r="O224" s="614"/>
      <c r="P224" s="614"/>
      <c r="Q224" s="612"/>
      <c r="R224" s="612"/>
      <c r="S224" s="612"/>
      <c r="T224" s="65" t="s">
        <v>386</v>
      </c>
      <c r="U224" s="32">
        <v>6</v>
      </c>
      <c r="V224" s="76"/>
      <c r="W224" s="33">
        <v>7</v>
      </c>
      <c r="X224" s="34">
        <f t="shared" si="225"/>
        <v>1.1666666666666667</v>
      </c>
      <c r="Y224" s="35">
        <f t="shared" si="240"/>
        <v>156</v>
      </c>
      <c r="Z224" s="35">
        <f t="shared" si="226"/>
        <v>57.5</v>
      </c>
      <c r="AA224" s="222"/>
      <c r="AB224" s="223"/>
      <c r="AC224" s="222"/>
      <c r="AD224" s="223"/>
      <c r="AE224" s="222"/>
      <c r="AF224" s="223"/>
      <c r="AG224" s="222"/>
      <c r="AH224" s="223"/>
      <c r="AI224" s="33">
        <v>6</v>
      </c>
      <c r="AJ224" s="36">
        <f>AI224/W224</f>
        <v>0.8571428571428571</v>
      </c>
      <c r="AK224" s="33">
        <v>1</v>
      </c>
      <c r="AL224" s="36">
        <f>AK224/U224</f>
        <v>0.16666666666666666</v>
      </c>
      <c r="AM224" s="31">
        <v>936</v>
      </c>
      <c r="AN224" s="230"/>
      <c r="AO224" s="250"/>
      <c r="AP224" s="35">
        <f t="shared" si="238"/>
        <v>936</v>
      </c>
      <c r="AQ224" s="230"/>
      <c r="AR224" s="223"/>
      <c r="AS224" s="31">
        <f t="shared" si="246"/>
        <v>936</v>
      </c>
      <c r="AT224" s="218"/>
      <c r="AU224" s="35">
        <f t="shared" si="232"/>
        <v>936</v>
      </c>
      <c r="AV224" s="35">
        <v>345</v>
      </c>
      <c r="AW224" s="36">
        <f t="shared" si="233"/>
        <v>0.36858974358974361</v>
      </c>
      <c r="AX224" s="230"/>
      <c r="AY224" s="223"/>
      <c r="AZ224" s="35">
        <f t="shared" si="235"/>
        <v>345</v>
      </c>
      <c r="BA224" s="36">
        <f t="shared" si="244"/>
        <v>0.36858974358974361</v>
      </c>
      <c r="BB224" s="218"/>
      <c r="BC224" s="218"/>
      <c r="BD224" s="218"/>
      <c r="BE224" s="218"/>
      <c r="BF224" s="218"/>
      <c r="BG224" s="218"/>
      <c r="BH224" s="218"/>
      <c r="BI224" s="218"/>
      <c r="BJ224" s="218"/>
      <c r="BK224" s="218"/>
      <c r="BL224" s="218"/>
      <c r="BM224" s="36" t="str">
        <f t="shared" si="243"/>
        <v/>
      </c>
      <c r="BN224" s="35">
        <v>1</v>
      </c>
      <c r="BO224" s="36">
        <f t="shared" si="231"/>
        <v>2.8985507246376812E-3</v>
      </c>
      <c r="BP224" s="35">
        <v>7</v>
      </c>
      <c r="BQ224" s="36">
        <f t="shared" si="248"/>
        <v>2.0289855072463767E-2</v>
      </c>
      <c r="BR224" s="35">
        <f t="shared" si="249"/>
        <v>8</v>
      </c>
      <c r="BS224" s="36">
        <f t="shared" si="247"/>
        <v>2.318840579710145E-2</v>
      </c>
      <c r="BT224" s="33">
        <v>1</v>
      </c>
      <c r="BU224" s="36">
        <f>BT224/W224</f>
        <v>0.14285714285714285</v>
      </c>
      <c r="BV224" s="33">
        <v>1</v>
      </c>
      <c r="BW224" s="36">
        <f>BV224/U224</f>
        <v>0.16666666666666666</v>
      </c>
      <c r="BX224" s="244" t="str">
        <f t="shared" si="227"/>
        <v/>
      </c>
    </row>
    <row r="225" spans="1:76" x14ac:dyDescent="0.2">
      <c r="A225" s="10" t="s">
        <v>686</v>
      </c>
      <c r="B225" s="10" t="s">
        <v>688</v>
      </c>
      <c r="C225" s="10" t="s">
        <v>502</v>
      </c>
      <c r="D225" s="10" t="s">
        <v>503</v>
      </c>
      <c r="E225" s="10" t="s">
        <v>504</v>
      </c>
      <c r="F225" s="10" t="s">
        <v>505</v>
      </c>
      <c r="G225" s="12" t="s">
        <v>314</v>
      </c>
      <c r="H225" s="12" t="s">
        <v>1112</v>
      </c>
      <c r="I225" s="10" t="s">
        <v>934</v>
      </c>
      <c r="J225" s="10"/>
      <c r="K225" s="614"/>
      <c r="L225" s="614"/>
      <c r="M225" s="289"/>
      <c r="N225" s="614"/>
      <c r="O225" s="614"/>
      <c r="P225" s="614"/>
      <c r="Q225" s="612"/>
      <c r="R225" s="612"/>
      <c r="S225" s="612"/>
      <c r="T225" s="65" t="s">
        <v>510</v>
      </c>
      <c r="U225" s="32">
        <v>6</v>
      </c>
      <c r="V225" s="32">
        <v>6</v>
      </c>
      <c r="W225" s="32">
        <v>6</v>
      </c>
      <c r="X225" s="34">
        <f t="shared" si="225"/>
        <v>1</v>
      </c>
      <c r="Y225" s="35">
        <f t="shared" si="240"/>
        <v>83</v>
      </c>
      <c r="Z225" s="230" t="str">
        <f t="shared" si="226"/>
        <v/>
      </c>
      <c r="AA225" s="222"/>
      <c r="AB225" s="223"/>
      <c r="AC225" s="222"/>
      <c r="AD225" s="223"/>
      <c r="AE225" s="222"/>
      <c r="AF225" s="223"/>
      <c r="AG225" s="222"/>
      <c r="AH225" s="223"/>
      <c r="AI225" s="33">
        <v>6</v>
      </c>
      <c r="AJ225" s="36">
        <f>AI225/W225</f>
        <v>1</v>
      </c>
      <c r="AK225" s="33">
        <v>6</v>
      </c>
      <c r="AL225" s="36">
        <f>AK225/U225</f>
        <v>1</v>
      </c>
      <c r="AM225" s="31">
        <v>498</v>
      </c>
      <c r="AN225" s="230"/>
      <c r="AO225" s="250"/>
      <c r="AP225" s="35">
        <f t="shared" si="238"/>
        <v>498</v>
      </c>
      <c r="AQ225" s="230"/>
      <c r="AR225" s="223"/>
      <c r="AS225" s="210" t="str">
        <f t="shared" si="246"/>
        <v/>
      </c>
      <c r="AT225" s="210" t="str">
        <f t="shared" ref="AT225:AT234" si="250">IF(V225=0,AN225,"")</f>
        <v/>
      </c>
      <c r="AU225" s="230" t="str">
        <f t="shared" si="232"/>
        <v/>
      </c>
      <c r="AV225" s="230"/>
      <c r="AW225" s="223" t="str">
        <f t="shared" si="233"/>
        <v/>
      </c>
      <c r="AX225" s="230"/>
      <c r="AY225" s="223"/>
      <c r="AZ225" s="230" t="str">
        <f t="shared" si="235"/>
        <v/>
      </c>
      <c r="BA225" s="223" t="str">
        <f t="shared" si="244"/>
        <v/>
      </c>
      <c r="BB225" s="230"/>
      <c r="BC225" s="223" t="str">
        <f t="shared" ref="BC225:BC243" si="251">IF(BB225="","",BB225/AV225)</f>
        <v/>
      </c>
      <c r="BD225" s="222"/>
      <c r="BE225" s="223" t="str">
        <f>IF(BD225="","",BD225/AX225)</f>
        <v/>
      </c>
      <c r="BF225" s="222" t="str">
        <f t="shared" ref="BF225:BF243" si="252">IF(BB225="","",BB225+BD225)</f>
        <v/>
      </c>
      <c r="BG225" s="223" t="str">
        <f>IF(AZ225="","",BF225/AZ225)</f>
        <v/>
      </c>
      <c r="BH225" s="230"/>
      <c r="BI225" s="223" t="str">
        <f t="shared" ref="BI225:BI243" si="253">IF(BB225="","",IF(BB225=0,"",BH225/BB225))</f>
        <v/>
      </c>
      <c r="BJ225" s="222"/>
      <c r="BK225" s="223" t="str">
        <f t="shared" ref="BK225:BK243" si="254">IF(BD225="","",IF(BD225=0,"",BJ225/BD225))</f>
        <v/>
      </c>
      <c r="BL225" s="222" t="str">
        <f t="shared" ref="BL225:BL243" si="255">IF(BH225="","",BH225+BJ225)</f>
        <v/>
      </c>
      <c r="BM225" s="223" t="str">
        <f t="shared" si="243"/>
        <v/>
      </c>
      <c r="BN225" s="230"/>
      <c r="BO225" s="223" t="str">
        <f t="shared" si="231"/>
        <v/>
      </c>
      <c r="BP225" s="230"/>
      <c r="BQ225" s="223" t="str">
        <f t="shared" si="248"/>
        <v/>
      </c>
      <c r="BR225" s="230" t="str">
        <f t="shared" si="249"/>
        <v/>
      </c>
      <c r="BS225" s="223" t="str">
        <f t="shared" si="247"/>
        <v/>
      </c>
      <c r="BT225" s="33">
        <v>0</v>
      </c>
      <c r="BU225" s="223"/>
      <c r="BV225" s="222"/>
      <c r="BW225" s="223"/>
      <c r="BX225" s="244" t="str">
        <f t="shared" si="227"/>
        <v/>
      </c>
    </row>
    <row r="226" spans="1:76" s="469" customFormat="1" ht="13.5" thickBot="1" x14ac:dyDescent="0.25">
      <c r="A226" s="9" t="s">
        <v>686</v>
      </c>
      <c r="B226" s="9" t="s">
        <v>690</v>
      </c>
      <c r="C226" s="9" t="s">
        <v>502</v>
      </c>
      <c r="D226" s="9" t="s">
        <v>509</v>
      </c>
      <c r="E226" s="9" t="s">
        <v>504</v>
      </c>
      <c r="F226" s="9" t="s">
        <v>505</v>
      </c>
      <c r="G226" s="83" t="s">
        <v>314</v>
      </c>
      <c r="H226" s="83" t="s">
        <v>1112</v>
      </c>
      <c r="I226" s="9" t="s">
        <v>934</v>
      </c>
      <c r="J226" s="9"/>
      <c r="K226" s="615"/>
      <c r="L226" s="755"/>
      <c r="M226" s="755"/>
      <c r="N226" s="615"/>
      <c r="O226" s="615"/>
      <c r="P226" s="615"/>
      <c r="Q226" s="772"/>
      <c r="R226" s="772"/>
      <c r="S226" s="772"/>
      <c r="T226" s="64" t="s">
        <v>510</v>
      </c>
      <c r="U226" s="48">
        <v>1</v>
      </c>
      <c r="V226" s="48">
        <v>1</v>
      </c>
      <c r="W226" s="48">
        <v>1</v>
      </c>
      <c r="X226" s="50">
        <f t="shared" si="225"/>
        <v>1</v>
      </c>
      <c r="Y226" s="51">
        <f t="shared" si="240"/>
        <v>8048</v>
      </c>
      <c r="Z226" s="611" t="str">
        <f t="shared" si="226"/>
        <v/>
      </c>
      <c r="AA226" s="49">
        <v>0</v>
      </c>
      <c r="AB226" s="224"/>
      <c r="AC226" s="224"/>
      <c r="AD226" s="574" t="s">
        <v>434</v>
      </c>
      <c r="AE226" s="49">
        <v>1</v>
      </c>
      <c r="AF226" s="52">
        <f>AE226/U226</f>
        <v>1</v>
      </c>
      <c r="AG226" s="49">
        <v>1</v>
      </c>
      <c r="AH226" s="225"/>
      <c r="AI226" s="224"/>
      <c r="AJ226" s="225"/>
      <c r="AK226" s="224"/>
      <c r="AL226" s="225"/>
      <c r="AM226" s="47">
        <v>7983</v>
      </c>
      <c r="AN226" s="51">
        <v>65</v>
      </c>
      <c r="AO226" s="53">
        <f t="shared" ref="AO226:AO236" si="256">AN226/AP226</f>
        <v>8.0765407554671976E-3</v>
      </c>
      <c r="AP226" s="51">
        <f t="shared" si="238"/>
        <v>8048</v>
      </c>
      <c r="AQ226" s="51">
        <v>11529</v>
      </c>
      <c r="AR226" s="52">
        <f t="shared" ref="AR226:AR243" si="257">AP226/AQ226</f>
        <v>0.69806574724607506</v>
      </c>
      <c r="AS226" s="214" t="str">
        <f t="shared" si="246"/>
        <v/>
      </c>
      <c r="AT226" s="214" t="str">
        <f t="shared" si="250"/>
        <v/>
      </c>
      <c r="AU226" s="611" t="str">
        <f t="shared" si="232"/>
        <v/>
      </c>
      <c r="AV226" s="611"/>
      <c r="AW226" s="225" t="str">
        <f t="shared" si="233"/>
        <v/>
      </c>
      <c r="AX226" s="611"/>
      <c r="AY226" s="225" t="str">
        <f t="shared" ref="AY226:AY243" si="258">IF(AT226="","",IF(AT226=0,"",AX226/AT226))</f>
        <v/>
      </c>
      <c r="AZ226" s="611" t="str">
        <f t="shared" si="235"/>
        <v/>
      </c>
      <c r="BA226" s="225" t="str">
        <f t="shared" si="244"/>
        <v/>
      </c>
      <c r="BB226" s="611"/>
      <c r="BC226" s="225" t="str">
        <f t="shared" si="251"/>
        <v/>
      </c>
      <c r="BD226" s="224"/>
      <c r="BE226" s="225" t="str">
        <f>IF(BD226="","",BD226/AX226)</f>
        <v/>
      </c>
      <c r="BF226" s="224" t="str">
        <f t="shared" si="252"/>
        <v/>
      </c>
      <c r="BG226" s="225" t="str">
        <f>IF(AZ226="","",BF226/AZ226)</f>
        <v/>
      </c>
      <c r="BH226" s="611"/>
      <c r="BI226" s="225" t="str">
        <f t="shared" si="253"/>
        <v/>
      </c>
      <c r="BJ226" s="224"/>
      <c r="BK226" s="225" t="str">
        <f t="shared" si="254"/>
        <v/>
      </c>
      <c r="BL226" s="224" t="str">
        <f t="shared" si="255"/>
        <v/>
      </c>
      <c r="BM226" s="225" t="str">
        <f t="shared" si="243"/>
        <v/>
      </c>
      <c r="BN226" s="611"/>
      <c r="BO226" s="225" t="str">
        <f t="shared" si="231"/>
        <v/>
      </c>
      <c r="BP226" s="611"/>
      <c r="BQ226" s="225" t="str">
        <f t="shared" si="248"/>
        <v/>
      </c>
      <c r="BR226" s="611" t="str">
        <f t="shared" si="249"/>
        <v/>
      </c>
      <c r="BS226" s="225" t="str">
        <f t="shared" si="247"/>
        <v/>
      </c>
      <c r="BT226" s="49">
        <v>0</v>
      </c>
      <c r="BU226" s="225"/>
      <c r="BV226" s="224"/>
      <c r="BW226" s="225"/>
      <c r="BX226" s="257" t="str">
        <f t="shared" si="227"/>
        <v/>
      </c>
    </row>
    <row r="227" spans="1:76" x14ac:dyDescent="0.2">
      <c r="A227" s="12" t="s">
        <v>696</v>
      </c>
      <c r="B227" s="12" t="s">
        <v>697</v>
      </c>
      <c r="C227" s="12" t="s">
        <v>502</v>
      </c>
      <c r="D227" s="12" t="s">
        <v>507</v>
      </c>
      <c r="E227" s="12" t="s">
        <v>504</v>
      </c>
      <c r="F227" s="12" t="s">
        <v>519</v>
      </c>
      <c r="G227" s="103" t="s">
        <v>320</v>
      </c>
      <c r="H227" s="103" t="s">
        <v>1110</v>
      </c>
      <c r="I227" s="12" t="s">
        <v>935</v>
      </c>
      <c r="J227" s="592" t="s">
        <v>505</v>
      </c>
      <c r="K227" s="296"/>
      <c r="L227" s="296"/>
      <c r="M227" s="297"/>
      <c r="N227" s="296"/>
      <c r="O227" s="296"/>
      <c r="P227" s="296"/>
      <c r="Q227" s="272"/>
      <c r="R227" s="272"/>
      <c r="S227" s="272"/>
      <c r="T227" s="75" t="s">
        <v>510</v>
      </c>
      <c r="U227" s="41">
        <v>5</v>
      </c>
      <c r="V227" s="42">
        <v>5</v>
      </c>
      <c r="W227" s="42">
        <v>5</v>
      </c>
      <c r="X227" s="43">
        <f t="shared" si="225"/>
        <v>1</v>
      </c>
      <c r="Y227" s="44">
        <f t="shared" si="240"/>
        <v>765</v>
      </c>
      <c r="Z227" s="44" t="str">
        <f t="shared" si="226"/>
        <v/>
      </c>
      <c r="AA227" s="228"/>
      <c r="AB227" s="228"/>
      <c r="AC227" s="228"/>
      <c r="AD227" s="228"/>
      <c r="AE227" s="228"/>
      <c r="AF227" s="228"/>
      <c r="AG227" s="228"/>
      <c r="AH227" s="228"/>
      <c r="AI227" s="42">
        <v>3</v>
      </c>
      <c r="AJ227" s="45">
        <f>AI227/W227</f>
        <v>0.6</v>
      </c>
      <c r="AK227" s="42">
        <v>3</v>
      </c>
      <c r="AL227" s="45">
        <f>AK227/U227</f>
        <v>0.6</v>
      </c>
      <c r="AM227" s="40">
        <v>3820</v>
      </c>
      <c r="AN227" s="44">
        <v>5</v>
      </c>
      <c r="AO227" s="63">
        <f t="shared" si="256"/>
        <v>1.30718954248366E-3</v>
      </c>
      <c r="AP227" s="44">
        <f t="shared" si="238"/>
        <v>3825</v>
      </c>
      <c r="AQ227" s="170">
        <v>5040</v>
      </c>
      <c r="AR227" s="45">
        <f t="shared" si="257"/>
        <v>0.7589285714285714</v>
      </c>
      <c r="AS227" s="213" t="str">
        <f t="shared" si="246"/>
        <v/>
      </c>
      <c r="AT227" s="213" t="str">
        <f t="shared" si="250"/>
        <v/>
      </c>
      <c r="AU227" s="231" t="str">
        <f t="shared" si="232"/>
        <v/>
      </c>
      <c r="AV227" s="231"/>
      <c r="AW227" s="229"/>
      <c r="AX227" s="231"/>
      <c r="AY227" s="229" t="str">
        <f t="shared" si="258"/>
        <v/>
      </c>
      <c r="AZ227" s="231" t="str">
        <f t="shared" si="235"/>
        <v/>
      </c>
      <c r="BA227" s="229" t="str">
        <f t="shared" si="244"/>
        <v/>
      </c>
      <c r="BB227" s="231"/>
      <c r="BC227" s="229" t="str">
        <f t="shared" si="251"/>
        <v/>
      </c>
      <c r="BD227" s="228"/>
      <c r="BE227" s="229" t="str">
        <f>IF(BD227="","",BD227/AX227)</f>
        <v/>
      </c>
      <c r="BF227" s="228" t="str">
        <f t="shared" si="252"/>
        <v/>
      </c>
      <c r="BG227" s="229" t="str">
        <f>IF(AZ227="","",BF227/AZ227)</f>
        <v/>
      </c>
      <c r="BH227" s="231"/>
      <c r="BI227" s="229" t="str">
        <f t="shared" si="253"/>
        <v/>
      </c>
      <c r="BJ227" s="228"/>
      <c r="BK227" s="229" t="str">
        <f t="shared" si="254"/>
        <v/>
      </c>
      <c r="BL227" s="228" t="str">
        <f t="shared" si="255"/>
        <v/>
      </c>
      <c r="BM227" s="229" t="str">
        <f t="shared" si="243"/>
        <v/>
      </c>
      <c r="BN227" s="231"/>
      <c r="BO227" s="229" t="str">
        <f t="shared" si="231"/>
        <v/>
      </c>
      <c r="BP227" s="231"/>
      <c r="BQ227" s="229" t="str">
        <f t="shared" si="248"/>
        <v/>
      </c>
      <c r="BR227" s="231" t="str">
        <f t="shared" si="249"/>
        <v/>
      </c>
      <c r="BS227" s="229" t="str">
        <f t="shared" si="247"/>
        <v/>
      </c>
      <c r="BT227" s="42">
        <v>2</v>
      </c>
      <c r="BU227" s="45">
        <f t="shared" ref="BU227:BU235" si="259">BT227/W227</f>
        <v>0.4</v>
      </c>
      <c r="BV227" s="42">
        <v>2</v>
      </c>
      <c r="BW227" s="45">
        <f>BV227/U227</f>
        <v>0.4</v>
      </c>
      <c r="BX227" s="259" t="str">
        <f t="shared" si="227"/>
        <v/>
      </c>
    </row>
    <row r="228" spans="1:76" x14ac:dyDescent="0.2">
      <c r="A228" s="10" t="s">
        <v>696</v>
      </c>
      <c r="B228" s="10" t="s">
        <v>698</v>
      </c>
      <c r="C228" s="10" t="s">
        <v>502</v>
      </c>
      <c r="D228" s="10" t="s">
        <v>507</v>
      </c>
      <c r="E228" s="10" t="s">
        <v>504</v>
      </c>
      <c r="F228" s="10" t="s">
        <v>519</v>
      </c>
      <c r="G228" s="10" t="s">
        <v>320</v>
      </c>
      <c r="H228" s="10" t="s">
        <v>1110</v>
      </c>
      <c r="I228" s="10" t="s">
        <v>935</v>
      </c>
      <c r="J228" s="591" t="s">
        <v>505</v>
      </c>
      <c r="K228" s="614"/>
      <c r="L228" s="614"/>
      <c r="M228" s="289"/>
      <c r="N228" s="614"/>
      <c r="O228" s="614"/>
      <c r="P228" s="614"/>
      <c r="Q228" s="612"/>
      <c r="R228" s="612"/>
      <c r="S228" s="612"/>
      <c r="T228" s="65" t="s">
        <v>386</v>
      </c>
      <c r="U228" s="32">
        <v>6</v>
      </c>
      <c r="V228" s="76"/>
      <c r="W228" s="33">
        <v>9</v>
      </c>
      <c r="X228" s="34">
        <f t="shared" si="225"/>
        <v>1.5</v>
      </c>
      <c r="Y228" s="35">
        <f t="shared" si="240"/>
        <v>1509.5</v>
      </c>
      <c r="Z228" s="35">
        <f t="shared" si="226"/>
        <v>497.5</v>
      </c>
      <c r="AA228" s="222"/>
      <c r="AB228" s="222"/>
      <c r="AC228" s="222"/>
      <c r="AD228" s="222"/>
      <c r="AE228" s="222"/>
      <c r="AF228" s="222"/>
      <c r="AG228" s="222"/>
      <c r="AH228" s="222"/>
      <c r="AI228" s="33">
        <v>5</v>
      </c>
      <c r="AJ228" s="36">
        <f>AI228/W228</f>
        <v>0.55555555555555558</v>
      </c>
      <c r="AK228" s="33">
        <v>4</v>
      </c>
      <c r="AL228" s="36">
        <f>AK228/U228</f>
        <v>0.66666666666666663</v>
      </c>
      <c r="AM228" s="31">
        <v>9046</v>
      </c>
      <c r="AN228" s="35">
        <v>11</v>
      </c>
      <c r="AO228" s="37">
        <f t="shared" si="256"/>
        <v>1.2145301976371867E-3</v>
      </c>
      <c r="AP228" s="35">
        <f t="shared" si="238"/>
        <v>9057</v>
      </c>
      <c r="AQ228" s="169">
        <v>12950</v>
      </c>
      <c r="AR228" s="36">
        <f t="shared" si="257"/>
        <v>0.69938223938223942</v>
      </c>
      <c r="AS228" s="31">
        <f t="shared" si="246"/>
        <v>9046</v>
      </c>
      <c r="AT228" s="31">
        <f t="shared" si="250"/>
        <v>11</v>
      </c>
      <c r="AU228" s="35">
        <f t="shared" si="232"/>
        <v>9057</v>
      </c>
      <c r="AV228" s="35">
        <v>2977</v>
      </c>
      <c r="AW228" s="36">
        <f t="shared" ref="AW228:AW243" si="260">IF(AS228="","",AV228/AS228)</f>
        <v>0.32909573292062788</v>
      </c>
      <c r="AX228" s="35">
        <v>8</v>
      </c>
      <c r="AY228" s="36">
        <f t="shared" si="258"/>
        <v>0.72727272727272729</v>
      </c>
      <c r="AZ228" s="35">
        <f t="shared" si="235"/>
        <v>2985</v>
      </c>
      <c r="BA228" s="36">
        <f t="shared" si="244"/>
        <v>0.32957933090427294</v>
      </c>
      <c r="BB228" s="35">
        <v>42</v>
      </c>
      <c r="BC228" s="36">
        <f t="shared" si="251"/>
        <v>1.4108162579778301E-2</v>
      </c>
      <c r="BD228" s="218"/>
      <c r="BE228" s="218"/>
      <c r="BF228" s="33">
        <f t="shared" si="252"/>
        <v>42</v>
      </c>
      <c r="BG228" s="36">
        <f>IF(AZ228="","",BF228/AZ228)</f>
        <v>1.407035175879397E-2</v>
      </c>
      <c r="BH228" s="35">
        <v>21</v>
      </c>
      <c r="BI228" s="36">
        <f t="shared" si="253"/>
        <v>0.5</v>
      </c>
      <c r="BJ228" s="218"/>
      <c r="BK228" s="223" t="str">
        <f t="shared" si="254"/>
        <v/>
      </c>
      <c r="BL228" s="33">
        <f t="shared" si="255"/>
        <v>21</v>
      </c>
      <c r="BM228" s="36">
        <f t="shared" si="243"/>
        <v>0.5</v>
      </c>
      <c r="BN228" s="35">
        <v>6</v>
      </c>
      <c r="BO228" s="36">
        <f t="shared" si="231"/>
        <v>2.0100502512562816E-3</v>
      </c>
      <c r="BP228" s="35">
        <v>96</v>
      </c>
      <c r="BQ228" s="36">
        <f t="shared" si="248"/>
        <v>3.2160804020100506E-2</v>
      </c>
      <c r="BR228" s="35">
        <f t="shared" si="249"/>
        <v>102</v>
      </c>
      <c r="BS228" s="36">
        <f t="shared" si="247"/>
        <v>3.4170854271356785E-2</v>
      </c>
      <c r="BT228" s="33">
        <v>2</v>
      </c>
      <c r="BU228" s="36">
        <f t="shared" si="259"/>
        <v>0.22222222222222221</v>
      </c>
      <c r="BV228" s="33">
        <v>0</v>
      </c>
      <c r="BW228" s="219"/>
      <c r="BX228" s="244" t="str">
        <f t="shared" si="227"/>
        <v/>
      </c>
    </row>
    <row r="229" spans="1:76" x14ac:dyDescent="0.2">
      <c r="A229" s="10" t="s">
        <v>696</v>
      </c>
      <c r="B229" s="10" t="s">
        <v>699</v>
      </c>
      <c r="C229" s="10" t="s">
        <v>502</v>
      </c>
      <c r="D229" s="10" t="s">
        <v>507</v>
      </c>
      <c r="E229" s="10" t="s">
        <v>504</v>
      </c>
      <c r="F229" s="10" t="s">
        <v>519</v>
      </c>
      <c r="G229" s="10" t="s">
        <v>320</v>
      </c>
      <c r="H229" s="10" t="s">
        <v>1110</v>
      </c>
      <c r="I229" s="10" t="s">
        <v>935</v>
      </c>
      <c r="J229" s="591" t="s">
        <v>505</v>
      </c>
      <c r="K229" s="614"/>
      <c r="L229" s="614"/>
      <c r="M229" s="289"/>
      <c r="N229" s="614"/>
      <c r="O229" s="614"/>
      <c r="P229" s="614"/>
      <c r="Q229" s="612"/>
      <c r="R229" s="612"/>
      <c r="S229" s="612"/>
      <c r="T229" s="65" t="s">
        <v>386</v>
      </c>
      <c r="U229" s="32">
        <v>6</v>
      </c>
      <c r="V229" s="76"/>
      <c r="W229" s="33">
        <v>10</v>
      </c>
      <c r="X229" s="34">
        <f t="shared" si="225"/>
        <v>1.6666666666666667</v>
      </c>
      <c r="Y229" s="35">
        <f t="shared" si="240"/>
        <v>1975</v>
      </c>
      <c r="Z229" s="35">
        <f t="shared" si="226"/>
        <v>749.16666666666663</v>
      </c>
      <c r="AA229" s="222"/>
      <c r="AB229" s="222"/>
      <c r="AC229" s="222"/>
      <c r="AD229" s="222"/>
      <c r="AE229" s="222"/>
      <c r="AF229" s="222"/>
      <c r="AG229" s="222"/>
      <c r="AH229" s="222"/>
      <c r="AI229" s="33">
        <v>4</v>
      </c>
      <c r="AJ229" s="36">
        <f>AI229/W229</f>
        <v>0.4</v>
      </c>
      <c r="AK229" s="33">
        <v>3</v>
      </c>
      <c r="AL229" s="36">
        <f>AK229/U229</f>
        <v>0.5</v>
      </c>
      <c r="AM229" s="31">
        <v>11847</v>
      </c>
      <c r="AN229" s="35">
        <v>3</v>
      </c>
      <c r="AO229" s="37">
        <f t="shared" si="256"/>
        <v>2.5316455696202533E-4</v>
      </c>
      <c r="AP229" s="35">
        <f t="shared" si="238"/>
        <v>11850</v>
      </c>
      <c r="AQ229" s="169">
        <v>18300</v>
      </c>
      <c r="AR229" s="36">
        <f t="shared" si="257"/>
        <v>0.64754098360655743</v>
      </c>
      <c r="AS229" s="31">
        <f t="shared" si="246"/>
        <v>11847</v>
      </c>
      <c r="AT229" s="31">
        <f t="shared" si="250"/>
        <v>3</v>
      </c>
      <c r="AU229" s="35">
        <f t="shared" si="232"/>
        <v>11850</v>
      </c>
      <c r="AV229" s="35">
        <v>4492</v>
      </c>
      <c r="AW229" s="36">
        <f t="shared" si="260"/>
        <v>0.37916772178610619</v>
      </c>
      <c r="AX229" s="35">
        <v>3</v>
      </c>
      <c r="AY229" s="36">
        <f t="shared" si="258"/>
        <v>1</v>
      </c>
      <c r="AZ229" s="35">
        <f t="shared" si="235"/>
        <v>4495</v>
      </c>
      <c r="BA229" s="36">
        <f t="shared" si="244"/>
        <v>0.37932489451476792</v>
      </c>
      <c r="BB229" s="232"/>
      <c r="BC229" s="223" t="str">
        <f t="shared" si="251"/>
        <v/>
      </c>
      <c r="BD229" s="218"/>
      <c r="BE229" s="218"/>
      <c r="BF229" s="33" t="str">
        <f t="shared" si="252"/>
        <v/>
      </c>
      <c r="BG229" s="162"/>
      <c r="BH229" s="35">
        <v>19</v>
      </c>
      <c r="BI229" s="223" t="str">
        <f t="shared" si="253"/>
        <v/>
      </c>
      <c r="BJ229" s="218"/>
      <c r="BK229" s="223" t="str">
        <f t="shared" si="254"/>
        <v/>
      </c>
      <c r="BL229" s="33">
        <f t="shared" si="255"/>
        <v>19</v>
      </c>
      <c r="BM229" s="223" t="str">
        <f t="shared" si="243"/>
        <v/>
      </c>
      <c r="BN229" s="35">
        <v>7</v>
      </c>
      <c r="BO229" s="36">
        <f t="shared" si="231"/>
        <v>1.5572858731924359E-3</v>
      </c>
      <c r="BP229" s="35">
        <v>124</v>
      </c>
      <c r="BQ229" s="36">
        <f t="shared" si="248"/>
        <v>2.7586206896551724E-2</v>
      </c>
      <c r="BR229" s="35">
        <f t="shared" si="249"/>
        <v>131</v>
      </c>
      <c r="BS229" s="36">
        <f t="shared" si="247"/>
        <v>2.9143492769744161E-2</v>
      </c>
      <c r="BT229" s="33">
        <v>3</v>
      </c>
      <c r="BU229" s="36">
        <f t="shared" si="259"/>
        <v>0.3</v>
      </c>
      <c r="BV229" s="33">
        <v>2</v>
      </c>
      <c r="BW229" s="36">
        <f>BV229/U229</f>
        <v>0.33333333333333331</v>
      </c>
      <c r="BX229" s="244" t="str">
        <f t="shared" si="227"/>
        <v/>
      </c>
    </row>
    <row r="230" spans="1:76" x14ac:dyDescent="0.2">
      <c r="A230" s="10" t="s">
        <v>696</v>
      </c>
      <c r="B230" s="10" t="s">
        <v>700</v>
      </c>
      <c r="C230" s="10" t="s">
        <v>649</v>
      </c>
      <c r="D230" s="595" t="s">
        <v>527</v>
      </c>
      <c r="E230" s="10" t="s">
        <v>504</v>
      </c>
      <c r="F230" s="10" t="s">
        <v>519</v>
      </c>
      <c r="G230" s="10" t="s">
        <v>320</v>
      </c>
      <c r="H230" s="10" t="s">
        <v>1110</v>
      </c>
      <c r="I230" s="10" t="s">
        <v>935</v>
      </c>
      <c r="J230" s="591" t="s">
        <v>505</v>
      </c>
      <c r="K230" s="614"/>
      <c r="L230" s="614"/>
      <c r="M230" s="758"/>
      <c r="N230" s="614"/>
      <c r="O230" s="747"/>
      <c r="P230" s="614"/>
      <c r="Q230" s="612"/>
      <c r="R230" s="612"/>
      <c r="S230" s="612"/>
      <c r="T230" s="11" t="s">
        <v>386</v>
      </c>
      <c r="U230" s="32">
        <v>2</v>
      </c>
      <c r="V230" s="76"/>
      <c r="W230" s="33">
        <v>4</v>
      </c>
      <c r="X230" s="34">
        <f t="shared" si="225"/>
        <v>2</v>
      </c>
      <c r="Y230" s="35">
        <f t="shared" si="240"/>
        <v>6186.5</v>
      </c>
      <c r="Z230" s="35">
        <f t="shared" si="226"/>
        <v>2567.5</v>
      </c>
      <c r="AA230" s="33">
        <v>2</v>
      </c>
      <c r="AB230" s="36">
        <f t="shared" ref="AB230:AB235" si="261">AA230/W230</f>
        <v>0.5</v>
      </c>
      <c r="AC230" s="222"/>
      <c r="AD230" s="222"/>
      <c r="AE230" s="33">
        <v>2</v>
      </c>
      <c r="AF230" s="36">
        <f>AE230/U230</f>
        <v>1</v>
      </c>
      <c r="AG230" s="33">
        <f>AE230</f>
        <v>2</v>
      </c>
      <c r="AH230" s="222"/>
      <c r="AI230" s="222"/>
      <c r="AJ230" s="222"/>
      <c r="AK230" s="222"/>
      <c r="AL230" s="222"/>
      <c r="AM230" s="31">
        <v>12365</v>
      </c>
      <c r="AN230" s="35">
        <v>8</v>
      </c>
      <c r="AO230" s="37">
        <f t="shared" si="256"/>
        <v>6.4656914248767481E-4</v>
      </c>
      <c r="AP230" s="35">
        <f t="shared" si="238"/>
        <v>12373</v>
      </c>
      <c r="AQ230" s="163">
        <v>16440</v>
      </c>
      <c r="AR230" s="36">
        <f t="shared" si="257"/>
        <v>0.75261557177615568</v>
      </c>
      <c r="AS230" s="31">
        <f t="shared" si="246"/>
        <v>12365</v>
      </c>
      <c r="AT230" s="31">
        <f t="shared" si="250"/>
        <v>8</v>
      </c>
      <c r="AU230" s="35">
        <f t="shared" si="232"/>
        <v>12373</v>
      </c>
      <c r="AV230" s="35">
        <v>5127</v>
      </c>
      <c r="AW230" s="36">
        <f t="shared" si="260"/>
        <v>0.41463809138697938</v>
      </c>
      <c r="AX230" s="35">
        <v>8</v>
      </c>
      <c r="AY230" s="36">
        <f t="shared" si="258"/>
        <v>1</v>
      </c>
      <c r="AZ230" s="35">
        <f t="shared" si="235"/>
        <v>5135</v>
      </c>
      <c r="BA230" s="36">
        <f t="shared" si="244"/>
        <v>0.41501656833427625</v>
      </c>
      <c r="BB230" s="35">
        <v>72</v>
      </c>
      <c r="BC230" s="36">
        <f t="shared" si="251"/>
        <v>1.4043300175541252E-2</v>
      </c>
      <c r="BD230" s="218"/>
      <c r="BE230" s="218"/>
      <c r="BF230" s="33">
        <f t="shared" si="252"/>
        <v>72</v>
      </c>
      <c r="BG230" s="36">
        <f t="shared" ref="BG230:BG243" si="262">IF(AZ230="","",BF230/AZ230)</f>
        <v>1.4021421616358325E-2</v>
      </c>
      <c r="BH230" s="35">
        <v>44</v>
      </c>
      <c r="BI230" s="36">
        <f t="shared" si="253"/>
        <v>0.61111111111111116</v>
      </c>
      <c r="BJ230" s="218"/>
      <c r="BK230" s="223" t="str">
        <f t="shared" si="254"/>
        <v/>
      </c>
      <c r="BL230" s="33">
        <f t="shared" si="255"/>
        <v>44</v>
      </c>
      <c r="BM230" s="36">
        <f t="shared" si="243"/>
        <v>0.61111111111111116</v>
      </c>
      <c r="BN230" s="35">
        <v>8</v>
      </c>
      <c r="BO230" s="36">
        <f t="shared" si="231"/>
        <v>1.557935735150925E-3</v>
      </c>
      <c r="BP230" s="35">
        <v>91</v>
      </c>
      <c r="BQ230" s="36">
        <f t="shared" si="248"/>
        <v>1.7721518987341773E-2</v>
      </c>
      <c r="BR230" s="35">
        <f t="shared" si="249"/>
        <v>99</v>
      </c>
      <c r="BS230" s="36">
        <f t="shared" si="247"/>
        <v>1.9279454722492696E-2</v>
      </c>
      <c r="BT230" s="33">
        <v>1</v>
      </c>
      <c r="BU230" s="36">
        <f t="shared" si="259"/>
        <v>0.25</v>
      </c>
      <c r="BV230" s="33">
        <v>0</v>
      </c>
      <c r="BW230" s="219"/>
      <c r="BX230" s="244" t="str">
        <f t="shared" si="227"/>
        <v/>
      </c>
    </row>
    <row r="231" spans="1:76" x14ac:dyDescent="0.2">
      <c r="A231" s="10" t="s">
        <v>696</v>
      </c>
      <c r="B231" s="10" t="s">
        <v>700</v>
      </c>
      <c r="C231" s="10" t="s">
        <v>514</v>
      </c>
      <c r="D231" s="595" t="s">
        <v>527</v>
      </c>
      <c r="E231" s="10" t="s">
        <v>504</v>
      </c>
      <c r="F231" s="10" t="s">
        <v>519</v>
      </c>
      <c r="G231" s="10" t="s">
        <v>320</v>
      </c>
      <c r="H231" s="10" t="s">
        <v>1110</v>
      </c>
      <c r="I231" s="10" t="s">
        <v>935</v>
      </c>
      <c r="J231" s="591" t="s">
        <v>505</v>
      </c>
      <c r="K231" s="288"/>
      <c r="L231" s="288"/>
      <c r="M231" s="289"/>
      <c r="N231" s="288"/>
      <c r="O231" s="288"/>
      <c r="P231" s="288"/>
      <c r="Q231" s="268"/>
      <c r="R231" s="268"/>
      <c r="S231" s="268"/>
      <c r="T231" s="11" t="s">
        <v>386</v>
      </c>
      <c r="U231" s="32">
        <v>2</v>
      </c>
      <c r="V231" s="76"/>
      <c r="W231" s="33">
        <v>7</v>
      </c>
      <c r="X231" s="34">
        <f t="shared" si="225"/>
        <v>3.5</v>
      </c>
      <c r="Y231" s="35">
        <f t="shared" si="240"/>
        <v>5768</v>
      </c>
      <c r="Z231" s="35">
        <f t="shared" si="226"/>
        <v>1966</v>
      </c>
      <c r="AA231" s="33">
        <v>1</v>
      </c>
      <c r="AB231" s="36">
        <f t="shared" si="261"/>
        <v>0.14285714285714285</v>
      </c>
      <c r="AC231" s="222"/>
      <c r="AD231" s="222"/>
      <c r="AE231" s="33">
        <v>1</v>
      </c>
      <c r="AF231" s="36">
        <f>AE231/U231</f>
        <v>0.5</v>
      </c>
      <c r="AG231" s="33">
        <f>AE231</f>
        <v>1</v>
      </c>
      <c r="AH231" s="222"/>
      <c r="AI231" s="222"/>
      <c r="AJ231" s="222"/>
      <c r="AK231" s="222"/>
      <c r="AL231" s="222"/>
      <c r="AM231" s="31">
        <v>11531</v>
      </c>
      <c r="AN231" s="35">
        <v>5</v>
      </c>
      <c r="AO231" s="37">
        <f t="shared" si="256"/>
        <v>4.3342579750346743E-4</v>
      </c>
      <c r="AP231" s="35">
        <f t="shared" si="238"/>
        <v>11536</v>
      </c>
      <c r="AQ231" s="163">
        <v>16665</v>
      </c>
      <c r="AR231" s="36">
        <f t="shared" si="257"/>
        <v>0.69222922292229228</v>
      </c>
      <c r="AS231" s="31">
        <f t="shared" si="246"/>
        <v>11531</v>
      </c>
      <c r="AT231" s="31">
        <f t="shared" si="250"/>
        <v>5</v>
      </c>
      <c r="AU231" s="35">
        <f t="shared" si="232"/>
        <v>11536</v>
      </c>
      <c r="AV231" s="35">
        <v>3927</v>
      </c>
      <c r="AW231" s="36">
        <f t="shared" si="260"/>
        <v>0.3405602289480531</v>
      </c>
      <c r="AX231" s="35">
        <v>5</v>
      </c>
      <c r="AY231" s="36">
        <f t="shared" si="258"/>
        <v>1</v>
      </c>
      <c r="AZ231" s="35">
        <f t="shared" si="235"/>
        <v>3932</v>
      </c>
      <c r="BA231" s="36">
        <f t="shared" si="244"/>
        <v>0.34084604715672678</v>
      </c>
      <c r="BB231" s="35">
        <v>71</v>
      </c>
      <c r="BC231" s="36">
        <f t="shared" si="251"/>
        <v>1.8079959256429846E-2</v>
      </c>
      <c r="BD231" s="218"/>
      <c r="BE231" s="218"/>
      <c r="BF231" s="33">
        <f t="shared" si="252"/>
        <v>71</v>
      </c>
      <c r="BG231" s="36">
        <f t="shared" si="262"/>
        <v>1.8056968463886065E-2</v>
      </c>
      <c r="BH231" s="35">
        <v>39</v>
      </c>
      <c r="BI231" s="36">
        <f t="shared" si="253"/>
        <v>0.54929577464788737</v>
      </c>
      <c r="BJ231" s="218"/>
      <c r="BK231" s="223" t="str">
        <f t="shared" si="254"/>
        <v/>
      </c>
      <c r="BL231" s="33">
        <f t="shared" si="255"/>
        <v>39</v>
      </c>
      <c r="BM231" s="36">
        <f t="shared" si="243"/>
        <v>0.54929577464788737</v>
      </c>
      <c r="BN231" s="35">
        <v>11</v>
      </c>
      <c r="BO231" s="36">
        <f t="shared" si="231"/>
        <v>2.7975584944048828E-3</v>
      </c>
      <c r="BP231" s="35">
        <v>108</v>
      </c>
      <c r="BQ231" s="36">
        <f t="shared" si="248"/>
        <v>2.7466937945066123E-2</v>
      </c>
      <c r="BR231" s="35">
        <f t="shared" si="249"/>
        <v>119</v>
      </c>
      <c r="BS231" s="36">
        <f t="shared" si="247"/>
        <v>3.0264496439471007E-2</v>
      </c>
      <c r="BT231" s="33">
        <v>3</v>
      </c>
      <c r="BU231" s="36">
        <f t="shared" si="259"/>
        <v>0.42857142857142855</v>
      </c>
      <c r="BV231" s="33">
        <v>2</v>
      </c>
      <c r="BW231" s="36">
        <f>BV231/U231</f>
        <v>1</v>
      </c>
      <c r="BX231" s="244" t="str">
        <f t="shared" si="227"/>
        <v/>
      </c>
    </row>
    <row r="232" spans="1:76" x14ac:dyDescent="0.2">
      <c r="A232" s="10" t="s">
        <v>696</v>
      </c>
      <c r="B232" s="10" t="s">
        <v>700</v>
      </c>
      <c r="C232" s="10" t="s">
        <v>701</v>
      </c>
      <c r="D232" s="595" t="s">
        <v>527</v>
      </c>
      <c r="E232" s="10" t="s">
        <v>504</v>
      </c>
      <c r="F232" s="10" t="s">
        <v>519</v>
      </c>
      <c r="G232" s="10" t="s">
        <v>320</v>
      </c>
      <c r="H232" s="10" t="s">
        <v>1110</v>
      </c>
      <c r="I232" s="10" t="s">
        <v>935</v>
      </c>
      <c r="J232" s="591" t="s">
        <v>505</v>
      </c>
      <c r="K232" s="614"/>
      <c r="L232" s="614"/>
      <c r="M232" s="289"/>
      <c r="N232" s="614"/>
      <c r="O232" s="614"/>
      <c r="P232" s="614"/>
      <c r="Q232" s="612"/>
      <c r="R232" s="612"/>
      <c r="S232" s="612"/>
      <c r="T232" s="11" t="s">
        <v>386</v>
      </c>
      <c r="U232" s="32">
        <v>2</v>
      </c>
      <c r="V232" s="76"/>
      <c r="W232" s="33">
        <v>8</v>
      </c>
      <c r="X232" s="34">
        <f t="shared" si="225"/>
        <v>4</v>
      </c>
      <c r="Y232" s="35">
        <f t="shared" si="240"/>
        <v>6440</v>
      </c>
      <c r="Z232" s="35">
        <f t="shared" si="226"/>
        <v>2360</v>
      </c>
      <c r="AA232" s="33">
        <v>2</v>
      </c>
      <c r="AB232" s="36">
        <f t="shared" si="261"/>
        <v>0.25</v>
      </c>
      <c r="AC232" s="222"/>
      <c r="AD232" s="222"/>
      <c r="AE232" s="33">
        <v>1</v>
      </c>
      <c r="AF232" s="36">
        <f>AE232/U232</f>
        <v>0.5</v>
      </c>
      <c r="AG232" s="33">
        <f>AE232</f>
        <v>1</v>
      </c>
      <c r="AH232" s="222"/>
      <c r="AI232" s="33">
        <v>4</v>
      </c>
      <c r="AJ232" s="36">
        <f>AI232/W232</f>
        <v>0.5</v>
      </c>
      <c r="AK232" s="33">
        <v>1</v>
      </c>
      <c r="AL232" s="36">
        <f>AK232/U232</f>
        <v>0.5</v>
      </c>
      <c r="AM232" s="31">
        <v>12866</v>
      </c>
      <c r="AN232" s="35">
        <v>14</v>
      </c>
      <c r="AO232" s="37">
        <f t="shared" si="256"/>
        <v>1.0869565217391304E-3</v>
      </c>
      <c r="AP232" s="35">
        <f t="shared" si="238"/>
        <v>12880</v>
      </c>
      <c r="AQ232" s="163">
        <v>17373</v>
      </c>
      <c r="AR232" s="36">
        <f t="shared" si="257"/>
        <v>0.74138030276866407</v>
      </c>
      <c r="AS232" s="31">
        <f t="shared" si="246"/>
        <v>12866</v>
      </c>
      <c r="AT232" s="31">
        <f t="shared" si="250"/>
        <v>14</v>
      </c>
      <c r="AU232" s="35">
        <f t="shared" si="232"/>
        <v>12880</v>
      </c>
      <c r="AV232" s="35">
        <v>4712</v>
      </c>
      <c r="AW232" s="36">
        <f t="shared" si="260"/>
        <v>0.3662365925695632</v>
      </c>
      <c r="AX232" s="35">
        <v>8</v>
      </c>
      <c r="AY232" s="36">
        <f t="shared" si="258"/>
        <v>0.5714285714285714</v>
      </c>
      <c r="AZ232" s="35">
        <f t="shared" si="235"/>
        <v>4720</v>
      </c>
      <c r="BA232" s="36">
        <f t="shared" si="244"/>
        <v>0.36645962732919257</v>
      </c>
      <c r="BB232" s="35">
        <v>57</v>
      </c>
      <c r="BC232" s="36">
        <f t="shared" si="251"/>
        <v>1.2096774193548387E-2</v>
      </c>
      <c r="BD232" s="218"/>
      <c r="BE232" s="218"/>
      <c r="BF232" s="33">
        <f t="shared" si="252"/>
        <v>57</v>
      </c>
      <c r="BG232" s="36">
        <f t="shared" si="262"/>
        <v>1.2076271186440678E-2</v>
      </c>
      <c r="BH232" s="35">
        <v>32</v>
      </c>
      <c r="BI232" s="36">
        <f t="shared" si="253"/>
        <v>0.56140350877192979</v>
      </c>
      <c r="BJ232" s="218"/>
      <c r="BK232" s="223" t="str">
        <f t="shared" si="254"/>
        <v/>
      </c>
      <c r="BL232" s="33">
        <f t="shared" si="255"/>
        <v>32</v>
      </c>
      <c r="BM232" s="36">
        <f t="shared" si="243"/>
        <v>0.56140350877192979</v>
      </c>
      <c r="BN232" s="35">
        <v>24</v>
      </c>
      <c r="BO232" s="36">
        <f t="shared" si="231"/>
        <v>5.084745762711864E-3</v>
      </c>
      <c r="BP232" s="35">
        <v>94</v>
      </c>
      <c r="BQ232" s="36">
        <f t="shared" si="248"/>
        <v>1.9915254237288134E-2</v>
      </c>
      <c r="BR232" s="35">
        <f t="shared" si="249"/>
        <v>118</v>
      </c>
      <c r="BS232" s="36">
        <f t="shared" si="247"/>
        <v>2.5000000000000001E-2</v>
      </c>
      <c r="BT232" s="33">
        <v>4</v>
      </c>
      <c r="BU232" s="36">
        <f t="shared" si="259"/>
        <v>0.5</v>
      </c>
      <c r="BV232" s="33">
        <v>1</v>
      </c>
      <c r="BW232" s="36">
        <f>BV232/U232</f>
        <v>0.5</v>
      </c>
      <c r="BX232" s="244" t="str">
        <f t="shared" si="227"/>
        <v/>
      </c>
    </row>
    <row r="233" spans="1:76" x14ac:dyDescent="0.2">
      <c r="A233" s="10" t="s">
        <v>696</v>
      </c>
      <c r="B233" s="10" t="s">
        <v>700</v>
      </c>
      <c r="C233" s="10" t="s">
        <v>623</v>
      </c>
      <c r="D233" s="595" t="s">
        <v>527</v>
      </c>
      <c r="E233" s="10" t="s">
        <v>504</v>
      </c>
      <c r="F233" s="10" t="s">
        <v>519</v>
      </c>
      <c r="G233" s="10" t="s">
        <v>320</v>
      </c>
      <c r="H233" s="10" t="s">
        <v>1110</v>
      </c>
      <c r="I233" s="10" t="s">
        <v>935</v>
      </c>
      <c r="J233" s="591" t="s">
        <v>505</v>
      </c>
      <c r="K233" s="614"/>
      <c r="L233" s="614"/>
      <c r="M233" s="289"/>
      <c r="N233" s="614"/>
      <c r="O233" s="614"/>
      <c r="P233" s="614"/>
      <c r="Q233" s="612"/>
      <c r="R233" s="612"/>
      <c r="S233" s="612"/>
      <c r="T233" s="11" t="s">
        <v>386</v>
      </c>
      <c r="U233" s="32">
        <v>2</v>
      </c>
      <c r="V233" s="76"/>
      <c r="W233" s="33">
        <v>5</v>
      </c>
      <c r="X233" s="34">
        <f t="shared" si="225"/>
        <v>2.5</v>
      </c>
      <c r="Y233" s="35">
        <f t="shared" si="240"/>
        <v>5110.5</v>
      </c>
      <c r="Z233" s="35">
        <f t="shared" si="226"/>
        <v>1786</v>
      </c>
      <c r="AA233" s="33">
        <v>2</v>
      </c>
      <c r="AB233" s="36">
        <f t="shared" si="261"/>
        <v>0.4</v>
      </c>
      <c r="AC233" s="222"/>
      <c r="AD233" s="222"/>
      <c r="AE233" s="33">
        <v>2</v>
      </c>
      <c r="AF233" s="36">
        <f>AE233/U233</f>
        <v>1</v>
      </c>
      <c r="AG233" s="33">
        <f>AE233</f>
        <v>2</v>
      </c>
      <c r="AH233" s="222"/>
      <c r="AI233" s="222"/>
      <c r="AJ233" s="222"/>
      <c r="AK233" s="222"/>
      <c r="AL233" s="222"/>
      <c r="AM233" s="31">
        <v>10217</v>
      </c>
      <c r="AN233" s="35">
        <v>4</v>
      </c>
      <c r="AO233" s="37">
        <f t="shared" si="256"/>
        <v>3.9135113981019469E-4</v>
      </c>
      <c r="AP233" s="35">
        <f t="shared" si="238"/>
        <v>10221</v>
      </c>
      <c r="AQ233" s="163">
        <v>15066</v>
      </c>
      <c r="AR233" s="36">
        <f t="shared" si="257"/>
        <v>0.67841497411389884</v>
      </c>
      <c r="AS233" s="31">
        <f t="shared" si="246"/>
        <v>10217</v>
      </c>
      <c r="AT233" s="31">
        <f t="shared" si="250"/>
        <v>4</v>
      </c>
      <c r="AU233" s="35">
        <f t="shared" si="232"/>
        <v>10221</v>
      </c>
      <c r="AV233" s="35">
        <v>3569</v>
      </c>
      <c r="AW233" s="36">
        <f t="shared" si="260"/>
        <v>0.34931976118234315</v>
      </c>
      <c r="AX233" s="35">
        <v>3</v>
      </c>
      <c r="AY233" s="36">
        <f t="shared" si="258"/>
        <v>0.75</v>
      </c>
      <c r="AZ233" s="35">
        <f t="shared" si="235"/>
        <v>3572</v>
      </c>
      <c r="BA233" s="36">
        <f t="shared" si="244"/>
        <v>0.34947656785050385</v>
      </c>
      <c r="BB233" s="35">
        <v>33</v>
      </c>
      <c r="BC233" s="36">
        <f t="shared" si="251"/>
        <v>9.2462874754833287E-3</v>
      </c>
      <c r="BD233" s="218"/>
      <c r="BE233" s="218"/>
      <c r="BF233" s="33">
        <f t="shared" si="252"/>
        <v>33</v>
      </c>
      <c r="BG233" s="36">
        <f t="shared" si="262"/>
        <v>9.238521836506159E-3</v>
      </c>
      <c r="BH233" s="35">
        <v>17</v>
      </c>
      <c r="BI233" s="36">
        <f t="shared" si="253"/>
        <v>0.51515151515151514</v>
      </c>
      <c r="BJ233" s="218"/>
      <c r="BK233" s="223" t="str">
        <f t="shared" si="254"/>
        <v/>
      </c>
      <c r="BL233" s="33">
        <f t="shared" si="255"/>
        <v>17</v>
      </c>
      <c r="BM233" s="36">
        <f t="shared" si="243"/>
        <v>0.51515151515151514</v>
      </c>
      <c r="BN233" s="35">
        <v>3</v>
      </c>
      <c r="BO233" s="36">
        <f t="shared" si="231"/>
        <v>8.3986562150055986E-4</v>
      </c>
      <c r="BP233" s="35">
        <v>27</v>
      </c>
      <c r="BQ233" s="36">
        <f t="shared" si="248"/>
        <v>7.5587905935050395E-3</v>
      </c>
      <c r="BR233" s="35">
        <f t="shared" si="249"/>
        <v>30</v>
      </c>
      <c r="BS233" s="36">
        <f t="shared" si="247"/>
        <v>8.3986562150055993E-3</v>
      </c>
      <c r="BT233" s="33">
        <v>2</v>
      </c>
      <c r="BU233" s="36">
        <f t="shared" si="259"/>
        <v>0.4</v>
      </c>
      <c r="BV233" s="33">
        <v>1</v>
      </c>
      <c r="BW233" s="36">
        <f>BV233/U233</f>
        <v>0.5</v>
      </c>
      <c r="BX233" s="244" t="str">
        <f t="shared" si="227"/>
        <v/>
      </c>
    </row>
    <row r="234" spans="1:76" x14ac:dyDescent="0.2">
      <c r="A234" s="10" t="s">
        <v>696</v>
      </c>
      <c r="B234" s="10" t="s">
        <v>700</v>
      </c>
      <c r="C234" s="10" t="s">
        <v>702</v>
      </c>
      <c r="D234" s="595" t="s">
        <v>527</v>
      </c>
      <c r="E234" s="10" t="s">
        <v>504</v>
      </c>
      <c r="F234" s="10" t="s">
        <v>519</v>
      </c>
      <c r="G234" s="10" t="s">
        <v>320</v>
      </c>
      <c r="H234" s="10" t="s">
        <v>1110</v>
      </c>
      <c r="I234" s="10" t="s">
        <v>935</v>
      </c>
      <c r="J234" s="591" t="s">
        <v>505</v>
      </c>
      <c r="K234" s="288"/>
      <c r="L234" s="614"/>
      <c r="M234" s="289"/>
      <c r="N234" s="288"/>
      <c r="O234" s="614"/>
      <c r="P234" s="288"/>
      <c r="Q234" s="268"/>
      <c r="R234" s="268"/>
      <c r="S234" s="268"/>
      <c r="T234" s="11" t="s">
        <v>386</v>
      </c>
      <c r="U234" s="32">
        <v>2</v>
      </c>
      <c r="V234" s="76"/>
      <c r="W234" s="33">
        <v>5</v>
      </c>
      <c r="X234" s="34">
        <f t="shared" si="225"/>
        <v>2.5</v>
      </c>
      <c r="Y234" s="35">
        <f t="shared" si="240"/>
        <v>5925</v>
      </c>
      <c r="Z234" s="35">
        <f t="shared" si="226"/>
        <v>2247.5</v>
      </c>
      <c r="AA234" s="33">
        <v>1</v>
      </c>
      <c r="AB234" s="36">
        <f t="shared" si="261"/>
        <v>0.2</v>
      </c>
      <c r="AC234" s="222"/>
      <c r="AD234" s="222"/>
      <c r="AE234" s="222"/>
      <c r="AF234" s="222"/>
      <c r="AG234" s="222"/>
      <c r="AH234" s="222"/>
      <c r="AI234" s="33">
        <v>2</v>
      </c>
      <c r="AJ234" s="36">
        <f>AI234/W234</f>
        <v>0.4</v>
      </c>
      <c r="AK234" s="33">
        <v>1</v>
      </c>
      <c r="AL234" s="36">
        <f>AK234/U234</f>
        <v>0.5</v>
      </c>
      <c r="AM234" s="31">
        <v>11847</v>
      </c>
      <c r="AN234" s="35">
        <v>3</v>
      </c>
      <c r="AO234" s="37">
        <f t="shared" si="256"/>
        <v>2.5316455696202533E-4</v>
      </c>
      <c r="AP234" s="35">
        <f t="shared" si="238"/>
        <v>11850</v>
      </c>
      <c r="AQ234" s="163">
        <v>17295</v>
      </c>
      <c r="AR234" s="36">
        <f t="shared" si="257"/>
        <v>0.68516912402428443</v>
      </c>
      <c r="AS234" s="31">
        <f t="shared" si="246"/>
        <v>11847</v>
      </c>
      <c r="AT234" s="31">
        <f t="shared" si="250"/>
        <v>3</v>
      </c>
      <c r="AU234" s="35">
        <f t="shared" si="232"/>
        <v>11850</v>
      </c>
      <c r="AV234" s="35">
        <v>4492</v>
      </c>
      <c r="AW234" s="36">
        <f t="shared" si="260"/>
        <v>0.37916772178610619</v>
      </c>
      <c r="AX234" s="35">
        <v>3</v>
      </c>
      <c r="AY234" s="36">
        <f t="shared" si="258"/>
        <v>1</v>
      </c>
      <c r="AZ234" s="35">
        <f t="shared" si="235"/>
        <v>4495</v>
      </c>
      <c r="BA234" s="36">
        <f t="shared" si="244"/>
        <v>0.37932489451476792</v>
      </c>
      <c r="BB234" s="35">
        <v>41</v>
      </c>
      <c r="BC234" s="36">
        <f t="shared" si="251"/>
        <v>9.1273374888691007E-3</v>
      </c>
      <c r="BD234" s="218"/>
      <c r="BE234" s="218"/>
      <c r="BF234" s="33">
        <f t="shared" si="252"/>
        <v>41</v>
      </c>
      <c r="BG234" s="36">
        <f t="shared" si="262"/>
        <v>9.1212458286985543E-3</v>
      </c>
      <c r="BH234" s="35">
        <v>19</v>
      </c>
      <c r="BI234" s="36">
        <f t="shared" si="253"/>
        <v>0.46341463414634149</v>
      </c>
      <c r="BJ234" s="218"/>
      <c r="BK234" s="223" t="str">
        <f t="shared" si="254"/>
        <v/>
      </c>
      <c r="BL234" s="33">
        <f t="shared" si="255"/>
        <v>19</v>
      </c>
      <c r="BM234" s="36">
        <f t="shared" si="243"/>
        <v>0.46341463414634149</v>
      </c>
      <c r="BN234" s="35">
        <v>4</v>
      </c>
      <c r="BO234" s="36">
        <f t="shared" si="231"/>
        <v>8.898776418242492E-4</v>
      </c>
      <c r="BP234" s="35">
        <v>118</v>
      </c>
      <c r="BQ234" s="36">
        <f t="shared" si="248"/>
        <v>2.6251390433815351E-2</v>
      </c>
      <c r="BR234" s="35">
        <f t="shared" si="249"/>
        <v>122</v>
      </c>
      <c r="BS234" s="36">
        <f t="shared" si="247"/>
        <v>2.7141268075639598E-2</v>
      </c>
      <c r="BT234" s="33">
        <v>1</v>
      </c>
      <c r="BU234" s="36">
        <f t="shared" si="259"/>
        <v>0.2</v>
      </c>
      <c r="BV234" s="33">
        <v>1</v>
      </c>
      <c r="BW234" s="36">
        <f>BV234/U234</f>
        <v>0.5</v>
      </c>
      <c r="BX234" s="244" t="str">
        <f t="shared" si="227"/>
        <v/>
      </c>
    </row>
    <row r="235" spans="1:76" x14ac:dyDescent="0.2">
      <c r="A235" s="10" t="s">
        <v>696</v>
      </c>
      <c r="B235" s="10" t="s">
        <v>700</v>
      </c>
      <c r="C235" s="10" t="s">
        <v>513</v>
      </c>
      <c r="D235" s="595" t="s">
        <v>527</v>
      </c>
      <c r="E235" s="10" t="s">
        <v>504</v>
      </c>
      <c r="F235" s="10" t="s">
        <v>519</v>
      </c>
      <c r="G235" s="10" t="s">
        <v>320</v>
      </c>
      <c r="H235" s="10" t="s">
        <v>1110</v>
      </c>
      <c r="I235" s="10" t="s">
        <v>935</v>
      </c>
      <c r="J235" s="591" t="s">
        <v>505</v>
      </c>
      <c r="K235" s="614" t="s">
        <v>449</v>
      </c>
      <c r="L235" s="614" t="s">
        <v>805</v>
      </c>
      <c r="M235" s="289" t="s">
        <v>450</v>
      </c>
      <c r="N235" s="614" t="s">
        <v>451</v>
      </c>
      <c r="O235" s="614" t="s">
        <v>806</v>
      </c>
      <c r="P235" s="614" t="s">
        <v>438</v>
      </c>
      <c r="Q235" s="612">
        <v>70114</v>
      </c>
      <c r="R235" s="612">
        <v>773</v>
      </c>
      <c r="S235" s="612">
        <v>6</v>
      </c>
      <c r="T235" s="11" t="s">
        <v>386</v>
      </c>
      <c r="U235" s="32">
        <v>2</v>
      </c>
      <c r="V235" s="76"/>
      <c r="W235" s="33">
        <v>3</v>
      </c>
      <c r="X235" s="34">
        <f t="shared" si="225"/>
        <v>1.5</v>
      </c>
      <c r="Y235" s="35">
        <f t="shared" si="240"/>
        <v>5625.5</v>
      </c>
      <c r="Z235" s="35">
        <f t="shared" si="226"/>
        <v>1909.5</v>
      </c>
      <c r="AA235" s="33">
        <v>2</v>
      </c>
      <c r="AB235" s="36">
        <f t="shared" si="261"/>
        <v>0.66666666666666663</v>
      </c>
      <c r="AC235" s="222"/>
      <c r="AD235" s="222"/>
      <c r="AE235" s="33">
        <v>2</v>
      </c>
      <c r="AF235" s="36">
        <f>AE235/U235</f>
        <v>1</v>
      </c>
      <c r="AG235" s="33">
        <f>AE235</f>
        <v>2</v>
      </c>
      <c r="AH235" s="222"/>
      <c r="AI235" s="222"/>
      <c r="AJ235" s="222"/>
      <c r="AK235" s="222"/>
      <c r="AL235" s="222"/>
      <c r="AM235" s="31">
        <v>11251</v>
      </c>
      <c r="AN235" s="35">
        <v>0</v>
      </c>
      <c r="AO235" s="37">
        <f t="shared" si="256"/>
        <v>0</v>
      </c>
      <c r="AP235" s="35">
        <f t="shared" si="238"/>
        <v>11251</v>
      </c>
      <c r="AQ235" s="163">
        <v>15396</v>
      </c>
      <c r="AR235" s="36">
        <f t="shared" si="257"/>
        <v>0.73077422707196671</v>
      </c>
      <c r="AS235" s="31">
        <f t="shared" si="246"/>
        <v>11251</v>
      </c>
      <c r="AT235" s="218"/>
      <c r="AU235" s="35">
        <f t="shared" si="232"/>
        <v>11251</v>
      </c>
      <c r="AV235" s="35">
        <v>3819</v>
      </c>
      <c r="AW235" s="36">
        <f t="shared" si="260"/>
        <v>0.33943649453381919</v>
      </c>
      <c r="AX235" s="218"/>
      <c r="AY235" s="223" t="str">
        <f t="shared" si="258"/>
        <v/>
      </c>
      <c r="AZ235" s="35">
        <f t="shared" si="235"/>
        <v>3819</v>
      </c>
      <c r="BA235" s="36">
        <f t="shared" si="244"/>
        <v>0.33943649453381919</v>
      </c>
      <c r="BB235" s="35">
        <v>46</v>
      </c>
      <c r="BC235" s="36">
        <f t="shared" si="251"/>
        <v>1.2045037968054464E-2</v>
      </c>
      <c r="BD235" s="218"/>
      <c r="BE235" s="218"/>
      <c r="BF235" s="33">
        <f t="shared" si="252"/>
        <v>46</v>
      </c>
      <c r="BG235" s="36">
        <f t="shared" si="262"/>
        <v>1.2045037968054464E-2</v>
      </c>
      <c r="BH235" s="35">
        <v>29</v>
      </c>
      <c r="BI235" s="36">
        <f t="shared" si="253"/>
        <v>0.63043478260869568</v>
      </c>
      <c r="BJ235" s="218"/>
      <c r="BK235" s="223" t="str">
        <f t="shared" si="254"/>
        <v/>
      </c>
      <c r="BL235" s="33">
        <f t="shared" si="255"/>
        <v>29</v>
      </c>
      <c r="BM235" s="36">
        <f t="shared" si="243"/>
        <v>0.63043478260869568</v>
      </c>
      <c r="BN235" s="35">
        <v>1</v>
      </c>
      <c r="BO235" s="36">
        <f t="shared" si="231"/>
        <v>2.618486514794449E-4</v>
      </c>
      <c r="BP235" s="35">
        <v>96</v>
      </c>
      <c r="BQ235" s="36">
        <f t="shared" si="248"/>
        <v>2.513747054202671E-2</v>
      </c>
      <c r="BR235" s="35">
        <f t="shared" si="249"/>
        <v>97</v>
      </c>
      <c r="BS235" s="36">
        <f t="shared" si="247"/>
        <v>2.5399319193506152E-2</v>
      </c>
      <c r="BT235" s="33">
        <v>2</v>
      </c>
      <c r="BU235" s="36">
        <f t="shared" si="259"/>
        <v>0.66666666666666663</v>
      </c>
      <c r="BV235" s="33">
        <v>1</v>
      </c>
      <c r="BW235" s="36">
        <f>BV235/U235</f>
        <v>0.5</v>
      </c>
      <c r="BX235" s="244" t="str">
        <f t="shared" si="227"/>
        <v/>
      </c>
    </row>
    <row r="236" spans="1:76" ht="13.5" thickBot="1" x14ac:dyDescent="0.25">
      <c r="A236" s="10" t="s">
        <v>696</v>
      </c>
      <c r="B236" s="10" t="s">
        <v>700</v>
      </c>
      <c r="C236" s="10" t="s">
        <v>502</v>
      </c>
      <c r="D236" s="10" t="s">
        <v>509</v>
      </c>
      <c r="E236" s="10" t="s">
        <v>504</v>
      </c>
      <c r="F236" s="10" t="s">
        <v>519</v>
      </c>
      <c r="G236" s="83" t="s">
        <v>320</v>
      </c>
      <c r="H236" s="83" t="s">
        <v>1110</v>
      </c>
      <c r="I236" s="10" t="s">
        <v>935</v>
      </c>
      <c r="J236" s="591" t="s">
        <v>505</v>
      </c>
      <c r="K236" s="615"/>
      <c r="L236" s="615"/>
      <c r="M236" s="757"/>
      <c r="N236" s="615"/>
      <c r="O236" s="770"/>
      <c r="P236" s="615"/>
      <c r="Q236" s="772"/>
      <c r="R236" s="772"/>
      <c r="S236" s="772"/>
      <c r="T236" s="65" t="s">
        <v>386</v>
      </c>
      <c r="U236" s="32">
        <v>1</v>
      </c>
      <c r="V236" s="76"/>
      <c r="W236" s="33">
        <v>2</v>
      </c>
      <c r="X236" s="34">
        <f t="shared" si="225"/>
        <v>2</v>
      </c>
      <c r="Y236" s="35">
        <f t="shared" si="240"/>
        <v>70111</v>
      </c>
      <c r="Z236" s="35">
        <f t="shared" si="226"/>
        <v>25680</v>
      </c>
      <c r="AA236" s="33">
        <v>0</v>
      </c>
      <c r="AB236" s="222"/>
      <c r="AC236" s="222"/>
      <c r="AD236" s="67" t="s">
        <v>434</v>
      </c>
      <c r="AE236" s="33">
        <v>1</v>
      </c>
      <c r="AF236" s="36">
        <f>AE236/U236</f>
        <v>1</v>
      </c>
      <c r="AG236" s="33">
        <v>1</v>
      </c>
      <c r="AH236" s="222"/>
      <c r="AI236" s="222"/>
      <c r="AJ236" s="222"/>
      <c r="AK236" s="222"/>
      <c r="AL236" s="222"/>
      <c r="AM236" s="31">
        <v>70077</v>
      </c>
      <c r="AN236" s="35">
        <v>34</v>
      </c>
      <c r="AO236" s="37">
        <f t="shared" si="256"/>
        <v>4.8494530102266407E-4</v>
      </c>
      <c r="AP236" s="35">
        <f t="shared" si="238"/>
        <v>70111</v>
      </c>
      <c r="AQ236" s="35">
        <v>98235</v>
      </c>
      <c r="AR236" s="36">
        <f t="shared" si="257"/>
        <v>0.71370692726624929</v>
      </c>
      <c r="AS236" s="31">
        <f t="shared" si="246"/>
        <v>70077</v>
      </c>
      <c r="AT236" s="31">
        <f>IF(V236=0,AN236,"")</f>
        <v>34</v>
      </c>
      <c r="AU236" s="35">
        <f t="shared" si="232"/>
        <v>70111</v>
      </c>
      <c r="AV236" s="35">
        <v>25646</v>
      </c>
      <c r="AW236" s="36">
        <f t="shared" si="260"/>
        <v>0.36596886282232399</v>
      </c>
      <c r="AX236" s="35">
        <v>34</v>
      </c>
      <c r="AY236" s="36">
        <f t="shared" si="258"/>
        <v>1</v>
      </c>
      <c r="AZ236" s="35">
        <f t="shared" si="235"/>
        <v>25680</v>
      </c>
      <c r="BA236" s="36">
        <f t="shared" si="244"/>
        <v>0.36627633324300041</v>
      </c>
      <c r="BB236" s="35">
        <v>320</v>
      </c>
      <c r="BC236" s="36">
        <f t="shared" si="251"/>
        <v>1.2477579349606176E-2</v>
      </c>
      <c r="BD236" s="218"/>
      <c r="BE236" s="218"/>
      <c r="BF236" s="33">
        <f t="shared" si="252"/>
        <v>320</v>
      </c>
      <c r="BG236" s="36">
        <f t="shared" si="262"/>
        <v>1.2461059190031152E-2</v>
      </c>
      <c r="BH236" s="35">
        <v>180</v>
      </c>
      <c r="BI236" s="36">
        <f t="shared" si="253"/>
        <v>0.5625</v>
      </c>
      <c r="BJ236" s="218"/>
      <c r="BK236" s="223" t="str">
        <f t="shared" si="254"/>
        <v/>
      </c>
      <c r="BL236" s="33">
        <f t="shared" si="255"/>
        <v>180</v>
      </c>
      <c r="BM236" s="36">
        <f t="shared" si="243"/>
        <v>0.5625</v>
      </c>
      <c r="BN236" s="35">
        <v>18</v>
      </c>
      <c r="BO236" s="36">
        <f t="shared" si="231"/>
        <v>7.0093457943925228E-4</v>
      </c>
      <c r="BP236" s="35">
        <v>816</v>
      </c>
      <c r="BQ236" s="36">
        <f t="shared" si="248"/>
        <v>3.1775700934579439E-2</v>
      </c>
      <c r="BR236" s="35">
        <f t="shared" si="249"/>
        <v>834</v>
      </c>
      <c r="BS236" s="36">
        <f t="shared" si="247"/>
        <v>3.2476635514018692E-2</v>
      </c>
      <c r="BT236" s="33">
        <v>0</v>
      </c>
      <c r="BU236" s="219"/>
      <c r="BV236" s="219"/>
      <c r="BW236" s="219"/>
      <c r="BX236" s="244" t="str">
        <f t="shared" si="227"/>
        <v/>
      </c>
    </row>
    <row r="237" spans="1:76" ht="13.5" thickBot="1" x14ac:dyDescent="0.25">
      <c r="A237" s="55" t="s">
        <v>772</v>
      </c>
      <c r="B237" s="55" t="s">
        <v>773</v>
      </c>
      <c r="C237" s="55" t="s">
        <v>502</v>
      </c>
      <c r="D237" s="55" t="s">
        <v>517</v>
      </c>
      <c r="E237" s="55" t="s">
        <v>518</v>
      </c>
      <c r="F237" s="55" t="s">
        <v>519</v>
      </c>
      <c r="G237" s="55" t="s">
        <v>320</v>
      </c>
      <c r="H237" s="83" t="s">
        <v>517</v>
      </c>
      <c r="I237" s="55" t="s">
        <v>517</v>
      </c>
      <c r="J237" s="55"/>
      <c r="K237" s="615" t="s">
        <v>449</v>
      </c>
      <c r="L237" s="615" t="s">
        <v>457</v>
      </c>
      <c r="M237" s="616" t="s">
        <v>450</v>
      </c>
      <c r="N237" s="294" t="s">
        <v>451</v>
      </c>
      <c r="O237" s="294"/>
      <c r="P237" s="294"/>
      <c r="Q237" s="295"/>
      <c r="R237" s="295"/>
      <c r="S237" s="295"/>
      <c r="T237" s="72" t="s">
        <v>386</v>
      </c>
      <c r="U237" s="58">
        <v>7</v>
      </c>
      <c r="V237" s="76"/>
      <c r="W237" s="59">
        <v>15</v>
      </c>
      <c r="X237" s="60">
        <f t="shared" si="225"/>
        <v>2.1428571428571428</v>
      </c>
      <c r="Y237" s="61">
        <f t="shared" si="240"/>
        <v>14144.428571428571</v>
      </c>
      <c r="Z237" s="61">
        <f t="shared" si="226"/>
        <v>5348.4285714285716</v>
      </c>
      <c r="AA237" s="222"/>
      <c r="AB237" s="222"/>
      <c r="AC237" s="222"/>
      <c r="AD237" s="222"/>
      <c r="AE237" s="222"/>
      <c r="AF237" s="222"/>
      <c r="AG237" s="222"/>
      <c r="AH237" s="222"/>
      <c r="AI237" s="59">
        <v>7</v>
      </c>
      <c r="AJ237" s="62">
        <f>AI237/W237</f>
        <v>0.46666666666666667</v>
      </c>
      <c r="AK237" s="59">
        <v>7</v>
      </c>
      <c r="AL237" s="62">
        <f>AK237/U237</f>
        <v>1</v>
      </c>
      <c r="AM237" s="56">
        <v>99011</v>
      </c>
      <c r="AN237" s="251"/>
      <c r="AO237" s="252"/>
      <c r="AP237" s="61">
        <f t="shared" si="238"/>
        <v>99011</v>
      </c>
      <c r="AQ237" s="176">
        <v>144500</v>
      </c>
      <c r="AR237" s="62">
        <f t="shared" si="257"/>
        <v>0.68519723183391001</v>
      </c>
      <c r="AS237" s="56">
        <f t="shared" si="246"/>
        <v>99011</v>
      </c>
      <c r="AT237" s="212"/>
      <c r="AU237" s="61">
        <f t="shared" si="232"/>
        <v>99011</v>
      </c>
      <c r="AV237" s="61">
        <v>37439</v>
      </c>
      <c r="AW237" s="62">
        <f t="shared" si="260"/>
        <v>0.37812970276029934</v>
      </c>
      <c r="AX237" s="251"/>
      <c r="AY237" s="227" t="str">
        <f t="shared" si="258"/>
        <v/>
      </c>
      <c r="AZ237" s="61">
        <f t="shared" si="235"/>
        <v>37439</v>
      </c>
      <c r="BA237" s="62">
        <f t="shared" si="244"/>
        <v>0.37812970276029934</v>
      </c>
      <c r="BB237" s="61">
        <v>491</v>
      </c>
      <c r="BC237" s="62">
        <f t="shared" si="251"/>
        <v>1.3114666524212719E-2</v>
      </c>
      <c r="BD237" s="218"/>
      <c r="BE237" s="218"/>
      <c r="BF237" s="59">
        <f t="shared" si="252"/>
        <v>491</v>
      </c>
      <c r="BG237" s="62">
        <f t="shared" si="262"/>
        <v>1.3114666524212719E-2</v>
      </c>
      <c r="BH237" s="61">
        <v>304</v>
      </c>
      <c r="BI237" s="62">
        <f t="shared" si="253"/>
        <v>0.61914460285132378</v>
      </c>
      <c r="BJ237" s="218"/>
      <c r="BK237" s="227" t="str">
        <f t="shared" si="254"/>
        <v/>
      </c>
      <c r="BL237" s="59">
        <f t="shared" si="255"/>
        <v>304</v>
      </c>
      <c r="BM237" s="62">
        <f t="shared" si="243"/>
        <v>0.61914460285132378</v>
      </c>
      <c r="BN237" s="61">
        <v>2205</v>
      </c>
      <c r="BO237" s="62">
        <f t="shared" si="231"/>
        <v>5.8895803840914557E-2</v>
      </c>
      <c r="BP237" s="61">
        <v>1635</v>
      </c>
      <c r="BQ237" s="62">
        <f t="shared" si="248"/>
        <v>4.3671038222174739E-2</v>
      </c>
      <c r="BR237" s="61">
        <f t="shared" si="249"/>
        <v>3840</v>
      </c>
      <c r="BS237" s="62">
        <f t="shared" si="247"/>
        <v>0.10256684206308929</v>
      </c>
      <c r="BT237" s="59">
        <v>4</v>
      </c>
      <c r="BU237" s="62">
        <f>BT237/W237</f>
        <v>0.26666666666666666</v>
      </c>
      <c r="BV237" s="59">
        <v>2</v>
      </c>
      <c r="BW237" s="62">
        <f>BV237/U237</f>
        <v>0.2857142857142857</v>
      </c>
      <c r="BX237" s="258" t="str">
        <f t="shared" si="227"/>
        <v/>
      </c>
    </row>
    <row r="238" spans="1:76" x14ac:dyDescent="0.2">
      <c r="A238" s="10" t="s">
        <v>703</v>
      </c>
      <c r="B238" s="10" t="s">
        <v>705</v>
      </c>
      <c r="C238" s="10" t="s">
        <v>502</v>
      </c>
      <c r="D238" s="10" t="s">
        <v>507</v>
      </c>
      <c r="E238" s="10" t="s">
        <v>504</v>
      </c>
      <c r="F238" s="10" t="s">
        <v>505</v>
      </c>
      <c r="G238" s="12" t="s">
        <v>318</v>
      </c>
      <c r="H238" s="12" t="s">
        <v>1109</v>
      </c>
      <c r="I238" s="10" t="s">
        <v>935</v>
      </c>
      <c r="J238" s="10" t="s">
        <v>505</v>
      </c>
      <c r="K238" s="614"/>
      <c r="L238" s="614"/>
      <c r="M238" s="289"/>
      <c r="N238" s="614"/>
      <c r="O238" s="614"/>
      <c r="P238" s="614"/>
      <c r="Q238" s="612"/>
      <c r="R238" s="612"/>
      <c r="S238" s="612"/>
      <c r="T238" s="65" t="s">
        <v>386</v>
      </c>
      <c r="U238" s="32">
        <v>5</v>
      </c>
      <c r="V238" s="76"/>
      <c r="W238" s="33">
        <v>12</v>
      </c>
      <c r="X238" s="34">
        <f t="shared" si="225"/>
        <v>2.4</v>
      </c>
      <c r="Y238" s="35">
        <f t="shared" si="240"/>
        <v>295</v>
      </c>
      <c r="Z238" s="35">
        <f t="shared" si="226"/>
        <v>159.80000000000001</v>
      </c>
      <c r="AA238" s="222"/>
      <c r="AB238" s="222"/>
      <c r="AC238" s="222"/>
      <c r="AD238" s="222"/>
      <c r="AE238" s="222"/>
      <c r="AF238" s="222"/>
      <c r="AG238" s="222"/>
      <c r="AH238" s="222"/>
      <c r="AI238" s="33">
        <v>4</v>
      </c>
      <c r="AJ238" s="36">
        <f>AI238/W238</f>
        <v>0.33333333333333331</v>
      </c>
      <c r="AK238" s="33">
        <v>1</v>
      </c>
      <c r="AL238" s="36">
        <f>AK238/U238</f>
        <v>0.2</v>
      </c>
      <c r="AM238" s="31">
        <v>1469</v>
      </c>
      <c r="AN238" s="35">
        <v>6</v>
      </c>
      <c r="AO238" s="37">
        <f>AN238/AP238</f>
        <v>4.0677966101694916E-3</v>
      </c>
      <c r="AP238" s="35">
        <f t="shared" si="238"/>
        <v>1475</v>
      </c>
      <c r="AQ238" s="169">
        <v>2090</v>
      </c>
      <c r="AR238" s="36">
        <f t="shared" si="257"/>
        <v>0.70574162679425834</v>
      </c>
      <c r="AS238" s="31">
        <f t="shared" si="246"/>
        <v>1469</v>
      </c>
      <c r="AT238" s="31">
        <f>IF(V238=0,AN238,"")</f>
        <v>6</v>
      </c>
      <c r="AU238" s="35">
        <f t="shared" si="232"/>
        <v>1475</v>
      </c>
      <c r="AV238" s="35">
        <v>794</v>
      </c>
      <c r="AW238" s="36">
        <f t="shared" si="260"/>
        <v>0.54050374404356705</v>
      </c>
      <c r="AX238" s="35">
        <v>5</v>
      </c>
      <c r="AY238" s="36">
        <f t="shared" si="258"/>
        <v>0.83333333333333337</v>
      </c>
      <c r="AZ238" s="35">
        <f t="shared" si="235"/>
        <v>799</v>
      </c>
      <c r="BA238" s="36">
        <f t="shared" si="244"/>
        <v>0.5416949152542373</v>
      </c>
      <c r="BB238" s="35">
        <v>5</v>
      </c>
      <c r="BC238" s="36">
        <f t="shared" si="251"/>
        <v>6.2972292191435771E-3</v>
      </c>
      <c r="BD238" s="218"/>
      <c r="BE238" s="218"/>
      <c r="BF238" s="33">
        <f t="shared" si="252"/>
        <v>5</v>
      </c>
      <c r="BG238" s="36">
        <f t="shared" si="262"/>
        <v>6.2578222778473091E-3</v>
      </c>
      <c r="BH238" s="35">
        <v>5</v>
      </c>
      <c r="BI238" s="36">
        <f t="shared" si="253"/>
        <v>1</v>
      </c>
      <c r="BJ238" s="218"/>
      <c r="BK238" s="223" t="str">
        <f t="shared" si="254"/>
        <v/>
      </c>
      <c r="BL238" s="33">
        <f t="shared" si="255"/>
        <v>5</v>
      </c>
      <c r="BM238" s="36">
        <f t="shared" si="243"/>
        <v>1</v>
      </c>
      <c r="BN238" s="35">
        <v>10</v>
      </c>
      <c r="BO238" s="36">
        <f t="shared" si="231"/>
        <v>1.2515644555694618E-2</v>
      </c>
      <c r="BP238" s="35">
        <v>8</v>
      </c>
      <c r="BQ238" s="36">
        <f t="shared" si="248"/>
        <v>1.0012515644555695E-2</v>
      </c>
      <c r="BR238" s="35">
        <f t="shared" si="249"/>
        <v>18</v>
      </c>
      <c r="BS238" s="36">
        <f t="shared" si="247"/>
        <v>2.2528160200250311E-2</v>
      </c>
      <c r="BT238" s="33">
        <v>8</v>
      </c>
      <c r="BU238" s="36">
        <f>BT238/W238</f>
        <v>0.66666666666666663</v>
      </c>
      <c r="BV238" s="33">
        <v>2</v>
      </c>
      <c r="BW238" s="36">
        <f>BV238/U238</f>
        <v>0.4</v>
      </c>
      <c r="BX238" s="244" t="str">
        <f t="shared" si="227"/>
        <v/>
      </c>
    </row>
    <row r="239" spans="1:76" x14ac:dyDescent="0.2">
      <c r="A239" s="12" t="s">
        <v>703</v>
      </c>
      <c r="B239" s="12" t="s">
        <v>706</v>
      </c>
      <c r="C239" s="12" t="s">
        <v>502</v>
      </c>
      <c r="D239" s="12" t="s">
        <v>527</v>
      </c>
      <c r="E239" s="12" t="s">
        <v>504</v>
      </c>
      <c r="F239" s="12" t="s">
        <v>505</v>
      </c>
      <c r="G239" s="12" t="s">
        <v>318</v>
      </c>
      <c r="H239" s="12" t="s">
        <v>1109</v>
      </c>
      <c r="I239" s="12" t="s">
        <v>935</v>
      </c>
      <c r="J239" s="12" t="s">
        <v>505</v>
      </c>
      <c r="K239" s="296" t="s">
        <v>436</v>
      </c>
      <c r="L239" s="296" t="s">
        <v>438</v>
      </c>
      <c r="M239" s="809" t="s">
        <v>807</v>
      </c>
      <c r="N239" s="296" t="s">
        <v>437</v>
      </c>
      <c r="O239" s="296" t="s">
        <v>808</v>
      </c>
      <c r="P239" s="296" t="s">
        <v>438</v>
      </c>
      <c r="Q239" s="272">
        <v>38784</v>
      </c>
      <c r="R239" s="272">
        <v>483</v>
      </c>
      <c r="S239" s="272">
        <v>41</v>
      </c>
      <c r="T239" s="75" t="s">
        <v>386</v>
      </c>
      <c r="U239" s="41">
        <v>12</v>
      </c>
      <c r="V239" s="76"/>
      <c r="W239" s="42">
        <v>22</v>
      </c>
      <c r="X239" s="43">
        <f t="shared" si="225"/>
        <v>1.8333333333333333</v>
      </c>
      <c r="Y239" s="44">
        <f t="shared" si="240"/>
        <v>122.91666666666667</v>
      </c>
      <c r="Z239" s="44">
        <f t="shared" si="226"/>
        <v>1507.1666666666667</v>
      </c>
      <c r="AA239" s="33">
        <v>9</v>
      </c>
      <c r="AB239" s="36">
        <f>AA239/W239</f>
        <v>0.40909090909090912</v>
      </c>
      <c r="AC239" s="222"/>
      <c r="AD239" s="223"/>
      <c r="AE239" s="33">
        <v>9</v>
      </c>
      <c r="AF239" s="36">
        <f>AE239/U239</f>
        <v>0.75</v>
      </c>
      <c r="AG239" s="33">
        <f>AE239+AG238</f>
        <v>9</v>
      </c>
      <c r="AH239" s="36">
        <f>AG239/(U239+1)</f>
        <v>0.69230769230769229</v>
      </c>
      <c r="AI239" s="228"/>
      <c r="AJ239" s="228"/>
      <c r="AK239" s="228"/>
      <c r="AL239" s="228"/>
      <c r="AM239" s="40">
        <f>AM238</f>
        <v>1469</v>
      </c>
      <c r="AN239" s="44">
        <f>AN238</f>
        <v>6</v>
      </c>
      <c r="AO239" s="63">
        <f>AN239/AP239</f>
        <v>4.0677966101694916E-3</v>
      </c>
      <c r="AP239" s="44">
        <f t="shared" si="238"/>
        <v>1475</v>
      </c>
      <c r="AQ239" s="44">
        <v>51696</v>
      </c>
      <c r="AR239" s="36">
        <f t="shared" si="257"/>
        <v>2.8532188177034973E-2</v>
      </c>
      <c r="AS239" s="40">
        <f t="shared" si="246"/>
        <v>1469</v>
      </c>
      <c r="AT239" s="40">
        <f>IF(V239=0,AN239,"")</f>
        <v>6</v>
      </c>
      <c r="AU239" s="44">
        <f t="shared" si="232"/>
        <v>1475</v>
      </c>
      <c r="AV239" s="44">
        <v>18027</v>
      </c>
      <c r="AW239" s="45">
        <f t="shared" si="260"/>
        <v>12.271613342409802</v>
      </c>
      <c r="AX239" s="44">
        <v>59</v>
      </c>
      <c r="AY239" s="45">
        <f t="shared" si="258"/>
        <v>9.8333333333333339</v>
      </c>
      <c r="AZ239" s="44">
        <f t="shared" si="235"/>
        <v>18086</v>
      </c>
      <c r="BA239" s="45">
        <f t="shared" si="244"/>
        <v>12.261694915254237</v>
      </c>
      <c r="BB239" s="44">
        <v>73</v>
      </c>
      <c r="BC239" s="45">
        <f t="shared" si="251"/>
        <v>4.0494813335552231E-3</v>
      </c>
      <c r="BD239" s="42">
        <v>8</v>
      </c>
      <c r="BE239" s="45">
        <f>IF(BD239="","",BD239/AX239)</f>
        <v>0.13559322033898305</v>
      </c>
      <c r="BF239" s="42">
        <f t="shared" si="252"/>
        <v>81</v>
      </c>
      <c r="BG239" s="45">
        <f t="shared" si="262"/>
        <v>4.4786022337719783E-3</v>
      </c>
      <c r="BH239" s="44">
        <v>71</v>
      </c>
      <c r="BI239" s="45">
        <f t="shared" si="253"/>
        <v>0.9726027397260274</v>
      </c>
      <c r="BJ239" s="33">
        <v>8</v>
      </c>
      <c r="BK239" s="45">
        <f t="shared" si="254"/>
        <v>1</v>
      </c>
      <c r="BL239" s="42">
        <f t="shared" si="255"/>
        <v>79</v>
      </c>
      <c r="BM239" s="45">
        <f t="shared" si="243"/>
        <v>0.97530864197530864</v>
      </c>
      <c r="BN239" s="44">
        <v>63</v>
      </c>
      <c r="BO239" s="45">
        <f t="shared" si="231"/>
        <v>3.4833572929337609E-3</v>
      </c>
      <c r="BP239" s="44">
        <v>345</v>
      </c>
      <c r="BQ239" s="45">
        <f t="shared" si="248"/>
        <v>1.9075528032732499E-2</v>
      </c>
      <c r="BR239" s="44">
        <f t="shared" si="249"/>
        <v>408</v>
      </c>
      <c r="BS239" s="45">
        <f t="shared" si="247"/>
        <v>2.2558885325666262E-2</v>
      </c>
      <c r="BT239" s="42">
        <v>3</v>
      </c>
      <c r="BU239" s="45">
        <f>BT239/W239</f>
        <v>0.13636363636363635</v>
      </c>
      <c r="BV239" s="42">
        <v>2</v>
      </c>
      <c r="BW239" s="45">
        <f>BV239/U239</f>
        <v>0.16666666666666666</v>
      </c>
      <c r="BX239" s="259" t="str">
        <f t="shared" si="227"/>
        <v/>
      </c>
    </row>
    <row r="240" spans="1:76" ht="13.5" thickBot="1" x14ac:dyDescent="0.25">
      <c r="A240" s="10" t="s">
        <v>703</v>
      </c>
      <c r="B240" s="10" t="s">
        <v>704</v>
      </c>
      <c r="C240" s="10" t="s">
        <v>502</v>
      </c>
      <c r="D240" s="10" t="s">
        <v>503</v>
      </c>
      <c r="E240" s="10" t="s">
        <v>504</v>
      </c>
      <c r="F240" s="10" t="s">
        <v>505</v>
      </c>
      <c r="G240" s="12" t="s">
        <v>318</v>
      </c>
      <c r="H240" s="103" t="s">
        <v>1109</v>
      </c>
      <c r="I240" s="10" t="s">
        <v>935</v>
      </c>
      <c r="J240" s="10" t="s">
        <v>505</v>
      </c>
      <c r="K240" s="615"/>
      <c r="L240" s="615"/>
      <c r="M240" s="616"/>
      <c r="N240" s="615"/>
      <c r="O240" s="615"/>
      <c r="P240" s="615"/>
      <c r="Q240" s="613"/>
      <c r="R240" s="613"/>
      <c r="S240" s="613"/>
      <c r="T240" s="65" t="s">
        <v>386</v>
      </c>
      <c r="U240" s="32">
        <v>6</v>
      </c>
      <c r="V240" s="76"/>
      <c r="W240" s="33">
        <v>9</v>
      </c>
      <c r="X240" s="34">
        <f t="shared" si="225"/>
        <v>1.5</v>
      </c>
      <c r="Y240" s="35">
        <f t="shared" si="240"/>
        <v>5335.333333333333</v>
      </c>
      <c r="Z240" s="35">
        <f t="shared" si="226"/>
        <v>2459.6666666666665</v>
      </c>
      <c r="AA240" s="222"/>
      <c r="AB240" s="222"/>
      <c r="AC240" s="222"/>
      <c r="AD240" s="222"/>
      <c r="AE240" s="222"/>
      <c r="AF240" s="222"/>
      <c r="AG240" s="222"/>
      <c r="AH240" s="222"/>
      <c r="AI240" s="33">
        <v>6</v>
      </c>
      <c r="AJ240" s="36">
        <f>AI240/W240</f>
        <v>0.66666666666666663</v>
      </c>
      <c r="AK240" s="33">
        <v>5</v>
      </c>
      <c r="AL240" s="36">
        <f>AK240/U240</f>
        <v>0.83333333333333337</v>
      </c>
      <c r="AM240" s="31">
        <v>32012</v>
      </c>
      <c r="AN240" s="230"/>
      <c r="AO240" s="250"/>
      <c r="AP240" s="35">
        <f t="shared" si="238"/>
        <v>32012</v>
      </c>
      <c r="AQ240" s="35">
        <v>51696</v>
      </c>
      <c r="AR240" s="36">
        <f t="shared" si="257"/>
        <v>0.61923553079541938</v>
      </c>
      <c r="AS240" s="31">
        <f t="shared" si="246"/>
        <v>32012</v>
      </c>
      <c r="AT240" s="210"/>
      <c r="AU240" s="35">
        <f t="shared" si="232"/>
        <v>32012</v>
      </c>
      <c r="AV240" s="35">
        <v>14758</v>
      </c>
      <c r="AW240" s="36">
        <f t="shared" si="260"/>
        <v>0.46101461951768086</v>
      </c>
      <c r="AX240" s="230"/>
      <c r="AY240" s="223" t="str">
        <f t="shared" si="258"/>
        <v/>
      </c>
      <c r="AZ240" s="35">
        <f t="shared" si="235"/>
        <v>14758</v>
      </c>
      <c r="BA240" s="36">
        <f t="shared" si="244"/>
        <v>0.46101461951768086</v>
      </c>
      <c r="BB240" s="35">
        <v>53</v>
      </c>
      <c r="BC240" s="36">
        <f t="shared" si="251"/>
        <v>3.5912725301531375E-3</v>
      </c>
      <c r="BD240" s="222"/>
      <c r="BE240" s="223"/>
      <c r="BF240" s="33">
        <f t="shared" si="252"/>
        <v>53</v>
      </c>
      <c r="BG240" s="36">
        <f t="shared" si="262"/>
        <v>3.5912725301531375E-3</v>
      </c>
      <c r="BH240" s="35">
        <v>51</v>
      </c>
      <c r="BI240" s="36">
        <f t="shared" si="253"/>
        <v>0.96226415094339623</v>
      </c>
      <c r="BJ240" s="218"/>
      <c r="BK240" s="223" t="str">
        <f t="shared" si="254"/>
        <v/>
      </c>
      <c r="BL240" s="33">
        <f t="shared" si="255"/>
        <v>51</v>
      </c>
      <c r="BM240" s="36">
        <f t="shared" si="243"/>
        <v>0.96226415094339623</v>
      </c>
      <c r="BN240" s="35">
        <v>17</v>
      </c>
      <c r="BO240" s="36">
        <f t="shared" si="231"/>
        <v>1.1519176040113836E-3</v>
      </c>
      <c r="BP240" s="35">
        <v>610</v>
      </c>
      <c r="BQ240" s="36">
        <f t="shared" si="248"/>
        <v>4.1333514026290825E-2</v>
      </c>
      <c r="BR240" s="35">
        <f t="shared" si="249"/>
        <v>627</v>
      </c>
      <c r="BS240" s="36">
        <f t="shared" si="247"/>
        <v>4.248543163030221E-2</v>
      </c>
      <c r="BT240" s="33">
        <v>2</v>
      </c>
      <c r="BU240" s="36">
        <f>BT240/W240</f>
        <v>0.22222222222222221</v>
      </c>
      <c r="BV240" s="33">
        <v>2</v>
      </c>
      <c r="BW240" s="36">
        <f>BV240/U240</f>
        <v>0.33333333333333331</v>
      </c>
      <c r="BX240" s="244" t="str">
        <f t="shared" si="227"/>
        <v/>
      </c>
    </row>
    <row r="241" spans="1:76" ht="13.5" thickBot="1" x14ac:dyDescent="0.25">
      <c r="A241" s="9" t="s">
        <v>703</v>
      </c>
      <c r="B241" s="9" t="s">
        <v>706</v>
      </c>
      <c r="C241" s="9" t="s">
        <v>502</v>
      </c>
      <c r="D241" s="9" t="s">
        <v>509</v>
      </c>
      <c r="E241" s="9" t="s">
        <v>504</v>
      </c>
      <c r="F241" s="9" t="s">
        <v>505</v>
      </c>
      <c r="G241" s="9" t="s">
        <v>318</v>
      </c>
      <c r="H241" s="9" t="s">
        <v>1109</v>
      </c>
      <c r="I241" s="9" t="s">
        <v>935</v>
      </c>
      <c r="J241" s="9" t="s">
        <v>505</v>
      </c>
      <c r="K241" s="615" t="s">
        <v>436</v>
      </c>
      <c r="L241" s="615" t="s">
        <v>438</v>
      </c>
      <c r="M241" s="304" t="s">
        <v>807</v>
      </c>
      <c r="N241" s="615" t="s">
        <v>437</v>
      </c>
      <c r="O241" s="615" t="s">
        <v>808</v>
      </c>
      <c r="P241" s="615" t="s">
        <v>438</v>
      </c>
      <c r="Q241" s="613">
        <v>38784</v>
      </c>
      <c r="R241" s="613">
        <v>483</v>
      </c>
      <c r="S241" s="613">
        <v>41</v>
      </c>
      <c r="T241" s="64" t="s">
        <v>386</v>
      </c>
      <c r="U241" s="48">
        <v>1</v>
      </c>
      <c r="V241" s="76"/>
      <c r="W241" s="49">
        <v>3</v>
      </c>
      <c r="X241" s="50">
        <f t="shared" si="225"/>
        <v>3</v>
      </c>
      <c r="Y241" s="51">
        <f t="shared" si="240"/>
        <v>38784</v>
      </c>
      <c r="Z241" s="51">
        <f t="shared" si="226"/>
        <v>18086</v>
      </c>
      <c r="AA241" s="49">
        <v>0</v>
      </c>
      <c r="AB241" s="224"/>
      <c r="AC241" s="224"/>
      <c r="AD241" s="52" t="s">
        <v>434</v>
      </c>
      <c r="AE241" s="49">
        <v>1</v>
      </c>
      <c r="AF241" s="52">
        <f>AE241/U241</f>
        <v>1</v>
      </c>
      <c r="AG241" s="49">
        <v>1</v>
      </c>
      <c r="AH241" s="235"/>
      <c r="AI241" s="235"/>
      <c r="AJ241" s="235"/>
      <c r="AK241" s="235"/>
      <c r="AL241" s="235"/>
      <c r="AM241" s="47">
        <v>38718</v>
      </c>
      <c r="AN241" s="51">
        <v>66</v>
      </c>
      <c r="AO241" s="53">
        <f>AN241/AP241</f>
        <v>1.7017326732673267E-3</v>
      </c>
      <c r="AP241" s="51">
        <f t="shared" si="238"/>
        <v>38784</v>
      </c>
      <c r="AQ241" s="51">
        <v>51696</v>
      </c>
      <c r="AR241" s="52">
        <f t="shared" si="257"/>
        <v>0.75023212627669456</v>
      </c>
      <c r="AS241" s="47">
        <f t="shared" si="246"/>
        <v>38718</v>
      </c>
      <c r="AT241" s="47">
        <f>IF(V241=0,AN241,"")</f>
        <v>66</v>
      </c>
      <c r="AU241" s="51">
        <f t="shared" si="232"/>
        <v>38784</v>
      </c>
      <c r="AV241" s="51">
        <v>18027</v>
      </c>
      <c r="AW241" s="52">
        <f t="shared" si="260"/>
        <v>0.46559739655973964</v>
      </c>
      <c r="AX241" s="51">
        <v>59</v>
      </c>
      <c r="AY241" s="52">
        <f t="shared" si="258"/>
        <v>0.89393939393939392</v>
      </c>
      <c r="AZ241" s="51">
        <f t="shared" si="235"/>
        <v>18086</v>
      </c>
      <c r="BA241" s="52">
        <f t="shared" si="244"/>
        <v>0.46632632013201319</v>
      </c>
      <c r="BB241" s="51">
        <v>73</v>
      </c>
      <c r="BC241" s="52">
        <f t="shared" si="251"/>
        <v>4.0494813335552231E-3</v>
      </c>
      <c r="BD241" s="49">
        <v>8</v>
      </c>
      <c r="BE241" s="52">
        <f>IF(BD241="","",BD241/AX241)</f>
        <v>0.13559322033898305</v>
      </c>
      <c r="BF241" s="49">
        <f t="shared" si="252"/>
        <v>81</v>
      </c>
      <c r="BG241" s="52">
        <f t="shared" si="262"/>
        <v>4.4786022337719783E-3</v>
      </c>
      <c r="BH241" s="51">
        <v>71</v>
      </c>
      <c r="BI241" s="52">
        <f t="shared" si="253"/>
        <v>0.9726027397260274</v>
      </c>
      <c r="BJ241" s="49">
        <v>6</v>
      </c>
      <c r="BK241" s="52">
        <f t="shared" si="254"/>
        <v>0.75</v>
      </c>
      <c r="BL241" s="49">
        <f t="shared" si="255"/>
        <v>77</v>
      </c>
      <c r="BM241" s="52">
        <f t="shared" si="243"/>
        <v>0.95061728395061729</v>
      </c>
      <c r="BN241" s="51">
        <v>13</v>
      </c>
      <c r="BO241" s="52">
        <f t="shared" si="231"/>
        <v>7.1878801282760144E-4</v>
      </c>
      <c r="BP241" s="51">
        <v>639</v>
      </c>
      <c r="BQ241" s="52">
        <f t="shared" si="248"/>
        <v>3.5331195399756717E-2</v>
      </c>
      <c r="BR241" s="51">
        <f t="shared" si="249"/>
        <v>652</v>
      </c>
      <c r="BS241" s="52">
        <f t="shared" si="247"/>
        <v>3.6049983412584322E-2</v>
      </c>
      <c r="BT241" s="49">
        <v>0</v>
      </c>
      <c r="BU241" s="52"/>
      <c r="BV241" s="49"/>
      <c r="BW241" s="49"/>
      <c r="BX241" s="257" t="str">
        <f t="shared" si="227"/>
        <v/>
      </c>
    </row>
    <row r="242" spans="1:76" x14ac:dyDescent="0.2">
      <c r="A242" s="12" t="s">
        <v>707</v>
      </c>
      <c r="B242" s="12" t="s">
        <v>708</v>
      </c>
      <c r="C242" s="12" t="s">
        <v>502</v>
      </c>
      <c r="D242" s="12" t="s">
        <v>515</v>
      </c>
      <c r="E242" s="12" t="s">
        <v>504</v>
      </c>
      <c r="F242" s="12" t="s">
        <v>505</v>
      </c>
      <c r="G242" s="12" t="s">
        <v>314</v>
      </c>
      <c r="H242" s="12" t="s">
        <v>1112</v>
      </c>
      <c r="I242" s="12" t="s">
        <v>934</v>
      </c>
      <c r="J242" s="12"/>
      <c r="K242" s="296" t="s">
        <v>449</v>
      </c>
      <c r="L242" s="750" t="s">
        <v>809</v>
      </c>
      <c r="M242" s="762" t="s">
        <v>810</v>
      </c>
      <c r="N242" s="296" t="s">
        <v>451</v>
      </c>
      <c r="O242" s="296" t="s">
        <v>438</v>
      </c>
      <c r="P242" s="296" t="s">
        <v>438</v>
      </c>
      <c r="Q242" s="272">
        <v>2700</v>
      </c>
      <c r="R242" s="272">
        <v>17</v>
      </c>
      <c r="S242" s="272">
        <v>2</v>
      </c>
      <c r="T242" s="65" t="s">
        <v>386</v>
      </c>
      <c r="U242" s="41">
        <v>7</v>
      </c>
      <c r="V242" s="76"/>
      <c r="W242" s="42">
        <v>15</v>
      </c>
      <c r="X242" s="43">
        <f t="shared" si="225"/>
        <v>2.1428571428571428</v>
      </c>
      <c r="Y242" s="44">
        <f t="shared" si="240"/>
        <v>5540.5714285714284</v>
      </c>
      <c r="Z242" s="44">
        <f t="shared" si="226"/>
        <v>2583.7142857142858</v>
      </c>
      <c r="AA242" s="42">
        <v>5</v>
      </c>
      <c r="AB242" s="45">
        <f>AA242/W242</f>
        <v>0.33333333333333331</v>
      </c>
      <c r="AC242" s="228"/>
      <c r="AD242" s="229"/>
      <c r="AE242" s="597">
        <v>4</v>
      </c>
      <c r="AF242" s="45">
        <f>AE242/U242</f>
        <v>0.5714285714285714</v>
      </c>
      <c r="AG242" s="774">
        <f>AE242+AG241</f>
        <v>5</v>
      </c>
      <c r="AH242" s="775">
        <f>AG242/(U242+1)</f>
        <v>0.625</v>
      </c>
      <c r="AI242" s="238"/>
      <c r="AJ242" s="238"/>
      <c r="AK242" s="238"/>
      <c r="AL242" s="238"/>
      <c r="AM242" s="40">
        <f>AM241</f>
        <v>38718</v>
      </c>
      <c r="AN242" s="44">
        <f>AN241</f>
        <v>66</v>
      </c>
      <c r="AO242" s="63">
        <f>AN242/AP242</f>
        <v>1.7017326732673267E-3</v>
      </c>
      <c r="AP242" s="44">
        <f t="shared" si="238"/>
        <v>38784</v>
      </c>
      <c r="AQ242" s="779">
        <f>AQ241</f>
        <v>51696</v>
      </c>
      <c r="AR242" s="45">
        <f t="shared" si="257"/>
        <v>0.75023212627669456</v>
      </c>
      <c r="AS242" s="40">
        <f t="shared" si="246"/>
        <v>38718</v>
      </c>
      <c r="AT242" s="40">
        <f>IF(V242=0,AN242,"")</f>
        <v>66</v>
      </c>
      <c r="AU242" s="44">
        <f t="shared" si="232"/>
        <v>38784</v>
      </c>
      <c r="AV242" s="44">
        <f>AV241</f>
        <v>18027</v>
      </c>
      <c r="AW242" s="45">
        <f t="shared" si="260"/>
        <v>0.46559739655973964</v>
      </c>
      <c r="AX242" s="44">
        <f>AX241</f>
        <v>59</v>
      </c>
      <c r="AY242" s="45">
        <f t="shared" si="258"/>
        <v>0.89393939393939392</v>
      </c>
      <c r="AZ242" s="44">
        <f t="shared" si="235"/>
        <v>18086</v>
      </c>
      <c r="BA242" s="45">
        <f t="shared" si="244"/>
        <v>0.46632632013201319</v>
      </c>
      <c r="BB242" s="44">
        <f>BB241</f>
        <v>73</v>
      </c>
      <c r="BC242" s="45">
        <f t="shared" si="251"/>
        <v>4.0494813335552231E-3</v>
      </c>
      <c r="BD242" s="44">
        <f>BD241</f>
        <v>8</v>
      </c>
      <c r="BE242" s="45">
        <f>IF(BD242="","",BD242/AX242)</f>
        <v>0.13559322033898305</v>
      </c>
      <c r="BF242" s="42">
        <f t="shared" si="252"/>
        <v>81</v>
      </c>
      <c r="BG242" s="45">
        <f t="shared" si="262"/>
        <v>4.4786022337719783E-3</v>
      </c>
      <c r="BH242" s="44">
        <f>BH241</f>
        <v>71</v>
      </c>
      <c r="BI242" s="45">
        <f t="shared" si="253"/>
        <v>0.9726027397260274</v>
      </c>
      <c r="BJ242" s="44">
        <f>BJ241</f>
        <v>6</v>
      </c>
      <c r="BK242" s="45">
        <f t="shared" si="254"/>
        <v>0.75</v>
      </c>
      <c r="BL242" s="42">
        <f t="shared" si="255"/>
        <v>77</v>
      </c>
      <c r="BM242" s="45">
        <f t="shared" si="243"/>
        <v>0.95061728395061729</v>
      </c>
      <c r="BN242" s="35">
        <v>7</v>
      </c>
      <c r="BO242" s="36">
        <f t="shared" si="231"/>
        <v>3.8703969921486233E-4</v>
      </c>
      <c r="BP242" s="44">
        <v>7</v>
      </c>
      <c r="BQ242" s="45">
        <f t="shared" si="248"/>
        <v>3.8703969921486233E-4</v>
      </c>
      <c r="BR242" s="44">
        <f t="shared" si="249"/>
        <v>14</v>
      </c>
      <c r="BS242" s="45">
        <f t="shared" si="247"/>
        <v>7.7407939842972465E-4</v>
      </c>
      <c r="BT242" s="42">
        <v>4</v>
      </c>
      <c r="BU242" s="45">
        <f>BT242/W242</f>
        <v>0.26666666666666666</v>
      </c>
      <c r="BV242" s="42">
        <v>2</v>
      </c>
      <c r="BW242" s="36">
        <f>BV242/U242</f>
        <v>0.2857142857142857</v>
      </c>
      <c r="BX242" s="259" t="str">
        <f t="shared" si="227"/>
        <v/>
      </c>
    </row>
    <row r="243" spans="1:76" ht="13.5" thickBot="1" x14ac:dyDescent="0.25">
      <c r="A243" s="9" t="s">
        <v>707</v>
      </c>
      <c r="B243" s="9" t="s">
        <v>708</v>
      </c>
      <c r="C243" s="9" t="s">
        <v>502</v>
      </c>
      <c r="D243" s="9" t="s">
        <v>509</v>
      </c>
      <c r="E243" s="9" t="s">
        <v>504</v>
      </c>
      <c r="F243" s="9" t="s">
        <v>505</v>
      </c>
      <c r="G243" s="9" t="s">
        <v>314</v>
      </c>
      <c r="H243" s="9" t="s">
        <v>1112</v>
      </c>
      <c r="I243" s="9" t="s">
        <v>934</v>
      </c>
      <c r="J243" s="9"/>
      <c r="K243" s="615"/>
      <c r="L243" s="755"/>
      <c r="M243" s="757"/>
      <c r="N243" s="615"/>
      <c r="O243" s="615"/>
      <c r="P243" s="615"/>
      <c r="Q243" s="772"/>
      <c r="R243" s="772"/>
      <c r="S243" s="772"/>
      <c r="T243" s="337" t="s">
        <v>386</v>
      </c>
      <c r="U243" s="48">
        <v>1</v>
      </c>
      <c r="V243" s="76"/>
      <c r="W243" s="49">
        <v>2</v>
      </c>
      <c r="X243" s="50">
        <f t="shared" si="225"/>
        <v>2</v>
      </c>
      <c r="Y243" s="51">
        <f t="shared" si="240"/>
        <v>2700</v>
      </c>
      <c r="Z243" s="51">
        <f t="shared" si="226"/>
        <v>1600</v>
      </c>
      <c r="AA243" s="49">
        <v>1</v>
      </c>
      <c r="AB243" s="52">
        <f>AA243/W243</f>
        <v>0.5</v>
      </c>
      <c r="AC243" s="49">
        <v>1</v>
      </c>
      <c r="AD243" s="52" t="s">
        <v>434</v>
      </c>
      <c r="AE243" s="49">
        <v>1</v>
      </c>
      <c r="AF243" s="52">
        <f>AE243/U243</f>
        <v>1</v>
      </c>
      <c r="AG243" s="235"/>
      <c r="AH243" s="235"/>
      <c r="AI243" s="235"/>
      <c r="AJ243" s="235"/>
      <c r="AK243" s="235"/>
      <c r="AL243" s="235"/>
      <c r="AM243" s="845">
        <v>2678</v>
      </c>
      <c r="AN243" s="51">
        <v>22</v>
      </c>
      <c r="AO243" s="53">
        <f>AN243/AP243</f>
        <v>8.1481481481481474E-3</v>
      </c>
      <c r="AP243" s="51">
        <f t="shared" si="238"/>
        <v>2700</v>
      </c>
      <c r="AQ243" s="343">
        <v>3552</v>
      </c>
      <c r="AR243" s="52">
        <f t="shared" si="257"/>
        <v>0.76013513513513509</v>
      </c>
      <c r="AS243" s="47">
        <f t="shared" si="246"/>
        <v>2678</v>
      </c>
      <c r="AT243" s="47">
        <f>IF(V243=0,AN243,"")</f>
        <v>22</v>
      </c>
      <c r="AU243" s="51">
        <f t="shared" si="232"/>
        <v>2700</v>
      </c>
      <c r="AV243" s="51">
        <v>1582</v>
      </c>
      <c r="AW243" s="52">
        <f t="shared" si="260"/>
        <v>0.59073935772964903</v>
      </c>
      <c r="AX243" s="51">
        <v>18</v>
      </c>
      <c r="AY243" s="52">
        <f t="shared" si="258"/>
        <v>0.81818181818181823</v>
      </c>
      <c r="AZ243" s="51">
        <f t="shared" si="235"/>
        <v>1600</v>
      </c>
      <c r="BA243" s="52">
        <f t="shared" si="244"/>
        <v>0.59259259259259256</v>
      </c>
      <c r="BB243" s="51">
        <v>22</v>
      </c>
      <c r="BC243" s="52">
        <f t="shared" si="251"/>
        <v>1.3906447534766119E-2</v>
      </c>
      <c r="BD243" s="49">
        <v>14</v>
      </c>
      <c r="BE243" s="52">
        <f>IF(BD243="","",BD243/AX243)</f>
        <v>0.77777777777777779</v>
      </c>
      <c r="BF243" s="49">
        <f t="shared" si="252"/>
        <v>36</v>
      </c>
      <c r="BG243" s="52">
        <f t="shared" si="262"/>
        <v>2.2499999999999999E-2</v>
      </c>
      <c r="BH243" s="51">
        <v>20</v>
      </c>
      <c r="BI243" s="52">
        <f t="shared" si="253"/>
        <v>0.90909090909090906</v>
      </c>
      <c r="BJ243" s="49">
        <v>9</v>
      </c>
      <c r="BK243" s="52">
        <f t="shared" si="254"/>
        <v>0.6428571428571429</v>
      </c>
      <c r="BL243" s="49">
        <f t="shared" si="255"/>
        <v>29</v>
      </c>
      <c r="BM243" s="52">
        <f t="shared" si="243"/>
        <v>0.80555555555555558</v>
      </c>
      <c r="BN243" s="340"/>
      <c r="BO243" s="339"/>
      <c r="BP243" s="51">
        <v>62</v>
      </c>
      <c r="BQ243" s="52">
        <f t="shared" si="248"/>
        <v>3.875E-2</v>
      </c>
      <c r="BR243" s="51">
        <f t="shared" si="249"/>
        <v>62</v>
      </c>
      <c r="BS243" s="52">
        <f t="shared" si="247"/>
        <v>3.875E-2</v>
      </c>
      <c r="BT243" s="49">
        <v>1</v>
      </c>
      <c r="BU243" s="52">
        <f>BT243/W243</f>
        <v>0.5</v>
      </c>
      <c r="BV243" s="49">
        <v>0</v>
      </c>
      <c r="BW243" s="339"/>
      <c r="BX243" s="257" t="str">
        <f t="shared" si="227"/>
        <v/>
      </c>
    </row>
    <row r="244" spans="1:76" x14ac:dyDescent="0.2">
      <c r="A244" s="179" t="s">
        <v>709</v>
      </c>
      <c r="B244" s="179" t="s">
        <v>710</v>
      </c>
      <c r="C244" s="179" t="s">
        <v>502</v>
      </c>
      <c r="D244" s="179" t="s">
        <v>515</v>
      </c>
      <c r="E244" s="179" t="s">
        <v>518</v>
      </c>
      <c r="F244" s="179" t="s">
        <v>519</v>
      </c>
      <c r="G244" s="179"/>
      <c r="H244" s="179"/>
      <c r="I244" s="179" t="s">
        <v>934</v>
      </c>
      <c r="J244" s="179"/>
      <c r="K244" s="798" t="s">
        <v>931</v>
      </c>
      <c r="L244" s="296"/>
      <c r="M244" s="297"/>
      <c r="N244" s="296"/>
      <c r="O244" s="296"/>
      <c r="P244" s="296"/>
      <c r="Q244" s="272"/>
      <c r="R244" s="272"/>
      <c r="S244" s="272"/>
      <c r="T244" s="180" t="s">
        <v>932</v>
      </c>
      <c r="U244" s="823"/>
      <c r="V244" s="826"/>
      <c r="W244" s="826"/>
      <c r="X244" s="829"/>
      <c r="Y244" s="832"/>
      <c r="Z244" s="832"/>
      <c r="AA244" s="826"/>
      <c r="AB244" s="837"/>
      <c r="AC244" s="826"/>
      <c r="AD244" s="837"/>
      <c r="AE244" s="826"/>
      <c r="AF244" s="837"/>
      <c r="AG244" s="826"/>
      <c r="AH244" s="837"/>
      <c r="AI244" s="826"/>
      <c r="AJ244" s="837"/>
      <c r="AK244" s="826"/>
      <c r="AL244" s="837"/>
      <c r="AM244" s="849"/>
      <c r="AN244" s="832"/>
      <c r="AO244" s="856"/>
      <c r="AP244" s="832"/>
      <c r="AQ244" s="832"/>
      <c r="AR244" s="837"/>
      <c r="AS244" s="879"/>
      <c r="AT244" s="879"/>
      <c r="AU244" s="832"/>
      <c r="AV244" s="832"/>
      <c r="AW244" s="837"/>
      <c r="AX244" s="832"/>
      <c r="AY244" s="837"/>
      <c r="AZ244" s="832"/>
      <c r="BA244" s="837"/>
      <c r="BB244" s="832"/>
      <c r="BC244" s="837"/>
      <c r="BD244" s="826"/>
      <c r="BE244" s="837"/>
      <c r="BF244" s="826"/>
      <c r="BG244" s="837"/>
      <c r="BH244" s="832"/>
      <c r="BI244" s="837"/>
      <c r="BJ244" s="826"/>
      <c r="BK244" s="837"/>
      <c r="BL244" s="826"/>
      <c r="BM244" s="837"/>
      <c r="BN244" s="832"/>
      <c r="BO244" s="837"/>
      <c r="BP244" s="832"/>
      <c r="BQ244" s="837"/>
      <c r="BR244" s="832"/>
      <c r="BS244" s="837"/>
      <c r="BT244" s="826"/>
      <c r="BU244" s="837"/>
      <c r="BV244" s="826"/>
      <c r="BW244" s="837"/>
      <c r="BX244" s="887" t="str">
        <f t="shared" si="227"/>
        <v/>
      </c>
    </row>
    <row r="245" spans="1:76" x14ac:dyDescent="0.2">
      <c r="A245" s="181" t="s">
        <v>709</v>
      </c>
      <c r="B245" s="181" t="s">
        <v>710</v>
      </c>
      <c r="C245" s="181" t="s">
        <v>502</v>
      </c>
      <c r="D245" s="181" t="s">
        <v>509</v>
      </c>
      <c r="E245" s="181" t="s">
        <v>518</v>
      </c>
      <c r="F245" s="181" t="s">
        <v>519</v>
      </c>
      <c r="G245" s="181"/>
      <c r="H245" s="179"/>
      <c r="I245" s="181" t="s">
        <v>934</v>
      </c>
      <c r="J245" s="181"/>
      <c r="K245" s="798" t="s">
        <v>931</v>
      </c>
      <c r="L245" s="614"/>
      <c r="M245" s="289"/>
      <c r="N245" s="288"/>
      <c r="O245" s="614"/>
      <c r="P245" s="288"/>
      <c r="Q245" s="293"/>
      <c r="R245" s="293"/>
      <c r="S245" s="293"/>
      <c r="T245" s="180" t="s">
        <v>932</v>
      </c>
      <c r="U245" s="183"/>
      <c r="V245" s="184"/>
      <c r="W245" s="184"/>
      <c r="X245" s="185"/>
      <c r="Y245" s="186"/>
      <c r="Z245" s="186"/>
      <c r="AA245" s="184"/>
      <c r="AB245" s="187"/>
      <c r="AC245" s="184"/>
      <c r="AD245" s="187"/>
      <c r="AE245" s="184"/>
      <c r="AF245" s="187"/>
      <c r="AG245" s="184"/>
      <c r="AH245" s="187"/>
      <c r="AI245" s="184"/>
      <c r="AJ245" s="187"/>
      <c r="AK245" s="184"/>
      <c r="AL245" s="187"/>
      <c r="AM245" s="182"/>
      <c r="AN245" s="186"/>
      <c r="AO245" s="188"/>
      <c r="AP245" s="186"/>
      <c r="AQ245" s="186"/>
      <c r="AR245" s="187"/>
      <c r="AS245" s="182"/>
      <c r="AT245" s="182"/>
      <c r="AU245" s="186"/>
      <c r="AV245" s="186"/>
      <c r="AW245" s="187"/>
      <c r="AX245" s="186"/>
      <c r="AY245" s="187"/>
      <c r="AZ245" s="186"/>
      <c r="BA245" s="187"/>
      <c r="BB245" s="186"/>
      <c r="BC245" s="187"/>
      <c r="BD245" s="184"/>
      <c r="BE245" s="187"/>
      <c r="BF245" s="184"/>
      <c r="BG245" s="187"/>
      <c r="BH245" s="186"/>
      <c r="BI245" s="187"/>
      <c r="BJ245" s="184"/>
      <c r="BK245" s="187"/>
      <c r="BL245" s="184"/>
      <c r="BM245" s="187"/>
      <c r="BN245" s="186"/>
      <c r="BO245" s="187"/>
      <c r="BP245" s="186"/>
      <c r="BQ245" s="187"/>
      <c r="BR245" s="186"/>
      <c r="BS245" s="187"/>
      <c r="BT245" s="184"/>
      <c r="BU245" s="187"/>
      <c r="BV245" s="184"/>
      <c r="BW245" s="187"/>
      <c r="BX245" s="189" t="str">
        <f t="shared" si="227"/>
        <v/>
      </c>
    </row>
    <row r="246" spans="1:76" x14ac:dyDescent="0.2">
      <c r="A246" s="181" t="s">
        <v>709</v>
      </c>
      <c r="B246" s="181" t="s">
        <v>710</v>
      </c>
      <c r="C246" s="181" t="s">
        <v>711</v>
      </c>
      <c r="D246" s="181" t="s">
        <v>512</v>
      </c>
      <c r="E246" s="181" t="s">
        <v>518</v>
      </c>
      <c r="F246" s="181" t="s">
        <v>519</v>
      </c>
      <c r="G246" s="181"/>
      <c r="H246" s="179"/>
      <c r="I246" s="181" t="s">
        <v>934</v>
      </c>
      <c r="J246" s="181"/>
      <c r="K246" s="798" t="s">
        <v>931</v>
      </c>
      <c r="L246" s="288"/>
      <c r="M246" s="289"/>
      <c r="N246" s="288"/>
      <c r="O246" s="288"/>
      <c r="P246" s="288"/>
      <c r="Q246" s="268"/>
      <c r="R246" s="268"/>
      <c r="S246" s="268"/>
      <c r="T246" s="180" t="s">
        <v>932</v>
      </c>
      <c r="U246" s="183"/>
      <c r="V246" s="184"/>
      <c r="W246" s="184"/>
      <c r="X246" s="185"/>
      <c r="Y246" s="186"/>
      <c r="Z246" s="186"/>
      <c r="AA246" s="184"/>
      <c r="AB246" s="187"/>
      <c r="AC246" s="184"/>
      <c r="AD246" s="187"/>
      <c r="AE246" s="184"/>
      <c r="AF246" s="187"/>
      <c r="AG246" s="184"/>
      <c r="AH246" s="187"/>
      <c r="AI246" s="184"/>
      <c r="AJ246" s="187"/>
      <c r="AK246" s="184"/>
      <c r="AL246" s="187"/>
      <c r="AM246" s="182"/>
      <c r="AN246" s="186"/>
      <c r="AO246" s="188"/>
      <c r="AP246" s="186"/>
      <c r="AQ246" s="186"/>
      <c r="AR246" s="187"/>
      <c r="AS246" s="182"/>
      <c r="AT246" s="182"/>
      <c r="AU246" s="186"/>
      <c r="AV246" s="186"/>
      <c r="AW246" s="187"/>
      <c r="AX246" s="186"/>
      <c r="AY246" s="187"/>
      <c r="AZ246" s="186"/>
      <c r="BA246" s="187"/>
      <c r="BB246" s="186"/>
      <c r="BC246" s="187"/>
      <c r="BD246" s="184"/>
      <c r="BE246" s="187"/>
      <c r="BF246" s="184"/>
      <c r="BG246" s="187"/>
      <c r="BH246" s="186"/>
      <c r="BI246" s="187"/>
      <c r="BJ246" s="184"/>
      <c r="BK246" s="187"/>
      <c r="BL246" s="184"/>
      <c r="BM246" s="187"/>
      <c r="BN246" s="186"/>
      <c r="BO246" s="187"/>
      <c r="BP246" s="186"/>
      <c r="BQ246" s="187"/>
      <c r="BR246" s="186"/>
      <c r="BS246" s="187"/>
      <c r="BT246" s="184"/>
      <c r="BU246" s="187"/>
      <c r="BV246" s="184"/>
      <c r="BW246" s="187"/>
      <c r="BX246" s="189" t="str">
        <f t="shared" si="227"/>
        <v/>
      </c>
    </row>
    <row r="247" spans="1:76" x14ac:dyDescent="0.2">
      <c r="A247" s="181" t="s">
        <v>709</v>
      </c>
      <c r="B247" s="181" t="s">
        <v>710</v>
      </c>
      <c r="C247" s="181" t="s">
        <v>712</v>
      </c>
      <c r="D247" s="181" t="s">
        <v>512</v>
      </c>
      <c r="E247" s="181" t="s">
        <v>518</v>
      </c>
      <c r="F247" s="181" t="s">
        <v>519</v>
      </c>
      <c r="G247" s="181"/>
      <c r="H247" s="179"/>
      <c r="I247" s="181" t="s">
        <v>934</v>
      </c>
      <c r="J247" s="181"/>
      <c r="K247" s="798" t="s">
        <v>931</v>
      </c>
      <c r="L247" s="614"/>
      <c r="M247" s="289"/>
      <c r="N247" s="288"/>
      <c r="O247" s="288"/>
      <c r="P247" s="288"/>
      <c r="Q247" s="268"/>
      <c r="R247" s="268"/>
      <c r="S247" s="268"/>
      <c r="T247" s="180" t="s">
        <v>932</v>
      </c>
      <c r="U247" s="183"/>
      <c r="V247" s="184"/>
      <c r="W247" s="184"/>
      <c r="X247" s="185"/>
      <c r="Y247" s="186"/>
      <c r="Z247" s="186"/>
      <c r="AA247" s="184"/>
      <c r="AB247" s="187"/>
      <c r="AC247" s="184"/>
      <c r="AD247" s="187"/>
      <c r="AE247" s="184"/>
      <c r="AF247" s="187"/>
      <c r="AG247" s="184"/>
      <c r="AH247" s="187"/>
      <c r="AI247" s="184"/>
      <c r="AJ247" s="187"/>
      <c r="AK247" s="184"/>
      <c r="AL247" s="187"/>
      <c r="AM247" s="182"/>
      <c r="AN247" s="186"/>
      <c r="AO247" s="188"/>
      <c r="AP247" s="186"/>
      <c r="AQ247" s="186"/>
      <c r="AR247" s="187"/>
      <c r="AS247" s="182"/>
      <c r="AT247" s="182"/>
      <c r="AU247" s="186"/>
      <c r="AV247" s="186"/>
      <c r="AW247" s="187"/>
      <c r="AX247" s="186"/>
      <c r="AY247" s="187"/>
      <c r="AZ247" s="186"/>
      <c r="BA247" s="187"/>
      <c r="BB247" s="186"/>
      <c r="BC247" s="187"/>
      <c r="BD247" s="184"/>
      <c r="BE247" s="187"/>
      <c r="BF247" s="184"/>
      <c r="BG247" s="187"/>
      <c r="BH247" s="186"/>
      <c r="BI247" s="187"/>
      <c r="BJ247" s="184"/>
      <c r="BK247" s="187"/>
      <c r="BL247" s="184"/>
      <c r="BM247" s="187"/>
      <c r="BN247" s="186"/>
      <c r="BO247" s="187"/>
      <c r="BP247" s="186"/>
      <c r="BQ247" s="187"/>
      <c r="BR247" s="186"/>
      <c r="BS247" s="187"/>
      <c r="BT247" s="184"/>
      <c r="BU247" s="187"/>
      <c r="BV247" s="184"/>
      <c r="BW247" s="187"/>
      <c r="BX247" s="189" t="str">
        <f t="shared" si="227"/>
        <v/>
      </c>
    </row>
    <row r="248" spans="1:76" ht="13.5" thickBot="1" x14ac:dyDescent="0.25">
      <c r="A248" s="190" t="s">
        <v>709</v>
      </c>
      <c r="B248" s="190" t="s">
        <v>710</v>
      </c>
      <c r="C248" s="190" t="s">
        <v>713</v>
      </c>
      <c r="D248" s="190" t="s">
        <v>512</v>
      </c>
      <c r="E248" s="190" t="s">
        <v>518</v>
      </c>
      <c r="F248" s="190" t="s">
        <v>519</v>
      </c>
      <c r="G248" s="190"/>
      <c r="H248" s="190"/>
      <c r="I248" s="190" t="s">
        <v>934</v>
      </c>
      <c r="J248" s="190"/>
      <c r="K248" s="326" t="s">
        <v>931</v>
      </c>
      <c r="L248" s="615"/>
      <c r="M248" s="616"/>
      <c r="N248" s="615"/>
      <c r="O248" s="615"/>
      <c r="P248" s="615"/>
      <c r="Q248" s="613"/>
      <c r="R248" s="613"/>
      <c r="S248" s="613"/>
      <c r="T248" s="327" t="s">
        <v>932</v>
      </c>
      <c r="U248" s="192"/>
      <c r="V248" s="193"/>
      <c r="W248" s="193"/>
      <c r="X248" s="194"/>
      <c r="Y248" s="195"/>
      <c r="Z248" s="195"/>
      <c r="AA248" s="835"/>
      <c r="AB248" s="836"/>
      <c r="AC248" s="835"/>
      <c r="AD248" s="836"/>
      <c r="AE248" s="835"/>
      <c r="AF248" s="836"/>
      <c r="AG248" s="835"/>
      <c r="AH248" s="836"/>
      <c r="AI248" s="193"/>
      <c r="AJ248" s="196"/>
      <c r="AK248" s="193"/>
      <c r="AL248" s="196"/>
      <c r="AM248" s="191"/>
      <c r="AN248" s="195"/>
      <c r="AO248" s="197"/>
      <c r="AP248" s="195"/>
      <c r="AQ248" s="195"/>
      <c r="AR248" s="196"/>
      <c r="AS248" s="191"/>
      <c r="AT248" s="191"/>
      <c r="AU248" s="195"/>
      <c r="AV248" s="195"/>
      <c r="AW248" s="196"/>
      <c r="AX248" s="195"/>
      <c r="AY248" s="196"/>
      <c r="AZ248" s="195"/>
      <c r="BA248" s="196"/>
      <c r="BB248" s="195"/>
      <c r="BC248" s="196"/>
      <c r="BD248" s="193"/>
      <c r="BE248" s="196"/>
      <c r="BF248" s="193"/>
      <c r="BG248" s="196"/>
      <c r="BH248" s="195"/>
      <c r="BI248" s="196"/>
      <c r="BJ248" s="193"/>
      <c r="BK248" s="196"/>
      <c r="BL248" s="193"/>
      <c r="BM248" s="196"/>
      <c r="BN248" s="195"/>
      <c r="BO248" s="196"/>
      <c r="BP248" s="195"/>
      <c r="BQ248" s="196"/>
      <c r="BR248" s="195"/>
      <c r="BS248" s="196"/>
      <c r="BT248" s="193"/>
      <c r="BU248" s="196"/>
      <c r="BV248" s="193"/>
      <c r="BW248" s="196"/>
      <c r="BX248" s="198" t="str">
        <f t="shared" si="227"/>
        <v/>
      </c>
    </row>
    <row r="249" spans="1:76" x14ac:dyDescent="0.2">
      <c r="A249" s="12" t="s">
        <v>714</v>
      </c>
      <c r="B249" s="12" t="s">
        <v>715</v>
      </c>
      <c r="C249" s="12" t="s">
        <v>502</v>
      </c>
      <c r="D249" s="12" t="s">
        <v>507</v>
      </c>
      <c r="E249" s="12" t="s">
        <v>518</v>
      </c>
      <c r="F249" s="12" t="s">
        <v>519</v>
      </c>
      <c r="G249" s="12" t="s">
        <v>320</v>
      </c>
      <c r="H249" s="12" t="s">
        <v>1109</v>
      </c>
      <c r="I249" s="12" t="s">
        <v>934</v>
      </c>
      <c r="J249" s="12"/>
      <c r="K249" s="296"/>
      <c r="L249" s="296"/>
      <c r="M249" s="297"/>
      <c r="N249" s="296"/>
      <c r="O249" s="296"/>
      <c r="P249" s="296"/>
      <c r="Q249" s="272"/>
      <c r="R249" s="272"/>
      <c r="S249" s="272"/>
      <c r="T249" s="75" t="s">
        <v>386</v>
      </c>
      <c r="U249" s="41">
        <v>4</v>
      </c>
      <c r="V249" s="76"/>
      <c r="W249" s="42">
        <v>6</v>
      </c>
      <c r="X249" s="43">
        <f t="shared" ref="X249:X280" si="263">W249/U249</f>
        <v>1.5</v>
      </c>
      <c r="Y249" s="44">
        <f t="shared" ref="Y249:Y312" si="264">AP249/U249</f>
        <v>1559.25</v>
      </c>
      <c r="Z249" s="44">
        <f t="shared" ref="Z249:Z254" si="265">IF(U249=V249,"",IF(AZ249="","",AZ249/(U249-V249)))</f>
        <v>762</v>
      </c>
      <c r="AA249" s="222"/>
      <c r="AB249" s="222"/>
      <c r="AC249" s="222"/>
      <c r="AD249" s="222"/>
      <c r="AE249" s="222"/>
      <c r="AF249" s="222"/>
      <c r="AG249" s="222"/>
      <c r="AH249" s="222"/>
      <c r="AI249" s="42">
        <v>3</v>
      </c>
      <c r="AJ249" s="45">
        <f t="shared" ref="AJ249:AJ255" si="266">AI249/W249</f>
        <v>0.5</v>
      </c>
      <c r="AK249" s="42">
        <v>2</v>
      </c>
      <c r="AL249" s="45">
        <f>AK249/U249</f>
        <v>0.5</v>
      </c>
      <c r="AM249" s="40">
        <v>6173</v>
      </c>
      <c r="AN249" s="44">
        <v>64</v>
      </c>
      <c r="AO249" s="63">
        <f t="shared" ref="AO249:AO260" si="267">AN249/AP249</f>
        <v>1.0261343594676928E-2</v>
      </c>
      <c r="AP249" s="44">
        <f t="shared" ref="AP249:AP280" si="268">AM249+AN249</f>
        <v>6237</v>
      </c>
      <c r="AQ249" s="174">
        <v>9282</v>
      </c>
      <c r="AR249" s="45">
        <f t="shared" ref="AR249:AR284" si="269">AP249/AQ249</f>
        <v>0.67194570135746612</v>
      </c>
      <c r="AS249" s="40">
        <f t="shared" ref="AS249:AS264" si="270">IF(V249=0,AM249,"")</f>
        <v>6173</v>
      </c>
      <c r="AT249" s="40">
        <f t="shared" ref="AT249:AT260" si="271">IF(V249=0,AN249,"")</f>
        <v>64</v>
      </c>
      <c r="AU249" s="44">
        <f t="shared" ref="AU249:AU261" si="272">IF(AS249="","",IF(AS249=0,"",AS249+AT249))</f>
        <v>6237</v>
      </c>
      <c r="AV249" s="44">
        <v>2994</v>
      </c>
      <c r="AW249" s="45">
        <f t="shared" ref="AW249:AW261" si="273">IF(AS249="","",AV249/AS249)</f>
        <v>0.48501538959987039</v>
      </c>
      <c r="AX249" s="44">
        <v>54</v>
      </c>
      <c r="AY249" s="45">
        <f t="shared" ref="AY249:AY261" si="274">IF(AT249="","",IF(AT249=0,"",AX249/AT249))</f>
        <v>0.84375</v>
      </c>
      <c r="AZ249" s="44">
        <f t="shared" ref="AZ249:AZ261" si="275">IF(AV249&gt;0,AV249+AX249,"")</f>
        <v>3048</v>
      </c>
      <c r="BA249" s="45">
        <f t="shared" ref="BA249:BA261" si="276">IF(AZ249="","",AZ249/AU249)</f>
        <v>0.48869648869648868</v>
      </c>
      <c r="BB249" s="44">
        <v>25</v>
      </c>
      <c r="BC249" s="45">
        <f t="shared" ref="BC249:BC261" si="277">IF(BB249="","",BB249/AV249)</f>
        <v>8.3500334001336014E-3</v>
      </c>
      <c r="BD249" s="42">
        <v>6</v>
      </c>
      <c r="BE249" s="45">
        <f t="shared" ref="BE249:BE261" si="278">IF(BD249="","",BD249/AX249)</f>
        <v>0.1111111111111111</v>
      </c>
      <c r="BF249" s="42">
        <f t="shared" ref="BF249:BF261" si="279">IF(BB249="","",BB249+BD249)</f>
        <v>31</v>
      </c>
      <c r="BG249" s="45">
        <f t="shared" ref="BG249:BG261" si="280">IF(AZ249="","",BF249/AZ249)</f>
        <v>1.0170603674540682E-2</v>
      </c>
      <c r="BH249" s="44">
        <v>24</v>
      </c>
      <c r="BI249" s="45">
        <f t="shared" ref="BI249:BI261" si="281">IF(BB249="","",IF(BB249=0,"",BH249/BB249))</f>
        <v>0.96</v>
      </c>
      <c r="BJ249" s="42">
        <v>6</v>
      </c>
      <c r="BK249" s="45">
        <f t="shared" ref="BK249:BK261" si="282">IF(BD249="","",IF(BD249=0,"",BJ249/BD249))</f>
        <v>1</v>
      </c>
      <c r="BL249" s="42">
        <f t="shared" ref="BL249:BL261" si="283">IF(BH249="","",BH249+BJ249)</f>
        <v>30</v>
      </c>
      <c r="BM249" s="45">
        <f t="shared" ref="BM249:BM261" si="284">IF(BF249="","",IF(BF249=0,"",BL249/BF249))</f>
        <v>0.967741935483871</v>
      </c>
      <c r="BN249" s="44">
        <v>18</v>
      </c>
      <c r="BO249" s="45">
        <f>IF(AZ249="","",BN249/AZ249)</f>
        <v>5.905511811023622E-3</v>
      </c>
      <c r="BP249" s="44">
        <v>93</v>
      </c>
      <c r="BQ249" s="45">
        <f t="shared" ref="BQ249:BQ261" si="285">IF(AZ249="","",BP249/AZ249)</f>
        <v>3.0511811023622049E-2</v>
      </c>
      <c r="BR249" s="44">
        <f t="shared" ref="BR249:BR261" si="286">IF(BN249="",IF(BP249="","",BP249),IF(BP249="",BN249,BN249+BP249))</f>
        <v>111</v>
      </c>
      <c r="BS249" s="45">
        <f t="shared" ref="BS249:BS282" si="287">IF(AZ249="","",BR249/AZ249)</f>
        <v>3.6417322834645667E-2</v>
      </c>
      <c r="BT249" s="42">
        <v>3</v>
      </c>
      <c r="BU249" s="45">
        <f>BT249/W249</f>
        <v>0.5</v>
      </c>
      <c r="BV249" s="42">
        <v>1</v>
      </c>
      <c r="BW249" s="45">
        <f>BV249/U249</f>
        <v>0.25</v>
      </c>
      <c r="BX249" s="259" t="str">
        <f t="shared" si="227"/>
        <v/>
      </c>
    </row>
    <row r="250" spans="1:76" x14ac:dyDescent="0.2">
      <c r="A250" s="10" t="s">
        <v>714</v>
      </c>
      <c r="B250" s="10" t="s">
        <v>716</v>
      </c>
      <c r="C250" s="10" t="s">
        <v>502</v>
      </c>
      <c r="D250" s="10" t="s">
        <v>507</v>
      </c>
      <c r="E250" s="10" t="s">
        <v>518</v>
      </c>
      <c r="F250" s="10" t="s">
        <v>519</v>
      </c>
      <c r="G250" s="12" t="s">
        <v>320</v>
      </c>
      <c r="H250" s="12" t="s">
        <v>1109</v>
      </c>
      <c r="I250" s="10" t="s">
        <v>934</v>
      </c>
      <c r="J250" s="10"/>
      <c r="K250" s="614"/>
      <c r="L250" s="614"/>
      <c r="M250" s="289"/>
      <c r="N250" s="614"/>
      <c r="O250" s="614"/>
      <c r="P250" s="614"/>
      <c r="Q250" s="612"/>
      <c r="R250" s="612"/>
      <c r="S250" s="612"/>
      <c r="T250" s="65" t="s">
        <v>386</v>
      </c>
      <c r="U250" s="32">
        <v>4</v>
      </c>
      <c r="V250" s="76"/>
      <c r="W250" s="33">
        <v>5</v>
      </c>
      <c r="X250" s="34">
        <f t="shared" si="263"/>
        <v>1.25</v>
      </c>
      <c r="Y250" s="35">
        <f t="shared" si="264"/>
        <v>325.5</v>
      </c>
      <c r="Z250" s="35">
        <f t="shared" si="265"/>
        <v>169.5</v>
      </c>
      <c r="AA250" s="222"/>
      <c r="AB250" s="222"/>
      <c r="AC250" s="222"/>
      <c r="AD250" s="222"/>
      <c r="AE250" s="222"/>
      <c r="AF250" s="222"/>
      <c r="AG250" s="222"/>
      <c r="AH250" s="222"/>
      <c r="AI250" s="33">
        <v>1</v>
      </c>
      <c r="AJ250" s="36">
        <f t="shared" si="266"/>
        <v>0.2</v>
      </c>
      <c r="AK250" s="33">
        <v>1</v>
      </c>
      <c r="AL250" s="36">
        <f>AK250/U250</f>
        <v>0.25</v>
      </c>
      <c r="AM250" s="31">
        <v>1290</v>
      </c>
      <c r="AN250" s="35">
        <v>12</v>
      </c>
      <c r="AO250" s="37">
        <f t="shared" si="267"/>
        <v>9.2165898617511521E-3</v>
      </c>
      <c r="AP250" s="35">
        <f t="shared" si="268"/>
        <v>1302</v>
      </c>
      <c r="AQ250" s="169">
        <v>1670</v>
      </c>
      <c r="AR250" s="36">
        <f t="shared" si="269"/>
        <v>0.7796407185628742</v>
      </c>
      <c r="AS250" s="31">
        <f t="shared" si="270"/>
        <v>1290</v>
      </c>
      <c r="AT250" s="31">
        <f t="shared" si="271"/>
        <v>12</v>
      </c>
      <c r="AU250" s="35">
        <f t="shared" si="272"/>
        <v>1302</v>
      </c>
      <c r="AV250" s="35">
        <v>663</v>
      </c>
      <c r="AW250" s="36">
        <f t="shared" si="273"/>
        <v>0.51395348837209298</v>
      </c>
      <c r="AX250" s="35">
        <v>15</v>
      </c>
      <c r="AY250" s="269">
        <f t="shared" si="274"/>
        <v>1.25</v>
      </c>
      <c r="AZ250" s="35">
        <f t="shared" si="275"/>
        <v>678</v>
      </c>
      <c r="BA250" s="36">
        <f t="shared" si="276"/>
        <v>0.52073732718894006</v>
      </c>
      <c r="BB250" s="35">
        <v>12</v>
      </c>
      <c r="BC250" s="36">
        <f t="shared" si="277"/>
        <v>1.8099547511312219E-2</v>
      </c>
      <c r="BD250" s="33">
        <v>4</v>
      </c>
      <c r="BE250" s="36">
        <f t="shared" si="278"/>
        <v>0.26666666666666666</v>
      </c>
      <c r="BF250" s="33">
        <f t="shared" si="279"/>
        <v>16</v>
      </c>
      <c r="BG250" s="36">
        <f t="shared" si="280"/>
        <v>2.359882005899705E-2</v>
      </c>
      <c r="BH250" s="35">
        <v>9</v>
      </c>
      <c r="BI250" s="36">
        <f t="shared" si="281"/>
        <v>0.75</v>
      </c>
      <c r="BJ250" s="33">
        <v>4</v>
      </c>
      <c r="BK250" s="36">
        <f t="shared" si="282"/>
        <v>1</v>
      </c>
      <c r="BL250" s="33">
        <f t="shared" si="283"/>
        <v>13</v>
      </c>
      <c r="BM250" s="36">
        <f t="shared" si="284"/>
        <v>0.8125</v>
      </c>
      <c r="BN250" s="218"/>
      <c r="BO250" s="33"/>
      <c r="BP250" s="35">
        <v>32</v>
      </c>
      <c r="BQ250" s="36">
        <f t="shared" si="285"/>
        <v>4.71976401179941E-2</v>
      </c>
      <c r="BR250" s="35">
        <f t="shared" si="286"/>
        <v>32</v>
      </c>
      <c r="BS250" s="36">
        <f t="shared" si="287"/>
        <v>4.71976401179941E-2</v>
      </c>
      <c r="BT250" s="33">
        <v>0</v>
      </c>
      <c r="BU250" s="223"/>
      <c r="BV250" s="222"/>
      <c r="BW250" s="223"/>
      <c r="BX250" s="244" t="str">
        <f t="shared" si="227"/>
        <v/>
      </c>
    </row>
    <row r="251" spans="1:76" x14ac:dyDescent="0.2">
      <c r="A251" s="10" t="s">
        <v>714</v>
      </c>
      <c r="B251" s="10" t="s">
        <v>717</v>
      </c>
      <c r="C251" s="10" t="s">
        <v>502</v>
      </c>
      <c r="D251" s="10" t="s">
        <v>507</v>
      </c>
      <c r="E251" s="10" t="s">
        <v>518</v>
      </c>
      <c r="F251" s="10" t="s">
        <v>519</v>
      </c>
      <c r="G251" s="12" t="s">
        <v>320</v>
      </c>
      <c r="H251" s="12" t="s">
        <v>1109</v>
      </c>
      <c r="I251" s="10" t="s">
        <v>934</v>
      </c>
      <c r="J251" s="10"/>
      <c r="K251" s="614"/>
      <c r="L251" s="614"/>
      <c r="M251" s="289"/>
      <c r="N251" s="614"/>
      <c r="O251" s="614"/>
      <c r="P251" s="614"/>
      <c r="Q251" s="612"/>
      <c r="R251" s="612"/>
      <c r="S251" s="612"/>
      <c r="T251" s="65" t="s">
        <v>386</v>
      </c>
      <c r="U251" s="32">
        <v>4</v>
      </c>
      <c r="V251" s="76"/>
      <c r="W251" s="33">
        <v>7</v>
      </c>
      <c r="X251" s="34">
        <f t="shared" si="263"/>
        <v>1.75</v>
      </c>
      <c r="Y251" s="35">
        <f t="shared" si="264"/>
        <v>5150.5</v>
      </c>
      <c r="Z251" s="35">
        <f t="shared" si="265"/>
        <v>2529.75</v>
      </c>
      <c r="AA251" s="222"/>
      <c r="AB251" s="222"/>
      <c r="AC251" s="222"/>
      <c r="AD251" s="222"/>
      <c r="AE251" s="222"/>
      <c r="AF251" s="222"/>
      <c r="AG251" s="222"/>
      <c r="AH251" s="222"/>
      <c r="AI251" s="33">
        <v>2</v>
      </c>
      <c r="AJ251" s="36">
        <f t="shared" si="266"/>
        <v>0.2857142857142857</v>
      </c>
      <c r="AK251" s="33">
        <v>1</v>
      </c>
      <c r="AL251" s="36">
        <f>AK251/U251</f>
        <v>0.25</v>
      </c>
      <c r="AM251" s="31">
        <v>20532</v>
      </c>
      <c r="AN251" s="35">
        <v>70</v>
      </c>
      <c r="AO251" s="37">
        <f t="shared" si="267"/>
        <v>3.3977283758858364E-3</v>
      </c>
      <c r="AP251" s="35">
        <f t="shared" si="268"/>
        <v>20602</v>
      </c>
      <c r="AQ251" s="169">
        <v>28100</v>
      </c>
      <c r="AR251" s="36">
        <f t="shared" si="269"/>
        <v>0.7331672597864769</v>
      </c>
      <c r="AS251" s="31">
        <f t="shared" si="270"/>
        <v>20532</v>
      </c>
      <c r="AT251" s="31">
        <f t="shared" si="271"/>
        <v>70</v>
      </c>
      <c r="AU251" s="35">
        <f t="shared" si="272"/>
        <v>20602</v>
      </c>
      <c r="AV251" s="35">
        <v>10037</v>
      </c>
      <c r="AW251" s="36">
        <f t="shared" si="273"/>
        <v>0.48884667835573736</v>
      </c>
      <c r="AX251" s="35">
        <v>82</v>
      </c>
      <c r="AY251" s="269">
        <f t="shared" si="274"/>
        <v>1.1714285714285715</v>
      </c>
      <c r="AZ251" s="35">
        <f t="shared" si="275"/>
        <v>10119</v>
      </c>
      <c r="BA251" s="36">
        <f t="shared" si="276"/>
        <v>0.49116590622269685</v>
      </c>
      <c r="BB251" s="35">
        <v>135</v>
      </c>
      <c r="BC251" s="36">
        <f t="shared" si="277"/>
        <v>1.345023413370529E-2</v>
      </c>
      <c r="BD251" s="33">
        <v>14</v>
      </c>
      <c r="BE251" s="36">
        <f t="shared" si="278"/>
        <v>0.17073170731707318</v>
      </c>
      <c r="BF251" s="33">
        <f t="shared" si="279"/>
        <v>149</v>
      </c>
      <c r="BG251" s="36">
        <f t="shared" si="280"/>
        <v>1.472477517541259E-2</v>
      </c>
      <c r="BH251" s="35">
        <v>109</v>
      </c>
      <c r="BI251" s="36">
        <f t="shared" si="281"/>
        <v>0.80740740740740746</v>
      </c>
      <c r="BJ251" s="33">
        <v>14</v>
      </c>
      <c r="BK251" s="36">
        <f t="shared" si="282"/>
        <v>1</v>
      </c>
      <c r="BL251" s="33">
        <f t="shared" si="283"/>
        <v>123</v>
      </c>
      <c r="BM251" s="36">
        <f t="shared" si="284"/>
        <v>0.82550335570469802</v>
      </c>
      <c r="BN251" s="35">
        <v>31</v>
      </c>
      <c r="BO251" s="36">
        <f t="shared" ref="BO251:BO263" si="288">IF(AZ251="","",BN251/AZ251)</f>
        <v>3.0635438284415456E-3</v>
      </c>
      <c r="BP251" s="35">
        <v>1083</v>
      </c>
      <c r="BQ251" s="36">
        <f t="shared" si="285"/>
        <v>0.10702638600652238</v>
      </c>
      <c r="BR251" s="35">
        <f t="shared" si="286"/>
        <v>1114</v>
      </c>
      <c r="BS251" s="36">
        <f t="shared" si="287"/>
        <v>0.11008992983496393</v>
      </c>
      <c r="BT251" s="33">
        <v>3</v>
      </c>
      <c r="BU251" s="36">
        <f>BT251/W251</f>
        <v>0.42857142857142855</v>
      </c>
      <c r="BV251" s="33">
        <v>3</v>
      </c>
      <c r="BW251" s="36">
        <f>BV251/U251</f>
        <v>0.75</v>
      </c>
      <c r="BX251" s="244" t="str">
        <f t="shared" si="227"/>
        <v/>
      </c>
    </row>
    <row r="252" spans="1:76" x14ac:dyDescent="0.2">
      <c r="A252" s="10" t="s">
        <v>714</v>
      </c>
      <c r="B252" s="10" t="s">
        <v>718</v>
      </c>
      <c r="C252" s="10" t="s">
        <v>502</v>
      </c>
      <c r="D252" s="10" t="s">
        <v>507</v>
      </c>
      <c r="E252" s="10" t="s">
        <v>518</v>
      </c>
      <c r="F252" s="10" t="s">
        <v>519</v>
      </c>
      <c r="G252" s="12" t="s">
        <v>320</v>
      </c>
      <c r="H252" s="12" t="s">
        <v>1109</v>
      </c>
      <c r="I252" s="10" t="s">
        <v>934</v>
      </c>
      <c r="J252" s="10"/>
      <c r="K252" s="614"/>
      <c r="L252" s="614"/>
      <c r="M252" s="289"/>
      <c r="N252" s="614"/>
      <c r="O252" s="614"/>
      <c r="P252" s="614"/>
      <c r="Q252" s="612"/>
      <c r="R252" s="612"/>
      <c r="S252" s="612"/>
      <c r="T252" s="65" t="s">
        <v>386</v>
      </c>
      <c r="U252" s="32">
        <v>4</v>
      </c>
      <c r="V252" s="76"/>
      <c r="W252" s="33">
        <v>7</v>
      </c>
      <c r="X252" s="34">
        <f t="shared" si="263"/>
        <v>1.75</v>
      </c>
      <c r="Y252" s="35">
        <f t="shared" si="264"/>
        <v>2169.25</v>
      </c>
      <c r="Z252" s="35">
        <f t="shared" si="265"/>
        <v>1236.75</v>
      </c>
      <c r="AA252" s="222"/>
      <c r="AB252" s="222"/>
      <c r="AC252" s="222"/>
      <c r="AD252" s="222"/>
      <c r="AE252" s="222"/>
      <c r="AF252" s="222"/>
      <c r="AG252" s="222"/>
      <c r="AH252" s="222"/>
      <c r="AI252" s="33">
        <v>4</v>
      </c>
      <c r="AJ252" s="36">
        <f t="shared" si="266"/>
        <v>0.5714285714285714</v>
      </c>
      <c r="AK252" s="33">
        <v>3</v>
      </c>
      <c r="AL252" s="36">
        <f>AK252/U252</f>
        <v>0.75</v>
      </c>
      <c r="AM252" s="31">
        <v>8581</v>
      </c>
      <c r="AN252" s="35">
        <v>96</v>
      </c>
      <c r="AO252" s="37">
        <f t="shared" si="267"/>
        <v>1.1063731704506165E-2</v>
      </c>
      <c r="AP252" s="35">
        <f t="shared" si="268"/>
        <v>8677</v>
      </c>
      <c r="AQ252" s="876">
        <v>10521</v>
      </c>
      <c r="AR252" s="36">
        <f t="shared" si="269"/>
        <v>0.82473148940214813</v>
      </c>
      <c r="AS252" s="31">
        <f t="shared" si="270"/>
        <v>8581</v>
      </c>
      <c r="AT252" s="31">
        <f t="shared" si="271"/>
        <v>96</v>
      </c>
      <c r="AU252" s="35">
        <f t="shared" si="272"/>
        <v>8677</v>
      </c>
      <c r="AV252" s="35">
        <v>4844</v>
      </c>
      <c r="AW252" s="36">
        <f t="shared" si="273"/>
        <v>0.56450297168162222</v>
      </c>
      <c r="AX252" s="35">
        <v>103</v>
      </c>
      <c r="AY252" s="269">
        <f t="shared" si="274"/>
        <v>1.0729166666666667</v>
      </c>
      <c r="AZ252" s="35">
        <f t="shared" si="275"/>
        <v>4947</v>
      </c>
      <c r="BA252" s="36">
        <f t="shared" si="276"/>
        <v>0.57012792439783333</v>
      </c>
      <c r="BB252" s="35">
        <v>43</v>
      </c>
      <c r="BC252" s="36">
        <f t="shared" si="277"/>
        <v>8.8769611890999172E-3</v>
      </c>
      <c r="BD252" s="33">
        <v>16</v>
      </c>
      <c r="BE252" s="36">
        <f t="shared" si="278"/>
        <v>0.1553398058252427</v>
      </c>
      <c r="BF252" s="33">
        <f t="shared" si="279"/>
        <v>59</v>
      </c>
      <c r="BG252" s="36">
        <f t="shared" si="280"/>
        <v>1.1926420052557105E-2</v>
      </c>
      <c r="BH252" s="35">
        <v>30</v>
      </c>
      <c r="BI252" s="36">
        <f t="shared" si="281"/>
        <v>0.69767441860465118</v>
      </c>
      <c r="BJ252" s="33">
        <v>13</v>
      </c>
      <c r="BK252" s="36">
        <f t="shared" si="282"/>
        <v>0.8125</v>
      </c>
      <c r="BL252" s="33">
        <f t="shared" si="283"/>
        <v>43</v>
      </c>
      <c r="BM252" s="36">
        <f t="shared" si="284"/>
        <v>0.72881355932203384</v>
      </c>
      <c r="BN252" s="35">
        <v>25</v>
      </c>
      <c r="BO252" s="36">
        <f t="shared" si="288"/>
        <v>5.0535678188801296E-3</v>
      </c>
      <c r="BP252" s="35">
        <v>305</v>
      </c>
      <c r="BQ252" s="36">
        <f t="shared" si="285"/>
        <v>6.1653527390337581E-2</v>
      </c>
      <c r="BR252" s="35">
        <f t="shared" si="286"/>
        <v>330</v>
      </c>
      <c r="BS252" s="36">
        <f t="shared" si="287"/>
        <v>6.6707095209217707E-2</v>
      </c>
      <c r="BT252" s="33">
        <v>1</v>
      </c>
      <c r="BU252" s="36">
        <f>BT252/W252</f>
        <v>0.14285714285714285</v>
      </c>
      <c r="BV252" s="33">
        <v>1</v>
      </c>
      <c r="BW252" s="36">
        <f>BV252/U252</f>
        <v>0.25</v>
      </c>
      <c r="BX252" s="244" t="str">
        <f t="shared" si="227"/>
        <v/>
      </c>
    </row>
    <row r="253" spans="1:76" x14ac:dyDescent="0.2">
      <c r="A253" s="591" t="s">
        <v>714</v>
      </c>
      <c r="B253" s="591" t="s">
        <v>719</v>
      </c>
      <c r="C253" s="591" t="s">
        <v>720</v>
      </c>
      <c r="D253" s="77" t="s">
        <v>515</v>
      </c>
      <c r="E253" s="591" t="s">
        <v>518</v>
      </c>
      <c r="F253" s="591" t="s">
        <v>519</v>
      </c>
      <c r="G253" s="592" t="s">
        <v>320</v>
      </c>
      <c r="H253" s="592" t="s">
        <v>1109</v>
      </c>
      <c r="I253" s="591" t="s">
        <v>934</v>
      </c>
      <c r="J253" s="591"/>
      <c r="K253" s="614"/>
      <c r="L253" s="614"/>
      <c r="M253" s="289"/>
      <c r="N253" s="614"/>
      <c r="O253" s="614"/>
      <c r="P253" s="614"/>
      <c r="Q253" s="612"/>
      <c r="R253" s="612"/>
      <c r="S253" s="612"/>
      <c r="T253" s="3" t="s">
        <v>386</v>
      </c>
      <c r="U253" s="121">
        <v>5</v>
      </c>
      <c r="V253" s="76"/>
      <c r="W253" s="600">
        <v>15</v>
      </c>
      <c r="X253" s="123">
        <f t="shared" si="263"/>
        <v>3</v>
      </c>
      <c r="Y253" s="601">
        <f t="shared" si="264"/>
        <v>7546</v>
      </c>
      <c r="Z253" s="601">
        <f t="shared" si="265"/>
        <v>3859</v>
      </c>
      <c r="AA253" s="597">
        <v>4</v>
      </c>
      <c r="AB253" s="115">
        <f>AA253/W253</f>
        <v>0.26666666666666666</v>
      </c>
      <c r="AC253" s="228"/>
      <c r="AD253" s="229"/>
      <c r="AE253" s="600">
        <v>2</v>
      </c>
      <c r="AF253" s="598">
        <f>AE253/U253</f>
        <v>0.4</v>
      </c>
      <c r="AG253" s="600">
        <f>AE253</f>
        <v>2</v>
      </c>
      <c r="AH253" s="223"/>
      <c r="AI253" s="600">
        <v>2</v>
      </c>
      <c r="AJ253" s="598">
        <f t="shared" si="266"/>
        <v>0.13333333333333333</v>
      </c>
      <c r="AK253" s="600">
        <v>1</v>
      </c>
      <c r="AL253" s="598">
        <f>AK253/U253</f>
        <v>0.2</v>
      </c>
      <c r="AM253" s="599">
        <v>37489</v>
      </c>
      <c r="AN253" s="601">
        <v>241</v>
      </c>
      <c r="AO253" s="602">
        <f t="shared" si="267"/>
        <v>6.3874900609594484E-3</v>
      </c>
      <c r="AP253" s="601">
        <f t="shared" si="268"/>
        <v>37730</v>
      </c>
      <c r="AQ253" s="601">
        <v>49104</v>
      </c>
      <c r="AR253" s="598">
        <f t="shared" si="269"/>
        <v>0.76836917562724016</v>
      </c>
      <c r="AS253" s="599">
        <f t="shared" si="270"/>
        <v>37489</v>
      </c>
      <c r="AT253" s="599">
        <f t="shared" si="271"/>
        <v>241</v>
      </c>
      <c r="AU253" s="601">
        <f t="shared" si="272"/>
        <v>37730</v>
      </c>
      <c r="AV253" s="601">
        <v>19038</v>
      </c>
      <c r="AW253" s="598">
        <f t="shared" si="273"/>
        <v>0.50782896316252768</v>
      </c>
      <c r="AX253" s="601">
        <v>257</v>
      </c>
      <c r="AY253" s="269">
        <f t="shared" si="274"/>
        <v>1.0663900414937759</v>
      </c>
      <c r="AZ253" s="601">
        <f t="shared" si="275"/>
        <v>19295</v>
      </c>
      <c r="BA253" s="598">
        <f t="shared" si="276"/>
        <v>0.51139676649880728</v>
      </c>
      <c r="BB253" s="601">
        <v>213</v>
      </c>
      <c r="BC253" s="598">
        <f t="shared" si="277"/>
        <v>1.1188150015757958E-2</v>
      </c>
      <c r="BD253" s="600">
        <v>44</v>
      </c>
      <c r="BE253" s="598">
        <f t="shared" si="278"/>
        <v>0.17120622568093385</v>
      </c>
      <c r="BF253" s="600">
        <f t="shared" si="279"/>
        <v>257</v>
      </c>
      <c r="BG253" s="598">
        <f t="shared" si="280"/>
        <v>1.3319512827157294E-2</v>
      </c>
      <c r="BH253" s="601">
        <v>173</v>
      </c>
      <c r="BI253" s="598">
        <f t="shared" si="281"/>
        <v>0.81220657276995301</v>
      </c>
      <c r="BJ253" s="600">
        <v>41</v>
      </c>
      <c r="BK253" s="598">
        <f t="shared" si="282"/>
        <v>0.93181818181818177</v>
      </c>
      <c r="BL253" s="600">
        <f t="shared" si="283"/>
        <v>214</v>
      </c>
      <c r="BM253" s="598">
        <f t="shared" si="284"/>
        <v>0.83268482490272377</v>
      </c>
      <c r="BN253" s="601">
        <v>109</v>
      </c>
      <c r="BO253" s="598">
        <f t="shared" si="288"/>
        <v>5.6491318994558179E-3</v>
      </c>
      <c r="BP253" s="601">
        <v>821</v>
      </c>
      <c r="BQ253" s="598">
        <f t="shared" si="285"/>
        <v>4.254988338947914E-2</v>
      </c>
      <c r="BR253" s="601">
        <f t="shared" si="286"/>
        <v>930</v>
      </c>
      <c r="BS253" s="598">
        <f t="shared" si="287"/>
        <v>4.8199015288934957E-2</v>
      </c>
      <c r="BT253" s="600">
        <v>5</v>
      </c>
      <c r="BU253" s="598">
        <f>BT253/W253</f>
        <v>0.33333333333333331</v>
      </c>
      <c r="BV253" s="600">
        <v>2</v>
      </c>
      <c r="BW253" s="598">
        <f>BV253/U253</f>
        <v>0.4</v>
      </c>
      <c r="BX253" s="244" t="str">
        <f t="shared" si="227"/>
        <v/>
      </c>
    </row>
    <row r="254" spans="1:76" x14ac:dyDescent="0.2">
      <c r="A254" s="10" t="s">
        <v>714</v>
      </c>
      <c r="B254" s="10" t="s">
        <v>719</v>
      </c>
      <c r="C254" s="10" t="s">
        <v>721</v>
      </c>
      <c r="D254" s="77" t="s">
        <v>515</v>
      </c>
      <c r="E254" s="10" t="s">
        <v>518</v>
      </c>
      <c r="F254" s="10" t="s">
        <v>519</v>
      </c>
      <c r="G254" s="12" t="s">
        <v>320</v>
      </c>
      <c r="H254" s="12" t="s">
        <v>1109</v>
      </c>
      <c r="I254" s="10" t="s">
        <v>934</v>
      </c>
      <c r="J254" s="10"/>
      <c r="K254" s="614"/>
      <c r="L254" s="614"/>
      <c r="M254" s="289"/>
      <c r="N254" s="614"/>
      <c r="O254" s="614"/>
      <c r="P254" s="614"/>
      <c r="Q254" s="612"/>
      <c r="R254" s="612"/>
      <c r="S254" s="612"/>
      <c r="T254" s="11" t="s">
        <v>386</v>
      </c>
      <c r="U254" s="32">
        <v>1</v>
      </c>
      <c r="V254" s="76"/>
      <c r="W254" s="33">
        <v>3</v>
      </c>
      <c r="X254" s="34">
        <f t="shared" si="263"/>
        <v>3</v>
      </c>
      <c r="Y254" s="35">
        <f t="shared" si="264"/>
        <v>7161</v>
      </c>
      <c r="Z254" s="35">
        <f t="shared" si="265"/>
        <v>3543</v>
      </c>
      <c r="AA254" s="33">
        <v>1</v>
      </c>
      <c r="AB254" s="36">
        <f>AA254/W254</f>
        <v>0.33333333333333331</v>
      </c>
      <c r="AC254" s="222"/>
      <c r="AD254" s="223"/>
      <c r="AE254" s="33">
        <v>1</v>
      </c>
      <c r="AF254" s="36">
        <f>AE254/U254</f>
        <v>1</v>
      </c>
      <c r="AG254" s="33">
        <f>AE254</f>
        <v>1</v>
      </c>
      <c r="AH254" s="223"/>
      <c r="AI254" s="33">
        <v>1</v>
      </c>
      <c r="AJ254" s="36">
        <f t="shared" si="266"/>
        <v>0.33333333333333331</v>
      </c>
      <c r="AK254" s="222"/>
      <c r="AL254" s="223"/>
      <c r="AM254" s="31">
        <v>7093</v>
      </c>
      <c r="AN254" s="35">
        <v>68</v>
      </c>
      <c r="AO254" s="37">
        <f t="shared" si="267"/>
        <v>9.4958804636223991E-3</v>
      </c>
      <c r="AP254" s="35">
        <f t="shared" si="268"/>
        <v>7161</v>
      </c>
      <c r="AQ254" s="173">
        <v>9282</v>
      </c>
      <c r="AR254" s="36">
        <f t="shared" si="269"/>
        <v>0.77149321266968329</v>
      </c>
      <c r="AS254" s="31">
        <f t="shared" si="270"/>
        <v>7093</v>
      </c>
      <c r="AT254" s="31">
        <f t="shared" si="271"/>
        <v>68</v>
      </c>
      <c r="AU254" s="35">
        <f t="shared" si="272"/>
        <v>7161</v>
      </c>
      <c r="AV254" s="35">
        <v>3479</v>
      </c>
      <c r="AW254" s="36">
        <f t="shared" si="273"/>
        <v>0.49048357535598475</v>
      </c>
      <c r="AX254" s="35">
        <v>64</v>
      </c>
      <c r="AY254" s="36">
        <f t="shared" si="274"/>
        <v>0.94117647058823528</v>
      </c>
      <c r="AZ254" s="35">
        <f t="shared" si="275"/>
        <v>3543</v>
      </c>
      <c r="BA254" s="36">
        <f t="shared" si="276"/>
        <v>0.49476330121491413</v>
      </c>
      <c r="BB254" s="35">
        <v>30</v>
      </c>
      <c r="BC254" s="36">
        <f t="shared" si="277"/>
        <v>8.6231675768899101E-3</v>
      </c>
      <c r="BD254" s="33">
        <v>11</v>
      </c>
      <c r="BE254" s="36">
        <f t="shared" si="278"/>
        <v>0.171875</v>
      </c>
      <c r="BF254" s="33">
        <f t="shared" si="279"/>
        <v>41</v>
      </c>
      <c r="BG254" s="36">
        <f t="shared" si="280"/>
        <v>1.1572114027660174E-2</v>
      </c>
      <c r="BH254" s="35">
        <v>29</v>
      </c>
      <c r="BI254" s="36">
        <f t="shared" si="281"/>
        <v>0.96666666666666667</v>
      </c>
      <c r="BJ254" s="33">
        <v>11</v>
      </c>
      <c r="BK254" s="36">
        <f t="shared" si="282"/>
        <v>1</v>
      </c>
      <c r="BL254" s="33">
        <f t="shared" si="283"/>
        <v>40</v>
      </c>
      <c r="BM254" s="36">
        <f t="shared" si="284"/>
        <v>0.97560975609756095</v>
      </c>
      <c r="BN254" s="35">
        <v>18</v>
      </c>
      <c r="BO254" s="36">
        <f t="shared" si="288"/>
        <v>5.0804403048264179E-3</v>
      </c>
      <c r="BP254" s="35">
        <v>179</v>
      </c>
      <c r="BQ254" s="36">
        <f t="shared" si="285"/>
        <v>5.0522156364662715E-2</v>
      </c>
      <c r="BR254" s="35">
        <f t="shared" si="286"/>
        <v>197</v>
      </c>
      <c r="BS254" s="36">
        <f t="shared" si="287"/>
        <v>5.5602596669489135E-2</v>
      </c>
      <c r="BT254" s="33">
        <v>1</v>
      </c>
      <c r="BU254" s="36">
        <f>BT254/W254</f>
        <v>0.33333333333333331</v>
      </c>
      <c r="BV254" s="33">
        <v>1</v>
      </c>
      <c r="BW254" s="36">
        <f>BV254/U254</f>
        <v>1</v>
      </c>
      <c r="BX254" s="244" t="str">
        <f t="shared" si="227"/>
        <v/>
      </c>
    </row>
    <row r="255" spans="1:76" x14ac:dyDescent="0.2">
      <c r="A255" s="10" t="s">
        <v>714</v>
      </c>
      <c r="B255" s="10" t="s">
        <v>719</v>
      </c>
      <c r="C255" s="10" t="s">
        <v>722</v>
      </c>
      <c r="D255" s="77" t="s">
        <v>515</v>
      </c>
      <c r="E255" s="10" t="s">
        <v>518</v>
      </c>
      <c r="F255" s="10" t="s">
        <v>519</v>
      </c>
      <c r="G255" s="12" t="s">
        <v>320</v>
      </c>
      <c r="H255" s="12" t="s">
        <v>1109</v>
      </c>
      <c r="I255" s="10" t="s">
        <v>934</v>
      </c>
      <c r="J255" s="10"/>
      <c r="K255" s="614"/>
      <c r="L255" s="614"/>
      <c r="M255" s="289"/>
      <c r="N255" s="614"/>
      <c r="O255" s="614"/>
      <c r="P255" s="614"/>
      <c r="Q255" s="612"/>
      <c r="R255" s="612"/>
      <c r="S255" s="612"/>
      <c r="T255" s="65" t="s">
        <v>510</v>
      </c>
      <c r="U255" s="32">
        <v>1</v>
      </c>
      <c r="V255" s="33">
        <v>1</v>
      </c>
      <c r="W255" s="33">
        <v>1</v>
      </c>
      <c r="X255" s="34">
        <f t="shared" si="263"/>
        <v>1</v>
      </c>
      <c r="Y255" s="35">
        <f t="shared" si="264"/>
        <v>7230</v>
      </c>
      <c r="Z255" s="222"/>
      <c r="AA255" s="222"/>
      <c r="AB255" s="222"/>
      <c r="AC255" s="222"/>
      <c r="AD255" s="222"/>
      <c r="AE255" s="222"/>
      <c r="AF255" s="222"/>
      <c r="AG255" s="222"/>
      <c r="AH255" s="222"/>
      <c r="AI255" s="33">
        <v>1</v>
      </c>
      <c r="AJ255" s="36">
        <f t="shared" si="266"/>
        <v>1</v>
      </c>
      <c r="AK255" s="33">
        <v>1</v>
      </c>
      <c r="AL255" s="36">
        <f>AK255/U255</f>
        <v>1</v>
      </c>
      <c r="AM255" s="31">
        <v>7191</v>
      </c>
      <c r="AN255" s="35">
        <v>39</v>
      </c>
      <c r="AO255" s="37">
        <f t="shared" si="267"/>
        <v>5.3941908713692945E-3</v>
      </c>
      <c r="AP255" s="35">
        <f t="shared" si="268"/>
        <v>7230</v>
      </c>
      <c r="AQ255" s="163">
        <v>9840</v>
      </c>
      <c r="AR255" s="36">
        <f t="shared" si="269"/>
        <v>0.7347560975609756</v>
      </c>
      <c r="AS255" s="210" t="str">
        <f t="shared" si="270"/>
        <v/>
      </c>
      <c r="AT255" s="210" t="str">
        <f t="shared" si="271"/>
        <v/>
      </c>
      <c r="AU255" s="230" t="str">
        <f t="shared" si="272"/>
        <v/>
      </c>
      <c r="AV255" s="230"/>
      <c r="AW255" s="223" t="str">
        <f t="shared" si="273"/>
        <v/>
      </c>
      <c r="AX255" s="230"/>
      <c r="AY255" s="223" t="str">
        <f t="shared" si="274"/>
        <v/>
      </c>
      <c r="AZ255" s="230" t="str">
        <f t="shared" si="275"/>
        <v/>
      </c>
      <c r="BA255" s="223" t="str">
        <f t="shared" si="276"/>
        <v/>
      </c>
      <c r="BB255" s="230"/>
      <c r="BC255" s="223" t="str">
        <f t="shared" si="277"/>
        <v/>
      </c>
      <c r="BD255" s="222"/>
      <c r="BE255" s="223" t="str">
        <f t="shared" si="278"/>
        <v/>
      </c>
      <c r="BF255" s="222" t="str">
        <f t="shared" si="279"/>
        <v/>
      </c>
      <c r="BG255" s="223" t="str">
        <f t="shared" si="280"/>
        <v/>
      </c>
      <c r="BH255" s="230"/>
      <c r="BI255" s="223" t="str">
        <f t="shared" si="281"/>
        <v/>
      </c>
      <c r="BJ255" s="222"/>
      <c r="BK255" s="223" t="str">
        <f t="shared" si="282"/>
        <v/>
      </c>
      <c r="BL255" s="222" t="str">
        <f t="shared" si="283"/>
        <v/>
      </c>
      <c r="BM255" s="223" t="str">
        <f t="shared" si="284"/>
        <v/>
      </c>
      <c r="BN255" s="230"/>
      <c r="BO255" s="223" t="str">
        <f t="shared" si="288"/>
        <v/>
      </c>
      <c r="BP255" s="230"/>
      <c r="BQ255" s="223" t="str">
        <f t="shared" si="285"/>
        <v/>
      </c>
      <c r="BR255" s="230" t="str">
        <f t="shared" si="286"/>
        <v/>
      </c>
      <c r="BS255" s="223" t="str">
        <f t="shared" si="287"/>
        <v/>
      </c>
      <c r="BT255" s="33">
        <v>1</v>
      </c>
      <c r="BU255" s="36">
        <f>BT255/W255</f>
        <v>1</v>
      </c>
      <c r="BV255" s="33">
        <v>1</v>
      </c>
      <c r="BW255" s="36">
        <f>BV255/U255</f>
        <v>1</v>
      </c>
      <c r="BX255" s="244" t="str">
        <f t="shared" si="227"/>
        <v/>
      </c>
    </row>
    <row r="256" spans="1:76" x14ac:dyDescent="0.2">
      <c r="A256" s="10" t="s">
        <v>714</v>
      </c>
      <c r="B256" s="10" t="s">
        <v>719</v>
      </c>
      <c r="C256" s="10" t="s">
        <v>723</v>
      </c>
      <c r="D256" s="77" t="s">
        <v>515</v>
      </c>
      <c r="E256" s="10" t="s">
        <v>518</v>
      </c>
      <c r="F256" s="10" t="s">
        <v>519</v>
      </c>
      <c r="G256" s="12" t="s">
        <v>320</v>
      </c>
      <c r="H256" s="12" t="s">
        <v>1109</v>
      </c>
      <c r="I256" s="10" t="s">
        <v>934</v>
      </c>
      <c r="J256" s="10"/>
      <c r="K256" s="614"/>
      <c r="L256" s="614"/>
      <c r="M256" s="289"/>
      <c r="N256" s="614"/>
      <c r="O256" s="614"/>
      <c r="P256" s="614"/>
      <c r="Q256" s="612"/>
      <c r="R256" s="612"/>
      <c r="S256" s="612"/>
      <c r="T256" s="11" t="s">
        <v>386</v>
      </c>
      <c r="U256" s="32">
        <v>2</v>
      </c>
      <c r="V256" s="76"/>
      <c r="W256" s="33">
        <v>4</v>
      </c>
      <c r="X256" s="34">
        <f t="shared" si="263"/>
        <v>2</v>
      </c>
      <c r="Y256" s="35">
        <f t="shared" si="264"/>
        <v>7337</v>
      </c>
      <c r="Z256" s="35">
        <f t="shared" ref="Z256:Z287" si="289">IF(U256=V256,"",IF(AZ256="","",AZ256/(U256-V256)))</f>
        <v>3597</v>
      </c>
      <c r="AA256" s="33">
        <v>2</v>
      </c>
      <c r="AB256" s="36">
        <f>AA256/W256</f>
        <v>0.5</v>
      </c>
      <c r="AC256" s="222"/>
      <c r="AD256" s="223"/>
      <c r="AE256" s="33">
        <v>1</v>
      </c>
      <c r="AF256" s="36">
        <f>AE256/U256</f>
        <v>0.5</v>
      </c>
      <c r="AG256" s="33">
        <f>AE256</f>
        <v>1</v>
      </c>
      <c r="AH256" s="222"/>
      <c r="AI256" s="223"/>
      <c r="AJ256" s="222"/>
      <c r="AK256" s="222"/>
      <c r="AL256" s="223"/>
      <c r="AM256" s="31">
        <v>14631</v>
      </c>
      <c r="AN256" s="35">
        <v>43</v>
      </c>
      <c r="AO256" s="37">
        <f t="shared" si="267"/>
        <v>2.9303530053155242E-3</v>
      </c>
      <c r="AP256" s="35">
        <f t="shared" si="268"/>
        <v>14674</v>
      </c>
      <c r="AQ256" s="163">
        <v>19461</v>
      </c>
      <c r="AR256" s="36">
        <f t="shared" si="269"/>
        <v>0.75402086223729514</v>
      </c>
      <c r="AS256" s="31">
        <f t="shared" si="270"/>
        <v>14631</v>
      </c>
      <c r="AT256" s="31">
        <f t="shared" si="271"/>
        <v>43</v>
      </c>
      <c r="AU256" s="35">
        <f t="shared" si="272"/>
        <v>14674</v>
      </c>
      <c r="AV256" s="35">
        <v>7145</v>
      </c>
      <c r="AW256" s="36">
        <f t="shared" si="273"/>
        <v>0.48834666119882442</v>
      </c>
      <c r="AX256" s="35">
        <v>49</v>
      </c>
      <c r="AY256" s="269">
        <f t="shared" si="274"/>
        <v>1.1395348837209303</v>
      </c>
      <c r="AZ256" s="35">
        <f t="shared" si="275"/>
        <v>7194</v>
      </c>
      <c r="BA256" s="36">
        <f t="shared" si="276"/>
        <v>0.49025487256371814</v>
      </c>
      <c r="BB256" s="35">
        <v>82</v>
      </c>
      <c r="BC256" s="36">
        <f t="shared" si="277"/>
        <v>1.1476557032890133E-2</v>
      </c>
      <c r="BD256" s="33">
        <v>11</v>
      </c>
      <c r="BE256" s="36">
        <f t="shared" si="278"/>
        <v>0.22448979591836735</v>
      </c>
      <c r="BF256" s="33">
        <f t="shared" si="279"/>
        <v>93</v>
      </c>
      <c r="BG256" s="36">
        <f t="shared" si="280"/>
        <v>1.292743953294412E-2</v>
      </c>
      <c r="BH256" s="35">
        <v>59</v>
      </c>
      <c r="BI256" s="36">
        <f t="shared" si="281"/>
        <v>0.71951219512195119</v>
      </c>
      <c r="BJ256" s="33">
        <v>11</v>
      </c>
      <c r="BK256" s="36">
        <f t="shared" si="282"/>
        <v>1</v>
      </c>
      <c r="BL256" s="33">
        <f t="shared" si="283"/>
        <v>70</v>
      </c>
      <c r="BM256" s="36">
        <f t="shared" si="284"/>
        <v>0.75268817204301075</v>
      </c>
      <c r="BN256" s="35">
        <v>68</v>
      </c>
      <c r="BO256" s="36">
        <f t="shared" si="288"/>
        <v>9.4523213789268843E-3</v>
      </c>
      <c r="BP256" s="35">
        <v>506</v>
      </c>
      <c r="BQ256" s="36">
        <f t="shared" si="285"/>
        <v>7.0336391437308868E-2</v>
      </c>
      <c r="BR256" s="35">
        <f t="shared" si="286"/>
        <v>574</v>
      </c>
      <c r="BS256" s="36">
        <f t="shared" si="287"/>
        <v>7.9788712816235757E-2</v>
      </c>
      <c r="BT256" s="33">
        <v>0</v>
      </c>
      <c r="BU256" s="33"/>
      <c r="BV256" s="222"/>
      <c r="BW256" s="223"/>
      <c r="BX256" s="244" t="str">
        <f t="shared" si="227"/>
        <v/>
      </c>
    </row>
    <row r="257" spans="1:76" x14ac:dyDescent="0.2">
      <c r="A257" s="10" t="s">
        <v>714</v>
      </c>
      <c r="B257" s="10" t="s">
        <v>719</v>
      </c>
      <c r="C257" s="10" t="s">
        <v>724</v>
      </c>
      <c r="D257" s="77" t="s">
        <v>515</v>
      </c>
      <c r="E257" s="10" t="s">
        <v>518</v>
      </c>
      <c r="F257" s="10" t="s">
        <v>519</v>
      </c>
      <c r="G257" s="12" t="s">
        <v>320</v>
      </c>
      <c r="H257" s="12" t="s">
        <v>1109</v>
      </c>
      <c r="I257" s="10" t="s">
        <v>934</v>
      </c>
      <c r="J257" s="10"/>
      <c r="K257" s="614" t="s">
        <v>436</v>
      </c>
      <c r="L257" s="614" t="s">
        <v>438</v>
      </c>
      <c r="M257" s="289" t="s">
        <v>458</v>
      </c>
      <c r="N257" s="614" t="s">
        <v>437</v>
      </c>
      <c r="O257" s="614" t="s">
        <v>438</v>
      </c>
      <c r="P257" s="614" t="s">
        <v>438</v>
      </c>
      <c r="Q257" s="612">
        <v>37230</v>
      </c>
      <c r="R257" s="612">
        <v>270</v>
      </c>
      <c r="S257" s="612">
        <v>8</v>
      </c>
      <c r="T257" s="11" t="s">
        <v>386</v>
      </c>
      <c r="U257" s="32">
        <v>1</v>
      </c>
      <c r="V257" s="76"/>
      <c r="W257" s="33">
        <v>4</v>
      </c>
      <c r="X257" s="34">
        <f t="shared" si="263"/>
        <v>4</v>
      </c>
      <c r="Y257" s="35">
        <f t="shared" si="264"/>
        <v>8677</v>
      </c>
      <c r="Z257" s="35">
        <f t="shared" si="289"/>
        <v>4947</v>
      </c>
      <c r="AA257" s="33">
        <v>1</v>
      </c>
      <c r="AB257" s="36">
        <f>AA257/W257</f>
        <v>0.25</v>
      </c>
      <c r="AC257" s="222"/>
      <c r="AD257" s="223"/>
      <c r="AE257" s="33">
        <v>1</v>
      </c>
      <c r="AF257" s="36">
        <f>AE257/U257</f>
        <v>1</v>
      </c>
      <c r="AG257" s="33">
        <f>AE257</f>
        <v>1</v>
      </c>
      <c r="AH257" s="223"/>
      <c r="AI257" s="33">
        <v>1</v>
      </c>
      <c r="AJ257" s="36">
        <f>AI257/W257</f>
        <v>0.25</v>
      </c>
      <c r="AK257" s="222"/>
      <c r="AL257" s="223"/>
      <c r="AM257" s="31">
        <v>8581</v>
      </c>
      <c r="AN257" s="35">
        <v>96</v>
      </c>
      <c r="AO257" s="37">
        <f t="shared" si="267"/>
        <v>1.1063731704506165E-2</v>
      </c>
      <c r="AP257" s="35">
        <f t="shared" si="268"/>
        <v>8677</v>
      </c>
      <c r="AQ257" s="163">
        <v>10521</v>
      </c>
      <c r="AR257" s="36">
        <f t="shared" si="269"/>
        <v>0.82473148940214813</v>
      </c>
      <c r="AS257" s="31">
        <f t="shared" si="270"/>
        <v>8581</v>
      </c>
      <c r="AT257" s="31">
        <f t="shared" si="271"/>
        <v>96</v>
      </c>
      <c r="AU257" s="35">
        <f t="shared" si="272"/>
        <v>8677</v>
      </c>
      <c r="AV257" s="35">
        <v>4844</v>
      </c>
      <c r="AW257" s="36">
        <f t="shared" si="273"/>
        <v>0.56450297168162222</v>
      </c>
      <c r="AX257" s="35">
        <v>103</v>
      </c>
      <c r="AY257" s="269">
        <f t="shared" si="274"/>
        <v>1.0729166666666667</v>
      </c>
      <c r="AZ257" s="35">
        <f t="shared" si="275"/>
        <v>4947</v>
      </c>
      <c r="BA257" s="36">
        <f t="shared" si="276"/>
        <v>0.57012792439783333</v>
      </c>
      <c r="BB257" s="35">
        <v>43</v>
      </c>
      <c r="BC257" s="36">
        <f t="shared" si="277"/>
        <v>8.8769611890999172E-3</v>
      </c>
      <c r="BD257" s="33">
        <v>16</v>
      </c>
      <c r="BE257" s="36">
        <f t="shared" si="278"/>
        <v>0.1553398058252427</v>
      </c>
      <c r="BF257" s="33">
        <f t="shared" si="279"/>
        <v>59</v>
      </c>
      <c r="BG257" s="36">
        <f t="shared" si="280"/>
        <v>1.1926420052557105E-2</v>
      </c>
      <c r="BH257" s="35">
        <v>30</v>
      </c>
      <c r="BI257" s="36">
        <f t="shared" si="281"/>
        <v>0.69767441860465118</v>
      </c>
      <c r="BJ257" s="33">
        <v>13</v>
      </c>
      <c r="BK257" s="36">
        <f t="shared" si="282"/>
        <v>0.8125</v>
      </c>
      <c r="BL257" s="33">
        <f t="shared" si="283"/>
        <v>43</v>
      </c>
      <c r="BM257" s="36">
        <f t="shared" si="284"/>
        <v>0.72881355932203384</v>
      </c>
      <c r="BN257" s="35">
        <v>25</v>
      </c>
      <c r="BO257" s="36">
        <f t="shared" si="288"/>
        <v>5.0535678188801296E-3</v>
      </c>
      <c r="BP257" s="35">
        <v>248</v>
      </c>
      <c r="BQ257" s="36">
        <f t="shared" si="285"/>
        <v>5.0131392763290886E-2</v>
      </c>
      <c r="BR257" s="35">
        <f t="shared" si="286"/>
        <v>273</v>
      </c>
      <c r="BS257" s="36">
        <f t="shared" si="287"/>
        <v>5.5184960582171011E-2</v>
      </c>
      <c r="BT257" s="33">
        <v>0</v>
      </c>
      <c r="BU257" s="223"/>
      <c r="BV257" s="222"/>
      <c r="BW257" s="223"/>
      <c r="BX257" s="244" t="str">
        <f t="shared" si="227"/>
        <v/>
      </c>
    </row>
    <row r="258" spans="1:76" s="469" customFormat="1" ht="13.5" thickBot="1" x14ac:dyDescent="0.25">
      <c r="A258" s="9" t="s">
        <v>714</v>
      </c>
      <c r="B258" s="9" t="s">
        <v>719</v>
      </c>
      <c r="C258" s="9" t="s">
        <v>502</v>
      </c>
      <c r="D258" s="9" t="s">
        <v>509</v>
      </c>
      <c r="E258" s="9" t="s">
        <v>518</v>
      </c>
      <c r="F258" s="9" t="s">
        <v>519</v>
      </c>
      <c r="G258" s="83" t="s">
        <v>320</v>
      </c>
      <c r="H258" s="83" t="s">
        <v>1109</v>
      </c>
      <c r="I258" s="9" t="s">
        <v>934</v>
      </c>
      <c r="J258" s="9"/>
      <c r="K258" s="615"/>
      <c r="L258" s="615"/>
      <c r="M258" s="616"/>
      <c r="N258" s="615"/>
      <c r="O258" s="615"/>
      <c r="P258" s="615"/>
      <c r="Q258" s="772"/>
      <c r="R258" s="772"/>
      <c r="S258" s="772"/>
      <c r="T258" s="337" t="s">
        <v>386</v>
      </c>
      <c r="U258" s="48">
        <v>1</v>
      </c>
      <c r="V258" s="345"/>
      <c r="W258" s="49">
        <v>7</v>
      </c>
      <c r="X258" s="50">
        <f t="shared" si="263"/>
        <v>7</v>
      </c>
      <c r="Y258" s="51">
        <f t="shared" si="264"/>
        <v>37730</v>
      </c>
      <c r="Z258" s="51">
        <f t="shared" si="289"/>
        <v>19295</v>
      </c>
      <c r="AA258" s="49">
        <v>2</v>
      </c>
      <c r="AB258" s="52">
        <f>AA258/W258</f>
        <v>0.2857142857142857</v>
      </c>
      <c r="AC258" s="49">
        <v>5</v>
      </c>
      <c r="AD258" s="52" t="s">
        <v>435</v>
      </c>
      <c r="AE258" s="224"/>
      <c r="AF258" s="224"/>
      <c r="AG258" s="224"/>
      <c r="AH258" s="224"/>
      <c r="AI258" s="224"/>
      <c r="AJ258" s="224"/>
      <c r="AK258" s="224"/>
      <c r="AL258" s="224"/>
      <c r="AM258" s="47">
        <v>37489</v>
      </c>
      <c r="AN258" s="51">
        <v>241</v>
      </c>
      <c r="AO258" s="53">
        <f t="shared" si="267"/>
        <v>6.3874900609594484E-3</v>
      </c>
      <c r="AP258" s="51">
        <f t="shared" si="268"/>
        <v>37730</v>
      </c>
      <c r="AQ258" s="51">
        <v>49104</v>
      </c>
      <c r="AR258" s="52">
        <f t="shared" si="269"/>
        <v>0.76836917562724016</v>
      </c>
      <c r="AS258" s="47">
        <f t="shared" si="270"/>
        <v>37489</v>
      </c>
      <c r="AT258" s="47">
        <f t="shared" si="271"/>
        <v>241</v>
      </c>
      <c r="AU258" s="51">
        <f t="shared" si="272"/>
        <v>37730</v>
      </c>
      <c r="AV258" s="51">
        <v>19038</v>
      </c>
      <c r="AW258" s="52">
        <f t="shared" si="273"/>
        <v>0.50782896316252768</v>
      </c>
      <c r="AX258" s="51">
        <v>257</v>
      </c>
      <c r="AY258" s="271">
        <f t="shared" si="274"/>
        <v>1.0663900414937759</v>
      </c>
      <c r="AZ258" s="51">
        <f t="shared" si="275"/>
        <v>19295</v>
      </c>
      <c r="BA258" s="52">
        <f t="shared" si="276"/>
        <v>0.51139676649880728</v>
      </c>
      <c r="BB258" s="51">
        <v>213</v>
      </c>
      <c r="BC258" s="52">
        <f t="shared" si="277"/>
        <v>1.1188150015757958E-2</v>
      </c>
      <c r="BD258" s="49">
        <v>44</v>
      </c>
      <c r="BE258" s="52">
        <f t="shared" si="278"/>
        <v>0.17120622568093385</v>
      </c>
      <c r="BF258" s="49">
        <f t="shared" si="279"/>
        <v>257</v>
      </c>
      <c r="BG258" s="52">
        <f t="shared" si="280"/>
        <v>1.3319512827157294E-2</v>
      </c>
      <c r="BH258" s="51">
        <v>173</v>
      </c>
      <c r="BI258" s="52">
        <f t="shared" si="281"/>
        <v>0.81220657276995301</v>
      </c>
      <c r="BJ258" s="49">
        <v>41</v>
      </c>
      <c r="BK258" s="52">
        <f t="shared" si="282"/>
        <v>0.93181818181818177</v>
      </c>
      <c r="BL258" s="49">
        <f t="shared" si="283"/>
        <v>214</v>
      </c>
      <c r="BM258" s="52">
        <f t="shared" si="284"/>
        <v>0.83268482490272377</v>
      </c>
      <c r="BN258" s="51">
        <v>38</v>
      </c>
      <c r="BO258" s="52">
        <f t="shared" si="288"/>
        <v>1.9694221300855146E-3</v>
      </c>
      <c r="BP258" s="51">
        <v>129</v>
      </c>
      <c r="BQ258" s="52">
        <f t="shared" si="285"/>
        <v>6.6856698626587196E-3</v>
      </c>
      <c r="BR258" s="51">
        <f t="shared" si="286"/>
        <v>167</v>
      </c>
      <c r="BS258" s="52">
        <f t="shared" si="287"/>
        <v>8.6550919927442342E-3</v>
      </c>
      <c r="BT258" s="49">
        <v>2</v>
      </c>
      <c r="BU258" s="52">
        <f>BT258/W258</f>
        <v>0.2857142857142857</v>
      </c>
      <c r="BV258" s="224"/>
      <c r="BW258" s="225"/>
      <c r="BX258" s="257" t="str">
        <f t="shared" si="227"/>
        <v/>
      </c>
    </row>
    <row r="259" spans="1:76" x14ac:dyDescent="0.2">
      <c r="A259" s="12" t="s">
        <v>725</v>
      </c>
      <c r="B259" s="12" t="s">
        <v>726</v>
      </c>
      <c r="C259" s="12" t="s">
        <v>502</v>
      </c>
      <c r="D259" s="12" t="s">
        <v>515</v>
      </c>
      <c r="E259" s="12" t="s">
        <v>504</v>
      </c>
      <c r="F259" s="12" t="s">
        <v>519</v>
      </c>
      <c r="G259" s="12" t="s">
        <v>920</v>
      </c>
      <c r="H259" s="12" t="s">
        <v>1112</v>
      </c>
      <c r="I259" s="12" t="s">
        <v>934</v>
      </c>
      <c r="J259" s="12"/>
      <c r="K259" s="296" t="s">
        <v>449</v>
      </c>
      <c r="L259" s="750" t="s">
        <v>461</v>
      </c>
      <c r="M259" s="297" t="s">
        <v>811</v>
      </c>
      <c r="N259" s="296" t="s">
        <v>437</v>
      </c>
      <c r="O259" s="296" t="s">
        <v>438</v>
      </c>
      <c r="P259" s="296" t="s">
        <v>438</v>
      </c>
      <c r="Q259" s="272">
        <v>4403</v>
      </c>
      <c r="R259" s="272">
        <v>49</v>
      </c>
      <c r="S259" s="272">
        <v>6</v>
      </c>
      <c r="T259" s="75" t="s">
        <v>386</v>
      </c>
      <c r="U259" s="41">
        <v>8</v>
      </c>
      <c r="V259" s="150"/>
      <c r="W259" s="42">
        <v>20</v>
      </c>
      <c r="X259" s="43">
        <f t="shared" si="263"/>
        <v>2.5</v>
      </c>
      <c r="Y259" s="44">
        <f t="shared" si="264"/>
        <v>4716.25</v>
      </c>
      <c r="Z259" s="44">
        <f t="shared" si="289"/>
        <v>262.75</v>
      </c>
      <c r="AA259" s="42">
        <v>8</v>
      </c>
      <c r="AB259" s="45">
        <f>AA259/W259</f>
        <v>0.4</v>
      </c>
      <c r="AC259" s="228"/>
      <c r="AD259" s="229"/>
      <c r="AE259" s="42">
        <v>5</v>
      </c>
      <c r="AF259" s="45">
        <f>AE259/U259</f>
        <v>0.625</v>
      </c>
      <c r="AG259" s="42">
        <f>AE259+AG258</f>
        <v>5</v>
      </c>
      <c r="AH259" s="45">
        <f>(AG259+AG258)/(U259+1)</f>
        <v>0.55555555555555558</v>
      </c>
      <c r="AI259" s="228"/>
      <c r="AJ259" s="229"/>
      <c r="AK259" s="228"/>
      <c r="AL259" s="229"/>
      <c r="AM259" s="40">
        <f>AM258</f>
        <v>37489</v>
      </c>
      <c r="AN259" s="44">
        <f>AN258</f>
        <v>241</v>
      </c>
      <c r="AO259" s="63">
        <f t="shared" si="267"/>
        <v>6.3874900609594484E-3</v>
      </c>
      <c r="AP259" s="44">
        <f t="shared" si="268"/>
        <v>37730</v>
      </c>
      <c r="AQ259" s="164">
        <v>6363</v>
      </c>
      <c r="AR259" s="45">
        <f t="shared" si="269"/>
        <v>5.9295929592959293</v>
      </c>
      <c r="AS259" s="40">
        <f t="shared" si="270"/>
        <v>37489</v>
      </c>
      <c r="AT259" s="40">
        <f t="shared" si="271"/>
        <v>241</v>
      </c>
      <c r="AU259" s="44">
        <f t="shared" si="272"/>
        <v>37730</v>
      </c>
      <c r="AV259" s="44">
        <v>2093</v>
      </c>
      <c r="AW259" s="45">
        <f t="shared" si="273"/>
        <v>5.5829710048280828E-2</v>
      </c>
      <c r="AX259" s="44">
        <v>9</v>
      </c>
      <c r="AY259" s="270">
        <f t="shared" si="274"/>
        <v>3.7344398340248962E-2</v>
      </c>
      <c r="AZ259" s="44">
        <f t="shared" si="275"/>
        <v>2102</v>
      </c>
      <c r="BA259" s="45">
        <f t="shared" si="276"/>
        <v>5.5711635303472042E-2</v>
      </c>
      <c r="BB259" s="44">
        <v>48</v>
      </c>
      <c r="BC259" s="45">
        <f t="shared" si="277"/>
        <v>2.2933588150979456E-2</v>
      </c>
      <c r="BD259" s="42">
        <v>4</v>
      </c>
      <c r="BE259" s="45">
        <f t="shared" si="278"/>
        <v>0.44444444444444442</v>
      </c>
      <c r="BF259" s="42">
        <f t="shared" si="279"/>
        <v>52</v>
      </c>
      <c r="BG259" s="45">
        <f t="shared" si="280"/>
        <v>2.4738344433872503E-2</v>
      </c>
      <c r="BH259" s="44">
        <v>44</v>
      </c>
      <c r="BI259" s="45">
        <f t="shared" si="281"/>
        <v>0.91666666666666663</v>
      </c>
      <c r="BJ259" s="42">
        <v>4</v>
      </c>
      <c r="BK259" s="45">
        <f t="shared" si="282"/>
        <v>1</v>
      </c>
      <c r="BL259" s="42">
        <f t="shared" si="283"/>
        <v>48</v>
      </c>
      <c r="BM259" s="45">
        <f t="shared" si="284"/>
        <v>0.92307692307692313</v>
      </c>
      <c r="BN259" s="44">
        <v>10</v>
      </c>
      <c r="BO259" s="45">
        <f t="shared" si="288"/>
        <v>4.7573739295908657E-3</v>
      </c>
      <c r="BP259" s="44">
        <v>10</v>
      </c>
      <c r="BQ259" s="45">
        <f t="shared" si="285"/>
        <v>4.7573739295908657E-3</v>
      </c>
      <c r="BR259" s="44">
        <f t="shared" si="286"/>
        <v>20</v>
      </c>
      <c r="BS259" s="45">
        <f t="shared" si="287"/>
        <v>9.5147478591817315E-3</v>
      </c>
      <c r="BT259" s="42">
        <v>9</v>
      </c>
      <c r="BU259" s="45">
        <f>BT259/W259</f>
        <v>0.45</v>
      </c>
      <c r="BV259" s="42">
        <v>3</v>
      </c>
      <c r="BW259" s="45">
        <f>BV259/U259</f>
        <v>0.375</v>
      </c>
      <c r="BX259" s="259" t="str">
        <f t="shared" si="227"/>
        <v/>
      </c>
    </row>
    <row r="260" spans="1:76" ht="13.5" thickBot="1" x14ac:dyDescent="0.25">
      <c r="A260" s="9" t="s">
        <v>725</v>
      </c>
      <c r="B260" s="9" t="s">
        <v>726</v>
      </c>
      <c r="C260" s="9" t="s">
        <v>502</v>
      </c>
      <c r="D260" s="9" t="s">
        <v>509</v>
      </c>
      <c r="E260" s="9" t="s">
        <v>504</v>
      </c>
      <c r="F260" s="9" t="s">
        <v>519</v>
      </c>
      <c r="G260" s="9" t="s">
        <v>920</v>
      </c>
      <c r="H260" s="9" t="s">
        <v>1112</v>
      </c>
      <c r="I260" s="9" t="s">
        <v>934</v>
      </c>
      <c r="J260" s="9"/>
      <c r="K260" s="615"/>
      <c r="L260" s="749"/>
      <c r="M260" s="616"/>
      <c r="N260" s="615"/>
      <c r="O260" s="615"/>
      <c r="P260" s="615"/>
      <c r="Q260" s="772"/>
      <c r="R260" s="772"/>
      <c r="S260" s="772"/>
      <c r="T260" s="337" t="s">
        <v>386</v>
      </c>
      <c r="U260" s="48">
        <v>1</v>
      </c>
      <c r="V260" s="76"/>
      <c r="W260" s="49">
        <v>2</v>
      </c>
      <c r="X260" s="50">
        <f t="shared" si="263"/>
        <v>2</v>
      </c>
      <c r="Y260" s="51">
        <f t="shared" si="264"/>
        <v>4403</v>
      </c>
      <c r="Z260" s="51">
        <f t="shared" si="289"/>
        <v>2102</v>
      </c>
      <c r="AA260" s="49">
        <v>0</v>
      </c>
      <c r="AB260" s="52">
        <f>AA260/W260</f>
        <v>0</v>
      </c>
      <c r="AC260" s="224"/>
      <c r="AD260" s="52" t="s">
        <v>434</v>
      </c>
      <c r="AE260" s="49">
        <v>1</v>
      </c>
      <c r="AF260" s="52">
        <f>AE260/U260</f>
        <v>1</v>
      </c>
      <c r="AG260" s="49">
        <v>1</v>
      </c>
      <c r="AH260" s="225"/>
      <c r="AI260" s="224"/>
      <c r="AJ260" s="225"/>
      <c r="AK260" s="224"/>
      <c r="AL260" s="225"/>
      <c r="AM260" s="47">
        <v>4395</v>
      </c>
      <c r="AN260" s="51">
        <v>8</v>
      </c>
      <c r="AO260" s="53">
        <f t="shared" si="267"/>
        <v>1.8169429934135816E-3</v>
      </c>
      <c r="AP260" s="51">
        <f t="shared" si="268"/>
        <v>4403</v>
      </c>
      <c r="AQ260" s="164">
        <v>6363</v>
      </c>
      <c r="AR260" s="52">
        <f t="shared" si="269"/>
        <v>0.69196919691969194</v>
      </c>
      <c r="AS260" s="47">
        <f t="shared" si="270"/>
        <v>4395</v>
      </c>
      <c r="AT260" s="47">
        <f t="shared" si="271"/>
        <v>8</v>
      </c>
      <c r="AU260" s="51">
        <f t="shared" si="272"/>
        <v>4403</v>
      </c>
      <c r="AV260" s="51">
        <v>2093</v>
      </c>
      <c r="AW260" s="52">
        <f t="shared" si="273"/>
        <v>0.47622298065984076</v>
      </c>
      <c r="AX260" s="51">
        <v>9</v>
      </c>
      <c r="AY260" s="271">
        <f t="shared" si="274"/>
        <v>1.125</v>
      </c>
      <c r="AZ260" s="51">
        <f t="shared" si="275"/>
        <v>2102</v>
      </c>
      <c r="BA260" s="52">
        <f t="shared" si="276"/>
        <v>0.47740177151941859</v>
      </c>
      <c r="BB260" s="51">
        <v>48</v>
      </c>
      <c r="BC260" s="52">
        <f t="shared" si="277"/>
        <v>2.2933588150979456E-2</v>
      </c>
      <c r="BD260" s="49">
        <v>4</v>
      </c>
      <c r="BE260" s="52">
        <f t="shared" si="278"/>
        <v>0.44444444444444442</v>
      </c>
      <c r="BF260" s="49">
        <f t="shared" si="279"/>
        <v>52</v>
      </c>
      <c r="BG260" s="52">
        <f t="shared" si="280"/>
        <v>2.4738344433872503E-2</v>
      </c>
      <c r="BH260" s="51">
        <v>44</v>
      </c>
      <c r="BI260" s="52">
        <f t="shared" si="281"/>
        <v>0.91666666666666663</v>
      </c>
      <c r="BJ260" s="49">
        <v>4</v>
      </c>
      <c r="BK260" s="52">
        <f t="shared" si="282"/>
        <v>1</v>
      </c>
      <c r="BL260" s="49">
        <f t="shared" si="283"/>
        <v>48</v>
      </c>
      <c r="BM260" s="52">
        <f t="shared" si="284"/>
        <v>0.92307692307692313</v>
      </c>
      <c r="BN260" s="51">
        <v>1</v>
      </c>
      <c r="BO260" s="52">
        <f t="shared" si="288"/>
        <v>4.7573739295908661E-4</v>
      </c>
      <c r="BP260" s="51">
        <v>63</v>
      </c>
      <c r="BQ260" s="52">
        <f t="shared" si="285"/>
        <v>2.9971455756422453E-2</v>
      </c>
      <c r="BR260" s="51">
        <f t="shared" si="286"/>
        <v>64</v>
      </c>
      <c r="BS260" s="52">
        <f t="shared" si="287"/>
        <v>3.0447193149381543E-2</v>
      </c>
      <c r="BT260" s="49">
        <v>0</v>
      </c>
      <c r="BU260" s="225"/>
      <c r="BV260" s="224"/>
      <c r="BW260" s="225"/>
      <c r="BX260" s="257" t="str">
        <f t="shared" si="227"/>
        <v/>
      </c>
    </row>
    <row r="261" spans="1:76" ht="13.5" thickBot="1" x14ac:dyDescent="0.25">
      <c r="A261" s="55" t="s">
        <v>441</v>
      </c>
      <c r="B261" s="55" t="s">
        <v>78</v>
      </c>
      <c r="C261" s="55" t="s">
        <v>502</v>
      </c>
      <c r="D261" s="55" t="s">
        <v>517</v>
      </c>
      <c r="E261" s="55" t="s">
        <v>518</v>
      </c>
      <c r="F261" s="55" t="s">
        <v>519</v>
      </c>
      <c r="G261" s="9" t="s">
        <v>920</v>
      </c>
      <c r="H261" s="83" t="s">
        <v>517</v>
      </c>
      <c r="I261" s="55" t="s">
        <v>517</v>
      </c>
      <c r="J261" s="55"/>
      <c r="K261" s="294" t="s">
        <v>449</v>
      </c>
      <c r="L261" s="615" t="s">
        <v>812</v>
      </c>
      <c r="M261" s="616" t="s">
        <v>813</v>
      </c>
      <c r="N261" s="615" t="s">
        <v>437</v>
      </c>
      <c r="O261" s="294"/>
      <c r="P261" s="294"/>
      <c r="Q261" s="295"/>
      <c r="R261" s="295"/>
      <c r="S261" s="295"/>
      <c r="T261" s="72" t="s">
        <v>386</v>
      </c>
      <c r="U261" s="58">
        <v>7</v>
      </c>
      <c r="V261" s="76"/>
      <c r="W261" s="59">
        <v>16</v>
      </c>
      <c r="X261" s="60">
        <f t="shared" si="263"/>
        <v>2.2857142857142856</v>
      </c>
      <c r="Y261" s="61">
        <f t="shared" si="264"/>
        <v>9724.8571428571431</v>
      </c>
      <c r="Z261" s="61">
        <f t="shared" si="289"/>
        <v>4389.1428571428569</v>
      </c>
      <c r="AA261" s="226"/>
      <c r="AB261" s="227"/>
      <c r="AC261" s="226"/>
      <c r="AD261" s="227"/>
      <c r="AE261" s="226"/>
      <c r="AF261" s="227"/>
      <c r="AG261" s="226"/>
      <c r="AH261" s="227"/>
      <c r="AI261" s="59">
        <v>3</v>
      </c>
      <c r="AJ261" s="62">
        <f>AI261/W261</f>
        <v>0.1875</v>
      </c>
      <c r="AK261" s="59">
        <v>3</v>
      </c>
      <c r="AL261" s="62">
        <f>AK261/U261</f>
        <v>0.42857142857142855</v>
      </c>
      <c r="AM261" s="56">
        <v>68074</v>
      </c>
      <c r="AN261" s="251"/>
      <c r="AO261" s="854"/>
      <c r="AP261" s="862">
        <f t="shared" si="268"/>
        <v>68074</v>
      </c>
      <c r="AQ261" s="176">
        <v>102900</v>
      </c>
      <c r="AR261" s="62">
        <f t="shared" si="269"/>
        <v>0.6615549076773567</v>
      </c>
      <c r="AS261" s="56">
        <f t="shared" si="270"/>
        <v>68074</v>
      </c>
      <c r="AT261" s="212"/>
      <c r="AU261" s="61">
        <f t="shared" si="272"/>
        <v>68074</v>
      </c>
      <c r="AV261" s="61">
        <v>30724</v>
      </c>
      <c r="AW261" s="62">
        <f t="shared" si="273"/>
        <v>0.45133237359344242</v>
      </c>
      <c r="AX261" s="251"/>
      <c r="AY261" s="227" t="str">
        <f t="shared" si="274"/>
        <v/>
      </c>
      <c r="AZ261" s="61">
        <f t="shared" si="275"/>
        <v>30724</v>
      </c>
      <c r="BA261" s="62">
        <f t="shared" si="276"/>
        <v>0.45133237359344242</v>
      </c>
      <c r="BB261" s="61">
        <v>330</v>
      </c>
      <c r="BC261" s="62">
        <f t="shared" si="277"/>
        <v>1.0740788959770863E-2</v>
      </c>
      <c r="BD261" s="226"/>
      <c r="BE261" s="227" t="str">
        <f t="shared" si="278"/>
        <v/>
      </c>
      <c r="BF261" s="59">
        <f t="shared" si="279"/>
        <v>330</v>
      </c>
      <c r="BG261" s="62">
        <f t="shared" si="280"/>
        <v>1.0740788959770863E-2</v>
      </c>
      <c r="BH261" s="61">
        <v>289</v>
      </c>
      <c r="BI261" s="62">
        <f t="shared" si="281"/>
        <v>0.87575757575757573</v>
      </c>
      <c r="BJ261" s="226"/>
      <c r="BK261" s="227" t="str">
        <f t="shared" si="282"/>
        <v/>
      </c>
      <c r="BL261" s="59">
        <f t="shared" si="283"/>
        <v>289</v>
      </c>
      <c r="BM261" s="62">
        <f t="shared" si="284"/>
        <v>0.87575757575757573</v>
      </c>
      <c r="BN261" s="61">
        <v>2982</v>
      </c>
      <c r="BO261" s="62">
        <f t="shared" si="288"/>
        <v>9.7057674781929434E-2</v>
      </c>
      <c r="BP261" s="61">
        <v>3261</v>
      </c>
      <c r="BQ261" s="62">
        <f t="shared" si="285"/>
        <v>0.10613852362973571</v>
      </c>
      <c r="BR261" s="61">
        <f t="shared" si="286"/>
        <v>6243</v>
      </c>
      <c r="BS261" s="62">
        <f t="shared" si="287"/>
        <v>0.20319619841166514</v>
      </c>
      <c r="BT261" s="59">
        <v>9</v>
      </c>
      <c r="BU261" s="62">
        <f>BT261/W261</f>
        <v>0.5625</v>
      </c>
      <c r="BV261" s="59">
        <v>4</v>
      </c>
      <c r="BW261" s="62">
        <f>BV261/U261</f>
        <v>0.5714285714285714</v>
      </c>
      <c r="BX261" s="258" t="str">
        <f t="shared" si="227"/>
        <v/>
      </c>
    </row>
    <row r="262" spans="1:76" x14ac:dyDescent="0.2">
      <c r="A262" s="592" t="s">
        <v>727</v>
      </c>
      <c r="B262" s="592" t="s">
        <v>728</v>
      </c>
      <c r="C262" s="592" t="s">
        <v>502</v>
      </c>
      <c r="D262" s="592" t="s">
        <v>507</v>
      </c>
      <c r="E262" s="592" t="s">
        <v>504</v>
      </c>
      <c r="F262" s="592" t="s">
        <v>505</v>
      </c>
      <c r="G262" s="592" t="s">
        <v>314</v>
      </c>
      <c r="H262" s="592" t="s">
        <v>1112</v>
      </c>
      <c r="I262" s="592" t="s">
        <v>934</v>
      </c>
      <c r="J262" s="592"/>
      <c r="K262" s="296"/>
      <c r="L262" s="296"/>
      <c r="M262" s="297"/>
      <c r="N262" s="296"/>
      <c r="O262" s="296"/>
      <c r="P262" s="296"/>
      <c r="Q262" s="272"/>
      <c r="R262" s="272"/>
      <c r="S262" s="272"/>
      <c r="T262" s="65" t="s">
        <v>510</v>
      </c>
      <c r="U262" s="112">
        <v>4</v>
      </c>
      <c r="V262" s="597">
        <v>3</v>
      </c>
      <c r="W262" s="597">
        <v>3</v>
      </c>
      <c r="X262" s="113">
        <f t="shared" si="263"/>
        <v>0.75</v>
      </c>
      <c r="Y262" s="44">
        <f t="shared" si="264"/>
        <v>166</v>
      </c>
      <c r="Z262" s="44" t="str">
        <f t="shared" si="289"/>
        <v/>
      </c>
      <c r="AA262" s="228"/>
      <c r="AB262" s="229"/>
      <c r="AC262" s="228"/>
      <c r="AD262" s="229"/>
      <c r="AE262" s="228"/>
      <c r="AF262" s="229"/>
      <c r="AG262" s="228"/>
      <c r="AH262" s="229"/>
      <c r="AI262" s="597">
        <v>1</v>
      </c>
      <c r="AJ262" s="115">
        <f>AI262/W262</f>
        <v>0.33333333333333331</v>
      </c>
      <c r="AK262" s="597">
        <v>1</v>
      </c>
      <c r="AL262" s="115">
        <f>AK262/U262</f>
        <v>0.25</v>
      </c>
      <c r="AM262" s="117">
        <v>663</v>
      </c>
      <c r="AN262" s="114">
        <v>1</v>
      </c>
      <c r="AO262" s="37">
        <f t="shared" ref="AO262:AO284" si="290">AN262/AP262</f>
        <v>1.5060240963855422E-3</v>
      </c>
      <c r="AP262" s="35">
        <f t="shared" si="268"/>
        <v>664</v>
      </c>
      <c r="AQ262" s="172">
        <v>920</v>
      </c>
      <c r="AR262" s="331">
        <f t="shared" si="269"/>
        <v>0.72173913043478266</v>
      </c>
      <c r="AS262" s="213" t="str">
        <f t="shared" si="270"/>
        <v/>
      </c>
      <c r="AT262" s="218"/>
      <c r="AU262" s="218"/>
      <c r="AV262" s="218"/>
      <c r="AW262" s="218"/>
      <c r="AX262" s="218"/>
      <c r="AY262" s="218"/>
      <c r="AZ262" s="218"/>
      <c r="BA262" s="218"/>
      <c r="BB262" s="218"/>
      <c r="BC262" s="218"/>
      <c r="BD262" s="218"/>
      <c r="BE262" s="218"/>
      <c r="BF262" s="218"/>
      <c r="BG262" s="218"/>
      <c r="BH262" s="218"/>
      <c r="BI262" s="218"/>
      <c r="BJ262" s="218"/>
      <c r="BK262" s="218"/>
      <c r="BL262" s="218"/>
      <c r="BM262" s="218"/>
      <c r="BN262" s="218"/>
      <c r="BO262" s="223" t="str">
        <f t="shared" si="288"/>
        <v/>
      </c>
      <c r="BP262" s="33"/>
      <c r="BQ262" s="33"/>
      <c r="BR262" s="33"/>
      <c r="BS262" s="229" t="str">
        <f t="shared" si="287"/>
        <v/>
      </c>
      <c r="BT262" s="597">
        <v>1</v>
      </c>
      <c r="BU262" s="115">
        <f>BT262/W262</f>
        <v>0.33333333333333331</v>
      </c>
      <c r="BV262" s="597">
        <v>1</v>
      </c>
      <c r="BW262" s="115">
        <f>BV262/U262</f>
        <v>0.25</v>
      </c>
      <c r="BX262" s="119">
        <f t="shared" si="227"/>
        <v>1</v>
      </c>
    </row>
    <row r="263" spans="1:76" x14ac:dyDescent="0.2">
      <c r="A263" s="591" t="s">
        <v>727</v>
      </c>
      <c r="B263" s="591" t="s">
        <v>729</v>
      </c>
      <c r="C263" s="591" t="s">
        <v>502</v>
      </c>
      <c r="D263" s="591" t="s">
        <v>507</v>
      </c>
      <c r="E263" s="591" t="s">
        <v>504</v>
      </c>
      <c r="F263" s="591" t="s">
        <v>505</v>
      </c>
      <c r="G263" s="592" t="s">
        <v>314</v>
      </c>
      <c r="H263" s="592" t="s">
        <v>1112</v>
      </c>
      <c r="I263" s="591" t="s">
        <v>934</v>
      </c>
      <c r="J263" s="591"/>
      <c r="K263" s="614"/>
      <c r="L263" s="614"/>
      <c r="M263" s="289"/>
      <c r="N263" s="614"/>
      <c r="O263" s="614"/>
      <c r="P263" s="614"/>
      <c r="Q263" s="612"/>
      <c r="R263" s="612"/>
      <c r="S263" s="612"/>
      <c r="T263" s="65" t="s">
        <v>510</v>
      </c>
      <c r="U263" s="121">
        <v>4</v>
      </c>
      <c r="V263" s="600">
        <v>4</v>
      </c>
      <c r="W263" s="600">
        <v>4</v>
      </c>
      <c r="X263" s="123">
        <f t="shared" si="263"/>
        <v>1</v>
      </c>
      <c r="Y263" s="35">
        <f t="shared" si="264"/>
        <v>62.5</v>
      </c>
      <c r="Z263" s="35" t="str">
        <f t="shared" si="289"/>
        <v/>
      </c>
      <c r="AA263" s="222"/>
      <c r="AB263" s="223"/>
      <c r="AC263" s="222"/>
      <c r="AD263" s="223"/>
      <c r="AE263" s="222"/>
      <c r="AF263" s="223"/>
      <c r="AG263" s="222"/>
      <c r="AH263" s="223"/>
      <c r="AI263" s="600">
        <v>3</v>
      </c>
      <c r="AJ263" s="598">
        <f>AI263/W263</f>
        <v>0.75</v>
      </c>
      <c r="AK263" s="600">
        <v>2</v>
      </c>
      <c r="AL263" s="598">
        <f>AK263/U263</f>
        <v>0.5</v>
      </c>
      <c r="AM263" s="599">
        <v>213</v>
      </c>
      <c r="AN263" s="601">
        <v>37</v>
      </c>
      <c r="AO263" s="37">
        <f t="shared" si="290"/>
        <v>0.14799999999999999</v>
      </c>
      <c r="AP263" s="35">
        <f t="shared" si="268"/>
        <v>250</v>
      </c>
      <c r="AQ263" s="168">
        <v>320</v>
      </c>
      <c r="AR263" s="331">
        <f t="shared" si="269"/>
        <v>0.78125</v>
      </c>
      <c r="AS263" s="878" t="str">
        <f t="shared" si="270"/>
        <v/>
      </c>
      <c r="AT263" s="218"/>
      <c r="AU263" s="218"/>
      <c r="AV263" s="218"/>
      <c r="AW263" s="218"/>
      <c r="AX263" s="218"/>
      <c r="AY263" s="218"/>
      <c r="AZ263" s="218"/>
      <c r="BA263" s="218"/>
      <c r="BB263" s="218"/>
      <c r="BC263" s="218"/>
      <c r="BD263" s="218"/>
      <c r="BE263" s="218"/>
      <c r="BF263" s="218"/>
      <c r="BG263" s="218"/>
      <c r="BH263" s="218"/>
      <c r="BI263" s="218"/>
      <c r="BJ263" s="218"/>
      <c r="BK263" s="218"/>
      <c r="BL263" s="218"/>
      <c r="BM263" s="218"/>
      <c r="BN263" s="218"/>
      <c r="BO263" s="223" t="str">
        <f t="shared" si="288"/>
        <v/>
      </c>
      <c r="BP263" s="33"/>
      <c r="BQ263" s="33"/>
      <c r="BR263" s="33"/>
      <c r="BS263" s="223" t="str">
        <f t="shared" si="287"/>
        <v/>
      </c>
      <c r="BT263" s="600">
        <v>1</v>
      </c>
      <c r="BU263" s="598">
        <f>BT263/W263</f>
        <v>0.25</v>
      </c>
      <c r="BV263" s="600">
        <v>1</v>
      </c>
      <c r="BW263" s="598">
        <f>BV263/U263</f>
        <v>0.25</v>
      </c>
      <c r="BX263" s="244"/>
    </row>
    <row r="264" spans="1:76" x14ac:dyDescent="0.2">
      <c r="A264" s="591" t="s">
        <v>727</v>
      </c>
      <c r="B264" s="591" t="s">
        <v>730</v>
      </c>
      <c r="C264" s="591" t="s">
        <v>502</v>
      </c>
      <c r="D264" s="591" t="s">
        <v>507</v>
      </c>
      <c r="E264" s="591" t="s">
        <v>504</v>
      </c>
      <c r="F264" s="591" t="s">
        <v>505</v>
      </c>
      <c r="G264" s="592" t="s">
        <v>314</v>
      </c>
      <c r="H264" s="592" t="s">
        <v>1112</v>
      </c>
      <c r="I264" s="591" t="s">
        <v>934</v>
      </c>
      <c r="J264" s="591"/>
      <c r="K264" s="614"/>
      <c r="L264" s="614"/>
      <c r="M264" s="289"/>
      <c r="N264" s="614"/>
      <c r="O264" s="614"/>
      <c r="P264" s="614"/>
      <c r="Q264" s="612"/>
      <c r="R264" s="612"/>
      <c r="S264" s="612"/>
      <c r="T264" s="11" t="s">
        <v>386</v>
      </c>
      <c r="U264" s="121">
        <v>4</v>
      </c>
      <c r="V264" s="76"/>
      <c r="W264" s="597">
        <v>5</v>
      </c>
      <c r="X264" s="113">
        <f t="shared" si="263"/>
        <v>1.25</v>
      </c>
      <c r="Y264" s="35">
        <f t="shared" si="264"/>
        <v>248.25</v>
      </c>
      <c r="Z264" s="35">
        <f t="shared" si="289"/>
        <v>156.75</v>
      </c>
      <c r="AA264" s="228"/>
      <c r="AB264" s="229"/>
      <c r="AC264" s="228"/>
      <c r="AD264" s="229"/>
      <c r="AE264" s="228"/>
      <c r="AF264" s="229"/>
      <c r="AG264" s="228"/>
      <c r="AH264" s="229"/>
      <c r="AI264" s="597">
        <v>2</v>
      </c>
      <c r="AJ264" s="115">
        <f>AI264/W264</f>
        <v>0.4</v>
      </c>
      <c r="AK264" s="597">
        <v>2</v>
      </c>
      <c r="AL264" s="115">
        <f>AK264/U264</f>
        <v>0.5</v>
      </c>
      <c r="AM264" s="117">
        <v>930</v>
      </c>
      <c r="AN264" s="114">
        <v>63</v>
      </c>
      <c r="AO264" s="37">
        <f t="shared" si="290"/>
        <v>6.3444108761329304E-2</v>
      </c>
      <c r="AP264" s="35">
        <f t="shared" si="268"/>
        <v>993</v>
      </c>
      <c r="AQ264" s="168">
        <v>1210</v>
      </c>
      <c r="AR264" s="36">
        <f t="shared" si="269"/>
        <v>0.82066115702479336</v>
      </c>
      <c r="AS264" s="31">
        <f t="shared" si="270"/>
        <v>930</v>
      </c>
      <c r="AT264" s="31">
        <f>IF(V264=0,AN264,"")</f>
        <v>63</v>
      </c>
      <c r="AU264" s="35">
        <f t="shared" ref="AU264:AU301" si="291">IF(AS264="","",IF(AS264=0,"",AS264+AT264))</f>
        <v>993</v>
      </c>
      <c r="AV264" s="330">
        <v>570</v>
      </c>
      <c r="AW264" s="36">
        <f t="shared" ref="AW264:AW292" si="292">IF(AS264="","",AV264/AS264)</f>
        <v>0.61290322580645162</v>
      </c>
      <c r="AX264" s="330">
        <v>57</v>
      </c>
      <c r="AY264" s="36">
        <f t="shared" ref="AY264:AY292" si="293">IF(AT264="","",IF(AT264=0,"",AX264/AT264))</f>
        <v>0.90476190476190477</v>
      </c>
      <c r="AZ264" s="44">
        <f t="shared" ref="AZ264:AZ327" si="294">IF(AV264&gt;0,AV264+AX264,"")</f>
        <v>627</v>
      </c>
      <c r="BA264" s="45">
        <f t="shared" ref="BA264:BA327" si="295">IF(AZ264="","",AZ264/AU264)</f>
        <v>0.63141993957703924</v>
      </c>
      <c r="BB264" s="330">
        <v>5</v>
      </c>
      <c r="BC264" s="45">
        <f t="shared" ref="BC264:BC272" si="296">IF(BB264="","",BB264/AV264)</f>
        <v>8.771929824561403E-3</v>
      </c>
      <c r="BD264" s="330">
        <v>8</v>
      </c>
      <c r="BE264" s="45">
        <f>IF(BD264="","",BD264/AX264)</f>
        <v>0.14035087719298245</v>
      </c>
      <c r="BF264" s="42">
        <f t="shared" ref="BF264:BF272" si="297">IF(BB264="","",BB264+BD264)</f>
        <v>13</v>
      </c>
      <c r="BG264" s="45">
        <f t="shared" ref="BG264:BG272" si="298">IF(AZ264="","",BF264/AZ264)</f>
        <v>2.0733652312599681E-2</v>
      </c>
      <c r="BH264" s="330">
        <v>4</v>
      </c>
      <c r="BI264" s="45">
        <f t="shared" ref="BI264:BI274" si="299">IF(BB264="","",IF(BB264=0,"",BH264/BB264))</f>
        <v>0.8</v>
      </c>
      <c r="BJ264" s="330">
        <v>8</v>
      </c>
      <c r="BK264" s="45">
        <f t="shared" ref="BK264:BK275" si="300">IF(BD264="","",IF(BD264=0,"",BJ264/BD264))</f>
        <v>1</v>
      </c>
      <c r="BL264" s="42">
        <f t="shared" ref="BL264:BL282" si="301">IF(BH264="","",BH264+BJ264)</f>
        <v>12</v>
      </c>
      <c r="BM264" s="45">
        <f t="shared" ref="BM264:BM282" si="302">IF(BF264="","",IF(BF264=0,"",BL264/BF264))</f>
        <v>0.92307692307692313</v>
      </c>
      <c r="BN264" s="218"/>
      <c r="BO264" s="223"/>
      <c r="BP264" s="601">
        <v>30</v>
      </c>
      <c r="BQ264" s="598">
        <f t="shared" ref="BQ264:BQ282" si="303">IF(AZ264="","",BP264/AZ264)</f>
        <v>4.784688995215311E-2</v>
      </c>
      <c r="BR264" s="601">
        <f t="shared" ref="BR264:BR282" si="304">IF(BN264="",IF(BP264="","",BP264),IF(BP264="",BN264,BN264+BP264))</f>
        <v>30</v>
      </c>
      <c r="BS264" s="332">
        <f t="shared" si="287"/>
        <v>4.784688995215311E-2</v>
      </c>
      <c r="BT264" s="600">
        <v>1</v>
      </c>
      <c r="BU264" s="598">
        <f>BT264/W264</f>
        <v>0.2</v>
      </c>
      <c r="BV264" s="600">
        <v>1</v>
      </c>
      <c r="BW264" s="598">
        <f>BV264/U264</f>
        <v>0.25</v>
      </c>
      <c r="BX264" s="244" t="str">
        <f t="shared" ref="BX264:BX281" si="305">IF(V264&gt;0,IF(V264&lt;U264,U264-V264,""),"")</f>
        <v/>
      </c>
    </row>
    <row r="265" spans="1:76" x14ac:dyDescent="0.2">
      <c r="A265" s="591" t="s">
        <v>727</v>
      </c>
      <c r="B265" s="591" t="s">
        <v>731</v>
      </c>
      <c r="C265" s="591" t="s">
        <v>732</v>
      </c>
      <c r="D265" s="336" t="s">
        <v>515</v>
      </c>
      <c r="E265" s="591" t="s">
        <v>504</v>
      </c>
      <c r="F265" s="591" t="s">
        <v>505</v>
      </c>
      <c r="G265" s="592" t="s">
        <v>314</v>
      </c>
      <c r="H265" s="592" t="s">
        <v>1112</v>
      </c>
      <c r="I265" s="591" t="s">
        <v>934</v>
      </c>
      <c r="J265" s="591"/>
      <c r="K265" s="614"/>
      <c r="L265" s="614"/>
      <c r="M265" s="289"/>
      <c r="N265" s="614"/>
      <c r="O265" s="614"/>
      <c r="P265" s="614"/>
      <c r="Q265" s="612"/>
      <c r="R265" s="612"/>
      <c r="S265" s="612"/>
      <c r="T265" s="3" t="s">
        <v>386</v>
      </c>
      <c r="U265" s="121">
        <v>3</v>
      </c>
      <c r="V265" s="333"/>
      <c r="W265" s="600">
        <v>4</v>
      </c>
      <c r="X265" s="123">
        <f t="shared" si="263"/>
        <v>1.3333333333333333</v>
      </c>
      <c r="Y265" s="601">
        <f t="shared" si="264"/>
        <v>509</v>
      </c>
      <c r="Z265" s="601">
        <f t="shared" si="289"/>
        <v>333.33333333333331</v>
      </c>
      <c r="AA265" s="619">
        <v>2</v>
      </c>
      <c r="AB265" s="598">
        <f t="shared" ref="AB265:AB284" si="306">AA265/W265</f>
        <v>0.5</v>
      </c>
      <c r="AC265" s="334"/>
      <c r="AD265" s="838"/>
      <c r="AE265" s="619">
        <v>2</v>
      </c>
      <c r="AF265" s="598">
        <f>AE265/U265</f>
        <v>0.66666666666666663</v>
      </c>
      <c r="AG265" s="600">
        <v>2</v>
      </c>
      <c r="AH265" s="162"/>
      <c r="AI265" s="334"/>
      <c r="AJ265" s="162"/>
      <c r="AK265" s="334"/>
      <c r="AL265" s="162"/>
      <c r="AM265" s="599">
        <v>1520</v>
      </c>
      <c r="AN265" s="601">
        <v>7</v>
      </c>
      <c r="AO265" s="783">
        <f t="shared" si="290"/>
        <v>4.5841519318926003E-3</v>
      </c>
      <c r="AP265" s="114">
        <f t="shared" si="268"/>
        <v>1527</v>
      </c>
      <c r="AQ265" s="173">
        <v>2127</v>
      </c>
      <c r="AR265" s="36">
        <f t="shared" si="269"/>
        <v>0.71791255289139633</v>
      </c>
      <c r="AS265" s="117">
        <v>1520</v>
      </c>
      <c r="AT265" s="601">
        <v>7</v>
      </c>
      <c r="AU265" s="35">
        <f t="shared" si="291"/>
        <v>1527</v>
      </c>
      <c r="AV265" s="330">
        <v>994</v>
      </c>
      <c r="AW265" s="36">
        <f t="shared" si="292"/>
        <v>0.65394736842105261</v>
      </c>
      <c r="AX265" s="330">
        <v>6</v>
      </c>
      <c r="AY265" s="36">
        <f t="shared" si="293"/>
        <v>0.8571428571428571</v>
      </c>
      <c r="AZ265" s="44">
        <f t="shared" si="294"/>
        <v>1000</v>
      </c>
      <c r="BA265" s="45">
        <f t="shared" si="295"/>
        <v>0.65487884741322855</v>
      </c>
      <c r="BB265" s="330">
        <v>8</v>
      </c>
      <c r="BC265" s="45">
        <f t="shared" si="296"/>
        <v>8.0482897384305842E-3</v>
      </c>
      <c r="BD265" s="330">
        <v>2</v>
      </c>
      <c r="BE265" s="45">
        <f>IF(BD265="","",BD265/AX265)</f>
        <v>0.33333333333333331</v>
      </c>
      <c r="BF265" s="42">
        <f t="shared" si="297"/>
        <v>10</v>
      </c>
      <c r="BG265" s="45">
        <f t="shared" si="298"/>
        <v>0.01</v>
      </c>
      <c r="BH265" s="330">
        <v>6</v>
      </c>
      <c r="BI265" s="45">
        <f t="shared" si="299"/>
        <v>0.75</v>
      </c>
      <c r="BJ265" s="330">
        <v>2</v>
      </c>
      <c r="BK265" s="36">
        <f t="shared" si="300"/>
        <v>1</v>
      </c>
      <c r="BL265" s="42">
        <f t="shared" si="301"/>
        <v>8</v>
      </c>
      <c r="BM265" s="45">
        <f t="shared" si="302"/>
        <v>0.8</v>
      </c>
      <c r="BN265" s="335">
        <v>0</v>
      </c>
      <c r="BO265" s="162"/>
      <c r="BP265" s="601">
        <v>29</v>
      </c>
      <c r="BQ265" s="598">
        <f t="shared" si="303"/>
        <v>2.9000000000000001E-2</v>
      </c>
      <c r="BR265" s="601">
        <f t="shared" si="304"/>
        <v>29</v>
      </c>
      <c r="BS265" s="598">
        <f t="shared" si="287"/>
        <v>2.9000000000000001E-2</v>
      </c>
      <c r="BT265" s="334">
        <v>0</v>
      </c>
      <c r="BU265" s="162"/>
      <c r="BV265" s="334"/>
      <c r="BW265" s="598"/>
      <c r="BX265" s="603" t="str">
        <f t="shared" si="305"/>
        <v/>
      </c>
    </row>
    <row r="266" spans="1:76" x14ac:dyDescent="0.2">
      <c r="A266" s="591" t="s">
        <v>727</v>
      </c>
      <c r="B266" s="591" t="s">
        <v>731</v>
      </c>
      <c r="C266" s="591" t="s">
        <v>733</v>
      </c>
      <c r="D266" s="77" t="s">
        <v>515</v>
      </c>
      <c r="E266" s="591" t="s">
        <v>504</v>
      </c>
      <c r="F266" s="591" t="s">
        <v>505</v>
      </c>
      <c r="G266" s="592" t="s">
        <v>314</v>
      </c>
      <c r="H266" s="592" t="s">
        <v>1112</v>
      </c>
      <c r="I266" s="591" t="s">
        <v>934</v>
      </c>
      <c r="J266" s="591"/>
      <c r="K266" s="614" t="s">
        <v>436</v>
      </c>
      <c r="L266" s="614" t="s">
        <v>438</v>
      </c>
      <c r="M266" s="289" t="s">
        <v>457</v>
      </c>
      <c r="N266" s="614" t="s">
        <v>451</v>
      </c>
      <c r="O266" s="614" t="s">
        <v>438</v>
      </c>
      <c r="P266" s="614" t="s">
        <v>438</v>
      </c>
      <c r="Q266" s="612">
        <v>2982</v>
      </c>
      <c r="R266" s="612">
        <v>23</v>
      </c>
      <c r="S266" s="612">
        <v>1</v>
      </c>
      <c r="T266" s="3" t="s">
        <v>386</v>
      </c>
      <c r="U266" s="121">
        <v>3</v>
      </c>
      <c r="V266" s="76"/>
      <c r="W266" s="600">
        <v>4</v>
      </c>
      <c r="X266" s="123">
        <f t="shared" si="263"/>
        <v>1.3333333333333333</v>
      </c>
      <c r="Y266" s="35">
        <f t="shared" si="264"/>
        <v>485</v>
      </c>
      <c r="Z266" s="35">
        <f t="shared" si="289"/>
        <v>300.33333333333331</v>
      </c>
      <c r="AA266" s="619">
        <v>1</v>
      </c>
      <c r="AB266" s="598">
        <f t="shared" si="306"/>
        <v>0.25</v>
      </c>
      <c r="AC266" s="600"/>
      <c r="AD266" s="598"/>
      <c r="AE266" s="619"/>
      <c r="AF266" s="598"/>
      <c r="AG266" s="600"/>
      <c r="AH266" s="223"/>
      <c r="AI266" s="600">
        <v>1</v>
      </c>
      <c r="AJ266" s="598">
        <f>AI266/W266</f>
        <v>0.25</v>
      </c>
      <c r="AK266" s="600"/>
      <c r="AL266" s="598"/>
      <c r="AM266" s="599">
        <v>1351</v>
      </c>
      <c r="AN266" s="601">
        <v>104</v>
      </c>
      <c r="AO266" s="331">
        <f t="shared" si="290"/>
        <v>7.1477663230240546E-2</v>
      </c>
      <c r="AP266" s="601">
        <f t="shared" si="268"/>
        <v>1455</v>
      </c>
      <c r="AQ266" s="165">
        <v>2031</v>
      </c>
      <c r="AR266" s="331">
        <f t="shared" si="269"/>
        <v>0.71639586410635159</v>
      </c>
      <c r="AS266" s="600">
        <v>1351</v>
      </c>
      <c r="AT266" s="330">
        <v>104</v>
      </c>
      <c r="AU266" s="35">
        <f t="shared" si="291"/>
        <v>1455</v>
      </c>
      <c r="AV266" s="330">
        <v>806</v>
      </c>
      <c r="AW266" s="36">
        <f t="shared" si="292"/>
        <v>0.59659511472982973</v>
      </c>
      <c r="AX266" s="330">
        <v>95</v>
      </c>
      <c r="AY266" s="36">
        <f t="shared" si="293"/>
        <v>0.91346153846153844</v>
      </c>
      <c r="AZ266" s="44">
        <f t="shared" si="294"/>
        <v>901</v>
      </c>
      <c r="BA266" s="45">
        <f t="shared" si="295"/>
        <v>0.61924398625429555</v>
      </c>
      <c r="BB266" s="330">
        <v>5</v>
      </c>
      <c r="BC266" s="115">
        <f t="shared" si="296"/>
        <v>6.2034739454094297E-3</v>
      </c>
      <c r="BD266" s="330">
        <v>12</v>
      </c>
      <c r="BE266" s="45">
        <f>IF(BD266="","",BD266/AX266)</f>
        <v>0.12631578947368421</v>
      </c>
      <c r="BF266" s="42">
        <f t="shared" si="297"/>
        <v>17</v>
      </c>
      <c r="BG266" s="45">
        <f t="shared" si="298"/>
        <v>1.8867924528301886E-2</v>
      </c>
      <c r="BH266" s="330">
        <v>4</v>
      </c>
      <c r="BI266" s="115">
        <f t="shared" si="299"/>
        <v>0.8</v>
      </c>
      <c r="BJ266" s="330">
        <v>11</v>
      </c>
      <c r="BK266" s="36">
        <f t="shared" si="300"/>
        <v>0.91666666666666663</v>
      </c>
      <c r="BL266" s="42">
        <f t="shared" si="301"/>
        <v>15</v>
      </c>
      <c r="BM266" s="45">
        <f t="shared" si="302"/>
        <v>0.88235294117647056</v>
      </c>
      <c r="BN266" s="218">
        <v>0</v>
      </c>
      <c r="BO266" s="223"/>
      <c r="BP266" s="601">
        <v>16</v>
      </c>
      <c r="BQ266" s="223">
        <f t="shared" si="303"/>
        <v>1.7758046614872364E-2</v>
      </c>
      <c r="BR266" s="601">
        <f t="shared" si="304"/>
        <v>16</v>
      </c>
      <c r="BS266" s="223">
        <f t="shared" si="287"/>
        <v>1.7758046614872364E-2</v>
      </c>
      <c r="BT266" s="600">
        <v>1</v>
      </c>
      <c r="BU266" s="598">
        <f t="shared" ref="BU266:BU274" si="307">BT266/W266</f>
        <v>0.25</v>
      </c>
      <c r="BV266" s="222"/>
      <c r="BW266" s="223"/>
      <c r="BX266" s="244" t="str">
        <f t="shared" si="305"/>
        <v/>
      </c>
    </row>
    <row r="267" spans="1:76" s="469" customFormat="1" ht="13.5" thickBot="1" x14ac:dyDescent="0.25">
      <c r="A267" s="593" t="s">
        <v>727</v>
      </c>
      <c r="B267" s="593" t="s">
        <v>731</v>
      </c>
      <c r="C267" s="593" t="s">
        <v>502</v>
      </c>
      <c r="D267" s="593" t="s">
        <v>509</v>
      </c>
      <c r="E267" s="593" t="s">
        <v>504</v>
      </c>
      <c r="F267" s="593" t="s">
        <v>505</v>
      </c>
      <c r="G267" s="620" t="s">
        <v>314</v>
      </c>
      <c r="H267" s="620" t="s">
        <v>1112</v>
      </c>
      <c r="I267" s="593" t="s">
        <v>934</v>
      </c>
      <c r="J267" s="593"/>
      <c r="K267" s="617"/>
      <c r="L267" s="615"/>
      <c r="M267" s="616"/>
      <c r="N267" s="615"/>
      <c r="O267" s="615"/>
      <c r="P267" s="615"/>
      <c r="Q267" s="772"/>
      <c r="R267" s="772"/>
      <c r="S267" s="772"/>
      <c r="T267" s="6" t="s">
        <v>386</v>
      </c>
      <c r="U267" s="825">
        <v>1</v>
      </c>
      <c r="V267" s="345"/>
      <c r="W267" s="605">
        <v>2</v>
      </c>
      <c r="X267" s="606">
        <f t="shared" si="263"/>
        <v>2</v>
      </c>
      <c r="Y267" s="51">
        <f t="shared" si="264"/>
        <v>2982</v>
      </c>
      <c r="Z267" s="51">
        <f t="shared" si="289"/>
        <v>1901</v>
      </c>
      <c r="AA267" s="353">
        <v>1</v>
      </c>
      <c r="AB267" s="608">
        <f t="shared" si="306"/>
        <v>0.5</v>
      </c>
      <c r="AC267" s="224"/>
      <c r="AD267" s="608" t="s">
        <v>434</v>
      </c>
      <c r="AE267" s="605">
        <v>1</v>
      </c>
      <c r="AF267" s="608">
        <f t="shared" ref="AF267:AF274" si="308">AE267/U267</f>
        <v>1</v>
      </c>
      <c r="AG267" s="605">
        <v>1</v>
      </c>
      <c r="AH267" s="225"/>
      <c r="AI267" s="224"/>
      <c r="AJ267" s="236"/>
      <c r="AK267" s="224"/>
      <c r="AL267" s="236"/>
      <c r="AM267" s="596">
        <v>2871</v>
      </c>
      <c r="AN267" s="607">
        <v>111</v>
      </c>
      <c r="AO267" s="860">
        <f t="shared" si="290"/>
        <v>3.722334004024145E-2</v>
      </c>
      <c r="AP267" s="607">
        <f t="shared" si="268"/>
        <v>2982</v>
      </c>
      <c r="AQ267" s="781">
        <v>4158</v>
      </c>
      <c r="AR267" s="52">
        <f t="shared" si="269"/>
        <v>0.71717171717171713</v>
      </c>
      <c r="AS267" s="605">
        <f t="shared" ref="AS267:AS301" si="309">IF(V267=0,AM267,"")</f>
        <v>2871</v>
      </c>
      <c r="AT267" s="47">
        <f t="shared" ref="AT267:AT284" si="310">IF(V267=0,AN267,"")</f>
        <v>111</v>
      </c>
      <c r="AU267" s="51">
        <f t="shared" si="291"/>
        <v>2982</v>
      </c>
      <c r="AV267" s="354">
        <v>1800</v>
      </c>
      <c r="AW267" s="52">
        <f t="shared" si="292"/>
        <v>0.62695924764890287</v>
      </c>
      <c r="AX267" s="354">
        <v>101</v>
      </c>
      <c r="AY267" s="52">
        <f t="shared" si="293"/>
        <v>0.90990990990990994</v>
      </c>
      <c r="AZ267" s="88">
        <f t="shared" si="294"/>
        <v>1901</v>
      </c>
      <c r="BA267" s="89">
        <f t="shared" si="295"/>
        <v>0.63749161636485585</v>
      </c>
      <c r="BB267" s="354">
        <v>11</v>
      </c>
      <c r="BC267" s="89">
        <f t="shared" si="296"/>
        <v>6.1111111111111114E-3</v>
      </c>
      <c r="BD267" s="354">
        <v>14</v>
      </c>
      <c r="BE267" s="89">
        <f>IF(BD267="","",BD267/AX267)</f>
        <v>0.13861386138613863</v>
      </c>
      <c r="BF267" s="86">
        <f t="shared" si="297"/>
        <v>25</v>
      </c>
      <c r="BG267" s="89">
        <f t="shared" si="298"/>
        <v>1.3150973172014729E-2</v>
      </c>
      <c r="BH267" s="354">
        <v>8</v>
      </c>
      <c r="BI267" s="89">
        <f t="shared" si="299"/>
        <v>0.72727272727272729</v>
      </c>
      <c r="BJ267" s="354">
        <v>13</v>
      </c>
      <c r="BK267" s="52">
        <f t="shared" si="300"/>
        <v>0.9285714285714286</v>
      </c>
      <c r="BL267" s="86">
        <f t="shared" si="301"/>
        <v>21</v>
      </c>
      <c r="BM267" s="89">
        <f t="shared" si="302"/>
        <v>0.84</v>
      </c>
      <c r="BN267" s="607">
        <v>1</v>
      </c>
      <c r="BO267" s="608">
        <f t="shared" ref="BO267:BO274" si="311">IF(AZ267="","",BN267/AZ267)</f>
        <v>5.2603892688058915E-4</v>
      </c>
      <c r="BP267" s="607">
        <v>21</v>
      </c>
      <c r="BQ267" s="608">
        <f t="shared" si="303"/>
        <v>1.1046817464492372E-2</v>
      </c>
      <c r="BR267" s="607">
        <f t="shared" si="304"/>
        <v>22</v>
      </c>
      <c r="BS267" s="608">
        <f t="shared" si="287"/>
        <v>1.1572856391372961E-2</v>
      </c>
      <c r="BT267" s="605">
        <v>1</v>
      </c>
      <c r="BU267" s="608">
        <f t="shared" si="307"/>
        <v>0.5</v>
      </c>
      <c r="BV267" s="605">
        <v>1</v>
      </c>
      <c r="BW267" s="608">
        <f t="shared" ref="BW267:BW272" si="312">BV267/U267</f>
        <v>1</v>
      </c>
      <c r="BX267" s="257" t="str">
        <f t="shared" si="305"/>
        <v/>
      </c>
    </row>
    <row r="268" spans="1:76" x14ac:dyDescent="0.2">
      <c r="A268" s="12" t="s">
        <v>734</v>
      </c>
      <c r="B268" s="12" t="s">
        <v>735</v>
      </c>
      <c r="C268" s="12" t="s">
        <v>736</v>
      </c>
      <c r="D268" s="148" t="s">
        <v>515</v>
      </c>
      <c r="E268" s="12" t="s">
        <v>504</v>
      </c>
      <c r="F268" s="12" t="s">
        <v>519</v>
      </c>
      <c r="G268" s="12" t="s">
        <v>924</v>
      </c>
      <c r="H268" s="12" t="s">
        <v>1109</v>
      </c>
      <c r="I268" s="12" t="s">
        <v>934</v>
      </c>
      <c r="J268" s="12"/>
      <c r="K268" s="296"/>
      <c r="L268" s="750"/>
      <c r="M268" s="762"/>
      <c r="N268" s="296"/>
      <c r="O268" s="296"/>
      <c r="P268" s="296"/>
      <c r="Q268" s="272"/>
      <c r="R268" s="272"/>
      <c r="S268" s="272"/>
      <c r="T268" s="13" t="s">
        <v>386</v>
      </c>
      <c r="U268" s="41">
        <v>5</v>
      </c>
      <c r="V268" s="150"/>
      <c r="W268" s="42">
        <v>8</v>
      </c>
      <c r="X268" s="43">
        <f t="shared" si="263"/>
        <v>1.6</v>
      </c>
      <c r="Y268" s="44">
        <f t="shared" si="264"/>
        <v>2043</v>
      </c>
      <c r="Z268" s="44">
        <f t="shared" si="289"/>
        <v>819.8</v>
      </c>
      <c r="AA268" s="42">
        <v>2</v>
      </c>
      <c r="AB268" s="45">
        <f t="shared" si="306"/>
        <v>0.25</v>
      </c>
      <c r="AC268" s="228"/>
      <c r="AD268" s="229"/>
      <c r="AE268" s="42">
        <v>2</v>
      </c>
      <c r="AF268" s="45">
        <f t="shared" si="308"/>
        <v>0.4</v>
      </c>
      <c r="AG268" s="42">
        <f>AE268</f>
        <v>2</v>
      </c>
      <c r="AH268" s="229"/>
      <c r="AI268" s="229"/>
      <c r="AJ268" s="229"/>
      <c r="AK268" s="229"/>
      <c r="AL268" s="229"/>
      <c r="AM268" s="40">
        <v>10211</v>
      </c>
      <c r="AN268" s="44">
        <v>4</v>
      </c>
      <c r="AO268" s="63">
        <f t="shared" si="290"/>
        <v>3.9158100832109642E-4</v>
      </c>
      <c r="AP268" s="44">
        <f t="shared" si="268"/>
        <v>10215</v>
      </c>
      <c r="AQ268" s="776">
        <v>14376</v>
      </c>
      <c r="AR268" s="45">
        <f t="shared" si="269"/>
        <v>0.710559265442404</v>
      </c>
      <c r="AS268" s="40">
        <f t="shared" si="309"/>
        <v>10211</v>
      </c>
      <c r="AT268" s="40">
        <f t="shared" si="310"/>
        <v>4</v>
      </c>
      <c r="AU268" s="44">
        <f t="shared" si="291"/>
        <v>10215</v>
      </c>
      <c r="AV268" s="44">
        <v>4096</v>
      </c>
      <c r="AW268" s="45">
        <f t="shared" si="292"/>
        <v>0.40113602977181473</v>
      </c>
      <c r="AX268" s="44">
        <v>3</v>
      </c>
      <c r="AY268" s="45">
        <f t="shared" si="293"/>
        <v>0.75</v>
      </c>
      <c r="AZ268" s="44">
        <f t="shared" si="294"/>
        <v>4099</v>
      </c>
      <c r="BA268" s="45">
        <f t="shared" si="295"/>
        <v>0.40127263827704357</v>
      </c>
      <c r="BB268" s="44">
        <v>38</v>
      </c>
      <c r="BC268" s="45">
        <f t="shared" si="296"/>
        <v>9.27734375E-3</v>
      </c>
      <c r="BD268" s="220"/>
      <c r="BE268" s="220"/>
      <c r="BF268" s="42">
        <f t="shared" si="297"/>
        <v>38</v>
      </c>
      <c r="BG268" s="45">
        <f t="shared" si="298"/>
        <v>9.2705537936081973E-3</v>
      </c>
      <c r="BH268" s="44">
        <v>30</v>
      </c>
      <c r="BI268" s="45">
        <f t="shared" si="299"/>
        <v>0.78947368421052633</v>
      </c>
      <c r="BJ268" s="220"/>
      <c r="BK268" s="229" t="str">
        <f t="shared" si="300"/>
        <v/>
      </c>
      <c r="BL268" s="42">
        <f t="shared" si="301"/>
        <v>30</v>
      </c>
      <c r="BM268" s="45">
        <f t="shared" si="302"/>
        <v>0.78947368421052633</v>
      </c>
      <c r="BN268" s="44">
        <v>6</v>
      </c>
      <c r="BO268" s="45">
        <f t="shared" si="311"/>
        <v>1.463771651622347E-3</v>
      </c>
      <c r="BP268" s="44">
        <v>26</v>
      </c>
      <c r="BQ268" s="45">
        <f t="shared" si="303"/>
        <v>6.3430104903635029E-3</v>
      </c>
      <c r="BR268" s="44">
        <f t="shared" si="304"/>
        <v>32</v>
      </c>
      <c r="BS268" s="45">
        <f t="shared" si="287"/>
        <v>7.8067821419858501E-3</v>
      </c>
      <c r="BT268" s="42">
        <v>2</v>
      </c>
      <c r="BU268" s="45">
        <f t="shared" si="307"/>
        <v>0.25</v>
      </c>
      <c r="BV268" s="42">
        <v>1</v>
      </c>
      <c r="BW268" s="45">
        <f t="shared" si="312"/>
        <v>0.2</v>
      </c>
      <c r="BX268" s="259" t="str">
        <f t="shared" si="305"/>
        <v/>
      </c>
    </row>
    <row r="269" spans="1:76" x14ac:dyDescent="0.2">
      <c r="A269" s="10" t="s">
        <v>734</v>
      </c>
      <c r="B269" s="10" t="s">
        <v>735</v>
      </c>
      <c r="C269" s="10" t="s">
        <v>814</v>
      </c>
      <c r="D269" s="77" t="s">
        <v>515</v>
      </c>
      <c r="E269" s="10" t="s">
        <v>504</v>
      </c>
      <c r="F269" s="10" t="s">
        <v>519</v>
      </c>
      <c r="G269" s="12" t="s">
        <v>924</v>
      </c>
      <c r="H269" s="12" t="s">
        <v>1109</v>
      </c>
      <c r="I269" s="10" t="s">
        <v>934</v>
      </c>
      <c r="J269" s="10"/>
      <c r="K269" s="288"/>
      <c r="L269" s="288"/>
      <c r="M269" s="289"/>
      <c r="N269" s="288"/>
      <c r="O269" s="288"/>
      <c r="P269" s="288"/>
      <c r="Q269" s="268"/>
      <c r="R269" s="268"/>
      <c r="S269" s="268"/>
      <c r="T269" s="11" t="s">
        <v>386</v>
      </c>
      <c r="U269" s="32">
        <v>2</v>
      </c>
      <c r="V269" s="76"/>
      <c r="W269" s="33">
        <v>5</v>
      </c>
      <c r="X269" s="34">
        <f t="shared" si="263"/>
        <v>2.5</v>
      </c>
      <c r="Y269" s="35">
        <f t="shared" si="264"/>
        <v>2116</v>
      </c>
      <c r="Z269" s="35">
        <f t="shared" si="289"/>
        <v>931</v>
      </c>
      <c r="AA269" s="33">
        <v>1</v>
      </c>
      <c r="AB269" s="36">
        <f t="shared" si="306"/>
        <v>0.2</v>
      </c>
      <c r="AC269" s="222"/>
      <c r="AD269" s="223"/>
      <c r="AE269" s="33">
        <v>1</v>
      </c>
      <c r="AF269" s="36">
        <f t="shared" si="308"/>
        <v>0.5</v>
      </c>
      <c r="AG269" s="33">
        <f>AE269</f>
        <v>1</v>
      </c>
      <c r="AH269" s="223"/>
      <c r="AI269" s="229"/>
      <c r="AJ269" s="229"/>
      <c r="AK269" s="229"/>
      <c r="AL269" s="229"/>
      <c r="AM269" s="31">
        <v>4230</v>
      </c>
      <c r="AN269" s="35">
        <v>2</v>
      </c>
      <c r="AO269" s="37">
        <f t="shared" si="290"/>
        <v>4.7258979206049151E-4</v>
      </c>
      <c r="AP269" s="35">
        <f t="shared" si="268"/>
        <v>4232</v>
      </c>
      <c r="AQ269" s="165">
        <v>5919</v>
      </c>
      <c r="AR269" s="36">
        <f t="shared" si="269"/>
        <v>0.71498563946612603</v>
      </c>
      <c r="AS269" s="31">
        <f t="shared" si="309"/>
        <v>4230</v>
      </c>
      <c r="AT269" s="31">
        <f t="shared" si="310"/>
        <v>2</v>
      </c>
      <c r="AU269" s="35">
        <f t="shared" si="291"/>
        <v>4232</v>
      </c>
      <c r="AV269" s="35">
        <v>1860</v>
      </c>
      <c r="AW269" s="36">
        <f t="shared" si="292"/>
        <v>0.43971631205673761</v>
      </c>
      <c r="AX269" s="35">
        <v>2</v>
      </c>
      <c r="AY269" s="36">
        <f t="shared" si="293"/>
        <v>1</v>
      </c>
      <c r="AZ269" s="35">
        <f t="shared" si="294"/>
        <v>1862</v>
      </c>
      <c r="BA269" s="36">
        <f t="shared" si="295"/>
        <v>0.43998109640831756</v>
      </c>
      <c r="BB269" s="35">
        <v>10</v>
      </c>
      <c r="BC269" s="36">
        <f t="shared" si="296"/>
        <v>5.3763440860215058E-3</v>
      </c>
      <c r="BD269" s="33">
        <v>2</v>
      </c>
      <c r="BE269" s="36">
        <f>IF(BD269="","",BD269/AX269)</f>
        <v>1</v>
      </c>
      <c r="BF269" s="33">
        <f t="shared" si="297"/>
        <v>12</v>
      </c>
      <c r="BG269" s="36">
        <f t="shared" si="298"/>
        <v>6.44468313641246E-3</v>
      </c>
      <c r="BH269" s="35">
        <v>9</v>
      </c>
      <c r="BI269" s="36">
        <f t="shared" si="299"/>
        <v>0.9</v>
      </c>
      <c r="BJ269" s="33">
        <v>1</v>
      </c>
      <c r="BK269" s="36">
        <f t="shared" si="300"/>
        <v>0.5</v>
      </c>
      <c r="BL269" s="33">
        <f t="shared" si="301"/>
        <v>10</v>
      </c>
      <c r="BM269" s="36">
        <f t="shared" si="302"/>
        <v>0.83333333333333337</v>
      </c>
      <c r="BN269" s="35">
        <v>2</v>
      </c>
      <c r="BO269" s="36">
        <f t="shared" si="311"/>
        <v>1.0741138560687433E-3</v>
      </c>
      <c r="BP269" s="35">
        <v>14</v>
      </c>
      <c r="BQ269" s="36">
        <f t="shared" si="303"/>
        <v>7.5187969924812026E-3</v>
      </c>
      <c r="BR269" s="35">
        <f t="shared" si="304"/>
        <v>16</v>
      </c>
      <c r="BS269" s="36">
        <f t="shared" si="287"/>
        <v>8.5929108485499461E-3</v>
      </c>
      <c r="BT269" s="33">
        <v>2</v>
      </c>
      <c r="BU269" s="36">
        <f t="shared" si="307"/>
        <v>0.4</v>
      </c>
      <c r="BV269" s="33">
        <v>1</v>
      </c>
      <c r="BW269" s="36">
        <f t="shared" si="312"/>
        <v>0.5</v>
      </c>
      <c r="BX269" s="244" t="str">
        <f t="shared" si="305"/>
        <v/>
      </c>
    </row>
    <row r="270" spans="1:76" x14ac:dyDescent="0.2">
      <c r="A270" s="10" t="s">
        <v>734</v>
      </c>
      <c r="B270" s="10" t="s">
        <v>735</v>
      </c>
      <c r="C270" s="10" t="s">
        <v>815</v>
      </c>
      <c r="D270" s="77" t="s">
        <v>515</v>
      </c>
      <c r="E270" s="10" t="s">
        <v>504</v>
      </c>
      <c r="F270" s="10" t="s">
        <v>519</v>
      </c>
      <c r="G270" s="12" t="s">
        <v>924</v>
      </c>
      <c r="H270" s="12" t="s">
        <v>1109</v>
      </c>
      <c r="I270" s="10" t="s">
        <v>934</v>
      </c>
      <c r="J270" s="10"/>
      <c r="K270" s="614" t="s">
        <v>449</v>
      </c>
      <c r="L270" s="614" t="s">
        <v>463</v>
      </c>
      <c r="M270" s="289" t="s">
        <v>462</v>
      </c>
      <c r="N270" s="614" t="s">
        <v>451</v>
      </c>
      <c r="O270" s="614" t="s">
        <v>438</v>
      </c>
      <c r="P270" s="614" t="s">
        <v>438</v>
      </c>
      <c r="Q270" s="612">
        <v>19410</v>
      </c>
      <c r="R270" s="612">
        <v>187</v>
      </c>
      <c r="S270" s="612">
        <v>14</v>
      </c>
      <c r="T270" s="11" t="s">
        <v>386</v>
      </c>
      <c r="U270" s="32">
        <v>3</v>
      </c>
      <c r="V270" s="76"/>
      <c r="W270" s="33">
        <v>4</v>
      </c>
      <c r="X270" s="34">
        <f t="shared" si="263"/>
        <v>1.3333333333333333</v>
      </c>
      <c r="Y270" s="35">
        <f t="shared" si="264"/>
        <v>1654.3333333333333</v>
      </c>
      <c r="Z270" s="35">
        <f t="shared" si="289"/>
        <v>582.33333333333337</v>
      </c>
      <c r="AA270" s="33">
        <v>1</v>
      </c>
      <c r="AB270" s="36">
        <f t="shared" si="306"/>
        <v>0.25</v>
      </c>
      <c r="AC270" s="222"/>
      <c r="AD270" s="223"/>
      <c r="AE270" s="33">
        <v>1</v>
      </c>
      <c r="AF270" s="36">
        <f t="shared" si="308"/>
        <v>0.33333333333333331</v>
      </c>
      <c r="AG270" s="33">
        <f>AE270</f>
        <v>1</v>
      </c>
      <c r="AH270" s="223"/>
      <c r="AI270" s="229"/>
      <c r="AJ270" s="229"/>
      <c r="AK270" s="229"/>
      <c r="AL270" s="229"/>
      <c r="AM270" s="31">
        <v>4951</v>
      </c>
      <c r="AN270" s="35">
        <v>12</v>
      </c>
      <c r="AO270" s="37">
        <f t="shared" si="290"/>
        <v>2.4178924037880313E-3</v>
      </c>
      <c r="AP270" s="35">
        <f t="shared" si="268"/>
        <v>4963</v>
      </c>
      <c r="AQ270" s="366">
        <v>7167</v>
      </c>
      <c r="AR270" s="36">
        <f t="shared" si="269"/>
        <v>0.69247941956188086</v>
      </c>
      <c r="AS270" s="31">
        <f t="shared" si="309"/>
        <v>4951</v>
      </c>
      <c r="AT270" s="31">
        <f t="shared" si="310"/>
        <v>12</v>
      </c>
      <c r="AU270" s="35">
        <f t="shared" si="291"/>
        <v>4963</v>
      </c>
      <c r="AV270" s="35">
        <v>1737</v>
      </c>
      <c r="AW270" s="36">
        <f t="shared" si="292"/>
        <v>0.35083821450212077</v>
      </c>
      <c r="AX270" s="35">
        <v>10</v>
      </c>
      <c r="AY270" s="36">
        <f t="shared" si="293"/>
        <v>0.83333333333333337</v>
      </c>
      <c r="AZ270" s="35">
        <f t="shared" si="294"/>
        <v>1747</v>
      </c>
      <c r="BA270" s="36">
        <f t="shared" si="295"/>
        <v>0.35200483578480757</v>
      </c>
      <c r="BB270" s="35">
        <v>5</v>
      </c>
      <c r="BC270" s="36">
        <f t="shared" si="296"/>
        <v>2.8785261945883708E-3</v>
      </c>
      <c r="BD270" s="33">
        <v>3</v>
      </c>
      <c r="BE270" s="36">
        <f>IF(BD270="","",BD270/AX270)</f>
        <v>0.3</v>
      </c>
      <c r="BF270" s="33">
        <f t="shared" si="297"/>
        <v>8</v>
      </c>
      <c r="BG270" s="36">
        <f t="shared" si="298"/>
        <v>4.5792787635947334E-3</v>
      </c>
      <c r="BH270" s="35">
        <v>3</v>
      </c>
      <c r="BI270" s="36">
        <f t="shared" si="299"/>
        <v>0.6</v>
      </c>
      <c r="BJ270" s="33">
        <v>1</v>
      </c>
      <c r="BK270" s="36">
        <f t="shared" si="300"/>
        <v>0.33333333333333331</v>
      </c>
      <c r="BL270" s="33">
        <f t="shared" si="301"/>
        <v>4</v>
      </c>
      <c r="BM270" s="36">
        <f t="shared" si="302"/>
        <v>0.5</v>
      </c>
      <c r="BN270" s="35">
        <v>3</v>
      </c>
      <c r="BO270" s="36">
        <f t="shared" si="311"/>
        <v>1.7172295363480253E-3</v>
      </c>
      <c r="BP270" s="35">
        <v>24</v>
      </c>
      <c r="BQ270" s="36">
        <f t="shared" si="303"/>
        <v>1.3737836290784202E-2</v>
      </c>
      <c r="BR270" s="35">
        <f t="shared" si="304"/>
        <v>27</v>
      </c>
      <c r="BS270" s="36">
        <f t="shared" si="287"/>
        <v>1.5455065827132226E-2</v>
      </c>
      <c r="BT270" s="33">
        <v>2</v>
      </c>
      <c r="BU270" s="36">
        <f t="shared" si="307"/>
        <v>0.5</v>
      </c>
      <c r="BV270" s="33">
        <v>1</v>
      </c>
      <c r="BW270" s="36">
        <f t="shared" si="312"/>
        <v>0.33333333333333331</v>
      </c>
      <c r="BX270" s="244" t="str">
        <f t="shared" si="305"/>
        <v/>
      </c>
    </row>
    <row r="271" spans="1:76" s="469" customFormat="1" ht="13.5" thickBot="1" x14ac:dyDescent="0.25">
      <c r="A271" s="9" t="s">
        <v>734</v>
      </c>
      <c r="B271" s="9" t="s">
        <v>735</v>
      </c>
      <c r="C271" s="9" t="s">
        <v>502</v>
      </c>
      <c r="D271" s="9" t="s">
        <v>509</v>
      </c>
      <c r="E271" s="9" t="s">
        <v>504</v>
      </c>
      <c r="F271" s="9" t="s">
        <v>519</v>
      </c>
      <c r="G271" s="83" t="s">
        <v>924</v>
      </c>
      <c r="H271" s="83" t="s">
        <v>1109</v>
      </c>
      <c r="I271" s="9" t="s">
        <v>934</v>
      </c>
      <c r="J271" s="9"/>
      <c r="K271" s="615"/>
      <c r="L271" s="755"/>
      <c r="M271" s="755"/>
      <c r="N271" s="615"/>
      <c r="O271" s="615"/>
      <c r="P271" s="615"/>
      <c r="Q271" s="772"/>
      <c r="R271" s="772"/>
      <c r="S271" s="772"/>
      <c r="T271" s="64" t="s">
        <v>510</v>
      </c>
      <c r="U271" s="48">
        <v>1</v>
      </c>
      <c r="V271" s="49">
        <v>1</v>
      </c>
      <c r="W271" s="49">
        <v>1</v>
      </c>
      <c r="X271" s="50">
        <f t="shared" si="263"/>
        <v>1</v>
      </c>
      <c r="Y271" s="51">
        <f t="shared" si="264"/>
        <v>19410</v>
      </c>
      <c r="Z271" s="611" t="str">
        <f t="shared" si="289"/>
        <v/>
      </c>
      <c r="AA271" s="49">
        <v>0</v>
      </c>
      <c r="AB271" s="52">
        <f t="shared" si="306"/>
        <v>0</v>
      </c>
      <c r="AC271" s="224"/>
      <c r="AD271" s="52" t="s">
        <v>434</v>
      </c>
      <c r="AE271" s="49">
        <v>1</v>
      </c>
      <c r="AF271" s="52">
        <f t="shared" si="308"/>
        <v>1</v>
      </c>
      <c r="AG271" s="49">
        <v>1</v>
      </c>
      <c r="AH271" s="225"/>
      <c r="AI271" s="236"/>
      <c r="AJ271" s="236"/>
      <c r="AK271" s="236"/>
      <c r="AL271" s="236"/>
      <c r="AM271" s="47">
        <v>19392</v>
      </c>
      <c r="AN271" s="51">
        <v>18</v>
      </c>
      <c r="AO271" s="53">
        <f t="shared" si="290"/>
        <v>9.2735703245749618E-4</v>
      </c>
      <c r="AP271" s="51">
        <f t="shared" si="268"/>
        <v>19410</v>
      </c>
      <c r="AQ271" s="866">
        <v>27462</v>
      </c>
      <c r="AR271" s="52">
        <f t="shared" si="269"/>
        <v>0.70679484378413804</v>
      </c>
      <c r="AS271" s="214" t="str">
        <f t="shared" si="309"/>
        <v/>
      </c>
      <c r="AT271" s="214" t="str">
        <f t="shared" si="310"/>
        <v/>
      </c>
      <c r="AU271" s="611" t="str">
        <f t="shared" si="291"/>
        <v/>
      </c>
      <c r="AV271" s="611"/>
      <c r="AW271" s="225" t="str">
        <f t="shared" si="292"/>
        <v/>
      </c>
      <c r="AX271" s="611"/>
      <c r="AY271" s="225" t="str">
        <f t="shared" si="293"/>
        <v/>
      </c>
      <c r="AZ271" s="611" t="str">
        <f t="shared" si="294"/>
        <v/>
      </c>
      <c r="BA271" s="225" t="str">
        <f t="shared" si="295"/>
        <v/>
      </c>
      <c r="BB271" s="611"/>
      <c r="BC271" s="225" t="str">
        <f t="shared" si="296"/>
        <v/>
      </c>
      <c r="BD271" s="224"/>
      <c r="BE271" s="225" t="str">
        <f>IF(BD271="","",BD271/AX271)</f>
        <v/>
      </c>
      <c r="BF271" s="224" t="str">
        <f t="shared" si="297"/>
        <v/>
      </c>
      <c r="BG271" s="225" t="str">
        <f t="shared" si="298"/>
        <v/>
      </c>
      <c r="BH271" s="611"/>
      <c r="BI271" s="225" t="str">
        <f t="shared" si="299"/>
        <v/>
      </c>
      <c r="BJ271" s="224"/>
      <c r="BK271" s="225" t="str">
        <f t="shared" si="300"/>
        <v/>
      </c>
      <c r="BL271" s="224" t="str">
        <f t="shared" si="301"/>
        <v/>
      </c>
      <c r="BM271" s="225" t="str">
        <f t="shared" si="302"/>
        <v/>
      </c>
      <c r="BN271" s="611"/>
      <c r="BO271" s="225" t="str">
        <f t="shared" si="311"/>
        <v/>
      </c>
      <c r="BP271" s="611"/>
      <c r="BQ271" s="225" t="str">
        <f t="shared" si="303"/>
        <v/>
      </c>
      <c r="BR271" s="611" t="str">
        <f t="shared" si="304"/>
        <v/>
      </c>
      <c r="BS271" s="225" t="str">
        <f t="shared" si="287"/>
        <v/>
      </c>
      <c r="BT271" s="49">
        <v>1</v>
      </c>
      <c r="BU271" s="52">
        <f t="shared" si="307"/>
        <v>1</v>
      </c>
      <c r="BV271" s="49">
        <v>1</v>
      </c>
      <c r="BW271" s="52">
        <f t="shared" si="312"/>
        <v>1</v>
      </c>
      <c r="BX271" s="257" t="str">
        <f t="shared" si="305"/>
        <v/>
      </c>
    </row>
    <row r="272" spans="1:76" x14ac:dyDescent="0.2">
      <c r="A272" s="12" t="s">
        <v>737</v>
      </c>
      <c r="B272" s="12" t="s">
        <v>738</v>
      </c>
      <c r="C272" s="12" t="s">
        <v>739</v>
      </c>
      <c r="D272" s="12" t="s">
        <v>528</v>
      </c>
      <c r="E272" s="12" t="s">
        <v>504</v>
      </c>
      <c r="F272" s="12" t="s">
        <v>519</v>
      </c>
      <c r="G272" s="12" t="s">
        <v>924</v>
      </c>
      <c r="H272" s="12" t="s">
        <v>937</v>
      </c>
      <c r="I272" s="12" t="s">
        <v>937</v>
      </c>
      <c r="J272" s="12"/>
      <c r="K272" s="296"/>
      <c r="L272" s="296"/>
      <c r="M272" s="297"/>
      <c r="N272" s="296"/>
      <c r="O272" s="296"/>
      <c r="P272" s="296"/>
      <c r="Q272" s="272"/>
      <c r="R272" s="272"/>
      <c r="S272" s="272"/>
      <c r="T272" s="75" t="s">
        <v>510</v>
      </c>
      <c r="U272" s="41">
        <v>2</v>
      </c>
      <c r="V272" s="42">
        <v>2</v>
      </c>
      <c r="W272" s="42">
        <v>2</v>
      </c>
      <c r="X272" s="43">
        <f t="shared" si="263"/>
        <v>1</v>
      </c>
      <c r="Y272" s="44">
        <f t="shared" si="264"/>
        <v>13519</v>
      </c>
      <c r="Z272" s="231" t="str">
        <f t="shared" si="289"/>
        <v/>
      </c>
      <c r="AA272" s="42">
        <v>2</v>
      </c>
      <c r="AB272" s="45">
        <f t="shared" si="306"/>
        <v>1</v>
      </c>
      <c r="AC272" s="228"/>
      <c r="AD272" s="229"/>
      <c r="AE272" s="42">
        <v>2</v>
      </c>
      <c r="AF272" s="45">
        <f t="shared" si="308"/>
        <v>1</v>
      </c>
      <c r="AG272" s="228"/>
      <c r="AH272" s="229"/>
      <c r="AI272" s="229"/>
      <c r="AJ272" s="229"/>
      <c r="AK272" s="229"/>
      <c r="AL272" s="229"/>
      <c r="AM272" s="117">
        <v>26996</v>
      </c>
      <c r="AN272" s="44">
        <v>42</v>
      </c>
      <c r="AO272" s="63">
        <f t="shared" si="290"/>
        <v>1.5533693320511873E-3</v>
      </c>
      <c r="AP272" s="44">
        <f t="shared" si="268"/>
        <v>27038</v>
      </c>
      <c r="AQ272" s="170">
        <v>39900</v>
      </c>
      <c r="AR272" s="45">
        <f t="shared" si="269"/>
        <v>0.67764411027568927</v>
      </c>
      <c r="AS272" s="213" t="str">
        <f t="shared" si="309"/>
        <v/>
      </c>
      <c r="AT272" s="213" t="str">
        <f t="shared" si="310"/>
        <v/>
      </c>
      <c r="AU272" s="231" t="str">
        <f t="shared" si="291"/>
        <v/>
      </c>
      <c r="AV272" s="231"/>
      <c r="AW272" s="229" t="str">
        <f t="shared" si="292"/>
        <v/>
      </c>
      <c r="AX272" s="231"/>
      <c r="AY272" s="229" t="str">
        <f t="shared" si="293"/>
        <v/>
      </c>
      <c r="AZ272" s="231" t="str">
        <f t="shared" si="294"/>
        <v/>
      </c>
      <c r="BA272" s="229" t="str">
        <f t="shared" si="295"/>
        <v/>
      </c>
      <c r="BB272" s="231"/>
      <c r="BC272" s="229" t="str">
        <f t="shared" si="296"/>
        <v/>
      </c>
      <c r="BD272" s="228"/>
      <c r="BE272" s="229" t="str">
        <f>IF(BD272="","",BD272/AX272)</f>
        <v/>
      </c>
      <c r="BF272" s="228" t="str">
        <f t="shared" si="297"/>
        <v/>
      </c>
      <c r="BG272" s="229" t="str">
        <f t="shared" si="298"/>
        <v/>
      </c>
      <c r="BH272" s="231"/>
      <c r="BI272" s="229" t="str">
        <f t="shared" si="299"/>
        <v/>
      </c>
      <c r="BJ272" s="228"/>
      <c r="BK272" s="229" t="str">
        <f t="shared" si="300"/>
        <v/>
      </c>
      <c r="BL272" s="228" t="str">
        <f t="shared" si="301"/>
        <v/>
      </c>
      <c r="BM272" s="229" t="str">
        <f t="shared" si="302"/>
        <v/>
      </c>
      <c r="BN272" s="231"/>
      <c r="BO272" s="229" t="str">
        <f t="shared" si="311"/>
        <v/>
      </c>
      <c r="BP272" s="231"/>
      <c r="BQ272" s="229" t="str">
        <f t="shared" si="303"/>
        <v/>
      </c>
      <c r="BR272" s="231" t="str">
        <f t="shared" si="304"/>
        <v/>
      </c>
      <c r="BS272" s="229" t="str">
        <f t="shared" si="287"/>
        <v/>
      </c>
      <c r="BT272" s="42">
        <v>1</v>
      </c>
      <c r="BU272" s="45">
        <f t="shared" si="307"/>
        <v>0.5</v>
      </c>
      <c r="BV272" s="42">
        <v>1</v>
      </c>
      <c r="BW272" s="45">
        <f t="shared" si="312"/>
        <v>0.5</v>
      </c>
      <c r="BX272" s="259" t="str">
        <f t="shared" si="305"/>
        <v/>
      </c>
    </row>
    <row r="273" spans="1:76" x14ac:dyDescent="0.2">
      <c r="A273" s="10" t="s">
        <v>737</v>
      </c>
      <c r="B273" s="10" t="s">
        <v>738</v>
      </c>
      <c r="C273" s="10" t="s">
        <v>740</v>
      </c>
      <c r="D273" s="10" t="s">
        <v>528</v>
      </c>
      <c r="E273" s="10" t="s">
        <v>504</v>
      </c>
      <c r="F273" s="10" t="s">
        <v>519</v>
      </c>
      <c r="G273" s="12" t="s">
        <v>924</v>
      </c>
      <c r="H273" s="12" t="s">
        <v>937</v>
      </c>
      <c r="I273" s="10" t="s">
        <v>937</v>
      </c>
      <c r="J273" s="10"/>
      <c r="K273" s="288"/>
      <c r="L273" s="288"/>
      <c r="M273" s="289"/>
      <c r="N273" s="288"/>
      <c r="O273" s="288"/>
      <c r="P273" s="288"/>
      <c r="Q273" s="268"/>
      <c r="R273" s="268"/>
      <c r="S273" s="268"/>
      <c r="T273" s="11" t="s">
        <v>386</v>
      </c>
      <c r="U273" s="32">
        <v>2</v>
      </c>
      <c r="V273" s="76"/>
      <c r="W273" s="33">
        <v>4</v>
      </c>
      <c r="X273" s="34">
        <f t="shared" si="263"/>
        <v>2</v>
      </c>
      <c r="Y273" s="35">
        <f t="shared" si="264"/>
        <v>12143</v>
      </c>
      <c r="Z273" s="35">
        <f t="shared" si="289"/>
        <v>5403</v>
      </c>
      <c r="AA273" s="33">
        <v>2</v>
      </c>
      <c r="AB273" s="36">
        <f t="shared" si="306"/>
        <v>0.5</v>
      </c>
      <c r="AC273" s="222"/>
      <c r="AD273" s="223"/>
      <c r="AE273" s="33">
        <v>2</v>
      </c>
      <c r="AF273" s="36">
        <f t="shared" si="308"/>
        <v>1</v>
      </c>
      <c r="AG273" s="222"/>
      <c r="AH273" s="223"/>
      <c r="AI273" s="229"/>
      <c r="AJ273" s="229"/>
      <c r="AK273" s="229"/>
      <c r="AL273" s="229"/>
      <c r="AM273" s="599">
        <v>24276</v>
      </c>
      <c r="AN273" s="35">
        <v>10</v>
      </c>
      <c r="AO273" s="37">
        <f t="shared" si="290"/>
        <v>4.1175986164868647E-4</v>
      </c>
      <c r="AP273" s="35">
        <f t="shared" si="268"/>
        <v>24286</v>
      </c>
      <c r="AQ273" s="169">
        <v>35400</v>
      </c>
      <c r="AR273" s="36">
        <f t="shared" si="269"/>
        <v>0.68604519774011297</v>
      </c>
      <c r="AS273" s="31">
        <f t="shared" si="309"/>
        <v>24276</v>
      </c>
      <c r="AT273" s="31">
        <f t="shared" si="310"/>
        <v>10</v>
      </c>
      <c r="AU273" s="35">
        <f t="shared" si="291"/>
        <v>24286</v>
      </c>
      <c r="AV273" s="35">
        <v>10800</v>
      </c>
      <c r="AW273" s="36">
        <f t="shared" si="292"/>
        <v>0.44488383588729608</v>
      </c>
      <c r="AX273" s="35">
        <v>6</v>
      </c>
      <c r="AY273" s="36">
        <f t="shared" si="293"/>
        <v>0.6</v>
      </c>
      <c r="AZ273" s="35">
        <f t="shared" si="294"/>
        <v>10806</v>
      </c>
      <c r="BA273" s="36">
        <f t="shared" si="295"/>
        <v>0.44494770649757059</v>
      </c>
      <c r="BB273" s="218"/>
      <c r="BC273" s="218"/>
      <c r="BD273" s="218"/>
      <c r="BE273" s="218"/>
      <c r="BF273" s="218"/>
      <c r="BG273" s="218"/>
      <c r="BH273" s="35">
        <v>68</v>
      </c>
      <c r="BI273" s="223" t="str">
        <f t="shared" si="299"/>
        <v/>
      </c>
      <c r="BJ273" s="222"/>
      <c r="BK273" s="223" t="str">
        <f t="shared" si="300"/>
        <v/>
      </c>
      <c r="BL273" s="33">
        <f t="shared" si="301"/>
        <v>68</v>
      </c>
      <c r="BM273" s="223" t="str">
        <f t="shared" si="302"/>
        <v/>
      </c>
      <c r="BN273" s="35">
        <v>19</v>
      </c>
      <c r="BO273" s="36">
        <f t="shared" si="311"/>
        <v>1.7582824356838793E-3</v>
      </c>
      <c r="BP273" s="35">
        <v>1134</v>
      </c>
      <c r="BQ273" s="36">
        <f t="shared" si="303"/>
        <v>0.10494169905607996</v>
      </c>
      <c r="BR273" s="35">
        <f t="shared" si="304"/>
        <v>1153</v>
      </c>
      <c r="BS273" s="36">
        <f t="shared" si="287"/>
        <v>0.10669998149176384</v>
      </c>
      <c r="BT273" s="33">
        <v>2</v>
      </c>
      <c r="BU273" s="36">
        <f t="shared" si="307"/>
        <v>0.5</v>
      </c>
      <c r="BV273" s="222"/>
      <c r="BW273" s="223"/>
      <c r="BX273" s="244" t="str">
        <f t="shared" si="305"/>
        <v/>
      </c>
    </row>
    <row r="274" spans="1:76" x14ac:dyDescent="0.2">
      <c r="A274" s="10" t="s">
        <v>737</v>
      </c>
      <c r="B274" s="10" t="s">
        <v>738</v>
      </c>
      <c r="C274" s="10" t="s">
        <v>741</v>
      </c>
      <c r="D274" s="10" t="s">
        <v>528</v>
      </c>
      <c r="E274" s="10" t="s">
        <v>504</v>
      </c>
      <c r="F274" s="10" t="s">
        <v>519</v>
      </c>
      <c r="G274" s="12" t="s">
        <v>924</v>
      </c>
      <c r="H274" s="12" t="s">
        <v>937</v>
      </c>
      <c r="I274" s="10" t="s">
        <v>937</v>
      </c>
      <c r="J274" s="10"/>
      <c r="K274" s="614"/>
      <c r="L274" s="614"/>
      <c r="M274" s="289"/>
      <c r="N274" s="614"/>
      <c r="O274" s="614"/>
      <c r="P274" s="614"/>
      <c r="Q274" s="612"/>
      <c r="R274" s="612"/>
      <c r="S274" s="612"/>
      <c r="T274" s="11" t="s">
        <v>386</v>
      </c>
      <c r="U274" s="32">
        <v>4</v>
      </c>
      <c r="V274" s="76"/>
      <c r="W274" s="33">
        <v>12</v>
      </c>
      <c r="X274" s="34">
        <f t="shared" si="263"/>
        <v>3</v>
      </c>
      <c r="Y274" s="35">
        <f t="shared" si="264"/>
        <v>13413.75</v>
      </c>
      <c r="Z274" s="35">
        <f t="shared" si="289"/>
        <v>5186.5</v>
      </c>
      <c r="AA274" s="33">
        <v>2</v>
      </c>
      <c r="AB274" s="36">
        <f t="shared" si="306"/>
        <v>0.16666666666666666</v>
      </c>
      <c r="AC274" s="222"/>
      <c r="AD274" s="223"/>
      <c r="AE274" s="33">
        <v>2</v>
      </c>
      <c r="AF274" s="36">
        <f t="shared" si="308"/>
        <v>0.5</v>
      </c>
      <c r="AG274" s="222"/>
      <c r="AH274" s="223"/>
      <c r="AI274" s="229"/>
      <c r="AJ274" s="229"/>
      <c r="AK274" s="229"/>
      <c r="AL274" s="229"/>
      <c r="AM274" s="599">
        <v>53631</v>
      </c>
      <c r="AN274" s="35">
        <v>24</v>
      </c>
      <c r="AO274" s="37">
        <f t="shared" si="290"/>
        <v>4.4730220855465473E-4</v>
      </c>
      <c r="AP274" s="35">
        <f t="shared" si="268"/>
        <v>53655</v>
      </c>
      <c r="AQ274" s="169">
        <v>83500</v>
      </c>
      <c r="AR274" s="36">
        <f t="shared" si="269"/>
        <v>0.6425748502994012</v>
      </c>
      <c r="AS274" s="31">
        <f t="shared" si="309"/>
        <v>53631</v>
      </c>
      <c r="AT274" s="31">
        <f t="shared" si="310"/>
        <v>24</v>
      </c>
      <c r="AU274" s="35">
        <f t="shared" si="291"/>
        <v>53655</v>
      </c>
      <c r="AV274" s="35">
        <v>20723</v>
      </c>
      <c r="AW274" s="36">
        <f t="shared" si="292"/>
        <v>0.38639965691484401</v>
      </c>
      <c r="AX274" s="35">
        <v>23</v>
      </c>
      <c r="AY274" s="36">
        <f t="shared" si="293"/>
        <v>0.95833333333333337</v>
      </c>
      <c r="AZ274" s="35">
        <f t="shared" si="294"/>
        <v>20746</v>
      </c>
      <c r="BA274" s="36">
        <f t="shared" si="295"/>
        <v>0.38665548411145279</v>
      </c>
      <c r="BB274" s="35">
        <v>271</v>
      </c>
      <c r="BC274" s="36">
        <f>IF(BB274="","",BB274/AV274)</f>
        <v>1.3077257153886985E-2</v>
      </c>
      <c r="BD274" s="33">
        <v>4</v>
      </c>
      <c r="BE274" s="36">
        <f t="shared" ref="BE274:BE284" si="313">IF(BD274="","",BD274/AX274)</f>
        <v>0.17391304347826086</v>
      </c>
      <c r="BF274" s="33">
        <f>IF(BB274="","",BB274+BD274)</f>
        <v>275</v>
      </c>
      <c r="BG274" s="36">
        <f>IF(AZ274="","",BF274/AZ274)</f>
        <v>1.3255567338282079E-2</v>
      </c>
      <c r="BH274" s="35">
        <v>251</v>
      </c>
      <c r="BI274" s="36">
        <f t="shared" si="299"/>
        <v>0.92619926199261993</v>
      </c>
      <c r="BJ274" s="33">
        <v>3</v>
      </c>
      <c r="BK274" s="36">
        <f t="shared" si="300"/>
        <v>0.75</v>
      </c>
      <c r="BL274" s="33">
        <f t="shared" si="301"/>
        <v>254</v>
      </c>
      <c r="BM274" s="36">
        <f t="shared" si="302"/>
        <v>0.92363636363636359</v>
      </c>
      <c r="BN274" s="35">
        <v>164</v>
      </c>
      <c r="BO274" s="36">
        <f t="shared" si="311"/>
        <v>7.9051383399209481E-3</v>
      </c>
      <c r="BP274" s="35">
        <v>1329</v>
      </c>
      <c r="BQ274" s="36">
        <f t="shared" si="303"/>
        <v>6.4060541791188669E-2</v>
      </c>
      <c r="BR274" s="35">
        <f t="shared" si="304"/>
        <v>1493</v>
      </c>
      <c r="BS274" s="36">
        <f t="shared" si="287"/>
        <v>7.1965680131109613E-2</v>
      </c>
      <c r="BT274" s="33">
        <v>2</v>
      </c>
      <c r="BU274" s="36">
        <f t="shared" si="307"/>
        <v>0.16666666666666666</v>
      </c>
      <c r="BV274" s="33">
        <v>1</v>
      </c>
      <c r="BW274" s="36">
        <f>BV274/U274</f>
        <v>0.25</v>
      </c>
      <c r="BX274" s="244" t="str">
        <f t="shared" si="305"/>
        <v/>
      </c>
    </row>
    <row r="275" spans="1:76" x14ac:dyDescent="0.2">
      <c r="A275" s="10" t="s">
        <v>737</v>
      </c>
      <c r="B275" s="10" t="s">
        <v>738</v>
      </c>
      <c r="C275" s="10" t="s">
        <v>742</v>
      </c>
      <c r="D275" s="10" t="s">
        <v>528</v>
      </c>
      <c r="E275" s="10" t="s">
        <v>504</v>
      </c>
      <c r="F275" s="10" t="s">
        <v>519</v>
      </c>
      <c r="G275" s="12" t="s">
        <v>924</v>
      </c>
      <c r="H275" s="12" t="s">
        <v>937</v>
      </c>
      <c r="I275" s="10" t="s">
        <v>937</v>
      </c>
      <c r="J275" s="10"/>
      <c r="K275" s="614"/>
      <c r="L275" s="614"/>
      <c r="M275" s="289"/>
      <c r="N275" s="614"/>
      <c r="O275" s="614"/>
      <c r="P275" s="614"/>
      <c r="Q275" s="612"/>
      <c r="R275" s="612"/>
      <c r="S275" s="612"/>
      <c r="T275" s="11" t="s">
        <v>386</v>
      </c>
      <c r="U275" s="32">
        <v>1</v>
      </c>
      <c r="V275" s="76"/>
      <c r="W275" s="33">
        <v>2</v>
      </c>
      <c r="X275" s="34">
        <f t="shared" si="263"/>
        <v>2</v>
      </c>
      <c r="Y275" s="35">
        <f t="shared" si="264"/>
        <v>7471</v>
      </c>
      <c r="Z275" s="35">
        <f t="shared" si="289"/>
        <v>3494</v>
      </c>
      <c r="AA275" s="33">
        <v>1</v>
      </c>
      <c r="AB275" s="36">
        <f t="shared" si="306"/>
        <v>0.5</v>
      </c>
      <c r="AC275" s="222"/>
      <c r="AD275" s="223"/>
      <c r="AE275" s="222"/>
      <c r="AF275" s="223"/>
      <c r="AG275" s="222"/>
      <c r="AH275" s="223"/>
      <c r="AI275" s="229"/>
      <c r="AJ275" s="229"/>
      <c r="AK275" s="229"/>
      <c r="AL275" s="229"/>
      <c r="AM275" s="599">
        <v>7404</v>
      </c>
      <c r="AN275" s="35">
        <v>67</v>
      </c>
      <c r="AO275" s="37">
        <f t="shared" si="290"/>
        <v>8.9680096372640877E-3</v>
      </c>
      <c r="AP275" s="35">
        <f t="shared" si="268"/>
        <v>7471</v>
      </c>
      <c r="AQ275" s="169">
        <v>13300</v>
      </c>
      <c r="AR275" s="36">
        <f t="shared" si="269"/>
        <v>0.56172932330827063</v>
      </c>
      <c r="AS275" s="31">
        <f t="shared" si="309"/>
        <v>7404</v>
      </c>
      <c r="AT275" s="31">
        <f t="shared" si="310"/>
        <v>67</v>
      </c>
      <c r="AU275" s="35">
        <f t="shared" si="291"/>
        <v>7471</v>
      </c>
      <c r="AV275" s="35">
        <v>3433</v>
      </c>
      <c r="AW275" s="36">
        <f t="shared" si="292"/>
        <v>0.46366828741220961</v>
      </c>
      <c r="AX275" s="35">
        <v>61</v>
      </c>
      <c r="AY275" s="36">
        <f t="shared" si="293"/>
        <v>0.91044776119402981</v>
      </c>
      <c r="AZ275" s="35">
        <f t="shared" si="294"/>
        <v>3494</v>
      </c>
      <c r="BA275" s="36">
        <f t="shared" si="295"/>
        <v>0.46767501003881679</v>
      </c>
      <c r="BB275" s="218"/>
      <c r="BC275" s="218"/>
      <c r="BD275" s="33">
        <v>1</v>
      </c>
      <c r="BE275" s="36">
        <f t="shared" si="313"/>
        <v>1.6393442622950821E-2</v>
      </c>
      <c r="BF275" s="218"/>
      <c r="BG275" s="218"/>
      <c r="BH275" s="35">
        <v>49</v>
      </c>
      <c r="BI275" s="218"/>
      <c r="BJ275" s="33">
        <v>1</v>
      </c>
      <c r="BK275" s="36">
        <f t="shared" si="300"/>
        <v>1</v>
      </c>
      <c r="BL275" s="33">
        <f t="shared" si="301"/>
        <v>50</v>
      </c>
      <c r="BM275" s="223" t="str">
        <f t="shared" si="302"/>
        <v/>
      </c>
      <c r="BN275" s="218"/>
      <c r="BO275" s="33"/>
      <c r="BP275" s="35">
        <v>382</v>
      </c>
      <c r="BQ275" s="36">
        <f t="shared" si="303"/>
        <v>0.10933028048082427</v>
      </c>
      <c r="BR275" s="35">
        <f t="shared" si="304"/>
        <v>382</v>
      </c>
      <c r="BS275" s="36">
        <f t="shared" si="287"/>
        <v>0.10933028048082427</v>
      </c>
      <c r="BT275" s="33">
        <v>0</v>
      </c>
      <c r="BU275" s="223"/>
      <c r="BV275" s="222"/>
      <c r="BW275" s="223"/>
      <c r="BX275" s="244" t="str">
        <f t="shared" si="305"/>
        <v/>
      </c>
    </row>
    <row r="276" spans="1:76" x14ac:dyDescent="0.2">
      <c r="A276" s="10" t="s">
        <v>737</v>
      </c>
      <c r="B276" s="10" t="s">
        <v>738</v>
      </c>
      <c r="C276" s="10" t="s">
        <v>743</v>
      </c>
      <c r="D276" s="10" t="s">
        <v>528</v>
      </c>
      <c r="E276" s="10" t="s">
        <v>504</v>
      </c>
      <c r="F276" s="10" t="s">
        <v>519</v>
      </c>
      <c r="G276" s="12" t="s">
        <v>924</v>
      </c>
      <c r="H276" s="12" t="s">
        <v>937</v>
      </c>
      <c r="I276" s="10" t="s">
        <v>937</v>
      </c>
      <c r="J276" s="10"/>
      <c r="K276" s="614"/>
      <c r="L276" s="614"/>
      <c r="M276" s="289"/>
      <c r="N276" s="614"/>
      <c r="O276" s="614"/>
      <c r="P276" s="614"/>
      <c r="Q276" s="612"/>
      <c r="R276" s="612"/>
      <c r="S276" s="612"/>
      <c r="T276" s="11" t="s">
        <v>386</v>
      </c>
      <c r="U276" s="32">
        <v>1</v>
      </c>
      <c r="V276" s="76"/>
      <c r="W276" s="32">
        <v>2</v>
      </c>
      <c r="X276" s="34">
        <f t="shared" si="263"/>
        <v>2</v>
      </c>
      <c r="Y276" s="35">
        <f t="shared" si="264"/>
        <v>12082</v>
      </c>
      <c r="Z276" s="35">
        <f t="shared" si="289"/>
        <v>6094</v>
      </c>
      <c r="AA276" s="33">
        <v>1</v>
      </c>
      <c r="AB276" s="36">
        <f t="shared" si="306"/>
        <v>0.5</v>
      </c>
      <c r="AC276" s="222"/>
      <c r="AD276" s="223"/>
      <c r="AE276" s="33">
        <v>1</v>
      </c>
      <c r="AF276" s="36">
        <f>AE276/U276</f>
        <v>1</v>
      </c>
      <c r="AG276" s="222"/>
      <c r="AH276" s="223"/>
      <c r="AI276" s="229"/>
      <c r="AJ276" s="229"/>
      <c r="AK276" s="229"/>
      <c r="AL276" s="229"/>
      <c r="AM276" s="599">
        <v>12071</v>
      </c>
      <c r="AN276" s="35">
        <v>11</v>
      </c>
      <c r="AO276" s="37">
        <f t="shared" si="290"/>
        <v>9.104452905148154E-4</v>
      </c>
      <c r="AP276" s="35">
        <f t="shared" si="268"/>
        <v>12082</v>
      </c>
      <c r="AQ276" s="169">
        <v>17400</v>
      </c>
      <c r="AR276" s="36">
        <f t="shared" si="269"/>
        <v>0.69436781609195397</v>
      </c>
      <c r="AS276" s="31">
        <f t="shared" si="309"/>
        <v>12071</v>
      </c>
      <c r="AT276" s="31">
        <f t="shared" si="310"/>
        <v>11</v>
      </c>
      <c r="AU276" s="35">
        <f t="shared" si="291"/>
        <v>12082</v>
      </c>
      <c r="AV276" s="35">
        <v>6083</v>
      </c>
      <c r="AW276" s="36">
        <f t="shared" si="292"/>
        <v>0.5039350509485544</v>
      </c>
      <c r="AX276" s="35">
        <v>11</v>
      </c>
      <c r="AY276" s="36">
        <f t="shared" si="293"/>
        <v>1</v>
      </c>
      <c r="AZ276" s="35">
        <f t="shared" si="294"/>
        <v>6094</v>
      </c>
      <c r="BA276" s="36">
        <f t="shared" si="295"/>
        <v>0.50438669094520772</v>
      </c>
      <c r="BB276" s="218"/>
      <c r="BC276" s="218"/>
      <c r="BD276" s="33">
        <v>7</v>
      </c>
      <c r="BE276" s="36">
        <f t="shared" si="313"/>
        <v>0.63636363636363635</v>
      </c>
      <c r="BF276" s="33" t="str">
        <f t="shared" ref="BF276:BF288" si="314">IF(BB276="","",BB276+BD276)</f>
        <v/>
      </c>
      <c r="BG276" s="218"/>
      <c r="BH276" s="35">
        <v>48</v>
      </c>
      <c r="BI276" s="223" t="str">
        <f t="shared" ref="BI276:BI288" si="315">IF(BB276="","",IF(BB276=0,"",BH276/BB276))</f>
        <v/>
      </c>
      <c r="BJ276" s="222"/>
      <c r="BK276" s="218"/>
      <c r="BL276" s="33">
        <f t="shared" si="301"/>
        <v>48</v>
      </c>
      <c r="BM276" s="36" t="str">
        <f t="shared" si="302"/>
        <v/>
      </c>
      <c r="BN276" s="35">
        <v>1</v>
      </c>
      <c r="BO276" s="36">
        <f t="shared" ref="BO276:BO282" si="316">IF(AZ276="","",BN276/AZ276)</f>
        <v>1.6409583196586806E-4</v>
      </c>
      <c r="BP276" s="35">
        <v>433</v>
      </c>
      <c r="BQ276" s="36">
        <f t="shared" si="303"/>
        <v>7.1053495241220871E-2</v>
      </c>
      <c r="BR276" s="35">
        <f t="shared" si="304"/>
        <v>434</v>
      </c>
      <c r="BS276" s="36">
        <f t="shared" si="287"/>
        <v>7.1217591073186745E-2</v>
      </c>
      <c r="BT276" s="33">
        <v>0</v>
      </c>
      <c r="BU276" s="223"/>
      <c r="BV276" s="222"/>
      <c r="BW276" s="223"/>
      <c r="BX276" s="244" t="str">
        <f t="shared" si="305"/>
        <v/>
      </c>
    </row>
    <row r="277" spans="1:76" s="469" customFormat="1" ht="13.5" thickBot="1" x14ac:dyDescent="0.25">
      <c r="A277" s="9" t="s">
        <v>737</v>
      </c>
      <c r="B277" s="9" t="s">
        <v>738</v>
      </c>
      <c r="C277" s="9" t="s">
        <v>744</v>
      </c>
      <c r="D277" s="9" t="s">
        <v>528</v>
      </c>
      <c r="E277" s="9" t="s">
        <v>504</v>
      </c>
      <c r="F277" s="9" t="s">
        <v>519</v>
      </c>
      <c r="G277" s="83" t="s">
        <v>924</v>
      </c>
      <c r="H277" s="83" t="s">
        <v>937</v>
      </c>
      <c r="I277" s="9" t="s">
        <v>937</v>
      </c>
      <c r="J277" s="9"/>
      <c r="K277" s="615" t="s">
        <v>449</v>
      </c>
      <c r="L277" s="615" t="s">
        <v>467</v>
      </c>
      <c r="M277" s="616" t="s">
        <v>816</v>
      </c>
      <c r="N277" s="615" t="s">
        <v>437</v>
      </c>
      <c r="O277" s="615" t="s">
        <v>438</v>
      </c>
      <c r="P277" s="615" t="s">
        <v>438</v>
      </c>
      <c r="Q277" s="613"/>
      <c r="R277" s="613"/>
      <c r="S277" s="613"/>
      <c r="T277" s="337" t="s">
        <v>386</v>
      </c>
      <c r="U277" s="48">
        <v>2</v>
      </c>
      <c r="V277" s="345"/>
      <c r="W277" s="49">
        <v>3</v>
      </c>
      <c r="X277" s="50">
        <f t="shared" si="263"/>
        <v>1.5</v>
      </c>
      <c r="Y277" s="51">
        <f t="shared" si="264"/>
        <v>15530.5</v>
      </c>
      <c r="Z277" s="51">
        <f t="shared" si="289"/>
        <v>9079</v>
      </c>
      <c r="AA277" s="49">
        <v>1</v>
      </c>
      <c r="AB277" s="52">
        <f t="shared" si="306"/>
        <v>0.33333333333333331</v>
      </c>
      <c r="AC277" s="224"/>
      <c r="AD277" s="225"/>
      <c r="AE277" s="224"/>
      <c r="AF277" s="225"/>
      <c r="AG277" s="224"/>
      <c r="AH277" s="225"/>
      <c r="AI277" s="236"/>
      <c r="AJ277" s="236"/>
      <c r="AK277" s="236"/>
      <c r="AL277" s="236"/>
      <c r="AM277" s="596">
        <v>30987</v>
      </c>
      <c r="AN277" s="51">
        <v>74</v>
      </c>
      <c r="AO277" s="53">
        <f t="shared" si="290"/>
        <v>2.3824088084736486E-3</v>
      </c>
      <c r="AP277" s="51">
        <f t="shared" si="268"/>
        <v>31061</v>
      </c>
      <c r="AQ277" s="351">
        <v>43100</v>
      </c>
      <c r="AR277" s="52">
        <f t="shared" si="269"/>
        <v>0.72067285382830626</v>
      </c>
      <c r="AS277" s="47">
        <f t="shared" si="309"/>
        <v>30987</v>
      </c>
      <c r="AT277" s="47">
        <f t="shared" si="310"/>
        <v>74</v>
      </c>
      <c r="AU277" s="51">
        <f t="shared" si="291"/>
        <v>31061</v>
      </c>
      <c r="AV277" s="51">
        <v>18112</v>
      </c>
      <c r="AW277" s="52">
        <f t="shared" si="292"/>
        <v>0.58450317875238</v>
      </c>
      <c r="AX277" s="51">
        <v>46</v>
      </c>
      <c r="AY277" s="52">
        <f t="shared" si="293"/>
        <v>0.6216216216216216</v>
      </c>
      <c r="AZ277" s="51">
        <f t="shared" si="294"/>
        <v>18158</v>
      </c>
      <c r="BA277" s="52">
        <f t="shared" si="295"/>
        <v>0.5845916100576285</v>
      </c>
      <c r="BB277" s="51">
        <v>316</v>
      </c>
      <c r="BC277" s="52">
        <f t="shared" ref="BC277:BC288" si="317">IF(BB277="","",BB277/AV277)</f>
        <v>1.7446996466431094E-2</v>
      </c>
      <c r="BD277" s="49">
        <v>13</v>
      </c>
      <c r="BE277" s="52">
        <f t="shared" si="313"/>
        <v>0.28260869565217389</v>
      </c>
      <c r="BF277" s="49">
        <f t="shared" si="314"/>
        <v>329</v>
      </c>
      <c r="BG277" s="52">
        <f t="shared" ref="BG277:BG288" si="318">IF(AZ277="","",BF277/AZ277)</f>
        <v>1.8118735543562067E-2</v>
      </c>
      <c r="BH277" s="51">
        <v>306</v>
      </c>
      <c r="BI277" s="52">
        <f t="shared" si="315"/>
        <v>0.96835443037974689</v>
      </c>
      <c r="BJ277" s="49">
        <v>10</v>
      </c>
      <c r="BK277" s="52">
        <f t="shared" ref="BK277:BK282" si="319">IF(BD277="","",IF(BD277=0,"",BJ277/BD277))</f>
        <v>0.76923076923076927</v>
      </c>
      <c r="BL277" s="49">
        <f t="shared" si="301"/>
        <v>316</v>
      </c>
      <c r="BM277" s="52">
        <f t="shared" si="302"/>
        <v>0.96048632218844987</v>
      </c>
      <c r="BN277" s="51">
        <v>39</v>
      </c>
      <c r="BO277" s="52">
        <f t="shared" si="316"/>
        <v>2.1478136358629805E-3</v>
      </c>
      <c r="BP277" s="51">
        <v>2120</v>
      </c>
      <c r="BQ277" s="52">
        <f t="shared" si="303"/>
        <v>0.11675294635973124</v>
      </c>
      <c r="BR277" s="51">
        <f t="shared" si="304"/>
        <v>2159</v>
      </c>
      <c r="BS277" s="52">
        <f t="shared" si="287"/>
        <v>0.11890075999559423</v>
      </c>
      <c r="BT277" s="49">
        <v>0</v>
      </c>
      <c r="BU277" s="225"/>
      <c r="BV277" s="224"/>
      <c r="BW277" s="225"/>
      <c r="BX277" s="257" t="str">
        <f t="shared" si="305"/>
        <v/>
      </c>
    </row>
    <row r="278" spans="1:76" x14ac:dyDescent="0.2">
      <c r="A278" s="12" t="s">
        <v>751</v>
      </c>
      <c r="B278" s="12" t="s">
        <v>752</v>
      </c>
      <c r="C278" s="12" t="s">
        <v>753</v>
      </c>
      <c r="D278" s="148" t="s">
        <v>515</v>
      </c>
      <c r="E278" s="12" t="s">
        <v>518</v>
      </c>
      <c r="F278" s="12" t="s">
        <v>505</v>
      </c>
      <c r="G278" s="12" t="s">
        <v>927</v>
      </c>
      <c r="H278" s="12" t="s">
        <v>1109</v>
      </c>
      <c r="I278" s="12" t="s">
        <v>934</v>
      </c>
      <c r="J278" s="12"/>
      <c r="K278" s="296"/>
      <c r="L278" s="750"/>
      <c r="M278" s="762"/>
      <c r="N278" s="296"/>
      <c r="O278" s="750"/>
      <c r="P278" s="296"/>
      <c r="Q278" s="272"/>
      <c r="R278" s="272"/>
      <c r="S278" s="272"/>
      <c r="T278" s="13" t="s">
        <v>386</v>
      </c>
      <c r="U278" s="41">
        <v>7</v>
      </c>
      <c r="V278" s="150"/>
      <c r="W278" s="42">
        <v>19</v>
      </c>
      <c r="X278" s="43">
        <f t="shared" si="263"/>
        <v>2.7142857142857144</v>
      </c>
      <c r="Y278" s="44">
        <f t="shared" si="264"/>
        <v>2680.7142857142858</v>
      </c>
      <c r="Z278" s="44">
        <f t="shared" si="289"/>
        <v>1481.4285714285713</v>
      </c>
      <c r="AA278" s="42">
        <v>7</v>
      </c>
      <c r="AB278" s="45">
        <f t="shared" si="306"/>
        <v>0.36842105263157893</v>
      </c>
      <c r="AC278" s="228"/>
      <c r="AD278" s="229"/>
      <c r="AE278" s="42">
        <v>5</v>
      </c>
      <c r="AF278" s="45">
        <f t="shared" ref="AF278:AF284" si="320">AE278/U278</f>
        <v>0.7142857142857143</v>
      </c>
      <c r="AG278" s="42">
        <f>AE278</f>
        <v>5</v>
      </c>
      <c r="AH278" s="229"/>
      <c r="AI278" s="229"/>
      <c r="AJ278" s="229"/>
      <c r="AK278" s="229"/>
      <c r="AL278" s="229"/>
      <c r="AM278" s="40">
        <v>18749</v>
      </c>
      <c r="AN278" s="44">
        <v>16</v>
      </c>
      <c r="AO278" s="63">
        <f t="shared" si="290"/>
        <v>8.5265121236344254E-4</v>
      </c>
      <c r="AP278" s="44">
        <f t="shared" si="268"/>
        <v>18765</v>
      </c>
      <c r="AQ278" s="776">
        <v>24954</v>
      </c>
      <c r="AR278" s="45">
        <f t="shared" si="269"/>
        <v>0.75198364991584521</v>
      </c>
      <c r="AS278" s="40">
        <f t="shared" si="309"/>
        <v>18749</v>
      </c>
      <c r="AT278" s="40">
        <f t="shared" si="310"/>
        <v>16</v>
      </c>
      <c r="AU278" s="44">
        <f t="shared" si="291"/>
        <v>18765</v>
      </c>
      <c r="AV278" s="44">
        <v>10366</v>
      </c>
      <c r="AW278" s="45">
        <f t="shared" si="292"/>
        <v>0.55288282041708892</v>
      </c>
      <c r="AX278" s="44">
        <v>4</v>
      </c>
      <c r="AY278" s="45">
        <f t="shared" si="293"/>
        <v>0.25</v>
      </c>
      <c r="AZ278" s="44">
        <f t="shared" si="294"/>
        <v>10370</v>
      </c>
      <c r="BA278" s="45">
        <f t="shared" si="295"/>
        <v>0.55262456701305618</v>
      </c>
      <c r="BB278" s="44">
        <v>146</v>
      </c>
      <c r="BC278" s="45">
        <f t="shared" si="317"/>
        <v>1.4084507042253521E-2</v>
      </c>
      <c r="BD278" s="42">
        <v>9</v>
      </c>
      <c r="BE278" s="45">
        <f t="shared" si="313"/>
        <v>2.25</v>
      </c>
      <c r="BF278" s="42">
        <f t="shared" si="314"/>
        <v>155</v>
      </c>
      <c r="BG278" s="45">
        <f t="shared" si="318"/>
        <v>1.4946962391513982E-2</v>
      </c>
      <c r="BH278" s="44">
        <v>137</v>
      </c>
      <c r="BI278" s="45">
        <f t="shared" si="315"/>
        <v>0.93835616438356162</v>
      </c>
      <c r="BJ278" s="42">
        <v>9</v>
      </c>
      <c r="BK278" s="45">
        <f t="shared" si="319"/>
        <v>1</v>
      </c>
      <c r="BL278" s="42">
        <f t="shared" si="301"/>
        <v>146</v>
      </c>
      <c r="BM278" s="45">
        <f t="shared" si="302"/>
        <v>0.9419354838709677</v>
      </c>
      <c r="BN278" s="44">
        <v>198</v>
      </c>
      <c r="BO278" s="45">
        <f t="shared" si="316"/>
        <v>1.909353905496625E-2</v>
      </c>
      <c r="BP278" s="44">
        <v>81</v>
      </c>
      <c r="BQ278" s="45">
        <f t="shared" si="303"/>
        <v>7.8109932497589197E-3</v>
      </c>
      <c r="BR278" s="44">
        <f t="shared" si="304"/>
        <v>279</v>
      </c>
      <c r="BS278" s="45">
        <f t="shared" si="287"/>
        <v>2.6904532304725167E-2</v>
      </c>
      <c r="BT278" s="42">
        <v>7</v>
      </c>
      <c r="BU278" s="45">
        <f>BT278/W278</f>
        <v>0.36842105263157893</v>
      </c>
      <c r="BV278" s="42">
        <v>3</v>
      </c>
      <c r="BW278" s="45">
        <f>BV278/U278</f>
        <v>0.42857142857142855</v>
      </c>
      <c r="BX278" s="259" t="str">
        <f t="shared" si="305"/>
        <v/>
      </c>
    </row>
    <row r="279" spans="1:76" x14ac:dyDescent="0.2">
      <c r="A279" s="10" t="s">
        <v>751</v>
      </c>
      <c r="B279" s="10" t="s">
        <v>752</v>
      </c>
      <c r="C279" s="10" t="s">
        <v>413</v>
      </c>
      <c r="D279" s="77" t="s">
        <v>515</v>
      </c>
      <c r="E279" s="10" t="s">
        <v>518</v>
      </c>
      <c r="F279" s="10" t="s">
        <v>505</v>
      </c>
      <c r="G279" s="10" t="s">
        <v>927</v>
      </c>
      <c r="H279" s="10" t="s">
        <v>1109</v>
      </c>
      <c r="I279" s="10" t="s">
        <v>934</v>
      </c>
      <c r="J279" s="10"/>
      <c r="K279" s="614"/>
      <c r="L279" s="614"/>
      <c r="M279" s="289"/>
      <c r="N279" s="614"/>
      <c r="O279" s="614"/>
      <c r="P279" s="614"/>
      <c r="Q279" s="612"/>
      <c r="R279" s="612"/>
      <c r="S279" s="612"/>
      <c r="T279" s="11" t="s">
        <v>386</v>
      </c>
      <c r="U279" s="32">
        <v>3</v>
      </c>
      <c r="V279" s="76"/>
      <c r="W279" s="33">
        <v>4</v>
      </c>
      <c r="X279" s="34">
        <f t="shared" si="263"/>
        <v>1.3333333333333333</v>
      </c>
      <c r="Y279" s="35">
        <f t="shared" si="264"/>
        <v>2082.3333333333335</v>
      </c>
      <c r="Z279" s="35">
        <f t="shared" si="289"/>
        <v>1026.3333333333333</v>
      </c>
      <c r="AA279" s="33">
        <v>3</v>
      </c>
      <c r="AB279" s="36">
        <f t="shared" si="306"/>
        <v>0.75</v>
      </c>
      <c r="AC279" s="222"/>
      <c r="AD279" s="223"/>
      <c r="AE279" s="33">
        <v>3</v>
      </c>
      <c r="AF279" s="36">
        <f t="shared" si="320"/>
        <v>1</v>
      </c>
      <c r="AG279" s="33">
        <f>AE279</f>
        <v>3</v>
      </c>
      <c r="AH279" s="223"/>
      <c r="AI279" s="229"/>
      <c r="AJ279" s="229"/>
      <c r="AK279" s="229"/>
      <c r="AL279" s="229"/>
      <c r="AM279" s="31">
        <v>6146</v>
      </c>
      <c r="AN279" s="35">
        <v>101</v>
      </c>
      <c r="AO279" s="37">
        <f t="shared" si="290"/>
        <v>1.6167760525052026E-2</v>
      </c>
      <c r="AP279" s="35">
        <f t="shared" si="268"/>
        <v>6247</v>
      </c>
      <c r="AQ279" s="165">
        <v>7809</v>
      </c>
      <c r="AR279" s="36">
        <f t="shared" si="269"/>
        <v>0.79997438852605962</v>
      </c>
      <c r="AS279" s="31">
        <f t="shared" si="309"/>
        <v>6146</v>
      </c>
      <c r="AT279" s="31">
        <f t="shared" si="310"/>
        <v>101</v>
      </c>
      <c r="AU279" s="35">
        <f t="shared" si="291"/>
        <v>6247</v>
      </c>
      <c r="AV279" s="35">
        <v>3006</v>
      </c>
      <c r="AW279" s="36">
        <f t="shared" si="292"/>
        <v>0.48909860071591277</v>
      </c>
      <c r="AX279" s="35">
        <v>73</v>
      </c>
      <c r="AY279" s="36">
        <f t="shared" si="293"/>
        <v>0.72277227722772275</v>
      </c>
      <c r="AZ279" s="35">
        <f t="shared" si="294"/>
        <v>3079</v>
      </c>
      <c r="BA279" s="36">
        <f t="shared" si="295"/>
        <v>0.49287658075876423</v>
      </c>
      <c r="BB279" s="35">
        <v>45</v>
      </c>
      <c r="BC279" s="36">
        <f t="shared" si="317"/>
        <v>1.4970059880239521E-2</v>
      </c>
      <c r="BD279" s="33">
        <v>21</v>
      </c>
      <c r="BE279" s="36">
        <f t="shared" si="313"/>
        <v>0.28767123287671231</v>
      </c>
      <c r="BF279" s="33">
        <f t="shared" si="314"/>
        <v>66</v>
      </c>
      <c r="BG279" s="36">
        <f t="shared" si="318"/>
        <v>2.143553101656382E-2</v>
      </c>
      <c r="BH279" s="35">
        <v>24</v>
      </c>
      <c r="BI279" s="36">
        <f t="shared" si="315"/>
        <v>0.53333333333333333</v>
      </c>
      <c r="BJ279" s="33">
        <v>21</v>
      </c>
      <c r="BK279" s="36">
        <f t="shared" si="319"/>
        <v>1</v>
      </c>
      <c r="BL279" s="33">
        <f t="shared" si="301"/>
        <v>45</v>
      </c>
      <c r="BM279" s="36">
        <f t="shared" si="302"/>
        <v>0.68181818181818177</v>
      </c>
      <c r="BN279" s="35">
        <v>18</v>
      </c>
      <c r="BO279" s="36">
        <f t="shared" si="316"/>
        <v>5.8460539136083144E-3</v>
      </c>
      <c r="BP279" s="35">
        <v>51</v>
      </c>
      <c r="BQ279" s="36">
        <f t="shared" si="303"/>
        <v>1.6563819421890225E-2</v>
      </c>
      <c r="BR279" s="35">
        <f t="shared" si="304"/>
        <v>69</v>
      </c>
      <c r="BS279" s="36">
        <f t="shared" si="287"/>
        <v>2.2409873335498539E-2</v>
      </c>
      <c r="BT279" s="33">
        <v>0</v>
      </c>
      <c r="BU279" s="33"/>
      <c r="BV279" s="33"/>
      <c r="BW279" s="33"/>
      <c r="BX279" s="244" t="str">
        <f t="shared" si="305"/>
        <v/>
      </c>
    </row>
    <row r="280" spans="1:76" x14ac:dyDescent="0.2">
      <c r="A280" s="10" t="s">
        <v>751</v>
      </c>
      <c r="B280" s="10" t="s">
        <v>752</v>
      </c>
      <c r="C280" s="10" t="s">
        <v>754</v>
      </c>
      <c r="D280" s="77" t="s">
        <v>515</v>
      </c>
      <c r="E280" s="10" t="s">
        <v>518</v>
      </c>
      <c r="F280" s="10" t="s">
        <v>505</v>
      </c>
      <c r="G280" s="10" t="s">
        <v>927</v>
      </c>
      <c r="H280" s="10" t="s">
        <v>1109</v>
      </c>
      <c r="I280" s="10" t="s">
        <v>934</v>
      </c>
      <c r="J280" s="10"/>
      <c r="K280" s="614" t="s">
        <v>449</v>
      </c>
      <c r="L280" s="614" t="s">
        <v>457</v>
      </c>
      <c r="M280" s="289" t="s">
        <v>817</v>
      </c>
      <c r="N280" s="614" t="s">
        <v>451</v>
      </c>
      <c r="O280" s="614" t="s">
        <v>438</v>
      </c>
      <c r="P280" s="614" t="s">
        <v>438</v>
      </c>
      <c r="Q280" s="612">
        <v>32810</v>
      </c>
      <c r="R280" s="612">
        <v>411</v>
      </c>
      <c r="S280" s="612">
        <v>45</v>
      </c>
      <c r="T280" s="11" t="s">
        <v>386</v>
      </c>
      <c r="U280" s="32">
        <v>3</v>
      </c>
      <c r="V280" s="76"/>
      <c r="W280" s="33">
        <v>5</v>
      </c>
      <c r="X280" s="34">
        <f t="shared" si="263"/>
        <v>1.6666666666666667</v>
      </c>
      <c r="Y280" s="35">
        <f t="shared" si="264"/>
        <v>2599.3333333333335</v>
      </c>
      <c r="Z280" s="35">
        <f t="shared" si="289"/>
        <v>1500</v>
      </c>
      <c r="AA280" s="33">
        <v>2</v>
      </c>
      <c r="AB280" s="36">
        <f t="shared" si="306"/>
        <v>0.4</v>
      </c>
      <c r="AC280" s="222"/>
      <c r="AD280" s="223"/>
      <c r="AE280" s="33">
        <v>2</v>
      </c>
      <c r="AF280" s="36">
        <f t="shared" si="320"/>
        <v>0.66666666666666663</v>
      </c>
      <c r="AG280" s="33">
        <f>AE280</f>
        <v>2</v>
      </c>
      <c r="AH280" s="223"/>
      <c r="AI280" s="229"/>
      <c r="AJ280" s="229"/>
      <c r="AK280" s="229"/>
      <c r="AL280" s="229"/>
      <c r="AM280" s="31">
        <v>7783</v>
      </c>
      <c r="AN280" s="35">
        <v>15</v>
      </c>
      <c r="AO280" s="37">
        <f t="shared" si="290"/>
        <v>1.9235701461913311E-3</v>
      </c>
      <c r="AP280" s="35">
        <f t="shared" si="268"/>
        <v>7798</v>
      </c>
      <c r="AQ280" s="163">
        <v>10653</v>
      </c>
      <c r="AR280" s="36">
        <f t="shared" si="269"/>
        <v>0.7320003754810851</v>
      </c>
      <c r="AS280" s="31">
        <f t="shared" si="309"/>
        <v>7783</v>
      </c>
      <c r="AT280" s="31">
        <f t="shared" si="310"/>
        <v>15</v>
      </c>
      <c r="AU280" s="35">
        <f t="shared" si="291"/>
        <v>7798</v>
      </c>
      <c r="AV280" s="35">
        <v>4485</v>
      </c>
      <c r="AW280" s="36">
        <f t="shared" si="292"/>
        <v>0.57625594243864831</v>
      </c>
      <c r="AX280" s="35">
        <v>15</v>
      </c>
      <c r="AY280" s="36">
        <f t="shared" si="293"/>
        <v>1</v>
      </c>
      <c r="AZ280" s="35">
        <f t="shared" si="294"/>
        <v>4500</v>
      </c>
      <c r="BA280" s="36">
        <f t="shared" si="295"/>
        <v>0.57707104385739938</v>
      </c>
      <c r="BB280" s="35">
        <v>37</v>
      </c>
      <c r="BC280" s="36">
        <f t="shared" si="317"/>
        <v>8.2497212931995547E-3</v>
      </c>
      <c r="BD280" s="33">
        <v>7</v>
      </c>
      <c r="BE280" s="36">
        <f t="shared" si="313"/>
        <v>0.46666666666666667</v>
      </c>
      <c r="BF280" s="33">
        <f t="shared" si="314"/>
        <v>44</v>
      </c>
      <c r="BG280" s="36">
        <f t="shared" si="318"/>
        <v>9.7777777777777776E-3</v>
      </c>
      <c r="BH280" s="35">
        <v>30</v>
      </c>
      <c r="BI280" s="36">
        <f t="shared" si="315"/>
        <v>0.81081081081081086</v>
      </c>
      <c r="BJ280" s="33">
        <v>7</v>
      </c>
      <c r="BK280" s="36">
        <f t="shared" si="319"/>
        <v>1</v>
      </c>
      <c r="BL280" s="33">
        <f t="shared" si="301"/>
        <v>37</v>
      </c>
      <c r="BM280" s="36">
        <f t="shared" si="302"/>
        <v>0.84090909090909094</v>
      </c>
      <c r="BN280" s="35">
        <v>28</v>
      </c>
      <c r="BO280" s="36">
        <f t="shared" si="316"/>
        <v>6.2222222222222219E-3</v>
      </c>
      <c r="BP280" s="35">
        <v>71</v>
      </c>
      <c r="BQ280" s="36">
        <f t="shared" si="303"/>
        <v>1.5777777777777779E-2</v>
      </c>
      <c r="BR280" s="35">
        <f t="shared" si="304"/>
        <v>99</v>
      </c>
      <c r="BS280" s="36">
        <f t="shared" si="287"/>
        <v>2.1999999999999999E-2</v>
      </c>
      <c r="BT280" s="33">
        <v>2</v>
      </c>
      <c r="BU280" s="36">
        <f>BT280/W280</f>
        <v>0.4</v>
      </c>
      <c r="BV280" s="33">
        <v>1</v>
      </c>
      <c r="BW280" s="36">
        <f>BV280/U280</f>
        <v>0.33333333333333331</v>
      </c>
      <c r="BX280" s="244" t="str">
        <f t="shared" si="305"/>
        <v/>
      </c>
    </row>
    <row r="281" spans="1:76" s="469" customFormat="1" ht="13.5" thickBot="1" x14ac:dyDescent="0.25">
      <c r="A281" s="9" t="s">
        <v>751</v>
      </c>
      <c r="B281" s="9" t="s">
        <v>752</v>
      </c>
      <c r="C281" s="9" t="s">
        <v>502</v>
      </c>
      <c r="D281" s="9" t="s">
        <v>509</v>
      </c>
      <c r="E281" s="9" t="s">
        <v>518</v>
      </c>
      <c r="F281" s="9" t="s">
        <v>505</v>
      </c>
      <c r="G281" s="9" t="s">
        <v>927</v>
      </c>
      <c r="H281" s="9" t="s">
        <v>1109</v>
      </c>
      <c r="I281" s="9" t="s">
        <v>934</v>
      </c>
      <c r="J281" s="9"/>
      <c r="K281" s="615"/>
      <c r="L281" s="803"/>
      <c r="M281" s="803"/>
      <c r="N281" s="615"/>
      <c r="O281" s="770"/>
      <c r="P281" s="615"/>
      <c r="Q281" s="772"/>
      <c r="R281" s="772"/>
      <c r="S281" s="772"/>
      <c r="T281" s="337" t="s">
        <v>386</v>
      </c>
      <c r="U281" s="48">
        <v>1</v>
      </c>
      <c r="V281" s="345"/>
      <c r="W281" s="49">
        <v>4</v>
      </c>
      <c r="X281" s="50">
        <f t="shared" ref="X281:X312" si="321">W281/U281</f>
        <v>4</v>
      </c>
      <c r="Y281" s="51">
        <f t="shared" si="264"/>
        <v>32810</v>
      </c>
      <c r="Z281" s="51">
        <f t="shared" si="289"/>
        <v>17940</v>
      </c>
      <c r="AA281" s="49">
        <v>1</v>
      </c>
      <c r="AB281" s="52">
        <f t="shared" si="306"/>
        <v>0.25</v>
      </c>
      <c r="AC281" s="49">
        <v>2</v>
      </c>
      <c r="AD281" s="52" t="s">
        <v>434</v>
      </c>
      <c r="AE281" s="49">
        <v>1</v>
      </c>
      <c r="AF281" s="52">
        <f t="shared" si="320"/>
        <v>1</v>
      </c>
      <c r="AG281" s="49">
        <v>1</v>
      </c>
      <c r="AH281" s="225"/>
      <c r="AI281" s="236"/>
      <c r="AJ281" s="236"/>
      <c r="AK281" s="236"/>
      <c r="AL281" s="236"/>
      <c r="AM281" s="47">
        <v>32678</v>
      </c>
      <c r="AN281" s="51">
        <v>132</v>
      </c>
      <c r="AO281" s="53">
        <f t="shared" si="290"/>
        <v>4.023163669612923E-3</v>
      </c>
      <c r="AP281" s="51">
        <f t="shared" ref="AP281:AP301" si="322">AM281+AN281</f>
        <v>32810</v>
      </c>
      <c r="AQ281" s="866">
        <v>43416</v>
      </c>
      <c r="AR281" s="52">
        <f t="shared" si="269"/>
        <v>0.75571217984153305</v>
      </c>
      <c r="AS281" s="47">
        <f t="shared" si="309"/>
        <v>32678</v>
      </c>
      <c r="AT281" s="47">
        <f t="shared" si="310"/>
        <v>132</v>
      </c>
      <c r="AU281" s="51">
        <f t="shared" si="291"/>
        <v>32810</v>
      </c>
      <c r="AV281" s="51">
        <v>17857</v>
      </c>
      <c r="AW281" s="52">
        <f t="shared" si="292"/>
        <v>0.54645327131403387</v>
      </c>
      <c r="AX281" s="51">
        <v>83</v>
      </c>
      <c r="AY281" s="52">
        <f t="shared" si="293"/>
        <v>0.62878787878787878</v>
      </c>
      <c r="AZ281" s="51">
        <f t="shared" si="294"/>
        <v>17940</v>
      </c>
      <c r="BA281" s="52">
        <f t="shared" si="295"/>
        <v>0.5467845169155745</v>
      </c>
      <c r="BB281" s="51">
        <v>228</v>
      </c>
      <c r="BC281" s="52">
        <f t="shared" si="317"/>
        <v>1.2768102144817158E-2</v>
      </c>
      <c r="BD281" s="49">
        <v>37</v>
      </c>
      <c r="BE281" s="52">
        <f t="shared" si="313"/>
        <v>0.44578313253012047</v>
      </c>
      <c r="BF281" s="49">
        <f t="shared" si="314"/>
        <v>265</v>
      </c>
      <c r="BG281" s="52">
        <f t="shared" si="318"/>
        <v>1.4771460423634336E-2</v>
      </c>
      <c r="BH281" s="51">
        <v>191</v>
      </c>
      <c r="BI281" s="52">
        <f t="shared" si="315"/>
        <v>0.83771929824561409</v>
      </c>
      <c r="BJ281" s="49">
        <v>37</v>
      </c>
      <c r="BK281" s="52">
        <f t="shared" si="319"/>
        <v>1</v>
      </c>
      <c r="BL281" s="49">
        <f t="shared" si="301"/>
        <v>228</v>
      </c>
      <c r="BM281" s="52">
        <f t="shared" si="302"/>
        <v>0.86037735849056607</v>
      </c>
      <c r="BN281" s="51">
        <v>28</v>
      </c>
      <c r="BO281" s="52">
        <f t="shared" si="316"/>
        <v>1.560758082497213E-3</v>
      </c>
      <c r="BP281" s="51">
        <v>175</v>
      </c>
      <c r="BQ281" s="52">
        <f t="shared" si="303"/>
        <v>9.7547380156075801E-3</v>
      </c>
      <c r="BR281" s="51">
        <f t="shared" si="304"/>
        <v>203</v>
      </c>
      <c r="BS281" s="52">
        <f t="shared" si="287"/>
        <v>1.1315496098104793E-2</v>
      </c>
      <c r="BT281" s="49">
        <v>0</v>
      </c>
      <c r="BU281" s="225"/>
      <c r="BV281" s="224"/>
      <c r="BW281" s="225"/>
      <c r="BX281" s="257" t="str">
        <f t="shared" si="305"/>
        <v/>
      </c>
    </row>
    <row r="282" spans="1:76" x14ac:dyDescent="0.2">
      <c r="A282" s="12" t="s">
        <v>755</v>
      </c>
      <c r="B282" s="12" t="s">
        <v>759</v>
      </c>
      <c r="C282" s="12" t="s">
        <v>760</v>
      </c>
      <c r="D282" s="148" t="s">
        <v>515</v>
      </c>
      <c r="E282" s="12" t="s">
        <v>504</v>
      </c>
      <c r="F282" s="12" t="s">
        <v>519</v>
      </c>
      <c r="G282" s="12" t="s">
        <v>320</v>
      </c>
      <c r="H282" s="12" t="s">
        <v>1109</v>
      </c>
      <c r="I282" s="12" t="s">
        <v>934</v>
      </c>
      <c r="J282" s="12"/>
      <c r="K282" s="296"/>
      <c r="L282" s="296"/>
      <c r="M282" s="297"/>
      <c r="N282" s="296"/>
      <c r="O282" s="296"/>
      <c r="P282" s="296"/>
      <c r="Q282" s="272"/>
      <c r="R282" s="272"/>
      <c r="S282" s="272"/>
      <c r="T282" s="13" t="s">
        <v>386</v>
      </c>
      <c r="U282" s="41">
        <v>5</v>
      </c>
      <c r="V282" s="150"/>
      <c r="W282" s="42">
        <v>7</v>
      </c>
      <c r="X282" s="43">
        <f t="shared" si="321"/>
        <v>1.4</v>
      </c>
      <c r="Y282" s="44">
        <f t="shared" si="264"/>
        <v>3508.6</v>
      </c>
      <c r="Z282" s="44">
        <f t="shared" si="289"/>
        <v>1719.4</v>
      </c>
      <c r="AA282" s="42">
        <v>3</v>
      </c>
      <c r="AB282" s="45">
        <f t="shared" si="306"/>
        <v>0.42857142857142855</v>
      </c>
      <c r="AC282" s="228"/>
      <c r="AD282" s="229"/>
      <c r="AE282" s="42">
        <v>3</v>
      </c>
      <c r="AF282" s="45">
        <f t="shared" si="320"/>
        <v>0.6</v>
      </c>
      <c r="AG282" s="42">
        <f>AE282</f>
        <v>3</v>
      </c>
      <c r="AH282" s="229"/>
      <c r="AI282" s="42">
        <v>1</v>
      </c>
      <c r="AJ282" s="45">
        <f>AI282/W282</f>
        <v>0.14285714285714285</v>
      </c>
      <c r="AK282" s="42">
        <v>1</v>
      </c>
      <c r="AL282" s="229"/>
      <c r="AM282" s="40">
        <v>17502</v>
      </c>
      <c r="AN282" s="44">
        <v>41</v>
      </c>
      <c r="AO282" s="63">
        <f t="shared" si="290"/>
        <v>2.337114518611412E-3</v>
      </c>
      <c r="AP282" s="44">
        <f t="shared" si="322"/>
        <v>17543</v>
      </c>
      <c r="AQ282" s="44">
        <v>23352</v>
      </c>
      <c r="AR282" s="45">
        <f t="shared" si="269"/>
        <v>0.75124186365193557</v>
      </c>
      <c r="AS282" s="40">
        <f t="shared" si="309"/>
        <v>17502</v>
      </c>
      <c r="AT282" s="40">
        <f t="shared" si="310"/>
        <v>41</v>
      </c>
      <c r="AU282" s="44">
        <f t="shared" si="291"/>
        <v>17543</v>
      </c>
      <c r="AV282" s="44">
        <v>8556</v>
      </c>
      <c r="AW282" s="45">
        <f t="shared" si="292"/>
        <v>0.48885841618100789</v>
      </c>
      <c r="AX282" s="44">
        <v>41</v>
      </c>
      <c r="AY282" s="45">
        <f t="shared" si="293"/>
        <v>1</v>
      </c>
      <c r="AZ282" s="44">
        <f t="shared" si="294"/>
        <v>8597</v>
      </c>
      <c r="BA282" s="45">
        <f t="shared" si="295"/>
        <v>0.4900530125976173</v>
      </c>
      <c r="BB282" s="44">
        <v>99</v>
      </c>
      <c r="BC282" s="45">
        <f t="shared" si="317"/>
        <v>1.1570827489481066E-2</v>
      </c>
      <c r="BD282" s="42">
        <v>7</v>
      </c>
      <c r="BE282" s="45">
        <f t="shared" si="313"/>
        <v>0.17073170731707318</v>
      </c>
      <c r="BF282" s="42">
        <f t="shared" si="314"/>
        <v>106</v>
      </c>
      <c r="BG282" s="45">
        <f t="shared" si="318"/>
        <v>1.2329882517157147E-2</v>
      </c>
      <c r="BH282" s="44">
        <v>92</v>
      </c>
      <c r="BI282" s="45">
        <f t="shared" si="315"/>
        <v>0.92929292929292928</v>
      </c>
      <c r="BJ282" s="42">
        <v>3</v>
      </c>
      <c r="BK282" s="45">
        <f t="shared" si="319"/>
        <v>0.42857142857142855</v>
      </c>
      <c r="BL282" s="42">
        <f t="shared" si="301"/>
        <v>95</v>
      </c>
      <c r="BM282" s="45">
        <f t="shared" si="302"/>
        <v>0.89622641509433965</v>
      </c>
      <c r="BN282" s="44">
        <v>14</v>
      </c>
      <c r="BO282" s="45">
        <f t="shared" si="316"/>
        <v>1.6284750494358496E-3</v>
      </c>
      <c r="BP282" s="44">
        <v>195</v>
      </c>
      <c r="BQ282" s="45">
        <f t="shared" si="303"/>
        <v>2.268233104571362E-2</v>
      </c>
      <c r="BR282" s="44">
        <f t="shared" si="304"/>
        <v>209</v>
      </c>
      <c r="BS282" s="45">
        <f t="shared" si="287"/>
        <v>2.4310806095149472E-2</v>
      </c>
      <c r="BT282" s="42">
        <v>1</v>
      </c>
      <c r="BU282" s="45">
        <f>BT282/W282</f>
        <v>0.14285714285714285</v>
      </c>
      <c r="BV282" s="42">
        <v>1</v>
      </c>
      <c r="BW282" s="45">
        <f>BV282/U282</f>
        <v>0.2</v>
      </c>
      <c r="BX282" s="229"/>
    </row>
    <row r="283" spans="1:76" x14ac:dyDescent="0.2">
      <c r="A283" s="10" t="s">
        <v>755</v>
      </c>
      <c r="B283" s="10" t="s">
        <v>759</v>
      </c>
      <c r="C283" s="10" t="s">
        <v>761</v>
      </c>
      <c r="D283" s="77" t="s">
        <v>515</v>
      </c>
      <c r="E283" s="10" t="s">
        <v>504</v>
      </c>
      <c r="F283" s="10" t="s">
        <v>519</v>
      </c>
      <c r="G283" s="10" t="s">
        <v>320</v>
      </c>
      <c r="H283" s="10" t="s">
        <v>1109</v>
      </c>
      <c r="I283" s="10" t="s">
        <v>934</v>
      </c>
      <c r="J283" s="10"/>
      <c r="K283" s="614"/>
      <c r="L283" s="614"/>
      <c r="M283" s="289"/>
      <c r="N283" s="614"/>
      <c r="O283" s="614"/>
      <c r="P283" s="614"/>
      <c r="Q283" s="612"/>
      <c r="R283" s="612"/>
      <c r="S283" s="612"/>
      <c r="T283" s="65" t="s">
        <v>510</v>
      </c>
      <c r="U283" s="32">
        <v>1</v>
      </c>
      <c r="V283" s="33">
        <v>1</v>
      </c>
      <c r="W283" s="33">
        <v>1</v>
      </c>
      <c r="X283" s="34">
        <f t="shared" si="321"/>
        <v>1</v>
      </c>
      <c r="Y283" s="35">
        <f t="shared" si="264"/>
        <v>4070</v>
      </c>
      <c r="Z283" s="230" t="str">
        <f t="shared" si="289"/>
        <v/>
      </c>
      <c r="AA283" s="33">
        <v>1</v>
      </c>
      <c r="AB283" s="36">
        <f t="shared" si="306"/>
        <v>1</v>
      </c>
      <c r="AC283" s="222"/>
      <c r="AD283" s="223"/>
      <c r="AE283" s="33">
        <v>1</v>
      </c>
      <c r="AF283" s="36">
        <f t="shared" si="320"/>
        <v>1</v>
      </c>
      <c r="AG283" s="33">
        <f>AE283</f>
        <v>1</v>
      </c>
      <c r="AH283" s="223"/>
      <c r="AI283" s="223"/>
      <c r="AJ283" s="223"/>
      <c r="AK283" s="223"/>
      <c r="AL283" s="223"/>
      <c r="AM283" s="31">
        <v>4046</v>
      </c>
      <c r="AN283" s="35">
        <v>24</v>
      </c>
      <c r="AO283" s="37">
        <f t="shared" si="290"/>
        <v>5.8968058968058967E-3</v>
      </c>
      <c r="AP283" s="35">
        <f t="shared" si="322"/>
        <v>4070</v>
      </c>
      <c r="AQ283" s="163">
        <v>5217</v>
      </c>
      <c r="AR283" s="36">
        <f t="shared" si="269"/>
        <v>0.78014184397163122</v>
      </c>
      <c r="AS283" s="210" t="str">
        <f t="shared" si="309"/>
        <v/>
      </c>
      <c r="AT283" s="210" t="str">
        <f t="shared" si="310"/>
        <v/>
      </c>
      <c r="AU283" s="230" t="str">
        <f t="shared" si="291"/>
        <v/>
      </c>
      <c r="AV283" s="230"/>
      <c r="AW283" s="223" t="str">
        <f t="shared" si="292"/>
        <v/>
      </c>
      <c r="AX283" s="230"/>
      <c r="AY283" s="223" t="str">
        <f t="shared" si="293"/>
        <v/>
      </c>
      <c r="AZ283" s="230" t="str">
        <f t="shared" si="294"/>
        <v/>
      </c>
      <c r="BA283" s="223" t="str">
        <f t="shared" si="295"/>
        <v/>
      </c>
      <c r="BB283" s="230"/>
      <c r="BC283" s="223" t="str">
        <f t="shared" si="317"/>
        <v/>
      </c>
      <c r="BD283" s="222"/>
      <c r="BE283" s="223" t="str">
        <f t="shared" si="313"/>
        <v/>
      </c>
      <c r="BF283" s="222" t="str">
        <f t="shared" si="314"/>
        <v/>
      </c>
      <c r="BG283" s="223" t="str">
        <f t="shared" si="318"/>
        <v/>
      </c>
      <c r="BH283" s="230"/>
      <c r="BI283" s="223" t="str">
        <f t="shared" si="315"/>
        <v/>
      </c>
      <c r="BJ283" s="223"/>
      <c r="BK283" s="223"/>
      <c r="BL283" s="223"/>
      <c r="BM283" s="223"/>
      <c r="BN283" s="223"/>
      <c r="BO283" s="223"/>
      <c r="BP283" s="223"/>
      <c r="BQ283" s="223"/>
      <c r="BR283" s="223"/>
      <c r="BS283" s="223"/>
      <c r="BT283" s="33">
        <v>0</v>
      </c>
      <c r="BU283" s="223"/>
      <c r="BV283" s="223"/>
      <c r="BW283" s="223"/>
      <c r="BX283" s="223"/>
    </row>
    <row r="284" spans="1:76" x14ac:dyDescent="0.2">
      <c r="A284" s="10" t="s">
        <v>755</v>
      </c>
      <c r="B284" s="10" t="s">
        <v>759</v>
      </c>
      <c r="C284" s="10" t="s">
        <v>762</v>
      </c>
      <c r="D284" s="77" t="s">
        <v>515</v>
      </c>
      <c r="E284" s="10" t="s">
        <v>504</v>
      </c>
      <c r="F284" s="10" t="s">
        <v>519</v>
      </c>
      <c r="G284" s="10" t="s">
        <v>320</v>
      </c>
      <c r="H284" s="10" t="s">
        <v>1109</v>
      </c>
      <c r="I284" s="10" t="s">
        <v>934</v>
      </c>
      <c r="J284" s="10"/>
      <c r="K284" s="614" t="s">
        <v>449</v>
      </c>
      <c r="L284" s="614" t="s">
        <v>818</v>
      </c>
      <c r="M284" s="289" t="s">
        <v>819</v>
      </c>
      <c r="N284" s="614" t="s">
        <v>437</v>
      </c>
      <c r="O284" s="614" t="s">
        <v>438</v>
      </c>
      <c r="P284" s="614" t="s">
        <v>438</v>
      </c>
      <c r="Q284" s="612">
        <v>17543</v>
      </c>
      <c r="R284" s="612">
        <v>166</v>
      </c>
      <c r="S284" s="612">
        <v>21</v>
      </c>
      <c r="T284" s="11" t="s">
        <v>386</v>
      </c>
      <c r="U284" s="32">
        <v>4</v>
      </c>
      <c r="V284" s="76"/>
      <c r="W284" s="33">
        <v>7</v>
      </c>
      <c r="X284" s="34">
        <f t="shared" si="321"/>
        <v>1.75</v>
      </c>
      <c r="Y284" s="35">
        <f t="shared" si="264"/>
        <v>3368.25</v>
      </c>
      <c r="Z284" s="35">
        <f t="shared" si="289"/>
        <v>1575</v>
      </c>
      <c r="AA284" s="33">
        <v>3</v>
      </c>
      <c r="AB284" s="36">
        <f t="shared" si="306"/>
        <v>0.42857142857142855</v>
      </c>
      <c r="AC284" s="222"/>
      <c r="AD284" s="223"/>
      <c r="AE284" s="33">
        <v>2</v>
      </c>
      <c r="AF284" s="36">
        <f t="shared" si="320"/>
        <v>0.5</v>
      </c>
      <c r="AG284" s="33">
        <f>AE284</f>
        <v>2</v>
      </c>
      <c r="AH284" s="223"/>
      <c r="AI284" s="223"/>
      <c r="AJ284" s="223"/>
      <c r="AK284" s="223"/>
      <c r="AL284" s="223"/>
      <c r="AM284" s="31">
        <v>13456</v>
      </c>
      <c r="AN284" s="35">
        <v>17</v>
      </c>
      <c r="AO284" s="37">
        <f t="shared" si="290"/>
        <v>1.2617828249090774E-3</v>
      </c>
      <c r="AP284" s="35">
        <f t="shared" si="322"/>
        <v>13473</v>
      </c>
      <c r="AQ284" s="163">
        <v>18135</v>
      </c>
      <c r="AR284" s="36">
        <f t="shared" si="269"/>
        <v>0.7429280397022332</v>
      </c>
      <c r="AS284" s="31">
        <f t="shared" si="309"/>
        <v>13456</v>
      </c>
      <c r="AT284" s="31">
        <f t="shared" si="310"/>
        <v>17</v>
      </c>
      <c r="AU284" s="35">
        <f t="shared" si="291"/>
        <v>13473</v>
      </c>
      <c r="AV284" s="35">
        <v>6288</v>
      </c>
      <c r="AW284" s="36">
        <f t="shared" si="292"/>
        <v>0.46730083234244946</v>
      </c>
      <c r="AX284" s="35">
        <v>12</v>
      </c>
      <c r="AY284" s="36">
        <f t="shared" si="293"/>
        <v>0.70588235294117652</v>
      </c>
      <c r="AZ284" s="35">
        <f t="shared" si="294"/>
        <v>6300</v>
      </c>
      <c r="BA284" s="36">
        <f t="shared" si="295"/>
        <v>0.46760187040748163</v>
      </c>
      <c r="BB284" s="35">
        <v>75</v>
      </c>
      <c r="BC284" s="36">
        <f t="shared" si="317"/>
        <v>1.1927480916030535E-2</v>
      </c>
      <c r="BD284" s="33">
        <v>5</v>
      </c>
      <c r="BE284" s="36">
        <f t="shared" si="313"/>
        <v>0.41666666666666669</v>
      </c>
      <c r="BF284" s="33">
        <f t="shared" si="314"/>
        <v>80</v>
      </c>
      <c r="BG284" s="36">
        <f t="shared" si="318"/>
        <v>1.2698412698412698E-2</v>
      </c>
      <c r="BH284" s="35">
        <v>70</v>
      </c>
      <c r="BI284" s="36">
        <f t="shared" si="315"/>
        <v>0.93333333333333335</v>
      </c>
      <c r="BJ284" s="33">
        <v>2</v>
      </c>
      <c r="BK284" s="36">
        <f>IF(BD284="","",IF(BD284=0,"",BJ284/BD284))</f>
        <v>0.4</v>
      </c>
      <c r="BL284" s="33">
        <f>IF(BH284="","",BH284+BJ284)</f>
        <v>72</v>
      </c>
      <c r="BM284" s="36">
        <f t="shared" ref="BM284:BM328" si="323">IF(BF284="","",IF(BF284=0,"",BL284/BF284))</f>
        <v>0.9</v>
      </c>
      <c r="BN284" s="35">
        <v>8</v>
      </c>
      <c r="BO284" s="36">
        <f t="shared" ref="BO284:BO315" si="324">IF(AZ284="","",BN284/AZ284)</f>
        <v>1.2698412698412698E-3</v>
      </c>
      <c r="BP284" s="35">
        <v>184</v>
      </c>
      <c r="BQ284" s="36">
        <f t="shared" ref="BQ284:BQ315" si="325">IF(AZ284="","",BP284/AZ284)</f>
        <v>2.9206349206349208E-2</v>
      </c>
      <c r="BR284" s="35">
        <f t="shared" ref="BR284:BR315" si="326">IF(BN284="",IF(BP284="","",BP284),IF(BP284="",BN284,BN284+BP284))</f>
        <v>192</v>
      </c>
      <c r="BS284" s="36">
        <f t="shared" ref="BS284:BS315" si="327">IF(AZ284="","",BR284/AZ284)</f>
        <v>3.0476190476190476E-2</v>
      </c>
      <c r="BT284" s="33">
        <v>1</v>
      </c>
      <c r="BU284" s="36">
        <f t="shared" ref="BU284:BU309" si="328">BT284/W284</f>
        <v>0.14285714285714285</v>
      </c>
      <c r="BV284" s="33">
        <v>0</v>
      </c>
      <c r="BW284" s="223"/>
      <c r="BX284" s="223"/>
    </row>
    <row r="285" spans="1:76" x14ac:dyDescent="0.2">
      <c r="A285" s="10" t="s">
        <v>755</v>
      </c>
      <c r="B285" s="10" t="s">
        <v>756</v>
      </c>
      <c r="C285" s="10" t="s">
        <v>502</v>
      </c>
      <c r="D285" s="10" t="s">
        <v>503</v>
      </c>
      <c r="E285" s="10" t="s">
        <v>504</v>
      </c>
      <c r="F285" s="10" t="s">
        <v>519</v>
      </c>
      <c r="G285" s="10" t="s">
        <v>320</v>
      </c>
      <c r="H285" s="10" t="s">
        <v>1109</v>
      </c>
      <c r="I285" s="10" t="s">
        <v>934</v>
      </c>
      <c r="J285" s="10"/>
      <c r="K285" s="614"/>
      <c r="L285" s="747"/>
      <c r="M285" s="758"/>
      <c r="N285" s="614"/>
      <c r="O285" s="614"/>
      <c r="P285" s="614"/>
      <c r="Q285" s="612"/>
      <c r="R285" s="612"/>
      <c r="S285" s="612"/>
      <c r="T285" s="65" t="s">
        <v>386</v>
      </c>
      <c r="U285" s="32">
        <v>6</v>
      </c>
      <c r="V285" s="76"/>
      <c r="W285" s="33">
        <v>9</v>
      </c>
      <c r="X285" s="34">
        <f t="shared" si="321"/>
        <v>1.5</v>
      </c>
      <c r="Y285" s="35">
        <f t="shared" si="264"/>
        <v>2781.6666666666665</v>
      </c>
      <c r="Z285" s="35">
        <f t="shared" si="289"/>
        <v>1355.6666666666667</v>
      </c>
      <c r="AA285" s="222"/>
      <c r="AB285" s="223"/>
      <c r="AC285" s="222"/>
      <c r="AD285" s="223"/>
      <c r="AE285" s="222"/>
      <c r="AF285" s="223"/>
      <c r="AG285" s="222"/>
      <c r="AH285" s="223"/>
      <c r="AI285" s="33">
        <v>5</v>
      </c>
      <c r="AJ285" s="36">
        <f>AI285/W285</f>
        <v>0.55555555555555558</v>
      </c>
      <c r="AK285" s="33">
        <v>4</v>
      </c>
      <c r="AL285" s="36">
        <f>AK285/U285</f>
        <v>0.66666666666666663</v>
      </c>
      <c r="AM285" s="31">
        <v>16690</v>
      </c>
      <c r="AN285" s="230"/>
      <c r="AO285" s="250"/>
      <c r="AP285" s="35">
        <f t="shared" si="322"/>
        <v>16690</v>
      </c>
      <c r="AQ285" s="230"/>
      <c r="AR285" s="223"/>
      <c r="AS285" s="31">
        <f t="shared" si="309"/>
        <v>16690</v>
      </c>
      <c r="AT285" s="210"/>
      <c r="AU285" s="35">
        <f t="shared" si="291"/>
        <v>16690</v>
      </c>
      <c r="AV285" s="35">
        <v>8134</v>
      </c>
      <c r="AW285" s="36">
        <f t="shared" si="292"/>
        <v>0.48735769922109046</v>
      </c>
      <c r="AX285" s="230"/>
      <c r="AY285" s="223" t="str">
        <f t="shared" si="293"/>
        <v/>
      </c>
      <c r="AZ285" s="35">
        <f t="shared" si="294"/>
        <v>8134</v>
      </c>
      <c r="BA285" s="36">
        <f t="shared" si="295"/>
        <v>0.48735769922109046</v>
      </c>
      <c r="BB285" s="35">
        <v>99</v>
      </c>
      <c r="BC285" s="36">
        <f t="shared" si="317"/>
        <v>1.2171133513646423E-2</v>
      </c>
      <c r="BD285" s="222"/>
      <c r="BE285" s="223"/>
      <c r="BF285" s="33">
        <f t="shared" si="314"/>
        <v>99</v>
      </c>
      <c r="BG285" s="36">
        <f t="shared" si="318"/>
        <v>1.2171133513646423E-2</v>
      </c>
      <c r="BH285" s="35">
        <v>92</v>
      </c>
      <c r="BI285" s="36">
        <f t="shared" si="315"/>
        <v>0.92929292929292928</v>
      </c>
      <c r="BJ285" s="222"/>
      <c r="BK285" s="223"/>
      <c r="BL285" s="33">
        <f>IF(BH285="","",BH285+BJ285)</f>
        <v>92</v>
      </c>
      <c r="BM285" s="36">
        <f t="shared" si="323"/>
        <v>0.92929292929292928</v>
      </c>
      <c r="BN285" s="35">
        <v>15</v>
      </c>
      <c r="BO285" s="36">
        <f t="shared" si="324"/>
        <v>1.844111138431276E-3</v>
      </c>
      <c r="BP285" s="35">
        <v>273</v>
      </c>
      <c r="BQ285" s="36">
        <f t="shared" si="325"/>
        <v>3.3562822719449228E-2</v>
      </c>
      <c r="BR285" s="35">
        <f t="shared" si="326"/>
        <v>288</v>
      </c>
      <c r="BS285" s="36">
        <f t="shared" si="327"/>
        <v>3.5406933857880504E-2</v>
      </c>
      <c r="BT285" s="33">
        <v>2</v>
      </c>
      <c r="BU285" s="36">
        <f t="shared" si="328"/>
        <v>0.22222222222222221</v>
      </c>
      <c r="BV285" s="33">
        <v>2</v>
      </c>
      <c r="BW285" s="36">
        <f>BV285/U285</f>
        <v>0.33333333333333331</v>
      </c>
      <c r="BX285" s="223"/>
    </row>
    <row r="286" spans="1:76" x14ac:dyDescent="0.2">
      <c r="A286" s="10" t="s">
        <v>755</v>
      </c>
      <c r="B286" s="10" t="s">
        <v>759</v>
      </c>
      <c r="C286" s="10" t="s">
        <v>502</v>
      </c>
      <c r="D286" s="10" t="s">
        <v>509</v>
      </c>
      <c r="E286" s="10" t="s">
        <v>504</v>
      </c>
      <c r="F286" s="10" t="s">
        <v>519</v>
      </c>
      <c r="G286" s="10" t="s">
        <v>320</v>
      </c>
      <c r="H286" s="10" t="s">
        <v>1109</v>
      </c>
      <c r="I286" s="10" t="s">
        <v>934</v>
      </c>
      <c r="J286" s="10"/>
      <c r="K286" s="614"/>
      <c r="L286" s="746"/>
      <c r="M286" s="746"/>
      <c r="N286" s="614"/>
      <c r="O286" s="614"/>
      <c r="P286" s="614"/>
      <c r="Q286" s="293"/>
      <c r="R286" s="293"/>
      <c r="S286" s="293"/>
      <c r="T286" s="11" t="s">
        <v>386</v>
      </c>
      <c r="U286" s="32">
        <v>1</v>
      </c>
      <c r="V286" s="76"/>
      <c r="W286" s="33">
        <v>3</v>
      </c>
      <c r="X286" s="34">
        <f t="shared" si="321"/>
        <v>3</v>
      </c>
      <c r="Y286" s="35">
        <f t="shared" si="264"/>
        <v>17543</v>
      </c>
      <c r="Z286" s="35">
        <f t="shared" si="289"/>
        <v>8590</v>
      </c>
      <c r="AA286" s="33">
        <v>1</v>
      </c>
      <c r="AB286" s="36">
        <f>AA286/W286</f>
        <v>0.33333333333333331</v>
      </c>
      <c r="AC286" s="33">
        <v>1</v>
      </c>
      <c r="AD286" s="36" t="s">
        <v>435</v>
      </c>
      <c r="AE286" s="222"/>
      <c r="AF286" s="223"/>
      <c r="AG286" s="223"/>
      <c r="AH286" s="223"/>
      <c r="AI286" s="223"/>
      <c r="AJ286" s="229"/>
      <c r="AK286" s="223"/>
      <c r="AL286" s="223"/>
      <c r="AM286" s="31">
        <v>17502</v>
      </c>
      <c r="AN286" s="35">
        <v>41</v>
      </c>
      <c r="AO286" s="37">
        <f>AN286/AP286</f>
        <v>2.337114518611412E-3</v>
      </c>
      <c r="AP286" s="35">
        <f t="shared" si="322"/>
        <v>17543</v>
      </c>
      <c r="AQ286" s="35">
        <v>23352</v>
      </c>
      <c r="AR286" s="36">
        <f>AP286/AQ286</f>
        <v>0.75124186365193557</v>
      </c>
      <c r="AS286" s="31">
        <f t="shared" si="309"/>
        <v>17502</v>
      </c>
      <c r="AT286" s="31">
        <f>IF(V286=0,AN286,"")</f>
        <v>41</v>
      </c>
      <c r="AU286" s="35">
        <f t="shared" si="291"/>
        <v>17543</v>
      </c>
      <c r="AV286" s="35">
        <v>8556</v>
      </c>
      <c r="AW286" s="36">
        <f t="shared" si="292"/>
        <v>0.48885841618100789</v>
      </c>
      <c r="AX286" s="35">
        <v>34</v>
      </c>
      <c r="AY286" s="36">
        <f t="shared" si="293"/>
        <v>0.82926829268292679</v>
      </c>
      <c r="AZ286" s="35">
        <f t="shared" si="294"/>
        <v>8590</v>
      </c>
      <c r="BA286" s="36">
        <f t="shared" si="295"/>
        <v>0.48965399304565926</v>
      </c>
      <c r="BB286" s="35">
        <v>99</v>
      </c>
      <c r="BC286" s="36">
        <f t="shared" si="317"/>
        <v>1.1570827489481066E-2</v>
      </c>
      <c r="BD286" s="33">
        <v>7</v>
      </c>
      <c r="BE286" s="36">
        <f>IF(BD286="","",BD286/AX286)</f>
        <v>0.20588235294117646</v>
      </c>
      <c r="BF286" s="33">
        <f t="shared" si="314"/>
        <v>106</v>
      </c>
      <c r="BG286" s="36">
        <f t="shared" si="318"/>
        <v>1.2339930151338767E-2</v>
      </c>
      <c r="BH286" s="35">
        <v>92</v>
      </c>
      <c r="BI286" s="36">
        <f t="shared" si="315"/>
        <v>0.92929292929292928</v>
      </c>
      <c r="BJ286" s="33">
        <v>3</v>
      </c>
      <c r="BK286" s="36">
        <f>IF(BD286="","",IF(BD286=0,"",BJ286/BD286))</f>
        <v>0.42857142857142855</v>
      </c>
      <c r="BL286" s="33">
        <f>IF(BH286="","",BH286+BJ286)</f>
        <v>95</v>
      </c>
      <c r="BM286" s="36">
        <f t="shared" si="323"/>
        <v>0.89622641509433965</v>
      </c>
      <c r="BN286" s="35">
        <v>38</v>
      </c>
      <c r="BO286" s="36">
        <f t="shared" si="324"/>
        <v>4.4237485448195574E-3</v>
      </c>
      <c r="BP286" s="35">
        <v>200</v>
      </c>
      <c r="BQ286" s="36">
        <f t="shared" si="325"/>
        <v>2.3282887077997673E-2</v>
      </c>
      <c r="BR286" s="35">
        <f t="shared" si="326"/>
        <v>238</v>
      </c>
      <c r="BS286" s="36">
        <f t="shared" si="327"/>
        <v>2.7706635622817229E-2</v>
      </c>
      <c r="BT286" s="33">
        <v>1</v>
      </c>
      <c r="BU286" s="36">
        <f t="shared" si="328"/>
        <v>0.33333333333333331</v>
      </c>
      <c r="BV286" s="33">
        <v>1</v>
      </c>
      <c r="BW286" s="36">
        <f>BV286/U286</f>
        <v>1</v>
      </c>
      <c r="BX286" s="223"/>
    </row>
    <row r="287" spans="1:76" x14ac:dyDescent="0.2">
      <c r="A287" s="10" t="s">
        <v>755</v>
      </c>
      <c r="B287" s="10" t="s">
        <v>757</v>
      </c>
      <c r="C287" s="10" t="s">
        <v>502</v>
      </c>
      <c r="D287" s="10" t="s">
        <v>542</v>
      </c>
      <c r="E287" s="10" t="s">
        <v>504</v>
      </c>
      <c r="F287" s="10" t="s">
        <v>519</v>
      </c>
      <c r="G287" s="10" t="s">
        <v>320</v>
      </c>
      <c r="H287" s="10" t="s">
        <v>1109</v>
      </c>
      <c r="I287" s="10" t="s">
        <v>934</v>
      </c>
      <c r="J287" s="10"/>
      <c r="K287" s="614"/>
      <c r="L287" s="614"/>
      <c r="M287" s="289"/>
      <c r="N287" s="614"/>
      <c r="O287" s="614"/>
      <c r="P287" s="614"/>
      <c r="Q287" s="612"/>
      <c r="R287" s="612"/>
      <c r="S287" s="612"/>
      <c r="T287" s="65" t="s">
        <v>386</v>
      </c>
      <c r="U287" s="32">
        <v>4</v>
      </c>
      <c r="V287" s="76"/>
      <c r="W287" s="33">
        <v>8</v>
      </c>
      <c r="X287" s="34">
        <f t="shared" si="321"/>
        <v>2</v>
      </c>
      <c r="Y287" s="35">
        <f t="shared" si="264"/>
        <v>3465.5</v>
      </c>
      <c r="Z287" s="35">
        <f t="shared" si="289"/>
        <v>1630</v>
      </c>
      <c r="AA287" s="222"/>
      <c r="AB287" s="223"/>
      <c r="AC287" s="222"/>
      <c r="AD287" s="223"/>
      <c r="AE287" s="222"/>
      <c r="AF287" s="223"/>
      <c r="AG287" s="222"/>
      <c r="AH287" s="223"/>
      <c r="AI287" s="223"/>
      <c r="AJ287" s="223"/>
      <c r="AK287" s="223"/>
      <c r="AL287" s="223"/>
      <c r="AM287" s="31">
        <v>13862</v>
      </c>
      <c r="AN287" s="230"/>
      <c r="AO287" s="250"/>
      <c r="AP287" s="35">
        <f t="shared" si="322"/>
        <v>13862</v>
      </c>
      <c r="AQ287" s="230"/>
      <c r="AR287" s="223"/>
      <c r="AS287" s="31">
        <f t="shared" si="309"/>
        <v>13862</v>
      </c>
      <c r="AT287" s="210"/>
      <c r="AU287" s="35">
        <f t="shared" si="291"/>
        <v>13862</v>
      </c>
      <c r="AV287" s="35">
        <v>6520</v>
      </c>
      <c r="AW287" s="36">
        <f t="shared" si="292"/>
        <v>0.47035059875919782</v>
      </c>
      <c r="AX287" s="230"/>
      <c r="AY287" s="223" t="str">
        <f t="shared" si="293"/>
        <v/>
      </c>
      <c r="AZ287" s="35">
        <f t="shared" si="294"/>
        <v>6520</v>
      </c>
      <c r="BA287" s="36">
        <f t="shared" si="295"/>
        <v>0.47035059875919782</v>
      </c>
      <c r="BB287" s="35">
        <v>74</v>
      </c>
      <c r="BC287" s="36">
        <f t="shared" si="317"/>
        <v>1.1349693251533743E-2</v>
      </c>
      <c r="BD287" s="222"/>
      <c r="BE287" s="223"/>
      <c r="BF287" s="33">
        <f t="shared" si="314"/>
        <v>74</v>
      </c>
      <c r="BG287" s="36">
        <f t="shared" si="318"/>
        <v>1.1349693251533743E-2</v>
      </c>
      <c r="BH287" s="35">
        <v>72</v>
      </c>
      <c r="BI287" s="36">
        <f t="shared" si="315"/>
        <v>0.97297297297297303</v>
      </c>
      <c r="BJ287" s="222"/>
      <c r="BK287" s="223"/>
      <c r="BL287" s="33">
        <f>IF(BH287="","",BH287+BJ287)</f>
        <v>72</v>
      </c>
      <c r="BM287" s="36">
        <f t="shared" si="323"/>
        <v>0.97297297297297303</v>
      </c>
      <c r="BN287" s="35">
        <v>23</v>
      </c>
      <c r="BO287" s="36">
        <f t="shared" si="324"/>
        <v>3.5276073619631902E-3</v>
      </c>
      <c r="BP287" s="35">
        <v>257</v>
      </c>
      <c r="BQ287" s="36">
        <f t="shared" si="325"/>
        <v>3.9417177914110431E-2</v>
      </c>
      <c r="BR287" s="35">
        <f t="shared" si="326"/>
        <v>280</v>
      </c>
      <c r="BS287" s="36">
        <f t="shared" si="327"/>
        <v>4.2944785276073622E-2</v>
      </c>
      <c r="BT287" s="33">
        <v>1</v>
      </c>
      <c r="BU287" s="36">
        <f t="shared" si="328"/>
        <v>0.125</v>
      </c>
      <c r="BV287" s="33">
        <v>1</v>
      </c>
      <c r="BW287" s="36">
        <f>BV287/U287</f>
        <v>0.25</v>
      </c>
      <c r="BX287" s="223"/>
    </row>
    <row r="288" spans="1:76" s="469" customFormat="1" ht="13.5" thickBot="1" x14ac:dyDescent="0.25">
      <c r="A288" s="9" t="s">
        <v>755</v>
      </c>
      <c r="B288" s="9" t="s">
        <v>758</v>
      </c>
      <c r="C288" s="9" t="s">
        <v>502</v>
      </c>
      <c r="D288" s="9" t="s">
        <v>542</v>
      </c>
      <c r="E288" s="9" t="s">
        <v>504</v>
      </c>
      <c r="F288" s="9" t="s">
        <v>519</v>
      </c>
      <c r="G288" s="9" t="s">
        <v>320</v>
      </c>
      <c r="H288" s="9" t="s">
        <v>1109</v>
      </c>
      <c r="I288" s="9" t="s">
        <v>934</v>
      </c>
      <c r="J288" s="9"/>
      <c r="K288" s="615"/>
      <c r="L288" s="615"/>
      <c r="M288" s="616"/>
      <c r="N288" s="615"/>
      <c r="O288" s="615"/>
      <c r="P288" s="615"/>
      <c r="Q288" s="613"/>
      <c r="R288" s="613"/>
      <c r="S288" s="613"/>
      <c r="T288" s="64" t="s">
        <v>386</v>
      </c>
      <c r="U288" s="48">
        <v>2</v>
      </c>
      <c r="V288" s="345"/>
      <c r="W288" s="48">
        <v>3</v>
      </c>
      <c r="X288" s="50">
        <f t="shared" si="321"/>
        <v>1.5</v>
      </c>
      <c r="Y288" s="51">
        <f t="shared" si="264"/>
        <v>2780</v>
      </c>
      <c r="Z288" s="51">
        <f t="shared" ref="Z288:Z315" si="329">IF(U288=V288,"",IF(AZ288="","",AZ288/(U288-V288)))</f>
        <v>1481</v>
      </c>
      <c r="AA288" s="224"/>
      <c r="AB288" s="225"/>
      <c r="AC288" s="224"/>
      <c r="AD288" s="225"/>
      <c r="AE288" s="224"/>
      <c r="AF288" s="225"/>
      <c r="AG288" s="224"/>
      <c r="AH288" s="225"/>
      <c r="AI288" s="225"/>
      <c r="AJ288" s="225"/>
      <c r="AK288" s="225"/>
      <c r="AL288" s="225"/>
      <c r="AM288" s="47">
        <v>5560</v>
      </c>
      <c r="AN288" s="611"/>
      <c r="AO288" s="224"/>
      <c r="AP288" s="51">
        <f t="shared" si="322"/>
        <v>5560</v>
      </c>
      <c r="AQ288" s="611"/>
      <c r="AR288" s="225"/>
      <c r="AS288" s="47">
        <f t="shared" si="309"/>
        <v>5560</v>
      </c>
      <c r="AT288" s="340"/>
      <c r="AU288" s="51">
        <f t="shared" si="291"/>
        <v>5560</v>
      </c>
      <c r="AV288" s="51">
        <v>2962</v>
      </c>
      <c r="AW288" s="52">
        <f t="shared" si="292"/>
        <v>0.53273381294964028</v>
      </c>
      <c r="AX288" s="340"/>
      <c r="AY288" s="225" t="str">
        <f t="shared" si="293"/>
        <v/>
      </c>
      <c r="AZ288" s="51">
        <f t="shared" si="294"/>
        <v>2962</v>
      </c>
      <c r="BA288" s="52">
        <f t="shared" si="295"/>
        <v>0.53273381294964028</v>
      </c>
      <c r="BB288" s="51">
        <v>32</v>
      </c>
      <c r="BC288" s="52">
        <f t="shared" si="317"/>
        <v>1.0803511141120865E-2</v>
      </c>
      <c r="BD288" s="340"/>
      <c r="BE288" s="225"/>
      <c r="BF288" s="49">
        <f t="shared" si="314"/>
        <v>32</v>
      </c>
      <c r="BG288" s="52">
        <f t="shared" si="318"/>
        <v>1.0803511141120865E-2</v>
      </c>
      <c r="BH288" s="51">
        <v>30</v>
      </c>
      <c r="BI288" s="52">
        <f t="shared" si="315"/>
        <v>0.9375</v>
      </c>
      <c r="BJ288" s="340"/>
      <c r="BK288" s="225"/>
      <c r="BL288" s="49">
        <f>IF(BH288="","",BH288+BJ288)</f>
        <v>30</v>
      </c>
      <c r="BM288" s="52">
        <f t="shared" si="323"/>
        <v>0.9375</v>
      </c>
      <c r="BN288" s="51">
        <v>6</v>
      </c>
      <c r="BO288" s="52">
        <f t="shared" si="324"/>
        <v>2.0256583389601621E-3</v>
      </c>
      <c r="BP288" s="51">
        <v>339</v>
      </c>
      <c r="BQ288" s="52">
        <f t="shared" si="325"/>
        <v>0.11444969615124916</v>
      </c>
      <c r="BR288" s="51">
        <f t="shared" si="326"/>
        <v>345</v>
      </c>
      <c r="BS288" s="52">
        <f t="shared" si="327"/>
        <v>0.11647535449020932</v>
      </c>
      <c r="BT288" s="49">
        <v>1</v>
      </c>
      <c r="BU288" s="52">
        <f t="shared" si="328"/>
        <v>0.33333333333333331</v>
      </c>
      <c r="BV288" s="49">
        <v>0</v>
      </c>
      <c r="BW288" s="225"/>
      <c r="BX288" s="225"/>
    </row>
    <row r="289" spans="1:76" x14ac:dyDescent="0.2">
      <c r="A289" s="12" t="s">
        <v>763</v>
      </c>
      <c r="B289" s="12" t="s">
        <v>764</v>
      </c>
      <c r="C289" s="12" t="s">
        <v>765</v>
      </c>
      <c r="D289" s="148" t="s">
        <v>515</v>
      </c>
      <c r="E289" s="12" t="s">
        <v>504</v>
      </c>
      <c r="F289" s="12" t="s">
        <v>519</v>
      </c>
      <c r="G289" s="103" t="s">
        <v>321</v>
      </c>
      <c r="H289" s="103" t="s">
        <v>1109</v>
      </c>
      <c r="I289" s="12" t="s">
        <v>934</v>
      </c>
      <c r="J289" s="12"/>
      <c r="K289" s="296"/>
      <c r="L289" s="750"/>
      <c r="M289" s="762"/>
      <c r="N289" s="296"/>
      <c r="O289" s="296"/>
      <c r="P289" s="296"/>
      <c r="Q289" s="272"/>
      <c r="R289" s="272"/>
      <c r="S289" s="272"/>
      <c r="T289" s="13" t="s">
        <v>386</v>
      </c>
      <c r="U289" s="41">
        <v>4</v>
      </c>
      <c r="V289" s="150"/>
      <c r="W289" s="42">
        <v>8</v>
      </c>
      <c r="X289" s="43">
        <f t="shared" si="321"/>
        <v>2</v>
      </c>
      <c r="Y289" s="44">
        <f t="shared" si="264"/>
        <v>2207.5</v>
      </c>
      <c r="Z289" s="44">
        <f t="shared" si="329"/>
        <v>1023.75</v>
      </c>
      <c r="AA289" s="41">
        <v>3</v>
      </c>
      <c r="AB289" s="45">
        <f>AA289/W289</f>
        <v>0.375</v>
      </c>
      <c r="AC289" s="228"/>
      <c r="AD289" s="229"/>
      <c r="AE289" s="41">
        <v>3</v>
      </c>
      <c r="AF289" s="45">
        <f>AE289/U289</f>
        <v>0.75</v>
      </c>
      <c r="AG289" s="42">
        <f>AE289</f>
        <v>3</v>
      </c>
      <c r="AH289" s="229"/>
      <c r="AI289" s="42">
        <v>1</v>
      </c>
      <c r="AJ289" s="45">
        <f>AI289/W289</f>
        <v>0.125</v>
      </c>
      <c r="AK289" s="229"/>
      <c r="AL289" s="229"/>
      <c r="AM289" s="40">
        <v>8825</v>
      </c>
      <c r="AN289" s="44">
        <v>5</v>
      </c>
      <c r="AO289" s="63">
        <f>AN289/AP289</f>
        <v>5.6625141562853911E-4</v>
      </c>
      <c r="AP289" s="44">
        <f t="shared" si="322"/>
        <v>8830</v>
      </c>
      <c r="AQ289" s="776">
        <v>12450</v>
      </c>
      <c r="AR289" s="45">
        <f t="shared" ref="AR289:AR305" si="330">AP289/AQ289</f>
        <v>0.70923694779116464</v>
      </c>
      <c r="AS289" s="40">
        <f t="shared" si="309"/>
        <v>8825</v>
      </c>
      <c r="AT289" s="40">
        <f>IF(V289=0,AN289,"")</f>
        <v>5</v>
      </c>
      <c r="AU289" s="44">
        <f t="shared" si="291"/>
        <v>8830</v>
      </c>
      <c r="AV289" s="44">
        <v>4091</v>
      </c>
      <c r="AW289" s="45">
        <f t="shared" si="292"/>
        <v>0.46356940509915012</v>
      </c>
      <c r="AX289" s="44">
        <v>4</v>
      </c>
      <c r="AY289" s="45">
        <f t="shared" si="293"/>
        <v>0.8</v>
      </c>
      <c r="AZ289" s="44">
        <f t="shared" si="294"/>
        <v>4095</v>
      </c>
      <c r="BA289" s="45">
        <f t="shared" si="295"/>
        <v>0.46375990939977352</v>
      </c>
      <c r="BB289" s="220"/>
      <c r="BC289" s="220"/>
      <c r="BD289" s="220"/>
      <c r="BE289" s="220"/>
      <c r="BF289" s="220"/>
      <c r="BG289" s="220"/>
      <c r="BH289" s="220"/>
      <c r="BI289" s="220"/>
      <c r="BJ289" s="220"/>
      <c r="BK289" s="220"/>
      <c r="BL289" s="220"/>
      <c r="BM289" s="229" t="str">
        <f t="shared" si="323"/>
        <v/>
      </c>
      <c r="BN289" s="44">
        <v>5</v>
      </c>
      <c r="BO289" s="45">
        <f t="shared" si="324"/>
        <v>1.221001221001221E-3</v>
      </c>
      <c r="BP289" s="44">
        <v>63</v>
      </c>
      <c r="BQ289" s="45">
        <f t="shared" si="325"/>
        <v>1.5384615384615385E-2</v>
      </c>
      <c r="BR289" s="44">
        <f t="shared" si="326"/>
        <v>68</v>
      </c>
      <c r="BS289" s="45">
        <f t="shared" si="327"/>
        <v>1.6605616605616606E-2</v>
      </c>
      <c r="BT289" s="42">
        <v>2</v>
      </c>
      <c r="BU289" s="45">
        <f t="shared" si="328"/>
        <v>0.25</v>
      </c>
      <c r="BV289" s="42">
        <v>1</v>
      </c>
      <c r="BW289" s="45">
        <f>BV289/U289</f>
        <v>0.25</v>
      </c>
      <c r="BX289" s="259" t="str">
        <f t="shared" ref="BX289:BX320" si="331">IF(V289&gt;0,IF(V289&lt;U289,U289-V289,""),"")</f>
        <v/>
      </c>
    </row>
    <row r="290" spans="1:76" x14ac:dyDescent="0.2">
      <c r="A290" s="10" t="s">
        <v>763</v>
      </c>
      <c r="B290" s="10" t="s">
        <v>764</v>
      </c>
      <c r="C290" s="10" t="s">
        <v>766</v>
      </c>
      <c r="D290" s="77" t="s">
        <v>515</v>
      </c>
      <c r="E290" s="10" t="s">
        <v>504</v>
      </c>
      <c r="F290" s="10" t="s">
        <v>519</v>
      </c>
      <c r="G290" s="10" t="s">
        <v>321</v>
      </c>
      <c r="H290" s="10" t="s">
        <v>1109</v>
      </c>
      <c r="I290" s="10" t="s">
        <v>934</v>
      </c>
      <c r="J290" s="10"/>
      <c r="K290" s="288"/>
      <c r="L290" s="288"/>
      <c r="M290" s="289"/>
      <c r="N290" s="288"/>
      <c r="O290" s="288"/>
      <c r="P290" s="288"/>
      <c r="Q290" s="268"/>
      <c r="R290" s="268"/>
      <c r="S290" s="268"/>
      <c r="T290" s="11" t="s">
        <v>386</v>
      </c>
      <c r="U290" s="32">
        <v>4</v>
      </c>
      <c r="V290" s="76"/>
      <c r="W290" s="33">
        <v>7</v>
      </c>
      <c r="X290" s="34">
        <f t="shared" si="321"/>
        <v>1.75</v>
      </c>
      <c r="Y290" s="35">
        <f t="shared" si="264"/>
        <v>2016</v>
      </c>
      <c r="Z290" s="35">
        <f t="shared" si="329"/>
        <v>851</v>
      </c>
      <c r="AA290" s="32">
        <v>3</v>
      </c>
      <c r="AB290" s="36">
        <f>AA290/W290</f>
        <v>0.42857142857142855</v>
      </c>
      <c r="AC290" s="222"/>
      <c r="AD290" s="223"/>
      <c r="AE290" s="33">
        <v>2</v>
      </c>
      <c r="AF290" s="36">
        <f>AE290/U290</f>
        <v>0.5</v>
      </c>
      <c r="AG290" s="33">
        <f>AE290</f>
        <v>2</v>
      </c>
      <c r="AH290" s="223"/>
      <c r="AI290" s="33">
        <v>1</v>
      </c>
      <c r="AJ290" s="36">
        <f>AI290/W290</f>
        <v>0.14285714285714285</v>
      </c>
      <c r="AK290" s="229"/>
      <c r="AL290" s="229"/>
      <c r="AM290" s="31">
        <v>8058</v>
      </c>
      <c r="AN290" s="35">
        <v>6</v>
      </c>
      <c r="AO290" s="37">
        <f>AN290/AP290</f>
        <v>7.4404761904761901E-4</v>
      </c>
      <c r="AP290" s="35">
        <f t="shared" si="322"/>
        <v>8064</v>
      </c>
      <c r="AQ290" s="163">
        <v>11520</v>
      </c>
      <c r="AR290" s="36">
        <f t="shared" si="330"/>
        <v>0.7</v>
      </c>
      <c r="AS290" s="31">
        <f t="shared" si="309"/>
        <v>8058</v>
      </c>
      <c r="AT290" s="31">
        <f>IF(V290=0,AN290,"")</f>
        <v>6</v>
      </c>
      <c r="AU290" s="35">
        <f t="shared" si="291"/>
        <v>8064</v>
      </c>
      <c r="AV290" s="35">
        <v>3399</v>
      </c>
      <c r="AW290" s="36">
        <f t="shared" si="292"/>
        <v>0.42181682799702158</v>
      </c>
      <c r="AX290" s="35">
        <v>5</v>
      </c>
      <c r="AY290" s="36">
        <f t="shared" si="293"/>
        <v>0.83333333333333337</v>
      </c>
      <c r="AZ290" s="35">
        <f t="shared" si="294"/>
        <v>3404</v>
      </c>
      <c r="BA290" s="36">
        <f t="shared" si="295"/>
        <v>0.42212301587301587</v>
      </c>
      <c r="BB290" s="218"/>
      <c r="BC290" s="218"/>
      <c r="BD290" s="218"/>
      <c r="BE290" s="218"/>
      <c r="BF290" s="218"/>
      <c r="BG290" s="218"/>
      <c r="BH290" s="218"/>
      <c r="BI290" s="218"/>
      <c r="BJ290" s="218"/>
      <c r="BK290" s="218"/>
      <c r="BL290" s="218"/>
      <c r="BM290" s="223" t="str">
        <f t="shared" si="323"/>
        <v/>
      </c>
      <c r="BN290" s="35">
        <v>3</v>
      </c>
      <c r="BO290" s="36">
        <f t="shared" si="324"/>
        <v>8.8131609870740308E-4</v>
      </c>
      <c r="BP290" s="35">
        <v>57</v>
      </c>
      <c r="BQ290" s="36">
        <f t="shared" si="325"/>
        <v>1.6745005875440658E-2</v>
      </c>
      <c r="BR290" s="35">
        <f t="shared" si="326"/>
        <v>60</v>
      </c>
      <c r="BS290" s="36">
        <f t="shared" si="327"/>
        <v>1.7626321974148061E-2</v>
      </c>
      <c r="BT290" s="33">
        <v>2</v>
      </c>
      <c r="BU290" s="36">
        <f t="shared" si="328"/>
        <v>0.2857142857142857</v>
      </c>
      <c r="BV290" s="33">
        <v>1</v>
      </c>
      <c r="BW290" s="36">
        <f>BV290/U290</f>
        <v>0.25</v>
      </c>
      <c r="BX290" s="244" t="str">
        <f t="shared" si="331"/>
        <v/>
      </c>
    </row>
    <row r="291" spans="1:76" x14ac:dyDescent="0.2">
      <c r="A291" s="10" t="s">
        <v>763</v>
      </c>
      <c r="B291" s="10" t="s">
        <v>764</v>
      </c>
      <c r="C291" s="10" t="s">
        <v>767</v>
      </c>
      <c r="D291" s="77" t="s">
        <v>515</v>
      </c>
      <c r="E291" s="10" t="s">
        <v>504</v>
      </c>
      <c r="F291" s="10" t="s">
        <v>519</v>
      </c>
      <c r="G291" s="10" t="s">
        <v>321</v>
      </c>
      <c r="H291" s="10" t="s">
        <v>1109</v>
      </c>
      <c r="I291" s="10" t="s">
        <v>934</v>
      </c>
      <c r="J291" s="10"/>
      <c r="K291" s="614" t="s">
        <v>449</v>
      </c>
      <c r="L291" s="614" t="s">
        <v>443</v>
      </c>
      <c r="M291" s="289" t="s">
        <v>820</v>
      </c>
      <c r="N291" s="614" t="s">
        <v>437</v>
      </c>
      <c r="O291" s="614" t="s">
        <v>438</v>
      </c>
      <c r="P291" s="614" t="s">
        <v>438</v>
      </c>
      <c r="Q291" s="612">
        <v>22212</v>
      </c>
      <c r="R291" s="614" t="s">
        <v>438</v>
      </c>
      <c r="S291" s="614" t="s">
        <v>438</v>
      </c>
      <c r="T291" s="11" t="s">
        <v>386</v>
      </c>
      <c r="U291" s="32">
        <v>3</v>
      </c>
      <c r="V291" s="76"/>
      <c r="W291" s="33">
        <v>6</v>
      </c>
      <c r="X291" s="34">
        <f t="shared" si="321"/>
        <v>2</v>
      </c>
      <c r="Y291" s="35">
        <f t="shared" si="264"/>
        <v>1772.6666666666667</v>
      </c>
      <c r="Z291" s="35">
        <f t="shared" si="329"/>
        <v>819.66666666666663</v>
      </c>
      <c r="AA291" s="33">
        <v>3</v>
      </c>
      <c r="AB291" s="36">
        <f>AA291/W291</f>
        <v>0.5</v>
      </c>
      <c r="AC291" s="222"/>
      <c r="AD291" s="223"/>
      <c r="AE291" s="33">
        <v>3</v>
      </c>
      <c r="AF291" s="36">
        <f>AE291/U291</f>
        <v>1</v>
      </c>
      <c r="AG291" s="33">
        <f>AE291</f>
        <v>3</v>
      </c>
      <c r="AH291" s="223"/>
      <c r="AI291" s="33">
        <v>1</v>
      </c>
      <c r="AJ291" s="36">
        <f>AI291/W291</f>
        <v>0.16666666666666666</v>
      </c>
      <c r="AK291" s="229"/>
      <c r="AL291" s="229"/>
      <c r="AM291" s="31">
        <v>5314</v>
      </c>
      <c r="AN291" s="35">
        <v>4</v>
      </c>
      <c r="AO291" s="37">
        <f>AN291/AP291</f>
        <v>7.5216246709289205E-4</v>
      </c>
      <c r="AP291" s="35">
        <f t="shared" si="322"/>
        <v>5318</v>
      </c>
      <c r="AQ291" s="163">
        <v>7566</v>
      </c>
      <c r="AR291" s="36">
        <f t="shared" si="330"/>
        <v>0.70288131112873375</v>
      </c>
      <c r="AS291" s="31">
        <f t="shared" si="309"/>
        <v>5314</v>
      </c>
      <c r="AT291" s="31">
        <f>IF(V291=0,AN291,"")</f>
        <v>4</v>
      </c>
      <c r="AU291" s="35">
        <f t="shared" si="291"/>
        <v>5318</v>
      </c>
      <c r="AV291" s="35">
        <v>2455</v>
      </c>
      <c r="AW291" s="36">
        <f t="shared" si="292"/>
        <v>0.46198720361309747</v>
      </c>
      <c r="AX291" s="35">
        <v>4</v>
      </c>
      <c r="AY291" s="36">
        <f t="shared" si="293"/>
        <v>1</v>
      </c>
      <c r="AZ291" s="35">
        <f t="shared" si="294"/>
        <v>2459</v>
      </c>
      <c r="BA291" s="36">
        <f t="shared" si="295"/>
        <v>0.46239187664535542</v>
      </c>
      <c r="BB291" s="218"/>
      <c r="BC291" s="218"/>
      <c r="BD291" s="218"/>
      <c r="BE291" s="218"/>
      <c r="BF291" s="218"/>
      <c r="BG291" s="218"/>
      <c r="BH291" s="218"/>
      <c r="BI291" s="218"/>
      <c r="BJ291" s="218"/>
      <c r="BK291" s="218"/>
      <c r="BL291" s="218"/>
      <c r="BM291" s="223" t="str">
        <f t="shared" si="323"/>
        <v/>
      </c>
      <c r="BN291" s="35">
        <v>1</v>
      </c>
      <c r="BO291" s="36">
        <f t="shared" si="324"/>
        <v>4.0666937779585197E-4</v>
      </c>
      <c r="BP291" s="35">
        <v>26</v>
      </c>
      <c r="BQ291" s="36">
        <f t="shared" si="325"/>
        <v>1.0573403822692151E-2</v>
      </c>
      <c r="BR291" s="35">
        <f t="shared" si="326"/>
        <v>27</v>
      </c>
      <c r="BS291" s="36">
        <f t="shared" si="327"/>
        <v>1.0980073200488003E-2</v>
      </c>
      <c r="BT291" s="33">
        <v>2</v>
      </c>
      <c r="BU291" s="36">
        <f t="shared" si="328"/>
        <v>0.33333333333333331</v>
      </c>
      <c r="BV291" s="33">
        <v>1</v>
      </c>
      <c r="BW291" s="36">
        <f>BV291/U291</f>
        <v>0.33333333333333331</v>
      </c>
      <c r="BX291" s="244" t="str">
        <f t="shared" si="331"/>
        <v/>
      </c>
    </row>
    <row r="292" spans="1:76" ht="13.5" thickBot="1" x14ac:dyDescent="0.25">
      <c r="A292" s="10" t="s">
        <v>763</v>
      </c>
      <c r="B292" s="10" t="s">
        <v>764</v>
      </c>
      <c r="C292" s="10" t="s">
        <v>502</v>
      </c>
      <c r="D292" s="10" t="s">
        <v>509</v>
      </c>
      <c r="E292" s="10" t="s">
        <v>504</v>
      </c>
      <c r="F292" s="10" t="s">
        <v>519</v>
      </c>
      <c r="G292" s="9" t="s">
        <v>321</v>
      </c>
      <c r="H292" s="9" t="s">
        <v>1109</v>
      </c>
      <c r="I292" s="10" t="s">
        <v>934</v>
      </c>
      <c r="J292" s="10"/>
      <c r="K292" s="615"/>
      <c r="L292" s="757"/>
      <c r="M292" s="757"/>
      <c r="N292" s="615"/>
      <c r="O292" s="615"/>
      <c r="P292" s="615"/>
      <c r="Q292" s="772"/>
      <c r="R292" s="772"/>
      <c r="S292" s="772"/>
      <c r="T292" s="11" t="s">
        <v>386</v>
      </c>
      <c r="U292" s="32">
        <v>1</v>
      </c>
      <c r="V292" s="76"/>
      <c r="W292" s="33">
        <v>5</v>
      </c>
      <c r="X292" s="34">
        <f t="shared" si="321"/>
        <v>5</v>
      </c>
      <c r="Y292" s="35">
        <f t="shared" si="264"/>
        <v>22212</v>
      </c>
      <c r="Z292" s="35">
        <f t="shared" si="329"/>
        <v>9958</v>
      </c>
      <c r="AA292" s="33">
        <v>4</v>
      </c>
      <c r="AB292" s="36">
        <f>AA292/W292</f>
        <v>0.8</v>
      </c>
      <c r="AC292" s="600">
        <v>3</v>
      </c>
      <c r="AD292" s="36" t="s">
        <v>310</v>
      </c>
      <c r="AE292" s="222"/>
      <c r="AF292" s="223"/>
      <c r="AG292" s="33">
        <v>0</v>
      </c>
      <c r="AH292" s="223"/>
      <c r="AI292" s="223"/>
      <c r="AJ292" s="223"/>
      <c r="AK292" s="229"/>
      <c r="AL292" s="229"/>
      <c r="AM292" s="31">
        <v>22197</v>
      </c>
      <c r="AN292" s="35">
        <v>15</v>
      </c>
      <c r="AO292" s="37">
        <f>AN292/AP292</f>
        <v>6.7531064289573202E-4</v>
      </c>
      <c r="AP292" s="35">
        <f t="shared" si="322"/>
        <v>22212</v>
      </c>
      <c r="AQ292" s="35">
        <v>31536</v>
      </c>
      <c r="AR292" s="36">
        <f t="shared" si="330"/>
        <v>0.704337899543379</v>
      </c>
      <c r="AS292" s="31">
        <f t="shared" si="309"/>
        <v>22197</v>
      </c>
      <c r="AT292" s="31">
        <f>IF(V292=0,AN292,"")</f>
        <v>15</v>
      </c>
      <c r="AU292" s="35">
        <f t="shared" si="291"/>
        <v>22212</v>
      </c>
      <c r="AV292" s="35">
        <v>9945</v>
      </c>
      <c r="AW292" s="36">
        <f t="shared" si="292"/>
        <v>0.44803351804297881</v>
      </c>
      <c r="AX292" s="35">
        <v>13</v>
      </c>
      <c r="AY292" s="36">
        <f t="shared" si="293"/>
        <v>0.8666666666666667</v>
      </c>
      <c r="AZ292" s="35">
        <f t="shared" si="294"/>
        <v>9958</v>
      </c>
      <c r="BA292" s="36">
        <f t="shared" si="295"/>
        <v>0.4483162254637133</v>
      </c>
      <c r="BB292" s="218"/>
      <c r="BC292" s="218"/>
      <c r="BD292" s="218"/>
      <c r="BE292" s="218"/>
      <c r="BF292" s="218"/>
      <c r="BG292" s="218"/>
      <c r="BH292" s="218"/>
      <c r="BI292" s="218"/>
      <c r="BJ292" s="218"/>
      <c r="BK292" s="218"/>
      <c r="BL292" s="218"/>
      <c r="BM292" s="223" t="str">
        <f t="shared" si="323"/>
        <v/>
      </c>
      <c r="BN292" s="35">
        <v>17</v>
      </c>
      <c r="BO292" s="36">
        <f t="shared" si="324"/>
        <v>1.7071701144808194E-3</v>
      </c>
      <c r="BP292" s="35">
        <v>119</v>
      </c>
      <c r="BQ292" s="36">
        <f t="shared" si="325"/>
        <v>1.1950190801365735E-2</v>
      </c>
      <c r="BR292" s="35">
        <f t="shared" si="326"/>
        <v>136</v>
      </c>
      <c r="BS292" s="36">
        <f t="shared" si="327"/>
        <v>1.3657360915846555E-2</v>
      </c>
      <c r="BT292" s="33">
        <v>1</v>
      </c>
      <c r="BU292" s="36">
        <f t="shared" si="328"/>
        <v>0.2</v>
      </c>
      <c r="BV292" s="33">
        <v>1</v>
      </c>
      <c r="BW292" s="36">
        <f>BV292/U292</f>
        <v>1</v>
      </c>
      <c r="BX292" s="244" t="str">
        <f t="shared" si="331"/>
        <v/>
      </c>
    </row>
    <row r="293" spans="1:76" ht="13.5" thickBot="1" x14ac:dyDescent="0.25">
      <c r="A293" s="55" t="s">
        <v>444</v>
      </c>
      <c r="B293" s="55" t="s">
        <v>445</v>
      </c>
      <c r="C293" s="55" t="s">
        <v>502</v>
      </c>
      <c r="D293" s="55" t="s">
        <v>517</v>
      </c>
      <c r="E293" s="55" t="s">
        <v>518</v>
      </c>
      <c r="F293" s="55" t="s">
        <v>519</v>
      </c>
      <c r="G293" s="83" t="s">
        <v>924</v>
      </c>
      <c r="H293" s="83" t="s">
        <v>517</v>
      </c>
      <c r="I293" s="55" t="s">
        <v>517</v>
      </c>
      <c r="J293" s="55"/>
      <c r="K293" s="615" t="s">
        <v>449</v>
      </c>
      <c r="L293" s="615" t="s">
        <v>821</v>
      </c>
      <c r="M293" s="616" t="s">
        <v>822</v>
      </c>
      <c r="N293" s="615" t="s">
        <v>437</v>
      </c>
      <c r="O293" s="294"/>
      <c r="P293" s="294"/>
      <c r="Q293" s="295"/>
      <c r="R293" s="295"/>
      <c r="S293" s="295"/>
      <c r="T293" s="72" t="s">
        <v>386</v>
      </c>
      <c r="U293" s="58">
        <v>7</v>
      </c>
      <c r="V293" s="76"/>
      <c r="W293" s="59">
        <v>15</v>
      </c>
      <c r="X293" s="60">
        <f t="shared" si="321"/>
        <v>2.1428571428571428</v>
      </c>
      <c r="Y293" s="61">
        <f t="shared" si="264"/>
        <v>16184.714285714286</v>
      </c>
      <c r="Z293" s="61">
        <f t="shared" si="329"/>
        <v>7017.1428571428569</v>
      </c>
      <c r="AA293" s="226"/>
      <c r="AB293" s="227"/>
      <c r="AC293" s="226"/>
      <c r="AD293" s="227"/>
      <c r="AE293" s="226"/>
      <c r="AF293" s="227"/>
      <c r="AG293" s="226"/>
      <c r="AH293" s="227"/>
      <c r="AI293" s="59">
        <v>7</v>
      </c>
      <c r="AJ293" s="62">
        <f>AI293/W293</f>
        <v>0.46666666666666667</v>
      </c>
      <c r="AK293" s="59">
        <v>5</v>
      </c>
      <c r="AL293" s="62">
        <f>AK293/U293</f>
        <v>0.7142857142857143</v>
      </c>
      <c r="AM293" s="56">
        <v>113293</v>
      </c>
      <c r="AN293" s="251"/>
      <c r="AO293" s="252"/>
      <c r="AP293" s="61">
        <f t="shared" si="322"/>
        <v>113293</v>
      </c>
      <c r="AQ293" s="176">
        <v>169800</v>
      </c>
      <c r="AR293" s="62">
        <f t="shared" si="330"/>
        <v>0.66721436984687865</v>
      </c>
      <c r="AS293" s="56">
        <f t="shared" si="309"/>
        <v>113293</v>
      </c>
      <c r="AT293" s="212"/>
      <c r="AU293" s="61">
        <f t="shared" si="291"/>
        <v>113293</v>
      </c>
      <c r="AV293" s="61">
        <v>49120</v>
      </c>
      <c r="AW293" s="227"/>
      <c r="AX293" s="251"/>
      <c r="AY293" s="227"/>
      <c r="AZ293" s="61">
        <f t="shared" si="294"/>
        <v>49120</v>
      </c>
      <c r="BA293" s="62">
        <f t="shared" si="295"/>
        <v>0.43356606321661534</v>
      </c>
      <c r="BB293" s="61">
        <v>449</v>
      </c>
      <c r="BC293" s="62">
        <f t="shared" ref="BC293:BC302" si="332">IF(BB293="","",BB293/AV293)</f>
        <v>9.1408794788273608E-3</v>
      </c>
      <c r="BD293" s="226"/>
      <c r="BE293" s="227"/>
      <c r="BF293" s="59">
        <f t="shared" ref="BF293:BF301" si="333">IF(BB293="","",BB293+BD293)</f>
        <v>449</v>
      </c>
      <c r="BG293" s="62">
        <f t="shared" ref="BG293:BG302" si="334">IF(AZ293="","",BF293/AZ293)</f>
        <v>9.1408794788273608E-3</v>
      </c>
      <c r="BH293" s="61">
        <v>429</v>
      </c>
      <c r="BI293" s="62">
        <f t="shared" ref="BI293:BI328" si="335">IF(BB293="","",IF(BB293=0,"",BH293/BB293))</f>
        <v>0.95545657015590202</v>
      </c>
      <c r="BJ293" s="226"/>
      <c r="BK293" s="227" t="str">
        <f t="shared" ref="BK293:BK311" si="336">IF(BD293="","",IF(BD293=0,"",BJ293/BD293))</f>
        <v/>
      </c>
      <c r="BL293" s="59">
        <f t="shared" ref="BL293:BL301" si="337">IF(BH293="","",BH293+BJ293)</f>
        <v>429</v>
      </c>
      <c r="BM293" s="62">
        <f t="shared" si="323"/>
        <v>0.95545657015590202</v>
      </c>
      <c r="BN293" s="61">
        <v>1240</v>
      </c>
      <c r="BO293" s="62">
        <f t="shared" si="324"/>
        <v>2.5244299674267102E-2</v>
      </c>
      <c r="BP293" s="61">
        <v>4323</v>
      </c>
      <c r="BQ293" s="62">
        <f t="shared" si="325"/>
        <v>8.8008957654723122E-2</v>
      </c>
      <c r="BR293" s="61">
        <f t="shared" si="326"/>
        <v>5563</v>
      </c>
      <c r="BS293" s="62">
        <f t="shared" si="327"/>
        <v>0.11325325732899023</v>
      </c>
      <c r="BT293" s="59">
        <v>4</v>
      </c>
      <c r="BU293" s="62">
        <f t="shared" si="328"/>
        <v>0.26666666666666666</v>
      </c>
      <c r="BV293" s="59">
        <v>4</v>
      </c>
      <c r="BW293" s="62">
        <f>BV293/U293</f>
        <v>0.5714285714285714</v>
      </c>
      <c r="BX293" s="258" t="str">
        <f t="shared" si="331"/>
        <v/>
      </c>
    </row>
    <row r="294" spans="1:76" x14ac:dyDescent="0.2">
      <c r="A294" s="12" t="s">
        <v>768</v>
      </c>
      <c r="B294" s="12" t="s">
        <v>769</v>
      </c>
      <c r="C294" s="12" t="s">
        <v>770</v>
      </c>
      <c r="D294" s="12" t="s">
        <v>527</v>
      </c>
      <c r="E294" s="12" t="s">
        <v>504</v>
      </c>
      <c r="F294" s="12" t="s">
        <v>519</v>
      </c>
      <c r="G294" s="94" t="s">
        <v>319</v>
      </c>
      <c r="H294" s="103" t="s">
        <v>1109</v>
      </c>
      <c r="I294" s="12" t="s">
        <v>935</v>
      </c>
      <c r="J294" s="12" t="s">
        <v>505</v>
      </c>
      <c r="K294" s="296"/>
      <c r="L294" s="752"/>
      <c r="M294" s="761"/>
      <c r="N294" s="296"/>
      <c r="O294" s="296"/>
      <c r="P294" s="296"/>
      <c r="Q294" s="272"/>
      <c r="R294" s="272"/>
      <c r="S294" s="272"/>
      <c r="T294" s="13" t="s">
        <v>386</v>
      </c>
      <c r="U294" s="41">
        <v>1</v>
      </c>
      <c r="V294" s="76"/>
      <c r="W294" s="42">
        <v>3</v>
      </c>
      <c r="X294" s="43">
        <f t="shared" si="321"/>
        <v>3</v>
      </c>
      <c r="Y294" s="44">
        <f t="shared" si="264"/>
        <v>7412</v>
      </c>
      <c r="Z294" s="44">
        <f t="shared" si="329"/>
        <v>3964</v>
      </c>
      <c r="AA294" s="42">
        <v>1</v>
      </c>
      <c r="AB294" s="45">
        <f t="shared" ref="AB294:AB301" si="338">AA294/W294</f>
        <v>0.33333333333333331</v>
      </c>
      <c r="AC294" s="229"/>
      <c r="AD294" s="229"/>
      <c r="AE294" s="33">
        <v>1</v>
      </c>
      <c r="AF294" s="36">
        <f>AE294/U294</f>
        <v>1</v>
      </c>
      <c r="AG294" s="42">
        <f>AE294</f>
        <v>1</v>
      </c>
      <c r="AH294" s="229"/>
      <c r="AI294" s="229"/>
      <c r="AJ294" s="229"/>
      <c r="AK294" s="229"/>
      <c r="AL294" s="229"/>
      <c r="AM294" s="40">
        <v>7396</v>
      </c>
      <c r="AN294" s="44">
        <v>16</v>
      </c>
      <c r="AO294" s="63">
        <f t="shared" ref="AO294:AO301" si="339">AN294/AP294</f>
        <v>2.1586616297895305E-3</v>
      </c>
      <c r="AP294" s="44">
        <f t="shared" si="322"/>
        <v>7412</v>
      </c>
      <c r="AQ294" s="776">
        <v>9549</v>
      </c>
      <c r="AR294" s="45">
        <f t="shared" si="330"/>
        <v>0.77620693266310603</v>
      </c>
      <c r="AS294" s="40">
        <f t="shared" si="309"/>
        <v>7396</v>
      </c>
      <c r="AT294" s="40">
        <f t="shared" ref="AT294:AT301" si="340">IF(V294=0,AN294,"")</f>
        <v>16</v>
      </c>
      <c r="AU294" s="44">
        <f t="shared" si="291"/>
        <v>7412</v>
      </c>
      <c r="AV294" s="44">
        <v>3950</v>
      </c>
      <c r="AW294" s="45">
        <f t="shared" ref="AW294:AW357" si="341">IF(AS294="","",AV294/AS294)</f>
        <v>0.53407247160627369</v>
      </c>
      <c r="AX294" s="44">
        <v>14</v>
      </c>
      <c r="AY294" s="45">
        <f t="shared" ref="AY294:AY310" si="342">IF(AT294="","",IF(AT294=0,"",AX294/AT294))</f>
        <v>0.875</v>
      </c>
      <c r="AZ294" s="44">
        <f t="shared" si="294"/>
        <v>3964</v>
      </c>
      <c r="BA294" s="45">
        <f t="shared" si="295"/>
        <v>0.53480841878035623</v>
      </c>
      <c r="BB294" s="44">
        <v>48</v>
      </c>
      <c r="BC294" s="45">
        <f t="shared" si="332"/>
        <v>1.2151898734177215E-2</v>
      </c>
      <c r="BD294" s="42">
        <v>4</v>
      </c>
      <c r="BE294" s="45">
        <f t="shared" ref="BE294:BE302" si="343">IF(BD294="","",BD294/AX294)</f>
        <v>0.2857142857142857</v>
      </c>
      <c r="BF294" s="42">
        <f t="shared" si="333"/>
        <v>52</v>
      </c>
      <c r="BG294" s="45">
        <f t="shared" si="334"/>
        <v>1.3118062563067608E-2</v>
      </c>
      <c r="BH294" s="44">
        <v>40</v>
      </c>
      <c r="BI294" s="45">
        <f t="shared" si="335"/>
        <v>0.83333333333333337</v>
      </c>
      <c r="BJ294" s="42">
        <v>4</v>
      </c>
      <c r="BK294" s="45">
        <f t="shared" si="336"/>
        <v>1</v>
      </c>
      <c r="BL294" s="42">
        <f t="shared" si="337"/>
        <v>44</v>
      </c>
      <c r="BM294" s="45">
        <f t="shared" si="323"/>
        <v>0.84615384615384615</v>
      </c>
      <c r="BN294" s="44">
        <v>1</v>
      </c>
      <c r="BO294" s="45">
        <f t="shared" si="324"/>
        <v>2.5227043390514632E-4</v>
      </c>
      <c r="BP294" s="44">
        <v>248</v>
      </c>
      <c r="BQ294" s="45">
        <f t="shared" si="325"/>
        <v>6.2563067608476283E-2</v>
      </c>
      <c r="BR294" s="44">
        <f t="shared" si="326"/>
        <v>249</v>
      </c>
      <c r="BS294" s="45">
        <f t="shared" si="327"/>
        <v>6.281533804238143E-2</v>
      </c>
      <c r="BT294" s="42">
        <v>2</v>
      </c>
      <c r="BU294" s="45">
        <f t="shared" si="328"/>
        <v>0.66666666666666663</v>
      </c>
      <c r="BV294" s="42">
        <v>0</v>
      </c>
      <c r="BW294" s="223"/>
      <c r="BX294" s="259" t="str">
        <f t="shared" si="331"/>
        <v/>
      </c>
    </row>
    <row r="295" spans="1:76" x14ac:dyDescent="0.2">
      <c r="A295" s="10" t="s">
        <v>768</v>
      </c>
      <c r="B295" s="10" t="s">
        <v>769</v>
      </c>
      <c r="C295" s="10" t="s">
        <v>0</v>
      </c>
      <c r="D295" s="10" t="s">
        <v>527</v>
      </c>
      <c r="E295" s="10" t="s">
        <v>504</v>
      </c>
      <c r="F295" s="10" t="s">
        <v>519</v>
      </c>
      <c r="G295" s="10" t="s">
        <v>319</v>
      </c>
      <c r="H295" s="10" t="s">
        <v>1109</v>
      </c>
      <c r="I295" s="10" t="s">
        <v>935</v>
      </c>
      <c r="J295" s="10" t="s">
        <v>505</v>
      </c>
      <c r="K295" s="288"/>
      <c r="L295" s="288"/>
      <c r="M295" s="289"/>
      <c r="N295" s="288"/>
      <c r="O295" s="288"/>
      <c r="P295" s="288"/>
      <c r="Q295" s="268"/>
      <c r="R295" s="268"/>
      <c r="S295" s="268"/>
      <c r="T295" s="11" t="s">
        <v>386</v>
      </c>
      <c r="U295" s="32">
        <v>6</v>
      </c>
      <c r="V295" s="76"/>
      <c r="W295" s="33">
        <v>16</v>
      </c>
      <c r="X295" s="34">
        <f t="shared" si="321"/>
        <v>2.6666666666666665</v>
      </c>
      <c r="Y295" s="35">
        <f t="shared" si="264"/>
        <v>6997.166666666667</v>
      </c>
      <c r="Z295" s="35">
        <f t="shared" si="329"/>
        <v>3342</v>
      </c>
      <c r="AA295" s="33">
        <v>3</v>
      </c>
      <c r="AB295" s="36">
        <f t="shared" si="338"/>
        <v>0.1875</v>
      </c>
      <c r="AC295" s="229"/>
      <c r="AD295" s="229"/>
      <c r="AE295" s="33">
        <v>3</v>
      </c>
      <c r="AF295" s="36">
        <f>AE295/U295</f>
        <v>0.5</v>
      </c>
      <c r="AG295" s="33">
        <f>AE295</f>
        <v>3</v>
      </c>
      <c r="AH295" s="229"/>
      <c r="AI295" s="229"/>
      <c r="AJ295" s="229"/>
      <c r="AK295" s="229"/>
      <c r="AL295" s="229"/>
      <c r="AM295" s="31">
        <v>41948</v>
      </c>
      <c r="AN295" s="35">
        <v>35</v>
      </c>
      <c r="AO295" s="37">
        <f t="shared" si="339"/>
        <v>8.3367077150275112E-4</v>
      </c>
      <c r="AP295" s="35">
        <f t="shared" si="322"/>
        <v>41983</v>
      </c>
      <c r="AQ295" s="718">
        <v>57246</v>
      </c>
      <c r="AR295" s="36">
        <f t="shared" si="330"/>
        <v>0.73337875135380637</v>
      </c>
      <c r="AS295" s="31">
        <f t="shared" si="309"/>
        <v>41948</v>
      </c>
      <c r="AT295" s="31">
        <f t="shared" si="340"/>
        <v>35</v>
      </c>
      <c r="AU295" s="35">
        <f t="shared" si="291"/>
        <v>41983</v>
      </c>
      <c r="AV295" s="35">
        <v>20021</v>
      </c>
      <c r="AW295" s="36">
        <f t="shared" si="341"/>
        <v>0.47728139601411274</v>
      </c>
      <c r="AX295" s="35">
        <v>31</v>
      </c>
      <c r="AY295" s="36">
        <f t="shared" si="342"/>
        <v>0.88571428571428568</v>
      </c>
      <c r="AZ295" s="35">
        <f t="shared" si="294"/>
        <v>20052</v>
      </c>
      <c r="BA295" s="36">
        <f t="shared" si="295"/>
        <v>0.47762189457637616</v>
      </c>
      <c r="BB295" s="35">
        <v>226</v>
      </c>
      <c r="BC295" s="36">
        <f t="shared" si="332"/>
        <v>1.1288147445182558E-2</v>
      </c>
      <c r="BD295" s="33">
        <v>16</v>
      </c>
      <c r="BE295" s="36">
        <f t="shared" si="343"/>
        <v>0.5161290322580645</v>
      </c>
      <c r="BF295" s="33">
        <f t="shared" si="333"/>
        <v>242</v>
      </c>
      <c r="BG295" s="36">
        <f t="shared" si="334"/>
        <v>1.2068621583881906E-2</v>
      </c>
      <c r="BH295" s="35">
        <v>204</v>
      </c>
      <c r="BI295" s="36">
        <f t="shared" si="335"/>
        <v>0.90265486725663713</v>
      </c>
      <c r="BJ295" s="33">
        <v>14</v>
      </c>
      <c r="BK295" s="36">
        <f t="shared" si="336"/>
        <v>0.875</v>
      </c>
      <c r="BL295" s="33">
        <f t="shared" si="337"/>
        <v>218</v>
      </c>
      <c r="BM295" s="36">
        <f t="shared" si="323"/>
        <v>0.90082644628099173</v>
      </c>
      <c r="BN295" s="35">
        <v>84</v>
      </c>
      <c r="BO295" s="36">
        <f t="shared" si="324"/>
        <v>4.1891083183722318E-3</v>
      </c>
      <c r="BP295" s="35">
        <v>471</v>
      </c>
      <c r="BQ295" s="36">
        <f t="shared" si="325"/>
        <v>2.3488928785158587E-2</v>
      </c>
      <c r="BR295" s="35">
        <f t="shared" si="326"/>
        <v>555</v>
      </c>
      <c r="BS295" s="36">
        <f t="shared" si="327"/>
        <v>2.7678037103530818E-2</v>
      </c>
      <c r="BT295" s="33">
        <v>4</v>
      </c>
      <c r="BU295" s="36">
        <f t="shared" si="328"/>
        <v>0.25</v>
      </c>
      <c r="BV295" s="33">
        <v>2</v>
      </c>
      <c r="BW295" s="36">
        <f>BV295/U295</f>
        <v>0.33333333333333331</v>
      </c>
      <c r="BX295" s="244" t="str">
        <f t="shared" si="331"/>
        <v/>
      </c>
    </row>
    <row r="296" spans="1:76" x14ac:dyDescent="0.2">
      <c r="A296" s="10" t="s">
        <v>768</v>
      </c>
      <c r="B296" s="10" t="s">
        <v>769</v>
      </c>
      <c r="C296" s="10" t="s">
        <v>1</v>
      </c>
      <c r="D296" s="10" t="s">
        <v>527</v>
      </c>
      <c r="E296" s="10" t="s">
        <v>504</v>
      </c>
      <c r="F296" s="10" t="s">
        <v>519</v>
      </c>
      <c r="G296" s="10" t="s">
        <v>319</v>
      </c>
      <c r="H296" s="10" t="s">
        <v>1109</v>
      </c>
      <c r="I296" s="10" t="s">
        <v>935</v>
      </c>
      <c r="J296" s="10" t="s">
        <v>505</v>
      </c>
      <c r="K296" s="614"/>
      <c r="L296" s="614"/>
      <c r="M296" s="289"/>
      <c r="N296" s="614"/>
      <c r="O296" s="614"/>
      <c r="P296" s="614"/>
      <c r="Q296" s="612"/>
      <c r="R296" s="612"/>
      <c r="S296" s="612"/>
      <c r="T296" s="11" t="s">
        <v>386</v>
      </c>
      <c r="U296" s="32">
        <v>2</v>
      </c>
      <c r="V296" s="76"/>
      <c r="W296" s="33">
        <v>8</v>
      </c>
      <c r="X296" s="34">
        <f t="shared" si="321"/>
        <v>4</v>
      </c>
      <c r="Y296" s="35">
        <f t="shared" si="264"/>
        <v>5732.5</v>
      </c>
      <c r="Z296" s="35">
        <f t="shared" si="329"/>
        <v>2170.5</v>
      </c>
      <c r="AA296" s="33">
        <v>1</v>
      </c>
      <c r="AB296" s="36">
        <f t="shared" si="338"/>
        <v>0.125</v>
      </c>
      <c r="AC296" s="229"/>
      <c r="AD296" s="229"/>
      <c r="AE296" s="33">
        <v>1</v>
      </c>
      <c r="AF296" s="36">
        <f>AE296/U296</f>
        <v>0.5</v>
      </c>
      <c r="AG296" s="33">
        <f>AE296</f>
        <v>1</v>
      </c>
      <c r="AH296" s="229"/>
      <c r="AI296" s="229"/>
      <c r="AJ296" s="229"/>
      <c r="AK296" s="229"/>
      <c r="AL296" s="229"/>
      <c r="AM296" s="31">
        <v>11460</v>
      </c>
      <c r="AN296" s="35">
        <v>5</v>
      </c>
      <c r="AO296" s="37">
        <f t="shared" si="339"/>
        <v>4.3610989969472308E-4</v>
      </c>
      <c r="AP296" s="35">
        <f t="shared" si="322"/>
        <v>11465</v>
      </c>
      <c r="AQ296" s="163">
        <v>17214</v>
      </c>
      <c r="AR296" s="36">
        <f t="shared" si="330"/>
        <v>0.66602765191123503</v>
      </c>
      <c r="AS296" s="31">
        <f t="shared" si="309"/>
        <v>11460</v>
      </c>
      <c r="AT296" s="31">
        <f t="shared" si="340"/>
        <v>5</v>
      </c>
      <c r="AU296" s="35">
        <f t="shared" si="291"/>
        <v>11465</v>
      </c>
      <c r="AV296" s="35">
        <v>4336</v>
      </c>
      <c r="AW296" s="36">
        <f t="shared" si="341"/>
        <v>0.37835951134380452</v>
      </c>
      <c r="AX296" s="35">
        <v>5</v>
      </c>
      <c r="AY296" s="36">
        <f t="shared" si="342"/>
        <v>1</v>
      </c>
      <c r="AZ296" s="35">
        <f t="shared" si="294"/>
        <v>4341</v>
      </c>
      <c r="BA296" s="36">
        <f t="shared" si="295"/>
        <v>0.37863061491495859</v>
      </c>
      <c r="BB296" s="35">
        <v>84</v>
      </c>
      <c r="BC296" s="36">
        <f t="shared" si="332"/>
        <v>1.9372693726937271E-2</v>
      </c>
      <c r="BD296" s="33">
        <v>3</v>
      </c>
      <c r="BE296" s="36">
        <f t="shared" si="343"/>
        <v>0.6</v>
      </c>
      <c r="BF296" s="33">
        <f t="shared" si="333"/>
        <v>87</v>
      </c>
      <c r="BG296" s="36">
        <f t="shared" si="334"/>
        <v>2.0041465100207326E-2</v>
      </c>
      <c r="BH296" s="35">
        <v>72</v>
      </c>
      <c r="BI296" s="36">
        <f t="shared" si="335"/>
        <v>0.8571428571428571</v>
      </c>
      <c r="BJ296" s="33">
        <v>3</v>
      </c>
      <c r="BK296" s="36">
        <f t="shared" si="336"/>
        <v>1</v>
      </c>
      <c r="BL296" s="33">
        <f t="shared" si="337"/>
        <v>75</v>
      </c>
      <c r="BM296" s="36">
        <f t="shared" si="323"/>
        <v>0.86206896551724133</v>
      </c>
      <c r="BN296" s="35">
        <v>15</v>
      </c>
      <c r="BO296" s="36">
        <f t="shared" si="324"/>
        <v>3.4554250172771253E-3</v>
      </c>
      <c r="BP296" s="35">
        <v>196</v>
      </c>
      <c r="BQ296" s="36">
        <f t="shared" si="325"/>
        <v>4.5150886892421103E-2</v>
      </c>
      <c r="BR296" s="35">
        <f t="shared" si="326"/>
        <v>211</v>
      </c>
      <c r="BS296" s="36">
        <f t="shared" si="327"/>
        <v>4.8606311909698226E-2</v>
      </c>
      <c r="BT296" s="33">
        <v>2</v>
      </c>
      <c r="BU296" s="36">
        <f t="shared" si="328"/>
        <v>0.25</v>
      </c>
      <c r="BV296" s="33">
        <v>1</v>
      </c>
      <c r="BW296" s="36">
        <f>BV296/U296</f>
        <v>0.5</v>
      </c>
      <c r="BX296" s="244" t="str">
        <f t="shared" si="331"/>
        <v/>
      </c>
    </row>
    <row r="297" spans="1:76" x14ac:dyDescent="0.2">
      <c r="A297" s="10" t="s">
        <v>768</v>
      </c>
      <c r="B297" s="10" t="s">
        <v>769</v>
      </c>
      <c r="C297" s="10" t="s">
        <v>2</v>
      </c>
      <c r="D297" s="10" t="s">
        <v>527</v>
      </c>
      <c r="E297" s="10" t="s">
        <v>504</v>
      </c>
      <c r="F297" s="10" t="s">
        <v>519</v>
      </c>
      <c r="G297" s="10" t="s">
        <v>319</v>
      </c>
      <c r="H297" s="10" t="s">
        <v>1109</v>
      </c>
      <c r="I297" s="10" t="s">
        <v>935</v>
      </c>
      <c r="J297" s="10" t="s">
        <v>505</v>
      </c>
      <c r="K297" s="614"/>
      <c r="L297" s="614"/>
      <c r="M297" s="289"/>
      <c r="N297" s="614"/>
      <c r="O297" s="614"/>
      <c r="P297" s="614"/>
      <c r="Q297" s="612"/>
      <c r="R297" s="612"/>
      <c r="S297" s="612"/>
      <c r="T297" s="30" t="s">
        <v>386</v>
      </c>
      <c r="U297" s="32">
        <v>1</v>
      </c>
      <c r="V297" s="76"/>
      <c r="W297" s="33">
        <v>2</v>
      </c>
      <c r="X297" s="34">
        <f t="shared" si="321"/>
        <v>2</v>
      </c>
      <c r="Y297" s="35">
        <f t="shared" si="264"/>
        <v>6927</v>
      </c>
      <c r="Z297" s="35">
        <f t="shared" si="329"/>
        <v>3216</v>
      </c>
      <c r="AA297" s="33">
        <v>0</v>
      </c>
      <c r="AB297" s="36">
        <f t="shared" si="338"/>
        <v>0</v>
      </c>
      <c r="AC297" s="229"/>
      <c r="AD297" s="229"/>
      <c r="AE297" s="222"/>
      <c r="AF297" s="223"/>
      <c r="AG297" s="223"/>
      <c r="AH297" s="229"/>
      <c r="AI297" s="229"/>
      <c r="AJ297" s="229"/>
      <c r="AK297" s="229"/>
      <c r="AL297" s="229"/>
      <c r="AM297" s="31">
        <v>6920</v>
      </c>
      <c r="AN297" s="35">
        <v>7</v>
      </c>
      <c r="AO297" s="37">
        <f t="shared" si="339"/>
        <v>1.0105384726432798E-3</v>
      </c>
      <c r="AP297" s="35">
        <f t="shared" si="322"/>
        <v>6927</v>
      </c>
      <c r="AQ297" s="163">
        <v>9627</v>
      </c>
      <c r="AR297" s="36">
        <f t="shared" si="330"/>
        <v>0.71953879713306323</v>
      </c>
      <c r="AS297" s="31">
        <f t="shared" si="309"/>
        <v>6920</v>
      </c>
      <c r="AT297" s="31">
        <f t="shared" si="340"/>
        <v>7</v>
      </c>
      <c r="AU297" s="35">
        <f t="shared" si="291"/>
        <v>6927</v>
      </c>
      <c r="AV297" s="35">
        <v>3210</v>
      </c>
      <c r="AW297" s="36">
        <f t="shared" si="341"/>
        <v>0.4638728323699422</v>
      </c>
      <c r="AX297" s="35">
        <v>6</v>
      </c>
      <c r="AY297" s="36">
        <f t="shared" si="342"/>
        <v>0.8571428571428571</v>
      </c>
      <c r="AZ297" s="35">
        <f t="shared" si="294"/>
        <v>3216</v>
      </c>
      <c r="BA297" s="36">
        <f t="shared" si="295"/>
        <v>0.46427024686011259</v>
      </c>
      <c r="BB297" s="35">
        <v>23</v>
      </c>
      <c r="BC297" s="36">
        <f t="shared" si="332"/>
        <v>7.1651090342679125E-3</v>
      </c>
      <c r="BD297" s="33">
        <v>4</v>
      </c>
      <c r="BE297" s="36">
        <f t="shared" si="343"/>
        <v>0.66666666666666663</v>
      </c>
      <c r="BF297" s="33">
        <f t="shared" si="333"/>
        <v>27</v>
      </c>
      <c r="BG297" s="36">
        <f t="shared" si="334"/>
        <v>8.3955223880597014E-3</v>
      </c>
      <c r="BH297" s="35">
        <v>23</v>
      </c>
      <c r="BI297" s="36">
        <f t="shared" si="335"/>
        <v>1</v>
      </c>
      <c r="BJ297" s="33">
        <v>3</v>
      </c>
      <c r="BK297" s="36">
        <f t="shared" si="336"/>
        <v>0.75</v>
      </c>
      <c r="BL297" s="33">
        <f t="shared" si="337"/>
        <v>26</v>
      </c>
      <c r="BM297" s="36">
        <f t="shared" si="323"/>
        <v>0.96296296296296291</v>
      </c>
      <c r="BN297" s="35">
        <v>3</v>
      </c>
      <c r="BO297" s="36">
        <f t="shared" si="324"/>
        <v>9.3283582089552237E-4</v>
      </c>
      <c r="BP297" s="35">
        <v>145</v>
      </c>
      <c r="BQ297" s="36">
        <f t="shared" si="325"/>
        <v>4.5087064676616918E-2</v>
      </c>
      <c r="BR297" s="35">
        <f t="shared" si="326"/>
        <v>148</v>
      </c>
      <c r="BS297" s="36">
        <f t="shared" si="327"/>
        <v>4.6019900497512436E-2</v>
      </c>
      <c r="BT297" s="33">
        <v>1</v>
      </c>
      <c r="BU297" s="36">
        <f t="shared" si="328"/>
        <v>0.5</v>
      </c>
      <c r="BV297" s="33">
        <v>1</v>
      </c>
      <c r="BW297" s="36">
        <f>BV297/U297</f>
        <v>1</v>
      </c>
      <c r="BX297" s="244" t="str">
        <f t="shared" si="331"/>
        <v/>
      </c>
    </row>
    <row r="298" spans="1:76" x14ac:dyDescent="0.2">
      <c r="A298" s="10" t="s">
        <v>768</v>
      </c>
      <c r="B298" s="10" t="s">
        <v>769</v>
      </c>
      <c r="C298" s="10" t="s">
        <v>3</v>
      </c>
      <c r="D298" s="10" t="s">
        <v>527</v>
      </c>
      <c r="E298" s="10" t="s">
        <v>504</v>
      </c>
      <c r="F298" s="10" t="s">
        <v>519</v>
      </c>
      <c r="G298" s="10" t="s">
        <v>319</v>
      </c>
      <c r="H298" s="10" t="s">
        <v>1109</v>
      </c>
      <c r="I298" s="10" t="s">
        <v>935</v>
      </c>
      <c r="J298" s="10" t="s">
        <v>505</v>
      </c>
      <c r="K298" s="614" t="s">
        <v>449</v>
      </c>
      <c r="L298" s="614" t="s">
        <v>442</v>
      </c>
      <c r="M298" s="289" t="s">
        <v>452</v>
      </c>
      <c r="N298" s="614" t="s">
        <v>437</v>
      </c>
      <c r="O298" s="614" t="s">
        <v>438</v>
      </c>
      <c r="P298" s="614" t="s">
        <v>438</v>
      </c>
      <c r="Q298" s="612">
        <v>41397</v>
      </c>
      <c r="R298" s="612">
        <v>3</v>
      </c>
      <c r="S298" s="612">
        <v>5</v>
      </c>
      <c r="T298" s="30" t="s">
        <v>386</v>
      </c>
      <c r="U298" s="32">
        <v>2</v>
      </c>
      <c r="V298" s="76"/>
      <c r="W298" s="33">
        <v>5</v>
      </c>
      <c r="X298" s="34">
        <f t="shared" si="321"/>
        <v>2.5</v>
      </c>
      <c r="Y298" s="35">
        <f t="shared" si="264"/>
        <v>8089.5</v>
      </c>
      <c r="Z298" s="35">
        <f t="shared" si="329"/>
        <v>4265.5</v>
      </c>
      <c r="AA298" s="33">
        <v>0</v>
      </c>
      <c r="AB298" s="36">
        <f t="shared" si="338"/>
        <v>0</v>
      </c>
      <c r="AC298" s="229"/>
      <c r="AD298" s="229"/>
      <c r="AE298" s="222"/>
      <c r="AF298" s="223"/>
      <c r="AG298" s="229"/>
      <c r="AH298" s="229"/>
      <c r="AI298" s="229"/>
      <c r="AJ298" s="229"/>
      <c r="AK298" s="229"/>
      <c r="AL298" s="229"/>
      <c r="AM298" s="31">
        <v>16172</v>
      </c>
      <c r="AN298" s="35">
        <v>7</v>
      </c>
      <c r="AO298" s="37">
        <f t="shared" si="339"/>
        <v>4.326596204957043E-4</v>
      </c>
      <c r="AP298" s="35">
        <f t="shared" si="322"/>
        <v>16179</v>
      </c>
      <c r="AQ298" s="163">
        <v>20856</v>
      </c>
      <c r="AR298" s="36">
        <f t="shared" si="330"/>
        <v>0.77574798619102414</v>
      </c>
      <c r="AS298" s="31">
        <f t="shared" si="309"/>
        <v>16172</v>
      </c>
      <c r="AT298" s="31">
        <f t="shared" si="340"/>
        <v>7</v>
      </c>
      <c r="AU298" s="35">
        <f t="shared" si="291"/>
        <v>16179</v>
      </c>
      <c r="AV298" s="35">
        <v>8525</v>
      </c>
      <c r="AW298" s="36">
        <f t="shared" si="341"/>
        <v>0.52714568389809546</v>
      </c>
      <c r="AX298" s="35">
        <v>6</v>
      </c>
      <c r="AY298" s="36">
        <f t="shared" si="342"/>
        <v>0.8571428571428571</v>
      </c>
      <c r="AZ298" s="35">
        <f t="shared" si="294"/>
        <v>8531</v>
      </c>
      <c r="BA298" s="36">
        <f t="shared" si="295"/>
        <v>0.52728846034983623</v>
      </c>
      <c r="BB298" s="35">
        <v>71</v>
      </c>
      <c r="BC298" s="36">
        <f t="shared" si="332"/>
        <v>8.3284457478005874E-3</v>
      </c>
      <c r="BD298" s="33">
        <v>5</v>
      </c>
      <c r="BE298" s="36">
        <f t="shared" si="343"/>
        <v>0.83333333333333337</v>
      </c>
      <c r="BF298" s="33">
        <f t="shared" si="333"/>
        <v>76</v>
      </c>
      <c r="BG298" s="36">
        <f t="shared" si="334"/>
        <v>8.9086859688195987E-3</v>
      </c>
      <c r="BH298" s="35">
        <v>69</v>
      </c>
      <c r="BI298" s="36">
        <f t="shared" si="335"/>
        <v>0.971830985915493</v>
      </c>
      <c r="BJ298" s="33">
        <v>4</v>
      </c>
      <c r="BK298" s="36">
        <f t="shared" si="336"/>
        <v>0.8</v>
      </c>
      <c r="BL298" s="33">
        <f t="shared" si="337"/>
        <v>73</v>
      </c>
      <c r="BM298" s="36">
        <f t="shared" si="323"/>
        <v>0.96052631578947367</v>
      </c>
      <c r="BN298" s="35">
        <v>8</v>
      </c>
      <c r="BO298" s="36">
        <f t="shared" si="324"/>
        <v>9.377564177704841E-4</v>
      </c>
      <c r="BP298" s="35">
        <v>345</v>
      </c>
      <c r="BQ298" s="36">
        <f t="shared" si="325"/>
        <v>4.0440745516352128E-2</v>
      </c>
      <c r="BR298" s="35">
        <f t="shared" si="326"/>
        <v>353</v>
      </c>
      <c r="BS298" s="36">
        <f t="shared" si="327"/>
        <v>4.1378501934122611E-2</v>
      </c>
      <c r="BT298" s="33">
        <v>2</v>
      </c>
      <c r="BU298" s="36">
        <f t="shared" si="328"/>
        <v>0.4</v>
      </c>
      <c r="BV298" s="33">
        <v>1</v>
      </c>
      <c r="BW298" s="36">
        <f>BV298/U298</f>
        <v>0.5</v>
      </c>
      <c r="BX298" s="244" t="str">
        <f t="shared" si="331"/>
        <v/>
      </c>
    </row>
    <row r="299" spans="1:76" s="469" customFormat="1" ht="13.5" thickBot="1" x14ac:dyDescent="0.25">
      <c r="A299" s="9" t="s">
        <v>768</v>
      </c>
      <c r="B299" s="9" t="s">
        <v>769</v>
      </c>
      <c r="C299" s="9" t="s">
        <v>502</v>
      </c>
      <c r="D299" s="9" t="s">
        <v>509</v>
      </c>
      <c r="E299" s="9" t="s">
        <v>504</v>
      </c>
      <c r="F299" s="9" t="s">
        <v>519</v>
      </c>
      <c r="G299" s="9" t="s">
        <v>319</v>
      </c>
      <c r="H299" s="9" t="s">
        <v>1109</v>
      </c>
      <c r="I299" s="9" t="s">
        <v>935</v>
      </c>
      <c r="J299" s="9" t="s">
        <v>505</v>
      </c>
      <c r="K299" s="615"/>
      <c r="L299" s="751"/>
      <c r="M299" s="760"/>
      <c r="N299" s="615"/>
      <c r="O299" s="615"/>
      <c r="P299" s="615"/>
      <c r="Q299" s="772"/>
      <c r="R299" s="772"/>
      <c r="S299" s="772"/>
      <c r="T299" s="64" t="s">
        <v>386</v>
      </c>
      <c r="U299" s="48">
        <v>1</v>
      </c>
      <c r="V299" s="345"/>
      <c r="W299" s="49">
        <v>6</v>
      </c>
      <c r="X299" s="50">
        <f t="shared" si="321"/>
        <v>6</v>
      </c>
      <c r="Y299" s="51">
        <f t="shared" si="264"/>
        <v>41983</v>
      </c>
      <c r="Z299" s="51">
        <f t="shared" si="329"/>
        <v>20052</v>
      </c>
      <c r="AA299" s="49">
        <v>3</v>
      </c>
      <c r="AB299" s="52">
        <f t="shared" si="338"/>
        <v>0.5</v>
      </c>
      <c r="AC299" s="86">
        <v>4</v>
      </c>
      <c r="AD299" s="839" t="s">
        <v>310</v>
      </c>
      <c r="AE299" s="224"/>
      <c r="AF299" s="225"/>
      <c r="AG299" s="236"/>
      <c r="AH299" s="236"/>
      <c r="AI299" s="236"/>
      <c r="AJ299" s="236"/>
      <c r="AK299" s="236"/>
      <c r="AL299" s="236"/>
      <c r="AM299" s="47">
        <v>41948</v>
      </c>
      <c r="AN299" s="51">
        <v>35</v>
      </c>
      <c r="AO299" s="53">
        <f t="shared" si="339"/>
        <v>8.3367077150275112E-4</v>
      </c>
      <c r="AP299" s="51">
        <f t="shared" si="322"/>
        <v>41983</v>
      </c>
      <c r="AQ299" s="51">
        <v>57246</v>
      </c>
      <c r="AR299" s="52">
        <f t="shared" si="330"/>
        <v>0.73337875135380637</v>
      </c>
      <c r="AS299" s="47">
        <f t="shared" si="309"/>
        <v>41948</v>
      </c>
      <c r="AT299" s="47">
        <f t="shared" si="340"/>
        <v>35</v>
      </c>
      <c r="AU299" s="51">
        <f t="shared" si="291"/>
        <v>41983</v>
      </c>
      <c r="AV299" s="51">
        <v>20021</v>
      </c>
      <c r="AW299" s="52">
        <f t="shared" si="341"/>
        <v>0.47728139601411274</v>
      </c>
      <c r="AX299" s="51">
        <v>31</v>
      </c>
      <c r="AY299" s="52">
        <f t="shared" si="342"/>
        <v>0.88571428571428568</v>
      </c>
      <c r="AZ299" s="51">
        <f t="shared" si="294"/>
        <v>20052</v>
      </c>
      <c r="BA299" s="52">
        <f t="shared" si="295"/>
        <v>0.47762189457637616</v>
      </c>
      <c r="BB299" s="51">
        <v>226</v>
      </c>
      <c r="BC299" s="52">
        <f t="shared" si="332"/>
        <v>1.1288147445182558E-2</v>
      </c>
      <c r="BD299" s="49">
        <v>16</v>
      </c>
      <c r="BE299" s="52">
        <f t="shared" si="343"/>
        <v>0.5161290322580645</v>
      </c>
      <c r="BF299" s="49">
        <f t="shared" si="333"/>
        <v>242</v>
      </c>
      <c r="BG299" s="52">
        <f t="shared" si="334"/>
        <v>1.2068621583881906E-2</v>
      </c>
      <c r="BH299" s="51">
        <v>204</v>
      </c>
      <c r="BI299" s="52">
        <f t="shared" si="335"/>
        <v>0.90265486725663713</v>
      </c>
      <c r="BJ299" s="49">
        <v>14</v>
      </c>
      <c r="BK299" s="52">
        <f t="shared" si="336"/>
        <v>0.875</v>
      </c>
      <c r="BL299" s="49">
        <f t="shared" si="337"/>
        <v>218</v>
      </c>
      <c r="BM299" s="52">
        <f t="shared" si="323"/>
        <v>0.90082644628099173</v>
      </c>
      <c r="BN299" s="51">
        <v>48</v>
      </c>
      <c r="BO299" s="52">
        <f t="shared" si="324"/>
        <v>2.3937761819269898E-3</v>
      </c>
      <c r="BP299" s="51">
        <v>379</v>
      </c>
      <c r="BQ299" s="52">
        <f t="shared" si="325"/>
        <v>1.8900857769798524E-2</v>
      </c>
      <c r="BR299" s="51">
        <f t="shared" si="326"/>
        <v>427</v>
      </c>
      <c r="BS299" s="52">
        <f t="shared" si="327"/>
        <v>2.1294633951725515E-2</v>
      </c>
      <c r="BT299" s="49">
        <v>1</v>
      </c>
      <c r="BU299" s="52">
        <f t="shared" si="328"/>
        <v>0.16666666666666666</v>
      </c>
      <c r="BV299" s="49">
        <v>0</v>
      </c>
      <c r="BW299" s="225"/>
      <c r="BX299" s="257" t="str">
        <f t="shared" si="331"/>
        <v/>
      </c>
    </row>
    <row r="300" spans="1:76" x14ac:dyDescent="0.2">
      <c r="A300" s="12" t="s">
        <v>4</v>
      </c>
      <c r="B300" s="12" t="s">
        <v>6</v>
      </c>
      <c r="C300" s="12" t="s">
        <v>502</v>
      </c>
      <c r="D300" s="12" t="s">
        <v>527</v>
      </c>
      <c r="E300" s="12" t="s">
        <v>504</v>
      </c>
      <c r="F300" s="12" t="s">
        <v>505</v>
      </c>
      <c r="G300" s="12" t="s">
        <v>926</v>
      </c>
      <c r="H300" s="591" t="s">
        <v>1110</v>
      </c>
      <c r="I300" s="12" t="s">
        <v>935</v>
      </c>
      <c r="J300" s="12" t="s">
        <v>505</v>
      </c>
      <c r="K300" s="296" t="s">
        <v>449</v>
      </c>
      <c r="L300" s="296" t="s">
        <v>823</v>
      </c>
      <c r="M300" s="297" t="s">
        <v>824</v>
      </c>
      <c r="N300" s="296" t="s">
        <v>451</v>
      </c>
      <c r="O300" s="296" t="s">
        <v>438</v>
      </c>
      <c r="P300" s="296" t="s">
        <v>438</v>
      </c>
      <c r="Q300" s="272">
        <v>35104</v>
      </c>
      <c r="R300" s="272">
        <v>546</v>
      </c>
      <c r="S300" s="272">
        <v>33</v>
      </c>
      <c r="T300" s="75" t="s">
        <v>386</v>
      </c>
      <c r="U300" s="41">
        <v>12</v>
      </c>
      <c r="V300" s="150"/>
      <c r="W300" s="42">
        <v>34</v>
      </c>
      <c r="X300" s="43">
        <f t="shared" si="321"/>
        <v>2.8333333333333335</v>
      </c>
      <c r="Y300" s="44">
        <f t="shared" si="264"/>
        <v>3498.5833333333335</v>
      </c>
      <c r="Z300" s="44">
        <f t="shared" si="329"/>
        <v>1671</v>
      </c>
      <c r="AA300" s="42">
        <v>8</v>
      </c>
      <c r="AB300" s="45">
        <f t="shared" si="338"/>
        <v>0.23529411764705882</v>
      </c>
      <c r="AC300" s="229"/>
      <c r="AD300" s="229"/>
      <c r="AE300" s="42">
        <v>7</v>
      </c>
      <c r="AF300" s="45">
        <f>AE300/U300</f>
        <v>0.58333333333333337</v>
      </c>
      <c r="AG300" s="42">
        <f>AE300+AG299</f>
        <v>7</v>
      </c>
      <c r="AH300" s="45">
        <f>(AG300+AG299)/(U300+1)</f>
        <v>0.53846153846153844</v>
      </c>
      <c r="AI300" s="229"/>
      <c r="AJ300" s="229"/>
      <c r="AK300" s="229"/>
      <c r="AL300" s="229"/>
      <c r="AM300" s="40">
        <f>AM299</f>
        <v>41948</v>
      </c>
      <c r="AN300" s="40">
        <f>AN299</f>
        <v>35</v>
      </c>
      <c r="AO300" s="63">
        <f t="shared" si="339"/>
        <v>8.3367077150275112E-4</v>
      </c>
      <c r="AP300" s="44">
        <f t="shared" si="322"/>
        <v>41983</v>
      </c>
      <c r="AQ300" s="870">
        <f>AQ299</f>
        <v>57246</v>
      </c>
      <c r="AR300" s="45">
        <f t="shared" si="330"/>
        <v>0.73337875135380637</v>
      </c>
      <c r="AS300" s="40">
        <f t="shared" si="309"/>
        <v>41948</v>
      </c>
      <c r="AT300" s="40">
        <f t="shared" si="340"/>
        <v>35</v>
      </c>
      <c r="AU300" s="44">
        <f t="shared" si="291"/>
        <v>41983</v>
      </c>
      <c r="AV300" s="40">
        <f>AV299</f>
        <v>20021</v>
      </c>
      <c r="AW300" s="45">
        <f t="shared" si="341"/>
        <v>0.47728139601411274</v>
      </c>
      <c r="AX300" s="40">
        <f>AX299</f>
        <v>31</v>
      </c>
      <c r="AY300" s="45">
        <f t="shared" si="342"/>
        <v>0.88571428571428568</v>
      </c>
      <c r="AZ300" s="44">
        <f t="shared" si="294"/>
        <v>20052</v>
      </c>
      <c r="BA300" s="45">
        <f t="shared" si="295"/>
        <v>0.47762189457637616</v>
      </c>
      <c r="BB300" s="40">
        <f>BB299</f>
        <v>226</v>
      </c>
      <c r="BC300" s="45">
        <f t="shared" si="332"/>
        <v>1.1288147445182558E-2</v>
      </c>
      <c r="BD300" s="40">
        <f>BD299</f>
        <v>16</v>
      </c>
      <c r="BE300" s="45">
        <f t="shared" si="343"/>
        <v>0.5161290322580645</v>
      </c>
      <c r="BF300" s="42">
        <f t="shared" si="333"/>
        <v>242</v>
      </c>
      <c r="BG300" s="45">
        <f t="shared" si="334"/>
        <v>1.2068621583881906E-2</v>
      </c>
      <c r="BH300" s="40">
        <f>BH299</f>
        <v>204</v>
      </c>
      <c r="BI300" s="45">
        <f t="shared" si="335"/>
        <v>0.90265486725663713</v>
      </c>
      <c r="BJ300" s="40">
        <f>BJ299</f>
        <v>14</v>
      </c>
      <c r="BK300" s="45">
        <f t="shared" si="336"/>
        <v>0.875</v>
      </c>
      <c r="BL300" s="42">
        <f t="shared" si="337"/>
        <v>218</v>
      </c>
      <c r="BM300" s="45">
        <f t="shared" si="323"/>
        <v>0.90082644628099173</v>
      </c>
      <c r="BN300" s="44">
        <v>99</v>
      </c>
      <c r="BO300" s="45">
        <f t="shared" si="324"/>
        <v>4.9371633752244163E-3</v>
      </c>
      <c r="BP300" s="44">
        <v>286</v>
      </c>
      <c r="BQ300" s="45">
        <f t="shared" si="325"/>
        <v>1.4262916417314982E-2</v>
      </c>
      <c r="BR300" s="44">
        <f t="shared" si="326"/>
        <v>385</v>
      </c>
      <c r="BS300" s="45">
        <f t="shared" si="327"/>
        <v>1.9200079792539397E-2</v>
      </c>
      <c r="BT300" s="42">
        <v>9</v>
      </c>
      <c r="BU300" s="45">
        <f t="shared" si="328"/>
        <v>0.26470588235294118</v>
      </c>
      <c r="BV300" s="42">
        <v>3</v>
      </c>
      <c r="BW300" s="45">
        <f>BV300/U300</f>
        <v>0.25</v>
      </c>
      <c r="BX300" s="259" t="str">
        <f t="shared" si="331"/>
        <v/>
      </c>
    </row>
    <row r="301" spans="1:76" ht="13.5" thickBot="1" x14ac:dyDescent="0.25">
      <c r="A301" s="9" t="s">
        <v>4</v>
      </c>
      <c r="B301" s="9" t="s">
        <v>6</v>
      </c>
      <c r="C301" s="9" t="s">
        <v>502</v>
      </c>
      <c r="D301" s="9" t="s">
        <v>509</v>
      </c>
      <c r="E301" s="9" t="s">
        <v>504</v>
      </c>
      <c r="F301" s="9" t="s">
        <v>505</v>
      </c>
      <c r="G301" s="83" t="s">
        <v>926</v>
      </c>
      <c r="H301" s="591" t="s">
        <v>1110</v>
      </c>
      <c r="I301" s="9" t="s">
        <v>935</v>
      </c>
      <c r="J301" s="9" t="s">
        <v>505</v>
      </c>
      <c r="K301" s="615"/>
      <c r="L301" s="615"/>
      <c r="M301" s="616"/>
      <c r="N301" s="615"/>
      <c r="O301" s="615"/>
      <c r="P301" s="615"/>
      <c r="Q301" s="772"/>
      <c r="R301" s="772"/>
      <c r="S301" s="772"/>
      <c r="T301" s="64" t="s">
        <v>386</v>
      </c>
      <c r="U301" s="48">
        <v>1</v>
      </c>
      <c r="V301" s="76"/>
      <c r="W301" s="49">
        <v>4</v>
      </c>
      <c r="X301" s="50">
        <f t="shared" si="321"/>
        <v>4</v>
      </c>
      <c r="Y301" s="51">
        <f t="shared" si="264"/>
        <v>35104</v>
      </c>
      <c r="Z301" s="51">
        <f t="shared" si="329"/>
        <v>18318</v>
      </c>
      <c r="AA301" s="49">
        <v>1</v>
      </c>
      <c r="AB301" s="52">
        <f t="shared" si="338"/>
        <v>0.25</v>
      </c>
      <c r="AC301" s="237"/>
      <c r="AD301" s="100" t="s">
        <v>435</v>
      </c>
      <c r="AE301" s="97">
        <v>0</v>
      </c>
      <c r="AF301" s="100">
        <f>AE301/U301</f>
        <v>0</v>
      </c>
      <c r="AG301" s="97">
        <v>0</v>
      </c>
      <c r="AH301" s="100"/>
      <c r="AI301" s="229"/>
      <c r="AJ301" s="229"/>
      <c r="AK301" s="229"/>
      <c r="AL301" s="229"/>
      <c r="AM301" s="47">
        <v>35029</v>
      </c>
      <c r="AN301" s="51">
        <v>75</v>
      </c>
      <c r="AO301" s="53">
        <f t="shared" si="339"/>
        <v>2.1365086599817685E-3</v>
      </c>
      <c r="AP301" s="51">
        <f t="shared" si="322"/>
        <v>35104</v>
      </c>
      <c r="AQ301" s="343">
        <v>46437</v>
      </c>
      <c r="AR301" s="52">
        <f t="shared" si="330"/>
        <v>0.75594892004220771</v>
      </c>
      <c r="AS301" s="47">
        <f t="shared" si="309"/>
        <v>35029</v>
      </c>
      <c r="AT301" s="47">
        <f t="shared" si="340"/>
        <v>75</v>
      </c>
      <c r="AU301" s="51">
        <f t="shared" si="291"/>
        <v>35104</v>
      </c>
      <c r="AV301" s="51">
        <v>18254</v>
      </c>
      <c r="AW301" s="52">
        <f t="shared" si="341"/>
        <v>0.52111107939136148</v>
      </c>
      <c r="AX301" s="51">
        <v>64</v>
      </c>
      <c r="AY301" s="52">
        <f t="shared" si="342"/>
        <v>0.85333333333333339</v>
      </c>
      <c r="AZ301" s="51">
        <f t="shared" si="294"/>
        <v>18318</v>
      </c>
      <c r="BA301" s="52">
        <f t="shared" si="295"/>
        <v>0.52182087511394715</v>
      </c>
      <c r="BB301" s="51">
        <v>295</v>
      </c>
      <c r="BC301" s="52">
        <f t="shared" si="332"/>
        <v>1.6160841459406158E-2</v>
      </c>
      <c r="BD301" s="49">
        <v>18</v>
      </c>
      <c r="BE301" s="52">
        <f t="shared" si="343"/>
        <v>0.28125</v>
      </c>
      <c r="BF301" s="49">
        <f t="shared" si="333"/>
        <v>313</v>
      </c>
      <c r="BG301" s="52">
        <f t="shared" si="334"/>
        <v>1.7087018233431596E-2</v>
      </c>
      <c r="BH301" s="51">
        <v>260</v>
      </c>
      <c r="BI301" s="52">
        <f t="shared" si="335"/>
        <v>0.88135593220338981</v>
      </c>
      <c r="BJ301" s="49">
        <v>11</v>
      </c>
      <c r="BK301" s="52">
        <f t="shared" si="336"/>
        <v>0.61111111111111116</v>
      </c>
      <c r="BL301" s="49">
        <f t="shared" si="337"/>
        <v>271</v>
      </c>
      <c r="BM301" s="52">
        <f t="shared" si="323"/>
        <v>0.86581469648562304</v>
      </c>
      <c r="BN301" s="51">
        <v>22</v>
      </c>
      <c r="BO301" s="52">
        <f t="shared" si="324"/>
        <v>1.2010044764712304E-3</v>
      </c>
      <c r="BP301" s="51">
        <v>247</v>
      </c>
      <c r="BQ301" s="52">
        <f t="shared" si="325"/>
        <v>1.3484004804017905E-2</v>
      </c>
      <c r="BR301" s="51">
        <f t="shared" si="326"/>
        <v>269</v>
      </c>
      <c r="BS301" s="52">
        <f t="shared" si="327"/>
        <v>1.4685009280489136E-2</v>
      </c>
      <c r="BT301" s="49">
        <v>1</v>
      </c>
      <c r="BU301" s="52">
        <f t="shared" si="328"/>
        <v>0.25</v>
      </c>
      <c r="BV301" s="49">
        <v>1</v>
      </c>
      <c r="BW301" s="52">
        <f>BV301/U301</f>
        <v>1</v>
      </c>
      <c r="BX301" s="257" t="str">
        <f t="shared" si="331"/>
        <v/>
      </c>
    </row>
    <row r="302" spans="1:76" ht="13.5" thickBot="1" x14ac:dyDescent="0.25">
      <c r="A302" s="594" t="s">
        <v>414</v>
      </c>
      <c r="B302" s="594" t="s">
        <v>5</v>
      </c>
      <c r="C302" s="594" t="s">
        <v>502</v>
      </c>
      <c r="D302" s="594" t="s">
        <v>517</v>
      </c>
      <c r="E302" s="594" t="s">
        <v>518</v>
      </c>
      <c r="F302" s="594" t="s">
        <v>505</v>
      </c>
      <c r="G302" s="9" t="s">
        <v>926</v>
      </c>
      <c r="H302" s="83" t="s">
        <v>517</v>
      </c>
      <c r="I302" s="594" t="s">
        <v>517</v>
      </c>
      <c r="J302" s="594"/>
      <c r="K302" s="294" t="s">
        <v>449</v>
      </c>
      <c r="L302" s="294" t="s">
        <v>914</v>
      </c>
      <c r="M302" s="616" t="s">
        <v>915</v>
      </c>
      <c r="N302" s="615" t="s">
        <v>437</v>
      </c>
      <c r="O302" s="615" t="s">
        <v>438</v>
      </c>
      <c r="P302" s="615" t="s">
        <v>438</v>
      </c>
      <c r="Q302" s="295"/>
      <c r="R302" s="295"/>
      <c r="S302" s="295"/>
      <c r="T302" s="64" t="s">
        <v>386</v>
      </c>
      <c r="U302" s="129">
        <v>7</v>
      </c>
      <c r="V302" s="76"/>
      <c r="W302" s="130">
        <v>23</v>
      </c>
      <c r="X302" s="131">
        <f t="shared" si="321"/>
        <v>3.2857142857142856</v>
      </c>
      <c r="Y302" s="132">
        <f t="shared" si="264"/>
        <v>14705</v>
      </c>
      <c r="Z302" s="132">
        <f t="shared" si="329"/>
        <v>7673</v>
      </c>
      <c r="AA302" s="226"/>
      <c r="AB302" s="226"/>
      <c r="AC302" s="225"/>
      <c r="AD302" s="225"/>
      <c r="AE302" s="225"/>
      <c r="AF302" s="225"/>
      <c r="AG302" s="225"/>
      <c r="AH302" s="225"/>
      <c r="AI302" s="130">
        <v>6</v>
      </c>
      <c r="AJ302" s="133">
        <f t="shared" ref="AJ302:AJ309" si="344">AI302/W302</f>
        <v>0.2608695652173913</v>
      </c>
      <c r="AK302" s="130">
        <v>3</v>
      </c>
      <c r="AL302" s="133">
        <f>AK302/U302</f>
        <v>0.42857142857142855</v>
      </c>
      <c r="AM302" s="212"/>
      <c r="AN302" s="251"/>
      <c r="AO302" s="252"/>
      <c r="AP302" s="864">
        <v>102935</v>
      </c>
      <c r="AQ302" s="177">
        <v>141300</v>
      </c>
      <c r="AR302" s="133">
        <f t="shared" si="330"/>
        <v>0.72848549186128808</v>
      </c>
      <c r="AS302" s="212"/>
      <c r="AT302" s="212"/>
      <c r="AU302" s="864">
        <v>102935</v>
      </c>
      <c r="AV302" s="132">
        <v>53711</v>
      </c>
      <c r="AW302" s="227" t="str">
        <f t="shared" si="341"/>
        <v/>
      </c>
      <c r="AX302" s="251"/>
      <c r="AY302" s="227" t="str">
        <f t="shared" si="342"/>
        <v/>
      </c>
      <c r="AZ302" s="51">
        <f t="shared" si="294"/>
        <v>53711</v>
      </c>
      <c r="BA302" s="133">
        <f t="shared" si="295"/>
        <v>0.52179530771846305</v>
      </c>
      <c r="BB302" s="251"/>
      <c r="BC302" s="227" t="str">
        <f t="shared" si="332"/>
        <v/>
      </c>
      <c r="BD302" s="226"/>
      <c r="BE302" s="227" t="str">
        <f t="shared" si="343"/>
        <v/>
      </c>
      <c r="BF302" s="130">
        <v>474</v>
      </c>
      <c r="BG302" s="133">
        <f t="shared" si="334"/>
        <v>8.8250079127180654E-3</v>
      </c>
      <c r="BH302" s="251"/>
      <c r="BI302" s="227" t="str">
        <f t="shared" si="335"/>
        <v/>
      </c>
      <c r="BJ302" s="226"/>
      <c r="BK302" s="227" t="str">
        <f t="shared" si="336"/>
        <v/>
      </c>
      <c r="BL302" s="130">
        <v>373</v>
      </c>
      <c r="BM302" s="133">
        <f t="shared" si="323"/>
        <v>0.78691983122362874</v>
      </c>
      <c r="BN302" s="132">
        <v>3275</v>
      </c>
      <c r="BO302" s="133">
        <f t="shared" si="324"/>
        <v>6.0974474502429668E-2</v>
      </c>
      <c r="BP302" s="132">
        <v>6191</v>
      </c>
      <c r="BQ302" s="133">
        <f t="shared" si="325"/>
        <v>0.11526502950978385</v>
      </c>
      <c r="BR302" s="132">
        <f t="shared" si="326"/>
        <v>9466</v>
      </c>
      <c r="BS302" s="133">
        <f t="shared" si="327"/>
        <v>0.1762395040122135</v>
      </c>
      <c r="BT302" s="130">
        <v>14</v>
      </c>
      <c r="BU302" s="133">
        <f t="shared" si="328"/>
        <v>0.60869565217391308</v>
      </c>
      <c r="BV302" s="130">
        <v>5</v>
      </c>
      <c r="BW302" s="133">
        <f>BV302/U302</f>
        <v>0.7142857142857143</v>
      </c>
      <c r="BX302" s="258" t="str">
        <f t="shared" si="331"/>
        <v/>
      </c>
    </row>
    <row r="303" spans="1:76" x14ac:dyDescent="0.2">
      <c r="A303" s="10" t="s">
        <v>7</v>
      </c>
      <c r="B303" s="10" t="s">
        <v>9</v>
      </c>
      <c r="C303" s="10" t="s">
        <v>502</v>
      </c>
      <c r="D303" s="10" t="s">
        <v>507</v>
      </c>
      <c r="E303" s="10" t="s">
        <v>504</v>
      </c>
      <c r="F303" s="10" t="s">
        <v>519</v>
      </c>
      <c r="G303" s="94" t="s">
        <v>925</v>
      </c>
      <c r="H303" s="94" t="s">
        <v>1109</v>
      </c>
      <c r="I303" s="10" t="s">
        <v>934</v>
      </c>
      <c r="J303" s="10"/>
      <c r="K303" s="614"/>
      <c r="L303" s="614"/>
      <c r="M303" s="289"/>
      <c r="N303" s="614"/>
      <c r="O303" s="614"/>
      <c r="P303" s="614"/>
      <c r="Q303" s="612"/>
      <c r="R303" s="612"/>
      <c r="S303" s="612"/>
      <c r="T303" s="65" t="s">
        <v>386</v>
      </c>
      <c r="U303" s="32">
        <v>4</v>
      </c>
      <c r="V303" s="76"/>
      <c r="W303" s="33">
        <v>7</v>
      </c>
      <c r="X303" s="34">
        <f t="shared" si="321"/>
        <v>1.75</v>
      </c>
      <c r="Y303" s="35">
        <f t="shared" si="264"/>
        <v>451.25</v>
      </c>
      <c r="Z303" s="35">
        <f t="shared" si="329"/>
        <v>252</v>
      </c>
      <c r="AA303" s="222"/>
      <c r="AB303" s="223"/>
      <c r="AC303" s="229"/>
      <c r="AD303" s="229"/>
      <c r="AE303" s="229"/>
      <c r="AF303" s="229"/>
      <c r="AG303" s="229"/>
      <c r="AH303" s="229"/>
      <c r="AI303" s="33">
        <v>3</v>
      </c>
      <c r="AJ303" s="36">
        <f t="shared" si="344"/>
        <v>0.42857142857142855</v>
      </c>
      <c r="AK303" s="33">
        <v>3</v>
      </c>
      <c r="AL303" s="36">
        <f>AK303/U303</f>
        <v>0.75</v>
      </c>
      <c r="AM303" s="31">
        <v>1788</v>
      </c>
      <c r="AN303" s="35">
        <v>17</v>
      </c>
      <c r="AO303" s="37">
        <f>AN303/AP303</f>
        <v>9.4182825484764535E-3</v>
      </c>
      <c r="AP303" s="35">
        <f>AM303+AN303</f>
        <v>1805</v>
      </c>
      <c r="AQ303" s="168">
        <v>2450</v>
      </c>
      <c r="AR303" s="36">
        <f t="shared" si="330"/>
        <v>0.73673469387755097</v>
      </c>
      <c r="AS303" s="31">
        <f>IF(V303=0,AM303,"")</f>
        <v>1788</v>
      </c>
      <c r="AT303" s="31">
        <f>IF(V303=0,AN303,"")</f>
        <v>17</v>
      </c>
      <c r="AU303" s="35">
        <f t="shared" ref="AU303:AU366" si="345">IF(AS303="","",IF(AS303=0,"",AS303+AT303))</f>
        <v>1805</v>
      </c>
      <c r="AV303" s="35">
        <v>992</v>
      </c>
      <c r="AW303" s="36">
        <f t="shared" si="341"/>
        <v>0.55480984340044748</v>
      </c>
      <c r="AX303" s="35">
        <v>16</v>
      </c>
      <c r="AY303" s="36">
        <f t="shared" si="342"/>
        <v>0.94117647058823528</v>
      </c>
      <c r="AZ303" s="35">
        <f t="shared" si="294"/>
        <v>1008</v>
      </c>
      <c r="BA303" s="36">
        <f t="shared" si="295"/>
        <v>0.55844875346260392</v>
      </c>
      <c r="BB303" s="218"/>
      <c r="BC303" s="218"/>
      <c r="BD303" s="218"/>
      <c r="BE303" s="218"/>
      <c r="BF303" s="218"/>
      <c r="BG303" s="223"/>
      <c r="BH303" s="35">
        <v>6</v>
      </c>
      <c r="BI303" s="223" t="str">
        <f t="shared" si="335"/>
        <v/>
      </c>
      <c r="BJ303" s="33">
        <v>1</v>
      </c>
      <c r="BK303" s="223" t="str">
        <f t="shared" si="336"/>
        <v/>
      </c>
      <c r="BL303" s="33">
        <f t="shared" ref="BL303:BL334" si="346">IF(BH303="","",BH303+BJ303)</f>
        <v>7</v>
      </c>
      <c r="BM303" s="223" t="str">
        <f t="shared" si="323"/>
        <v/>
      </c>
      <c r="BN303" s="35">
        <v>1</v>
      </c>
      <c r="BO303" s="36">
        <f t="shared" si="324"/>
        <v>9.9206349206349201E-4</v>
      </c>
      <c r="BP303" s="35">
        <v>23</v>
      </c>
      <c r="BQ303" s="36">
        <f t="shared" si="325"/>
        <v>2.2817460317460316E-2</v>
      </c>
      <c r="BR303" s="35">
        <f t="shared" si="326"/>
        <v>24</v>
      </c>
      <c r="BS303" s="36">
        <f t="shared" si="327"/>
        <v>2.3809523809523808E-2</v>
      </c>
      <c r="BT303" s="33">
        <v>4</v>
      </c>
      <c r="BU303" s="36">
        <f t="shared" si="328"/>
        <v>0.5714285714285714</v>
      </c>
      <c r="BV303" s="33">
        <v>2</v>
      </c>
      <c r="BW303" s="36">
        <f>BV303/U303</f>
        <v>0.5</v>
      </c>
      <c r="BX303" s="244" t="str">
        <f t="shared" si="331"/>
        <v/>
      </c>
    </row>
    <row r="304" spans="1:76" x14ac:dyDescent="0.2">
      <c r="A304" s="10" t="s">
        <v>7</v>
      </c>
      <c r="B304" s="10" t="s">
        <v>10</v>
      </c>
      <c r="C304" s="10" t="s">
        <v>502</v>
      </c>
      <c r="D304" s="10" t="s">
        <v>507</v>
      </c>
      <c r="E304" s="10" t="s">
        <v>504</v>
      </c>
      <c r="F304" s="10" t="s">
        <v>519</v>
      </c>
      <c r="G304" s="10" t="s">
        <v>925</v>
      </c>
      <c r="H304" s="10" t="s">
        <v>1109</v>
      </c>
      <c r="I304" s="10" t="s">
        <v>934</v>
      </c>
      <c r="J304" s="10"/>
      <c r="K304" s="614"/>
      <c r="L304" s="614"/>
      <c r="M304" s="289"/>
      <c r="N304" s="614"/>
      <c r="O304" s="614"/>
      <c r="P304" s="614"/>
      <c r="Q304" s="612"/>
      <c r="R304" s="612"/>
      <c r="S304" s="612"/>
      <c r="T304" s="65" t="s">
        <v>386</v>
      </c>
      <c r="U304" s="32">
        <v>4</v>
      </c>
      <c r="V304" s="76"/>
      <c r="W304" s="33">
        <v>5</v>
      </c>
      <c r="X304" s="34">
        <f t="shared" si="321"/>
        <v>1.25</v>
      </c>
      <c r="Y304" s="35">
        <f t="shared" si="264"/>
        <v>1434.25</v>
      </c>
      <c r="Z304" s="35">
        <f t="shared" si="329"/>
        <v>714</v>
      </c>
      <c r="AA304" s="222"/>
      <c r="AB304" s="223"/>
      <c r="AC304" s="229"/>
      <c r="AD304" s="229"/>
      <c r="AE304" s="229"/>
      <c r="AF304" s="229"/>
      <c r="AG304" s="229"/>
      <c r="AH304" s="229"/>
      <c r="AI304" s="33">
        <v>1</v>
      </c>
      <c r="AJ304" s="36">
        <f t="shared" si="344"/>
        <v>0.2</v>
      </c>
      <c r="AK304" s="33">
        <v>1</v>
      </c>
      <c r="AL304" s="36">
        <f>AK304/U304</f>
        <v>0.25</v>
      </c>
      <c r="AM304" s="31">
        <v>5735</v>
      </c>
      <c r="AN304" s="35">
        <v>2</v>
      </c>
      <c r="AO304" s="37">
        <f>AN304/AP304</f>
        <v>3.486142583231654E-4</v>
      </c>
      <c r="AP304" s="35">
        <f>AM304+AN304</f>
        <v>5737</v>
      </c>
      <c r="AQ304" s="168">
        <v>8150</v>
      </c>
      <c r="AR304" s="36">
        <f t="shared" si="330"/>
        <v>0.70392638036809818</v>
      </c>
      <c r="AS304" s="31">
        <f>IF(V304=0,AM304,"")</f>
        <v>5735</v>
      </c>
      <c r="AT304" s="31">
        <f>IF(V304=0,AN304,"")</f>
        <v>2</v>
      </c>
      <c r="AU304" s="35">
        <f t="shared" si="345"/>
        <v>5737</v>
      </c>
      <c r="AV304" s="35">
        <v>2854</v>
      </c>
      <c r="AW304" s="36">
        <f t="shared" si="341"/>
        <v>0.49764603312990408</v>
      </c>
      <c r="AX304" s="35">
        <v>2</v>
      </c>
      <c r="AY304" s="36">
        <f t="shared" si="342"/>
        <v>1</v>
      </c>
      <c r="AZ304" s="35">
        <f t="shared" si="294"/>
        <v>2856</v>
      </c>
      <c r="BA304" s="36">
        <f t="shared" si="295"/>
        <v>0.49782116088548023</v>
      </c>
      <c r="BB304" s="218"/>
      <c r="BC304" s="218"/>
      <c r="BD304" s="218"/>
      <c r="BE304" s="218"/>
      <c r="BF304" s="218"/>
      <c r="BG304" s="223"/>
      <c r="BH304" s="35">
        <v>13</v>
      </c>
      <c r="BI304" s="223" t="str">
        <f t="shared" si="335"/>
        <v/>
      </c>
      <c r="BJ304" s="33">
        <v>1</v>
      </c>
      <c r="BK304" s="223" t="str">
        <f t="shared" si="336"/>
        <v/>
      </c>
      <c r="BL304" s="33">
        <f t="shared" si="346"/>
        <v>14</v>
      </c>
      <c r="BM304" s="223" t="str">
        <f t="shared" si="323"/>
        <v/>
      </c>
      <c r="BN304" s="35">
        <v>1</v>
      </c>
      <c r="BO304" s="36">
        <f t="shared" si="324"/>
        <v>3.5014005602240897E-4</v>
      </c>
      <c r="BP304" s="35">
        <v>125</v>
      </c>
      <c r="BQ304" s="36">
        <f t="shared" si="325"/>
        <v>4.3767507002801118E-2</v>
      </c>
      <c r="BR304" s="35">
        <f t="shared" si="326"/>
        <v>126</v>
      </c>
      <c r="BS304" s="36">
        <f t="shared" si="327"/>
        <v>4.4117647058823532E-2</v>
      </c>
      <c r="BT304" s="33">
        <v>2</v>
      </c>
      <c r="BU304" s="36">
        <f t="shared" si="328"/>
        <v>0.4</v>
      </c>
      <c r="BV304" s="33">
        <v>1</v>
      </c>
      <c r="BW304" s="36">
        <f>BV304/U304</f>
        <v>0.25</v>
      </c>
      <c r="BX304" s="244" t="str">
        <f t="shared" si="331"/>
        <v/>
      </c>
    </row>
    <row r="305" spans="1:76" x14ac:dyDescent="0.2">
      <c r="A305" s="10" t="s">
        <v>7</v>
      </c>
      <c r="B305" s="10" t="s">
        <v>11</v>
      </c>
      <c r="C305" s="10" t="s">
        <v>502</v>
      </c>
      <c r="D305" s="10" t="s">
        <v>507</v>
      </c>
      <c r="E305" s="10" t="s">
        <v>504</v>
      </c>
      <c r="F305" s="10" t="s">
        <v>519</v>
      </c>
      <c r="G305" s="10" t="s">
        <v>925</v>
      </c>
      <c r="H305" s="10" t="s">
        <v>1109</v>
      </c>
      <c r="I305" s="10" t="s">
        <v>934</v>
      </c>
      <c r="J305" s="10"/>
      <c r="K305" s="614"/>
      <c r="L305" s="614"/>
      <c r="M305" s="289"/>
      <c r="N305" s="614"/>
      <c r="O305" s="614"/>
      <c r="P305" s="614"/>
      <c r="Q305" s="612"/>
      <c r="R305" s="612"/>
      <c r="S305" s="612"/>
      <c r="T305" s="65" t="s">
        <v>386</v>
      </c>
      <c r="U305" s="32">
        <v>4</v>
      </c>
      <c r="V305" s="76"/>
      <c r="W305" s="32">
        <v>7</v>
      </c>
      <c r="X305" s="34">
        <f t="shared" si="321"/>
        <v>1.75</v>
      </c>
      <c r="Y305" s="35">
        <f t="shared" si="264"/>
        <v>850.25</v>
      </c>
      <c r="Z305" s="35">
        <f t="shared" si="329"/>
        <v>207.5</v>
      </c>
      <c r="AA305" s="222"/>
      <c r="AB305" s="223"/>
      <c r="AC305" s="229"/>
      <c r="AD305" s="229"/>
      <c r="AE305" s="229"/>
      <c r="AF305" s="229"/>
      <c r="AG305" s="229"/>
      <c r="AH305" s="229"/>
      <c r="AI305" s="33">
        <v>4</v>
      </c>
      <c r="AJ305" s="36">
        <f t="shared" si="344"/>
        <v>0.5714285714285714</v>
      </c>
      <c r="AK305" s="33">
        <v>3</v>
      </c>
      <c r="AL305" s="36">
        <f>AK305/U305</f>
        <v>0.75</v>
      </c>
      <c r="AM305" s="31">
        <v>3392</v>
      </c>
      <c r="AN305" s="35">
        <v>9</v>
      </c>
      <c r="AO305" s="37">
        <f>AN305/AP305</f>
        <v>2.6462805057336078E-3</v>
      </c>
      <c r="AP305" s="35">
        <f>AM305+AN305</f>
        <v>3401</v>
      </c>
      <c r="AQ305" s="168">
        <v>4550</v>
      </c>
      <c r="AR305" s="36">
        <f t="shared" si="330"/>
        <v>0.74747252747252746</v>
      </c>
      <c r="AS305" s="31">
        <f>IF(V305=0,AM305,"")</f>
        <v>3392</v>
      </c>
      <c r="AT305" s="31">
        <f>IF(V305=0,AN305,"")</f>
        <v>9</v>
      </c>
      <c r="AU305" s="35">
        <f t="shared" si="345"/>
        <v>3401</v>
      </c>
      <c r="AV305" s="35">
        <v>823</v>
      </c>
      <c r="AW305" s="36">
        <f t="shared" si="341"/>
        <v>0.24262971698113209</v>
      </c>
      <c r="AX305" s="35">
        <v>7</v>
      </c>
      <c r="AY305" s="36">
        <f t="shared" si="342"/>
        <v>0.77777777777777779</v>
      </c>
      <c r="AZ305" s="35">
        <f t="shared" si="294"/>
        <v>830</v>
      </c>
      <c r="BA305" s="36">
        <f t="shared" si="295"/>
        <v>0.24404586886209939</v>
      </c>
      <c r="BB305" s="218"/>
      <c r="BC305" s="218"/>
      <c r="BD305" s="218"/>
      <c r="BE305" s="218"/>
      <c r="BF305" s="218"/>
      <c r="BG305" s="223"/>
      <c r="BH305" s="35">
        <v>14</v>
      </c>
      <c r="BI305" s="223" t="str">
        <f t="shared" si="335"/>
        <v/>
      </c>
      <c r="BJ305" s="33">
        <v>0</v>
      </c>
      <c r="BK305" s="223" t="str">
        <f t="shared" si="336"/>
        <v/>
      </c>
      <c r="BL305" s="33">
        <f t="shared" si="346"/>
        <v>14</v>
      </c>
      <c r="BM305" s="223" t="str">
        <f t="shared" si="323"/>
        <v/>
      </c>
      <c r="BN305" s="35">
        <v>2</v>
      </c>
      <c r="BO305" s="36">
        <f t="shared" si="324"/>
        <v>2.4096385542168677E-3</v>
      </c>
      <c r="BP305" s="35">
        <v>131</v>
      </c>
      <c r="BQ305" s="36">
        <f t="shared" si="325"/>
        <v>0.15783132530120481</v>
      </c>
      <c r="BR305" s="35">
        <f t="shared" si="326"/>
        <v>133</v>
      </c>
      <c r="BS305" s="36">
        <f t="shared" si="327"/>
        <v>0.16024096385542169</v>
      </c>
      <c r="BT305" s="33">
        <v>1</v>
      </c>
      <c r="BU305" s="36">
        <f t="shared" si="328"/>
        <v>0.14285714285714285</v>
      </c>
      <c r="BV305" s="33">
        <v>0</v>
      </c>
      <c r="BW305" s="223"/>
      <c r="BX305" s="244" t="str">
        <f t="shared" si="331"/>
        <v/>
      </c>
    </row>
    <row r="306" spans="1:76" x14ac:dyDescent="0.2">
      <c r="A306" s="591" t="s">
        <v>7</v>
      </c>
      <c r="B306" s="591" t="s">
        <v>12</v>
      </c>
      <c r="C306" s="591" t="s">
        <v>502</v>
      </c>
      <c r="D306" s="591" t="s">
        <v>507</v>
      </c>
      <c r="E306" s="591" t="s">
        <v>504</v>
      </c>
      <c r="F306" s="591" t="s">
        <v>519</v>
      </c>
      <c r="G306" s="10" t="s">
        <v>925</v>
      </c>
      <c r="H306" s="10" t="s">
        <v>1109</v>
      </c>
      <c r="I306" s="591" t="s">
        <v>934</v>
      </c>
      <c r="J306" s="591"/>
      <c r="K306" s="614"/>
      <c r="L306" s="614"/>
      <c r="M306" s="289"/>
      <c r="N306" s="614"/>
      <c r="O306" s="614"/>
      <c r="P306" s="614"/>
      <c r="Q306" s="612"/>
      <c r="R306" s="612"/>
      <c r="S306" s="612"/>
      <c r="T306" s="3" t="s">
        <v>386</v>
      </c>
      <c r="U306" s="121">
        <v>4</v>
      </c>
      <c r="V306" s="76"/>
      <c r="W306" s="600">
        <v>10</v>
      </c>
      <c r="X306" s="123">
        <f t="shared" si="321"/>
        <v>2.5</v>
      </c>
      <c r="Y306" s="601">
        <f t="shared" si="264"/>
        <v>0</v>
      </c>
      <c r="Z306" s="601" t="str">
        <f t="shared" si="329"/>
        <v/>
      </c>
      <c r="AA306" s="222"/>
      <c r="AB306" s="223"/>
      <c r="AC306" s="229"/>
      <c r="AD306" s="229"/>
      <c r="AE306" s="229"/>
      <c r="AF306" s="229"/>
      <c r="AG306" s="229"/>
      <c r="AH306" s="229"/>
      <c r="AI306" s="600">
        <v>3</v>
      </c>
      <c r="AJ306" s="598">
        <f t="shared" si="344"/>
        <v>0.3</v>
      </c>
      <c r="AK306" s="600">
        <v>2</v>
      </c>
      <c r="AL306" s="598">
        <f>AK306/U306</f>
        <v>0.5</v>
      </c>
      <c r="AM306" s="210"/>
      <c r="AN306" s="230"/>
      <c r="AO306" s="250"/>
      <c r="AP306" s="230"/>
      <c r="AQ306" s="168">
        <v>8030</v>
      </c>
      <c r="AR306" s="223"/>
      <c r="AS306" s="210"/>
      <c r="AT306" s="210"/>
      <c r="AU306" s="230" t="str">
        <f t="shared" si="345"/>
        <v/>
      </c>
      <c r="AV306" s="230"/>
      <c r="AW306" s="223" t="str">
        <f t="shared" si="341"/>
        <v/>
      </c>
      <c r="AX306" s="230"/>
      <c r="AY306" s="223" t="str">
        <f t="shared" si="342"/>
        <v/>
      </c>
      <c r="AZ306" s="230" t="str">
        <f t="shared" si="294"/>
        <v/>
      </c>
      <c r="BA306" s="223" t="str">
        <f t="shared" si="295"/>
        <v/>
      </c>
      <c r="BB306" s="230"/>
      <c r="BC306" s="223" t="str">
        <f>IF(BB306="","",BB306/AV306)</f>
        <v/>
      </c>
      <c r="BD306" s="222"/>
      <c r="BE306" s="223" t="str">
        <f>IF(BD306="","",BD306/AX306)</f>
        <v/>
      </c>
      <c r="BF306" s="222" t="str">
        <f>IF(BB306="","",BB306+BD306)</f>
        <v/>
      </c>
      <c r="BG306" s="223" t="str">
        <f>IF(AZ306="","",BF306/AZ306)</f>
        <v/>
      </c>
      <c r="BH306" s="230"/>
      <c r="BI306" s="223" t="str">
        <f t="shared" si="335"/>
        <v/>
      </c>
      <c r="BJ306" s="222"/>
      <c r="BK306" s="223" t="str">
        <f t="shared" si="336"/>
        <v/>
      </c>
      <c r="BL306" s="222" t="str">
        <f t="shared" si="346"/>
        <v/>
      </c>
      <c r="BM306" s="223" t="str">
        <f t="shared" si="323"/>
        <v/>
      </c>
      <c r="BN306" s="230"/>
      <c r="BO306" s="223" t="str">
        <f t="shared" si="324"/>
        <v/>
      </c>
      <c r="BP306" s="230"/>
      <c r="BQ306" s="223" t="str">
        <f t="shared" si="325"/>
        <v/>
      </c>
      <c r="BR306" s="230" t="str">
        <f t="shared" si="326"/>
        <v/>
      </c>
      <c r="BS306" s="223" t="str">
        <f t="shared" si="327"/>
        <v/>
      </c>
      <c r="BT306" s="600">
        <v>4</v>
      </c>
      <c r="BU306" s="598">
        <f t="shared" si="328"/>
        <v>0.4</v>
      </c>
      <c r="BV306" s="600">
        <v>0</v>
      </c>
      <c r="BW306" s="223"/>
      <c r="BX306" s="244" t="str">
        <f t="shared" si="331"/>
        <v/>
      </c>
    </row>
    <row r="307" spans="1:76" x14ac:dyDescent="0.2">
      <c r="A307" s="10" t="s">
        <v>7</v>
      </c>
      <c r="B307" s="10" t="s">
        <v>13</v>
      </c>
      <c r="C307" s="10" t="s">
        <v>14</v>
      </c>
      <c r="D307" s="77" t="s">
        <v>515</v>
      </c>
      <c r="E307" s="10" t="s">
        <v>504</v>
      </c>
      <c r="F307" s="10" t="s">
        <v>519</v>
      </c>
      <c r="G307" s="10" t="s">
        <v>925</v>
      </c>
      <c r="H307" s="10" t="s">
        <v>1109</v>
      </c>
      <c r="I307" s="10" t="s">
        <v>934</v>
      </c>
      <c r="J307" s="10"/>
      <c r="K307" s="614"/>
      <c r="L307" s="614"/>
      <c r="M307" s="289"/>
      <c r="N307" s="614"/>
      <c r="O307" s="614"/>
      <c r="P307" s="614"/>
      <c r="Q307" s="612"/>
      <c r="R307" s="612"/>
      <c r="S307" s="612"/>
      <c r="T307" s="11" t="s">
        <v>386</v>
      </c>
      <c r="U307" s="32">
        <v>10</v>
      </c>
      <c r="V307" s="76"/>
      <c r="W307" s="33">
        <v>34</v>
      </c>
      <c r="X307" s="34">
        <f t="shared" si="321"/>
        <v>3.4</v>
      </c>
      <c r="Y307" s="35">
        <f t="shared" si="264"/>
        <v>3967.3</v>
      </c>
      <c r="Z307" s="35">
        <f t="shared" si="329"/>
        <v>2032.1</v>
      </c>
      <c r="AA307" s="33">
        <v>8</v>
      </c>
      <c r="AB307" s="36">
        <f>AA307/W307</f>
        <v>0.23529411764705882</v>
      </c>
      <c r="AC307" s="223"/>
      <c r="AD307" s="229"/>
      <c r="AE307" s="42">
        <v>3</v>
      </c>
      <c r="AF307" s="45">
        <f>AE307/U307</f>
        <v>0.3</v>
      </c>
      <c r="AG307" s="42">
        <f>AE307</f>
        <v>3</v>
      </c>
      <c r="AH307" s="229"/>
      <c r="AI307" s="42">
        <v>1</v>
      </c>
      <c r="AJ307" s="45">
        <f t="shared" si="344"/>
        <v>2.9411764705882353E-2</v>
      </c>
      <c r="AK307" s="229"/>
      <c r="AL307" s="229"/>
      <c r="AM307" s="31">
        <v>39626</v>
      </c>
      <c r="AN307" s="35">
        <v>47</v>
      </c>
      <c r="AO307" s="37">
        <f>AN307/AP307</f>
        <v>1.1846847982254934E-3</v>
      </c>
      <c r="AP307" s="35">
        <f t="shared" ref="AP307:AP338" si="347">AM307+AN307</f>
        <v>39673</v>
      </c>
      <c r="AQ307" s="163">
        <v>52872</v>
      </c>
      <c r="AR307" s="36">
        <f>AP307/AQ307</f>
        <v>0.75035935845059765</v>
      </c>
      <c r="AS307" s="31">
        <f t="shared" ref="AS307:AS370" si="348">IF(V307=0,AM307,"")</f>
        <v>39626</v>
      </c>
      <c r="AT307" s="31">
        <f>IF(V307=0,AN307,"")</f>
        <v>47</v>
      </c>
      <c r="AU307" s="35">
        <f t="shared" si="345"/>
        <v>39673</v>
      </c>
      <c r="AV307" s="35">
        <v>20289</v>
      </c>
      <c r="AW307" s="36">
        <f t="shared" si="341"/>
        <v>0.51201231514662093</v>
      </c>
      <c r="AX307" s="35">
        <v>32</v>
      </c>
      <c r="AY307" s="36">
        <f t="shared" si="342"/>
        <v>0.68085106382978722</v>
      </c>
      <c r="AZ307" s="35">
        <f t="shared" si="294"/>
        <v>20321</v>
      </c>
      <c r="BA307" s="36">
        <f t="shared" si="295"/>
        <v>0.51221233584553727</v>
      </c>
      <c r="BB307" s="218"/>
      <c r="BC307" s="218"/>
      <c r="BD307" s="218"/>
      <c r="BE307" s="218"/>
      <c r="BF307" s="218"/>
      <c r="BG307" s="223"/>
      <c r="BH307" s="35">
        <v>206</v>
      </c>
      <c r="BI307" s="223" t="str">
        <f t="shared" si="335"/>
        <v/>
      </c>
      <c r="BJ307" s="33">
        <v>4</v>
      </c>
      <c r="BK307" s="223" t="str">
        <f t="shared" si="336"/>
        <v/>
      </c>
      <c r="BL307" s="33">
        <f t="shared" si="346"/>
        <v>210</v>
      </c>
      <c r="BM307" s="223" t="str">
        <f t="shared" si="323"/>
        <v/>
      </c>
      <c r="BN307" s="35">
        <v>198</v>
      </c>
      <c r="BO307" s="36">
        <f t="shared" si="324"/>
        <v>9.7436149795777759E-3</v>
      </c>
      <c r="BP307" s="35">
        <v>146</v>
      </c>
      <c r="BQ307" s="36">
        <f t="shared" si="325"/>
        <v>7.1846857930219967E-3</v>
      </c>
      <c r="BR307" s="35">
        <f t="shared" si="326"/>
        <v>344</v>
      </c>
      <c r="BS307" s="36">
        <f t="shared" si="327"/>
        <v>1.6928300772599773E-2</v>
      </c>
      <c r="BT307" s="33">
        <v>7</v>
      </c>
      <c r="BU307" s="36">
        <f t="shared" si="328"/>
        <v>0.20588235294117646</v>
      </c>
      <c r="BV307" s="33">
        <v>0</v>
      </c>
      <c r="BW307" s="223"/>
      <c r="BX307" s="244" t="str">
        <f t="shared" si="331"/>
        <v/>
      </c>
    </row>
    <row r="308" spans="1:76" x14ac:dyDescent="0.2">
      <c r="A308" s="10" t="s">
        <v>7</v>
      </c>
      <c r="B308" s="10" t="s">
        <v>13</v>
      </c>
      <c r="C308" s="10" t="s">
        <v>15</v>
      </c>
      <c r="D308" s="77" t="s">
        <v>515</v>
      </c>
      <c r="E308" s="10" t="s">
        <v>504</v>
      </c>
      <c r="F308" s="10" t="s">
        <v>519</v>
      </c>
      <c r="G308" s="10" t="s">
        <v>925</v>
      </c>
      <c r="H308" s="10" t="s">
        <v>1109</v>
      </c>
      <c r="I308" s="10" t="s">
        <v>934</v>
      </c>
      <c r="J308" s="10"/>
      <c r="K308" s="614"/>
      <c r="L308" s="614"/>
      <c r="M308" s="289"/>
      <c r="N308" s="614"/>
      <c r="O308" s="614"/>
      <c r="P308" s="614"/>
      <c r="Q308" s="612"/>
      <c r="R308" s="612"/>
      <c r="S308" s="612"/>
      <c r="T308" s="30" t="s">
        <v>386</v>
      </c>
      <c r="U308" s="32">
        <v>2</v>
      </c>
      <c r="V308" s="76"/>
      <c r="W308" s="33">
        <v>6</v>
      </c>
      <c r="X308" s="34">
        <f t="shared" si="321"/>
        <v>3</v>
      </c>
      <c r="Y308" s="35">
        <f t="shared" si="264"/>
        <v>3674</v>
      </c>
      <c r="Z308" s="35">
        <f t="shared" si="329"/>
        <v>1812</v>
      </c>
      <c r="AA308" s="33">
        <v>1</v>
      </c>
      <c r="AB308" s="36">
        <f>AA308/W308</f>
        <v>0.16666666666666666</v>
      </c>
      <c r="AC308" s="229"/>
      <c r="AD308" s="229"/>
      <c r="AE308" s="33">
        <v>1</v>
      </c>
      <c r="AF308" s="36">
        <f>AE308/U308</f>
        <v>0.5</v>
      </c>
      <c r="AG308" s="33">
        <f>AE308</f>
        <v>1</v>
      </c>
      <c r="AH308" s="229"/>
      <c r="AI308" s="33">
        <v>1</v>
      </c>
      <c r="AJ308" s="36">
        <f t="shared" si="344"/>
        <v>0.16666666666666666</v>
      </c>
      <c r="AK308" s="42">
        <v>1</v>
      </c>
      <c r="AL308" s="45">
        <f>AK308/U308</f>
        <v>0.5</v>
      </c>
      <c r="AM308" s="31">
        <v>7328</v>
      </c>
      <c r="AN308" s="35">
        <v>20</v>
      </c>
      <c r="AO308" s="37">
        <f>AN308/AP308</f>
        <v>2.7218290691344584E-3</v>
      </c>
      <c r="AP308" s="35">
        <f t="shared" si="347"/>
        <v>7348</v>
      </c>
      <c r="AQ308" s="163">
        <v>10557</v>
      </c>
      <c r="AR308" s="36">
        <f>AP308/AQ308</f>
        <v>0.69603106943260395</v>
      </c>
      <c r="AS308" s="31">
        <f t="shared" si="348"/>
        <v>7328</v>
      </c>
      <c r="AT308" s="31">
        <f>IF(V308=0,AN308,"")</f>
        <v>20</v>
      </c>
      <c r="AU308" s="35">
        <f t="shared" si="345"/>
        <v>7348</v>
      </c>
      <c r="AV308" s="35">
        <v>3604</v>
      </c>
      <c r="AW308" s="36">
        <f t="shared" si="341"/>
        <v>0.49181222707423583</v>
      </c>
      <c r="AX308" s="35">
        <v>20</v>
      </c>
      <c r="AY308" s="36">
        <f t="shared" si="342"/>
        <v>1</v>
      </c>
      <c r="AZ308" s="35">
        <f t="shared" si="294"/>
        <v>3624</v>
      </c>
      <c r="BA308" s="36">
        <f t="shared" si="295"/>
        <v>0.49319542732716387</v>
      </c>
      <c r="BB308" s="218"/>
      <c r="BC308" s="218"/>
      <c r="BD308" s="218"/>
      <c r="BE308" s="218"/>
      <c r="BF308" s="218"/>
      <c r="BG308" s="223"/>
      <c r="BH308" s="35">
        <v>21</v>
      </c>
      <c r="BI308" s="223" t="str">
        <f t="shared" si="335"/>
        <v/>
      </c>
      <c r="BJ308" s="33">
        <v>1</v>
      </c>
      <c r="BK308" s="223" t="str">
        <f t="shared" si="336"/>
        <v/>
      </c>
      <c r="BL308" s="33">
        <f t="shared" si="346"/>
        <v>22</v>
      </c>
      <c r="BM308" s="223" t="str">
        <f t="shared" si="323"/>
        <v/>
      </c>
      <c r="BN308" s="35">
        <v>8</v>
      </c>
      <c r="BO308" s="36">
        <f t="shared" si="324"/>
        <v>2.2075055187637969E-3</v>
      </c>
      <c r="BP308" s="35">
        <v>71</v>
      </c>
      <c r="BQ308" s="36">
        <f t="shared" si="325"/>
        <v>1.9591611479028697E-2</v>
      </c>
      <c r="BR308" s="35">
        <f t="shared" si="326"/>
        <v>79</v>
      </c>
      <c r="BS308" s="36">
        <f t="shared" si="327"/>
        <v>2.1799116997792495E-2</v>
      </c>
      <c r="BT308" s="33">
        <v>2</v>
      </c>
      <c r="BU308" s="36">
        <f t="shared" si="328"/>
        <v>0.33333333333333331</v>
      </c>
      <c r="BV308" s="33">
        <v>0</v>
      </c>
      <c r="BW308" s="223"/>
      <c r="BX308" s="244" t="str">
        <f t="shared" si="331"/>
        <v/>
      </c>
    </row>
    <row r="309" spans="1:76" x14ac:dyDescent="0.2">
      <c r="A309" s="10" t="s">
        <v>7</v>
      </c>
      <c r="B309" s="10" t="s">
        <v>13</v>
      </c>
      <c r="C309" s="10" t="s">
        <v>16</v>
      </c>
      <c r="D309" s="77" t="s">
        <v>515</v>
      </c>
      <c r="E309" s="10" t="s">
        <v>504</v>
      </c>
      <c r="F309" s="10" t="s">
        <v>519</v>
      </c>
      <c r="G309" s="10" t="s">
        <v>925</v>
      </c>
      <c r="H309" s="10" t="s">
        <v>1109</v>
      </c>
      <c r="I309" s="10" t="s">
        <v>934</v>
      </c>
      <c r="J309" s="10"/>
      <c r="K309" s="614" t="s">
        <v>436</v>
      </c>
      <c r="L309" s="614" t="s">
        <v>438</v>
      </c>
      <c r="M309" s="289" t="s">
        <v>825</v>
      </c>
      <c r="N309" s="614" t="s">
        <v>437</v>
      </c>
      <c r="O309" s="614" t="s">
        <v>438</v>
      </c>
      <c r="P309" s="614" t="s">
        <v>438</v>
      </c>
      <c r="Q309" s="612">
        <v>54627</v>
      </c>
      <c r="R309" s="612">
        <v>508</v>
      </c>
      <c r="S309" s="612">
        <v>151</v>
      </c>
      <c r="T309" s="11" t="s">
        <v>386</v>
      </c>
      <c r="U309" s="32">
        <v>2</v>
      </c>
      <c r="V309" s="76"/>
      <c r="W309" s="33">
        <v>5</v>
      </c>
      <c r="X309" s="34">
        <f t="shared" si="321"/>
        <v>2.5</v>
      </c>
      <c r="Y309" s="35">
        <f t="shared" si="264"/>
        <v>3837.5</v>
      </c>
      <c r="Z309" s="35">
        <f t="shared" si="329"/>
        <v>1867.5</v>
      </c>
      <c r="AA309" s="33">
        <v>1</v>
      </c>
      <c r="AB309" s="36">
        <f>AA309/W309</f>
        <v>0.2</v>
      </c>
      <c r="AC309" s="229"/>
      <c r="AD309" s="229"/>
      <c r="AE309" s="33">
        <v>1</v>
      </c>
      <c r="AF309" s="36">
        <f>AE309/U309</f>
        <v>0.5</v>
      </c>
      <c r="AG309" s="33">
        <f>AE309</f>
        <v>1</v>
      </c>
      <c r="AH309" s="229"/>
      <c r="AI309" s="33">
        <v>1</v>
      </c>
      <c r="AJ309" s="36">
        <f t="shared" si="344"/>
        <v>0.2</v>
      </c>
      <c r="AK309" s="33">
        <v>1</v>
      </c>
      <c r="AL309" s="36">
        <f>AK309/U309</f>
        <v>0.5</v>
      </c>
      <c r="AM309" s="31">
        <v>7673</v>
      </c>
      <c r="AN309" s="35">
        <v>2</v>
      </c>
      <c r="AO309" s="37">
        <f>AN309/AP309</f>
        <v>2.6058631921824102E-4</v>
      </c>
      <c r="AP309" s="35">
        <f t="shared" si="347"/>
        <v>7675</v>
      </c>
      <c r="AQ309" s="163">
        <v>10758</v>
      </c>
      <c r="AR309" s="36">
        <f>AP309/AQ309</f>
        <v>0.71342256925079006</v>
      </c>
      <c r="AS309" s="31">
        <f t="shared" si="348"/>
        <v>7673</v>
      </c>
      <c r="AT309" s="31">
        <f>IF(V309=0,AN309,"")</f>
        <v>2</v>
      </c>
      <c r="AU309" s="35">
        <f t="shared" si="345"/>
        <v>7675</v>
      </c>
      <c r="AV309" s="35">
        <v>3733</v>
      </c>
      <c r="AW309" s="36">
        <f t="shared" si="341"/>
        <v>0.48651114296885184</v>
      </c>
      <c r="AX309" s="35">
        <v>2</v>
      </c>
      <c r="AY309" s="36">
        <f t="shared" si="342"/>
        <v>1</v>
      </c>
      <c r="AZ309" s="35">
        <f t="shared" si="294"/>
        <v>3735</v>
      </c>
      <c r="BA309" s="36">
        <f t="shared" si="295"/>
        <v>0.48664495114006517</v>
      </c>
      <c r="BB309" s="218"/>
      <c r="BC309" s="218"/>
      <c r="BD309" s="218"/>
      <c r="BE309" s="218"/>
      <c r="BF309" s="218"/>
      <c r="BG309" s="223"/>
      <c r="BH309" s="35">
        <v>20</v>
      </c>
      <c r="BI309" s="223" t="str">
        <f t="shared" si="335"/>
        <v/>
      </c>
      <c r="BJ309" s="33">
        <v>1</v>
      </c>
      <c r="BK309" s="223" t="str">
        <f t="shared" si="336"/>
        <v/>
      </c>
      <c r="BL309" s="33">
        <f t="shared" si="346"/>
        <v>21</v>
      </c>
      <c r="BM309" s="223" t="str">
        <f t="shared" si="323"/>
        <v/>
      </c>
      <c r="BN309" s="35">
        <v>9</v>
      </c>
      <c r="BO309" s="36">
        <f t="shared" si="324"/>
        <v>2.4096385542168677E-3</v>
      </c>
      <c r="BP309" s="35">
        <v>194</v>
      </c>
      <c r="BQ309" s="36">
        <f t="shared" si="325"/>
        <v>5.1941097724230258E-2</v>
      </c>
      <c r="BR309" s="35">
        <f t="shared" si="326"/>
        <v>203</v>
      </c>
      <c r="BS309" s="36">
        <f t="shared" si="327"/>
        <v>5.4350736278447123E-2</v>
      </c>
      <c r="BT309" s="33">
        <v>1</v>
      </c>
      <c r="BU309" s="36">
        <f t="shared" si="328"/>
        <v>0.2</v>
      </c>
      <c r="BV309" s="33">
        <v>1</v>
      </c>
      <c r="BW309" s="36">
        <f>BV309/U309</f>
        <v>0.5</v>
      </c>
      <c r="BX309" s="244" t="str">
        <f t="shared" si="331"/>
        <v/>
      </c>
    </row>
    <row r="310" spans="1:76" ht="13.5" thickBot="1" x14ac:dyDescent="0.25">
      <c r="A310" s="10" t="s">
        <v>7</v>
      </c>
      <c r="B310" s="10" t="s">
        <v>13</v>
      </c>
      <c r="C310" s="10" t="s">
        <v>502</v>
      </c>
      <c r="D310" s="10" t="s">
        <v>509</v>
      </c>
      <c r="E310" s="10" t="s">
        <v>504</v>
      </c>
      <c r="F310" s="10" t="s">
        <v>519</v>
      </c>
      <c r="G310" s="10" t="s">
        <v>925</v>
      </c>
      <c r="H310" s="103" t="s">
        <v>1109</v>
      </c>
      <c r="I310" s="10" t="s">
        <v>934</v>
      </c>
      <c r="J310" s="10"/>
      <c r="K310" s="617"/>
      <c r="L310" s="617"/>
      <c r="M310" s="616"/>
      <c r="N310" s="615"/>
      <c r="O310" s="615"/>
      <c r="P310" s="615"/>
      <c r="Q310" s="772"/>
      <c r="R310" s="772"/>
      <c r="S310" s="772"/>
      <c r="T310" s="11" t="s">
        <v>386</v>
      </c>
      <c r="U310" s="32">
        <v>1</v>
      </c>
      <c r="V310" s="76"/>
      <c r="W310" s="33">
        <v>4</v>
      </c>
      <c r="X310" s="34">
        <f t="shared" si="321"/>
        <v>4</v>
      </c>
      <c r="Y310" s="35">
        <f t="shared" si="264"/>
        <v>54693</v>
      </c>
      <c r="Z310" s="35">
        <f t="shared" si="329"/>
        <v>27694</v>
      </c>
      <c r="AA310" s="33">
        <v>1</v>
      </c>
      <c r="AB310" s="36">
        <f>AA310/W310</f>
        <v>0.25</v>
      </c>
      <c r="AC310" s="42">
        <v>3</v>
      </c>
      <c r="AD310" s="45" t="s">
        <v>435</v>
      </c>
      <c r="AE310" s="223"/>
      <c r="AF310" s="223"/>
      <c r="AG310" s="223"/>
      <c r="AH310" s="229"/>
      <c r="AI310" s="223"/>
      <c r="AJ310" s="223"/>
      <c r="AK310" s="223"/>
      <c r="AL310" s="223"/>
      <c r="AM310" s="31">
        <v>54627</v>
      </c>
      <c r="AN310" s="35">
        <v>66</v>
      </c>
      <c r="AO310" s="37">
        <f>AN310/AP310</f>
        <v>1.2067357797158685E-3</v>
      </c>
      <c r="AP310" s="35">
        <f t="shared" si="347"/>
        <v>54693</v>
      </c>
      <c r="AQ310" s="35">
        <v>74187</v>
      </c>
      <c r="AR310" s="36">
        <f>AP310/AQ310</f>
        <v>0.73723159044037367</v>
      </c>
      <c r="AS310" s="31">
        <f t="shared" si="348"/>
        <v>54627</v>
      </c>
      <c r="AT310" s="31">
        <f>IF(V310=0,AN310,"")</f>
        <v>66</v>
      </c>
      <c r="AU310" s="35">
        <f t="shared" si="345"/>
        <v>54693</v>
      </c>
      <c r="AV310" s="35">
        <v>27626</v>
      </c>
      <c r="AW310" s="36">
        <f t="shared" si="341"/>
        <v>0.50572061434821614</v>
      </c>
      <c r="AX310" s="35">
        <v>68</v>
      </c>
      <c r="AY310" s="269">
        <f t="shared" si="342"/>
        <v>1.0303030303030303</v>
      </c>
      <c r="AZ310" s="35">
        <f t="shared" si="294"/>
        <v>27694</v>
      </c>
      <c r="BA310" s="36">
        <f t="shared" si="295"/>
        <v>0.50635364671895855</v>
      </c>
      <c r="BB310" s="35">
        <v>278</v>
      </c>
      <c r="BC310" s="36">
        <f t="shared" ref="BC310:BC341" si="349">IF(BB310="","",BB310/AV310)</f>
        <v>1.0062984145370303E-2</v>
      </c>
      <c r="BD310" s="33">
        <v>11</v>
      </c>
      <c r="BE310" s="36">
        <f>IF(BD310="","",BD310/AX310)</f>
        <v>0.16176470588235295</v>
      </c>
      <c r="BF310" s="33">
        <f t="shared" ref="BF310:BF341" si="350">IF(BB310="","",BB310+BD310)</f>
        <v>289</v>
      </c>
      <c r="BG310" s="36">
        <f t="shared" ref="BG310:BG345" si="351">IF(AZ310="","",BF310/AZ310)</f>
        <v>1.0435473387737416E-2</v>
      </c>
      <c r="BH310" s="35">
        <v>227</v>
      </c>
      <c r="BI310" s="36">
        <f t="shared" si="335"/>
        <v>0.81654676258992809</v>
      </c>
      <c r="BJ310" s="33">
        <v>8</v>
      </c>
      <c r="BK310" s="36">
        <f t="shared" si="336"/>
        <v>0.72727272727272729</v>
      </c>
      <c r="BL310" s="33">
        <f t="shared" si="346"/>
        <v>235</v>
      </c>
      <c r="BM310" s="36">
        <f t="shared" si="323"/>
        <v>0.81314878892733566</v>
      </c>
      <c r="BN310" s="35">
        <v>34</v>
      </c>
      <c r="BO310" s="36">
        <f t="shared" si="324"/>
        <v>1.2277027514985194E-3</v>
      </c>
      <c r="BP310" s="35">
        <v>496</v>
      </c>
      <c r="BQ310" s="36">
        <f t="shared" si="325"/>
        <v>1.7910016610096051E-2</v>
      </c>
      <c r="BR310" s="35">
        <f t="shared" si="326"/>
        <v>530</v>
      </c>
      <c r="BS310" s="36">
        <f t="shared" si="327"/>
        <v>1.9137719361594568E-2</v>
      </c>
      <c r="BT310" s="33">
        <v>0</v>
      </c>
      <c r="BU310" s="33"/>
      <c r="BV310" s="33"/>
      <c r="BW310" s="223"/>
      <c r="BX310" s="244" t="str">
        <f t="shared" si="331"/>
        <v/>
      </c>
    </row>
    <row r="311" spans="1:76" ht="13.5" thickBot="1" x14ac:dyDescent="0.25">
      <c r="A311" s="55" t="s">
        <v>393</v>
      </c>
      <c r="B311" s="55" t="s">
        <v>617</v>
      </c>
      <c r="C311" s="55" t="s">
        <v>502</v>
      </c>
      <c r="D311" s="55" t="s">
        <v>517</v>
      </c>
      <c r="E311" s="55" t="s">
        <v>518</v>
      </c>
      <c r="F311" s="55" t="s">
        <v>519</v>
      </c>
      <c r="G311" s="55" t="s">
        <v>922</v>
      </c>
      <c r="H311" s="55" t="s">
        <v>517</v>
      </c>
      <c r="I311" s="55" t="s">
        <v>517</v>
      </c>
      <c r="J311" s="55"/>
      <c r="K311" s="294" t="s">
        <v>436</v>
      </c>
      <c r="L311" s="294" t="s">
        <v>438</v>
      </c>
      <c r="M311" s="305" t="s">
        <v>826</v>
      </c>
      <c r="N311" s="615" t="s">
        <v>437</v>
      </c>
      <c r="O311" s="294"/>
      <c r="P311" s="294"/>
      <c r="Q311" s="295"/>
      <c r="R311" s="295"/>
      <c r="S311" s="295"/>
      <c r="T311" s="72" t="s">
        <v>386</v>
      </c>
      <c r="U311" s="58">
        <v>7</v>
      </c>
      <c r="V311" s="76"/>
      <c r="W311" s="59">
        <v>27</v>
      </c>
      <c r="X311" s="60">
        <f t="shared" si="321"/>
        <v>3.8571428571428572</v>
      </c>
      <c r="Y311" s="61">
        <f t="shared" si="264"/>
        <v>15032.714285714286</v>
      </c>
      <c r="Z311" s="61">
        <f t="shared" si="329"/>
        <v>6922.4285714285716</v>
      </c>
      <c r="AA311" s="226"/>
      <c r="AB311" s="226"/>
      <c r="AC311" s="236"/>
      <c r="AD311" s="236"/>
      <c r="AE311" s="236"/>
      <c r="AF311" s="236"/>
      <c r="AG311" s="236"/>
      <c r="AH311" s="236"/>
      <c r="AI311" s="59">
        <v>6</v>
      </c>
      <c r="AJ311" s="62">
        <f>AI311/W311</f>
        <v>0.22222222222222221</v>
      </c>
      <c r="AK311" s="59">
        <v>4</v>
      </c>
      <c r="AL311" s="62">
        <f>AK311/U311</f>
        <v>0.5714285714285714</v>
      </c>
      <c r="AM311" s="56">
        <v>105229</v>
      </c>
      <c r="AN311" s="251"/>
      <c r="AO311" s="252"/>
      <c r="AP311" s="61">
        <f t="shared" si="347"/>
        <v>105229</v>
      </c>
      <c r="AQ311" s="176">
        <v>158700</v>
      </c>
      <c r="AR311" s="62">
        <f>AP311/AQ311</f>
        <v>0.66306868304977951</v>
      </c>
      <c r="AS311" s="212">
        <f t="shared" si="348"/>
        <v>105229</v>
      </c>
      <c r="AT311" s="212"/>
      <c r="AU311" s="61">
        <f t="shared" si="345"/>
        <v>105229</v>
      </c>
      <c r="AV311" s="61">
        <v>48457</v>
      </c>
      <c r="AW311" s="62">
        <f t="shared" si="341"/>
        <v>0.46049092930655999</v>
      </c>
      <c r="AX311" s="251"/>
      <c r="AY311" s="227"/>
      <c r="AZ311" s="61">
        <f t="shared" si="294"/>
        <v>48457</v>
      </c>
      <c r="BA311" s="62">
        <f t="shared" si="295"/>
        <v>0.46049092930655999</v>
      </c>
      <c r="BB311" s="61">
        <v>644</v>
      </c>
      <c r="BC311" s="62">
        <f t="shared" si="349"/>
        <v>1.3290133520440802E-2</v>
      </c>
      <c r="BD311" s="226"/>
      <c r="BE311" s="227"/>
      <c r="BF311" s="59">
        <f t="shared" si="350"/>
        <v>644</v>
      </c>
      <c r="BG311" s="62">
        <f t="shared" si="351"/>
        <v>1.3290133520440802E-2</v>
      </c>
      <c r="BH311" s="61">
        <v>377</v>
      </c>
      <c r="BI311" s="62">
        <f t="shared" si="335"/>
        <v>0.5854037267080745</v>
      </c>
      <c r="BJ311" s="226"/>
      <c r="BK311" s="227" t="str">
        <f t="shared" si="336"/>
        <v/>
      </c>
      <c r="BL311" s="59">
        <f t="shared" si="346"/>
        <v>377</v>
      </c>
      <c r="BM311" s="62">
        <f t="shared" si="323"/>
        <v>0.5854037267080745</v>
      </c>
      <c r="BN311" s="61">
        <v>3270</v>
      </c>
      <c r="BO311" s="62">
        <f t="shared" si="324"/>
        <v>6.7482510266834508E-2</v>
      </c>
      <c r="BP311" s="61">
        <v>3204</v>
      </c>
      <c r="BQ311" s="62">
        <f t="shared" si="325"/>
        <v>6.6120477949522263E-2</v>
      </c>
      <c r="BR311" s="61">
        <f t="shared" si="326"/>
        <v>6474</v>
      </c>
      <c r="BS311" s="62">
        <f t="shared" si="327"/>
        <v>0.13360298821635677</v>
      </c>
      <c r="BT311" s="59">
        <v>11</v>
      </c>
      <c r="BU311" s="62">
        <f>BT311/W311</f>
        <v>0.40740740740740738</v>
      </c>
      <c r="BV311" s="59">
        <v>2</v>
      </c>
      <c r="BW311" s="62">
        <f>BV311/U311</f>
        <v>0.2857142857142857</v>
      </c>
      <c r="BX311" s="258" t="str">
        <f t="shared" si="331"/>
        <v/>
      </c>
    </row>
    <row r="312" spans="1:76" x14ac:dyDescent="0.2">
      <c r="A312" s="12" t="s">
        <v>23</v>
      </c>
      <c r="B312" s="12" t="s">
        <v>24</v>
      </c>
      <c r="C312" s="12" t="s">
        <v>827</v>
      </c>
      <c r="D312" s="12" t="s">
        <v>528</v>
      </c>
      <c r="E312" s="12" t="s">
        <v>504</v>
      </c>
      <c r="F312" s="12" t="s">
        <v>519</v>
      </c>
      <c r="G312" s="12" t="s">
        <v>922</v>
      </c>
      <c r="H312" s="12" t="s">
        <v>937</v>
      </c>
      <c r="I312" s="12" t="s">
        <v>937</v>
      </c>
      <c r="J312" s="12"/>
      <c r="K312" s="296"/>
      <c r="L312" s="296"/>
      <c r="M312" s="297"/>
      <c r="N312" s="296"/>
      <c r="O312" s="296"/>
      <c r="P312" s="296"/>
      <c r="Q312" s="272"/>
      <c r="R312" s="272"/>
      <c r="S312" s="272"/>
      <c r="T312" s="11" t="s">
        <v>386</v>
      </c>
      <c r="U312" s="41">
        <v>1</v>
      </c>
      <c r="V312" s="76"/>
      <c r="W312" s="42">
        <v>6</v>
      </c>
      <c r="X312" s="43">
        <f t="shared" si="321"/>
        <v>6</v>
      </c>
      <c r="Y312" s="44">
        <f t="shared" si="264"/>
        <v>12412</v>
      </c>
      <c r="Z312" s="44">
        <f t="shared" si="329"/>
        <v>6622</v>
      </c>
      <c r="AA312" s="238"/>
      <c r="AB312" s="238"/>
      <c r="AC312" s="229"/>
      <c r="AD312" s="229"/>
      <c r="AE312" s="229"/>
      <c r="AF312" s="229"/>
      <c r="AG312" s="229"/>
      <c r="AH312" s="229"/>
      <c r="AI312" s="229"/>
      <c r="AJ312" s="229"/>
      <c r="AK312" s="229"/>
      <c r="AL312" s="229"/>
      <c r="AM312" s="40">
        <v>12365</v>
      </c>
      <c r="AN312" s="44">
        <v>47</v>
      </c>
      <c r="AO312" s="63">
        <f t="shared" ref="AO312:AO341" si="352">AN312/AP312</f>
        <v>3.7866580728327425E-3</v>
      </c>
      <c r="AP312" s="44">
        <f t="shared" si="347"/>
        <v>12412</v>
      </c>
      <c r="AQ312" s="231"/>
      <c r="AR312" s="231"/>
      <c r="AS312" s="40">
        <f t="shared" si="348"/>
        <v>12365</v>
      </c>
      <c r="AT312" s="40">
        <f t="shared" ref="AT312:AT341" si="353">IF(V312=0,AN312,"")</f>
        <v>47</v>
      </c>
      <c r="AU312" s="44">
        <f t="shared" si="345"/>
        <v>12412</v>
      </c>
      <c r="AV312" s="44">
        <v>6589</v>
      </c>
      <c r="AW312" s="45">
        <f t="shared" si="341"/>
        <v>0.53287505054589568</v>
      </c>
      <c r="AX312" s="44">
        <v>33</v>
      </c>
      <c r="AY312" s="45">
        <f t="shared" ref="AY312:AY341" si="354">IF(AT312="","",IF(AT312=0,"",AX312/AT312))</f>
        <v>0.7021276595744681</v>
      </c>
      <c r="AZ312" s="44">
        <f t="shared" si="294"/>
        <v>6622</v>
      </c>
      <c r="BA312" s="45">
        <f t="shared" si="295"/>
        <v>0.53351595230422177</v>
      </c>
      <c r="BB312" s="44">
        <v>159</v>
      </c>
      <c r="BC312" s="45">
        <f t="shared" si="349"/>
        <v>2.4131127636970708E-2</v>
      </c>
      <c r="BD312" s="42">
        <v>55</v>
      </c>
      <c r="BE312" s="45">
        <f>IF(BD312="","",BD312/AX312)</f>
        <v>1.6666666666666667</v>
      </c>
      <c r="BF312" s="42">
        <f t="shared" si="350"/>
        <v>214</v>
      </c>
      <c r="BG312" s="45">
        <f t="shared" si="351"/>
        <v>3.2316520688613709E-2</v>
      </c>
      <c r="BH312" s="44">
        <v>40</v>
      </c>
      <c r="BI312" s="45">
        <f t="shared" si="335"/>
        <v>0.25157232704402516</v>
      </c>
      <c r="BJ312" s="218"/>
      <c r="BK312" s="218"/>
      <c r="BL312" s="42">
        <f t="shared" si="346"/>
        <v>40</v>
      </c>
      <c r="BM312" s="45">
        <f t="shared" si="323"/>
        <v>0.18691588785046728</v>
      </c>
      <c r="BN312" s="44">
        <v>26</v>
      </c>
      <c r="BO312" s="45">
        <f t="shared" si="324"/>
        <v>3.9263062518876471E-3</v>
      </c>
      <c r="BP312" s="44">
        <v>610</v>
      </c>
      <c r="BQ312" s="45">
        <f t="shared" si="325"/>
        <v>9.2117185140440955E-2</v>
      </c>
      <c r="BR312" s="44">
        <f t="shared" si="326"/>
        <v>636</v>
      </c>
      <c r="BS312" s="45">
        <f t="shared" si="327"/>
        <v>9.6043491392328595E-2</v>
      </c>
      <c r="BT312" s="42">
        <v>3</v>
      </c>
      <c r="BU312" s="45">
        <f>BT312/W312</f>
        <v>0.5</v>
      </c>
      <c r="BV312" s="42">
        <v>0</v>
      </c>
      <c r="BW312" s="223"/>
      <c r="BX312" s="259" t="str">
        <f t="shared" si="331"/>
        <v/>
      </c>
    </row>
    <row r="313" spans="1:76" x14ac:dyDescent="0.2">
      <c r="A313" s="10" t="s">
        <v>23</v>
      </c>
      <c r="B313" s="10" t="s">
        <v>24</v>
      </c>
      <c r="C313" s="10" t="s">
        <v>828</v>
      </c>
      <c r="D313" s="10" t="s">
        <v>528</v>
      </c>
      <c r="E313" s="10" t="s">
        <v>504</v>
      </c>
      <c r="F313" s="10" t="s">
        <v>519</v>
      </c>
      <c r="G313" s="10" t="s">
        <v>922</v>
      </c>
      <c r="H313" s="10" t="s">
        <v>937</v>
      </c>
      <c r="I313" s="10" t="s">
        <v>937</v>
      </c>
      <c r="J313" s="10"/>
      <c r="K313" s="614"/>
      <c r="L313" s="614"/>
      <c r="M313" s="289"/>
      <c r="N313" s="614"/>
      <c r="O313" s="614"/>
      <c r="P313" s="614"/>
      <c r="Q313" s="612"/>
      <c r="R313" s="612"/>
      <c r="S313" s="612"/>
      <c r="T313" s="11" t="s">
        <v>386</v>
      </c>
      <c r="U313" s="32">
        <v>2</v>
      </c>
      <c r="V313" s="76"/>
      <c r="W313" s="32">
        <v>5</v>
      </c>
      <c r="X313" s="34">
        <f t="shared" ref="X313:X344" si="355">W313/U313</f>
        <v>2.5</v>
      </c>
      <c r="Y313" s="35">
        <f t="shared" ref="Y313:Y376" si="356">AP313/U313</f>
        <v>11375</v>
      </c>
      <c r="Z313" s="35">
        <f t="shared" si="329"/>
        <v>5800.5</v>
      </c>
      <c r="AA313" s="222"/>
      <c r="AB313" s="222"/>
      <c r="AC313" s="229"/>
      <c r="AD313" s="229"/>
      <c r="AE313" s="229"/>
      <c r="AF313" s="229"/>
      <c r="AG313" s="229"/>
      <c r="AH313" s="229"/>
      <c r="AI313" s="229"/>
      <c r="AJ313" s="229"/>
      <c r="AK313" s="229"/>
      <c r="AL313" s="229"/>
      <c r="AM313" s="31">
        <v>22645</v>
      </c>
      <c r="AN313" s="35">
        <v>105</v>
      </c>
      <c r="AO313" s="37">
        <f t="shared" si="352"/>
        <v>4.6153846153846158E-3</v>
      </c>
      <c r="AP313" s="35">
        <f t="shared" si="347"/>
        <v>22750</v>
      </c>
      <c r="AQ313" s="230"/>
      <c r="AR313" s="231"/>
      <c r="AS313" s="31">
        <f t="shared" si="348"/>
        <v>22645</v>
      </c>
      <c r="AT313" s="31">
        <f t="shared" si="353"/>
        <v>105</v>
      </c>
      <c r="AU313" s="35">
        <f t="shared" si="345"/>
        <v>22750</v>
      </c>
      <c r="AV313" s="35">
        <v>11509</v>
      </c>
      <c r="AW313" s="36">
        <f t="shared" si="341"/>
        <v>0.50823581364539638</v>
      </c>
      <c r="AX313" s="35">
        <v>92</v>
      </c>
      <c r="AY313" s="36">
        <f t="shared" si="354"/>
        <v>0.87619047619047619</v>
      </c>
      <c r="AZ313" s="35">
        <f t="shared" si="294"/>
        <v>11601</v>
      </c>
      <c r="BA313" s="36">
        <f t="shared" si="295"/>
        <v>0.50993406593406598</v>
      </c>
      <c r="BB313" s="35">
        <v>7</v>
      </c>
      <c r="BC313" s="36">
        <f t="shared" si="349"/>
        <v>6.0821965418368239E-4</v>
      </c>
      <c r="BD313" s="33">
        <v>128</v>
      </c>
      <c r="BE313" s="36">
        <f>IF(BD313="","",BD313/AX313)</f>
        <v>1.3913043478260869</v>
      </c>
      <c r="BF313" s="33">
        <f t="shared" si="350"/>
        <v>135</v>
      </c>
      <c r="BG313" s="36">
        <f t="shared" si="351"/>
        <v>1.1636927851047323E-2</v>
      </c>
      <c r="BH313" s="35">
        <v>97</v>
      </c>
      <c r="BI313" s="36">
        <f t="shared" si="335"/>
        <v>13.857142857142858</v>
      </c>
      <c r="BJ313" s="33">
        <v>2</v>
      </c>
      <c r="BK313" s="36">
        <f>IF(BD313="","",IF(BD313=0,"",BJ313/BD313))</f>
        <v>1.5625E-2</v>
      </c>
      <c r="BL313" s="33">
        <f t="shared" si="346"/>
        <v>99</v>
      </c>
      <c r="BM313" s="36">
        <f t="shared" si="323"/>
        <v>0.73333333333333328</v>
      </c>
      <c r="BN313" s="35">
        <v>31</v>
      </c>
      <c r="BO313" s="36">
        <f t="shared" si="324"/>
        <v>2.6721834324627187E-3</v>
      </c>
      <c r="BP313" s="35">
        <v>1568</v>
      </c>
      <c r="BQ313" s="36">
        <f t="shared" si="325"/>
        <v>0.13516076200327559</v>
      </c>
      <c r="BR313" s="35">
        <f t="shared" si="326"/>
        <v>1599</v>
      </c>
      <c r="BS313" s="36">
        <f t="shared" si="327"/>
        <v>0.13783294543573829</v>
      </c>
      <c r="BT313" s="33">
        <v>0</v>
      </c>
      <c r="BU313" s="223"/>
      <c r="BV313" s="223"/>
      <c r="BW313" s="223"/>
      <c r="BX313" s="244" t="str">
        <f t="shared" si="331"/>
        <v/>
      </c>
    </row>
    <row r="314" spans="1:76" x14ac:dyDescent="0.2">
      <c r="A314" s="10" t="s">
        <v>23</v>
      </c>
      <c r="B314" s="10" t="s">
        <v>24</v>
      </c>
      <c r="C314" s="10" t="s">
        <v>829</v>
      </c>
      <c r="D314" s="10" t="s">
        <v>528</v>
      </c>
      <c r="E314" s="10" t="s">
        <v>504</v>
      </c>
      <c r="F314" s="10" t="s">
        <v>519</v>
      </c>
      <c r="G314" s="10" t="s">
        <v>922</v>
      </c>
      <c r="H314" s="10" t="s">
        <v>937</v>
      </c>
      <c r="I314" s="10" t="s">
        <v>937</v>
      </c>
      <c r="J314" s="10"/>
      <c r="K314" s="614"/>
      <c r="L314" s="614"/>
      <c r="M314" s="289"/>
      <c r="N314" s="614"/>
      <c r="O314" s="614"/>
      <c r="P314" s="614"/>
      <c r="Q314" s="268"/>
      <c r="R314" s="268"/>
      <c r="S314" s="268"/>
      <c r="T314" s="11" t="s">
        <v>386</v>
      </c>
      <c r="U314" s="32">
        <v>1</v>
      </c>
      <c r="V314" s="76"/>
      <c r="W314" s="33">
        <v>3</v>
      </c>
      <c r="X314" s="34">
        <f t="shared" si="355"/>
        <v>3</v>
      </c>
      <c r="Y314" s="35">
        <f t="shared" si="356"/>
        <v>14183</v>
      </c>
      <c r="Z314" s="35">
        <f t="shared" si="329"/>
        <v>6165</v>
      </c>
      <c r="AA314" s="42">
        <v>1</v>
      </c>
      <c r="AB314" s="45">
        <f>AA314/W314</f>
        <v>0.33333333333333331</v>
      </c>
      <c r="AC314" s="229"/>
      <c r="AD314" s="229"/>
      <c r="AE314" s="33">
        <v>1</v>
      </c>
      <c r="AF314" s="36">
        <f>AE314/U314</f>
        <v>1</v>
      </c>
      <c r="AG314" s="229"/>
      <c r="AH314" s="229"/>
      <c r="AI314" s="229"/>
      <c r="AJ314" s="229"/>
      <c r="AK314" s="229"/>
      <c r="AL314" s="229"/>
      <c r="AM314" s="31">
        <v>13935</v>
      </c>
      <c r="AN314" s="35">
        <v>248</v>
      </c>
      <c r="AO314" s="37">
        <f t="shared" si="352"/>
        <v>1.748572234365085E-2</v>
      </c>
      <c r="AP314" s="35">
        <f t="shared" si="347"/>
        <v>14183</v>
      </c>
      <c r="AQ314" s="230"/>
      <c r="AR314" s="231"/>
      <c r="AS314" s="31">
        <f t="shared" si="348"/>
        <v>13935</v>
      </c>
      <c r="AT314" s="31">
        <f t="shared" si="353"/>
        <v>248</v>
      </c>
      <c r="AU314" s="35">
        <f t="shared" si="345"/>
        <v>14183</v>
      </c>
      <c r="AV314" s="35">
        <v>5990</v>
      </c>
      <c r="AW314" s="36">
        <f t="shared" si="341"/>
        <v>0.4298528884104772</v>
      </c>
      <c r="AX314" s="35">
        <v>175</v>
      </c>
      <c r="AY314" s="36">
        <f t="shared" si="354"/>
        <v>0.70564516129032262</v>
      </c>
      <c r="AZ314" s="35">
        <f t="shared" si="294"/>
        <v>6165</v>
      </c>
      <c r="BA314" s="36">
        <f t="shared" si="295"/>
        <v>0.43467531551857858</v>
      </c>
      <c r="BB314" s="35">
        <v>66</v>
      </c>
      <c r="BC314" s="36">
        <f t="shared" si="349"/>
        <v>1.1018363939899833E-2</v>
      </c>
      <c r="BD314" s="33">
        <v>3</v>
      </c>
      <c r="BE314" s="36">
        <f>IF(BD314="","",BD314/AX314)</f>
        <v>1.7142857142857144E-2</v>
      </c>
      <c r="BF314" s="33">
        <f t="shared" si="350"/>
        <v>69</v>
      </c>
      <c r="BG314" s="36">
        <f t="shared" si="351"/>
        <v>1.1192214111922141E-2</v>
      </c>
      <c r="BH314" s="35">
        <v>37</v>
      </c>
      <c r="BI314" s="36">
        <f t="shared" si="335"/>
        <v>0.56060606060606055</v>
      </c>
      <c r="BJ314" s="33">
        <v>3</v>
      </c>
      <c r="BK314" s="36">
        <f>IF(BD314="","",IF(BD314=0,"",BJ314/BD314))</f>
        <v>1</v>
      </c>
      <c r="BL314" s="33">
        <f t="shared" si="346"/>
        <v>40</v>
      </c>
      <c r="BM314" s="36">
        <f t="shared" si="323"/>
        <v>0.57971014492753625</v>
      </c>
      <c r="BN314" s="35">
        <v>28</v>
      </c>
      <c r="BO314" s="36">
        <f t="shared" si="324"/>
        <v>4.5417680454176807E-3</v>
      </c>
      <c r="BP314" s="35">
        <v>564</v>
      </c>
      <c r="BQ314" s="36">
        <f t="shared" si="325"/>
        <v>9.1484184914841851E-2</v>
      </c>
      <c r="BR314" s="35">
        <f t="shared" si="326"/>
        <v>592</v>
      </c>
      <c r="BS314" s="36">
        <f t="shared" si="327"/>
        <v>9.6025952960259536E-2</v>
      </c>
      <c r="BT314" s="33">
        <v>2</v>
      </c>
      <c r="BU314" s="36">
        <f t="shared" ref="BU314:BU319" si="357">BT314/W314</f>
        <v>0.66666666666666663</v>
      </c>
      <c r="BV314" s="33">
        <v>0</v>
      </c>
      <c r="BW314" s="223"/>
      <c r="BX314" s="244" t="str">
        <f t="shared" si="331"/>
        <v/>
      </c>
    </row>
    <row r="315" spans="1:76" x14ac:dyDescent="0.2">
      <c r="A315" s="94" t="s">
        <v>23</v>
      </c>
      <c r="B315" s="94" t="s">
        <v>24</v>
      </c>
      <c r="C315" s="94" t="s">
        <v>830</v>
      </c>
      <c r="D315" s="94" t="s">
        <v>528</v>
      </c>
      <c r="E315" s="94" t="s">
        <v>504</v>
      </c>
      <c r="F315" s="94" t="s">
        <v>519</v>
      </c>
      <c r="G315" s="10" t="s">
        <v>922</v>
      </c>
      <c r="H315" s="94" t="s">
        <v>937</v>
      </c>
      <c r="I315" s="94" t="s">
        <v>937</v>
      </c>
      <c r="J315" s="94"/>
      <c r="K315" s="306"/>
      <c r="L315" s="307"/>
      <c r="M315" s="308"/>
      <c r="N315" s="306"/>
      <c r="O315" s="306"/>
      <c r="P315" s="306"/>
      <c r="Q315" s="309"/>
      <c r="R315" s="309"/>
      <c r="S315" s="309"/>
      <c r="T315" s="95" t="s">
        <v>386</v>
      </c>
      <c r="U315" s="96">
        <v>1</v>
      </c>
      <c r="V315" s="76"/>
      <c r="W315" s="97">
        <v>4</v>
      </c>
      <c r="X315" s="98">
        <f t="shared" si="355"/>
        <v>4</v>
      </c>
      <c r="Y315" s="99">
        <f t="shared" si="356"/>
        <v>8664</v>
      </c>
      <c r="Z315" s="99">
        <f t="shared" si="329"/>
        <v>4060</v>
      </c>
      <c r="AA315" s="97">
        <v>1</v>
      </c>
      <c r="AB315" s="100">
        <f>AA315/W315</f>
        <v>0.25</v>
      </c>
      <c r="AC315" s="229"/>
      <c r="AD315" s="229"/>
      <c r="AE315" s="97">
        <v>1</v>
      </c>
      <c r="AF315" s="100">
        <f>AE315/U315</f>
        <v>1</v>
      </c>
      <c r="AG315" s="229"/>
      <c r="AH315" s="229"/>
      <c r="AI315" s="229"/>
      <c r="AJ315" s="229"/>
      <c r="AK315" s="229"/>
      <c r="AL315" s="229"/>
      <c r="AM315" s="93">
        <v>8642</v>
      </c>
      <c r="AN315" s="99">
        <v>22</v>
      </c>
      <c r="AO315" s="101">
        <f t="shared" si="352"/>
        <v>2.5392428439519853E-3</v>
      </c>
      <c r="AP315" s="99">
        <f t="shared" si="347"/>
        <v>8664</v>
      </c>
      <c r="AQ315" s="254"/>
      <c r="AR315" s="231"/>
      <c r="AS315" s="31">
        <f t="shared" si="348"/>
        <v>8642</v>
      </c>
      <c r="AT315" s="31">
        <f t="shared" si="353"/>
        <v>22</v>
      </c>
      <c r="AU315" s="35">
        <f t="shared" si="345"/>
        <v>8664</v>
      </c>
      <c r="AV315" s="99">
        <v>4042</v>
      </c>
      <c r="AW315" s="36">
        <f t="shared" si="341"/>
        <v>0.46771580652626704</v>
      </c>
      <c r="AX315" s="99">
        <v>18</v>
      </c>
      <c r="AY315" s="36">
        <f t="shared" si="354"/>
        <v>0.81818181818181823</v>
      </c>
      <c r="AZ315" s="35">
        <f t="shared" si="294"/>
        <v>4060</v>
      </c>
      <c r="BA315" s="36">
        <f t="shared" si="295"/>
        <v>0.46860572483841184</v>
      </c>
      <c r="BB315" s="99">
        <v>75</v>
      </c>
      <c r="BC315" s="36">
        <f t="shared" si="349"/>
        <v>1.8555170707570508E-2</v>
      </c>
      <c r="BD315" s="97">
        <v>3</v>
      </c>
      <c r="BE315" s="36">
        <f>IF(BD315="","",BD315/AX315)</f>
        <v>0.16666666666666666</v>
      </c>
      <c r="BF315" s="97">
        <f t="shared" si="350"/>
        <v>78</v>
      </c>
      <c r="BG315" s="36">
        <f t="shared" si="351"/>
        <v>1.9211822660098521E-2</v>
      </c>
      <c r="BH315" s="99">
        <v>41</v>
      </c>
      <c r="BI315" s="36">
        <f t="shared" si="335"/>
        <v>0.54666666666666663</v>
      </c>
      <c r="BJ315" s="218"/>
      <c r="BK315" s="218"/>
      <c r="BL315" s="97">
        <f t="shared" si="346"/>
        <v>41</v>
      </c>
      <c r="BM315" s="36">
        <f t="shared" si="323"/>
        <v>0.52564102564102566</v>
      </c>
      <c r="BN315" s="99">
        <v>25</v>
      </c>
      <c r="BO315" s="36">
        <f t="shared" si="324"/>
        <v>6.1576354679802959E-3</v>
      </c>
      <c r="BP315" s="99">
        <v>162</v>
      </c>
      <c r="BQ315" s="36">
        <f t="shared" si="325"/>
        <v>3.9901477832512314E-2</v>
      </c>
      <c r="BR315" s="35">
        <f t="shared" si="326"/>
        <v>187</v>
      </c>
      <c r="BS315" s="36">
        <f t="shared" si="327"/>
        <v>4.6059113300492609E-2</v>
      </c>
      <c r="BT315" s="97">
        <v>1</v>
      </c>
      <c r="BU315" s="36">
        <f t="shared" si="357"/>
        <v>0.25</v>
      </c>
      <c r="BV315" s="97">
        <v>0</v>
      </c>
      <c r="BW315" s="223"/>
      <c r="BX315" s="244" t="str">
        <f t="shared" si="331"/>
        <v/>
      </c>
    </row>
    <row r="316" spans="1:76" x14ac:dyDescent="0.2">
      <c r="A316" s="94" t="s">
        <v>23</v>
      </c>
      <c r="B316" s="94" t="s">
        <v>24</v>
      </c>
      <c r="C316" s="94" t="s">
        <v>25</v>
      </c>
      <c r="D316" s="94" t="s">
        <v>528</v>
      </c>
      <c r="E316" s="94" t="s">
        <v>504</v>
      </c>
      <c r="F316" s="94" t="s">
        <v>519</v>
      </c>
      <c r="G316" s="10" t="s">
        <v>922</v>
      </c>
      <c r="H316" s="94" t="s">
        <v>937</v>
      </c>
      <c r="I316" s="94" t="s">
        <v>937</v>
      </c>
      <c r="J316" s="94"/>
      <c r="K316" s="306"/>
      <c r="L316" s="307"/>
      <c r="M316" s="308"/>
      <c r="N316" s="306"/>
      <c r="O316" s="306"/>
      <c r="P316" s="306"/>
      <c r="Q316" s="309"/>
      <c r="R316" s="309"/>
      <c r="S316" s="309"/>
      <c r="T316" s="95" t="s">
        <v>386</v>
      </c>
      <c r="U316" s="96">
        <v>1</v>
      </c>
      <c r="V316" s="76"/>
      <c r="W316" s="97">
        <v>5</v>
      </c>
      <c r="X316" s="98">
        <f t="shared" si="355"/>
        <v>5</v>
      </c>
      <c r="Y316" s="99">
        <f t="shared" si="356"/>
        <v>10637</v>
      </c>
      <c r="Z316" s="99">
        <f>IF(U316=V316,"",IF(AZ316="","",AZ316/(U314-V316)))</f>
        <v>3835</v>
      </c>
      <c r="AA316" s="97">
        <v>1</v>
      </c>
      <c r="AB316" s="100">
        <f>AA316/W316</f>
        <v>0.2</v>
      </c>
      <c r="AC316" s="229"/>
      <c r="AD316" s="229"/>
      <c r="AE316" s="33">
        <v>1</v>
      </c>
      <c r="AF316" s="36">
        <f>AE316/U316</f>
        <v>1</v>
      </c>
      <c r="AG316" s="229"/>
      <c r="AH316" s="229"/>
      <c r="AI316" s="229"/>
      <c r="AJ316" s="229"/>
      <c r="AK316" s="229"/>
      <c r="AL316" s="229"/>
      <c r="AM316" s="93">
        <v>10566</v>
      </c>
      <c r="AN316" s="99">
        <v>71</v>
      </c>
      <c r="AO316" s="101">
        <f t="shared" si="352"/>
        <v>6.6748143273479364E-3</v>
      </c>
      <c r="AP316" s="99">
        <f t="shared" si="347"/>
        <v>10637</v>
      </c>
      <c r="AQ316" s="254"/>
      <c r="AR316" s="231"/>
      <c r="AS316" s="31">
        <f t="shared" si="348"/>
        <v>10566</v>
      </c>
      <c r="AT316" s="31">
        <f t="shared" si="353"/>
        <v>71</v>
      </c>
      <c r="AU316" s="35">
        <f t="shared" si="345"/>
        <v>10637</v>
      </c>
      <c r="AV316" s="99">
        <v>3775</v>
      </c>
      <c r="AW316" s="36">
        <f t="shared" si="341"/>
        <v>0.35727806170736326</v>
      </c>
      <c r="AX316" s="99">
        <v>60</v>
      </c>
      <c r="AY316" s="36">
        <f t="shared" si="354"/>
        <v>0.84507042253521125</v>
      </c>
      <c r="AZ316" s="35">
        <f t="shared" si="294"/>
        <v>3835</v>
      </c>
      <c r="BA316" s="36">
        <f t="shared" si="295"/>
        <v>0.36053398514618784</v>
      </c>
      <c r="BB316" s="99">
        <v>18</v>
      </c>
      <c r="BC316" s="36">
        <f t="shared" si="349"/>
        <v>4.7682119205298013E-3</v>
      </c>
      <c r="BD316" s="218"/>
      <c r="BE316" s="218"/>
      <c r="BF316" s="97">
        <f t="shared" si="350"/>
        <v>18</v>
      </c>
      <c r="BG316" s="36">
        <f t="shared" si="351"/>
        <v>4.6936114732724901E-3</v>
      </c>
      <c r="BH316" s="99">
        <v>13</v>
      </c>
      <c r="BI316" s="36">
        <f t="shared" si="335"/>
        <v>0.72222222222222221</v>
      </c>
      <c r="BJ316" s="218"/>
      <c r="BK316" s="218"/>
      <c r="BL316" s="97">
        <f t="shared" si="346"/>
        <v>13</v>
      </c>
      <c r="BM316" s="36">
        <f t="shared" si="323"/>
        <v>0.72222222222222221</v>
      </c>
      <c r="BN316" s="99">
        <v>36</v>
      </c>
      <c r="BO316" s="36">
        <f t="shared" ref="BO316:BO347" si="358">IF(AZ316="","",BN316/AZ316)</f>
        <v>9.3872229465449802E-3</v>
      </c>
      <c r="BP316" s="99">
        <v>113</v>
      </c>
      <c r="BQ316" s="36">
        <f t="shared" ref="BQ316:BQ347" si="359">IF(AZ316="","",BP316/AZ316)</f>
        <v>2.9465449804432855E-2</v>
      </c>
      <c r="BR316" s="35">
        <f t="shared" ref="BR316:BR347" si="360">IF(BN316="",IF(BP316="","",BP316),IF(BP316="",BN316,BN316+BP316))</f>
        <v>149</v>
      </c>
      <c r="BS316" s="36">
        <f t="shared" ref="BS316:BS347" si="361">IF(AZ316="","",BR316/AZ316)</f>
        <v>3.8852672750977833E-2</v>
      </c>
      <c r="BT316" s="97">
        <v>1</v>
      </c>
      <c r="BU316" s="36">
        <f t="shared" si="357"/>
        <v>0.2</v>
      </c>
      <c r="BV316" s="97">
        <v>0</v>
      </c>
      <c r="BW316" s="223"/>
      <c r="BX316" s="244" t="str">
        <f t="shared" si="331"/>
        <v/>
      </c>
    </row>
    <row r="317" spans="1:76" x14ac:dyDescent="0.2">
      <c r="A317" s="94" t="s">
        <v>23</v>
      </c>
      <c r="B317" s="94" t="s">
        <v>24</v>
      </c>
      <c r="C317" s="94" t="s">
        <v>407</v>
      </c>
      <c r="D317" s="94" t="s">
        <v>528</v>
      </c>
      <c r="E317" s="94" t="s">
        <v>504</v>
      </c>
      <c r="F317" s="94" t="s">
        <v>519</v>
      </c>
      <c r="G317" s="10" t="s">
        <v>922</v>
      </c>
      <c r="H317" s="94" t="s">
        <v>937</v>
      </c>
      <c r="I317" s="94" t="s">
        <v>937</v>
      </c>
      <c r="J317" s="94"/>
      <c r="K317" s="306"/>
      <c r="L317" s="307"/>
      <c r="M317" s="308"/>
      <c r="N317" s="306"/>
      <c r="O317" s="306"/>
      <c r="P317" s="306"/>
      <c r="Q317" s="309"/>
      <c r="R317" s="309"/>
      <c r="S317" s="309"/>
      <c r="T317" s="95" t="s">
        <v>386</v>
      </c>
      <c r="U317" s="96">
        <v>1</v>
      </c>
      <c r="V317" s="76"/>
      <c r="W317" s="97">
        <v>3</v>
      </c>
      <c r="X317" s="98">
        <f t="shared" si="355"/>
        <v>3</v>
      </c>
      <c r="Y317" s="99">
        <f t="shared" si="356"/>
        <v>11584</v>
      </c>
      <c r="Z317" s="99">
        <f>IF(U317=V317,"",IF(AZ317="","",AZ317/(U314-V317)))</f>
        <v>5422</v>
      </c>
      <c r="AA317" s="97">
        <v>1</v>
      </c>
      <c r="AB317" s="100">
        <f>AA317/W317</f>
        <v>0.33333333333333331</v>
      </c>
      <c r="AC317" s="229"/>
      <c r="AD317" s="229"/>
      <c r="AE317" s="229"/>
      <c r="AF317" s="229"/>
      <c r="AG317" s="229"/>
      <c r="AH317" s="229"/>
      <c r="AI317" s="229"/>
      <c r="AJ317" s="229"/>
      <c r="AK317" s="229"/>
      <c r="AL317" s="229"/>
      <c r="AM317" s="93">
        <v>11532</v>
      </c>
      <c r="AN317" s="99">
        <v>52</v>
      </c>
      <c r="AO317" s="101">
        <f t="shared" si="352"/>
        <v>4.4889502762430937E-3</v>
      </c>
      <c r="AP317" s="99">
        <f t="shared" si="347"/>
        <v>11584</v>
      </c>
      <c r="AQ317" s="254"/>
      <c r="AR317" s="231"/>
      <c r="AS317" s="31">
        <f t="shared" si="348"/>
        <v>11532</v>
      </c>
      <c r="AT317" s="31">
        <f t="shared" si="353"/>
        <v>52</v>
      </c>
      <c r="AU317" s="35">
        <f t="shared" si="345"/>
        <v>11584</v>
      </c>
      <c r="AV317" s="99">
        <v>5377</v>
      </c>
      <c r="AW317" s="36">
        <f t="shared" si="341"/>
        <v>0.46626777662157476</v>
      </c>
      <c r="AX317" s="99">
        <v>45</v>
      </c>
      <c r="AY317" s="36">
        <f t="shared" si="354"/>
        <v>0.86538461538461542</v>
      </c>
      <c r="AZ317" s="35">
        <f t="shared" si="294"/>
        <v>5422</v>
      </c>
      <c r="BA317" s="36">
        <f t="shared" si="295"/>
        <v>0.46805939226519339</v>
      </c>
      <c r="BB317" s="99">
        <v>75</v>
      </c>
      <c r="BC317" s="36">
        <f t="shared" si="349"/>
        <v>1.3948298307606471E-2</v>
      </c>
      <c r="BD317" s="97">
        <v>5</v>
      </c>
      <c r="BE317" s="36">
        <f>IF(BD317="","",BD317/AX317)</f>
        <v>0.1111111111111111</v>
      </c>
      <c r="BF317" s="97">
        <f t="shared" si="350"/>
        <v>80</v>
      </c>
      <c r="BG317" s="36">
        <f t="shared" si="351"/>
        <v>1.4754703061600885E-2</v>
      </c>
      <c r="BH317" s="99">
        <v>52</v>
      </c>
      <c r="BI317" s="36">
        <f t="shared" si="335"/>
        <v>0.69333333333333336</v>
      </c>
      <c r="BJ317" s="97">
        <v>3</v>
      </c>
      <c r="BK317" s="36">
        <f t="shared" ref="BK317:BK339" si="362">IF(BD317="","",IF(BD317=0,"",BJ317/BD317))</f>
        <v>0.6</v>
      </c>
      <c r="BL317" s="97">
        <f t="shared" si="346"/>
        <v>55</v>
      </c>
      <c r="BM317" s="36">
        <f t="shared" si="323"/>
        <v>0.6875</v>
      </c>
      <c r="BN317" s="99">
        <v>6</v>
      </c>
      <c r="BO317" s="36">
        <f t="shared" si="358"/>
        <v>1.1066027296200663E-3</v>
      </c>
      <c r="BP317" s="99">
        <v>421</v>
      </c>
      <c r="BQ317" s="36">
        <f t="shared" si="359"/>
        <v>7.764662486167466E-2</v>
      </c>
      <c r="BR317" s="35">
        <f t="shared" si="360"/>
        <v>427</v>
      </c>
      <c r="BS317" s="36">
        <f t="shared" si="361"/>
        <v>7.875322759129473E-2</v>
      </c>
      <c r="BT317" s="97">
        <v>1</v>
      </c>
      <c r="BU317" s="36">
        <f t="shared" si="357"/>
        <v>0.33333333333333331</v>
      </c>
      <c r="BV317" s="97">
        <v>0</v>
      </c>
      <c r="BW317" s="223"/>
      <c r="BX317" s="244" t="str">
        <f t="shared" si="331"/>
        <v/>
      </c>
    </row>
    <row r="318" spans="1:76" s="469" customFormat="1" ht="13.5" thickBot="1" x14ac:dyDescent="0.25">
      <c r="A318" s="9" t="s">
        <v>23</v>
      </c>
      <c r="B318" s="9" t="s">
        <v>24</v>
      </c>
      <c r="C318" s="9" t="s">
        <v>831</v>
      </c>
      <c r="D318" s="9" t="s">
        <v>528</v>
      </c>
      <c r="E318" s="9" t="s">
        <v>504</v>
      </c>
      <c r="F318" s="9" t="s">
        <v>519</v>
      </c>
      <c r="G318" s="9" t="s">
        <v>922</v>
      </c>
      <c r="H318" s="9" t="s">
        <v>937</v>
      </c>
      <c r="I318" s="9" t="s">
        <v>937</v>
      </c>
      <c r="J318" s="9"/>
      <c r="K318" s="615" t="s">
        <v>449</v>
      </c>
      <c r="L318" s="310" t="s">
        <v>461</v>
      </c>
      <c r="M318" s="616" t="s">
        <v>832</v>
      </c>
      <c r="N318" s="615" t="s">
        <v>437</v>
      </c>
      <c r="O318" s="615" t="s">
        <v>438</v>
      </c>
      <c r="P318" s="615" t="s">
        <v>438</v>
      </c>
      <c r="Q318" s="613">
        <v>105784</v>
      </c>
      <c r="R318" s="613">
        <v>1209</v>
      </c>
      <c r="S318" s="613">
        <v>191</v>
      </c>
      <c r="T318" s="64" t="s">
        <v>386</v>
      </c>
      <c r="U318" s="48">
        <v>2</v>
      </c>
      <c r="V318" s="345"/>
      <c r="W318" s="49">
        <v>6</v>
      </c>
      <c r="X318" s="50">
        <f t="shared" si="355"/>
        <v>3</v>
      </c>
      <c r="Y318" s="51">
        <f t="shared" si="356"/>
        <v>12777</v>
      </c>
      <c r="Z318" s="51">
        <f t="shared" ref="Z318:Z325" si="363">IF(U318=V318,"",IF(AZ318="","",AZ318/(U318-V318)))</f>
        <v>5590</v>
      </c>
      <c r="AA318" s="49">
        <v>1</v>
      </c>
      <c r="AB318" s="52">
        <f>AA318/W318</f>
        <v>0.16666666666666666</v>
      </c>
      <c r="AC318" s="236"/>
      <c r="AD318" s="236"/>
      <c r="AE318" s="49">
        <v>1</v>
      </c>
      <c r="AF318" s="52">
        <f>AE318/U318</f>
        <v>0.5</v>
      </c>
      <c r="AG318" s="236"/>
      <c r="AH318" s="236"/>
      <c r="AI318" s="236"/>
      <c r="AJ318" s="236"/>
      <c r="AK318" s="236"/>
      <c r="AL318" s="236"/>
      <c r="AM318" s="47">
        <v>25544</v>
      </c>
      <c r="AN318" s="51">
        <v>10</v>
      </c>
      <c r="AO318" s="53">
        <f t="shared" si="352"/>
        <v>3.9132816780151837E-4</v>
      </c>
      <c r="AP318" s="51">
        <f t="shared" si="347"/>
        <v>25554</v>
      </c>
      <c r="AQ318" s="611"/>
      <c r="AR318" s="851"/>
      <c r="AS318" s="47">
        <f t="shared" si="348"/>
        <v>25544</v>
      </c>
      <c r="AT318" s="47">
        <f t="shared" si="353"/>
        <v>10</v>
      </c>
      <c r="AU318" s="51">
        <f t="shared" si="345"/>
        <v>25554</v>
      </c>
      <c r="AV318" s="51">
        <v>11173</v>
      </c>
      <c r="AW318" s="52">
        <f t="shared" si="341"/>
        <v>0.43740212965862824</v>
      </c>
      <c r="AX318" s="51">
        <v>7</v>
      </c>
      <c r="AY318" s="52">
        <f t="shared" si="354"/>
        <v>0.7</v>
      </c>
      <c r="AZ318" s="51">
        <f t="shared" si="294"/>
        <v>11180</v>
      </c>
      <c r="BA318" s="52">
        <f t="shared" si="295"/>
        <v>0.43750489160209755</v>
      </c>
      <c r="BB318" s="51">
        <v>204</v>
      </c>
      <c r="BC318" s="52">
        <f t="shared" si="349"/>
        <v>1.8258301261970821E-2</v>
      </c>
      <c r="BD318" s="340"/>
      <c r="BE318" s="340"/>
      <c r="BF318" s="49">
        <f t="shared" si="350"/>
        <v>204</v>
      </c>
      <c r="BG318" s="52">
        <f t="shared" si="351"/>
        <v>1.8246869409660107E-2</v>
      </c>
      <c r="BH318" s="51">
        <v>109</v>
      </c>
      <c r="BI318" s="52">
        <f t="shared" si="335"/>
        <v>0.53431372549019607</v>
      </c>
      <c r="BJ318" s="340"/>
      <c r="BK318" s="225" t="str">
        <f t="shared" si="362"/>
        <v/>
      </c>
      <c r="BL318" s="49">
        <f t="shared" si="346"/>
        <v>109</v>
      </c>
      <c r="BM318" s="52">
        <f t="shared" si="323"/>
        <v>0.53431372549019607</v>
      </c>
      <c r="BN318" s="51">
        <v>64</v>
      </c>
      <c r="BO318" s="52">
        <f t="shared" si="358"/>
        <v>5.7245080500894453E-3</v>
      </c>
      <c r="BP318" s="51">
        <v>766</v>
      </c>
      <c r="BQ318" s="52">
        <f t="shared" si="359"/>
        <v>6.8515205724508046E-2</v>
      </c>
      <c r="BR318" s="51">
        <f t="shared" si="360"/>
        <v>830</v>
      </c>
      <c r="BS318" s="52">
        <f t="shared" si="361"/>
        <v>7.4239713774597496E-2</v>
      </c>
      <c r="BT318" s="49">
        <v>2</v>
      </c>
      <c r="BU318" s="52">
        <f t="shared" si="357"/>
        <v>0.33333333333333331</v>
      </c>
      <c r="BV318" s="49">
        <v>0</v>
      </c>
      <c r="BW318" s="225"/>
      <c r="BX318" s="257" t="str">
        <f t="shared" si="331"/>
        <v/>
      </c>
    </row>
    <row r="319" spans="1:76" x14ac:dyDescent="0.2">
      <c r="A319" s="160" t="s">
        <v>26</v>
      </c>
      <c r="B319" s="160" t="s">
        <v>27</v>
      </c>
      <c r="C319" s="160" t="s">
        <v>502</v>
      </c>
      <c r="D319" s="160" t="s">
        <v>507</v>
      </c>
      <c r="E319" s="160" t="s">
        <v>504</v>
      </c>
      <c r="F319" s="160" t="s">
        <v>519</v>
      </c>
      <c r="G319" s="160" t="s">
        <v>920</v>
      </c>
      <c r="H319" s="648" t="s">
        <v>1112</v>
      </c>
      <c r="I319" s="160" t="s">
        <v>934</v>
      </c>
      <c r="J319" s="160"/>
      <c r="K319" s="311"/>
      <c r="L319" s="311"/>
      <c r="M319" s="312"/>
      <c r="N319" s="311"/>
      <c r="O319" s="311"/>
      <c r="P319" s="311"/>
      <c r="Q319" s="313"/>
      <c r="R319" s="313"/>
      <c r="S319" s="313"/>
      <c r="T319" s="75" t="s">
        <v>510</v>
      </c>
      <c r="U319" s="821">
        <v>4</v>
      </c>
      <c r="V319" s="821">
        <v>4</v>
      </c>
      <c r="W319" s="821">
        <v>4</v>
      </c>
      <c r="X319" s="828">
        <f t="shared" si="355"/>
        <v>1</v>
      </c>
      <c r="Y319" s="161">
        <f t="shared" si="356"/>
        <v>238.75</v>
      </c>
      <c r="Z319" s="239" t="str">
        <f t="shared" si="363"/>
        <v/>
      </c>
      <c r="AA319" s="240"/>
      <c r="AB319" s="241"/>
      <c r="AC319" s="240"/>
      <c r="AD319" s="241"/>
      <c r="AE319" s="240"/>
      <c r="AF319" s="241"/>
      <c r="AG319" s="240"/>
      <c r="AH319" s="241"/>
      <c r="AI319" s="840">
        <v>3</v>
      </c>
      <c r="AJ319" s="159">
        <f>AI319/W319</f>
        <v>0.75</v>
      </c>
      <c r="AK319" s="840">
        <v>3</v>
      </c>
      <c r="AL319" s="159">
        <f>AK319/U319</f>
        <v>0.75</v>
      </c>
      <c r="AM319" s="842">
        <v>943</v>
      </c>
      <c r="AN319" s="161">
        <v>12</v>
      </c>
      <c r="AO319" s="853">
        <f t="shared" si="352"/>
        <v>1.2565445026178011E-2</v>
      </c>
      <c r="AP319" s="161">
        <f t="shared" si="347"/>
        <v>955</v>
      </c>
      <c r="AQ319" s="161">
        <f>AQ321</f>
        <v>4080</v>
      </c>
      <c r="AR319" s="159">
        <f t="shared" ref="AR319:AR327" si="364">AP319/AQ319</f>
        <v>0.23406862745098039</v>
      </c>
      <c r="AS319" s="216" t="str">
        <f t="shared" si="348"/>
        <v/>
      </c>
      <c r="AT319" s="216" t="str">
        <f t="shared" si="353"/>
        <v/>
      </c>
      <c r="AU319" s="239" t="str">
        <f t="shared" si="345"/>
        <v/>
      </c>
      <c r="AV319" s="239"/>
      <c r="AW319" s="241" t="str">
        <f t="shared" si="341"/>
        <v/>
      </c>
      <c r="AX319" s="239"/>
      <c r="AY319" s="241" t="str">
        <f t="shared" si="354"/>
        <v/>
      </c>
      <c r="AZ319" s="239" t="str">
        <f t="shared" si="294"/>
        <v/>
      </c>
      <c r="BA319" s="241" t="str">
        <f t="shared" si="295"/>
        <v/>
      </c>
      <c r="BB319" s="161"/>
      <c r="BC319" s="159" t="str">
        <f t="shared" si="349"/>
        <v/>
      </c>
      <c r="BD319" s="840"/>
      <c r="BE319" s="159" t="str">
        <f>IF(BD319="","",BD319/AX319)</f>
        <v/>
      </c>
      <c r="BF319" s="240" t="str">
        <f t="shared" si="350"/>
        <v/>
      </c>
      <c r="BG319" s="241" t="str">
        <f t="shared" si="351"/>
        <v/>
      </c>
      <c r="BH319" s="239"/>
      <c r="BI319" s="241" t="str">
        <f t="shared" si="335"/>
        <v/>
      </c>
      <c r="BJ319" s="240"/>
      <c r="BK319" s="241" t="str">
        <f t="shared" si="362"/>
        <v/>
      </c>
      <c r="BL319" s="240" t="str">
        <f t="shared" si="346"/>
        <v/>
      </c>
      <c r="BM319" s="241" t="str">
        <f t="shared" si="323"/>
        <v/>
      </c>
      <c r="BN319" s="239"/>
      <c r="BO319" s="241" t="str">
        <f t="shared" si="358"/>
        <v/>
      </c>
      <c r="BP319" s="239"/>
      <c r="BQ319" s="241" t="str">
        <f t="shared" si="359"/>
        <v/>
      </c>
      <c r="BR319" s="239" t="str">
        <f t="shared" si="360"/>
        <v/>
      </c>
      <c r="BS319" s="241" t="str">
        <f t="shared" si="361"/>
        <v/>
      </c>
      <c r="BT319" s="840">
        <v>1</v>
      </c>
      <c r="BU319" s="159">
        <f t="shared" si="357"/>
        <v>0.25</v>
      </c>
      <c r="BV319" s="840">
        <v>1</v>
      </c>
      <c r="BW319" s="159">
        <f>BV319/U319</f>
        <v>0.25</v>
      </c>
      <c r="BX319" s="262" t="str">
        <f t="shared" si="331"/>
        <v/>
      </c>
    </row>
    <row r="320" spans="1:76" x14ac:dyDescent="0.2">
      <c r="A320" s="10" t="s">
        <v>26</v>
      </c>
      <c r="B320" s="10" t="s">
        <v>28</v>
      </c>
      <c r="C320" s="10" t="s">
        <v>29</v>
      </c>
      <c r="D320" s="77" t="s">
        <v>515</v>
      </c>
      <c r="E320" s="10" t="s">
        <v>504</v>
      </c>
      <c r="F320" s="10" t="s">
        <v>519</v>
      </c>
      <c r="G320" s="160" t="s">
        <v>920</v>
      </c>
      <c r="H320" s="648" t="s">
        <v>1112</v>
      </c>
      <c r="I320" s="10" t="s">
        <v>934</v>
      </c>
      <c r="J320" s="10"/>
      <c r="K320" s="614"/>
      <c r="L320" s="747"/>
      <c r="M320" s="289"/>
      <c r="N320" s="614"/>
      <c r="O320" s="614"/>
      <c r="P320" s="614"/>
      <c r="Q320" s="612"/>
      <c r="R320" s="612"/>
      <c r="S320" s="612"/>
      <c r="T320" s="65" t="s">
        <v>510</v>
      </c>
      <c r="U320" s="32">
        <v>1</v>
      </c>
      <c r="V320" s="32">
        <v>1</v>
      </c>
      <c r="W320" s="32">
        <v>1</v>
      </c>
      <c r="X320" s="34">
        <f t="shared" si="355"/>
        <v>1</v>
      </c>
      <c r="Y320" s="35">
        <f t="shared" si="356"/>
        <v>955</v>
      </c>
      <c r="Z320" s="230" t="str">
        <f t="shared" si="363"/>
        <v/>
      </c>
      <c r="AA320" s="33">
        <v>1</v>
      </c>
      <c r="AB320" s="36">
        <f t="shared" ref="AB320:AB327" si="365">AA320/W320</f>
        <v>1</v>
      </c>
      <c r="AC320" s="222"/>
      <c r="AD320" s="223"/>
      <c r="AE320" s="33">
        <v>1</v>
      </c>
      <c r="AF320" s="36">
        <f>AE320/U320</f>
        <v>1</v>
      </c>
      <c r="AG320" s="33">
        <f>AE320</f>
        <v>1</v>
      </c>
      <c r="AH320" s="223"/>
      <c r="AI320" s="222"/>
      <c r="AJ320" s="222"/>
      <c r="AK320" s="222"/>
      <c r="AL320" s="222"/>
      <c r="AM320" s="31">
        <v>943</v>
      </c>
      <c r="AN320" s="35">
        <v>12</v>
      </c>
      <c r="AO320" s="37">
        <f t="shared" si="352"/>
        <v>1.2565445026178011E-2</v>
      </c>
      <c r="AP320" s="35">
        <f t="shared" si="347"/>
        <v>955</v>
      </c>
      <c r="AQ320" s="163">
        <v>1536</v>
      </c>
      <c r="AR320" s="36">
        <f t="shared" si="364"/>
        <v>0.62174479166666663</v>
      </c>
      <c r="AS320" s="210" t="str">
        <f t="shared" si="348"/>
        <v/>
      </c>
      <c r="AT320" s="210" t="str">
        <f t="shared" si="353"/>
        <v/>
      </c>
      <c r="AU320" s="230" t="str">
        <f t="shared" si="345"/>
        <v/>
      </c>
      <c r="AV320" s="230"/>
      <c r="AW320" s="223" t="str">
        <f t="shared" si="341"/>
        <v/>
      </c>
      <c r="AX320" s="230"/>
      <c r="AY320" s="223" t="str">
        <f t="shared" si="354"/>
        <v/>
      </c>
      <c r="AZ320" s="230" t="str">
        <f t="shared" si="294"/>
        <v/>
      </c>
      <c r="BA320" s="223" t="str">
        <f t="shared" si="295"/>
        <v/>
      </c>
      <c r="BB320" s="35"/>
      <c r="BC320" s="36" t="str">
        <f t="shared" si="349"/>
        <v/>
      </c>
      <c r="BD320" s="33"/>
      <c r="BE320" s="36" t="str">
        <f>IF(BD320="","",BD320/AX320)</f>
        <v/>
      </c>
      <c r="BF320" s="222" t="str">
        <f t="shared" si="350"/>
        <v/>
      </c>
      <c r="BG320" s="223" t="str">
        <f t="shared" si="351"/>
        <v/>
      </c>
      <c r="BH320" s="230"/>
      <c r="BI320" s="223" t="str">
        <f t="shared" si="335"/>
        <v/>
      </c>
      <c r="BJ320" s="218"/>
      <c r="BK320" s="223" t="str">
        <f t="shared" si="362"/>
        <v/>
      </c>
      <c r="BL320" s="222" t="str">
        <f t="shared" si="346"/>
        <v/>
      </c>
      <c r="BM320" s="223" t="str">
        <f t="shared" si="323"/>
        <v/>
      </c>
      <c r="BN320" s="230"/>
      <c r="BO320" s="223" t="str">
        <f t="shared" si="358"/>
        <v/>
      </c>
      <c r="BP320" s="230"/>
      <c r="BQ320" s="223" t="str">
        <f t="shared" si="359"/>
        <v/>
      </c>
      <c r="BR320" s="230" t="str">
        <f t="shared" si="360"/>
        <v/>
      </c>
      <c r="BS320" s="223" t="str">
        <f t="shared" si="361"/>
        <v/>
      </c>
      <c r="BT320" s="33">
        <v>0</v>
      </c>
      <c r="BU320" s="223"/>
      <c r="BV320" s="223"/>
      <c r="BW320" s="223"/>
      <c r="BX320" s="244" t="str">
        <f t="shared" si="331"/>
        <v/>
      </c>
    </row>
    <row r="321" spans="1:76" x14ac:dyDescent="0.2">
      <c r="A321" s="10" t="s">
        <v>26</v>
      </c>
      <c r="B321" s="10" t="s">
        <v>28</v>
      </c>
      <c r="C321" s="10" t="s">
        <v>30</v>
      </c>
      <c r="D321" s="77" t="s">
        <v>515</v>
      </c>
      <c r="E321" s="10" t="s">
        <v>504</v>
      </c>
      <c r="F321" s="10" t="s">
        <v>519</v>
      </c>
      <c r="G321" s="160" t="s">
        <v>920</v>
      </c>
      <c r="H321" s="648" t="s">
        <v>1112</v>
      </c>
      <c r="I321" s="10" t="s">
        <v>934</v>
      </c>
      <c r="J321" s="10"/>
      <c r="K321" s="614"/>
      <c r="L321" s="614"/>
      <c r="M321" s="289"/>
      <c r="N321" s="614"/>
      <c r="O321" s="614"/>
      <c r="P321" s="614"/>
      <c r="Q321" s="612"/>
      <c r="R321" s="612"/>
      <c r="S321" s="612"/>
      <c r="T321" s="11" t="s">
        <v>386</v>
      </c>
      <c r="U321" s="32">
        <v>3</v>
      </c>
      <c r="V321" s="76"/>
      <c r="W321" s="33">
        <v>5</v>
      </c>
      <c r="X321" s="34">
        <f t="shared" si="355"/>
        <v>1.6666666666666667</v>
      </c>
      <c r="Y321" s="35">
        <f t="shared" si="356"/>
        <v>849.33333333333337</v>
      </c>
      <c r="Z321" s="35">
        <f t="shared" si="363"/>
        <v>415</v>
      </c>
      <c r="AA321" s="33">
        <v>2</v>
      </c>
      <c r="AB321" s="36">
        <f t="shared" si="365"/>
        <v>0.4</v>
      </c>
      <c r="AC321" s="222"/>
      <c r="AD321" s="223"/>
      <c r="AE321" s="33">
        <v>2</v>
      </c>
      <c r="AF321" s="36">
        <f>AE321/U321</f>
        <v>0.66666666666666663</v>
      </c>
      <c r="AG321" s="33">
        <f>AE321</f>
        <v>2</v>
      </c>
      <c r="AH321" s="223"/>
      <c r="AI321" s="222"/>
      <c r="AJ321" s="222"/>
      <c r="AK321" s="222"/>
      <c r="AL321" s="222"/>
      <c r="AM321" s="31">
        <v>2544</v>
      </c>
      <c r="AN321" s="35">
        <v>4</v>
      </c>
      <c r="AO321" s="37">
        <f t="shared" si="352"/>
        <v>1.5698587127158557E-3</v>
      </c>
      <c r="AP321" s="35">
        <f t="shared" si="347"/>
        <v>2548</v>
      </c>
      <c r="AQ321" s="163">
        <v>4080</v>
      </c>
      <c r="AR321" s="36">
        <f t="shared" si="364"/>
        <v>0.62450980392156863</v>
      </c>
      <c r="AS321" s="31">
        <f t="shared" si="348"/>
        <v>2544</v>
      </c>
      <c r="AT321" s="31">
        <f t="shared" si="353"/>
        <v>4</v>
      </c>
      <c r="AU321" s="35">
        <f t="shared" si="345"/>
        <v>2548</v>
      </c>
      <c r="AV321" s="35">
        <v>1242</v>
      </c>
      <c r="AW321" s="36">
        <f t="shared" si="341"/>
        <v>0.4882075471698113</v>
      </c>
      <c r="AX321" s="35">
        <v>3</v>
      </c>
      <c r="AY321" s="36">
        <f t="shared" si="354"/>
        <v>0.75</v>
      </c>
      <c r="AZ321" s="35">
        <f t="shared" si="294"/>
        <v>1245</v>
      </c>
      <c r="BA321" s="36">
        <f t="shared" si="295"/>
        <v>0.48861852433281006</v>
      </c>
      <c r="BB321" s="35">
        <v>20</v>
      </c>
      <c r="BC321" s="36">
        <f t="shared" si="349"/>
        <v>1.610305958132045E-2</v>
      </c>
      <c r="BD321" s="218"/>
      <c r="BE321" s="218"/>
      <c r="BF321" s="33">
        <f t="shared" si="350"/>
        <v>20</v>
      </c>
      <c r="BG321" s="36">
        <f t="shared" si="351"/>
        <v>1.6064257028112448E-2</v>
      </c>
      <c r="BH321" s="35">
        <v>17</v>
      </c>
      <c r="BI321" s="36">
        <f t="shared" si="335"/>
        <v>0.85</v>
      </c>
      <c r="BJ321" s="218"/>
      <c r="BK321" s="223" t="str">
        <f t="shared" si="362"/>
        <v/>
      </c>
      <c r="BL321" s="33">
        <f t="shared" si="346"/>
        <v>17</v>
      </c>
      <c r="BM321" s="36">
        <f t="shared" si="323"/>
        <v>0.85</v>
      </c>
      <c r="BN321" s="35">
        <v>3</v>
      </c>
      <c r="BO321" s="36">
        <f t="shared" si="358"/>
        <v>2.4096385542168677E-3</v>
      </c>
      <c r="BP321" s="35">
        <v>16</v>
      </c>
      <c r="BQ321" s="36">
        <f t="shared" si="359"/>
        <v>1.285140562248996E-2</v>
      </c>
      <c r="BR321" s="35">
        <f t="shared" si="360"/>
        <v>19</v>
      </c>
      <c r="BS321" s="36">
        <f t="shared" si="361"/>
        <v>1.5261044176706828E-2</v>
      </c>
      <c r="BT321" s="33">
        <v>3</v>
      </c>
      <c r="BU321" s="36">
        <f>BT321/W321</f>
        <v>0.6</v>
      </c>
      <c r="BV321" s="33">
        <v>2</v>
      </c>
      <c r="BW321" s="36">
        <f>BV321/U321</f>
        <v>0.66666666666666663</v>
      </c>
      <c r="BX321" s="244" t="str">
        <f t="shared" ref="BX321:BX352" si="366">IF(V321&gt;0,IF(V321&lt;U321,U321-V321,""),"")</f>
        <v/>
      </c>
    </row>
    <row r="322" spans="1:76" x14ac:dyDescent="0.2">
      <c r="A322" s="10" t="s">
        <v>26</v>
      </c>
      <c r="B322" s="10" t="s">
        <v>28</v>
      </c>
      <c r="C322" s="10" t="s">
        <v>31</v>
      </c>
      <c r="D322" s="77" t="s">
        <v>515</v>
      </c>
      <c r="E322" s="10" t="s">
        <v>504</v>
      </c>
      <c r="F322" s="10" t="s">
        <v>519</v>
      </c>
      <c r="G322" s="160" t="s">
        <v>920</v>
      </c>
      <c r="H322" s="648" t="s">
        <v>1112</v>
      </c>
      <c r="I322" s="10" t="s">
        <v>934</v>
      </c>
      <c r="J322" s="10"/>
      <c r="K322" s="288" t="s">
        <v>449</v>
      </c>
      <c r="L322" s="288" t="s">
        <v>461</v>
      </c>
      <c r="M322" s="289" t="s">
        <v>833</v>
      </c>
      <c r="N322" s="288" t="s">
        <v>439</v>
      </c>
      <c r="O322" s="288" t="s">
        <v>438</v>
      </c>
      <c r="P322" s="288" t="s">
        <v>438</v>
      </c>
      <c r="Q322" s="268">
        <v>5376</v>
      </c>
      <c r="R322" s="268">
        <v>80</v>
      </c>
      <c r="S322" s="268">
        <v>11</v>
      </c>
      <c r="T322" s="11" t="s">
        <v>386</v>
      </c>
      <c r="U322" s="32">
        <v>2</v>
      </c>
      <c r="V322" s="76"/>
      <c r="W322" s="33">
        <v>4</v>
      </c>
      <c r="X322" s="34">
        <f t="shared" si="355"/>
        <v>2</v>
      </c>
      <c r="Y322" s="35">
        <f t="shared" si="356"/>
        <v>936.5</v>
      </c>
      <c r="Z322" s="35">
        <f t="shared" si="363"/>
        <v>517</v>
      </c>
      <c r="AA322" s="33">
        <v>0</v>
      </c>
      <c r="AB322" s="36">
        <f t="shared" si="365"/>
        <v>0</v>
      </c>
      <c r="AC322" s="222"/>
      <c r="AD322" s="223"/>
      <c r="AE322" s="222"/>
      <c r="AF322" s="222"/>
      <c r="AG322" s="222"/>
      <c r="AH322" s="223"/>
      <c r="AI322" s="222"/>
      <c r="AJ322" s="222"/>
      <c r="AK322" s="222"/>
      <c r="AL322" s="222"/>
      <c r="AM322" s="31">
        <v>1862</v>
      </c>
      <c r="AN322" s="35">
        <v>11</v>
      </c>
      <c r="AO322" s="37">
        <f t="shared" si="352"/>
        <v>5.8729311265349705E-3</v>
      </c>
      <c r="AP322" s="35">
        <f t="shared" si="347"/>
        <v>1873</v>
      </c>
      <c r="AQ322" s="163">
        <v>2823</v>
      </c>
      <c r="AR322" s="36">
        <f t="shared" si="364"/>
        <v>0.66347856889833512</v>
      </c>
      <c r="AS322" s="31">
        <f t="shared" si="348"/>
        <v>1862</v>
      </c>
      <c r="AT322" s="31">
        <f t="shared" si="353"/>
        <v>11</v>
      </c>
      <c r="AU322" s="35">
        <f t="shared" si="345"/>
        <v>1873</v>
      </c>
      <c r="AV322" s="35">
        <v>1025</v>
      </c>
      <c r="AW322" s="36">
        <f t="shared" si="341"/>
        <v>0.55048335123523096</v>
      </c>
      <c r="AX322" s="35">
        <v>9</v>
      </c>
      <c r="AY322" s="36">
        <f t="shared" si="354"/>
        <v>0.81818181818181823</v>
      </c>
      <c r="AZ322" s="35">
        <f t="shared" si="294"/>
        <v>1034</v>
      </c>
      <c r="BA322" s="36">
        <f t="shared" si="295"/>
        <v>0.55205552589428719</v>
      </c>
      <c r="BB322" s="35">
        <v>9</v>
      </c>
      <c r="BC322" s="36">
        <f t="shared" si="349"/>
        <v>8.7804878048780496E-3</v>
      </c>
      <c r="BD322" s="218"/>
      <c r="BE322" s="218"/>
      <c r="BF322" s="33">
        <f t="shared" si="350"/>
        <v>9</v>
      </c>
      <c r="BG322" s="36">
        <f t="shared" si="351"/>
        <v>8.7040618955512572E-3</v>
      </c>
      <c r="BH322" s="35">
        <v>6</v>
      </c>
      <c r="BI322" s="36">
        <f t="shared" si="335"/>
        <v>0.66666666666666663</v>
      </c>
      <c r="BJ322" s="218"/>
      <c r="BK322" s="223" t="str">
        <f t="shared" si="362"/>
        <v/>
      </c>
      <c r="BL322" s="33">
        <f t="shared" si="346"/>
        <v>6</v>
      </c>
      <c r="BM322" s="36">
        <f t="shared" si="323"/>
        <v>0.66666666666666663</v>
      </c>
      <c r="BN322" s="35">
        <v>1</v>
      </c>
      <c r="BO322" s="36">
        <f t="shared" si="358"/>
        <v>9.6711798839458415E-4</v>
      </c>
      <c r="BP322" s="35">
        <v>27</v>
      </c>
      <c r="BQ322" s="36">
        <f t="shared" si="359"/>
        <v>2.6112185686653772E-2</v>
      </c>
      <c r="BR322" s="35">
        <f t="shared" si="360"/>
        <v>28</v>
      </c>
      <c r="BS322" s="36">
        <f t="shared" si="361"/>
        <v>2.7079303675048357E-2</v>
      </c>
      <c r="BT322" s="33">
        <v>2</v>
      </c>
      <c r="BU322" s="36">
        <f>BT322/W322</f>
        <v>0.5</v>
      </c>
      <c r="BV322" s="33">
        <v>1</v>
      </c>
      <c r="BW322" s="36">
        <f>BV322/U322</f>
        <v>0.5</v>
      </c>
      <c r="BX322" s="244" t="str">
        <f t="shared" si="366"/>
        <v/>
      </c>
    </row>
    <row r="323" spans="1:76" s="469" customFormat="1" ht="13.5" thickBot="1" x14ac:dyDescent="0.25">
      <c r="A323" s="9" t="s">
        <v>26</v>
      </c>
      <c r="B323" s="9" t="s">
        <v>28</v>
      </c>
      <c r="C323" s="9" t="s">
        <v>502</v>
      </c>
      <c r="D323" s="9" t="s">
        <v>509</v>
      </c>
      <c r="E323" s="9" t="s">
        <v>504</v>
      </c>
      <c r="F323" s="9" t="s">
        <v>519</v>
      </c>
      <c r="G323" s="355" t="s">
        <v>920</v>
      </c>
      <c r="H323" s="649" t="s">
        <v>1112</v>
      </c>
      <c r="I323" s="9" t="s">
        <v>934</v>
      </c>
      <c r="J323" s="9"/>
      <c r="K323" s="615"/>
      <c r="L323" s="755"/>
      <c r="M323" s="616"/>
      <c r="N323" s="615"/>
      <c r="O323" s="615"/>
      <c r="P323" s="615"/>
      <c r="Q323" s="772"/>
      <c r="R323" s="772"/>
      <c r="S323" s="772"/>
      <c r="T323" s="337" t="s">
        <v>386</v>
      </c>
      <c r="U323" s="48">
        <v>1</v>
      </c>
      <c r="V323" s="345"/>
      <c r="W323" s="48">
        <v>4</v>
      </c>
      <c r="X323" s="50">
        <f t="shared" si="355"/>
        <v>4</v>
      </c>
      <c r="Y323" s="51">
        <f t="shared" si="356"/>
        <v>5376</v>
      </c>
      <c r="Z323" s="51">
        <f t="shared" si="363"/>
        <v>2553</v>
      </c>
      <c r="AA323" s="49">
        <v>1</v>
      </c>
      <c r="AB323" s="52">
        <f t="shared" si="365"/>
        <v>0.25</v>
      </c>
      <c r="AC323" s="49">
        <v>1</v>
      </c>
      <c r="AD323" s="52" t="s">
        <v>434</v>
      </c>
      <c r="AE323" s="49">
        <v>1</v>
      </c>
      <c r="AF323" s="52">
        <f>AE323/U323</f>
        <v>1</v>
      </c>
      <c r="AG323" s="49">
        <v>1</v>
      </c>
      <c r="AH323" s="225"/>
      <c r="AI323" s="224"/>
      <c r="AJ323" s="225"/>
      <c r="AK323" s="224"/>
      <c r="AL323" s="225"/>
      <c r="AM323" s="47">
        <v>5349</v>
      </c>
      <c r="AN323" s="51">
        <v>27</v>
      </c>
      <c r="AO323" s="53">
        <f t="shared" si="352"/>
        <v>5.0223214285714289E-3</v>
      </c>
      <c r="AP323" s="51">
        <f t="shared" si="347"/>
        <v>5376</v>
      </c>
      <c r="AQ323" s="51">
        <v>8439</v>
      </c>
      <c r="AR323" s="52">
        <f t="shared" si="364"/>
        <v>0.63704230359047276</v>
      </c>
      <c r="AS323" s="47">
        <f t="shared" si="348"/>
        <v>5349</v>
      </c>
      <c r="AT323" s="47">
        <f t="shared" si="353"/>
        <v>27</v>
      </c>
      <c r="AU323" s="51">
        <f t="shared" si="345"/>
        <v>5376</v>
      </c>
      <c r="AV323" s="51">
        <v>2532</v>
      </c>
      <c r="AW323" s="52">
        <f t="shared" si="341"/>
        <v>0.47335950644980368</v>
      </c>
      <c r="AX323" s="51">
        <v>21</v>
      </c>
      <c r="AY323" s="52">
        <f t="shared" si="354"/>
        <v>0.77777777777777779</v>
      </c>
      <c r="AZ323" s="51">
        <f t="shared" si="294"/>
        <v>2553</v>
      </c>
      <c r="BA323" s="52">
        <f t="shared" si="295"/>
        <v>0.47488839285714285</v>
      </c>
      <c r="BB323" s="51">
        <v>29</v>
      </c>
      <c r="BC323" s="52">
        <f t="shared" si="349"/>
        <v>1.1453396524486572E-2</v>
      </c>
      <c r="BD323" s="340"/>
      <c r="BE323" s="340"/>
      <c r="BF323" s="49">
        <f t="shared" si="350"/>
        <v>29</v>
      </c>
      <c r="BG323" s="52">
        <f t="shared" si="351"/>
        <v>1.1359185272228751E-2</v>
      </c>
      <c r="BH323" s="51">
        <v>23</v>
      </c>
      <c r="BI323" s="52">
        <f t="shared" si="335"/>
        <v>0.7931034482758621</v>
      </c>
      <c r="BJ323" s="340"/>
      <c r="BK323" s="225" t="str">
        <f t="shared" si="362"/>
        <v/>
      </c>
      <c r="BL323" s="49">
        <f t="shared" si="346"/>
        <v>23</v>
      </c>
      <c r="BM323" s="52">
        <f t="shared" si="323"/>
        <v>0.7931034482758621</v>
      </c>
      <c r="BN323" s="51">
        <v>4</v>
      </c>
      <c r="BO323" s="52">
        <f t="shared" si="358"/>
        <v>1.5667841754798276E-3</v>
      </c>
      <c r="BP323" s="51">
        <v>27</v>
      </c>
      <c r="BQ323" s="52">
        <f t="shared" si="359"/>
        <v>1.0575793184488837E-2</v>
      </c>
      <c r="BR323" s="51">
        <f t="shared" si="360"/>
        <v>31</v>
      </c>
      <c r="BS323" s="52">
        <f t="shared" si="361"/>
        <v>1.2142577359968664E-2</v>
      </c>
      <c r="BT323" s="49">
        <v>0</v>
      </c>
      <c r="BU323" s="225"/>
      <c r="BV323" s="225"/>
      <c r="BW323" s="225"/>
      <c r="BX323" s="257" t="str">
        <f t="shared" si="366"/>
        <v/>
      </c>
    </row>
    <row r="324" spans="1:76" x14ac:dyDescent="0.2">
      <c r="A324" s="12" t="s">
        <v>32</v>
      </c>
      <c r="B324" s="12" t="s">
        <v>33</v>
      </c>
      <c r="C324" s="12" t="s">
        <v>34</v>
      </c>
      <c r="D324" s="12" t="s">
        <v>528</v>
      </c>
      <c r="E324" s="12" t="s">
        <v>504</v>
      </c>
      <c r="F324" s="12" t="s">
        <v>505</v>
      </c>
      <c r="G324" s="12" t="s">
        <v>317</v>
      </c>
      <c r="H324" s="12" t="s">
        <v>937</v>
      </c>
      <c r="I324" s="12" t="s">
        <v>937</v>
      </c>
      <c r="J324" s="12"/>
      <c r="K324" s="296"/>
      <c r="L324" s="296"/>
      <c r="M324" s="297"/>
      <c r="N324" s="296"/>
      <c r="O324" s="296"/>
      <c r="P324" s="296"/>
      <c r="Q324" s="272"/>
      <c r="R324" s="272"/>
      <c r="S324" s="272"/>
      <c r="T324" s="13" t="s">
        <v>386</v>
      </c>
      <c r="U324" s="41">
        <v>6</v>
      </c>
      <c r="V324" s="150"/>
      <c r="W324" s="42">
        <v>10</v>
      </c>
      <c r="X324" s="43">
        <f t="shared" si="355"/>
        <v>1.6666666666666667</v>
      </c>
      <c r="Y324" s="44">
        <f t="shared" si="356"/>
        <v>12321</v>
      </c>
      <c r="Z324" s="44">
        <f t="shared" si="363"/>
        <v>5235</v>
      </c>
      <c r="AA324" s="42">
        <v>6</v>
      </c>
      <c r="AB324" s="45">
        <f t="shared" si="365"/>
        <v>0.6</v>
      </c>
      <c r="AC324" s="228"/>
      <c r="AD324" s="228"/>
      <c r="AE324" s="42">
        <v>6</v>
      </c>
      <c r="AF324" s="45">
        <f>AE324/U324</f>
        <v>1</v>
      </c>
      <c r="AG324" s="228"/>
      <c r="AH324" s="228"/>
      <c r="AI324" s="228"/>
      <c r="AJ324" s="228"/>
      <c r="AK324" s="228"/>
      <c r="AL324" s="228"/>
      <c r="AM324" s="40">
        <v>73884</v>
      </c>
      <c r="AN324" s="44">
        <v>42</v>
      </c>
      <c r="AO324" s="63">
        <f t="shared" si="352"/>
        <v>5.6813570327083837E-4</v>
      </c>
      <c r="AP324" s="44">
        <f t="shared" si="347"/>
        <v>73926</v>
      </c>
      <c r="AQ324" s="170">
        <v>109800</v>
      </c>
      <c r="AR324" s="45">
        <f t="shared" si="364"/>
        <v>0.67327868852459016</v>
      </c>
      <c r="AS324" s="40">
        <f t="shared" si="348"/>
        <v>73884</v>
      </c>
      <c r="AT324" s="40">
        <f t="shared" si="353"/>
        <v>42</v>
      </c>
      <c r="AU324" s="44">
        <f t="shared" si="345"/>
        <v>73926</v>
      </c>
      <c r="AV324" s="44">
        <v>31372</v>
      </c>
      <c r="AW324" s="45">
        <f t="shared" si="341"/>
        <v>0.42461155324562827</v>
      </c>
      <c r="AX324" s="44">
        <v>38</v>
      </c>
      <c r="AY324" s="45">
        <f t="shared" si="354"/>
        <v>0.90476190476190477</v>
      </c>
      <c r="AZ324" s="44">
        <f t="shared" si="294"/>
        <v>31410</v>
      </c>
      <c r="BA324" s="45">
        <f t="shared" si="295"/>
        <v>0.42488434380326273</v>
      </c>
      <c r="BB324" s="44">
        <v>506</v>
      </c>
      <c r="BC324" s="45">
        <f t="shared" si="349"/>
        <v>1.6129032258064516E-2</v>
      </c>
      <c r="BD324" s="42">
        <v>9</v>
      </c>
      <c r="BE324" s="45">
        <f t="shared" ref="BE324:BE341" si="367">IF(BD324="","",BD324/AX324)</f>
        <v>0.23684210526315788</v>
      </c>
      <c r="BF324" s="42">
        <f t="shared" si="350"/>
        <v>515</v>
      </c>
      <c r="BG324" s="45">
        <f t="shared" si="351"/>
        <v>1.6396052212671125E-2</v>
      </c>
      <c r="BH324" s="44">
        <v>419</v>
      </c>
      <c r="BI324" s="45">
        <f t="shared" si="335"/>
        <v>0.82806324110671936</v>
      </c>
      <c r="BJ324" s="42">
        <v>8</v>
      </c>
      <c r="BK324" s="45">
        <f t="shared" si="362"/>
        <v>0.88888888888888884</v>
      </c>
      <c r="BL324" s="42">
        <f t="shared" si="346"/>
        <v>427</v>
      </c>
      <c r="BM324" s="45">
        <f t="shared" si="323"/>
        <v>0.82912621359223304</v>
      </c>
      <c r="BN324" s="44">
        <v>630</v>
      </c>
      <c r="BO324" s="45">
        <f t="shared" si="358"/>
        <v>2.0057306590257881E-2</v>
      </c>
      <c r="BP324" s="44">
        <v>2886</v>
      </c>
      <c r="BQ324" s="45">
        <f t="shared" si="359"/>
        <v>9.1881566380133714E-2</v>
      </c>
      <c r="BR324" s="44">
        <f t="shared" si="360"/>
        <v>3516</v>
      </c>
      <c r="BS324" s="45">
        <f t="shared" si="361"/>
        <v>0.1119388729703916</v>
      </c>
      <c r="BT324" s="42">
        <v>2</v>
      </c>
      <c r="BU324" s="45">
        <f>BT324/W324</f>
        <v>0.2</v>
      </c>
      <c r="BV324" s="42">
        <v>2</v>
      </c>
      <c r="BW324" s="45">
        <f>BV324/U324</f>
        <v>0.33333333333333331</v>
      </c>
      <c r="BX324" s="259" t="str">
        <f t="shared" si="366"/>
        <v/>
      </c>
    </row>
    <row r="325" spans="1:76" x14ac:dyDescent="0.2">
      <c r="A325" s="10" t="s">
        <v>32</v>
      </c>
      <c r="B325" s="10" t="s">
        <v>33</v>
      </c>
      <c r="C325" s="10" t="s">
        <v>35</v>
      </c>
      <c r="D325" s="10" t="s">
        <v>528</v>
      </c>
      <c r="E325" s="10" t="s">
        <v>504</v>
      </c>
      <c r="F325" s="10" t="s">
        <v>505</v>
      </c>
      <c r="G325" s="10" t="s">
        <v>317</v>
      </c>
      <c r="H325" s="10" t="s">
        <v>937</v>
      </c>
      <c r="I325" s="10" t="s">
        <v>937</v>
      </c>
      <c r="J325" s="10"/>
      <c r="K325" s="614"/>
      <c r="L325" s="614"/>
      <c r="M325" s="289"/>
      <c r="N325" s="614"/>
      <c r="O325" s="614"/>
      <c r="P325" s="614"/>
      <c r="Q325" s="612"/>
      <c r="R325" s="612"/>
      <c r="S325" s="612"/>
      <c r="T325" s="11" t="s">
        <v>386</v>
      </c>
      <c r="U325" s="32">
        <v>3</v>
      </c>
      <c r="V325" s="76"/>
      <c r="W325" s="33">
        <v>7</v>
      </c>
      <c r="X325" s="34">
        <f t="shared" si="355"/>
        <v>2.3333333333333335</v>
      </c>
      <c r="Y325" s="35">
        <f t="shared" si="356"/>
        <v>10906</v>
      </c>
      <c r="Z325" s="35">
        <f t="shared" si="363"/>
        <v>5172</v>
      </c>
      <c r="AA325" s="33">
        <v>1</v>
      </c>
      <c r="AB325" s="36">
        <f t="shared" si="365"/>
        <v>0.14285714285714285</v>
      </c>
      <c r="AC325" s="222"/>
      <c r="AD325" s="222"/>
      <c r="AE325" s="33">
        <v>1</v>
      </c>
      <c r="AF325" s="36">
        <f>AE325/U325</f>
        <v>0.33333333333333331</v>
      </c>
      <c r="AG325" s="222"/>
      <c r="AH325" s="222"/>
      <c r="AI325" s="222"/>
      <c r="AJ325" s="222"/>
      <c r="AK325" s="222"/>
      <c r="AL325" s="222"/>
      <c r="AM325" s="31">
        <v>32413</v>
      </c>
      <c r="AN325" s="35">
        <v>305</v>
      </c>
      <c r="AO325" s="37">
        <f t="shared" si="352"/>
        <v>9.322085702060029E-3</v>
      </c>
      <c r="AP325" s="35">
        <f t="shared" si="347"/>
        <v>32718</v>
      </c>
      <c r="AQ325" s="169">
        <v>49000</v>
      </c>
      <c r="AR325" s="36">
        <f t="shared" si="364"/>
        <v>0.6677142857142857</v>
      </c>
      <c r="AS325" s="31">
        <f t="shared" si="348"/>
        <v>32413</v>
      </c>
      <c r="AT325" s="31">
        <f t="shared" si="353"/>
        <v>305</v>
      </c>
      <c r="AU325" s="35">
        <f t="shared" si="345"/>
        <v>32718</v>
      </c>
      <c r="AV325" s="35">
        <v>15265</v>
      </c>
      <c r="AW325" s="36">
        <f t="shared" si="341"/>
        <v>0.47095301268009748</v>
      </c>
      <c r="AX325" s="35">
        <v>251</v>
      </c>
      <c r="AY325" s="36">
        <f t="shared" si="354"/>
        <v>0.82295081967213113</v>
      </c>
      <c r="AZ325" s="35">
        <f t="shared" si="294"/>
        <v>15516</v>
      </c>
      <c r="BA325" s="36">
        <f t="shared" si="295"/>
        <v>0.47423436640381439</v>
      </c>
      <c r="BB325" s="35">
        <v>177</v>
      </c>
      <c r="BC325" s="36">
        <f t="shared" si="349"/>
        <v>1.1595152309204061E-2</v>
      </c>
      <c r="BD325" s="33">
        <v>48</v>
      </c>
      <c r="BE325" s="36">
        <f t="shared" si="367"/>
        <v>0.19123505976095617</v>
      </c>
      <c r="BF325" s="33">
        <f t="shared" si="350"/>
        <v>225</v>
      </c>
      <c r="BG325" s="36">
        <f t="shared" si="351"/>
        <v>1.4501160092807424E-2</v>
      </c>
      <c r="BH325" s="35">
        <v>166</v>
      </c>
      <c r="BI325" s="36">
        <f t="shared" si="335"/>
        <v>0.93785310734463279</v>
      </c>
      <c r="BJ325" s="33">
        <v>39</v>
      </c>
      <c r="BK325" s="36">
        <f t="shared" si="362"/>
        <v>0.8125</v>
      </c>
      <c r="BL325" s="33">
        <f t="shared" si="346"/>
        <v>205</v>
      </c>
      <c r="BM325" s="36">
        <f t="shared" si="323"/>
        <v>0.91111111111111109</v>
      </c>
      <c r="BN325" s="35">
        <v>66</v>
      </c>
      <c r="BO325" s="36">
        <f t="shared" si="358"/>
        <v>4.2536736272235113E-3</v>
      </c>
      <c r="BP325" s="35">
        <v>2707</v>
      </c>
      <c r="BQ325" s="36">
        <f t="shared" si="359"/>
        <v>0.17446506831657643</v>
      </c>
      <c r="BR325" s="35">
        <f t="shared" si="360"/>
        <v>2773</v>
      </c>
      <c r="BS325" s="36">
        <f t="shared" si="361"/>
        <v>0.17871874194379994</v>
      </c>
      <c r="BT325" s="33">
        <v>0</v>
      </c>
      <c r="BU325" s="223"/>
      <c r="BV325" s="222"/>
      <c r="BW325" s="223"/>
      <c r="BX325" s="244" t="str">
        <f t="shared" si="366"/>
        <v/>
      </c>
    </row>
    <row r="326" spans="1:76" x14ac:dyDescent="0.2">
      <c r="A326" s="10" t="s">
        <v>32</v>
      </c>
      <c r="B326" s="10" t="s">
        <v>33</v>
      </c>
      <c r="C326" s="10" t="s">
        <v>36</v>
      </c>
      <c r="D326" s="10" t="s">
        <v>528</v>
      </c>
      <c r="E326" s="10" t="s">
        <v>504</v>
      </c>
      <c r="F326" s="10" t="s">
        <v>505</v>
      </c>
      <c r="G326" s="10" t="s">
        <v>317</v>
      </c>
      <c r="H326" s="10" t="s">
        <v>937</v>
      </c>
      <c r="I326" s="10" t="s">
        <v>937</v>
      </c>
      <c r="J326" s="10"/>
      <c r="K326" s="288"/>
      <c r="L326" s="614"/>
      <c r="M326" s="289"/>
      <c r="N326" s="288"/>
      <c r="O326" s="288"/>
      <c r="P326" s="288"/>
      <c r="Q326" s="268"/>
      <c r="R326" s="268"/>
      <c r="S326" s="268"/>
      <c r="T326" s="65" t="s">
        <v>510</v>
      </c>
      <c r="U326" s="32">
        <v>1</v>
      </c>
      <c r="V326" s="32">
        <v>1</v>
      </c>
      <c r="W326" s="32">
        <v>1</v>
      </c>
      <c r="X326" s="34">
        <f t="shared" si="355"/>
        <v>1</v>
      </c>
      <c r="Y326" s="35">
        <f t="shared" si="356"/>
        <v>15577</v>
      </c>
      <c r="Z326" s="222"/>
      <c r="AA326" s="32">
        <v>1</v>
      </c>
      <c r="AB326" s="36">
        <f t="shared" si="365"/>
        <v>1</v>
      </c>
      <c r="AC326" s="222"/>
      <c r="AD326" s="222"/>
      <c r="AE326" s="32">
        <v>1</v>
      </c>
      <c r="AF326" s="36">
        <f>AE326/U326</f>
        <v>1</v>
      </c>
      <c r="AG326" s="222"/>
      <c r="AH326" s="222"/>
      <c r="AI326" s="222"/>
      <c r="AJ326" s="222"/>
      <c r="AK326" s="222"/>
      <c r="AL326" s="222"/>
      <c r="AM326" s="31">
        <v>15510</v>
      </c>
      <c r="AN326" s="35">
        <v>67</v>
      </c>
      <c r="AO326" s="37">
        <f t="shared" si="352"/>
        <v>4.301213327341593E-3</v>
      </c>
      <c r="AP326" s="35">
        <f t="shared" si="347"/>
        <v>15577</v>
      </c>
      <c r="AQ326" s="169">
        <v>19400</v>
      </c>
      <c r="AR326" s="36">
        <f t="shared" si="364"/>
        <v>0.80293814432989685</v>
      </c>
      <c r="AS326" s="210" t="str">
        <f t="shared" si="348"/>
        <v/>
      </c>
      <c r="AT326" s="210" t="str">
        <f t="shared" si="353"/>
        <v/>
      </c>
      <c r="AU326" s="230" t="str">
        <f t="shared" si="345"/>
        <v/>
      </c>
      <c r="AV326" s="230"/>
      <c r="AW326" s="223" t="str">
        <f t="shared" si="341"/>
        <v/>
      </c>
      <c r="AX326" s="230"/>
      <c r="AY326" s="223" t="str">
        <f t="shared" si="354"/>
        <v/>
      </c>
      <c r="AZ326" s="230" t="str">
        <f t="shared" si="294"/>
        <v/>
      </c>
      <c r="BA326" s="223" t="str">
        <f t="shared" si="295"/>
        <v/>
      </c>
      <c r="BB326" s="230"/>
      <c r="BC326" s="223" t="str">
        <f t="shared" si="349"/>
        <v/>
      </c>
      <c r="BD326" s="222"/>
      <c r="BE326" s="223" t="str">
        <f t="shared" si="367"/>
        <v/>
      </c>
      <c r="BF326" s="222" t="str">
        <f t="shared" si="350"/>
        <v/>
      </c>
      <c r="BG326" s="223" t="str">
        <f t="shared" si="351"/>
        <v/>
      </c>
      <c r="BH326" s="230"/>
      <c r="BI326" s="223" t="str">
        <f t="shared" si="335"/>
        <v/>
      </c>
      <c r="BJ326" s="222"/>
      <c r="BK326" s="223" t="str">
        <f t="shared" si="362"/>
        <v/>
      </c>
      <c r="BL326" s="222" t="str">
        <f t="shared" si="346"/>
        <v/>
      </c>
      <c r="BM326" s="223" t="str">
        <f t="shared" si="323"/>
        <v/>
      </c>
      <c r="BN326" s="230"/>
      <c r="BO326" s="223" t="str">
        <f t="shared" si="358"/>
        <v/>
      </c>
      <c r="BP326" s="230"/>
      <c r="BQ326" s="223" t="str">
        <f t="shared" si="359"/>
        <v/>
      </c>
      <c r="BR326" s="230" t="str">
        <f t="shared" si="360"/>
        <v/>
      </c>
      <c r="BS326" s="223" t="str">
        <f t="shared" si="361"/>
        <v/>
      </c>
      <c r="BT326" s="33">
        <v>0</v>
      </c>
      <c r="BU326" s="223"/>
      <c r="BV326" s="222"/>
      <c r="BW326" s="223"/>
      <c r="BX326" s="244" t="str">
        <f t="shared" si="366"/>
        <v/>
      </c>
    </row>
    <row r="327" spans="1:76" s="469" customFormat="1" ht="13.5" thickBot="1" x14ac:dyDescent="0.25">
      <c r="A327" s="9" t="s">
        <v>32</v>
      </c>
      <c r="B327" s="9" t="s">
        <v>33</v>
      </c>
      <c r="C327" s="9" t="s">
        <v>37</v>
      </c>
      <c r="D327" s="9" t="s">
        <v>528</v>
      </c>
      <c r="E327" s="9" t="s">
        <v>504</v>
      </c>
      <c r="F327" s="9" t="s">
        <v>505</v>
      </c>
      <c r="G327" s="9" t="s">
        <v>317</v>
      </c>
      <c r="H327" s="9" t="s">
        <v>937</v>
      </c>
      <c r="I327" s="9" t="s">
        <v>937</v>
      </c>
      <c r="J327" s="9"/>
      <c r="K327" s="615" t="s">
        <v>449</v>
      </c>
      <c r="L327" s="615" t="s">
        <v>834</v>
      </c>
      <c r="M327" s="616" t="s">
        <v>835</v>
      </c>
      <c r="N327" s="615" t="s">
        <v>437</v>
      </c>
      <c r="O327" s="615" t="s">
        <v>438</v>
      </c>
      <c r="P327" s="615" t="s">
        <v>438</v>
      </c>
      <c r="Q327" s="613">
        <v>147442</v>
      </c>
      <c r="R327" s="613">
        <v>1626</v>
      </c>
      <c r="S327" s="613">
        <v>206</v>
      </c>
      <c r="T327" s="342" t="s">
        <v>386</v>
      </c>
      <c r="U327" s="48">
        <v>2</v>
      </c>
      <c r="V327" s="345"/>
      <c r="W327" s="49">
        <v>3</v>
      </c>
      <c r="X327" s="50">
        <f t="shared" si="355"/>
        <v>1.5</v>
      </c>
      <c r="Y327" s="51">
        <f t="shared" si="356"/>
        <v>12517.5</v>
      </c>
      <c r="Z327" s="51">
        <f t="shared" ref="Z327:Z349" si="368">IF(U327=V327,"",IF(AZ327="","",AZ327/(U327-V327)))</f>
        <v>6230.5</v>
      </c>
      <c r="AA327" s="48">
        <v>2</v>
      </c>
      <c r="AB327" s="52">
        <f t="shared" si="365"/>
        <v>0.66666666666666663</v>
      </c>
      <c r="AC327" s="224"/>
      <c r="AD327" s="224"/>
      <c r="AE327" s="48">
        <v>2</v>
      </c>
      <c r="AF327" s="52">
        <f>AE327/U327</f>
        <v>1</v>
      </c>
      <c r="AG327" s="224"/>
      <c r="AH327" s="224"/>
      <c r="AI327" s="224"/>
      <c r="AJ327" s="224"/>
      <c r="AK327" s="224"/>
      <c r="AL327" s="224"/>
      <c r="AM327" s="47">
        <v>25017</v>
      </c>
      <c r="AN327" s="51">
        <v>18</v>
      </c>
      <c r="AO327" s="53">
        <f t="shared" si="352"/>
        <v>7.1899340922708204E-4</v>
      </c>
      <c r="AP327" s="51">
        <f t="shared" si="347"/>
        <v>25035</v>
      </c>
      <c r="AQ327" s="351">
        <v>35000</v>
      </c>
      <c r="AR327" s="52">
        <f t="shared" si="364"/>
        <v>0.7152857142857143</v>
      </c>
      <c r="AS327" s="47">
        <f t="shared" si="348"/>
        <v>25017</v>
      </c>
      <c r="AT327" s="47">
        <f t="shared" si="353"/>
        <v>18</v>
      </c>
      <c r="AU327" s="51">
        <f t="shared" si="345"/>
        <v>25035</v>
      </c>
      <c r="AV327" s="51">
        <v>12444</v>
      </c>
      <c r="AW327" s="52">
        <f t="shared" si="341"/>
        <v>0.49742175320781867</v>
      </c>
      <c r="AX327" s="51">
        <v>17</v>
      </c>
      <c r="AY327" s="52">
        <f t="shared" si="354"/>
        <v>0.94444444444444442</v>
      </c>
      <c r="AZ327" s="51">
        <f t="shared" si="294"/>
        <v>12461</v>
      </c>
      <c r="BA327" s="52">
        <f t="shared" si="295"/>
        <v>0.49774315957659276</v>
      </c>
      <c r="BB327" s="51">
        <v>63</v>
      </c>
      <c r="BC327" s="52">
        <f t="shared" si="349"/>
        <v>5.0626808100289293E-3</v>
      </c>
      <c r="BD327" s="49">
        <v>0</v>
      </c>
      <c r="BE327" s="52">
        <f t="shared" si="367"/>
        <v>0</v>
      </c>
      <c r="BF327" s="49">
        <f t="shared" si="350"/>
        <v>63</v>
      </c>
      <c r="BG327" s="52">
        <f t="shared" si="351"/>
        <v>5.0557740149265711E-3</v>
      </c>
      <c r="BH327" s="51">
        <v>60</v>
      </c>
      <c r="BI327" s="52">
        <f t="shared" si="335"/>
        <v>0.95238095238095233</v>
      </c>
      <c r="BJ327" s="340"/>
      <c r="BK327" s="225" t="str">
        <f t="shared" si="362"/>
        <v/>
      </c>
      <c r="BL327" s="49">
        <f t="shared" si="346"/>
        <v>60</v>
      </c>
      <c r="BM327" s="52">
        <f t="shared" si="323"/>
        <v>0.95238095238095233</v>
      </c>
      <c r="BN327" s="51">
        <v>504</v>
      </c>
      <c r="BO327" s="52">
        <f t="shared" si="358"/>
        <v>4.0446192119412569E-2</v>
      </c>
      <c r="BP327" s="51">
        <v>1360</v>
      </c>
      <c r="BQ327" s="52">
        <f t="shared" si="359"/>
        <v>0.10914051841746249</v>
      </c>
      <c r="BR327" s="51">
        <f t="shared" si="360"/>
        <v>1864</v>
      </c>
      <c r="BS327" s="52">
        <f t="shared" si="361"/>
        <v>0.14958671053687506</v>
      </c>
      <c r="BT327" s="49">
        <v>0</v>
      </c>
      <c r="BU327" s="225"/>
      <c r="BV327" s="224"/>
      <c r="BW327" s="225"/>
      <c r="BX327" s="257" t="str">
        <f t="shared" si="366"/>
        <v/>
      </c>
    </row>
    <row r="328" spans="1:76" x14ac:dyDescent="0.2">
      <c r="A328" s="12" t="s">
        <v>38</v>
      </c>
      <c r="B328" s="12" t="s">
        <v>39</v>
      </c>
      <c r="C328" s="12" t="s">
        <v>40</v>
      </c>
      <c r="D328" s="12" t="s">
        <v>507</v>
      </c>
      <c r="E328" s="12" t="s">
        <v>504</v>
      </c>
      <c r="F328" s="12" t="s">
        <v>519</v>
      </c>
      <c r="G328" s="12" t="s">
        <v>321</v>
      </c>
      <c r="H328" s="12" t="s">
        <v>1112</v>
      </c>
      <c r="I328" s="12" t="s">
        <v>934</v>
      </c>
      <c r="J328" s="12"/>
      <c r="K328" s="296"/>
      <c r="L328" s="296"/>
      <c r="M328" s="297"/>
      <c r="N328" s="296"/>
      <c r="O328" s="296"/>
      <c r="P328" s="296"/>
      <c r="Q328" s="272"/>
      <c r="R328" s="272"/>
      <c r="S328" s="272"/>
      <c r="T328" s="75" t="s">
        <v>510</v>
      </c>
      <c r="U328" s="41">
        <v>1</v>
      </c>
      <c r="V328" s="42">
        <v>1</v>
      </c>
      <c r="W328" s="42">
        <v>1</v>
      </c>
      <c r="X328" s="43">
        <f t="shared" si="355"/>
        <v>1</v>
      </c>
      <c r="Y328" s="44">
        <f t="shared" si="356"/>
        <v>55</v>
      </c>
      <c r="Z328" s="231" t="str">
        <f t="shared" si="368"/>
        <v/>
      </c>
      <c r="AA328" s="228"/>
      <c r="AB328" s="229"/>
      <c r="AC328" s="228"/>
      <c r="AD328" s="229"/>
      <c r="AE328" s="228"/>
      <c r="AF328" s="229"/>
      <c r="AG328" s="228"/>
      <c r="AH328" s="229"/>
      <c r="AI328" s="42">
        <v>1</v>
      </c>
      <c r="AJ328" s="45">
        <f>AI328/W328</f>
        <v>1</v>
      </c>
      <c r="AK328" s="42">
        <v>1</v>
      </c>
      <c r="AL328" s="45">
        <f>AK328/U328</f>
        <v>1</v>
      </c>
      <c r="AM328" s="40">
        <v>41</v>
      </c>
      <c r="AN328" s="44">
        <v>14</v>
      </c>
      <c r="AO328" s="63">
        <f t="shared" si="352"/>
        <v>0.25454545454545452</v>
      </c>
      <c r="AP328" s="44">
        <f t="shared" si="347"/>
        <v>55</v>
      </c>
      <c r="AQ328" s="231"/>
      <c r="AR328" s="229"/>
      <c r="AS328" s="213" t="str">
        <f t="shared" si="348"/>
        <v/>
      </c>
      <c r="AT328" s="213" t="str">
        <f t="shared" si="353"/>
        <v/>
      </c>
      <c r="AU328" s="231" t="str">
        <f t="shared" si="345"/>
        <v/>
      </c>
      <c r="AV328" s="231"/>
      <c r="AW328" s="229" t="str">
        <f t="shared" si="341"/>
        <v/>
      </c>
      <c r="AX328" s="231"/>
      <c r="AY328" s="229" t="str">
        <f t="shared" si="354"/>
        <v/>
      </c>
      <c r="AZ328" s="231" t="str">
        <f t="shared" ref="AZ328:AZ391" si="369">IF(AV328&gt;0,AV328+AX328,"")</f>
        <v/>
      </c>
      <c r="BA328" s="229" t="str">
        <f t="shared" ref="BA328:BA391" si="370">IF(AZ328="","",AZ328/AU328)</f>
        <v/>
      </c>
      <c r="BB328" s="231"/>
      <c r="BC328" s="229" t="str">
        <f t="shared" si="349"/>
        <v/>
      </c>
      <c r="BD328" s="228"/>
      <c r="BE328" s="229" t="str">
        <f t="shared" si="367"/>
        <v/>
      </c>
      <c r="BF328" s="228" t="str">
        <f t="shared" si="350"/>
        <v/>
      </c>
      <c r="BG328" s="229" t="str">
        <f t="shared" si="351"/>
        <v/>
      </c>
      <c r="BH328" s="231"/>
      <c r="BI328" s="229" t="str">
        <f t="shared" si="335"/>
        <v/>
      </c>
      <c r="BJ328" s="228"/>
      <c r="BK328" s="229" t="str">
        <f t="shared" si="362"/>
        <v/>
      </c>
      <c r="BL328" s="228" t="str">
        <f t="shared" si="346"/>
        <v/>
      </c>
      <c r="BM328" s="229" t="str">
        <f t="shared" si="323"/>
        <v/>
      </c>
      <c r="BN328" s="231"/>
      <c r="BO328" s="229" t="str">
        <f t="shared" si="358"/>
        <v/>
      </c>
      <c r="BP328" s="231"/>
      <c r="BQ328" s="229" t="str">
        <f t="shared" si="359"/>
        <v/>
      </c>
      <c r="BR328" s="231" t="str">
        <f t="shared" si="360"/>
        <v/>
      </c>
      <c r="BS328" s="229" t="str">
        <f t="shared" si="361"/>
        <v/>
      </c>
      <c r="BT328" s="42">
        <v>1</v>
      </c>
      <c r="BU328" s="45">
        <f>BT328/W328</f>
        <v>1</v>
      </c>
      <c r="BV328" s="42">
        <v>1</v>
      </c>
      <c r="BW328" s="45">
        <f>BV328/U328</f>
        <v>1</v>
      </c>
      <c r="BX328" s="259" t="str">
        <f t="shared" si="366"/>
        <v/>
      </c>
    </row>
    <row r="329" spans="1:76" x14ac:dyDescent="0.2">
      <c r="A329" s="10" t="s">
        <v>38</v>
      </c>
      <c r="B329" s="10" t="s">
        <v>39</v>
      </c>
      <c r="C329" s="10" t="s">
        <v>41</v>
      </c>
      <c r="D329" s="10" t="s">
        <v>507</v>
      </c>
      <c r="E329" s="10" t="s">
        <v>504</v>
      </c>
      <c r="F329" s="10" t="s">
        <v>519</v>
      </c>
      <c r="G329" s="12" t="s">
        <v>321</v>
      </c>
      <c r="H329" s="12" t="s">
        <v>1112</v>
      </c>
      <c r="I329" s="10" t="s">
        <v>934</v>
      </c>
      <c r="J329" s="10"/>
      <c r="K329" s="614"/>
      <c r="L329" s="614"/>
      <c r="M329" s="289"/>
      <c r="N329" s="614"/>
      <c r="O329" s="614"/>
      <c r="P329" s="614"/>
      <c r="Q329" s="612"/>
      <c r="R329" s="612"/>
      <c r="S329" s="612"/>
      <c r="T329" s="30" t="s">
        <v>386</v>
      </c>
      <c r="U329" s="32">
        <v>3</v>
      </c>
      <c r="V329" s="76"/>
      <c r="W329" s="33">
        <v>6</v>
      </c>
      <c r="X329" s="34">
        <f t="shared" si="355"/>
        <v>2</v>
      </c>
      <c r="Y329" s="35">
        <f t="shared" si="356"/>
        <v>87</v>
      </c>
      <c r="Z329" s="35">
        <f t="shared" si="368"/>
        <v>69</v>
      </c>
      <c r="AA329" s="222"/>
      <c r="AB329" s="223"/>
      <c r="AC329" s="222"/>
      <c r="AD329" s="223"/>
      <c r="AE329" s="222"/>
      <c r="AF329" s="223"/>
      <c r="AG329" s="222"/>
      <c r="AH329" s="223"/>
      <c r="AI329" s="33">
        <v>2</v>
      </c>
      <c r="AJ329" s="36">
        <f>AI329/W329</f>
        <v>0.33333333333333331</v>
      </c>
      <c r="AK329" s="33">
        <v>1</v>
      </c>
      <c r="AL329" s="36">
        <f>AK329/U329</f>
        <v>0.33333333333333331</v>
      </c>
      <c r="AM329" s="31">
        <v>228</v>
      </c>
      <c r="AN329" s="35">
        <v>33</v>
      </c>
      <c r="AO329" s="37">
        <f t="shared" si="352"/>
        <v>0.12643678160919541</v>
      </c>
      <c r="AP329" s="35">
        <f t="shared" si="347"/>
        <v>261</v>
      </c>
      <c r="AQ329" s="35"/>
      <c r="AR329" s="222"/>
      <c r="AS329" s="31">
        <f t="shared" si="348"/>
        <v>228</v>
      </c>
      <c r="AT329" s="31">
        <f t="shared" si="353"/>
        <v>33</v>
      </c>
      <c r="AU329" s="35">
        <f t="shared" si="345"/>
        <v>261</v>
      </c>
      <c r="AV329" s="35">
        <v>183</v>
      </c>
      <c r="AW329" s="36">
        <f t="shared" si="341"/>
        <v>0.80263157894736847</v>
      </c>
      <c r="AX329" s="35">
        <v>24</v>
      </c>
      <c r="AY329" s="36">
        <f t="shared" si="354"/>
        <v>0.72727272727272729</v>
      </c>
      <c r="AZ329" s="35">
        <f t="shared" si="369"/>
        <v>207</v>
      </c>
      <c r="BA329" s="36">
        <f t="shared" si="370"/>
        <v>0.7931034482758621</v>
      </c>
      <c r="BB329" s="35">
        <v>19</v>
      </c>
      <c r="BC329" s="36">
        <f t="shared" si="349"/>
        <v>0.10382513661202186</v>
      </c>
      <c r="BD329" s="222"/>
      <c r="BE329" s="223" t="str">
        <f t="shared" si="367"/>
        <v/>
      </c>
      <c r="BF329" s="33">
        <f t="shared" si="350"/>
        <v>19</v>
      </c>
      <c r="BG329" s="36">
        <f t="shared" si="351"/>
        <v>9.1787439613526575E-2</v>
      </c>
      <c r="BH329" s="218"/>
      <c r="BI329" s="218"/>
      <c r="BJ329" s="222"/>
      <c r="BK329" s="223" t="str">
        <f t="shared" si="362"/>
        <v/>
      </c>
      <c r="BL329" s="222" t="str">
        <f t="shared" si="346"/>
        <v/>
      </c>
      <c r="BM329" s="218"/>
      <c r="BN329" s="35">
        <v>2</v>
      </c>
      <c r="BO329" s="36">
        <f t="shared" si="358"/>
        <v>9.6618357487922701E-3</v>
      </c>
      <c r="BP329" s="35">
        <v>0</v>
      </c>
      <c r="BQ329" s="36">
        <f t="shared" si="359"/>
        <v>0</v>
      </c>
      <c r="BR329" s="35">
        <f t="shared" si="360"/>
        <v>2</v>
      </c>
      <c r="BS329" s="36">
        <f t="shared" si="361"/>
        <v>9.6618357487922701E-3</v>
      </c>
      <c r="BT329" s="33">
        <v>1</v>
      </c>
      <c r="BU329" s="36">
        <f>BT329/W329</f>
        <v>0.16666666666666666</v>
      </c>
      <c r="BV329" s="600">
        <v>0</v>
      </c>
      <c r="BW329" s="223"/>
      <c r="BX329" s="244" t="str">
        <f t="shared" si="366"/>
        <v/>
      </c>
    </row>
    <row r="330" spans="1:76" x14ac:dyDescent="0.2">
      <c r="A330" s="10" t="s">
        <v>38</v>
      </c>
      <c r="B330" s="10" t="s">
        <v>42</v>
      </c>
      <c r="C330" s="10" t="s">
        <v>502</v>
      </c>
      <c r="D330" s="10" t="s">
        <v>507</v>
      </c>
      <c r="E330" s="10" t="s">
        <v>504</v>
      </c>
      <c r="F330" s="10" t="s">
        <v>519</v>
      </c>
      <c r="G330" s="12" t="s">
        <v>321</v>
      </c>
      <c r="H330" s="12" t="s">
        <v>1112</v>
      </c>
      <c r="I330" s="10" t="s">
        <v>934</v>
      </c>
      <c r="J330" s="10"/>
      <c r="K330" s="614"/>
      <c r="L330" s="614"/>
      <c r="M330" s="289"/>
      <c r="N330" s="614"/>
      <c r="O330" s="614"/>
      <c r="P330" s="614"/>
      <c r="Q330" s="612"/>
      <c r="R330" s="612"/>
      <c r="S330" s="612"/>
      <c r="T330" s="65" t="s">
        <v>386</v>
      </c>
      <c r="U330" s="32">
        <v>4</v>
      </c>
      <c r="V330" s="76"/>
      <c r="W330" s="33">
        <v>5</v>
      </c>
      <c r="X330" s="34">
        <f t="shared" si="355"/>
        <v>1.25</v>
      </c>
      <c r="Y330" s="35">
        <f t="shared" si="356"/>
        <v>470</v>
      </c>
      <c r="Z330" s="35">
        <f t="shared" si="368"/>
        <v>246</v>
      </c>
      <c r="AA330" s="222"/>
      <c r="AB330" s="223"/>
      <c r="AC330" s="222"/>
      <c r="AD330" s="223"/>
      <c r="AE330" s="222"/>
      <c r="AF330" s="223"/>
      <c r="AG330" s="222"/>
      <c r="AH330" s="223"/>
      <c r="AI330" s="33">
        <v>4</v>
      </c>
      <c r="AJ330" s="36">
        <f>AI330/W330</f>
        <v>0.8</v>
      </c>
      <c r="AK330" s="33">
        <v>3</v>
      </c>
      <c r="AL330" s="36">
        <f>AK330/U330</f>
        <v>0.75</v>
      </c>
      <c r="AM330" s="31">
        <v>1871</v>
      </c>
      <c r="AN330" s="35">
        <v>9</v>
      </c>
      <c r="AO330" s="37">
        <f t="shared" si="352"/>
        <v>4.7872340425531915E-3</v>
      </c>
      <c r="AP330" s="35">
        <f t="shared" si="347"/>
        <v>1880</v>
      </c>
      <c r="AQ330" s="81">
        <v>2625</v>
      </c>
      <c r="AR330" s="36">
        <f t="shared" ref="AR330:AR341" si="371">AP330/AQ330</f>
        <v>0.71619047619047616</v>
      </c>
      <c r="AS330" s="31">
        <f t="shared" si="348"/>
        <v>1871</v>
      </c>
      <c r="AT330" s="31">
        <f t="shared" si="353"/>
        <v>9</v>
      </c>
      <c r="AU330" s="35">
        <f t="shared" si="345"/>
        <v>1880</v>
      </c>
      <c r="AV330" s="35">
        <v>977</v>
      </c>
      <c r="AW330" s="36">
        <f t="shared" si="341"/>
        <v>0.52218065205772313</v>
      </c>
      <c r="AX330" s="35">
        <v>7</v>
      </c>
      <c r="AY330" s="36">
        <f t="shared" si="354"/>
        <v>0.77777777777777779</v>
      </c>
      <c r="AZ330" s="35">
        <f t="shared" si="369"/>
        <v>984</v>
      </c>
      <c r="BA330" s="36">
        <f t="shared" si="370"/>
        <v>0.52340425531914891</v>
      </c>
      <c r="BB330" s="35">
        <v>24</v>
      </c>
      <c r="BC330" s="36">
        <f t="shared" si="349"/>
        <v>2.4564994882292732E-2</v>
      </c>
      <c r="BD330" s="222"/>
      <c r="BE330" s="223" t="str">
        <f t="shared" si="367"/>
        <v/>
      </c>
      <c r="BF330" s="33">
        <f t="shared" si="350"/>
        <v>24</v>
      </c>
      <c r="BG330" s="36">
        <f t="shared" si="351"/>
        <v>2.4390243902439025E-2</v>
      </c>
      <c r="BH330" s="218"/>
      <c r="BI330" s="218"/>
      <c r="BJ330" s="222"/>
      <c r="BK330" s="223" t="str">
        <f t="shared" si="362"/>
        <v/>
      </c>
      <c r="BL330" s="222" t="str">
        <f t="shared" si="346"/>
        <v/>
      </c>
      <c r="BM330" s="218"/>
      <c r="BN330" s="35">
        <v>0</v>
      </c>
      <c r="BO330" s="36">
        <f t="shared" si="358"/>
        <v>0</v>
      </c>
      <c r="BP330" s="35">
        <v>23</v>
      </c>
      <c r="BQ330" s="36">
        <f t="shared" si="359"/>
        <v>2.3373983739837397E-2</v>
      </c>
      <c r="BR330" s="35">
        <f t="shared" si="360"/>
        <v>23</v>
      </c>
      <c r="BS330" s="36">
        <f t="shared" si="361"/>
        <v>2.3373983739837397E-2</v>
      </c>
      <c r="BT330" s="33">
        <v>2</v>
      </c>
      <c r="BU330" s="36">
        <f>BT330/W330</f>
        <v>0.4</v>
      </c>
      <c r="BV330" s="33">
        <v>2</v>
      </c>
      <c r="BW330" s="36">
        <f>BV330/U330</f>
        <v>0.5</v>
      </c>
      <c r="BX330" s="244" t="str">
        <f t="shared" si="366"/>
        <v/>
      </c>
    </row>
    <row r="331" spans="1:76" x14ac:dyDescent="0.2">
      <c r="A331" s="10" t="s">
        <v>38</v>
      </c>
      <c r="B331" s="10" t="s">
        <v>43</v>
      </c>
      <c r="C331" s="10" t="s">
        <v>836</v>
      </c>
      <c r="D331" s="77" t="s">
        <v>515</v>
      </c>
      <c r="E331" s="10" t="s">
        <v>504</v>
      </c>
      <c r="F331" s="10" t="s">
        <v>519</v>
      </c>
      <c r="G331" s="12" t="s">
        <v>321</v>
      </c>
      <c r="H331" s="12" t="s">
        <v>1112</v>
      </c>
      <c r="I331" s="10" t="s">
        <v>934</v>
      </c>
      <c r="J331" s="10"/>
      <c r="K331" s="614"/>
      <c r="L331" s="614"/>
      <c r="M331" s="289"/>
      <c r="N331" s="614"/>
      <c r="O331" s="747"/>
      <c r="P331" s="614"/>
      <c r="Q331" s="612"/>
      <c r="R331" s="612"/>
      <c r="S331" s="612"/>
      <c r="T331" s="30" t="s">
        <v>386</v>
      </c>
      <c r="U331" s="32">
        <v>2</v>
      </c>
      <c r="V331" s="76"/>
      <c r="W331" s="32">
        <v>3</v>
      </c>
      <c r="X331" s="34">
        <f t="shared" si="355"/>
        <v>1.5</v>
      </c>
      <c r="Y331" s="35">
        <f t="shared" si="356"/>
        <v>885</v>
      </c>
      <c r="Z331" s="35">
        <f t="shared" si="368"/>
        <v>432</v>
      </c>
      <c r="AA331" s="33">
        <v>1</v>
      </c>
      <c r="AB331" s="36">
        <f>AA331/W331</f>
        <v>0.33333333333333331</v>
      </c>
      <c r="AC331" s="222"/>
      <c r="AD331" s="222"/>
      <c r="AE331" s="33">
        <v>1</v>
      </c>
      <c r="AF331" s="36">
        <f>AE331/U331</f>
        <v>0.5</v>
      </c>
      <c r="AG331" s="33">
        <f>AE331</f>
        <v>1</v>
      </c>
      <c r="AH331" s="222"/>
      <c r="AI331" s="33">
        <v>1</v>
      </c>
      <c r="AJ331" s="36">
        <f>AI331/W331</f>
        <v>0.33333333333333331</v>
      </c>
      <c r="AK331" s="33">
        <v>1</v>
      </c>
      <c r="AL331" s="36">
        <f>AK331/U331</f>
        <v>0.5</v>
      </c>
      <c r="AM331" s="31">
        <v>1725</v>
      </c>
      <c r="AN331" s="35">
        <v>45</v>
      </c>
      <c r="AO331" s="37">
        <f t="shared" si="352"/>
        <v>2.5423728813559324E-2</v>
      </c>
      <c r="AP331" s="35">
        <f t="shared" si="347"/>
        <v>1770</v>
      </c>
      <c r="AQ331" s="35">
        <v>2631</v>
      </c>
      <c r="AR331" s="36">
        <f t="shared" si="371"/>
        <v>0.67274800456100337</v>
      </c>
      <c r="AS331" s="31">
        <f t="shared" si="348"/>
        <v>1725</v>
      </c>
      <c r="AT331" s="31">
        <f t="shared" si="353"/>
        <v>45</v>
      </c>
      <c r="AU331" s="35">
        <f t="shared" si="345"/>
        <v>1770</v>
      </c>
      <c r="AV331" s="35">
        <v>829</v>
      </c>
      <c r="AW331" s="36">
        <f t="shared" si="341"/>
        <v>0.48057971014492756</v>
      </c>
      <c r="AX331" s="35">
        <v>35</v>
      </c>
      <c r="AY331" s="36">
        <f t="shared" si="354"/>
        <v>0.77777777777777779</v>
      </c>
      <c r="AZ331" s="35">
        <f t="shared" si="369"/>
        <v>864</v>
      </c>
      <c r="BA331" s="36">
        <f t="shared" si="370"/>
        <v>0.488135593220339</v>
      </c>
      <c r="BB331" s="35">
        <v>31</v>
      </c>
      <c r="BC331" s="36">
        <f t="shared" si="349"/>
        <v>3.739445114595899E-2</v>
      </c>
      <c r="BD331" s="222"/>
      <c r="BE331" s="223" t="str">
        <f t="shared" si="367"/>
        <v/>
      </c>
      <c r="BF331" s="33">
        <f t="shared" si="350"/>
        <v>31</v>
      </c>
      <c r="BG331" s="36">
        <f t="shared" si="351"/>
        <v>3.5879629629629629E-2</v>
      </c>
      <c r="BH331" s="218"/>
      <c r="BI331" s="218"/>
      <c r="BJ331" s="222"/>
      <c r="BK331" s="223" t="str">
        <f t="shared" si="362"/>
        <v/>
      </c>
      <c r="BL331" s="222" t="str">
        <f t="shared" si="346"/>
        <v/>
      </c>
      <c r="BM331" s="218"/>
      <c r="BN331" s="218"/>
      <c r="BO331" s="36">
        <f t="shared" si="358"/>
        <v>0</v>
      </c>
      <c r="BP331" s="35">
        <v>43</v>
      </c>
      <c r="BQ331" s="36">
        <f t="shared" si="359"/>
        <v>4.9768518518518517E-2</v>
      </c>
      <c r="BR331" s="35">
        <f t="shared" si="360"/>
        <v>43</v>
      </c>
      <c r="BS331" s="36">
        <f t="shared" si="361"/>
        <v>4.9768518518518517E-2</v>
      </c>
      <c r="BT331" s="33">
        <v>3</v>
      </c>
      <c r="BU331" s="36">
        <f>BT331/W331</f>
        <v>1</v>
      </c>
      <c r="BV331" s="33">
        <v>2</v>
      </c>
      <c r="BW331" s="36">
        <f>BV331/U331</f>
        <v>1</v>
      </c>
      <c r="BX331" s="244" t="str">
        <f t="shared" si="366"/>
        <v/>
      </c>
    </row>
    <row r="332" spans="1:76" x14ac:dyDescent="0.2">
      <c r="A332" s="10" t="s">
        <v>38</v>
      </c>
      <c r="B332" s="10" t="s">
        <v>43</v>
      </c>
      <c r="C332" s="10" t="s">
        <v>44</v>
      </c>
      <c r="D332" s="77" t="s">
        <v>515</v>
      </c>
      <c r="E332" s="10" t="s">
        <v>504</v>
      </c>
      <c r="F332" s="10" t="s">
        <v>519</v>
      </c>
      <c r="G332" s="12" t="s">
        <v>321</v>
      </c>
      <c r="H332" s="12" t="s">
        <v>1112</v>
      </c>
      <c r="I332" s="10" t="s">
        <v>934</v>
      </c>
      <c r="J332" s="10"/>
      <c r="K332" s="614"/>
      <c r="L332" s="614"/>
      <c r="M332" s="289"/>
      <c r="N332" s="614"/>
      <c r="O332" s="614"/>
      <c r="P332" s="614"/>
      <c r="Q332" s="612"/>
      <c r="R332" s="612"/>
      <c r="S332" s="612"/>
      <c r="T332" s="30" t="s">
        <v>510</v>
      </c>
      <c r="U332" s="32">
        <v>1</v>
      </c>
      <c r="V332" s="32">
        <v>1</v>
      </c>
      <c r="W332" s="32">
        <v>1</v>
      </c>
      <c r="X332" s="34">
        <f t="shared" si="355"/>
        <v>1</v>
      </c>
      <c r="Y332" s="35">
        <f t="shared" si="356"/>
        <v>815</v>
      </c>
      <c r="Z332" s="35" t="str">
        <f t="shared" si="368"/>
        <v/>
      </c>
      <c r="AA332" s="33">
        <v>0</v>
      </c>
      <c r="AB332" s="222"/>
      <c r="AC332" s="222"/>
      <c r="AD332" s="222"/>
      <c r="AE332" s="33">
        <v>1</v>
      </c>
      <c r="AF332" s="36">
        <f>AE332/U332</f>
        <v>1</v>
      </c>
      <c r="AG332" s="33">
        <f>AE332</f>
        <v>1</v>
      </c>
      <c r="AH332" s="222"/>
      <c r="AI332" s="222"/>
      <c r="AJ332" s="222"/>
      <c r="AK332" s="222"/>
      <c r="AL332" s="222"/>
      <c r="AM332" s="31">
        <v>810</v>
      </c>
      <c r="AN332" s="35">
        <v>5</v>
      </c>
      <c r="AO332" s="37">
        <f t="shared" si="352"/>
        <v>6.1349693251533744E-3</v>
      </c>
      <c r="AP332" s="35">
        <f t="shared" si="347"/>
        <v>815</v>
      </c>
      <c r="AQ332" s="163">
        <v>1524</v>
      </c>
      <c r="AR332" s="36">
        <f t="shared" si="371"/>
        <v>0.53477690288713908</v>
      </c>
      <c r="AS332" s="210" t="str">
        <f t="shared" si="348"/>
        <v/>
      </c>
      <c r="AT332" s="210" t="str">
        <f t="shared" si="353"/>
        <v/>
      </c>
      <c r="AU332" s="230" t="str">
        <f t="shared" si="345"/>
        <v/>
      </c>
      <c r="AV332" s="230"/>
      <c r="AW332" s="223" t="str">
        <f t="shared" si="341"/>
        <v/>
      </c>
      <c r="AX332" s="230"/>
      <c r="AY332" s="223" t="str">
        <f t="shared" si="354"/>
        <v/>
      </c>
      <c r="AZ332" s="230" t="str">
        <f t="shared" si="369"/>
        <v/>
      </c>
      <c r="BA332" s="223" t="str">
        <f t="shared" si="370"/>
        <v/>
      </c>
      <c r="BB332" s="230"/>
      <c r="BC332" s="223" t="str">
        <f t="shared" si="349"/>
        <v/>
      </c>
      <c r="BD332" s="222"/>
      <c r="BE332" s="223" t="str">
        <f t="shared" si="367"/>
        <v/>
      </c>
      <c r="BF332" s="222" t="str">
        <f t="shared" si="350"/>
        <v/>
      </c>
      <c r="BG332" s="223" t="str">
        <f t="shared" si="351"/>
        <v/>
      </c>
      <c r="BH332" s="218"/>
      <c r="BI332" s="218"/>
      <c r="BJ332" s="222"/>
      <c r="BK332" s="223" t="str">
        <f t="shared" si="362"/>
        <v/>
      </c>
      <c r="BL332" s="222" t="str">
        <f t="shared" si="346"/>
        <v/>
      </c>
      <c r="BM332" s="218"/>
      <c r="BN332" s="230"/>
      <c r="BO332" s="223" t="str">
        <f t="shared" si="358"/>
        <v/>
      </c>
      <c r="BP332" s="230"/>
      <c r="BQ332" s="223" t="str">
        <f t="shared" si="359"/>
        <v/>
      </c>
      <c r="BR332" s="230" t="str">
        <f t="shared" si="360"/>
        <v/>
      </c>
      <c r="BS332" s="223" t="str">
        <f t="shared" si="361"/>
        <v/>
      </c>
      <c r="BT332" s="33">
        <v>0</v>
      </c>
      <c r="BU332" s="223"/>
      <c r="BV332" s="222"/>
      <c r="BW332" s="223"/>
      <c r="BX332" s="244" t="str">
        <f t="shared" si="366"/>
        <v/>
      </c>
    </row>
    <row r="333" spans="1:76" x14ac:dyDescent="0.2">
      <c r="A333" s="10" t="s">
        <v>38</v>
      </c>
      <c r="B333" s="10" t="s">
        <v>43</v>
      </c>
      <c r="C333" s="10" t="s">
        <v>45</v>
      </c>
      <c r="D333" s="77" t="s">
        <v>515</v>
      </c>
      <c r="E333" s="10" t="s">
        <v>504</v>
      </c>
      <c r="F333" s="10" t="s">
        <v>519</v>
      </c>
      <c r="G333" s="12" t="s">
        <v>321</v>
      </c>
      <c r="H333" s="12" t="s">
        <v>1112</v>
      </c>
      <c r="I333" s="10" t="s">
        <v>934</v>
      </c>
      <c r="J333" s="10"/>
      <c r="K333" s="614"/>
      <c r="L333" s="614"/>
      <c r="M333" s="289"/>
      <c r="N333" s="614"/>
      <c r="O333" s="614"/>
      <c r="P333" s="614"/>
      <c r="Q333" s="612"/>
      <c r="R333" s="612"/>
      <c r="S333" s="612"/>
      <c r="T333" s="30" t="s">
        <v>386</v>
      </c>
      <c r="U333" s="32">
        <v>2</v>
      </c>
      <c r="V333" s="76"/>
      <c r="W333" s="33">
        <v>4</v>
      </c>
      <c r="X333" s="34">
        <f t="shared" si="355"/>
        <v>2</v>
      </c>
      <c r="Y333" s="35">
        <f t="shared" si="356"/>
        <v>937.5</v>
      </c>
      <c r="Z333" s="35">
        <f t="shared" si="368"/>
        <v>489.5</v>
      </c>
      <c r="AA333" s="33">
        <v>2</v>
      </c>
      <c r="AB333" s="36">
        <f>AA333/W333</f>
        <v>0.5</v>
      </c>
      <c r="AC333" s="222"/>
      <c r="AD333" s="222"/>
      <c r="AE333" s="33">
        <v>1</v>
      </c>
      <c r="AF333" s="36">
        <f>AE333/U333</f>
        <v>0.5</v>
      </c>
      <c r="AG333" s="33">
        <f>AE333</f>
        <v>1</v>
      </c>
      <c r="AH333" s="222"/>
      <c r="AI333" s="33">
        <v>3</v>
      </c>
      <c r="AJ333" s="36">
        <f>AI333/W333</f>
        <v>0.75</v>
      </c>
      <c r="AK333" s="33">
        <v>2</v>
      </c>
      <c r="AL333" s="36">
        <f>AK333/U333</f>
        <v>1</v>
      </c>
      <c r="AM333" s="31">
        <v>1871</v>
      </c>
      <c r="AN333" s="35">
        <v>4</v>
      </c>
      <c r="AO333" s="37">
        <f t="shared" si="352"/>
        <v>2.1333333333333334E-3</v>
      </c>
      <c r="AP333" s="35">
        <f t="shared" si="347"/>
        <v>1875</v>
      </c>
      <c r="AQ333" s="163">
        <v>2625</v>
      </c>
      <c r="AR333" s="36">
        <f t="shared" si="371"/>
        <v>0.7142857142857143</v>
      </c>
      <c r="AS333" s="31">
        <f t="shared" si="348"/>
        <v>1871</v>
      </c>
      <c r="AT333" s="31">
        <f t="shared" si="353"/>
        <v>4</v>
      </c>
      <c r="AU333" s="35">
        <f t="shared" si="345"/>
        <v>1875</v>
      </c>
      <c r="AV333" s="35">
        <v>977</v>
      </c>
      <c r="AW333" s="36">
        <f t="shared" si="341"/>
        <v>0.52218065205772313</v>
      </c>
      <c r="AX333" s="35">
        <v>2</v>
      </c>
      <c r="AY333" s="36">
        <f t="shared" si="354"/>
        <v>0.5</v>
      </c>
      <c r="AZ333" s="35">
        <f t="shared" si="369"/>
        <v>979</v>
      </c>
      <c r="BA333" s="36">
        <f t="shared" si="370"/>
        <v>0.52213333333333334</v>
      </c>
      <c r="BB333" s="35">
        <v>24</v>
      </c>
      <c r="BC333" s="36">
        <f t="shared" si="349"/>
        <v>2.4564994882292732E-2</v>
      </c>
      <c r="BD333" s="222"/>
      <c r="BE333" s="223" t="str">
        <f t="shared" si="367"/>
        <v/>
      </c>
      <c r="BF333" s="33">
        <f t="shared" si="350"/>
        <v>24</v>
      </c>
      <c r="BG333" s="36">
        <f t="shared" si="351"/>
        <v>2.4514811031664963E-2</v>
      </c>
      <c r="BH333" s="218"/>
      <c r="BI333" s="218"/>
      <c r="BJ333" s="222"/>
      <c r="BK333" s="223" t="str">
        <f t="shared" si="362"/>
        <v/>
      </c>
      <c r="BL333" s="222" t="str">
        <f t="shared" si="346"/>
        <v/>
      </c>
      <c r="BM333" s="218"/>
      <c r="BN333" s="35">
        <v>7</v>
      </c>
      <c r="BO333" s="36">
        <f t="shared" si="358"/>
        <v>7.1501532175689483E-3</v>
      </c>
      <c r="BP333" s="35">
        <v>8</v>
      </c>
      <c r="BQ333" s="36">
        <f t="shared" si="359"/>
        <v>8.171603677221655E-3</v>
      </c>
      <c r="BR333" s="35">
        <f t="shared" si="360"/>
        <v>15</v>
      </c>
      <c r="BS333" s="36">
        <f t="shared" si="361"/>
        <v>1.5321756894790603E-2</v>
      </c>
      <c r="BT333" s="33">
        <v>0</v>
      </c>
      <c r="BU333" s="223"/>
      <c r="BV333" s="222"/>
      <c r="BW333" s="223"/>
      <c r="BX333" s="244" t="str">
        <f t="shared" si="366"/>
        <v/>
      </c>
    </row>
    <row r="334" spans="1:76" x14ac:dyDescent="0.2">
      <c r="A334" s="10" t="s">
        <v>38</v>
      </c>
      <c r="B334" s="10" t="s">
        <v>43</v>
      </c>
      <c r="C334" s="10" t="s">
        <v>46</v>
      </c>
      <c r="D334" s="77" t="s">
        <v>515</v>
      </c>
      <c r="E334" s="10" t="s">
        <v>504</v>
      </c>
      <c r="F334" s="10" t="s">
        <v>519</v>
      </c>
      <c r="G334" s="12" t="s">
        <v>321</v>
      </c>
      <c r="H334" s="12" t="s">
        <v>1112</v>
      </c>
      <c r="I334" s="10" t="s">
        <v>934</v>
      </c>
      <c r="J334" s="10"/>
      <c r="K334" s="288"/>
      <c r="L334" s="288"/>
      <c r="M334" s="289"/>
      <c r="N334" s="288"/>
      <c r="O334" s="288"/>
      <c r="P334" s="288"/>
      <c r="Q334" s="268"/>
      <c r="R334" s="268"/>
      <c r="S334" s="268"/>
      <c r="T334" s="30" t="s">
        <v>510</v>
      </c>
      <c r="U334" s="32">
        <v>1</v>
      </c>
      <c r="V334" s="32">
        <v>1</v>
      </c>
      <c r="W334" s="32">
        <v>1</v>
      </c>
      <c r="X334" s="34">
        <f t="shared" si="355"/>
        <v>1</v>
      </c>
      <c r="Y334" s="35">
        <f t="shared" si="356"/>
        <v>827</v>
      </c>
      <c r="Z334" s="35" t="str">
        <f t="shared" si="368"/>
        <v/>
      </c>
      <c r="AA334" s="33">
        <v>1</v>
      </c>
      <c r="AB334" s="36">
        <f>AA334/W334</f>
        <v>1</v>
      </c>
      <c r="AC334" s="222"/>
      <c r="AD334" s="222"/>
      <c r="AE334" s="33">
        <v>1</v>
      </c>
      <c r="AF334" s="36">
        <f>AE334/U334</f>
        <v>1</v>
      </c>
      <c r="AG334" s="33">
        <f>AE334</f>
        <v>1</v>
      </c>
      <c r="AH334" s="222"/>
      <c r="AI334" s="222"/>
      <c r="AJ334" s="222"/>
      <c r="AK334" s="222"/>
      <c r="AL334" s="222"/>
      <c r="AM334" s="31">
        <v>823</v>
      </c>
      <c r="AN334" s="35">
        <v>4</v>
      </c>
      <c r="AO334" s="37">
        <f t="shared" si="352"/>
        <v>4.8367593712212815E-3</v>
      </c>
      <c r="AP334" s="35">
        <f t="shared" si="347"/>
        <v>827</v>
      </c>
      <c r="AQ334" s="163">
        <v>1371</v>
      </c>
      <c r="AR334" s="36">
        <f t="shared" si="371"/>
        <v>0.60320933625091178</v>
      </c>
      <c r="AS334" s="210" t="str">
        <f t="shared" si="348"/>
        <v/>
      </c>
      <c r="AT334" s="210" t="str">
        <f t="shared" si="353"/>
        <v/>
      </c>
      <c r="AU334" s="230" t="str">
        <f t="shared" si="345"/>
        <v/>
      </c>
      <c r="AV334" s="230"/>
      <c r="AW334" s="223" t="str">
        <f t="shared" si="341"/>
        <v/>
      </c>
      <c r="AX334" s="230"/>
      <c r="AY334" s="223" t="str">
        <f t="shared" si="354"/>
        <v/>
      </c>
      <c r="AZ334" s="230" t="str">
        <f t="shared" si="369"/>
        <v/>
      </c>
      <c r="BA334" s="223" t="str">
        <f t="shared" si="370"/>
        <v/>
      </c>
      <c r="BB334" s="230" t="s">
        <v>323</v>
      </c>
      <c r="BC334" s="223" t="str">
        <f t="shared" si="349"/>
        <v/>
      </c>
      <c r="BD334" s="222" t="s">
        <v>323</v>
      </c>
      <c r="BE334" s="223" t="str">
        <f t="shared" si="367"/>
        <v/>
      </c>
      <c r="BF334" s="222" t="str">
        <f t="shared" si="350"/>
        <v/>
      </c>
      <c r="BG334" s="223" t="str">
        <f t="shared" si="351"/>
        <v/>
      </c>
      <c r="BH334" s="230"/>
      <c r="BI334" s="223" t="str">
        <f>IF(BB334="","",IF(BB334=0,"",BH334/BB334))</f>
        <v/>
      </c>
      <c r="BJ334" s="222"/>
      <c r="BK334" s="223" t="str">
        <f t="shared" si="362"/>
        <v/>
      </c>
      <c r="BL334" s="222" t="str">
        <f t="shared" si="346"/>
        <v/>
      </c>
      <c r="BM334" s="223" t="str">
        <f>IF(BF334="","",IF(BF334=0,"",BL334/BF334))</f>
        <v/>
      </c>
      <c r="BN334" s="230"/>
      <c r="BO334" s="223" t="str">
        <f t="shared" si="358"/>
        <v/>
      </c>
      <c r="BP334" s="230"/>
      <c r="BQ334" s="223" t="str">
        <f t="shared" si="359"/>
        <v/>
      </c>
      <c r="BR334" s="230" t="str">
        <f t="shared" si="360"/>
        <v/>
      </c>
      <c r="BS334" s="223" t="str">
        <f t="shared" si="361"/>
        <v/>
      </c>
      <c r="BT334" s="33">
        <v>0</v>
      </c>
      <c r="BU334" s="223"/>
      <c r="BV334" s="222"/>
      <c r="BW334" s="223"/>
      <c r="BX334" s="244" t="str">
        <f t="shared" si="366"/>
        <v/>
      </c>
    </row>
    <row r="335" spans="1:76" x14ac:dyDescent="0.2">
      <c r="A335" s="10" t="s">
        <v>38</v>
      </c>
      <c r="B335" s="10" t="s">
        <v>43</v>
      </c>
      <c r="C335" s="10" t="s">
        <v>47</v>
      </c>
      <c r="D335" s="77" t="s">
        <v>515</v>
      </c>
      <c r="E335" s="10" t="s">
        <v>504</v>
      </c>
      <c r="F335" s="10" t="s">
        <v>519</v>
      </c>
      <c r="G335" s="12" t="s">
        <v>321</v>
      </c>
      <c r="H335" s="12" t="s">
        <v>1112</v>
      </c>
      <c r="I335" s="10" t="s">
        <v>934</v>
      </c>
      <c r="J335" s="10"/>
      <c r="K335" s="288" t="s">
        <v>449</v>
      </c>
      <c r="L335" s="288" t="s">
        <v>837</v>
      </c>
      <c r="M335" s="289" t="s">
        <v>838</v>
      </c>
      <c r="N335" s="288" t="s">
        <v>437</v>
      </c>
      <c r="O335" s="288" t="s">
        <v>438</v>
      </c>
      <c r="P335" s="288" t="s">
        <v>438</v>
      </c>
      <c r="Q335" s="268">
        <v>5846</v>
      </c>
      <c r="R335" s="268">
        <v>73</v>
      </c>
      <c r="S335" s="268">
        <v>60</v>
      </c>
      <c r="T335" s="30" t="s">
        <v>510</v>
      </c>
      <c r="U335" s="32">
        <v>1</v>
      </c>
      <c r="V335" s="32">
        <v>1</v>
      </c>
      <c r="W335" s="32">
        <v>1</v>
      </c>
      <c r="X335" s="34">
        <f t="shared" si="355"/>
        <v>1</v>
      </c>
      <c r="Y335" s="35">
        <f t="shared" si="356"/>
        <v>546</v>
      </c>
      <c r="Z335" s="35" t="str">
        <f t="shared" si="368"/>
        <v/>
      </c>
      <c r="AA335" s="33">
        <v>0</v>
      </c>
      <c r="AB335" s="222"/>
      <c r="AC335" s="222"/>
      <c r="AD335" s="222"/>
      <c r="AE335" s="222"/>
      <c r="AF335" s="222"/>
      <c r="AG335" s="222"/>
      <c r="AH335" s="222"/>
      <c r="AI335" s="222"/>
      <c r="AJ335" s="222"/>
      <c r="AK335" s="222"/>
      <c r="AL335" s="222"/>
      <c r="AM335" s="31">
        <v>543</v>
      </c>
      <c r="AN335" s="35">
        <v>3</v>
      </c>
      <c r="AO335" s="37">
        <f t="shared" si="352"/>
        <v>5.4945054945054949E-3</v>
      </c>
      <c r="AP335" s="35">
        <f t="shared" si="347"/>
        <v>546</v>
      </c>
      <c r="AQ335" s="777">
        <v>987</v>
      </c>
      <c r="AR335" s="36">
        <f t="shared" si="371"/>
        <v>0.55319148936170215</v>
      </c>
      <c r="AS335" s="210" t="str">
        <f t="shared" si="348"/>
        <v/>
      </c>
      <c r="AT335" s="210" t="str">
        <f t="shared" si="353"/>
        <v/>
      </c>
      <c r="AU335" s="230" t="str">
        <f t="shared" si="345"/>
        <v/>
      </c>
      <c r="AV335" s="230"/>
      <c r="AW335" s="223" t="str">
        <f t="shared" si="341"/>
        <v/>
      </c>
      <c r="AX335" s="230"/>
      <c r="AY335" s="223" t="str">
        <f t="shared" si="354"/>
        <v/>
      </c>
      <c r="AZ335" s="230" t="str">
        <f t="shared" si="369"/>
        <v/>
      </c>
      <c r="BA335" s="223" t="str">
        <f t="shared" si="370"/>
        <v/>
      </c>
      <c r="BB335" s="230" t="s">
        <v>323</v>
      </c>
      <c r="BC335" s="223" t="str">
        <f t="shared" si="349"/>
        <v/>
      </c>
      <c r="BD335" s="222" t="s">
        <v>323</v>
      </c>
      <c r="BE335" s="223" t="str">
        <f t="shared" si="367"/>
        <v/>
      </c>
      <c r="BF335" s="222" t="str">
        <f t="shared" si="350"/>
        <v/>
      </c>
      <c r="BG335" s="223" t="str">
        <f t="shared" si="351"/>
        <v/>
      </c>
      <c r="BH335" s="230"/>
      <c r="BI335" s="223" t="str">
        <f>IF(BB335="","",IF(BB335=0,"",BH335/BB335))</f>
        <v/>
      </c>
      <c r="BJ335" s="222"/>
      <c r="BK335" s="223" t="str">
        <f t="shared" si="362"/>
        <v/>
      </c>
      <c r="BL335" s="222" t="str">
        <f t="shared" ref="BL335:BL366" si="372">IF(BH335="","",BH335+BJ335)</f>
        <v/>
      </c>
      <c r="BM335" s="223" t="str">
        <f>IF(BF335="","",IF(BF335=0,"",BL335/BF335))</f>
        <v/>
      </c>
      <c r="BN335" s="230"/>
      <c r="BO335" s="223" t="str">
        <f t="shared" si="358"/>
        <v/>
      </c>
      <c r="BP335" s="230"/>
      <c r="BQ335" s="223" t="str">
        <f t="shared" si="359"/>
        <v/>
      </c>
      <c r="BR335" s="230" t="str">
        <f t="shared" si="360"/>
        <v/>
      </c>
      <c r="BS335" s="223" t="str">
        <f t="shared" si="361"/>
        <v/>
      </c>
      <c r="BT335" s="33">
        <v>1</v>
      </c>
      <c r="BU335" s="36">
        <f>BT335/W335</f>
        <v>1</v>
      </c>
      <c r="BV335" s="33">
        <v>1</v>
      </c>
      <c r="BW335" s="36">
        <f>BV335/U335</f>
        <v>1</v>
      </c>
      <c r="BX335" s="244" t="str">
        <f t="shared" si="366"/>
        <v/>
      </c>
    </row>
    <row r="336" spans="1:76" s="469" customFormat="1" ht="13.5" thickBot="1" x14ac:dyDescent="0.25">
      <c r="A336" s="9" t="s">
        <v>38</v>
      </c>
      <c r="B336" s="9" t="s">
        <v>43</v>
      </c>
      <c r="C336" s="9" t="s">
        <v>502</v>
      </c>
      <c r="D336" s="9" t="s">
        <v>509</v>
      </c>
      <c r="E336" s="9" t="s">
        <v>504</v>
      </c>
      <c r="F336" s="9" t="s">
        <v>519</v>
      </c>
      <c r="G336" s="83" t="s">
        <v>321</v>
      </c>
      <c r="H336" s="83" t="s">
        <v>1112</v>
      </c>
      <c r="I336" s="9" t="s">
        <v>934</v>
      </c>
      <c r="J336" s="9"/>
      <c r="K336" s="615"/>
      <c r="L336" s="615"/>
      <c r="M336" s="616"/>
      <c r="N336" s="615"/>
      <c r="O336" s="770"/>
      <c r="P336" s="615"/>
      <c r="Q336" s="772"/>
      <c r="R336" s="772"/>
      <c r="S336" s="772"/>
      <c r="T336" s="342" t="s">
        <v>386</v>
      </c>
      <c r="U336" s="48">
        <v>1</v>
      </c>
      <c r="V336" s="345"/>
      <c r="W336" s="48">
        <v>3</v>
      </c>
      <c r="X336" s="50">
        <f t="shared" si="355"/>
        <v>3</v>
      </c>
      <c r="Y336" s="51">
        <f t="shared" si="356"/>
        <v>5833</v>
      </c>
      <c r="Z336" s="51">
        <f t="shared" si="368"/>
        <v>2754</v>
      </c>
      <c r="AA336" s="49">
        <v>1</v>
      </c>
      <c r="AB336" s="52">
        <f t="shared" ref="AB336:AB341" si="373">AA336/W336</f>
        <v>0.33333333333333331</v>
      </c>
      <c r="AC336" s="49">
        <v>1</v>
      </c>
      <c r="AD336" s="52" t="s">
        <v>310</v>
      </c>
      <c r="AE336" s="224"/>
      <c r="AF336" s="224"/>
      <c r="AG336" s="49">
        <v>1</v>
      </c>
      <c r="AH336" s="224"/>
      <c r="AI336" s="224"/>
      <c r="AJ336" s="224"/>
      <c r="AK336" s="224"/>
      <c r="AL336" s="224"/>
      <c r="AM336" s="47">
        <v>5772</v>
      </c>
      <c r="AN336" s="51">
        <v>61</v>
      </c>
      <c r="AO336" s="53">
        <f t="shared" si="352"/>
        <v>1.045774044231099E-2</v>
      </c>
      <c r="AP336" s="51">
        <f t="shared" si="347"/>
        <v>5833</v>
      </c>
      <c r="AQ336" s="866">
        <v>9138</v>
      </c>
      <c r="AR336" s="52">
        <f t="shared" si="371"/>
        <v>0.63832348435106145</v>
      </c>
      <c r="AS336" s="47">
        <f t="shared" si="348"/>
        <v>5772</v>
      </c>
      <c r="AT336" s="47">
        <f t="shared" si="353"/>
        <v>61</v>
      </c>
      <c r="AU336" s="51">
        <f t="shared" si="345"/>
        <v>5833</v>
      </c>
      <c r="AV336" s="51">
        <v>2706</v>
      </c>
      <c r="AW336" s="52">
        <f t="shared" si="341"/>
        <v>0.46881496881496881</v>
      </c>
      <c r="AX336" s="51">
        <v>48</v>
      </c>
      <c r="AY336" s="52">
        <f t="shared" si="354"/>
        <v>0.78688524590163933</v>
      </c>
      <c r="AZ336" s="51">
        <f t="shared" si="369"/>
        <v>2754</v>
      </c>
      <c r="BA336" s="52">
        <f t="shared" si="370"/>
        <v>0.47214126521515515</v>
      </c>
      <c r="BB336" s="51">
        <v>60</v>
      </c>
      <c r="BC336" s="52">
        <f t="shared" si="349"/>
        <v>2.2172949002217297E-2</v>
      </c>
      <c r="BD336" s="224"/>
      <c r="BE336" s="225" t="str">
        <f t="shared" si="367"/>
        <v/>
      </c>
      <c r="BF336" s="49">
        <f t="shared" si="350"/>
        <v>60</v>
      </c>
      <c r="BG336" s="52">
        <f t="shared" si="351"/>
        <v>2.178649237472767E-2</v>
      </c>
      <c r="BH336" s="340"/>
      <c r="BI336" s="340"/>
      <c r="BJ336" s="224"/>
      <c r="BK336" s="225" t="str">
        <f t="shared" si="362"/>
        <v/>
      </c>
      <c r="BL336" s="224" t="str">
        <f t="shared" si="372"/>
        <v/>
      </c>
      <c r="BM336" s="340"/>
      <c r="BN336" s="51">
        <v>3</v>
      </c>
      <c r="BO336" s="52">
        <f t="shared" si="358"/>
        <v>1.0893246187363835E-3</v>
      </c>
      <c r="BP336" s="51">
        <v>60</v>
      </c>
      <c r="BQ336" s="52">
        <f t="shared" si="359"/>
        <v>2.178649237472767E-2</v>
      </c>
      <c r="BR336" s="51">
        <f t="shared" si="360"/>
        <v>63</v>
      </c>
      <c r="BS336" s="52">
        <f t="shared" si="361"/>
        <v>2.2875816993464051E-2</v>
      </c>
      <c r="BT336" s="49">
        <v>1</v>
      </c>
      <c r="BU336" s="52">
        <f>BT336/W336</f>
        <v>0.33333333333333331</v>
      </c>
      <c r="BV336" s="605">
        <v>0</v>
      </c>
      <c r="BW336" s="225"/>
      <c r="BX336" s="257" t="str">
        <f t="shared" si="366"/>
        <v/>
      </c>
    </row>
    <row r="337" spans="1:76" x14ac:dyDescent="0.2">
      <c r="A337" s="12" t="s">
        <v>48</v>
      </c>
      <c r="B337" s="12" t="s">
        <v>49</v>
      </c>
      <c r="C337" s="12" t="s">
        <v>502</v>
      </c>
      <c r="D337" s="12" t="s">
        <v>527</v>
      </c>
      <c r="E337" s="12" t="s">
        <v>518</v>
      </c>
      <c r="F337" s="12" t="s">
        <v>519</v>
      </c>
      <c r="G337" s="12" t="s">
        <v>924</v>
      </c>
      <c r="H337" s="592" t="s">
        <v>1110</v>
      </c>
      <c r="I337" s="12" t="s">
        <v>935</v>
      </c>
      <c r="J337" s="12" t="s">
        <v>505</v>
      </c>
      <c r="K337" s="296" t="s">
        <v>449</v>
      </c>
      <c r="L337" s="750" t="s">
        <v>839</v>
      </c>
      <c r="M337" s="762" t="s">
        <v>840</v>
      </c>
      <c r="N337" s="296" t="s">
        <v>437</v>
      </c>
      <c r="O337" s="750" t="s">
        <v>438</v>
      </c>
      <c r="P337" s="296"/>
      <c r="Q337" s="272">
        <v>53701</v>
      </c>
      <c r="R337" s="272">
        <v>546</v>
      </c>
      <c r="S337" s="272">
        <v>67</v>
      </c>
      <c r="T337" s="75" t="s">
        <v>386</v>
      </c>
      <c r="U337" s="41">
        <v>15</v>
      </c>
      <c r="V337" s="150"/>
      <c r="W337" s="42">
        <v>33</v>
      </c>
      <c r="X337" s="43">
        <f t="shared" si="355"/>
        <v>2.2000000000000002</v>
      </c>
      <c r="Y337" s="44">
        <f t="shared" si="356"/>
        <v>388.86666666666667</v>
      </c>
      <c r="Z337" s="44">
        <f t="shared" si="368"/>
        <v>1386</v>
      </c>
      <c r="AA337" s="42">
        <v>13</v>
      </c>
      <c r="AB337" s="45">
        <f t="shared" si="373"/>
        <v>0.39393939393939392</v>
      </c>
      <c r="AC337" s="228"/>
      <c r="AD337" s="229"/>
      <c r="AE337" s="42">
        <v>11</v>
      </c>
      <c r="AF337" s="45">
        <f>AE337/U337</f>
        <v>0.73333333333333328</v>
      </c>
      <c r="AG337" s="42">
        <f>AE337+AG336</f>
        <v>12</v>
      </c>
      <c r="AH337" s="45">
        <f>(AG337+AG336)/(U337+1)</f>
        <v>0.8125</v>
      </c>
      <c r="AI337" s="228"/>
      <c r="AJ337" s="229"/>
      <c r="AK337" s="228"/>
      <c r="AL337" s="229"/>
      <c r="AM337" s="844">
        <f>AM336</f>
        <v>5772</v>
      </c>
      <c r="AN337" s="44">
        <f>AN336</f>
        <v>61</v>
      </c>
      <c r="AO337" s="63">
        <f t="shared" si="352"/>
        <v>1.045774044231099E-2</v>
      </c>
      <c r="AP337" s="44">
        <f t="shared" si="347"/>
        <v>5833</v>
      </c>
      <c r="AQ337" s="44">
        <v>80079</v>
      </c>
      <c r="AR337" s="45">
        <f t="shared" si="371"/>
        <v>7.284056993718703E-2</v>
      </c>
      <c r="AS337" s="40">
        <f t="shared" si="348"/>
        <v>5772</v>
      </c>
      <c r="AT337" s="40">
        <f t="shared" si="353"/>
        <v>61</v>
      </c>
      <c r="AU337" s="44">
        <f t="shared" si="345"/>
        <v>5833</v>
      </c>
      <c r="AV337" s="44">
        <v>20723</v>
      </c>
      <c r="AW337" s="45">
        <f t="shared" si="341"/>
        <v>3.5902633402633404</v>
      </c>
      <c r="AX337" s="44">
        <v>67</v>
      </c>
      <c r="AY337" s="45">
        <f t="shared" si="354"/>
        <v>1.098360655737705</v>
      </c>
      <c r="AZ337" s="44">
        <f t="shared" si="369"/>
        <v>20790</v>
      </c>
      <c r="BA337" s="45">
        <f t="shared" si="370"/>
        <v>3.5642036687810732</v>
      </c>
      <c r="BB337" s="44">
        <v>271</v>
      </c>
      <c r="BC337" s="45">
        <f t="shared" si="349"/>
        <v>1.3077257153886985E-2</v>
      </c>
      <c r="BD337" s="42">
        <v>12</v>
      </c>
      <c r="BE337" s="45">
        <f t="shared" si="367"/>
        <v>0.17910447761194029</v>
      </c>
      <c r="BF337" s="42">
        <f t="shared" si="350"/>
        <v>283</v>
      </c>
      <c r="BG337" s="45">
        <f t="shared" si="351"/>
        <v>1.3612313612313612E-2</v>
      </c>
      <c r="BH337" s="44">
        <v>251</v>
      </c>
      <c r="BI337" s="45">
        <f t="shared" ref="BI337:BI368" si="374">IF(BB337="","",IF(BB337=0,"",BH337/BB337))</f>
        <v>0.92619926199261993</v>
      </c>
      <c r="BJ337" s="42">
        <v>9</v>
      </c>
      <c r="BK337" s="45">
        <f t="shared" si="362"/>
        <v>0.75</v>
      </c>
      <c r="BL337" s="42">
        <f t="shared" si="372"/>
        <v>260</v>
      </c>
      <c r="BM337" s="45">
        <f t="shared" ref="BM337:BM368" si="375">IF(BF337="","",IF(BF337=0,"",BL337/BF337))</f>
        <v>0.91872791519434627</v>
      </c>
      <c r="BN337" s="44">
        <v>537</v>
      </c>
      <c r="BO337" s="45">
        <f t="shared" si="358"/>
        <v>2.5829725829725831E-2</v>
      </c>
      <c r="BP337" s="44">
        <v>328</v>
      </c>
      <c r="BQ337" s="45">
        <f t="shared" si="359"/>
        <v>1.5776815776815778E-2</v>
      </c>
      <c r="BR337" s="44">
        <f t="shared" si="360"/>
        <v>865</v>
      </c>
      <c r="BS337" s="45">
        <f t="shared" si="361"/>
        <v>4.1606541606541605E-2</v>
      </c>
      <c r="BT337" s="42">
        <v>11</v>
      </c>
      <c r="BU337" s="45">
        <f>BT337/W337</f>
        <v>0.33333333333333331</v>
      </c>
      <c r="BV337" s="42">
        <v>5</v>
      </c>
      <c r="BW337" s="45">
        <f>BV337/U337</f>
        <v>0.33333333333333331</v>
      </c>
      <c r="BX337" s="259" t="str">
        <f t="shared" si="366"/>
        <v/>
      </c>
    </row>
    <row r="338" spans="1:76" ht="13.5" thickBot="1" x14ac:dyDescent="0.25">
      <c r="A338" s="9" t="s">
        <v>48</v>
      </c>
      <c r="B338" s="9" t="s">
        <v>49</v>
      </c>
      <c r="C338" s="9" t="s">
        <v>502</v>
      </c>
      <c r="D338" s="9" t="s">
        <v>509</v>
      </c>
      <c r="E338" s="9" t="s">
        <v>518</v>
      </c>
      <c r="F338" s="9" t="s">
        <v>519</v>
      </c>
      <c r="G338" s="9" t="s">
        <v>924</v>
      </c>
      <c r="H338" s="593" t="s">
        <v>1110</v>
      </c>
      <c r="I338" s="9" t="s">
        <v>935</v>
      </c>
      <c r="J338" s="9" t="s">
        <v>505</v>
      </c>
      <c r="K338" s="615"/>
      <c r="L338" s="749"/>
      <c r="M338" s="749"/>
      <c r="N338" s="615"/>
      <c r="O338" s="770"/>
      <c r="P338" s="615"/>
      <c r="Q338" s="772"/>
      <c r="R338" s="772"/>
      <c r="S338" s="772"/>
      <c r="T338" s="64" t="s">
        <v>386</v>
      </c>
      <c r="U338" s="48">
        <v>1</v>
      </c>
      <c r="V338" s="76"/>
      <c r="W338" s="49">
        <v>6</v>
      </c>
      <c r="X338" s="50">
        <f t="shared" si="355"/>
        <v>6</v>
      </c>
      <c r="Y338" s="51">
        <f t="shared" si="356"/>
        <v>53701</v>
      </c>
      <c r="Z338" s="51">
        <f t="shared" si="368"/>
        <v>20790</v>
      </c>
      <c r="AA338" s="49">
        <v>2</v>
      </c>
      <c r="AB338" s="52">
        <f t="shared" si="373"/>
        <v>0.33333333333333331</v>
      </c>
      <c r="AC338" s="49">
        <v>2</v>
      </c>
      <c r="AD338" s="52" t="s">
        <v>434</v>
      </c>
      <c r="AE338" s="49">
        <v>1</v>
      </c>
      <c r="AF338" s="52">
        <f>AE338/U338</f>
        <v>1</v>
      </c>
      <c r="AG338" s="49">
        <v>1</v>
      </c>
      <c r="AH338" s="225"/>
      <c r="AI338" s="224"/>
      <c r="AJ338" s="225"/>
      <c r="AK338" s="224"/>
      <c r="AL338" s="225"/>
      <c r="AM338" s="47">
        <v>53631</v>
      </c>
      <c r="AN338" s="51">
        <v>70</v>
      </c>
      <c r="AO338" s="53">
        <f t="shared" si="352"/>
        <v>1.3035139010446732E-3</v>
      </c>
      <c r="AP338" s="51">
        <f t="shared" si="347"/>
        <v>53701</v>
      </c>
      <c r="AQ338" s="51">
        <f>AQ339</f>
        <v>19434</v>
      </c>
      <c r="AR338" s="52">
        <f t="shared" si="371"/>
        <v>2.7632499742718948</v>
      </c>
      <c r="AS338" s="47">
        <f t="shared" si="348"/>
        <v>53631</v>
      </c>
      <c r="AT338" s="47">
        <f t="shared" si="353"/>
        <v>70</v>
      </c>
      <c r="AU338" s="51">
        <f t="shared" si="345"/>
        <v>53701</v>
      </c>
      <c r="AV338" s="51">
        <v>20723</v>
      </c>
      <c r="AW338" s="52">
        <f t="shared" si="341"/>
        <v>0.38639965691484401</v>
      </c>
      <c r="AX338" s="51">
        <v>67</v>
      </c>
      <c r="AY338" s="52">
        <f t="shared" si="354"/>
        <v>0.95714285714285718</v>
      </c>
      <c r="AZ338" s="51">
        <f t="shared" si="369"/>
        <v>20790</v>
      </c>
      <c r="BA338" s="52">
        <f t="shared" si="370"/>
        <v>0.38714362861026796</v>
      </c>
      <c r="BB338" s="51">
        <v>271</v>
      </c>
      <c r="BC338" s="52">
        <f t="shared" si="349"/>
        <v>1.3077257153886985E-2</v>
      </c>
      <c r="BD338" s="42">
        <v>12</v>
      </c>
      <c r="BE338" s="52">
        <f t="shared" si="367"/>
        <v>0.17910447761194029</v>
      </c>
      <c r="BF338" s="49">
        <f t="shared" si="350"/>
        <v>283</v>
      </c>
      <c r="BG338" s="52">
        <f t="shared" si="351"/>
        <v>1.3612313612313612E-2</v>
      </c>
      <c r="BH338" s="44">
        <v>251</v>
      </c>
      <c r="BI338" s="52">
        <f t="shared" si="374"/>
        <v>0.92619926199261993</v>
      </c>
      <c r="BJ338" s="42">
        <v>9</v>
      </c>
      <c r="BK338" s="52">
        <f t="shared" si="362"/>
        <v>0.75</v>
      </c>
      <c r="BL338" s="49">
        <f t="shared" si="372"/>
        <v>260</v>
      </c>
      <c r="BM338" s="52">
        <f t="shared" si="375"/>
        <v>0.91872791519434627</v>
      </c>
      <c r="BN338" s="51">
        <v>45</v>
      </c>
      <c r="BO338" s="52">
        <f t="shared" si="358"/>
        <v>2.1645021645021645E-3</v>
      </c>
      <c r="BP338" s="51">
        <v>390</v>
      </c>
      <c r="BQ338" s="52">
        <f t="shared" si="359"/>
        <v>1.875901875901876E-2</v>
      </c>
      <c r="BR338" s="51">
        <f t="shared" si="360"/>
        <v>435</v>
      </c>
      <c r="BS338" s="52">
        <f t="shared" si="361"/>
        <v>2.0923520923520924E-2</v>
      </c>
      <c r="BT338" s="49">
        <v>0</v>
      </c>
      <c r="BU338" s="225"/>
      <c r="BV338" s="224"/>
      <c r="BW338" s="225"/>
      <c r="BX338" s="257" t="str">
        <f t="shared" si="366"/>
        <v/>
      </c>
    </row>
    <row r="339" spans="1:76" x14ac:dyDescent="0.2">
      <c r="A339" s="10" t="s">
        <v>50</v>
      </c>
      <c r="B339" s="10" t="s">
        <v>59</v>
      </c>
      <c r="C339" s="10" t="s">
        <v>514</v>
      </c>
      <c r="D339" s="10" t="s">
        <v>527</v>
      </c>
      <c r="E339" s="10" t="s">
        <v>518</v>
      </c>
      <c r="F339" s="10" t="s">
        <v>519</v>
      </c>
      <c r="G339" s="12" t="s">
        <v>320</v>
      </c>
      <c r="H339" s="592" t="s">
        <v>1110</v>
      </c>
      <c r="I339" s="10" t="s">
        <v>935</v>
      </c>
      <c r="J339" s="10" t="s">
        <v>505</v>
      </c>
      <c r="K339" s="614"/>
      <c r="L339" s="614"/>
      <c r="M339" s="289"/>
      <c r="N339" s="614"/>
      <c r="O339" s="614"/>
      <c r="P339" s="614"/>
      <c r="Q339" s="612"/>
      <c r="R339" s="612"/>
      <c r="S339" s="612"/>
      <c r="T339" s="11" t="s">
        <v>386</v>
      </c>
      <c r="U339" s="32">
        <v>4</v>
      </c>
      <c r="V339" s="76"/>
      <c r="W339" s="33">
        <v>14</v>
      </c>
      <c r="X339" s="34">
        <f t="shared" si="355"/>
        <v>3.5</v>
      </c>
      <c r="Y339" s="35">
        <f t="shared" si="356"/>
        <v>3413.5</v>
      </c>
      <c r="Z339" s="35">
        <f t="shared" si="368"/>
        <v>1111</v>
      </c>
      <c r="AA339" s="33">
        <v>4</v>
      </c>
      <c r="AB339" s="36">
        <f t="shared" si="373"/>
        <v>0.2857142857142857</v>
      </c>
      <c r="AC339" s="223"/>
      <c r="AD339" s="223"/>
      <c r="AE339" s="33">
        <v>2</v>
      </c>
      <c r="AF339" s="36">
        <f>AE339/U339</f>
        <v>0.5</v>
      </c>
      <c r="AG339" s="33">
        <f>AE339</f>
        <v>2</v>
      </c>
      <c r="AH339" s="223"/>
      <c r="AI339" s="33">
        <v>3</v>
      </c>
      <c r="AJ339" s="223"/>
      <c r="AK339" s="33">
        <v>3</v>
      </c>
      <c r="AL339" s="223"/>
      <c r="AM339" s="31">
        <v>13649</v>
      </c>
      <c r="AN339" s="35">
        <v>5</v>
      </c>
      <c r="AO339" s="37">
        <f t="shared" si="352"/>
        <v>3.6619305697963966E-4</v>
      </c>
      <c r="AP339" s="35">
        <f t="shared" ref="AP339:AP370" si="376">AM339+AN339</f>
        <v>13654</v>
      </c>
      <c r="AQ339" s="163">
        <v>19434</v>
      </c>
      <c r="AR339" s="36">
        <f t="shared" si="371"/>
        <v>0.70258310178038486</v>
      </c>
      <c r="AS339" s="40">
        <f t="shared" si="348"/>
        <v>13649</v>
      </c>
      <c r="AT339" s="40">
        <f t="shared" si="353"/>
        <v>5</v>
      </c>
      <c r="AU339" s="44">
        <f t="shared" si="345"/>
        <v>13654</v>
      </c>
      <c r="AV339" s="44">
        <v>4440</v>
      </c>
      <c r="AW339" s="45">
        <f t="shared" si="341"/>
        <v>0.32529855667081836</v>
      </c>
      <c r="AX339" s="44">
        <v>4</v>
      </c>
      <c r="AY339" s="45">
        <f t="shared" si="354"/>
        <v>0.8</v>
      </c>
      <c r="AZ339" s="44">
        <f t="shared" si="369"/>
        <v>4444</v>
      </c>
      <c r="BA339" s="45">
        <f t="shared" si="370"/>
        <v>0.32547238904350373</v>
      </c>
      <c r="BB339" s="44">
        <v>134</v>
      </c>
      <c r="BC339" s="36">
        <f t="shared" si="349"/>
        <v>3.0180180180180181E-2</v>
      </c>
      <c r="BD339" s="33">
        <v>3</v>
      </c>
      <c r="BE339" s="36">
        <f t="shared" si="367"/>
        <v>0.75</v>
      </c>
      <c r="BF339" s="33">
        <f t="shared" si="350"/>
        <v>137</v>
      </c>
      <c r="BG339" s="36">
        <f t="shared" si="351"/>
        <v>3.0828082808280827E-2</v>
      </c>
      <c r="BH339" s="35">
        <v>102</v>
      </c>
      <c r="BI339" s="36">
        <f t="shared" si="374"/>
        <v>0.76119402985074625</v>
      </c>
      <c r="BJ339" s="33">
        <v>2</v>
      </c>
      <c r="BK339" s="36">
        <f t="shared" si="362"/>
        <v>0.66666666666666663</v>
      </c>
      <c r="BL339" s="33">
        <f t="shared" si="372"/>
        <v>104</v>
      </c>
      <c r="BM339" s="36">
        <f t="shared" si="375"/>
        <v>0.75912408759124084</v>
      </c>
      <c r="BN339" s="35">
        <v>76</v>
      </c>
      <c r="BO339" s="36">
        <f t="shared" si="358"/>
        <v>1.7101710171017102E-2</v>
      </c>
      <c r="BP339" s="35">
        <v>57</v>
      </c>
      <c r="BQ339" s="36">
        <f t="shared" si="359"/>
        <v>1.2826282628262827E-2</v>
      </c>
      <c r="BR339" s="35">
        <f t="shared" si="360"/>
        <v>133</v>
      </c>
      <c r="BS339" s="36">
        <f t="shared" si="361"/>
        <v>2.9927992799279927E-2</v>
      </c>
      <c r="BT339" s="33">
        <v>3</v>
      </c>
      <c r="BU339" s="36">
        <f t="shared" ref="BU339:BU346" si="377">BT339/W339</f>
        <v>0.21428571428571427</v>
      </c>
      <c r="BV339" s="33">
        <v>2</v>
      </c>
      <c r="BW339" s="36">
        <f>BV339/U339</f>
        <v>0.5</v>
      </c>
      <c r="BX339" s="244" t="str">
        <f t="shared" si="366"/>
        <v/>
      </c>
    </row>
    <row r="340" spans="1:76" x14ac:dyDescent="0.2">
      <c r="A340" s="10" t="s">
        <v>50</v>
      </c>
      <c r="B340" s="10" t="s">
        <v>59</v>
      </c>
      <c r="C340" s="10" t="s">
        <v>623</v>
      </c>
      <c r="D340" s="10" t="s">
        <v>527</v>
      </c>
      <c r="E340" s="10" t="s">
        <v>518</v>
      </c>
      <c r="F340" s="10" t="s">
        <v>519</v>
      </c>
      <c r="G340" s="10" t="s">
        <v>320</v>
      </c>
      <c r="H340" s="591" t="s">
        <v>1110</v>
      </c>
      <c r="I340" s="10" t="s">
        <v>935</v>
      </c>
      <c r="J340" s="10" t="s">
        <v>505</v>
      </c>
      <c r="K340" s="614"/>
      <c r="L340" s="614"/>
      <c r="M340" s="289"/>
      <c r="N340" s="614"/>
      <c r="O340" s="614"/>
      <c r="P340" s="614"/>
      <c r="Q340" s="612"/>
      <c r="R340" s="612"/>
      <c r="S340" s="612"/>
      <c r="T340" s="11" t="s">
        <v>386</v>
      </c>
      <c r="U340" s="32">
        <v>4</v>
      </c>
      <c r="V340" s="76"/>
      <c r="W340" s="33">
        <v>7</v>
      </c>
      <c r="X340" s="34">
        <f t="shared" si="355"/>
        <v>1.75</v>
      </c>
      <c r="Y340" s="35">
        <f t="shared" si="356"/>
        <v>3870.75</v>
      </c>
      <c r="Z340" s="35">
        <f t="shared" si="368"/>
        <v>1564.25</v>
      </c>
      <c r="AA340" s="33">
        <v>4</v>
      </c>
      <c r="AB340" s="36">
        <f t="shared" si="373"/>
        <v>0.5714285714285714</v>
      </c>
      <c r="AC340" s="223"/>
      <c r="AD340" s="223"/>
      <c r="AE340" s="33">
        <v>4</v>
      </c>
      <c r="AF340" s="36">
        <f>AE340/U340</f>
        <v>1</v>
      </c>
      <c r="AG340" s="33">
        <f>AE340</f>
        <v>4</v>
      </c>
      <c r="AH340" s="223"/>
      <c r="AI340" s="33">
        <v>1</v>
      </c>
      <c r="AJ340" s="223"/>
      <c r="AK340" s="223"/>
      <c r="AL340" s="223"/>
      <c r="AM340" s="31">
        <v>15466</v>
      </c>
      <c r="AN340" s="35">
        <v>17</v>
      </c>
      <c r="AO340" s="37">
        <f t="shared" si="352"/>
        <v>1.0979784279532391E-3</v>
      </c>
      <c r="AP340" s="35">
        <f t="shared" si="376"/>
        <v>15483</v>
      </c>
      <c r="AQ340" s="163">
        <v>20655</v>
      </c>
      <c r="AR340" s="36">
        <f t="shared" si="371"/>
        <v>0.74960058097312998</v>
      </c>
      <c r="AS340" s="31">
        <f t="shared" si="348"/>
        <v>15466</v>
      </c>
      <c r="AT340" s="31">
        <f t="shared" si="353"/>
        <v>17</v>
      </c>
      <c r="AU340" s="35">
        <f t="shared" si="345"/>
        <v>15483</v>
      </c>
      <c r="AV340" s="35">
        <v>6241</v>
      </c>
      <c r="AW340" s="36">
        <f t="shared" si="341"/>
        <v>0.40353032458295618</v>
      </c>
      <c r="AX340" s="35">
        <v>16</v>
      </c>
      <c r="AY340" s="36">
        <f t="shared" si="354"/>
        <v>0.94117647058823528</v>
      </c>
      <c r="AZ340" s="35">
        <f t="shared" si="369"/>
        <v>6257</v>
      </c>
      <c r="BA340" s="36">
        <f t="shared" si="370"/>
        <v>0.40412064845314216</v>
      </c>
      <c r="BB340" s="35">
        <v>57</v>
      </c>
      <c r="BC340" s="36">
        <f t="shared" si="349"/>
        <v>9.133151738503445E-3</v>
      </c>
      <c r="BD340" s="33">
        <v>1</v>
      </c>
      <c r="BE340" s="36">
        <f t="shared" si="367"/>
        <v>6.25E-2</v>
      </c>
      <c r="BF340" s="33">
        <f t="shared" si="350"/>
        <v>58</v>
      </c>
      <c r="BG340" s="36">
        <f t="shared" si="351"/>
        <v>9.2696180278088545E-3</v>
      </c>
      <c r="BH340" s="35">
        <v>47</v>
      </c>
      <c r="BI340" s="36">
        <f t="shared" si="374"/>
        <v>0.82456140350877194</v>
      </c>
      <c r="BJ340" s="218"/>
      <c r="BK340" s="218"/>
      <c r="BL340" s="33">
        <f t="shared" si="372"/>
        <v>47</v>
      </c>
      <c r="BM340" s="36">
        <f t="shared" si="375"/>
        <v>0.81034482758620685</v>
      </c>
      <c r="BN340" s="35">
        <v>20</v>
      </c>
      <c r="BO340" s="36">
        <f t="shared" si="358"/>
        <v>3.1964200095892601E-3</v>
      </c>
      <c r="BP340" s="35">
        <v>174</v>
      </c>
      <c r="BQ340" s="36">
        <f t="shared" si="359"/>
        <v>2.7808854083426562E-2</v>
      </c>
      <c r="BR340" s="35">
        <f t="shared" si="360"/>
        <v>194</v>
      </c>
      <c r="BS340" s="36">
        <f t="shared" si="361"/>
        <v>3.1005274093015824E-2</v>
      </c>
      <c r="BT340" s="33">
        <v>3</v>
      </c>
      <c r="BU340" s="36">
        <f t="shared" si="377"/>
        <v>0.42857142857142855</v>
      </c>
      <c r="BV340" s="33">
        <v>2</v>
      </c>
      <c r="BW340" s="36">
        <f>BV340/U340</f>
        <v>0.5</v>
      </c>
      <c r="BX340" s="244" t="str">
        <f t="shared" si="366"/>
        <v/>
      </c>
    </row>
    <row r="341" spans="1:76" x14ac:dyDescent="0.2">
      <c r="A341" s="10" t="s">
        <v>50</v>
      </c>
      <c r="B341" s="10" t="s">
        <v>59</v>
      </c>
      <c r="C341" s="10" t="s">
        <v>513</v>
      </c>
      <c r="D341" s="10" t="s">
        <v>527</v>
      </c>
      <c r="E341" s="10" t="s">
        <v>518</v>
      </c>
      <c r="F341" s="10" t="s">
        <v>519</v>
      </c>
      <c r="G341" s="10" t="s">
        <v>320</v>
      </c>
      <c r="H341" s="591" t="s">
        <v>1110</v>
      </c>
      <c r="I341" s="10" t="s">
        <v>935</v>
      </c>
      <c r="J341" s="10" t="s">
        <v>505</v>
      </c>
      <c r="K341" s="614" t="s">
        <v>449</v>
      </c>
      <c r="L341" s="614" t="s">
        <v>459</v>
      </c>
      <c r="M341" s="289" t="s">
        <v>841</v>
      </c>
      <c r="N341" s="614" t="s">
        <v>451</v>
      </c>
      <c r="O341" s="614" t="s">
        <v>438</v>
      </c>
      <c r="P341" s="614" t="s">
        <v>438</v>
      </c>
      <c r="Q341" s="612">
        <v>36077</v>
      </c>
      <c r="R341" s="612">
        <v>538</v>
      </c>
      <c r="S341" s="612">
        <v>54</v>
      </c>
      <c r="T341" s="11" t="s">
        <v>386</v>
      </c>
      <c r="U341" s="32">
        <v>2</v>
      </c>
      <c r="V341" s="76"/>
      <c r="W341" s="33">
        <v>4</v>
      </c>
      <c r="X341" s="34">
        <f t="shared" si="355"/>
        <v>2</v>
      </c>
      <c r="Y341" s="35">
        <f t="shared" si="356"/>
        <v>3470</v>
      </c>
      <c r="Z341" s="35">
        <f t="shared" si="368"/>
        <v>1243</v>
      </c>
      <c r="AA341" s="33">
        <v>2</v>
      </c>
      <c r="AB341" s="36">
        <f t="shared" si="373"/>
        <v>0.5</v>
      </c>
      <c r="AC341" s="223"/>
      <c r="AD341" s="223"/>
      <c r="AE341" s="33">
        <v>2</v>
      </c>
      <c r="AF341" s="36">
        <f>AE341/U341</f>
        <v>1</v>
      </c>
      <c r="AG341" s="33">
        <f>AE341</f>
        <v>2</v>
      </c>
      <c r="AH341" s="223"/>
      <c r="AI341" s="33">
        <v>1</v>
      </c>
      <c r="AJ341" s="223"/>
      <c r="AK341" s="33">
        <v>1</v>
      </c>
      <c r="AL341" s="223"/>
      <c r="AM341" s="31">
        <v>6929</v>
      </c>
      <c r="AN341" s="35">
        <v>11</v>
      </c>
      <c r="AO341" s="37">
        <f t="shared" si="352"/>
        <v>1.5850144092219021E-3</v>
      </c>
      <c r="AP341" s="35">
        <f t="shared" si="376"/>
        <v>6940</v>
      </c>
      <c r="AQ341" s="163">
        <v>11625</v>
      </c>
      <c r="AR341" s="36">
        <f t="shared" si="371"/>
        <v>0.59698924731182801</v>
      </c>
      <c r="AS341" s="31">
        <f t="shared" si="348"/>
        <v>6929</v>
      </c>
      <c r="AT341" s="31">
        <f t="shared" si="353"/>
        <v>11</v>
      </c>
      <c r="AU341" s="35">
        <f t="shared" si="345"/>
        <v>6940</v>
      </c>
      <c r="AV341" s="35">
        <v>2476</v>
      </c>
      <c r="AW341" s="36">
        <f t="shared" si="341"/>
        <v>0.35733872131620725</v>
      </c>
      <c r="AX341" s="35">
        <v>10</v>
      </c>
      <c r="AY341" s="36">
        <f t="shared" si="354"/>
        <v>0.90909090909090906</v>
      </c>
      <c r="AZ341" s="35">
        <f t="shared" si="369"/>
        <v>2486</v>
      </c>
      <c r="BA341" s="36">
        <f t="shared" si="370"/>
        <v>0.35821325648414987</v>
      </c>
      <c r="BB341" s="35">
        <v>41</v>
      </c>
      <c r="BC341" s="36">
        <f t="shared" si="349"/>
        <v>1.6558966074313407E-2</v>
      </c>
      <c r="BD341" s="33">
        <v>1</v>
      </c>
      <c r="BE341" s="36">
        <f t="shared" si="367"/>
        <v>0.1</v>
      </c>
      <c r="BF341" s="33">
        <f t="shared" si="350"/>
        <v>42</v>
      </c>
      <c r="BG341" s="36">
        <f t="shared" si="351"/>
        <v>1.6894609814963796E-2</v>
      </c>
      <c r="BH341" s="35">
        <v>29</v>
      </c>
      <c r="BI341" s="36">
        <f t="shared" si="374"/>
        <v>0.70731707317073167</v>
      </c>
      <c r="BJ341" s="218"/>
      <c r="BK341" s="218"/>
      <c r="BL341" s="33">
        <f t="shared" si="372"/>
        <v>29</v>
      </c>
      <c r="BM341" s="36">
        <f t="shared" si="375"/>
        <v>0.69047619047619047</v>
      </c>
      <c r="BN341" s="35">
        <v>28</v>
      </c>
      <c r="BO341" s="36">
        <f t="shared" si="358"/>
        <v>1.1263073209975865E-2</v>
      </c>
      <c r="BP341" s="35">
        <v>35</v>
      </c>
      <c r="BQ341" s="36">
        <f t="shared" si="359"/>
        <v>1.407884151246983E-2</v>
      </c>
      <c r="BR341" s="35">
        <f t="shared" si="360"/>
        <v>63</v>
      </c>
      <c r="BS341" s="36">
        <f t="shared" si="361"/>
        <v>2.5341914722445697E-2</v>
      </c>
      <c r="BT341" s="33">
        <v>2</v>
      </c>
      <c r="BU341" s="36">
        <f t="shared" si="377"/>
        <v>0.5</v>
      </c>
      <c r="BV341" s="33">
        <v>1</v>
      </c>
      <c r="BW341" s="36">
        <f>BV341/U341</f>
        <v>0.5</v>
      </c>
      <c r="BX341" s="244" t="str">
        <f t="shared" si="366"/>
        <v/>
      </c>
    </row>
    <row r="342" spans="1:76" x14ac:dyDescent="0.2">
      <c r="A342" s="10" t="s">
        <v>50</v>
      </c>
      <c r="B342" s="10" t="s">
        <v>56</v>
      </c>
      <c r="C342" s="10" t="s">
        <v>57</v>
      </c>
      <c r="D342" s="10" t="s">
        <v>503</v>
      </c>
      <c r="E342" s="10" t="s">
        <v>518</v>
      </c>
      <c r="F342" s="10" t="s">
        <v>519</v>
      </c>
      <c r="G342" s="10" t="s">
        <v>320</v>
      </c>
      <c r="H342" s="591" t="s">
        <v>1110</v>
      </c>
      <c r="I342" s="10" t="s">
        <v>935</v>
      </c>
      <c r="J342" s="10" t="s">
        <v>505</v>
      </c>
      <c r="K342" s="614"/>
      <c r="L342" s="614"/>
      <c r="M342" s="289"/>
      <c r="N342" s="614"/>
      <c r="O342" s="614"/>
      <c r="P342" s="614"/>
      <c r="Q342" s="612"/>
      <c r="R342" s="612"/>
      <c r="S342" s="612"/>
      <c r="T342" s="11" t="s">
        <v>386</v>
      </c>
      <c r="U342" s="32">
        <v>4</v>
      </c>
      <c r="V342" s="76"/>
      <c r="W342" s="33">
        <v>7</v>
      </c>
      <c r="X342" s="34">
        <f t="shared" si="355"/>
        <v>1.75</v>
      </c>
      <c r="Y342" s="35">
        <f t="shared" si="356"/>
        <v>5577.25</v>
      </c>
      <c r="Z342" s="35">
        <f t="shared" si="368"/>
        <v>1910.25</v>
      </c>
      <c r="AA342" s="222"/>
      <c r="AB342" s="223"/>
      <c r="AC342" s="222"/>
      <c r="AD342" s="223"/>
      <c r="AE342" s="222"/>
      <c r="AF342" s="223"/>
      <c r="AG342" s="222"/>
      <c r="AH342" s="223"/>
      <c r="AI342" s="33">
        <v>2</v>
      </c>
      <c r="AJ342" s="36">
        <f>AI342/W342</f>
        <v>0.2857142857142857</v>
      </c>
      <c r="AK342" s="33">
        <v>1</v>
      </c>
      <c r="AL342" s="36">
        <f>AK342/U342</f>
        <v>0.25</v>
      </c>
      <c r="AM342" s="31">
        <v>22309</v>
      </c>
      <c r="AN342" s="230"/>
      <c r="AO342" s="250"/>
      <c r="AP342" s="35">
        <f t="shared" si="376"/>
        <v>22309</v>
      </c>
      <c r="AQ342" s="230"/>
      <c r="AR342" s="223"/>
      <c r="AS342" s="31">
        <f t="shared" si="348"/>
        <v>22309</v>
      </c>
      <c r="AT342" s="210"/>
      <c r="AU342" s="35">
        <f t="shared" si="345"/>
        <v>22309</v>
      </c>
      <c r="AV342" s="35">
        <v>7641</v>
      </c>
      <c r="AW342" s="36">
        <f t="shared" si="341"/>
        <v>0.34250750818055492</v>
      </c>
      <c r="AX342" s="230"/>
      <c r="AY342" s="223"/>
      <c r="AZ342" s="35">
        <f t="shared" si="369"/>
        <v>7641</v>
      </c>
      <c r="BA342" s="36">
        <f t="shared" si="370"/>
        <v>0.34250750818055492</v>
      </c>
      <c r="BB342" s="35">
        <v>180</v>
      </c>
      <c r="BC342" s="36">
        <f t="shared" ref="BC342:BC373" si="378">IF(BB342="","",BB342/AV342)</f>
        <v>2.3557126030624265E-2</v>
      </c>
      <c r="BD342" s="222"/>
      <c r="BE342" s="223"/>
      <c r="BF342" s="33">
        <f t="shared" ref="BF342:BF373" si="379">IF(BB342="","",BB342+BD342)</f>
        <v>180</v>
      </c>
      <c r="BG342" s="36">
        <f t="shared" si="351"/>
        <v>2.3557126030624265E-2</v>
      </c>
      <c r="BH342" s="35">
        <v>140</v>
      </c>
      <c r="BI342" s="36">
        <f t="shared" si="374"/>
        <v>0.77777777777777779</v>
      </c>
      <c r="BJ342" s="222"/>
      <c r="BK342" s="223" t="str">
        <f t="shared" ref="BK342:BK357" si="380">IF(BD342="","",IF(BD342=0,"",BJ342/BD342))</f>
        <v/>
      </c>
      <c r="BL342" s="33">
        <f t="shared" si="372"/>
        <v>140</v>
      </c>
      <c r="BM342" s="36">
        <f t="shared" si="375"/>
        <v>0.77777777777777779</v>
      </c>
      <c r="BN342" s="35">
        <v>121</v>
      </c>
      <c r="BO342" s="36">
        <f t="shared" si="358"/>
        <v>1.58356236094752E-2</v>
      </c>
      <c r="BP342" s="35">
        <v>276</v>
      </c>
      <c r="BQ342" s="36">
        <f t="shared" si="359"/>
        <v>3.6120926580290535E-2</v>
      </c>
      <c r="BR342" s="35">
        <f t="shared" si="360"/>
        <v>397</v>
      </c>
      <c r="BS342" s="36">
        <f t="shared" si="361"/>
        <v>5.1956550189765735E-2</v>
      </c>
      <c r="BT342" s="33">
        <v>4</v>
      </c>
      <c r="BU342" s="36">
        <f t="shared" si="377"/>
        <v>0.5714285714285714</v>
      </c>
      <c r="BV342" s="33">
        <v>2</v>
      </c>
      <c r="BW342" s="36">
        <f>BV342/U342</f>
        <v>0.5</v>
      </c>
      <c r="BX342" s="244" t="str">
        <f t="shared" si="366"/>
        <v/>
      </c>
    </row>
    <row r="343" spans="1:76" x14ac:dyDescent="0.2">
      <c r="A343" s="10" t="s">
        <v>50</v>
      </c>
      <c r="B343" s="10" t="s">
        <v>56</v>
      </c>
      <c r="C343" s="10" t="s">
        <v>58</v>
      </c>
      <c r="D343" s="10" t="s">
        <v>503</v>
      </c>
      <c r="E343" s="10" t="s">
        <v>518</v>
      </c>
      <c r="F343" s="10" t="s">
        <v>519</v>
      </c>
      <c r="G343" s="10" t="s">
        <v>320</v>
      </c>
      <c r="H343" s="591" t="s">
        <v>1110</v>
      </c>
      <c r="I343" s="10" t="s">
        <v>935</v>
      </c>
      <c r="J343" s="10" t="s">
        <v>505</v>
      </c>
      <c r="K343" s="614"/>
      <c r="L343" s="614"/>
      <c r="M343" s="289"/>
      <c r="N343" s="614"/>
      <c r="O343" s="614"/>
      <c r="P343" s="614"/>
      <c r="Q343" s="612"/>
      <c r="R343" s="612"/>
      <c r="S343" s="612"/>
      <c r="T343" s="30" t="s">
        <v>386</v>
      </c>
      <c r="U343" s="32">
        <v>2</v>
      </c>
      <c r="V343" s="76"/>
      <c r="W343" s="33">
        <v>3</v>
      </c>
      <c r="X343" s="34">
        <f t="shared" si="355"/>
        <v>1.5</v>
      </c>
      <c r="Y343" s="35">
        <f t="shared" si="356"/>
        <v>6867.5</v>
      </c>
      <c r="Z343" s="35">
        <f t="shared" si="368"/>
        <v>2758</v>
      </c>
      <c r="AA343" s="222"/>
      <c r="AB343" s="223"/>
      <c r="AC343" s="222"/>
      <c r="AD343" s="223"/>
      <c r="AE343" s="222"/>
      <c r="AF343" s="223"/>
      <c r="AG343" s="222"/>
      <c r="AH343" s="223"/>
      <c r="AI343" s="223"/>
      <c r="AJ343" s="223"/>
      <c r="AK343" s="223"/>
      <c r="AL343" s="223"/>
      <c r="AM343" s="31">
        <v>13735</v>
      </c>
      <c r="AN343" s="230"/>
      <c r="AO343" s="250"/>
      <c r="AP343" s="35">
        <f t="shared" si="376"/>
        <v>13735</v>
      </c>
      <c r="AQ343" s="230"/>
      <c r="AR343" s="223"/>
      <c r="AS343" s="31">
        <f t="shared" si="348"/>
        <v>13735</v>
      </c>
      <c r="AT343" s="210"/>
      <c r="AU343" s="35">
        <f t="shared" si="345"/>
        <v>13735</v>
      </c>
      <c r="AV343" s="35">
        <v>5516</v>
      </c>
      <c r="AW343" s="36">
        <f t="shared" si="341"/>
        <v>0.40160174736075721</v>
      </c>
      <c r="AX343" s="230"/>
      <c r="AY343" s="223"/>
      <c r="AZ343" s="35">
        <f t="shared" si="369"/>
        <v>5516</v>
      </c>
      <c r="BA343" s="36">
        <f t="shared" si="370"/>
        <v>0.40160174736075721</v>
      </c>
      <c r="BB343" s="35">
        <v>52</v>
      </c>
      <c r="BC343" s="36">
        <f t="shared" si="378"/>
        <v>9.4271211022480053E-3</v>
      </c>
      <c r="BD343" s="222"/>
      <c r="BE343" s="223"/>
      <c r="BF343" s="33">
        <f t="shared" si="379"/>
        <v>52</v>
      </c>
      <c r="BG343" s="36">
        <f t="shared" si="351"/>
        <v>9.4271211022480053E-3</v>
      </c>
      <c r="BH343" s="35">
        <v>40</v>
      </c>
      <c r="BI343" s="36">
        <f t="shared" si="374"/>
        <v>0.76923076923076927</v>
      </c>
      <c r="BJ343" s="222"/>
      <c r="BK343" s="223" t="str">
        <f t="shared" si="380"/>
        <v/>
      </c>
      <c r="BL343" s="33">
        <f t="shared" si="372"/>
        <v>40</v>
      </c>
      <c r="BM343" s="36">
        <f t="shared" si="375"/>
        <v>0.76923076923076927</v>
      </c>
      <c r="BN343" s="35">
        <v>20</v>
      </c>
      <c r="BO343" s="36">
        <f t="shared" si="358"/>
        <v>3.6258158085569255E-3</v>
      </c>
      <c r="BP343" s="35">
        <v>353</v>
      </c>
      <c r="BQ343" s="36">
        <f t="shared" si="359"/>
        <v>6.3995649021029735E-2</v>
      </c>
      <c r="BR343" s="35">
        <f t="shared" si="360"/>
        <v>373</v>
      </c>
      <c r="BS343" s="36">
        <f t="shared" si="361"/>
        <v>6.7621464829586655E-2</v>
      </c>
      <c r="BT343" s="33">
        <v>1</v>
      </c>
      <c r="BU343" s="36">
        <f t="shared" si="377"/>
        <v>0.33333333333333331</v>
      </c>
      <c r="BV343" s="33">
        <v>1</v>
      </c>
      <c r="BW343" s="36">
        <f>BV343/U343</f>
        <v>0.5</v>
      </c>
      <c r="BX343" s="244" t="str">
        <f t="shared" si="366"/>
        <v/>
      </c>
    </row>
    <row r="344" spans="1:76" x14ac:dyDescent="0.2">
      <c r="A344" s="10" t="s">
        <v>50</v>
      </c>
      <c r="B344" s="10" t="s">
        <v>59</v>
      </c>
      <c r="C344" s="10" t="s">
        <v>502</v>
      </c>
      <c r="D344" s="10" t="s">
        <v>509</v>
      </c>
      <c r="E344" s="10" t="s">
        <v>518</v>
      </c>
      <c r="F344" s="10" t="s">
        <v>519</v>
      </c>
      <c r="G344" s="10" t="s">
        <v>320</v>
      </c>
      <c r="H344" s="591" t="s">
        <v>1110</v>
      </c>
      <c r="I344" s="10" t="s">
        <v>935</v>
      </c>
      <c r="J344" s="10" t="s">
        <v>505</v>
      </c>
      <c r="K344" s="288"/>
      <c r="L344" s="746"/>
      <c r="M344" s="746"/>
      <c r="N344" s="288"/>
      <c r="O344" s="288"/>
      <c r="P344" s="288"/>
      <c r="Q344" s="293"/>
      <c r="R344" s="293"/>
      <c r="S344" s="293"/>
      <c r="T344" s="65" t="s">
        <v>386</v>
      </c>
      <c r="U344" s="32">
        <v>1</v>
      </c>
      <c r="V344" s="76"/>
      <c r="W344" s="33">
        <v>3</v>
      </c>
      <c r="X344" s="34">
        <f t="shared" si="355"/>
        <v>3</v>
      </c>
      <c r="Y344" s="35">
        <f t="shared" si="356"/>
        <v>36077</v>
      </c>
      <c r="Z344" s="35">
        <f t="shared" si="368"/>
        <v>13187</v>
      </c>
      <c r="AA344" s="33">
        <v>0</v>
      </c>
      <c r="AB344" s="222"/>
      <c r="AC344" s="33">
        <v>2</v>
      </c>
      <c r="AD344" s="36" t="s">
        <v>434</v>
      </c>
      <c r="AE344" s="33">
        <v>1</v>
      </c>
      <c r="AF344" s="36">
        <f>AE344/U344</f>
        <v>1</v>
      </c>
      <c r="AG344" s="33">
        <v>1</v>
      </c>
      <c r="AH344" s="223"/>
      <c r="AI344" s="223"/>
      <c r="AJ344" s="223"/>
      <c r="AK344" s="223"/>
      <c r="AL344" s="223"/>
      <c r="AM344" s="31">
        <v>36044</v>
      </c>
      <c r="AN344" s="35">
        <v>33</v>
      </c>
      <c r="AO344" s="37">
        <f>AN344/AP344</f>
        <v>9.1471020317653907E-4</v>
      </c>
      <c r="AP344" s="35">
        <f t="shared" si="376"/>
        <v>36077</v>
      </c>
      <c r="AQ344" s="35">
        <v>51714</v>
      </c>
      <c r="AR344" s="36">
        <f>AP344/AQ344</f>
        <v>0.69762540124531069</v>
      </c>
      <c r="AS344" s="31">
        <f t="shared" si="348"/>
        <v>36044</v>
      </c>
      <c r="AT344" s="31">
        <f>IF(V344=0,AN344,"")</f>
        <v>33</v>
      </c>
      <c r="AU344" s="35">
        <f t="shared" si="345"/>
        <v>36077</v>
      </c>
      <c r="AV344" s="35">
        <v>13157</v>
      </c>
      <c r="AW344" s="36">
        <f t="shared" si="341"/>
        <v>0.36502607923648872</v>
      </c>
      <c r="AX344" s="35">
        <v>30</v>
      </c>
      <c r="AY344" s="36">
        <f>IF(AT344="","",IF(AT344=0,"",AX344/AT344))</f>
        <v>0.90909090909090906</v>
      </c>
      <c r="AZ344" s="35">
        <f t="shared" si="369"/>
        <v>13187</v>
      </c>
      <c r="BA344" s="36">
        <f t="shared" si="370"/>
        <v>0.36552374088754608</v>
      </c>
      <c r="BB344" s="35">
        <v>232</v>
      </c>
      <c r="BC344" s="36">
        <f t="shared" si="378"/>
        <v>1.7633199057535912E-2</v>
      </c>
      <c r="BD344" s="33">
        <v>5</v>
      </c>
      <c r="BE344" s="36">
        <f>IF(BD344="","",BD344/AX344)</f>
        <v>0.16666666666666666</v>
      </c>
      <c r="BF344" s="33">
        <f t="shared" si="379"/>
        <v>237</v>
      </c>
      <c r="BG344" s="36">
        <f t="shared" si="351"/>
        <v>1.7972245393190263E-2</v>
      </c>
      <c r="BH344" s="35">
        <v>178</v>
      </c>
      <c r="BI344" s="36">
        <f t="shared" si="374"/>
        <v>0.76724137931034486</v>
      </c>
      <c r="BJ344" s="33">
        <v>2</v>
      </c>
      <c r="BK344" s="36">
        <f t="shared" si="380"/>
        <v>0.4</v>
      </c>
      <c r="BL344" s="33">
        <f t="shared" si="372"/>
        <v>180</v>
      </c>
      <c r="BM344" s="36">
        <f t="shared" si="375"/>
        <v>0.759493670886076</v>
      </c>
      <c r="BN344" s="35">
        <v>21</v>
      </c>
      <c r="BO344" s="36">
        <f t="shared" si="358"/>
        <v>1.5924774399029347E-3</v>
      </c>
      <c r="BP344" s="35">
        <v>333</v>
      </c>
      <c r="BQ344" s="36">
        <f t="shared" si="359"/>
        <v>2.5252142261317966E-2</v>
      </c>
      <c r="BR344" s="35">
        <f t="shared" si="360"/>
        <v>354</v>
      </c>
      <c r="BS344" s="36">
        <f t="shared" si="361"/>
        <v>2.6844619701220901E-2</v>
      </c>
      <c r="BT344" s="33">
        <v>1</v>
      </c>
      <c r="BU344" s="36">
        <f t="shared" si="377"/>
        <v>0.33333333333333331</v>
      </c>
      <c r="BV344" s="222">
        <v>0</v>
      </c>
      <c r="BW344" s="223"/>
      <c r="BX344" s="244" t="str">
        <f t="shared" si="366"/>
        <v/>
      </c>
    </row>
    <row r="345" spans="1:76" x14ac:dyDescent="0.2">
      <c r="A345" s="10" t="s">
        <v>50</v>
      </c>
      <c r="B345" s="10" t="s">
        <v>51</v>
      </c>
      <c r="C345" s="10" t="s">
        <v>52</v>
      </c>
      <c r="D345" s="10" t="s">
        <v>542</v>
      </c>
      <c r="E345" s="10" t="s">
        <v>504</v>
      </c>
      <c r="F345" s="10" t="s">
        <v>519</v>
      </c>
      <c r="G345" s="10" t="s">
        <v>320</v>
      </c>
      <c r="H345" s="591" t="s">
        <v>1110</v>
      </c>
      <c r="I345" s="10" t="s">
        <v>935</v>
      </c>
      <c r="J345" s="10" t="s">
        <v>505</v>
      </c>
      <c r="K345" s="614"/>
      <c r="L345" s="747"/>
      <c r="M345" s="758"/>
      <c r="N345" s="614"/>
      <c r="O345" s="614"/>
      <c r="P345" s="614"/>
      <c r="Q345" s="612"/>
      <c r="R345" s="612"/>
      <c r="S345" s="612"/>
      <c r="T345" s="11" t="s">
        <v>386</v>
      </c>
      <c r="U345" s="32">
        <v>2</v>
      </c>
      <c r="V345" s="76"/>
      <c r="W345" s="33">
        <v>5</v>
      </c>
      <c r="X345" s="34">
        <f t="shared" ref="X345:X376" si="381">W345/U345</f>
        <v>2.5</v>
      </c>
      <c r="Y345" s="35">
        <f t="shared" si="356"/>
        <v>35034.5</v>
      </c>
      <c r="Z345" s="35">
        <f t="shared" si="368"/>
        <v>12821.5</v>
      </c>
      <c r="AA345" s="222"/>
      <c r="AB345" s="223"/>
      <c r="AC345" s="222"/>
      <c r="AD345" s="229"/>
      <c r="AE345" s="222"/>
      <c r="AF345" s="223"/>
      <c r="AG345" s="222"/>
      <c r="AH345" s="223"/>
      <c r="AI345" s="33">
        <v>2</v>
      </c>
      <c r="AJ345" s="36">
        <f>AI345/W345</f>
        <v>0.4</v>
      </c>
      <c r="AK345" s="33">
        <v>2</v>
      </c>
      <c r="AL345" s="36">
        <f>AK345/U345</f>
        <v>1</v>
      </c>
      <c r="AM345" s="31">
        <v>70069</v>
      </c>
      <c r="AN345" s="230"/>
      <c r="AO345" s="250"/>
      <c r="AP345" s="35">
        <f t="shared" si="376"/>
        <v>70069</v>
      </c>
      <c r="AQ345" s="35"/>
      <c r="AR345" s="222"/>
      <c r="AS345" s="31">
        <f t="shared" si="348"/>
        <v>70069</v>
      </c>
      <c r="AT345" s="210"/>
      <c r="AU345" s="35">
        <f t="shared" si="345"/>
        <v>70069</v>
      </c>
      <c r="AV345" s="35">
        <v>25643</v>
      </c>
      <c r="AW345" s="36">
        <f t="shared" si="341"/>
        <v>0.36596783170874425</v>
      </c>
      <c r="AX345" s="230"/>
      <c r="AY345" s="223"/>
      <c r="AZ345" s="35">
        <f t="shared" si="369"/>
        <v>25643</v>
      </c>
      <c r="BA345" s="36">
        <f t="shared" si="370"/>
        <v>0.36596783170874425</v>
      </c>
      <c r="BB345" s="35">
        <v>320</v>
      </c>
      <c r="BC345" s="36">
        <f t="shared" si="378"/>
        <v>1.2479039113988222E-2</v>
      </c>
      <c r="BD345" s="222"/>
      <c r="BE345" s="223"/>
      <c r="BF345" s="33">
        <f t="shared" si="379"/>
        <v>320</v>
      </c>
      <c r="BG345" s="36">
        <f t="shared" si="351"/>
        <v>1.2479039113988222E-2</v>
      </c>
      <c r="BH345" s="35">
        <v>180</v>
      </c>
      <c r="BI345" s="36">
        <f t="shared" si="374"/>
        <v>0.5625</v>
      </c>
      <c r="BJ345" s="222"/>
      <c r="BK345" s="223" t="str">
        <f t="shared" si="380"/>
        <v/>
      </c>
      <c r="BL345" s="33">
        <f t="shared" si="372"/>
        <v>180</v>
      </c>
      <c r="BM345" s="36">
        <f t="shared" si="375"/>
        <v>0.5625</v>
      </c>
      <c r="BN345" s="35">
        <v>100</v>
      </c>
      <c r="BO345" s="36">
        <f t="shared" si="358"/>
        <v>3.8996997231213197E-3</v>
      </c>
      <c r="BP345" s="35">
        <v>1204</v>
      </c>
      <c r="BQ345" s="36">
        <f t="shared" si="359"/>
        <v>4.6952384666380687E-2</v>
      </c>
      <c r="BR345" s="35">
        <f t="shared" si="360"/>
        <v>1304</v>
      </c>
      <c r="BS345" s="36">
        <f t="shared" si="361"/>
        <v>5.0852084389502006E-2</v>
      </c>
      <c r="BT345" s="33">
        <v>2</v>
      </c>
      <c r="BU345" s="36">
        <f t="shared" si="377"/>
        <v>0.4</v>
      </c>
      <c r="BV345" s="33">
        <v>1</v>
      </c>
      <c r="BW345" s="36">
        <f>BV345/U345</f>
        <v>0.5</v>
      </c>
      <c r="BX345" s="244" t="str">
        <f t="shared" si="366"/>
        <v/>
      </c>
    </row>
    <row r="346" spans="1:76" x14ac:dyDescent="0.2">
      <c r="A346" s="10" t="s">
        <v>50</v>
      </c>
      <c r="B346" s="10" t="s">
        <v>51</v>
      </c>
      <c r="C346" s="10" t="s">
        <v>53</v>
      </c>
      <c r="D346" s="10" t="s">
        <v>542</v>
      </c>
      <c r="E346" s="10" t="s">
        <v>504</v>
      </c>
      <c r="F346" s="10" t="s">
        <v>519</v>
      </c>
      <c r="G346" s="10" t="s">
        <v>320</v>
      </c>
      <c r="H346" s="591" t="s">
        <v>1110</v>
      </c>
      <c r="I346" s="10" t="s">
        <v>935</v>
      </c>
      <c r="J346" s="10" t="s">
        <v>505</v>
      </c>
      <c r="K346" s="614"/>
      <c r="L346" s="614"/>
      <c r="M346" s="289"/>
      <c r="N346" s="614"/>
      <c r="O346" s="614"/>
      <c r="P346" s="614"/>
      <c r="Q346" s="612"/>
      <c r="R346" s="612"/>
      <c r="S346" s="612"/>
      <c r="T346" s="11" t="s">
        <v>386</v>
      </c>
      <c r="U346" s="32">
        <v>1</v>
      </c>
      <c r="V346" s="76"/>
      <c r="W346" s="33">
        <v>4</v>
      </c>
      <c r="X346" s="34">
        <f t="shared" si="381"/>
        <v>4</v>
      </c>
      <c r="Y346" s="35">
        <f t="shared" si="356"/>
        <v>36044</v>
      </c>
      <c r="Z346" s="35">
        <f t="shared" si="368"/>
        <v>13157</v>
      </c>
      <c r="AA346" s="222"/>
      <c r="AB346" s="223"/>
      <c r="AC346" s="222"/>
      <c r="AD346" s="223"/>
      <c r="AE346" s="222"/>
      <c r="AF346" s="223"/>
      <c r="AG346" s="222"/>
      <c r="AH346" s="223"/>
      <c r="AI346" s="222"/>
      <c r="AJ346" s="223"/>
      <c r="AK346" s="222"/>
      <c r="AL346" s="223"/>
      <c r="AM346" s="31">
        <v>36044</v>
      </c>
      <c r="AN346" s="230"/>
      <c r="AO346" s="250"/>
      <c r="AP346" s="35">
        <f t="shared" si="376"/>
        <v>36044</v>
      </c>
      <c r="AQ346" s="779">
        <v>51714</v>
      </c>
      <c r="AR346" s="36">
        <f>AP346/AQ346</f>
        <v>0.69698727617279654</v>
      </c>
      <c r="AS346" s="31">
        <f t="shared" si="348"/>
        <v>36044</v>
      </c>
      <c r="AT346" s="210"/>
      <c r="AU346" s="35">
        <f t="shared" si="345"/>
        <v>36044</v>
      </c>
      <c r="AV346" s="35">
        <v>13157</v>
      </c>
      <c r="AW346" s="36">
        <f t="shared" si="341"/>
        <v>0.36502607923648872</v>
      </c>
      <c r="AX346" s="230"/>
      <c r="AY346" s="223"/>
      <c r="AZ346" s="35">
        <f t="shared" si="369"/>
        <v>13157</v>
      </c>
      <c r="BA346" s="36">
        <f t="shared" si="370"/>
        <v>0.36502607923648872</v>
      </c>
      <c r="BB346" s="230"/>
      <c r="BC346" s="223" t="str">
        <f t="shared" si="378"/>
        <v/>
      </c>
      <c r="BD346" s="222"/>
      <c r="BE346" s="223"/>
      <c r="BF346" s="222" t="str">
        <f t="shared" si="379"/>
        <v/>
      </c>
      <c r="BG346" s="218"/>
      <c r="BH346" s="35">
        <v>180</v>
      </c>
      <c r="BI346" s="223" t="str">
        <f t="shared" si="374"/>
        <v/>
      </c>
      <c r="BJ346" s="222"/>
      <c r="BK346" s="223" t="str">
        <f t="shared" si="380"/>
        <v/>
      </c>
      <c r="BL346" s="33">
        <f t="shared" si="372"/>
        <v>180</v>
      </c>
      <c r="BM346" s="223" t="str">
        <f t="shared" si="375"/>
        <v/>
      </c>
      <c r="BN346" s="35">
        <v>1536</v>
      </c>
      <c r="BO346" s="36">
        <f t="shared" si="358"/>
        <v>0.11674393858782398</v>
      </c>
      <c r="BP346" s="35">
        <v>776</v>
      </c>
      <c r="BQ346" s="36">
        <f t="shared" si="359"/>
        <v>5.8980010640723571E-2</v>
      </c>
      <c r="BR346" s="35">
        <f t="shared" si="360"/>
        <v>2312</v>
      </c>
      <c r="BS346" s="36">
        <f t="shared" si="361"/>
        <v>0.17572394922854753</v>
      </c>
      <c r="BT346" s="33">
        <v>2</v>
      </c>
      <c r="BU346" s="36">
        <f t="shared" si="377"/>
        <v>0.5</v>
      </c>
      <c r="BV346" s="33">
        <v>1</v>
      </c>
      <c r="BW346" s="36">
        <f>BV346/U346</f>
        <v>1</v>
      </c>
      <c r="BX346" s="244" t="str">
        <f t="shared" si="366"/>
        <v/>
      </c>
    </row>
    <row r="347" spans="1:76" x14ac:dyDescent="0.2">
      <c r="A347" s="10" t="s">
        <v>50</v>
      </c>
      <c r="B347" s="10" t="s">
        <v>51</v>
      </c>
      <c r="C347" s="10" t="s">
        <v>54</v>
      </c>
      <c r="D347" s="12" t="s">
        <v>542</v>
      </c>
      <c r="E347" s="10" t="s">
        <v>504</v>
      </c>
      <c r="F347" s="10" t="s">
        <v>519</v>
      </c>
      <c r="G347" s="10" t="s">
        <v>320</v>
      </c>
      <c r="H347" s="591" t="s">
        <v>1110</v>
      </c>
      <c r="I347" s="10" t="s">
        <v>935</v>
      </c>
      <c r="J347" s="10" t="s">
        <v>505</v>
      </c>
      <c r="K347" s="288"/>
      <c r="L347" s="288"/>
      <c r="M347" s="289"/>
      <c r="N347" s="288"/>
      <c r="O347" s="288"/>
      <c r="P347" s="288"/>
      <c r="Q347" s="612"/>
      <c r="R347" s="612"/>
      <c r="S347" s="612"/>
      <c r="T347" s="30" t="s">
        <v>386</v>
      </c>
      <c r="U347" s="32">
        <v>1</v>
      </c>
      <c r="V347" s="76"/>
      <c r="W347" s="33">
        <v>2</v>
      </c>
      <c r="X347" s="34">
        <f t="shared" si="381"/>
        <v>2</v>
      </c>
      <c r="Y347" s="35">
        <f t="shared" si="356"/>
        <v>28942</v>
      </c>
      <c r="Z347" s="35">
        <f t="shared" si="368"/>
        <v>11796</v>
      </c>
      <c r="AA347" s="222"/>
      <c r="AB347" s="223"/>
      <c r="AC347" s="222"/>
      <c r="AD347" s="223"/>
      <c r="AE347" s="222"/>
      <c r="AF347" s="223"/>
      <c r="AG347" s="222"/>
      <c r="AH347" s="223"/>
      <c r="AI347" s="222"/>
      <c r="AJ347" s="223"/>
      <c r="AK347" s="222"/>
      <c r="AL347" s="223"/>
      <c r="AM347" s="31">
        <v>28942</v>
      </c>
      <c r="AN347" s="230"/>
      <c r="AO347" s="250"/>
      <c r="AP347" s="35">
        <f t="shared" si="376"/>
        <v>28942</v>
      </c>
      <c r="AQ347" s="35"/>
      <c r="AR347" s="222"/>
      <c r="AS347" s="31">
        <f t="shared" si="348"/>
        <v>28942</v>
      </c>
      <c r="AT347" s="210"/>
      <c r="AU347" s="35">
        <f t="shared" si="345"/>
        <v>28942</v>
      </c>
      <c r="AV347" s="35">
        <v>11796</v>
      </c>
      <c r="AW347" s="36">
        <f t="shared" si="341"/>
        <v>0.40757376822610741</v>
      </c>
      <c r="AX347" s="230"/>
      <c r="AY347" s="223"/>
      <c r="AZ347" s="35">
        <f t="shared" si="369"/>
        <v>11796</v>
      </c>
      <c r="BA347" s="36">
        <f t="shared" si="370"/>
        <v>0.40757376822610741</v>
      </c>
      <c r="BB347" s="230"/>
      <c r="BC347" s="223" t="str">
        <f t="shared" si="378"/>
        <v/>
      </c>
      <c r="BD347" s="222"/>
      <c r="BE347" s="223"/>
      <c r="BF347" s="222" t="str">
        <f t="shared" si="379"/>
        <v/>
      </c>
      <c r="BG347" s="218"/>
      <c r="BH347" s="35">
        <v>124</v>
      </c>
      <c r="BI347" s="223" t="str">
        <f t="shared" si="374"/>
        <v/>
      </c>
      <c r="BJ347" s="222"/>
      <c r="BK347" s="223" t="str">
        <f t="shared" si="380"/>
        <v/>
      </c>
      <c r="BL347" s="33">
        <f t="shared" si="372"/>
        <v>124</v>
      </c>
      <c r="BM347" s="223" t="str">
        <f t="shared" si="375"/>
        <v/>
      </c>
      <c r="BN347" s="35">
        <v>7</v>
      </c>
      <c r="BO347" s="36">
        <f t="shared" si="358"/>
        <v>5.9342149881315702E-4</v>
      </c>
      <c r="BP347" s="35">
        <v>774</v>
      </c>
      <c r="BQ347" s="36">
        <f t="shared" si="359"/>
        <v>6.561546286876907E-2</v>
      </c>
      <c r="BR347" s="35">
        <f t="shared" si="360"/>
        <v>781</v>
      </c>
      <c r="BS347" s="36">
        <f t="shared" si="361"/>
        <v>6.6208884367582238E-2</v>
      </c>
      <c r="BT347" s="33">
        <v>0</v>
      </c>
      <c r="BU347" s="223"/>
      <c r="BV347" s="222"/>
      <c r="BW347" s="223"/>
      <c r="BX347" s="244" t="str">
        <f t="shared" si="366"/>
        <v/>
      </c>
    </row>
    <row r="348" spans="1:76" s="469" customFormat="1" ht="13.5" thickBot="1" x14ac:dyDescent="0.25">
      <c r="A348" s="9" t="s">
        <v>50</v>
      </c>
      <c r="B348" s="9" t="s">
        <v>51</v>
      </c>
      <c r="C348" s="9" t="s">
        <v>55</v>
      </c>
      <c r="D348" s="83" t="s">
        <v>542</v>
      </c>
      <c r="E348" s="9" t="s">
        <v>504</v>
      </c>
      <c r="F348" s="9" t="s">
        <v>519</v>
      </c>
      <c r="G348" s="9" t="s">
        <v>320</v>
      </c>
      <c r="H348" s="593" t="s">
        <v>1110</v>
      </c>
      <c r="I348" s="9" t="s">
        <v>935</v>
      </c>
      <c r="J348" s="9" t="s">
        <v>505</v>
      </c>
      <c r="K348" s="615"/>
      <c r="L348" s="615"/>
      <c r="M348" s="616"/>
      <c r="N348" s="615"/>
      <c r="O348" s="615"/>
      <c r="P348" s="615"/>
      <c r="Q348" s="613"/>
      <c r="R348" s="613"/>
      <c r="S348" s="613"/>
      <c r="T348" s="64" t="s">
        <v>510</v>
      </c>
      <c r="U348" s="48">
        <v>1</v>
      </c>
      <c r="V348" s="49">
        <v>1</v>
      </c>
      <c r="W348" s="49">
        <v>1</v>
      </c>
      <c r="X348" s="50">
        <f t="shared" si="381"/>
        <v>1</v>
      </c>
      <c r="Y348" s="51">
        <f t="shared" si="356"/>
        <v>31300</v>
      </c>
      <c r="Z348" s="611" t="str">
        <f t="shared" si="368"/>
        <v/>
      </c>
      <c r="AA348" s="224"/>
      <c r="AB348" s="225"/>
      <c r="AC348" s="224"/>
      <c r="AD348" s="225"/>
      <c r="AE348" s="224"/>
      <c r="AF348" s="225"/>
      <c r="AG348" s="224"/>
      <c r="AH348" s="225"/>
      <c r="AI348" s="224"/>
      <c r="AJ348" s="225"/>
      <c r="AK348" s="224"/>
      <c r="AL348" s="225"/>
      <c r="AM348" s="47">
        <v>31300</v>
      </c>
      <c r="AN348" s="611"/>
      <c r="AO348" s="273"/>
      <c r="AP348" s="611">
        <f t="shared" si="376"/>
        <v>31300</v>
      </c>
      <c r="AQ348" s="611"/>
      <c r="AR348" s="224"/>
      <c r="AS348" s="214" t="str">
        <f t="shared" si="348"/>
        <v/>
      </c>
      <c r="AT348" s="214"/>
      <c r="AU348" s="611" t="str">
        <f t="shared" si="345"/>
        <v/>
      </c>
      <c r="AV348" s="611"/>
      <c r="AW348" s="225" t="str">
        <f t="shared" si="341"/>
        <v/>
      </c>
      <c r="AX348" s="611"/>
      <c r="AY348" s="225"/>
      <c r="AZ348" s="611" t="str">
        <f t="shared" si="369"/>
        <v/>
      </c>
      <c r="BA348" s="225" t="str">
        <f t="shared" si="370"/>
        <v/>
      </c>
      <c r="BB348" s="611"/>
      <c r="BC348" s="225" t="str">
        <f t="shared" si="378"/>
        <v/>
      </c>
      <c r="BD348" s="224"/>
      <c r="BE348" s="225"/>
      <c r="BF348" s="224" t="str">
        <f t="shared" si="379"/>
        <v/>
      </c>
      <c r="BG348" s="225" t="str">
        <f t="shared" ref="BG348:BG372" si="382">IF(AZ348="","",BF348/AZ348)</f>
        <v/>
      </c>
      <c r="BH348" s="611"/>
      <c r="BI348" s="225" t="str">
        <f t="shared" si="374"/>
        <v/>
      </c>
      <c r="BJ348" s="224"/>
      <c r="BK348" s="225" t="str">
        <f t="shared" si="380"/>
        <v/>
      </c>
      <c r="BL348" s="224" t="str">
        <f t="shared" si="372"/>
        <v/>
      </c>
      <c r="BM348" s="225" t="str">
        <f t="shared" si="375"/>
        <v/>
      </c>
      <c r="BN348" s="611"/>
      <c r="BO348" s="225" t="str">
        <f t="shared" ref="BO348:BO355" si="383">IF(AZ348="","",BN348/AZ348)</f>
        <v/>
      </c>
      <c r="BP348" s="611"/>
      <c r="BQ348" s="225" t="str">
        <f t="shared" ref="BQ348:BQ379" si="384">IF(AZ348="","",BP348/AZ348)</f>
        <v/>
      </c>
      <c r="BR348" s="611" t="str">
        <f t="shared" ref="BR348:BR379" si="385">IF(BN348="",IF(BP348="","",BP348),IF(BP348="",BN348,BN348+BP348))</f>
        <v/>
      </c>
      <c r="BS348" s="225" t="str">
        <f t="shared" ref="BS348:BS379" si="386">IF(AZ348="","",BR348/AZ348)</f>
        <v/>
      </c>
      <c r="BT348" s="49">
        <v>0</v>
      </c>
      <c r="BU348" s="225"/>
      <c r="BV348" s="224"/>
      <c r="BW348" s="225"/>
      <c r="BX348" s="257" t="str">
        <f t="shared" si="366"/>
        <v/>
      </c>
    </row>
    <row r="349" spans="1:76" x14ac:dyDescent="0.2">
      <c r="A349" s="12" t="s">
        <v>60</v>
      </c>
      <c r="B349" s="12" t="s">
        <v>61</v>
      </c>
      <c r="C349" s="12" t="s">
        <v>502</v>
      </c>
      <c r="D349" s="12" t="s">
        <v>507</v>
      </c>
      <c r="E349" s="12" t="s">
        <v>504</v>
      </c>
      <c r="F349" s="12" t="s">
        <v>505</v>
      </c>
      <c r="G349" s="12" t="s">
        <v>317</v>
      </c>
      <c r="H349" s="12" t="s">
        <v>1109</v>
      </c>
      <c r="I349" s="12" t="s">
        <v>934</v>
      </c>
      <c r="J349" s="12"/>
      <c r="K349" s="296"/>
      <c r="L349" s="296"/>
      <c r="M349" s="297"/>
      <c r="N349" s="296"/>
      <c r="O349" s="296"/>
      <c r="P349" s="296"/>
      <c r="Q349" s="272"/>
      <c r="R349" s="272"/>
      <c r="S349" s="272"/>
      <c r="T349" s="75" t="s">
        <v>386</v>
      </c>
      <c r="U349" s="41">
        <v>4</v>
      </c>
      <c r="V349" s="150"/>
      <c r="W349" s="42">
        <v>5</v>
      </c>
      <c r="X349" s="43">
        <f t="shared" si="381"/>
        <v>1.25</v>
      </c>
      <c r="Y349" s="44">
        <f t="shared" si="356"/>
        <v>1699.75</v>
      </c>
      <c r="Z349" s="44">
        <f t="shared" si="368"/>
        <v>922.25</v>
      </c>
      <c r="AA349" s="229"/>
      <c r="AB349" s="229"/>
      <c r="AC349" s="229"/>
      <c r="AD349" s="229"/>
      <c r="AE349" s="229"/>
      <c r="AF349" s="229"/>
      <c r="AG349" s="229"/>
      <c r="AH349" s="229"/>
      <c r="AI349" s="42">
        <v>1</v>
      </c>
      <c r="AJ349" s="45">
        <f>AI349/W349</f>
        <v>0.2</v>
      </c>
      <c r="AK349" s="42">
        <v>1</v>
      </c>
      <c r="AL349" s="45">
        <f>AK349/U349</f>
        <v>0.25</v>
      </c>
      <c r="AM349" s="40">
        <v>6584</v>
      </c>
      <c r="AN349" s="44">
        <v>215</v>
      </c>
      <c r="AO349" s="63">
        <f>AN349/AP349</f>
        <v>3.1622297396675984E-2</v>
      </c>
      <c r="AP349" s="44">
        <f t="shared" si="376"/>
        <v>6799</v>
      </c>
      <c r="AQ349" s="44">
        <f>AQ353</f>
        <v>28224</v>
      </c>
      <c r="AR349" s="45">
        <f t="shared" ref="AR349:AR371" si="387">AP349/AQ349</f>
        <v>0.24089427437641722</v>
      </c>
      <c r="AS349" s="40">
        <f t="shared" si="348"/>
        <v>6584</v>
      </c>
      <c r="AT349" s="40">
        <f t="shared" ref="AT349:AT379" si="388">IF(V349=0,AN349,"")</f>
        <v>215</v>
      </c>
      <c r="AU349" s="44">
        <f t="shared" si="345"/>
        <v>6799</v>
      </c>
      <c r="AV349" s="44">
        <v>3493</v>
      </c>
      <c r="AW349" s="45">
        <f t="shared" si="341"/>
        <v>0.53052855407047383</v>
      </c>
      <c r="AX349" s="44">
        <v>196</v>
      </c>
      <c r="AY349" s="45">
        <f t="shared" ref="AY349:AY380" si="389">IF(AT349="","",IF(AT349=0,"",AX349/AT349))</f>
        <v>0.91162790697674423</v>
      </c>
      <c r="AZ349" s="44">
        <f t="shared" si="369"/>
        <v>3689</v>
      </c>
      <c r="BA349" s="45">
        <f t="shared" si="370"/>
        <v>0.54257979114575672</v>
      </c>
      <c r="BB349" s="44">
        <v>61</v>
      </c>
      <c r="BC349" s="45">
        <f t="shared" si="378"/>
        <v>1.7463498425422275E-2</v>
      </c>
      <c r="BD349" s="42">
        <v>13</v>
      </c>
      <c r="BE349" s="45">
        <f t="shared" ref="BE349:BE358" si="390">IF(BD349="","",BD349/AX349)</f>
        <v>6.6326530612244902E-2</v>
      </c>
      <c r="BF349" s="42">
        <f t="shared" si="379"/>
        <v>74</v>
      </c>
      <c r="BG349" s="45">
        <f t="shared" si="382"/>
        <v>2.0059636757928979E-2</v>
      </c>
      <c r="BH349" s="44">
        <v>55</v>
      </c>
      <c r="BI349" s="45">
        <f t="shared" si="374"/>
        <v>0.90163934426229508</v>
      </c>
      <c r="BJ349" s="42">
        <v>9</v>
      </c>
      <c r="BK349" s="45">
        <f t="shared" si="380"/>
        <v>0.69230769230769229</v>
      </c>
      <c r="BL349" s="42">
        <f t="shared" si="372"/>
        <v>64</v>
      </c>
      <c r="BM349" s="45">
        <f t="shared" si="375"/>
        <v>0.86486486486486491</v>
      </c>
      <c r="BN349" s="44">
        <v>3</v>
      </c>
      <c r="BO349" s="45">
        <f t="shared" si="383"/>
        <v>8.1322851721333698E-4</v>
      </c>
      <c r="BP349" s="44">
        <v>149</v>
      </c>
      <c r="BQ349" s="45">
        <f t="shared" si="384"/>
        <v>4.0390349688262404E-2</v>
      </c>
      <c r="BR349" s="44">
        <f t="shared" si="385"/>
        <v>152</v>
      </c>
      <c r="BS349" s="45">
        <f t="shared" si="386"/>
        <v>4.1203578205475738E-2</v>
      </c>
      <c r="BT349" s="42">
        <v>1</v>
      </c>
      <c r="BU349" s="45">
        <f>BT349/W349</f>
        <v>0.2</v>
      </c>
      <c r="BV349" s="42">
        <v>1</v>
      </c>
      <c r="BW349" s="45">
        <f>BV349/U349</f>
        <v>0.25</v>
      </c>
      <c r="BX349" s="259" t="str">
        <f t="shared" si="366"/>
        <v/>
      </c>
    </row>
    <row r="350" spans="1:76" x14ac:dyDescent="0.2">
      <c r="A350" s="10" t="s">
        <v>60</v>
      </c>
      <c r="B350" s="10" t="s">
        <v>62</v>
      </c>
      <c r="C350" s="10" t="s">
        <v>63</v>
      </c>
      <c r="D350" s="77" t="s">
        <v>515</v>
      </c>
      <c r="E350" s="10" t="s">
        <v>504</v>
      </c>
      <c r="F350" s="10" t="s">
        <v>505</v>
      </c>
      <c r="G350" s="12" t="s">
        <v>317</v>
      </c>
      <c r="H350" s="12" t="s">
        <v>1109</v>
      </c>
      <c r="I350" s="10" t="s">
        <v>934</v>
      </c>
      <c r="J350" s="10"/>
      <c r="K350" s="614"/>
      <c r="L350" s="614"/>
      <c r="M350" s="289"/>
      <c r="N350" s="614"/>
      <c r="O350" s="614"/>
      <c r="P350" s="614"/>
      <c r="Q350" s="612"/>
      <c r="R350" s="612"/>
      <c r="S350" s="612"/>
      <c r="T350" s="65" t="s">
        <v>510</v>
      </c>
      <c r="U350" s="32">
        <v>1</v>
      </c>
      <c r="V350" s="32">
        <v>1</v>
      </c>
      <c r="W350" s="32">
        <v>1</v>
      </c>
      <c r="X350" s="34">
        <f t="shared" si="381"/>
        <v>1</v>
      </c>
      <c r="Y350" s="35">
        <f t="shared" si="356"/>
        <v>1873</v>
      </c>
      <c r="Z350" s="223"/>
      <c r="AA350" s="223"/>
      <c r="AB350" s="223"/>
      <c r="AC350" s="223"/>
      <c r="AD350" s="229"/>
      <c r="AE350" s="223"/>
      <c r="AF350" s="223"/>
      <c r="AG350" s="223"/>
      <c r="AH350" s="223"/>
      <c r="AI350" s="223"/>
      <c r="AJ350" s="223"/>
      <c r="AK350" s="223"/>
      <c r="AL350" s="223"/>
      <c r="AM350" s="31">
        <v>1805</v>
      </c>
      <c r="AN350" s="35">
        <v>68</v>
      </c>
      <c r="AO350" s="37">
        <f>AN350/AP350</f>
        <v>3.6305392418579815E-2</v>
      </c>
      <c r="AP350" s="35">
        <f t="shared" si="376"/>
        <v>1873</v>
      </c>
      <c r="AQ350" s="163">
        <v>2469</v>
      </c>
      <c r="AR350" s="36">
        <f t="shared" si="387"/>
        <v>0.7586067233697853</v>
      </c>
      <c r="AS350" s="210" t="str">
        <f t="shared" si="348"/>
        <v/>
      </c>
      <c r="AT350" s="210" t="str">
        <f t="shared" si="388"/>
        <v/>
      </c>
      <c r="AU350" s="230" t="str">
        <f t="shared" si="345"/>
        <v/>
      </c>
      <c r="AV350" s="230"/>
      <c r="AW350" s="223" t="str">
        <f t="shared" si="341"/>
        <v/>
      </c>
      <c r="AX350" s="230"/>
      <c r="AY350" s="223" t="str">
        <f t="shared" si="389"/>
        <v/>
      </c>
      <c r="AZ350" s="230" t="str">
        <f t="shared" si="369"/>
        <v/>
      </c>
      <c r="BA350" s="223" t="str">
        <f t="shared" si="370"/>
        <v/>
      </c>
      <c r="BB350" s="230"/>
      <c r="BC350" s="223" t="str">
        <f t="shared" si="378"/>
        <v/>
      </c>
      <c r="BD350" s="222"/>
      <c r="BE350" s="223" t="str">
        <f t="shared" si="390"/>
        <v/>
      </c>
      <c r="BF350" s="222" t="str">
        <f t="shared" si="379"/>
        <v/>
      </c>
      <c r="BG350" s="223" t="str">
        <f t="shared" si="382"/>
        <v/>
      </c>
      <c r="BH350" s="230"/>
      <c r="BI350" s="223" t="str">
        <f t="shared" si="374"/>
        <v/>
      </c>
      <c r="BJ350" s="222"/>
      <c r="BK350" s="223" t="str">
        <f t="shared" si="380"/>
        <v/>
      </c>
      <c r="BL350" s="222" t="str">
        <f t="shared" si="372"/>
        <v/>
      </c>
      <c r="BM350" s="223" t="str">
        <f t="shared" si="375"/>
        <v/>
      </c>
      <c r="BN350" s="230"/>
      <c r="BO350" s="223" t="str">
        <f t="shared" si="383"/>
        <v/>
      </c>
      <c r="BP350" s="230"/>
      <c r="BQ350" s="223" t="str">
        <f t="shared" si="384"/>
        <v/>
      </c>
      <c r="BR350" s="230" t="str">
        <f t="shared" si="385"/>
        <v/>
      </c>
      <c r="BS350" s="223" t="str">
        <f t="shared" si="386"/>
        <v/>
      </c>
      <c r="BT350" s="33">
        <v>0</v>
      </c>
      <c r="BU350" s="223"/>
      <c r="BV350" s="222"/>
      <c r="BW350" s="223"/>
      <c r="BX350" s="244" t="str">
        <f t="shared" si="366"/>
        <v/>
      </c>
    </row>
    <row r="351" spans="1:76" x14ac:dyDescent="0.2">
      <c r="A351" s="10" t="s">
        <v>60</v>
      </c>
      <c r="B351" s="10" t="s">
        <v>62</v>
      </c>
      <c r="C351" s="10" t="s">
        <v>64</v>
      </c>
      <c r="D351" s="77" t="s">
        <v>515</v>
      </c>
      <c r="E351" s="10" t="s">
        <v>504</v>
      </c>
      <c r="F351" s="10" t="s">
        <v>505</v>
      </c>
      <c r="G351" s="12" t="s">
        <v>317</v>
      </c>
      <c r="H351" s="12" t="s">
        <v>1109</v>
      </c>
      <c r="I351" s="10" t="s">
        <v>934</v>
      </c>
      <c r="J351" s="10"/>
      <c r="K351" s="614"/>
      <c r="L351" s="614"/>
      <c r="M351" s="289"/>
      <c r="N351" s="614"/>
      <c r="O351" s="614"/>
      <c r="P351" s="614"/>
      <c r="Q351" s="612"/>
      <c r="R351" s="612"/>
      <c r="S351" s="612"/>
      <c r="T351" s="11" t="s">
        <v>386</v>
      </c>
      <c r="U351" s="32">
        <v>6</v>
      </c>
      <c r="V351" s="76"/>
      <c r="W351" s="33">
        <v>14</v>
      </c>
      <c r="X351" s="34">
        <f t="shared" si="381"/>
        <v>2.3333333333333335</v>
      </c>
      <c r="Y351" s="35">
        <f t="shared" si="356"/>
        <v>1715.5</v>
      </c>
      <c r="Z351" s="35">
        <f t="shared" ref="Z351:Z356" si="391">IF(U351=V351,"",IF(AZ351="","",AZ351/(U351-V351)))</f>
        <v>711.33333333333337</v>
      </c>
      <c r="AA351" s="33">
        <v>4</v>
      </c>
      <c r="AB351" s="36">
        <f>AA351/W351</f>
        <v>0.2857142857142857</v>
      </c>
      <c r="AC351" s="223"/>
      <c r="AD351" s="223"/>
      <c r="AE351" s="33">
        <v>3</v>
      </c>
      <c r="AF351" s="36">
        <f>AE351/U351</f>
        <v>0.5</v>
      </c>
      <c r="AG351" s="33">
        <f>AE351</f>
        <v>3</v>
      </c>
      <c r="AH351" s="223"/>
      <c r="AI351" s="223"/>
      <c r="AJ351" s="223"/>
      <c r="AK351" s="223"/>
      <c r="AL351" s="223"/>
      <c r="AM351" s="31">
        <v>10109</v>
      </c>
      <c r="AN351" s="35">
        <v>184</v>
      </c>
      <c r="AO351" s="37">
        <f>AN351/AP351</f>
        <v>1.7876226561740989E-2</v>
      </c>
      <c r="AP351" s="35">
        <f t="shared" si="376"/>
        <v>10293</v>
      </c>
      <c r="AQ351" s="165">
        <v>16722</v>
      </c>
      <c r="AR351" s="36">
        <f t="shared" si="387"/>
        <v>0.61553641908862577</v>
      </c>
      <c r="AS351" s="31">
        <f t="shared" si="348"/>
        <v>10109</v>
      </c>
      <c r="AT351" s="31">
        <f t="shared" si="388"/>
        <v>184</v>
      </c>
      <c r="AU351" s="35">
        <f t="shared" si="345"/>
        <v>10293</v>
      </c>
      <c r="AV351" s="35">
        <v>4092</v>
      </c>
      <c r="AW351" s="36">
        <f t="shared" si="341"/>
        <v>0.4047878128400435</v>
      </c>
      <c r="AX351" s="35">
        <v>176</v>
      </c>
      <c r="AY351" s="36">
        <f t="shared" si="389"/>
        <v>0.95652173913043481</v>
      </c>
      <c r="AZ351" s="35">
        <f t="shared" si="369"/>
        <v>4268</v>
      </c>
      <c r="BA351" s="36">
        <f t="shared" si="370"/>
        <v>0.41465073350820947</v>
      </c>
      <c r="BB351" s="35">
        <v>80</v>
      </c>
      <c r="BC351" s="36">
        <f t="shared" si="378"/>
        <v>1.9550342130987292E-2</v>
      </c>
      <c r="BD351" s="33">
        <v>23</v>
      </c>
      <c r="BE351" s="36">
        <f t="shared" si="390"/>
        <v>0.13068181818181818</v>
      </c>
      <c r="BF351" s="33">
        <f t="shared" si="379"/>
        <v>103</v>
      </c>
      <c r="BG351" s="36">
        <f t="shared" si="382"/>
        <v>2.4133083411433928E-2</v>
      </c>
      <c r="BH351" s="35">
        <v>75</v>
      </c>
      <c r="BI351" s="36">
        <f t="shared" si="374"/>
        <v>0.9375</v>
      </c>
      <c r="BJ351" s="33">
        <v>19</v>
      </c>
      <c r="BK351" s="36">
        <f t="shared" si="380"/>
        <v>0.82608695652173914</v>
      </c>
      <c r="BL351" s="33">
        <f t="shared" si="372"/>
        <v>94</v>
      </c>
      <c r="BM351" s="36">
        <f t="shared" si="375"/>
        <v>0.91262135922330101</v>
      </c>
      <c r="BN351" s="35">
        <v>14</v>
      </c>
      <c r="BO351" s="36">
        <f t="shared" si="383"/>
        <v>3.2802249297094657E-3</v>
      </c>
      <c r="BP351" s="35">
        <v>20</v>
      </c>
      <c r="BQ351" s="36">
        <f t="shared" si="384"/>
        <v>4.6860356138706651E-3</v>
      </c>
      <c r="BR351" s="35">
        <f t="shared" si="385"/>
        <v>34</v>
      </c>
      <c r="BS351" s="36">
        <f t="shared" si="386"/>
        <v>7.9662605435801316E-3</v>
      </c>
      <c r="BT351" s="33">
        <v>4</v>
      </c>
      <c r="BU351" s="36">
        <f t="shared" ref="BU351:BU356" si="392">BT351/W351</f>
        <v>0.2857142857142857</v>
      </c>
      <c r="BV351" s="33">
        <v>2</v>
      </c>
      <c r="BW351" s="36">
        <f t="shared" ref="BW351:BW356" si="393">BV351/U351</f>
        <v>0.33333333333333331</v>
      </c>
      <c r="BX351" s="244" t="str">
        <f t="shared" si="366"/>
        <v/>
      </c>
    </row>
    <row r="352" spans="1:76" x14ac:dyDescent="0.2">
      <c r="A352" s="10" t="s">
        <v>60</v>
      </c>
      <c r="B352" s="10" t="s">
        <v>62</v>
      </c>
      <c r="C352" s="10" t="s">
        <v>65</v>
      </c>
      <c r="D352" s="77" t="s">
        <v>515</v>
      </c>
      <c r="E352" s="10" t="s">
        <v>504</v>
      </c>
      <c r="F352" s="10" t="s">
        <v>505</v>
      </c>
      <c r="G352" s="12" t="s">
        <v>317</v>
      </c>
      <c r="H352" s="12" t="s">
        <v>1109</v>
      </c>
      <c r="I352" s="10" t="s">
        <v>934</v>
      </c>
      <c r="J352" s="10"/>
      <c r="K352" s="614" t="s">
        <v>436</v>
      </c>
      <c r="L352" s="614" t="s">
        <v>438</v>
      </c>
      <c r="M352" s="289" t="s">
        <v>842</v>
      </c>
      <c r="N352" s="614" t="s">
        <v>439</v>
      </c>
      <c r="O352" s="614" t="s">
        <v>448</v>
      </c>
      <c r="P352" s="614" t="s">
        <v>438</v>
      </c>
      <c r="Q352" s="612">
        <v>18862</v>
      </c>
      <c r="R352" s="612">
        <v>222</v>
      </c>
      <c r="S352" s="612">
        <v>36</v>
      </c>
      <c r="T352" s="11" t="s">
        <v>386</v>
      </c>
      <c r="U352" s="32">
        <v>3</v>
      </c>
      <c r="V352" s="76"/>
      <c r="W352" s="33">
        <v>7</v>
      </c>
      <c r="X352" s="34">
        <f t="shared" si="381"/>
        <v>2.3333333333333335</v>
      </c>
      <c r="Y352" s="35">
        <f t="shared" si="356"/>
        <v>2338</v>
      </c>
      <c r="Z352" s="35">
        <f t="shared" si="391"/>
        <v>1229.6666666666667</v>
      </c>
      <c r="AA352" s="33">
        <v>3</v>
      </c>
      <c r="AB352" s="36">
        <f>AA352/W352</f>
        <v>0.42857142857142855</v>
      </c>
      <c r="AC352" s="223"/>
      <c r="AD352" s="223"/>
      <c r="AE352" s="33">
        <v>1</v>
      </c>
      <c r="AF352" s="36">
        <f>AE352/U352</f>
        <v>0.33333333333333331</v>
      </c>
      <c r="AG352" s="33">
        <f>AE352</f>
        <v>1</v>
      </c>
      <c r="AH352" s="223"/>
      <c r="AI352" s="33">
        <v>4</v>
      </c>
      <c r="AJ352" s="36">
        <f>AI352/W352</f>
        <v>0.5714285714285714</v>
      </c>
      <c r="AK352" s="33">
        <v>1</v>
      </c>
      <c r="AL352" s="36">
        <f>AK352/U352</f>
        <v>0.33333333333333331</v>
      </c>
      <c r="AM352" s="31">
        <v>6799</v>
      </c>
      <c r="AN352" s="35">
        <v>215</v>
      </c>
      <c r="AO352" s="37">
        <f>AN352/AP352</f>
        <v>3.0652979754776162E-2</v>
      </c>
      <c r="AP352" s="35">
        <f t="shared" si="376"/>
        <v>7014</v>
      </c>
      <c r="AQ352" s="163">
        <v>9033</v>
      </c>
      <c r="AR352" s="36">
        <f t="shared" si="387"/>
        <v>0.7764862172035869</v>
      </c>
      <c r="AS352" s="31">
        <f t="shared" si="348"/>
        <v>6799</v>
      </c>
      <c r="AT352" s="31">
        <f t="shared" si="388"/>
        <v>215</v>
      </c>
      <c r="AU352" s="35">
        <f t="shared" si="345"/>
        <v>7014</v>
      </c>
      <c r="AV352" s="35">
        <v>3493</v>
      </c>
      <c r="AW352" s="36">
        <f t="shared" si="341"/>
        <v>0.51375202235622885</v>
      </c>
      <c r="AX352" s="35">
        <v>196</v>
      </c>
      <c r="AY352" s="36">
        <f t="shared" si="389"/>
        <v>0.91162790697674423</v>
      </c>
      <c r="AZ352" s="35">
        <f t="shared" si="369"/>
        <v>3689</v>
      </c>
      <c r="BA352" s="36">
        <f t="shared" si="370"/>
        <v>0.52594810379241519</v>
      </c>
      <c r="BB352" s="35">
        <v>61</v>
      </c>
      <c r="BC352" s="36">
        <f t="shared" si="378"/>
        <v>1.7463498425422275E-2</v>
      </c>
      <c r="BD352" s="33">
        <v>13</v>
      </c>
      <c r="BE352" s="36">
        <f t="shared" si="390"/>
        <v>6.6326530612244902E-2</v>
      </c>
      <c r="BF352" s="33">
        <f t="shared" si="379"/>
        <v>74</v>
      </c>
      <c r="BG352" s="36">
        <f t="shared" si="382"/>
        <v>2.0059636757928979E-2</v>
      </c>
      <c r="BH352" s="35">
        <v>55</v>
      </c>
      <c r="BI352" s="36">
        <f t="shared" si="374"/>
        <v>0.90163934426229508</v>
      </c>
      <c r="BJ352" s="33">
        <v>9</v>
      </c>
      <c r="BK352" s="36">
        <f t="shared" si="380"/>
        <v>0.69230769230769229</v>
      </c>
      <c r="BL352" s="33">
        <f t="shared" si="372"/>
        <v>64</v>
      </c>
      <c r="BM352" s="36">
        <f t="shared" si="375"/>
        <v>0.86486486486486491</v>
      </c>
      <c r="BN352" s="35">
        <v>19</v>
      </c>
      <c r="BO352" s="36">
        <f t="shared" si="383"/>
        <v>5.1504472756844673E-3</v>
      </c>
      <c r="BP352" s="35">
        <v>12</v>
      </c>
      <c r="BQ352" s="36">
        <f t="shared" si="384"/>
        <v>3.2529140688533479E-3</v>
      </c>
      <c r="BR352" s="35">
        <f t="shared" si="385"/>
        <v>31</v>
      </c>
      <c r="BS352" s="36">
        <f t="shared" si="386"/>
        <v>8.4033613445378148E-3</v>
      </c>
      <c r="BT352" s="33">
        <v>3</v>
      </c>
      <c r="BU352" s="36">
        <f t="shared" si="392"/>
        <v>0.42857142857142855</v>
      </c>
      <c r="BV352" s="33">
        <v>1</v>
      </c>
      <c r="BW352" s="36">
        <f t="shared" si="393"/>
        <v>0.33333333333333331</v>
      </c>
      <c r="BX352" s="244" t="str">
        <f t="shared" si="366"/>
        <v/>
      </c>
    </row>
    <row r="353" spans="1:76" s="469" customFormat="1" ht="13.5" thickBot="1" x14ac:dyDescent="0.25">
      <c r="A353" s="9" t="s">
        <v>60</v>
      </c>
      <c r="B353" s="9" t="s">
        <v>62</v>
      </c>
      <c r="C353" s="9" t="s">
        <v>502</v>
      </c>
      <c r="D353" s="9" t="s">
        <v>509</v>
      </c>
      <c r="E353" s="9" t="s">
        <v>504</v>
      </c>
      <c r="F353" s="9" t="s">
        <v>505</v>
      </c>
      <c r="G353" s="83" t="s">
        <v>317</v>
      </c>
      <c r="H353" s="83" t="s">
        <v>1109</v>
      </c>
      <c r="I353" s="9" t="s">
        <v>934</v>
      </c>
      <c r="J353" s="9"/>
      <c r="K353" s="615"/>
      <c r="L353" s="615"/>
      <c r="M353" s="616"/>
      <c r="N353" s="615"/>
      <c r="O353" s="615"/>
      <c r="P353" s="615"/>
      <c r="Q353" s="772"/>
      <c r="R353" s="772"/>
      <c r="S353" s="772"/>
      <c r="T353" s="337" t="s">
        <v>386</v>
      </c>
      <c r="U353" s="48">
        <v>1</v>
      </c>
      <c r="V353" s="345"/>
      <c r="W353" s="49">
        <v>2</v>
      </c>
      <c r="X353" s="50">
        <f t="shared" si="381"/>
        <v>2</v>
      </c>
      <c r="Y353" s="51">
        <f t="shared" si="356"/>
        <v>18862</v>
      </c>
      <c r="Z353" s="51">
        <f t="shared" si="391"/>
        <v>8627</v>
      </c>
      <c r="AA353" s="49">
        <v>0</v>
      </c>
      <c r="AB353" s="224"/>
      <c r="AC353" s="49">
        <v>1</v>
      </c>
      <c r="AD353" s="52" t="s">
        <v>434</v>
      </c>
      <c r="AE353" s="49">
        <v>1</v>
      </c>
      <c r="AF353" s="52">
        <f>AE353/U353</f>
        <v>1</v>
      </c>
      <c r="AG353" s="49">
        <v>1</v>
      </c>
      <c r="AH353" s="225"/>
      <c r="AI353" s="225"/>
      <c r="AJ353" s="225"/>
      <c r="AK353" s="225"/>
      <c r="AL353" s="225"/>
      <c r="AM353" s="47">
        <v>18395</v>
      </c>
      <c r="AN353" s="51">
        <v>467</v>
      </c>
      <c r="AO353" s="53">
        <f>AN353/AP353</f>
        <v>2.4758774255116106E-2</v>
      </c>
      <c r="AP353" s="51">
        <f t="shared" si="376"/>
        <v>18862</v>
      </c>
      <c r="AQ353" s="51">
        <v>28224</v>
      </c>
      <c r="AR353" s="52">
        <f t="shared" si="387"/>
        <v>0.66829648526077101</v>
      </c>
      <c r="AS353" s="47">
        <f t="shared" si="348"/>
        <v>18395</v>
      </c>
      <c r="AT353" s="47">
        <f t="shared" si="388"/>
        <v>467</v>
      </c>
      <c r="AU353" s="51">
        <f t="shared" si="345"/>
        <v>18862</v>
      </c>
      <c r="AV353" s="51">
        <v>8198</v>
      </c>
      <c r="AW353" s="52">
        <f t="shared" si="341"/>
        <v>0.44566458276705628</v>
      </c>
      <c r="AX353" s="51">
        <v>429</v>
      </c>
      <c r="AY353" s="52">
        <f t="shared" si="389"/>
        <v>0.9186295503211992</v>
      </c>
      <c r="AZ353" s="51">
        <f t="shared" si="369"/>
        <v>8627</v>
      </c>
      <c r="BA353" s="52">
        <f t="shared" si="370"/>
        <v>0.45737461562930759</v>
      </c>
      <c r="BB353" s="51">
        <v>143</v>
      </c>
      <c r="BC353" s="52">
        <f t="shared" si="378"/>
        <v>1.7443278848499635E-2</v>
      </c>
      <c r="BD353" s="49">
        <v>39</v>
      </c>
      <c r="BE353" s="52">
        <f t="shared" si="390"/>
        <v>9.0909090909090912E-2</v>
      </c>
      <c r="BF353" s="49">
        <f t="shared" si="379"/>
        <v>182</v>
      </c>
      <c r="BG353" s="52">
        <f t="shared" si="382"/>
        <v>2.1096557320041731E-2</v>
      </c>
      <c r="BH353" s="51">
        <v>132</v>
      </c>
      <c r="BI353" s="52">
        <f t="shared" si="374"/>
        <v>0.92307692307692313</v>
      </c>
      <c r="BJ353" s="49">
        <v>31</v>
      </c>
      <c r="BK353" s="52">
        <f t="shared" si="380"/>
        <v>0.79487179487179482</v>
      </c>
      <c r="BL353" s="49">
        <f t="shared" si="372"/>
        <v>163</v>
      </c>
      <c r="BM353" s="52">
        <f t="shared" si="375"/>
        <v>0.89560439560439564</v>
      </c>
      <c r="BN353" s="51">
        <v>34</v>
      </c>
      <c r="BO353" s="52">
        <f t="shared" si="383"/>
        <v>3.9411151037440596E-3</v>
      </c>
      <c r="BP353" s="51">
        <v>872</v>
      </c>
      <c r="BQ353" s="52">
        <f t="shared" si="384"/>
        <v>0.10107801089602411</v>
      </c>
      <c r="BR353" s="51">
        <f t="shared" si="385"/>
        <v>906</v>
      </c>
      <c r="BS353" s="52">
        <f t="shared" si="386"/>
        <v>0.10501912599976818</v>
      </c>
      <c r="BT353" s="49">
        <v>1</v>
      </c>
      <c r="BU353" s="52">
        <f t="shared" si="392"/>
        <v>0.5</v>
      </c>
      <c r="BV353" s="49">
        <v>1</v>
      </c>
      <c r="BW353" s="52">
        <f t="shared" si="393"/>
        <v>1</v>
      </c>
      <c r="BX353" s="257" t="str">
        <f t="shared" ref="BX353:BX383" si="394">IF(V353&gt;0,IF(V353&lt;U353,U353-V353,""),"")</f>
        <v/>
      </c>
    </row>
    <row r="354" spans="1:76" x14ac:dyDescent="0.2">
      <c r="A354" s="12" t="s">
        <v>66</v>
      </c>
      <c r="B354" s="12" t="s">
        <v>67</v>
      </c>
      <c r="C354" s="12" t="s">
        <v>502</v>
      </c>
      <c r="D354" s="12" t="s">
        <v>507</v>
      </c>
      <c r="E354" s="12" t="s">
        <v>504</v>
      </c>
      <c r="F354" s="12" t="s">
        <v>519</v>
      </c>
      <c r="G354" s="12" t="s">
        <v>924</v>
      </c>
      <c r="H354" s="12" t="s">
        <v>1112</v>
      </c>
      <c r="I354" s="12" t="s">
        <v>934</v>
      </c>
      <c r="J354" s="12"/>
      <c r="K354" s="296"/>
      <c r="L354" s="296"/>
      <c r="M354" s="297"/>
      <c r="N354" s="296"/>
      <c r="O354" s="296"/>
      <c r="P354" s="296"/>
      <c r="Q354" s="272"/>
      <c r="R354" s="272"/>
      <c r="S354" s="272"/>
      <c r="T354" s="75" t="s">
        <v>510</v>
      </c>
      <c r="U354" s="41">
        <v>4</v>
      </c>
      <c r="V354" s="41">
        <v>3</v>
      </c>
      <c r="W354" s="41">
        <v>3</v>
      </c>
      <c r="X354" s="43">
        <f t="shared" si="381"/>
        <v>0.75</v>
      </c>
      <c r="Y354" s="44">
        <f t="shared" si="356"/>
        <v>65.5</v>
      </c>
      <c r="Z354" s="231" t="str">
        <f t="shared" si="391"/>
        <v/>
      </c>
      <c r="AA354" s="228"/>
      <c r="AB354" s="229"/>
      <c r="AC354" s="228"/>
      <c r="AD354" s="229"/>
      <c r="AE354" s="228"/>
      <c r="AF354" s="229"/>
      <c r="AG354" s="228"/>
      <c r="AH354" s="229"/>
      <c r="AI354" s="229"/>
      <c r="AJ354" s="229"/>
      <c r="AK354" s="229"/>
      <c r="AL354" s="229"/>
      <c r="AM354" s="40">
        <v>262</v>
      </c>
      <c r="AN354" s="228"/>
      <c r="AO354" s="228"/>
      <c r="AP354" s="44">
        <f t="shared" si="376"/>
        <v>262</v>
      </c>
      <c r="AQ354" s="170">
        <v>370</v>
      </c>
      <c r="AR354" s="45">
        <f t="shared" si="387"/>
        <v>0.70810810810810809</v>
      </c>
      <c r="AS354" s="213" t="str">
        <f t="shared" si="348"/>
        <v/>
      </c>
      <c r="AT354" s="213" t="str">
        <f t="shared" si="388"/>
        <v/>
      </c>
      <c r="AU354" s="231" t="str">
        <f t="shared" si="345"/>
        <v/>
      </c>
      <c r="AV354" s="231"/>
      <c r="AW354" s="229" t="str">
        <f t="shared" si="341"/>
        <v/>
      </c>
      <c r="AX354" s="231"/>
      <c r="AY354" s="229" t="str">
        <f t="shared" si="389"/>
        <v/>
      </c>
      <c r="AZ354" s="231" t="str">
        <f t="shared" si="369"/>
        <v/>
      </c>
      <c r="BA354" s="229" t="str">
        <f t="shared" si="370"/>
        <v/>
      </c>
      <c r="BB354" s="231" t="s">
        <v>323</v>
      </c>
      <c r="BC354" s="229" t="str">
        <f t="shared" si="378"/>
        <v/>
      </c>
      <c r="BD354" s="228" t="s">
        <v>323</v>
      </c>
      <c r="BE354" s="229" t="str">
        <f t="shared" si="390"/>
        <v/>
      </c>
      <c r="BF354" s="228" t="str">
        <f t="shared" si="379"/>
        <v/>
      </c>
      <c r="BG354" s="229" t="str">
        <f t="shared" si="382"/>
        <v/>
      </c>
      <c r="BH354" s="231"/>
      <c r="BI354" s="229" t="str">
        <f t="shared" si="374"/>
        <v/>
      </c>
      <c r="BJ354" s="228"/>
      <c r="BK354" s="229" t="str">
        <f t="shared" si="380"/>
        <v/>
      </c>
      <c r="BL354" s="228" t="str">
        <f t="shared" si="372"/>
        <v/>
      </c>
      <c r="BM354" s="229" t="str">
        <f t="shared" si="375"/>
        <v/>
      </c>
      <c r="BN354" s="231"/>
      <c r="BO354" s="229" t="str">
        <f t="shared" si="383"/>
        <v/>
      </c>
      <c r="BP354" s="231"/>
      <c r="BQ354" s="229" t="str">
        <f t="shared" si="384"/>
        <v/>
      </c>
      <c r="BR354" s="231" t="str">
        <f t="shared" si="385"/>
        <v/>
      </c>
      <c r="BS354" s="229" t="str">
        <f t="shared" si="386"/>
        <v/>
      </c>
      <c r="BT354" s="42">
        <v>2</v>
      </c>
      <c r="BU354" s="45">
        <f t="shared" si="392"/>
        <v>0.66666666666666663</v>
      </c>
      <c r="BV354" s="42">
        <v>2</v>
      </c>
      <c r="BW354" s="45">
        <f t="shared" si="393"/>
        <v>0.5</v>
      </c>
      <c r="BX354" s="46">
        <f t="shared" si="394"/>
        <v>1</v>
      </c>
    </row>
    <row r="355" spans="1:76" x14ac:dyDescent="0.2">
      <c r="A355" s="10" t="s">
        <v>66</v>
      </c>
      <c r="B355" s="10" t="s">
        <v>68</v>
      </c>
      <c r="C355" s="10" t="s">
        <v>502</v>
      </c>
      <c r="D355" s="10" t="s">
        <v>507</v>
      </c>
      <c r="E355" s="10" t="s">
        <v>504</v>
      </c>
      <c r="F355" s="10" t="s">
        <v>519</v>
      </c>
      <c r="G355" s="12" t="s">
        <v>924</v>
      </c>
      <c r="H355" s="12" t="s">
        <v>1112</v>
      </c>
      <c r="I355" s="10" t="s">
        <v>934</v>
      </c>
      <c r="J355" s="10"/>
      <c r="K355" s="614"/>
      <c r="L355" s="614"/>
      <c r="M355" s="289"/>
      <c r="N355" s="614"/>
      <c r="O355" s="614"/>
      <c r="P355" s="614"/>
      <c r="Q355" s="612"/>
      <c r="R355" s="612"/>
      <c r="S355" s="612"/>
      <c r="T355" s="75" t="s">
        <v>510</v>
      </c>
      <c r="U355" s="32">
        <v>4</v>
      </c>
      <c r="V355" s="32">
        <v>3</v>
      </c>
      <c r="W355" s="32">
        <v>3</v>
      </c>
      <c r="X355" s="34">
        <f t="shared" si="381"/>
        <v>0.75</v>
      </c>
      <c r="Y355" s="35">
        <f t="shared" si="356"/>
        <v>572</v>
      </c>
      <c r="Z355" s="230" t="str">
        <f t="shared" si="391"/>
        <v/>
      </c>
      <c r="AA355" s="222"/>
      <c r="AB355" s="223"/>
      <c r="AC355" s="222"/>
      <c r="AD355" s="223"/>
      <c r="AE355" s="222"/>
      <c r="AF355" s="223"/>
      <c r="AG355" s="222"/>
      <c r="AH355" s="223"/>
      <c r="AI355" s="33">
        <v>3</v>
      </c>
      <c r="AJ355" s="36">
        <f>AI355/W355</f>
        <v>1</v>
      </c>
      <c r="AK355" s="33">
        <v>3</v>
      </c>
      <c r="AL355" s="36">
        <f>AK355/U355</f>
        <v>0.75</v>
      </c>
      <c r="AM355" s="31">
        <v>2286</v>
      </c>
      <c r="AN355" s="35">
        <v>2</v>
      </c>
      <c r="AO355" s="37">
        <f t="shared" ref="AO355:AO379" si="395">AN355/AP355</f>
        <v>8.7412587412587413E-4</v>
      </c>
      <c r="AP355" s="35">
        <f t="shared" si="376"/>
        <v>2288</v>
      </c>
      <c r="AQ355" s="169">
        <v>3630</v>
      </c>
      <c r="AR355" s="36">
        <f t="shared" si="387"/>
        <v>0.63030303030303025</v>
      </c>
      <c r="AS355" s="210" t="str">
        <f t="shared" si="348"/>
        <v/>
      </c>
      <c r="AT355" s="210" t="str">
        <f t="shared" si="388"/>
        <v/>
      </c>
      <c r="AU355" s="230" t="str">
        <f t="shared" si="345"/>
        <v/>
      </c>
      <c r="AV355" s="230"/>
      <c r="AW355" s="223" t="str">
        <f t="shared" si="341"/>
        <v/>
      </c>
      <c r="AX355" s="230"/>
      <c r="AY355" s="223" t="str">
        <f t="shared" si="389"/>
        <v/>
      </c>
      <c r="AZ355" s="230" t="str">
        <f t="shared" si="369"/>
        <v/>
      </c>
      <c r="BA355" s="223" t="str">
        <f t="shared" si="370"/>
        <v/>
      </c>
      <c r="BB355" s="230" t="s">
        <v>323</v>
      </c>
      <c r="BC355" s="223" t="str">
        <f t="shared" si="378"/>
        <v/>
      </c>
      <c r="BD355" s="222" t="s">
        <v>323</v>
      </c>
      <c r="BE355" s="223" t="str">
        <f t="shared" si="390"/>
        <v/>
      </c>
      <c r="BF355" s="222" t="str">
        <f t="shared" si="379"/>
        <v/>
      </c>
      <c r="BG355" s="223" t="str">
        <f t="shared" si="382"/>
        <v/>
      </c>
      <c r="BH355" s="230"/>
      <c r="BI355" s="223" t="str">
        <f t="shared" si="374"/>
        <v/>
      </c>
      <c r="BJ355" s="222"/>
      <c r="BK355" s="223" t="str">
        <f t="shared" si="380"/>
        <v/>
      </c>
      <c r="BL355" s="222" t="str">
        <f t="shared" si="372"/>
        <v/>
      </c>
      <c r="BM355" s="223" t="str">
        <f t="shared" si="375"/>
        <v/>
      </c>
      <c r="BN355" s="230"/>
      <c r="BO355" s="223" t="str">
        <f t="shared" si="383"/>
        <v/>
      </c>
      <c r="BP355" s="230"/>
      <c r="BQ355" s="223" t="str">
        <f t="shared" si="384"/>
        <v/>
      </c>
      <c r="BR355" s="230" t="str">
        <f t="shared" si="385"/>
        <v/>
      </c>
      <c r="BS355" s="223" t="str">
        <f t="shared" si="386"/>
        <v/>
      </c>
      <c r="BT355" s="33">
        <v>2</v>
      </c>
      <c r="BU355" s="36">
        <f t="shared" si="392"/>
        <v>0.66666666666666663</v>
      </c>
      <c r="BV355" s="33">
        <v>3</v>
      </c>
      <c r="BW355" s="36">
        <f t="shared" si="393"/>
        <v>0.75</v>
      </c>
      <c r="BX355" s="38">
        <f t="shared" si="394"/>
        <v>1</v>
      </c>
    </row>
    <row r="356" spans="1:76" x14ac:dyDescent="0.2">
      <c r="A356" s="10" t="s">
        <v>66</v>
      </c>
      <c r="B356" s="10" t="s">
        <v>69</v>
      </c>
      <c r="C356" s="10" t="s">
        <v>70</v>
      </c>
      <c r="D356" s="77" t="s">
        <v>515</v>
      </c>
      <c r="E356" s="10" t="s">
        <v>504</v>
      </c>
      <c r="F356" s="10" t="s">
        <v>519</v>
      </c>
      <c r="G356" s="12" t="s">
        <v>924</v>
      </c>
      <c r="H356" s="12" t="s">
        <v>1112</v>
      </c>
      <c r="I356" s="10" t="s">
        <v>934</v>
      </c>
      <c r="J356" s="10"/>
      <c r="K356" s="614"/>
      <c r="L356" s="614"/>
      <c r="M356" s="289"/>
      <c r="N356" s="614"/>
      <c r="O356" s="614"/>
      <c r="P356" s="614"/>
      <c r="Q356" s="612"/>
      <c r="R356" s="612"/>
      <c r="S356" s="612"/>
      <c r="T356" s="11" t="s">
        <v>386</v>
      </c>
      <c r="U356" s="32">
        <v>2</v>
      </c>
      <c r="V356" s="76"/>
      <c r="W356" s="32">
        <v>3</v>
      </c>
      <c r="X356" s="34">
        <f t="shared" si="381"/>
        <v>1.5</v>
      </c>
      <c r="Y356" s="35">
        <f t="shared" si="356"/>
        <v>808.5</v>
      </c>
      <c r="Z356" s="35">
        <f t="shared" si="391"/>
        <v>345.5</v>
      </c>
      <c r="AA356" s="33">
        <v>0</v>
      </c>
      <c r="AB356" s="222"/>
      <c r="AC356" s="223"/>
      <c r="AD356" s="223"/>
      <c r="AE356" s="229"/>
      <c r="AF356" s="229"/>
      <c r="AG356" s="229"/>
      <c r="AH356" s="229"/>
      <c r="AI356" s="229"/>
      <c r="AJ356" s="229"/>
      <c r="AK356" s="229"/>
      <c r="AL356" s="229"/>
      <c r="AM356" s="31">
        <v>1615</v>
      </c>
      <c r="AN356" s="35">
        <v>2</v>
      </c>
      <c r="AO356" s="37">
        <f t="shared" si="395"/>
        <v>1.2368583797155227E-3</v>
      </c>
      <c r="AP356" s="35">
        <f t="shared" si="376"/>
        <v>1617</v>
      </c>
      <c r="AQ356" s="163">
        <v>2349</v>
      </c>
      <c r="AR356" s="36">
        <f t="shared" si="387"/>
        <v>0.68837803320561941</v>
      </c>
      <c r="AS356" s="31">
        <f t="shared" si="348"/>
        <v>1615</v>
      </c>
      <c r="AT356" s="31">
        <f t="shared" si="388"/>
        <v>2</v>
      </c>
      <c r="AU356" s="35">
        <f t="shared" si="345"/>
        <v>1617</v>
      </c>
      <c r="AV356" s="35">
        <v>689</v>
      </c>
      <c r="AW356" s="36">
        <f t="shared" si="341"/>
        <v>0.426625386996904</v>
      </c>
      <c r="AX356" s="35">
        <v>2</v>
      </c>
      <c r="AY356" s="36">
        <f t="shared" si="389"/>
        <v>1</v>
      </c>
      <c r="AZ356" s="35">
        <f t="shared" si="369"/>
        <v>691</v>
      </c>
      <c r="BA356" s="36">
        <f t="shared" si="370"/>
        <v>0.42733457019171306</v>
      </c>
      <c r="BB356" s="35">
        <v>9</v>
      </c>
      <c r="BC356" s="36">
        <f t="shared" si="378"/>
        <v>1.3062409288824383E-2</v>
      </c>
      <c r="BD356" s="33">
        <v>1</v>
      </c>
      <c r="BE356" s="36">
        <f t="shared" si="390"/>
        <v>0.5</v>
      </c>
      <c r="BF356" s="33">
        <f t="shared" si="379"/>
        <v>10</v>
      </c>
      <c r="BG356" s="36">
        <f t="shared" si="382"/>
        <v>1.4471780028943559E-2</v>
      </c>
      <c r="BH356" s="35">
        <v>9</v>
      </c>
      <c r="BI356" s="36">
        <f t="shared" si="374"/>
        <v>1</v>
      </c>
      <c r="BJ356" s="33">
        <v>1</v>
      </c>
      <c r="BK356" s="36">
        <f t="shared" si="380"/>
        <v>1</v>
      </c>
      <c r="BL356" s="33">
        <f t="shared" si="372"/>
        <v>10</v>
      </c>
      <c r="BM356" s="36">
        <f t="shared" si="375"/>
        <v>1</v>
      </c>
      <c r="BN356" s="33"/>
      <c r="BO356" s="33"/>
      <c r="BP356" s="35">
        <v>5</v>
      </c>
      <c r="BQ356" s="36">
        <f t="shared" si="384"/>
        <v>7.2358900144717797E-3</v>
      </c>
      <c r="BR356" s="35">
        <f t="shared" si="385"/>
        <v>5</v>
      </c>
      <c r="BS356" s="36">
        <f t="shared" si="386"/>
        <v>7.2358900144717797E-3</v>
      </c>
      <c r="BT356" s="33">
        <v>1</v>
      </c>
      <c r="BU356" s="36">
        <f t="shared" si="392"/>
        <v>0.33333333333333331</v>
      </c>
      <c r="BV356" s="33">
        <v>1</v>
      </c>
      <c r="BW356" s="36">
        <f t="shared" si="393"/>
        <v>0.5</v>
      </c>
      <c r="BX356" s="244" t="str">
        <f t="shared" si="394"/>
        <v/>
      </c>
    </row>
    <row r="357" spans="1:76" x14ac:dyDescent="0.2">
      <c r="A357" s="10" t="s">
        <v>66</v>
      </c>
      <c r="B357" s="10" t="s">
        <v>69</v>
      </c>
      <c r="C357" s="10" t="s">
        <v>71</v>
      </c>
      <c r="D357" s="77" t="s">
        <v>515</v>
      </c>
      <c r="E357" s="10" t="s">
        <v>504</v>
      </c>
      <c r="F357" s="10" t="s">
        <v>519</v>
      </c>
      <c r="G357" s="12" t="s">
        <v>924</v>
      </c>
      <c r="H357" s="12" t="s">
        <v>1112</v>
      </c>
      <c r="I357" s="10" t="s">
        <v>934</v>
      </c>
      <c r="J357" s="10"/>
      <c r="K357" s="614"/>
      <c r="L357" s="614"/>
      <c r="M357" s="289"/>
      <c r="N357" s="614"/>
      <c r="O357" s="614"/>
      <c r="P357" s="614"/>
      <c r="Q357" s="612"/>
      <c r="R357" s="612"/>
      <c r="S357" s="612"/>
      <c r="T357" s="65" t="s">
        <v>510</v>
      </c>
      <c r="U357" s="32">
        <v>1</v>
      </c>
      <c r="V357" s="33">
        <v>1</v>
      </c>
      <c r="W357" s="33">
        <v>1</v>
      </c>
      <c r="X357" s="34">
        <f t="shared" si="381"/>
        <v>1</v>
      </c>
      <c r="Y357" s="35">
        <f t="shared" si="356"/>
        <v>872</v>
      </c>
      <c r="Z357" s="223"/>
      <c r="AA357" s="33">
        <v>1</v>
      </c>
      <c r="AB357" s="36">
        <f>AA357/W357</f>
        <v>1</v>
      </c>
      <c r="AC357" s="229"/>
      <c r="AD357" s="229"/>
      <c r="AE357" s="229"/>
      <c r="AF357" s="229"/>
      <c r="AG357" s="229"/>
      <c r="AH357" s="229"/>
      <c r="AI357" s="229"/>
      <c r="AJ357" s="229"/>
      <c r="AK357" s="229"/>
      <c r="AL357" s="229"/>
      <c r="AM357" s="31">
        <v>870</v>
      </c>
      <c r="AN357" s="35">
        <v>2</v>
      </c>
      <c r="AO357" s="37">
        <f t="shared" si="395"/>
        <v>2.2935779816513763E-3</v>
      </c>
      <c r="AP357" s="35">
        <f t="shared" si="376"/>
        <v>872</v>
      </c>
      <c r="AQ357" s="163">
        <v>1245</v>
      </c>
      <c r="AR357" s="36">
        <f t="shared" si="387"/>
        <v>0.70040160642570282</v>
      </c>
      <c r="AS357" s="210" t="str">
        <f t="shared" si="348"/>
        <v/>
      </c>
      <c r="AT357" s="210" t="str">
        <f t="shared" si="388"/>
        <v/>
      </c>
      <c r="AU357" s="230" t="str">
        <f t="shared" si="345"/>
        <v/>
      </c>
      <c r="AV357" s="230"/>
      <c r="AW357" s="223" t="str">
        <f t="shared" si="341"/>
        <v/>
      </c>
      <c r="AX357" s="230"/>
      <c r="AY357" s="223" t="str">
        <f t="shared" si="389"/>
        <v/>
      </c>
      <c r="AZ357" s="230" t="str">
        <f t="shared" si="369"/>
        <v/>
      </c>
      <c r="BA357" s="223" t="str">
        <f t="shared" si="370"/>
        <v/>
      </c>
      <c r="BB357" s="230"/>
      <c r="BC357" s="223" t="str">
        <f t="shared" si="378"/>
        <v/>
      </c>
      <c r="BD357" s="222"/>
      <c r="BE357" s="223" t="str">
        <f t="shared" si="390"/>
        <v/>
      </c>
      <c r="BF357" s="222" t="str">
        <f t="shared" si="379"/>
        <v/>
      </c>
      <c r="BG357" s="223" t="str">
        <f t="shared" si="382"/>
        <v/>
      </c>
      <c r="BH357" s="230"/>
      <c r="BI357" s="223" t="str">
        <f t="shared" si="374"/>
        <v/>
      </c>
      <c r="BJ357" s="222"/>
      <c r="BK357" s="223" t="str">
        <f t="shared" si="380"/>
        <v/>
      </c>
      <c r="BL357" s="222" t="str">
        <f t="shared" si="372"/>
        <v/>
      </c>
      <c r="BM357" s="223" t="str">
        <f t="shared" si="375"/>
        <v/>
      </c>
      <c r="BN357" s="230"/>
      <c r="BO357" s="223" t="str">
        <f t="shared" ref="BO357:BO366" si="396">IF(AZ357="","",BN357/AZ357)</f>
        <v/>
      </c>
      <c r="BP357" s="230"/>
      <c r="BQ357" s="223" t="str">
        <f t="shared" si="384"/>
        <v/>
      </c>
      <c r="BR357" s="230" t="str">
        <f t="shared" si="385"/>
        <v/>
      </c>
      <c r="BS357" s="223" t="str">
        <f t="shared" si="386"/>
        <v/>
      </c>
      <c r="BT357" s="33">
        <v>0</v>
      </c>
      <c r="BU357" s="223"/>
      <c r="BV357" s="222"/>
      <c r="BW357" s="223"/>
      <c r="BX357" s="244" t="str">
        <f t="shared" si="394"/>
        <v/>
      </c>
    </row>
    <row r="358" spans="1:76" x14ac:dyDescent="0.2">
      <c r="A358" s="10" t="s">
        <v>66</v>
      </c>
      <c r="B358" s="10" t="s">
        <v>69</v>
      </c>
      <c r="C358" s="10" t="s">
        <v>72</v>
      </c>
      <c r="D358" s="77" t="s">
        <v>515</v>
      </c>
      <c r="E358" s="10" t="s">
        <v>504</v>
      </c>
      <c r="F358" s="10" t="s">
        <v>519</v>
      </c>
      <c r="G358" s="12" t="s">
        <v>924</v>
      </c>
      <c r="H358" s="12" t="s">
        <v>1112</v>
      </c>
      <c r="I358" s="10" t="s">
        <v>934</v>
      </c>
      <c r="J358" s="10"/>
      <c r="K358" s="614"/>
      <c r="L358" s="614"/>
      <c r="M358" s="289"/>
      <c r="N358" s="614"/>
      <c r="O358" s="614"/>
      <c r="P358" s="614"/>
      <c r="Q358" s="612"/>
      <c r="R358" s="612"/>
      <c r="S358" s="612"/>
      <c r="T358" s="11" t="s">
        <v>386</v>
      </c>
      <c r="U358" s="32">
        <v>4</v>
      </c>
      <c r="V358" s="76"/>
      <c r="W358" s="33">
        <v>12</v>
      </c>
      <c r="X358" s="34">
        <f t="shared" si="381"/>
        <v>3</v>
      </c>
      <c r="Y358" s="35">
        <f t="shared" si="356"/>
        <v>1059</v>
      </c>
      <c r="Z358" s="44">
        <f>IF(U358=V358,"",IF(AZ358="","",AZ358/(U358-V358)))</f>
        <v>583.5</v>
      </c>
      <c r="AA358" s="33">
        <v>4</v>
      </c>
      <c r="AB358" s="36">
        <f>AA358/W358</f>
        <v>0.33333333333333331</v>
      </c>
      <c r="AC358" s="229"/>
      <c r="AD358" s="229"/>
      <c r="AE358" s="42">
        <v>2</v>
      </c>
      <c r="AF358" s="45">
        <f>AE358/U358</f>
        <v>0.5</v>
      </c>
      <c r="AG358" s="42">
        <f>AE358</f>
        <v>2</v>
      </c>
      <c r="AH358" s="229"/>
      <c r="AI358" s="229"/>
      <c r="AJ358" s="229"/>
      <c r="AK358" s="229"/>
      <c r="AL358" s="229"/>
      <c r="AM358" s="31">
        <v>4231</v>
      </c>
      <c r="AN358" s="35">
        <v>5</v>
      </c>
      <c r="AO358" s="37">
        <f t="shared" si="395"/>
        <v>1.1803588290840415E-3</v>
      </c>
      <c r="AP358" s="35">
        <f t="shared" si="376"/>
        <v>4236</v>
      </c>
      <c r="AQ358" s="163">
        <v>5847</v>
      </c>
      <c r="AR358" s="36">
        <f t="shared" si="387"/>
        <v>0.7244740892765521</v>
      </c>
      <c r="AS358" s="31">
        <f t="shared" si="348"/>
        <v>4231</v>
      </c>
      <c r="AT358" s="31">
        <f t="shared" si="388"/>
        <v>5</v>
      </c>
      <c r="AU358" s="35">
        <f t="shared" si="345"/>
        <v>4236</v>
      </c>
      <c r="AV358" s="35">
        <v>2330</v>
      </c>
      <c r="AW358" s="36">
        <f t="shared" ref="AW358:AW421" si="397">IF(AS358="","",AV358/AS358)</f>
        <v>0.55069723469628928</v>
      </c>
      <c r="AX358" s="35">
        <v>4</v>
      </c>
      <c r="AY358" s="36">
        <f t="shared" si="389"/>
        <v>0.8</v>
      </c>
      <c r="AZ358" s="35">
        <f t="shared" si="369"/>
        <v>2334</v>
      </c>
      <c r="BA358" s="36">
        <f t="shared" si="370"/>
        <v>0.55099150141643061</v>
      </c>
      <c r="BB358" s="35">
        <v>15</v>
      </c>
      <c r="BC358" s="36">
        <f t="shared" si="378"/>
        <v>6.4377682403433476E-3</v>
      </c>
      <c r="BD358" s="33">
        <v>1</v>
      </c>
      <c r="BE358" s="36">
        <f t="shared" si="390"/>
        <v>0.25</v>
      </c>
      <c r="BF358" s="33">
        <f t="shared" si="379"/>
        <v>16</v>
      </c>
      <c r="BG358" s="36">
        <f t="shared" si="382"/>
        <v>6.8551842330762643E-3</v>
      </c>
      <c r="BH358" s="35">
        <v>11</v>
      </c>
      <c r="BI358" s="36">
        <f t="shared" si="374"/>
        <v>0.73333333333333328</v>
      </c>
      <c r="BJ358" s="218"/>
      <c r="BK358" s="218"/>
      <c r="BL358" s="33">
        <f t="shared" si="372"/>
        <v>11</v>
      </c>
      <c r="BM358" s="36">
        <f t="shared" si="375"/>
        <v>0.6875</v>
      </c>
      <c r="BN358" s="35">
        <v>6</v>
      </c>
      <c r="BO358" s="36">
        <f t="shared" si="396"/>
        <v>2.5706940874035988E-3</v>
      </c>
      <c r="BP358" s="35">
        <v>22</v>
      </c>
      <c r="BQ358" s="36">
        <f t="shared" si="384"/>
        <v>9.4258783204798635E-3</v>
      </c>
      <c r="BR358" s="35">
        <f t="shared" si="385"/>
        <v>28</v>
      </c>
      <c r="BS358" s="36">
        <f t="shared" si="386"/>
        <v>1.1996572407883462E-2</v>
      </c>
      <c r="BT358" s="33">
        <v>3</v>
      </c>
      <c r="BU358" s="36">
        <f>BT358/W358</f>
        <v>0.25</v>
      </c>
      <c r="BV358" s="33">
        <v>1</v>
      </c>
      <c r="BW358" s="36">
        <f>BV358/U358</f>
        <v>0.25</v>
      </c>
      <c r="BX358" s="244" t="str">
        <f t="shared" si="394"/>
        <v/>
      </c>
    </row>
    <row r="359" spans="1:76" x14ac:dyDescent="0.2">
      <c r="A359" s="10" t="s">
        <v>66</v>
      </c>
      <c r="B359" s="10" t="s">
        <v>69</v>
      </c>
      <c r="C359" s="10" t="s">
        <v>73</v>
      </c>
      <c r="D359" s="77" t="s">
        <v>515</v>
      </c>
      <c r="E359" s="10" t="s">
        <v>504</v>
      </c>
      <c r="F359" s="10" t="s">
        <v>519</v>
      </c>
      <c r="G359" s="12" t="s">
        <v>924</v>
      </c>
      <c r="H359" s="12" t="s">
        <v>1112</v>
      </c>
      <c r="I359" s="10" t="s">
        <v>934</v>
      </c>
      <c r="J359" s="10"/>
      <c r="K359" s="614"/>
      <c r="L359" s="614"/>
      <c r="M359" s="289"/>
      <c r="N359" s="614"/>
      <c r="O359" s="614"/>
      <c r="P359" s="614"/>
      <c r="Q359" s="612"/>
      <c r="R359" s="612"/>
      <c r="S359" s="612"/>
      <c r="T359" s="30" t="s">
        <v>386</v>
      </c>
      <c r="U359" s="32">
        <v>3</v>
      </c>
      <c r="V359" s="76"/>
      <c r="W359" s="33">
        <v>5</v>
      </c>
      <c r="X359" s="34">
        <f t="shared" si="381"/>
        <v>1.6666666666666667</v>
      </c>
      <c r="Y359" s="35">
        <f t="shared" si="356"/>
        <v>762.66666666666663</v>
      </c>
      <c r="Z359" s="35">
        <f>IF(U359=V359,"",IF(AZ359="","",AZ359/(U359-V359)))</f>
        <v>333.66666666666669</v>
      </c>
      <c r="AA359" s="33">
        <v>3</v>
      </c>
      <c r="AB359" s="36">
        <f>AA359/W359</f>
        <v>0.6</v>
      </c>
      <c r="AC359" s="229"/>
      <c r="AD359" s="229"/>
      <c r="AE359" s="33">
        <v>1</v>
      </c>
      <c r="AF359" s="36">
        <f>AE359/U359</f>
        <v>0.33333333333333331</v>
      </c>
      <c r="AG359" s="33">
        <f>AE359</f>
        <v>1</v>
      </c>
      <c r="AH359" s="229"/>
      <c r="AI359" s="229"/>
      <c r="AJ359" s="229"/>
      <c r="AK359" s="229"/>
      <c r="AL359" s="229"/>
      <c r="AM359" s="31">
        <v>2286</v>
      </c>
      <c r="AN359" s="35">
        <v>2</v>
      </c>
      <c r="AO359" s="37">
        <f t="shared" si="395"/>
        <v>8.7412587412587413E-4</v>
      </c>
      <c r="AP359" s="35">
        <f t="shared" si="376"/>
        <v>2288</v>
      </c>
      <c r="AQ359" s="163">
        <v>3363</v>
      </c>
      <c r="AR359" s="36">
        <f t="shared" si="387"/>
        <v>0.68034493012191499</v>
      </c>
      <c r="AS359" s="31">
        <f t="shared" si="348"/>
        <v>2286</v>
      </c>
      <c r="AT359" s="31">
        <f t="shared" si="388"/>
        <v>2</v>
      </c>
      <c r="AU359" s="35">
        <f t="shared" si="345"/>
        <v>2288</v>
      </c>
      <c r="AV359" s="35">
        <v>1000</v>
      </c>
      <c r="AW359" s="36">
        <f t="shared" si="397"/>
        <v>0.43744531933508313</v>
      </c>
      <c r="AX359" s="35">
        <v>1</v>
      </c>
      <c r="AY359" s="36">
        <f t="shared" si="389"/>
        <v>0.5</v>
      </c>
      <c r="AZ359" s="35">
        <f t="shared" si="369"/>
        <v>1001</v>
      </c>
      <c r="BA359" s="36">
        <f t="shared" si="370"/>
        <v>0.4375</v>
      </c>
      <c r="BB359" s="35">
        <v>5</v>
      </c>
      <c r="BC359" s="36">
        <f t="shared" si="378"/>
        <v>5.0000000000000001E-3</v>
      </c>
      <c r="BD359" s="218"/>
      <c r="BE359" s="218"/>
      <c r="BF359" s="33">
        <f t="shared" si="379"/>
        <v>5</v>
      </c>
      <c r="BG359" s="36">
        <f t="shared" si="382"/>
        <v>4.995004995004995E-3</v>
      </c>
      <c r="BH359" s="35">
        <v>5</v>
      </c>
      <c r="BI359" s="36">
        <f t="shared" si="374"/>
        <v>1</v>
      </c>
      <c r="BJ359" s="218"/>
      <c r="BK359" s="218"/>
      <c r="BL359" s="33">
        <f t="shared" si="372"/>
        <v>5</v>
      </c>
      <c r="BM359" s="36">
        <f t="shared" si="375"/>
        <v>1</v>
      </c>
      <c r="BN359" s="35">
        <v>1</v>
      </c>
      <c r="BO359" s="36">
        <f t="shared" si="396"/>
        <v>9.99000999000999E-4</v>
      </c>
      <c r="BP359" s="35">
        <v>10</v>
      </c>
      <c r="BQ359" s="36">
        <f t="shared" si="384"/>
        <v>9.99000999000999E-3</v>
      </c>
      <c r="BR359" s="35">
        <f t="shared" si="385"/>
        <v>11</v>
      </c>
      <c r="BS359" s="36">
        <f t="shared" si="386"/>
        <v>1.098901098901099E-2</v>
      </c>
      <c r="BT359" s="33">
        <v>2</v>
      </c>
      <c r="BU359" s="36">
        <f>BT359/W359</f>
        <v>0.4</v>
      </c>
      <c r="BV359" s="33">
        <v>1</v>
      </c>
      <c r="BW359" s="36">
        <f>BV359/U359</f>
        <v>0.33333333333333331</v>
      </c>
      <c r="BX359" s="244" t="str">
        <f t="shared" si="394"/>
        <v/>
      </c>
    </row>
    <row r="360" spans="1:76" x14ac:dyDescent="0.2">
      <c r="A360" s="10" t="s">
        <v>66</v>
      </c>
      <c r="B360" s="10" t="s">
        <v>69</v>
      </c>
      <c r="C360" s="10" t="s">
        <v>74</v>
      </c>
      <c r="D360" s="77" t="s">
        <v>515</v>
      </c>
      <c r="E360" s="10" t="s">
        <v>504</v>
      </c>
      <c r="F360" s="10" t="s">
        <v>519</v>
      </c>
      <c r="G360" s="12" t="s">
        <v>924</v>
      </c>
      <c r="H360" s="12" t="s">
        <v>1112</v>
      </c>
      <c r="I360" s="10" t="s">
        <v>934</v>
      </c>
      <c r="J360" s="10"/>
      <c r="K360" s="614" t="s">
        <v>449</v>
      </c>
      <c r="L360" s="614" t="s">
        <v>843</v>
      </c>
      <c r="M360" s="289" t="s">
        <v>844</v>
      </c>
      <c r="N360" s="614" t="s">
        <v>437</v>
      </c>
      <c r="O360" s="614" t="s">
        <v>438</v>
      </c>
      <c r="P360" s="614" t="s">
        <v>438</v>
      </c>
      <c r="Q360" s="612">
        <v>9866</v>
      </c>
      <c r="R360" s="612">
        <v>93</v>
      </c>
      <c r="S360" s="612">
        <v>4</v>
      </c>
      <c r="T360" s="65" t="s">
        <v>510</v>
      </c>
      <c r="U360" s="32">
        <v>1</v>
      </c>
      <c r="V360" s="33">
        <v>1</v>
      </c>
      <c r="W360" s="33">
        <v>1</v>
      </c>
      <c r="X360" s="34">
        <f t="shared" si="381"/>
        <v>1</v>
      </c>
      <c r="Y360" s="35">
        <f t="shared" si="356"/>
        <v>853</v>
      </c>
      <c r="Z360" s="223"/>
      <c r="AA360" s="33">
        <v>1</v>
      </c>
      <c r="AB360" s="36">
        <f>AA360/W360</f>
        <v>1</v>
      </c>
      <c r="AC360" s="229"/>
      <c r="AD360" s="229"/>
      <c r="AE360" s="33">
        <v>1</v>
      </c>
      <c r="AF360" s="36">
        <f>AE360/U360</f>
        <v>1</v>
      </c>
      <c r="AG360" s="33">
        <f>AE360</f>
        <v>1</v>
      </c>
      <c r="AH360" s="229"/>
      <c r="AI360" s="229"/>
      <c r="AJ360" s="229"/>
      <c r="AK360" s="229"/>
      <c r="AL360" s="229"/>
      <c r="AM360" s="31">
        <v>850</v>
      </c>
      <c r="AN360" s="35">
        <v>3</v>
      </c>
      <c r="AO360" s="37">
        <f t="shared" si="395"/>
        <v>3.5169988276670576E-3</v>
      </c>
      <c r="AP360" s="35">
        <f t="shared" si="376"/>
        <v>853</v>
      </c>
      <c r="AQ360" s="163">
        <v>1215</v>
      </c>
      <c r="AR360" s="36">
        <f t="shared" si="387"/>
        <v>0.70205761316872428</v>
      </c>
      <c r="AS360" s="210" t="str">
        <f t="shared" si="348"/>
        <v/>
      </c>
      <c r="AT360" s="210" t="str">
        <f t="shared" si="388"/>
        <v/>
      </c>
      <c r="AU360" s="230" t="str">
        <f t="shared" si="345"/>
        <v/>
      </c>
      <c r="AV360" s="230"/>
      <c r="AW360" s="223" t="str">
        <f t="shared" si="397"/>
        <v/>
      </c>
      <c r="AX360" s="230"/>
      <c r="AY360" s="223" t="str">
        <f t="shared" si="389"/>
        <v/>
      </c>
      <c r="AZ360" s="230" t="str">
        <f t="shared" si="369"/>
        <v/>
      </c>
      <c r="BA360" s="223" t="str">
        <f t="shared" si="370"/>
        <v/>
      </c>
      <c r="BB360" s="230"/>
      <c r="BC360" s="223" t="str">
        <f t="shared" si="378"/>
        <v/>
      </c>
      <c r="BD360" s="222"/>
      <c r="BE360" s="223" t="str">
        <f t="shared" ref="BE360:BE379" si="398">IF(BD360="","",BD360/AX360)</f>
        <v/>
      </c>
      <c r="BF360" s="222" t="str">
        <f t="shared" si="379"/>
        <v/>
      </c>
      <c r="BG360" s="223" t="str">
        <f t="shared" si="382"/>
        <v/>
      </c>
      <c r="BH360" s="230"/>
      <c r="BI360" s="223" t="str">
        <f t="shared" si="374"/>
        <v/>
      </c>
      <c r="BJ360" s="222"/>
      <c r="BK360" s="223" t="str">
        <f t="shared" ref="BK360:BK369" si="399">IF(BD360="","",IF(BD360=0,"",BJ360/BD360))</f>
        <v/>
      </c>
      <c r="BL360" s="222" t="str">
        <f t="shared" si="372"/>
        <v/>
      </c>
      <c r="BM360" s="223" t="str">
        <f t="shared" si="375"/>
        <v/>
      </c>
      <c r="BN360" s="230"/>
      <c r="BO360" s="223" t="str">
        <f t="shared" si="396"/>
        <v/>
      </c>
      <c r="BP360" s="230"/>
      <c r="BQ360" s="223" t="str">
        <f t="shared" si="384"/>
        <v/>
      </c>
      <c r="BR360" s="230" t="str">
        <f t="shared" si="385"/>
        <v/>
      </c>
      <c r="BS360" s="223" t="str">
        <f t="shared" si="386"/>
        <v/>
      </c>
      <c r="BT360" s="33">
        <v>1</v>
      </c>
      <c r="BU360" s="36">
        <f>BT360/W360</f>
        <v>1</v>
      </c>
      <c r="BV360" s="33">
        <v>1</v>
      </c>
      <c r="BW360" s="36">
        <f>BV360/U360</f>
        <v>1</v>
      </c>
      <c r="BX360" s="244" t="str">
        <f t="shared" si="394"/>
        <v/>
      </c>
    </row>
    <row r="361" spans="1:76" s="469" customFormat="1" ht="13.5" thickBot="1" x14ac:dyDescent="0.25">
      <c r="A361" s="9" t="s">
        <v>66</v>
      </c>
      <c r="B361" s="9" t="s">
        <v>69</v>
      </c>
      <c r="C361" s="9" t="s">
        <v>502</v>
      </c>
      <c r="D361" s="9" t="s">
        <v>509</v>
      </c>
      <c r="E361" s="9" t="s">
        <v>504</v>
      </c>
      <c r="F361" s="9" t="s">
        <v>519</v>
      </c>
      <c r="G361" s="83" t="s">
        <v>924</v>
      </c>
      <c r="H361" s="83" t="s">
        <v>1112</v>
      </c>
      <c r="I361" s="9" t="s">
        <v>934</v>
      </c>
      <c r="J361" s="9"/>
      <c r="K361" s="615"/>
      <c r="L361" s="756"/>
      <c r="M361" s="766"/>
      <c r="N361" s="615"/>
      <c r="O361" s="615"/>
      <c r="P361" s="615"/>
      <c r="Q361" s="772"/>
      <c r="R361" s="772"/>
      <c r="S361" s="772"/>
      <c r="T361" s="342" t="s">
        <v>386</v>
      </c>
      <c r="U361" s="48">
        <v>1</v>
      </c>
      <c r="V361" s="345"/>
      <c r="W361" s="49">
        <v>4</v>
      </c>
      <c r="X361" s="50">
        <f t="shared" si="381"/>
        <v>4</v>
      </c>
      <c r="Y361" s="51">
        <f t="shared" si="356"/>
        <v>9866</v>
      </c>
      <c r="Z361" s="88">
        <f t="shared" ref="Z361:Z383" si="400">IF(U361=V361,"",IF(AZ361="","",AZ361/(U361-V361)))</f>
        <v>4856</v>
      </c>
      <c r="AA361" s="49">
        <v>1</v>
      </c>
      <c r="AB361" s="52">
        <f>AA361/W361</f>
        <v>0.25</v>
      </c>
      <c r="AC361" s="86">
        <v>2</v>
      </c>
      <c r="AD361" s="89" t="s">
        <v>435</v>
      </c>
      <c r="AE361" s="225"/>
      <c r="AF361" s="225"/>
      <c r="AG361" s="225"/>
      <c r="AH361" s="236"/>
      <c r="AI361" s="236"/>
      <c r="AJ361" s="236"/>
      <c r="AK361" s="236"/>
      <c r="AL361" s="236"/>
      <c r="AM361" s="47">
        <v>9852</v>
      </c>
      <c r="AN361" s="51">
        <v>14</v>
      </c>
      <c r="AO361" s="53">
        <f t="shared" si="395"/>
        <v>1.4190147982971822E-3</v>
      </c>
      <c r="AP361" s="51">
        <f t="shared" si="376"/>
        <v>9866</v>
      </c>
      <c r="AQ361" s="51">
        <v>14019</v>
      </c>
      <c r="AR361" s="52">
        <f t="shared" si="387"/>
        <v>0.70375918396461945</v>
      </c>
      <c r="AS361" s="47">
        <f t="shared" si="348"/>
        <v>9852</v>
      </c>
      <c r="AT361" s="47">
        <f t="shared" si="388"/>
        <v>14</v>
      </c>
      <c r="AU361" s="51">
        <f t="shared" si="345"/>
        <v>9866</v>
      </c>
      <c r="AV361" s="51">
        <v>4846</v>
      </c>
      <c r="AW361" s="52">
        <f t="shared" si="397"/>
        <v>0.49187982135606984</v>
      </c>
      <c r="AX361" s="51">
        <v>10</v>
      </c>
      <c r="AY361" s="52">
        <f t="shared" si="389"/>
        <v>0.7142857142857143</v>
      </c>
      <c r="AZ361" s="51">
        <f t="shared" si="369"/>
        <v>4856</v>
      </c>
      <c r="BA361" s="52">
        <f t="shared" si="370"/>
        <v>0.4921954186093655</v>
      </c>
      <c r="BB361" s="51">
        <v>31</v>
      </c>
      <c r="BC361" s="52">
        <f t="shared" si="378"/>
        <v>6.3970284770945105E-3</v>
      </c>
      <c r="BD361" s="49">
        <v>3</v>
      </c>
      <c r="BE361" s="52">
        <f t="shared" si="398"/>
        <v>0.3</v>
      </c>
      <c r="BF361" s="49">
        <f t="shared" si="379"/>
        <v>34</v>
      </c>
      <c r="BG361" s="52">
        <f t="shared" si="382"/>
        <v>7.0016474464579901E-3</v>
      </c>
      <c r="BH361" s="51">
        <v>26</v>
      </c>
      <c r="BI361" s="52">
        <f t="shared" si="374"/>
        <v>0.83870967741935487</v>
      </c>
      <c r="BJ361" s="49">
        <v>2</v>
      </c>
      <c r="BK361" s="52">
        <f t="shared" si="399"/>
        <v>0.66666666666666663</v>
      </c>
      <c r="BL361" s="49">
        <f t="shared" si="372"/>
        <v>28</v>
      </c>
      <c r="BM361" s="52">
        <f t="shared" si="375"/>
        <v>0.82352941176470584</v>
      </c>
      <c r="BN361" s="51">
        <v>18</v>
      </c>
      <c r="BO361" s="52">
        <f t="shared" si="396"/>
        <v>3.7067545304777594E-3</v>
      </c>
      <c r="BP361" s="51">
        <v>56</v>
      </c>
      <c r="BQ361" s="52">
        <f t="shared" si="384"/>
        <v>1.1532125205930808E-2</v>
      </c>
      <c r="BR361" s="51">
        <f t="shared" si="385"/>
        <v>74</v>
      </c>
      <c r="BS361" s="52">
        <f t="shared" si="386"/>
        <v>1.5238879736408566E-2</v>
      </c>
      <c r="BT361" s="49">
        <v>1</v>
      </c>
      <c r="BU361" s="52">
        <f>BT361/W361</f>
        <v>0.25</v>
      </c>
      <c r="BV361" s="49">
        <v>0</v>
      </c>
      <c r="BW361" s="225"/>
      <c r="BX361" s="257" t="str">
        <f t="shared" si="394"/>
        <v/>
      </c>
    </row>
    <row r="362" spans="1:76" x14ac:dyDescent="0.2">
      <c r="A362" s="12" t="s">
        <v>77</v>
      </c>
      <c r="B362" s="12" t="s">
        <v>79</v>
      </c>
      <c r="C362" s="12" t="s">
        <v>502</v>
      </c>
      <c r="D362" s="12" t="s">
        <v>507</v>
      </c>
      <c r="E362" s="12" t="s">
        <v>504</v>
      </c>
      <c r="F362" s="12" t="s">
        <v>519</v>
      </c>
      <c r="G362" s="12" t="s">
        <v>920</v>
      </c>
      <c r="H362" s="12" t="s">
        <v>1109</v>
      </c>
      <c r="I362" s="12" t="s">
        <v>934</v>
      </c>
      <c r="J362" s="12"/>
      <c r="K362" s="296"/>
      <c r="L362" s="296"/>
      <c r="M362" s="297"/>
      <c r="N362" s="296"/>
      <c r="O362" s="296"/>
      <c r="P362" s="296"/>
      <c r="Q362" s="272"/>
      <c r="R362" s="272"/>
      <c r="S362" s="272"/>
      <c r="T362" s="75" t="s">
        <v>386</v>
      </c>
      <c r="U362" s="41">
        <v>4</v>
      </c>
      <c r="V362" s="150"/>
      <c r="W362" s="42">
        <v>6</v>
      </c>
      <c r="X362" s="43">
        <f t="shared" si="381"/>
        <v>1.5</v>
      </c>
      <c r="Y362" s="44">
        <f t="shared" si="356"/>
        <v>537.25</v>
      </c>
      <c r="Z362" s="44">
        <f t="shared" si="400"/>
        <v>294</v>
      </c>
      <c r="AA362" s="228"/>
      <c r="AB362" s="229"/>
      <c r="AC362" s="228"/>
      <c r="AD362" s="229"/>
      <c r="AE362" s="228"/>
      <c r="AF362" s="229"/>
      <c r="AG362" s="228"/>
      <c r="AH362" s="229"/>
      <c r="AI362" s="42">
        <v>2</v>
      </c>
      <c r="AJ362" s="45">
        <f>AI362/W362</f>
        <v>0.33333333333333331</v>
      </c>
      <c r="AK362" s="42">
        <v>2</v>
      </c>
      <c r="AL362" s="45">
        <f>AK362/U362</f>
        <v>0.5</v>
      </c>
      <c r="AM362" s="40">
        <v>2080</v>
      </c>
      <c r="AN362" s="44">
        <v>69</v>
      </c>
      <c r="AO362" s="63">
        <f t="shared" si="395"/>
        <v>3.2107957189390413E-2</v>
      </c>
      <c r="AP362" s="44">
        <f t="shared" si="376"/>
        <v>2149</v>
      </c>
      <c r="AQ362" s="170">
        <v>2910</v>
      </c>
      <c r="AR362" s="45">
        <f t="shared" si="387"/>
        <v>0.73848797250859111</v>
      </c>
      <c r="AS362" s="40">
        <f t="shared" si="348"/>
        <v>2080</v>
      </c>
      <c r="AT362" s="40">
        <f t="shared" si="388"/>
        <v>69</v>
      </c>
      <c r="AU362" s="44">
        <f t="shared" si="345"/>
        <v>2149</v>
      </c>
      <c r="AV362" s="44">
        <v>1129</v>
      </c>
      <c r="AW362" s="45">
        <f t="shared" si="397"/>
        <v>0.5427884615384615</v>
      </c>
      <c r="AX362" s="44">
        <v>47</v>
      </c>
      <c r="AY362" s="45">
        <f t="shared" si="389"/>
        <v>0.6811594202898551</v>
      </c>
      <c r="AZ362" s="44">
        <f t="shared" si="369"/>
        <v>1176</v>
      </c>
      <c r="BA362" s="45">
        <f t="shared" si="370"/>
        <v>0.54723127035830621</v>
      </c>
      <c r="BB362" s="44">
        <v>17</v>
      </c>
      <c r="BC362" s="45">
        <f t="shared" si="378"/>
        <v>1.5057573073516387E-2</v>
      </c>
      <c r="BD362" s="42">
        <v>1</v>
      </c>
      <c r="BE362" s="45">
        <f t="shared" si="398"/>
        <v>2.1276595744680851E-2</v>
      </c>
      <c r="BF362" s="42">
        <f t="shared" si="379"/>
        <v>18</v>
      </c>
      <c r="BG362" s="45">
        <f t="shared" si="382"/>
        <v>1.5306122448979591E-2</v>
      </c>
      <c r="BH362" s="44">
        <v>15</v>
      </c>
      <c r="BI362" s="45">
        <f t="shared" si="374"/>
        <v>0.88235294117647056</v>
      </c>
      <c r="BJ362" s="42">
        <v>0</v>
      </c>
      <c r="BK362" s="45">
        <f t="shared" si="399"/>
        <v>0</v>
      </c>
      <c r="BL362" s="42">
        <f t="shared" si="372"/>
        <v>15</v>
      </c>
      <c r="BM362" s="45">
        <f t="shared" si="375"/>
        <v>0.83333333333333337</v>
      </c>
      <c r="BN362" s="44">
        <v>1</v>
      </c>
      <c r="BO362" s="45">
        <f t="shared" si="396"/>
        <v>8.5034013605442174E-4</v>
      </c>
      <c r="BP362" s="44">
        <v>146</v>
      </c>
      <c r="BQ362" s="45">
        <f t="shared" si="384"/>
        <v>0.12414965986394558</v>
      </c>
      <c r="BR362" s="44">
        <f t="shared" si="385"/>
        <v>147</v>
      </c>
      <c r="BS362" s="45">
        <f t="shared" si="386"/>
        <v>0.125</v>
      </c>
      <c r="BT362" s="42">
        <v>0</v>
      </c>
      <c r="BU362" s="229"/>
      <c r="BV362" s="229"/>
      <c r="BW362" s="229"/>
      <c r="BX362" s="259" t="str">
        <f t="shared" si="394"/>
        <v/>
      </c>
    </row>
    <row r="363" spans="1:76" x14ac:dyDescent="0.2">
      <c r="A363" s="10" t="s">
        <v>77</v>
      </c>
      <c r="B363" s="10" t="s">
        <v>80</v>
      </c>
      <c r="C363" s="10" t="s">
        <v>502</v>
      </c>
      <c r="D363" s="10" t="s">
        <v>515</v>
      </c>
      <c r="E363" s="10" t="s">
        <v>504</v>
      </c>
      <c r="F363" s="10" t="s">
        <v>519</v>
      </c>
      <c r="G363" s="10" t="s">
        <v>920</v>
      </c>
      <c r="H363" s="10" t="s">
        <v>1109</v>
      </c>
      <c r="I363" s="10" t="s">
        <v>934</v>
      </c>
      <c r="J363" s="10"/>
      <c r="K363" s="614" t="s">
        <v>449</v>
      </c>
      <c r="L363" s="614" t="s">
        <v>809</v>
      </c>
      <c r="M363" s="289" t="s">
        <v>845</v>
      </c>
      <c r="N363" s="614" t="s">
        <v>451</v>
      </c>
      <c r="O363" s="614" t="s">
        <v>438</v>
      </c>
      <c r="P363" s="614" t="s">
        <v>438</v>
      </c>
      <c r="Q363" s="612">
        <v>45663</v>
      </c>
      <c r="R363" s="612">
        <v>617</v>
      </c>
      <c r="S363" s="612">
        <v>65</v>
      </c>
      <c r="T363" s="65" t="s">
        <v>386</v>
      </c>
      <c r="U363" s="32">
        <v>12</v>
      </c>
      <c r="V363" s="76"/>
      <c r="W363" s="33">
        <v>31</v>
      </c>
      <c r="X363" s="34">
        <f t="shared" si="381"/>
        <v>2.5833333333333335</v>
      </c>
      <c r="Y363" s="35">
        <f t="shared" si="356"/>
        <v>179.08333333333334</v>
      </c>
      <c r="Z363" s="35">
        <f t="shared" si="400"/>
        <v>1666.25</v>
      </c>
      <c r="AA363" s="33">
        <v>10</v>
      </c>
      <c r="AB363" s="36">
        <f>AA363/W363</f>
        <v>0.32258064516129031</v>
      </c>
      <c r="AC363" s="222"/>
      <c r="AD363" s="223"/>
      <c r="AE363" s="33">
        <v>9</v>
      </c>
      <c r="AF363" s="36">
        <f>AE363/U363</f>
        <v>0.75</v>
      </c>
      <c r="AG363" s="33">
        <f>AE363+AG362</f>
        <v>9</v>
      </c>
      <c r="AH363" s="36">
        <f>AG363/(U363+1)</f>
        <v>0.69230769230769229</v>
      </c>
      <c r="AI363" s="222"/>
      <c r="AJ363" s="222"/>
      <c r="AK363" s="222"/>
      <c r="AL363" s="222"/>
      <c r="AM363" s="846">
        <f>AM362</f>
        <v>2080</v>
      </c>
      <c r="AN363" s="846">
        <f>AN362</f>
        <v>69</v>
      </c>
      <c r="AO363" s="37">
        <f t="shared" si="395"/>
        <v>3.2107957189390413E-2</v>
      </c>
      <c r="AP363" s="35">
        <f t="shared" si="376"/>
        <v>2149</v>
      </c>
      <c r="AQ363" s="166">
        <v>65280</v>
      </c>
      <c r="AR363" s="36">
        <f t="shared" si="387"/>
        <v>3.2919730392156864E-2</v>
      </c>
      <c r="AS363" s="31">
        <f t="shared" si="348"/>
        <v>2080</v>
      </c>
      <c r="AT363" s="31">
        <f t="shared" si="388"/>
        <v>69</v>
      </c>
      <c r="AU363" s="35">
        <f t="shared" si="345"/>
        <v>2149</v>
      </c>
      <c r="AV363" s="35">
        <v>19905</v>
      </c>
      <c r="AW363" s="36">
        <f t="shared" si="397"/>
        <v>9.5697115384615383</v>
      </c>
      <c r="AX363" s="35">
        <v>90</v>
      </c>
      <c r="AY363" s="36">
        <f t="shared" si="389"/>
        <v>1.3043478260869565</v>
      </c>
      <c r="AZ363" s="35">
        <f t="shared" si="369"/>
        <v>19995</v>
      </c>
      <c r="BA363" s="36">
        <f t="shared" si="370"/>
        <v>9.3043275942298749</v>
      </c>
      <c r="BB363" s="35">
        <v>170</v>
      </c>
      <c r="BC363" s="36">
        <f t="shared" si="378"/>
        <v>8.5405676965586534E-3</v>
      </c>
      <c r="BD363" s="33">
        <v>3</v>
      </c>
      <c r="BE363" s="36">
        <f t="shared" si="398"/>
        <v>3.3333333333333333E-2</v>
      </c>
      <c r="BF363" s="33">
        <f t="shared" si="379"/>
        <v>173</v>
      </c>
      <c r="BG363" s="36">
        <f t="shared" si="382"/>
        <v>8.6521630407601895E-3</v>
      </c>
      <c r="BH363" s="35">
        <v>158</v>
      </c>
      <c r="BI363" s="36">
        <f t="shared" si="374"/>
        <v>0.92941176470588238</v>
      </c>
      <c r="BJ363" s="33">
        <v>1</v>
      </c>
      <c r="BK363" s="36">
        <f t="shared" si="399"/>
        <v>0.33333333333333331</v>
      </c>
      <c r="BL363" s="33">
        <f t="shared" si="372"/>
        <v>159</v>
      </c>
      <c r="BM363" s="36">
        <f t="shared" si="375"/>
        <v>0.91907514450867056</v>
      </c>
      <c r="BN363" s="35">
        <v>117</v>
      </c>
      <c r="BO363" s="36">
        <f t="shared" si="396"/>
        <v>5.8514628657164291E-3</v>
      </c>
      <c r="BP363" s="35">
        <v>246</v>
      </c>
      <c r="BQ363" s="36">
        <f t="shared" si="384"/>
        <v>1.2303075768942236E-2</v>
      </c>
      <c r="BR363" s="35">
        <f t="shared" si="385"/>
        <v>363</v>
      </c>
      <c r="BS363" s="36">
        <f t="shared" si="386"/>
        <v>1.8154538634658664E-2</v>
      </c>
      <c r="BT363" s="33">
        <v>15</v>
      </c>
      <c r="BU363" s="36">
        <f t="shared" ref="BU363:BU370" si="401">BT363/W363</f>
        <v>0.4838709677419355</v>
      </c>
      <c r="BV363" s="33">
        <v>5</v>
      </c>
      <c r="BW363" s="36">
        <f>BV363/U363</f>
        <v>0.41666666666666669</v>
      </c>
      <c r="BX363" s="244" t="str">
        <f t="shared" si="394"/>
        <v/>
      </c>
    </row>
    <row r="364" spans="1:76" ht="13.5" thickBot="1" x14ac:dyDescent="0.25">
      <c r="A364" s="9" t="s">
        <v>77</v>
      </c>
      <c r="B364" s="9" t="s">
        <v>80</v>
      </c>
      <c r="C364" s="9" t="s">
        <v>502</v>
      </c>
      <c r="D364" s="9" t="s">
        <v>509</v>
      </c>
      <c r="E364" s="9" t="s">
        <v>504</v>
      </c>
      <c r="F364" s="9" t="s">
        <v>519</v>
      </c>
      <c r="G364" s="9" t="s">
        <v>920</v>
      </c>
      <c r="H364" s="9" t="s">
        <v>1109</v>
      </c>
      <c r="I364" s="9" t="s">
        <v>934</v>
      </c>
      <c r="J364" s="9"/>
      <c r="K364" s="615"/>
      <c r="L364" s="800"/>
      <c r="M364" s="616"/>
      <c r="N364" s="615"/>
      <c r="O364" s="615"/>
      <c r="P364" s="615"/>
      <c r="Q364" s="772"/>
      <c r="R364" s="772"/>
      <c r="S364" s="772"/>
      <c r="T364" s="337" t="s">
        <v>386</v>
      </c>
      <c r="U364" s="48">
        <v>1</v>
      </c>
      <c r="V364" s="76"/>
      <c r="W364" s="49">
        <v>5</v>
      </c>
      <c r="X364" s="50">
        <f t="shared" si="381"/>
        <v>5</v>
      </c>
      <c r="Y364" s="51">
        <f t="shared" si="356"/>
        <v>45663</v>
      </c>
      <c r="Z364" s="51">
        <f t="shared" si="400"/>
        <v>19995</v>
      </c>
      <c r="AA364" s="49">
        <v>0</v>
      </c>
      <c r="AB364" s="52">
        <f>AA364/W364</f>
        <v>0</v>
      </c>
      <c r="AC364" s="49">
        <v>2</v>
      </c>
      <c r="AD364" s="52" t="s">
        <v>435</v>
      </c>
      <c r="AE364" s="224"/>
      <c r="AF364" s="224"/>
      <c r="AG364" s="224"/>
      <c r="AH364" s="224"/>
      <c r="AI364" s="224"/>
      <c r="AJ364" s="224"/>
      <c r="AK364" s="224"/>
      <c r="AL364" s="224"/>
      <c r="AM364" s="47">
        <v>45546</v>
      </c>
      <c r="AN364" s="51">
        <v>117</v>
      </c>
      <c r="AO364" s="53">
        <f t="shared" si="395"/>
        <v>2.5622495236843836E-3</v>
      </c>
      <c r="AP364" s="51">
        <f t="shared" si="376"/>
        <v>45663</v>
      </c>
      <c r="AQ364" s="51">
        <f>AQ365</f>
        <v>1065</v>
      </c>
      <c r="AR364" s="52">
        <f t="shared" si="387"/>
        <v>42.876056338028171</v>
      </c>
      <c r="AS364" s="47">
        <f t="shared" si="348"/>
        <v>45546</v>
      </c>
      <c r="AT364" s="47">
        <f t="shared" si="388"/>
        <v>117</v>
      </c>
      <c r="AU364" s="51">
        <f t="shared" si="345"/>
        <v>45663</v>
      </c>
      <c r="AV364" s="51">
        <v>19905</v>
      </c>
      <c r="AW364" s="52">
        <f t="shared" si="397"/>
        <v>0.43703069424318269</v>
      </c>
      <c r="AX364" s="51">
        <v>90</v>
      </c>
      <c r="AY364" s="52">
        <f t="shared" si="389"/>
        <v>0.76923076923076927</v>
      </c>
      <c r="AZ364" s="51">
        <f t="shared" si="369"/>
        <v>19995</v>
      </c>
      <c r="BA364" s="52">
        <f t="shared" si="370"/>
        <v>0.43788187372708759</v>
      </c>
      <c r="BB364" s="51">
        <v>170</v>
      </c>
      <c r="BC364" s="52">
        <f t="shared" si="378"/>
        <v>8.5405676965586534E-3</v>
      </c>
      <c r="BD364" s="49">
        <v>3</v>
      </c>
      <c r="BE364" s="52">
        <f t="shared" si="398"/>
        <v>3.3333333333333333E-2</v>
      </c>
      <c r="BF364" s="49">
        <f t="shared" si="379"/>
        <v>173</v>
      </c>
      <c r="BG364" s="52">
        <f t="shared" si="382"/>
        <v>8.6521630407601895E-3</v>
      </c>
      <c r="BH364" s="51">
        <v>158</v>
      </c>
      <c r="BI364" s="52">
        <f t="shared" si="374"/>
        <v>0.92941176470588238</v>
      </c>
      <c r="BJ364" s="49">
        <v>1</v>
      </c>
      <c r="BK364" s="52">
        <f t="shared" si="399"/>
        <v>0.33333333333333331</v>
      </c>
      <c r="BL364" s="49">
        <f t="shared" si="372"/>
        <v>159</v>
      </c>
      <c r="BM364" s="52">
        <f t="shared" si="375"/>
        <v>0.91907514450867056</v>
      </c>
      <c r="BN364" s="51">
        <v>48</v>
      </c>
      <c r="BO364" s="52">
        <f t="shared" si="396"/>
        <v>2.4006001500375095E-3</v>
      </c>
      <c r="BP364" s="51">
        <v>351</v>
      </c>
      <c r="BQ364" s="52">
        <f t="shared" si="384"/>
        <v>1.7554388597149289E-2</v>
      </c>
      <c r="BR364" s="51">
        <f t="shared" si="385"/>
        <v>399</v>
      </c>
      <c r="BS364" s="52">
        <f t="shared" si="386"/>
        <v>1.9954988747186795E-2</v>
      </c>
      <c r="BT364" s="49">
        <v>3</v>
      </c>
      <c r="BU364" s="52">
        <f t="shared" si="401"/>
        <v>0.6</v>
      </c>
      <c r="BV364" s="49">
        <v>1</v>
      </c>
      <c r="BW364" s="36">
        <f>BV364/U364</f>
        <v>1</v>
      </c>
      <c r="BX364" s="257" t="str">
        <f t="shared" si="394"/>
        <v/>
      </c>
    </row>
    <row r="365" spans="1:76" x14ac:dyDescent="0.2">
      <c r="A365" s="12" t="s">
        <v>81</v>
      </c>
      <c r="B365" s="12" t="s">
        <v>82</v>
      </c>
      <c r="C365" s="12" t="s">
        <v>502</v>
      </c>
      <c r="D365" s="12" t="s">
        <v>507</v>
      </c>
      <c r="E365" s="12" t="s">
        <v>504</v>
      </c>
      <c r="F365" s="12" t="s">
        <v>519</v>
      </c>
      <c r="G365" s="12" t="s">
        <v>924</v>
      </c>
      <c r="H365" s="12" t="s">
        <v>1112</v>
      </c>
      <c r="I365" s="12" t="s">
        <v>934</v>
      </c>
      <c r="J365" s="12"/>
      <c r="K365" s="296"/>
      <c r="L365" s="296"/>
      <c r="M365" s="297"/>
      <c r="N365" s="296"/>
      <c r="O365" s="296"/>
      <c r="P365" s="296"/>
      <c r="Q365" s="272"/>
      <c r="R365" s="272"/>
      <c r="S365" s="272"/>
      <c r="T365" s="75" t="s">
        <v>510</v>
      </c>
      <c r="U365" s="41">
        <v>4</v>
      </c>
      <c r="V365" s="42">
        <v>4</v>
      </c>
      <c r="W365" s="42">
        <v>4</v>
      </c>
      <c r="X365" s="43">
        <f t="shared" si="381"/>
        <v>1</v>
      </c>
      <c r="Y365" s="44">
        <f t="shared" si="356"/>
        <v>176.5</v>
      </c>
      <c r="Z365" s="231" t="str">
        <f t="shared" si="400"/>
        <v/>
      </c>
      <c r="AA365" s="228"/>
      <c r="AB365" s="229"/>
      <c r="AC365" s="228"/>
      <c r="AD365" s="229"/>
      <c r="AE365" s="228"/>
      <c r="AF365" s="229"/>
      <c r="AG365" s="228"/>
      <c r="AH365" s="229"/>
      <c r="AI365" s="42">
        <v>2</v>
      </c>
      <c r="AJ365" s="45">
        <f>AI365/W365</f>
        <v>0.5</v>
      </c>
      <c r="AK365" s="42">
        <v>2</v>
      </c>
      <c r="AL365" s="45">
        <f>AK365/U365</f>
        <v>0.5</v>
      </c>
      <c r="AM365" s="40">
        <v>684</v>
      </c>
      <c r="AN365" s="44">
        <v>22</v>
      </c>
      <c r="AO365" s="63">
        <f t="shared" si="395"/>
        <v>3.1161473087818695E-2</v>
      </c>
      <c r="AP365" s="44">
        <f t="shared" si="376"/>
        <v>706</v>
      </c>
      <c r="AQ365" s="175">
        <v>1065</v>
      </c>
      <c r="AR365" s="45">
        <f t="shared" si="387"/>
        <v>0.66291079812206577</v>
      </c>
      <c r="AS365" s="213" t="str">
        <f t="shared" si="348"/>
        <v/>
      </c>
      <c r="AT365" s="213" t="str">
        <f t="shared" si="388"/>
        <v/>
      </c>
      <c r="AU365" s="231" t="str">
        <f t="shared" si="345"/>
        <v/>
      </c>
      <c r="AV365" s="231"/>
      <c r="AW365" s="229" t="str">
        <f t="shared" si="397"/>
        <v/>
      </c>
      <c r="AX365" s="231"/>
      <c r="AY365" s="229" t="str">
        <f t="shared" si="389"/>
        <v/>
      </c>
      <c r="AZ365" s="231" t="str">
        <f t="shared" si="369"/>
        <v/>
      </c>
      <c r="BA365" s="229" t="str">
        <f t="shared" si="370"/>
        <v/>
      </c>
      <c r="BB365" s="231"/>
      <c r="BC365" s="229" t="str">
        <f t="shared" si="378"/>
        <v/>
      </c>
      <c r="BD365" s="228"/>
      <c r="BE365" s="229" t="str">
        <f t="shared" si="398"/>
        <v/>
      </c>
      <c r="BF365" s="228" t="str">
        <f t="shared" si="379"/>
        <v/>
      </c>
      <c r="BG365" s="229" t="str">
        <f t="shared" si="382"/>
        <v/>
      </c>
      <c r="BH365" s="231"/>
      <c r="BI365" s="229" t="str">
        <f t="shared" si="374"/>
        <v/>
      </c>
      <c r="BJ365" s="228"/>
      <c r="BK365" s="229" t="str">
        <f t="shared" si="399"/>
        <v/>
      </c>
      <c r="BL365" s="228" t="str">
        <f t="shared" si="372"/>
        <v/>
      </c>
      <c r="BM365" s="229" t="str">
        <f t="shared" si="375"/>
        <v/>
      </c>
      <c r="BN365" s="231"/>
      <c r="BO365" s="229" t="str">
        <f t="shared" si="396"/>
        <v/>
      </c>
      <c r="BP365" s="231"/>
      <c r="BQ365" s="229" t="str">
        <f t="shared" si="384"/>
        <v/>
      </c>
      <c r="BR365" s="231" t="str">
        <f t="shared" si="385"/>
        <v/>
      </c>
      <c r="BS365" s="229" t="str">
        <f t="shared" si="386"/>
        <v/>
      </c>
      <c r="BT365" s="42">
        <v>1</v>
      </c>
      <c r="BU365" s="45">
        <f t="shared" si="401"/>
        <v>0.25</v>
      </c>
      <c r="BV365" s="42">
        <v>1</v>
      </c>
      <c r="BW365" s="45">
        <f t="shared" ref="BW365:BW370" si="402">BV365/U365</f>
        <v>0.25</v>
      </c>
      <c r="BX365" s="259" t="str">
        <f t="shared" si="394"/>
        <v/>
      </c>
    </row>
    <row r="366" spans="1:76" x14ac:dyDescent="0.2">
      <c r="A366" s="10" t="s">
        <v>81</v>
      </c>
      <c r="B366" s="10" t="s">
        <v>83</v>
      </c>
      <c r="C366" s="10" t="s">
        <v>502</v>
      </c>
      <c r="D366" s="10" t="s">
        <v>507</v>
      </c>
      <c r="E366" s="10" t="s">
        <v>504</v>
      </c>
      <c r="F366" s="10" t="s">
        <v>519</v>
      </c>
      <c r="G366" s="12" t="s">
        <v>924</v>
      </c>
      <c r="H366" s="12" t="s">
        <v>1112</v>
      </c>
      <c r="I366" s="10" t="s">
        <v>934</v>
      </c>
      <c r="J366" s="10"/>
      <c r="K366" s="614"/>
      <c r="L366" s="614"/>
      <c r="M366" s="289"/>
      <c r="N366" s="614"/>
      <c r="O366" s="614"/>
      <c r="P366" s="614"/>
      <c r="Q366" s="612"/>
      <c r="R366" s="612"/>
      <c r="S366" s="612"/>
      <c r="T366" s="65" t="s">
        <v>510</v>
      </c>
      <c r="U366" s="32">
        <v>4</v>
      </c>
      <c r="V366" s="33">
        <v>4</v>
      </c>
      <c r="W366" s="33">
        <v>4</v>
      </c>
      <c r="X366" s="34">
        <f t="shared" si="381"/>
        <v>1</v>
      </c>
      <c r="Y366" s="35">
        <f t="shared" si="356"/>
        <v>582</v>
      </c>
      <c r="Z366" s="230" t="str">
        <f t="shared" si="400"/>
        <v/>
      </c>
      <c r="AA366" s="222"/>
      <c r="AB366" s="223"/>
      <c r="AC366" s="222"/>
      <c r="AD366" s="223"/>
      <c r="AE366" s="222"/>
      <c r="AF366" s="223"/>
      <c r="AG366" s="222"/>
      <c r="AH366" s="223"/>
      <c r="AI366" s="33">
        <v>3</v>
      </c>
      <c r="AJ366" s="36">
        <f>AI366/W366</f>
        <v>0.75</v>
      </c>
      <c r="AK366" s="33">
        <v>3</v>
      </c>
      <c r="AL366" s="36">
        <f>AK366/U366</f>
        <v>0.75</v>
      </c>
      <c r="AM366" s="31">
        <v>2294</v>
      </c>
      <c r="AN366" s="35">
        <v>34</v>
      </c>
      <c r="AO366" s="37">
        <f t="shared" si="395"/>
        <v>1.4604810996563574E-2</v>
      </c>
      <c r="AP366" s="35">
        <f t="shared" si="376"/>
        <v>2328</v>
      </c>
      <c r="AQ366" s="166">
        <v>3948</v>
      </c>
      <c r="AR366" s="36">
        <f t="shared" si="387"/>
        <v>0.58966565349544076</v>
      </c>
      <c r="AS366" s="210" t="str">
        <f t="shared" si="348"/>
        <v/>
      </c>
      <c r="AT366" s="210" t="str">
        <f t="shared" si="388"/>
        <v/>
      </c>
      <c r="AU366" s="230" t="str">
        <f t="shared" si="345"/>
        <v/>
      </c>
      <c r="AV366" s="230"/>
      <c r="AW366" s="223" t="str">
        <f t="shared" si="397"/>
        <v/>
      </c>
      <c r="AX366" s="230"/>
      <c r="AY366" s="223" t="str">
        <f t="shared" si="389"/>
        <v/>
      </c>
      <c r="AZ366" s="230" t="str">
        <f t="shared" si="369"/>
        <v/>
      </c>
      <c r="BA366" s="223" t="str">
        <f t="shared" si="370"/>
        <v/>
      </c>
      <c r="BB366" s="230"/>
      <c r="BC366" s="223" t="str">
        <f t="shared" si="378"/>
        <v/>
      </c>
      <c r="BD366" s="222"/>
      <c r="BE366" s="223" t="str">
        <f t="shared" si="398"/>
        <v/>
      </c>
      <c r="BF366" s="222" t="str">
        <f t="shared" si="379"/>
        <v/>
      </c>
      <c r="BG366" s="223" t="str">
        <f t="shared" si="382"/>
        <v/>
      </c>
      <c r="BH366" s="230"/>
      <c r="BI366" s="223" t="str">
        <f t="shared" si="374"/>
        <v/>
      </c>
      <c r="BJ366" s="222"/>
      <c r="BK366" s="223" t="str">
        <f t="shared" si="399"/>
        <v/>
      </c>
      <c r="BL366" s="222" t="str">
        <f t="shared" si="372"/>
        <v/>
      </c>
      <c r="BM366" s="223" t="str">
        <f t="shared" si="375"/>
        <v/>
      </c>
      <c r="BN366" s="230"/>
      <c r="BO366" s="223" t="str">
        <f t="shared" si="396"/>
        <v/>
      </c>
      <c r="BP366" s="230"/>
      <c r="BQ366" s="223" t="str">
        <f t="shared" si="384"/>
        <v/>
      </c>
      <c r="BR366" s="230" t="str">
        <f t="shared" si="385"/>
        <v/>
      </c>
      <c r="BS366" s="223" t="str">
        <f t="shared" si="386"/>
        <v/>
      </c>
      <c r="BT366" s="33">
        <v>1</v>
      </c>
      <c r="BU366" s="36">
        <f t="shared" si="401"/>
        <v>0.25</v>
      </c>
      <c r="BV366" s="33">
        <v>1</v>
      </c>
      <c r="BW366" s="36">
        <f t="shared" si="402"/>
        <v>0.25</v>
      </c>
      <c r="BX366" s="244" t="str">
        <f t="shared" si="394"/>
        <v/>
      </c>
    </row>
    <row r="367" spans="1:76" x14ac:dyDescent="0.2">
      <c r="A367" s="10" t="s">
        <v>81</v>
      </c>
      <c r="B367" s="10" t="s">
        <v>84</v>
      </c>
      <c r="C367" s="10" t="s">
        <v>85</v>
      </c>
      <c r="D367" s="77" t="s">
        <v>515</v>
      </c>
      <c r="E367" s="10" t="s">
        <v>504</v>
      </c>
      <c r="F367" s="10" t="s">
        <v>519</v>
      </c>
      <c r="G367" s="12" t="s">
        <v>924</v>
      </c>
      <c r="H367" s="12" t="s">
        <v>1112</v>
      </c>
      <c r="I367" s="10" t="s">
        <v>934</v>
      </c>
      <c r="J367" s="10"/>
      <c r="K367" s="614"/>
      <c r="L367" s="747"/>
      <c r="M367" s="758"/>
      <c r="N367" s="614"/>
      <c r="O367" s="614"/>
      <c r="P367" s="614"/>
      <c r="Q367" s="612"/>
      <c r="R367" s="612"/>
      <c r="S367" s="612"/>
      <c r="T367" s="11" t="s">
        <v>386</v>
      </c>
      <c r="U367" s="32">
        <v>1</v>
      </c>
      <c r="V367" s="76"/>
      <c r="W367" s="33">
        <v>3</v>
      </c>
      <c r="X367" s="34">
        <f t="shared" si="381"/>
        <v>3</v>
      </c>
      <c r="Y367" s="35">
        <f t="shared" si="356"/>
        <v>705</v>
      </c>
      <c r="Z367" s="35">
        <f t="shared" si="400"/>
        <v>403</v>
      </c>
      <c r="AA367" s="33">
        <v>1</v>
      </c>
      <c r="AB367" s="36">
        <f>AA367/W367</f>
        <v>0.33333333333333331</v>
      </c>
      <c r="AC367" s="222"/>
      <c r="AD367" s="223"/>
      <c r="AE367" s="33">
        <v>1</v>
      </c>
      <c r="AF367" s="36">
        <f>AE367/U367</f>
        <v>1</v>
      </c>
      <c r="AG367" s="33">
        <f>AE367</f>
        <v>1</v>
      </c>
      <c r="AH367" s="223"/>
      <c r="AI367" s="33">
        <v>1</v>
      </c>
      <c r="AJ367" s="36">
        <f>AI367/W367</f>
        <v>0.33333333333333331</v>
      </c>
      <c r="AK367" s="222"/>
      <c r="AL367" s="222"/>
      <c r="AM367" s="31">
        <v>684</v>
      </c>
      <c r="AN367" s="35">
        <v>21</v>
      </c>
      <c r="AO367" s="37">
        <f t="shared" si="395"/>
        <v>2.9787234042553193E-2</v>
      </c>
      <c r="AP367" s="35">
        <f t="shared" si="376"/>
        <v>705</v>
      </c>
      <c r="AQ367" s="166">
        <v>1065</v>
      </c>
      <c r="AR367" s="36">
        <f t="shared" si="387"/>
        <v>0.6619718309859155</v>
      </c>
      <c r="AS367" s="31">
        <f t="shared" si="348"/>
        <v>684</v>
      </c>
      <c r="AT367" s="31">
        <f t="shared" si="388"/>
        <v>21</v>
      </c>
      <c r="AU367" s="35">
        <f t="shared" ref="AU367:AU430" si="403">IF(AS367="","",IF(AS367=0,"",AS367+AT367))</f>
        <v>705</v>
      </c>
      <c r="AV367" s="35">
        <v>383</v>
      </c>
      <c r="AW367" s="36">
        <f t="shared" si="397"/>
        <v>0.5599415204678363</v>
      </c>
      <c r="AX367" s="35">
        <v>20</v>
      </c>
      <c r="AY367" s="36">
        <f t="shared" si="389"/>
        <v>0.95238095238095233</v>
      </c>
      <c r="AZ367" s="35">
        <f t="shared" si="369"/>
        <v>403</v>
      </c>
      <c r="BA367" s="36">
        <f t="shared" si="370"/>
        <v>0.57163120567375891</v>
      </c>
      <c r="BB367" s="35">
        <v>8</v>
      </c>
      <c r="BC367" s="36">
        <f t="shared" si="378"/>
        <v>2.0887728459530026E-2</v>
      </c>
      <c r="BD367" s="33">
        <v>2</v>
      </c>
      <c r="BE367" s="36">
        <f t="shared" si="398"/>
        <v>0.1</v>
      </c>
      <c r="BF367" s="33">
        <f t="shared" si="379"/>
        <v>10</v>
      </c>
      <c r="BG367" s="36">
        <f t="shared" si="382"/>
        <v>2.4813895781637719E-2</v>
      </c>
      <c r="BH367" s="35">
        <v>5</v>
      </c>
      <c r="BI367" s="36">
        <f t="shared" si="374"/>
        <v>0.625</v>
      </c>
      <c r="BJ367" s="33">
        <v>1</v>
      </c>
      <c r="BK367" s="36">
        <f t="shared" si="399"/>
        <v>0.5</v>
      </c>
      <c r="BL367" s="33">
        <f t="shared" ref="BL367:BL398" si="404">IF(BH367="","",BH367+BJ367)</f>
        <v>6</v>
      </c>
      <c r="BM367" s="36">
        <f t="shared" si="375"/>
        <v>0.6</v>
      </c>
      <c r="BN367" s="33"/>
      <c r="BO367" s="33"/>
      <c r="BP367" s="35">
        <v>12</v>
      </c>
      <c r="BQ367" s="36">
        <f t="shared" si="384"/>
        <v>2.9776674937965261E-2</v>
      </c>
      <c r="BR367" s="35">
        <f t="shared" si="385"/>
        <v>12</v>
      </c>
      <c r="BS367" s="36">
        <f t="shared" si="386"/>
        <v>2.9776674937965261E-2</v>
      </c>
      <c r="BT367" s="33">
        <v>1</v>
      </c>
      <c r="BU367" s="36">
        <f t="shared" si="401"/>
        <v>0.33333333333333331</v>
      </c>
      <c r="BV367" s="33">
        <v>1</v>
      </c>
      <c r="BW367" s="36">
        <f t="shared" si="402"/>
        <v>1</v>
      </c>
      <c r="BX367" s="244" t="str">
        <f t="shared" si="394"/>
        <v/>
      </c>
    </row>
    <row r="368" spans="1:76" x14ac:dyDescent="0.2">
      <c r="A368" s="10" t="s">
        <v>81</v>
      </c>
      <c r="B368" s="10" t="s">
        <v>84</v>
      </c>
      <c r="C368" s="10" t="s">
        <v>86</v>
      </c>
      <c r="D368" s="77" t="s">
        <v>515</v>
      </c>
      <c r="E368" s="10" t="s">
        <v>504</v>
      </c>
      <c r="F368" s="10" t="s">
        <v>519</v>
      </c>
      <c r="G368" s="12" t="s">
        <v>924</v>
      </c>
      <c r="H368" s="12" t="s">
        <v>1112</v>
      </c>
      <c r="I368" s="10" t="s">
        <v>934</v>
      </c>
      <c r="J368" s="10"/>
      <c r="K368" s="614"/>
      <c r="L368" s="614"/>
      <c r="M368" s="289"/>
      <c r="N368" s="614"/>
      <c r="O368" s="614"/>
      <c r="P368" s="614"/>
      <c r="Q368" s="612"/>
      <c r="R368" s="612"/>
      <c r="S368" s="612"/>
      <c r="T368" s="30" t="s">
        <v>510</v>
      </c>
      <c r="U368" s="32">
        <v>1</v>
      </c>
      <c r="V368" s="32">
        <v>1</v>
      </c>
      <c r="W368" s="32">
        <v>1</v>
      </c>
      <c r="X368" s="34">
        <f t="shared" si="381"/>
        <v>1</v>
      </c>
      <c r="Y368" s="35">
        <f t="shared" si="356"/>
        <v>699</v>
      </c>
      <c r="Z368" s="230" t="str">
        <f t="shared" si="400"/>
        <v/>
      </c>
      <c r="AA368" s="33">
        <v>1</v>
      </c>
      <c r="AB368" s="36">
        <f>AA368/W368</f>
        <v>1</v>
      </c>
      <c r="AC368" s="222"/>
      <c r="AD368" s="223"/>
      <c r="AE368" s="33">
        <v>1</v>
      </c>
      <c r="AF368" s="36">
        <f>AE368/U368</f>
        <v>1</v>
      </c>
      <c r="AG368" s="33">
        <f>AE368</f>
        <v>1</v>
      </c>
      <c r="AH368" s="222"/>
      <c r="AI368" s="222"/>
      <c r="AJ368" s="222"/>
      <c r="AK368" s="222"/>
      <c r="AL368" s="222"/>
      <c r="AM368" s="31">
        <v>698</v>
      </c>
      <c r="AN368" s="35">
        <v>1</v>
      </c>
      <c r="AO368" s="37">
        <f t="shared" si="395"/>
        <v>1.4306151645207439E-3</v>
      </c>
      <c r="AP368" s="35">
        <f t="shared" si="376"/>
        <v>699</v>
      </c>
      <c r="AQ368" s="166">
        <v>1086</v>
      </c>
      <c r="AR368" s="36">
        <f t="shared" si="387"/>
        <v>0.64364640883977897</v>
      </c>
      <c r="AS368" s="210" t="str">
        <f t="shared" si="348"/>
        <v/>
      </c>
      <c r="AT368" s="210" t="str">
        <f t="shared" si="388"/>
        <v/>
      </c>
      <c r="AU368" s="230" t="str">
        <f t="shared" si="403"/>
        <v/>
      </c>
      <c r="AV368" s="230"/>
      <c r="AW368" s="223" t="str">
        <f t="shared" si="397"/>
        <v/>
      </c>
      <c r="AX368" s="230"/>
      <c r="AY368" s="223" t="str">
        <f t="shared" si="389"/>
        <v/>
      </c>
      <c r="AZ368" s="230" t="str">
        <f t="shared" si="369"/>
        <v/>
      </c>
      <c r="BA368" s="223" t="str">
        <f t="shared" si="370"/>
        <v/>
      </c>
      <c r="BB368" s="230"/>
      <c r="BC368" s="223" t="str">
        <f t="shared" si="378"/>
        <v/>
      </c>
      <c r="BD368" s="222"/>
      <c r="BE368" s="223" t="str">
        <f t="shared" si="398"/>
        <v/>
      </c>
      <c r="BF368" s="222" t="str">
        <f t="shared" si="379"/>
        <v/>
      </c>
      <c r="BG368" s="223" t="str">
        <f t="shared" si="382"/>
        <v/>
      </c>
      <c r="BH368" s="230"/>
      <c r="BI368" s="223" t="str">
        <f t="shared" si="374"/>
        <v/>
      </c>
      <c r="BJ368" s="222"/>
      <c r="BK368" s="223" t="str">
        <f t="shared" si="399"/>
        <v/>
      </c>
      <c r="BL368" s="222" t="str">
        <f t="shared" si="404"/>
        <v/>
      </c>
      <c r="BM368" s="223" t="str">
        <f t="shared" si="375"/>
        <v/>
      </c>
      <c r="BN368" s="230"/>
      <c r="BO368" s="223" t="str">
        <f>IF(AZ368="","",BN368/AZ368)</f>
        <v/>
      </c>
      <c r="BP368" s="230"/>
      <c r="BQ368" s="223" t="str">
        <f t="shared" si="384"/>
        <v/>
      </c>
      <c r="BR368" s="230" t="str">
        <f t="shared" si="385"/>
        <v/>
      </c>
      <c r="BS368" s="223" t="str">
        <f t="shared" si="386"/>
        <v/>
      </c>
      <c r="BT368" s="33">
        <v>1</v>
      </c>
      <c r="BU368" s="36">
        <f t="shared" si="401"/>
        <v>1</v>
      </c>
      <c r="BV368" s="33">
        <v>1</v>
      </c>
      <c r="BW368" s="36">
        <f t="shared" si="402"/>
        <v>1</v>
      </c>
      <c r="BX368" s="244" t="str">
        <f t="shared" si="394"/>
        <v/>
      </c>
    </row>
    <row r="369" spans="1:76" x14ac:dyDescent="0.2">
      <c r="A369" s="10" t="s">
        <v>81</v>
      </c>
      <c r="B369" s="10" t="s">
        <v>84</v>
      </c>
      <c r="C369" s="10" t="s">
        <v>87</v>
      </c>
      <c r="D369" s="77" t="s">
        <v>515</v>
      </c>
      <c r="E369" s="10" t="s">
        <v>504</v>
      </c>
      <c r="F369" s="10" t="s">
        <v>519</v>
      </c>
      <c r="G369" s="12" t="s">
        <v>924</v>
      </c>
      <c r="H369" s="12" t="s">
        <v>1112</v>
      </c>
      <c r="I369" s="10" t="s">
        <v>934</v>
      </c>
      <c r="J369" s="10"/>
      <c r="K369" s="614"/>
      <c r="L369" s="614"/>
      <c r="M369" s="289"/>
      <c r="N369" s="614"/>
      <c r="O369" s="614"/>
      <c r="P369" s="614"/>
      <c r="Q369" s="612"/>
      <c r="R369" s="612"/>
      <c r="S369" s="612"/>
      <c r="T369" s="11" t="s">
        <v>386</v>
      </c>
      <c r="U369" s="32">
        <v>5</v>
      </c>
      <c r="V369" s="76"/>
      <c r="W369" s="33">
        <v>9</v>
      </c>
      <c r="X369" s="34">
        <f t="shared" si="381"/>
        <v>1.8</v>
      </c>
      <c r="Y369" s="35">
        <f t="shared" si="356"/>
        <v>725.8</v>
      </c>
      <c r="Z369" s="35">
        <f t="shared" si="400"/>
        <v>338</v>
      </c>
      <c r="AA369" s="33">
        <v>4</v>
      </c>
      <c r="AB369" s="36">
        <f>AA369/W369</f>
        <v>0.44444444444444442</v>
      </c>
      <c r="AC369" s="222"/>
      <c r="AD369" s="223"/>
      <c r="AE369" s="33">
        <v>4</v>
      </c>
      <c r="AF369" s="36">
        <f>AE369/U369</f>
        <v>0.8</v>
      </c>
      <c r="AG369" s="33">
        <f>AE369</f>
        <v>4</v>
      </c>
      <c r="AH369" s="222"/>
      <c r="AI369" s="222"/>
      <c r="AJ369" s="222"/>
      <c r="AK369" s="222"/>
      <c r="AL369" s="222"/>
      <c r="AM369" s="31">
        <v>3617</v>
      </c>
      <c r="AN369" s="35">
        <v>12</v>
      </c>
      <c r="AO369" s="37">
        <f t="shared" si="395"/>
        <v>3.3066960595205292E-3</v>
      </c>
      <c r="AP369" s="35">
        <f t="shared" si="376"/>
        <v>3629</v>
      </c>
      <c r="AQ369" s="166">
        <v>5745</v>
      </c>
      <c r="AR369" s="36">
        <f t="shared" si="387"/>
        <v>0.63167972149695384</v>
      </c>
      <c r="AS369" s="31">
        <f t="shared" si="348"/>
        <v>3617</v>
      </c>
      <c r="AT369" s="31">
        <f t="shared" si="388"/>
        <v>12</v>
      </c>
      <c r="AU369" s="35">
        <f t="shared" si="403"/>
        <v>3629</v>
      </c>
      <c r="AV369" s="35">
        <v>1679</v>
      </c>
      <c r="AW369" s="36">
        <f t="shared" si="397"/>
        <v>0.46419684821675422</v>
      </c>
      <c r="AX369" s="35">
        <v>11</v>
      </c>
      <c r="AY369" s="36">
        <f t="shared" si="389"/>
        <v>0.91666666666666663</v>
      </c>
      <c r="AZ369" s="35">
        <f t="shared" si="369"/>
        <v>1690</v>
      </c>
      <c r="BA369" s="36">
        <f t="shared" si="370"/>
        <v>0.46569302838247451</v>
      </c>
      <c r="BB369" s="35">
        <v>28</v>
      </c>
      <c r="BC369" s="36">
        <f t="shared" si="378"/>
        <v>1.6676593210244194E-2</v>
      </c>
      <c r="BD369" s="33">
        <v>2</v>
      </c>
      <c r="BE369" s="36">
        <f t="shared" si="398"/>
        <v>0.18181818181818182</v>
      </c>
      <c r="BF369" s="33">
        <f t="shared" si="379"/>
        <v>30</v>
      </c>
      <c r="BG369" s="36">
        <f t="shared" si="382"/>
        <v>1.7751479289940829E-2</v>
      </c>
      <c r="BH369" s="35">
        <v>22</v>
      </c>
      <c r="BI369" s="36">
        <f t="shared" ref="BI369:BI400" si="405">IF(BB369="","",IF(BB369=0,"",BH369/BB369))</f>
        <v>0.7857142857142857</v>
      </c>
      <c r="BJ369" s="33">
        <v>1</v>
      </c>
      <c r="BK369" s="36">
        <f t="shared" si="399"/>
        <v>0.5</v>
      </c>
      <c r="BL369" s="33">
        <f t="shared" si="404"/>
        <v>23</v>
      </c>
      <c r="BM369" s="36">
        <f t="shared" ref="BM369:BM400" si="406">IF(BF369="","",IF(BF369=0,"",BL369/BF369))</f>
        <v>0.76666666666666672</v>
      </c>
      <c r="BN369" s="35">
        <v>4</v>
      </c>
      <c r="BO369" s="36">
        <f>IF(AZ369="","",BN369/AZ369)</f>
        <v>2.3668639053254438E-3</v>
      </c>
      <c r="BP369" s="35">
        <v>40</v>
      </c>
      <c r="BQ369" s="36">
        <f t="shared" si="384"/>
        <v>2.3668639053254437E-2</v>
      </c>
      <c r="BR369" s="35">
        <f t="shared" si="385"/>
        <v>44</v>
      </c>
      <c r="BS369" s="36">
        <f t="shared" si="386"/>
        <v>2.6035502958579881E-2</v>
      </c>
      <c r="BT369" s="33">
        <v>2</v>
      </c>
      <c r="BU369" s="36">
        <f t="shared" si="401"/>
        <v>0.22222222222222221</v>
      </c>
      <c r="BV369" s="33">
        <v>2</v>
      </c>
      <c r="BW369" s="36">
        <f t="shared" si="402"/>
        <v>0.4</v>
      </c>
      <c r="BX369" s="244" t="str">
        <f t="shared" si="394"/>
        <v/>
      </c>
    </row>
    <row r="370" spans="1:76" x14ac:dyDescent="0.2">
      <c r="A370" s="10" t="s">
        <v>81</v>
      </c>
      <c r="B370" s="10" t="s">
        <v>84</v>
      </c>
      <c r="C370" s="10" t="s">
        <v>88</v>
      </c>
      <c r="D370" s="77" t="s">
        <v>515</v>
      </c>
      <c r="E370" s="10" t="s">
        <v>504</v>
      </c>
      <c r="F370" s="10" t="s">
        <v>519</v>
      </c>
      <c r="G370" s="12" t="s">
        <v>924</v>
      </c>
      <c r="H370" s="12" t="s">
        <v>1112</v>
      </c>
      <c r="I370" s="10" t="s">
        <v>934</v>
      </c>
      <c r="J370" s="10"/>
      <c r="K370" s="614" t="s">
        <v>449</v>
      </c>
      <c r="L370" s="614" t="s">
        <v>455</v>
      </c>
      <c r="M370" s="289" t="s">
        <v>846</v>
      </c>
      <c r="N370" s="614" t="s">
        <v>437</v>
      </c>
      <c r="O370" s="614" t="s">
        <v>438</v>
      </c>
      <c r="P370" s="614" t="s">
        <v>438</v>
      </c>
      <c r="Q370" s="612">
        <v>7362</v>
      </c>
      <c r="R370" s="612">
        <v>81</v>
      </c>
      <c r="S370" s="612">
        <v>9</v>
      </c>
      <c r="T370" s="11" t="s">
        <v>386</v>
      </c>
      <c r="U370" s="32">
        <v>4</v>
      </c>
      <c r="V370" s="76"/>
      <c r="W370" s="32">
        <v>5</v>
      </c>
      <c r="X370" s="34">
        <f t="shared" si="381"/>
        <v>1.25</v>
      </c>
      <c r="Y370" s="35">
        <f t="shared" si="356"/>
        <v>582</v>
      </c>
      <c r="Z370" s="35">
        <f t="shared" si="400"/>
        <v>265.75</v>
      </c>
      <c r="AA370" s="33">
        <v>1</v>
      </c>
      <c r="AB370" s="36">
        <f>AA370/W370</f>
        <v>0.2</v>
      </c>
      <c r="AC370" s="222"/>
      <c r="AD370" s="223"/>
      <c r="AE370" s="33">
        <v>1</v>
      </c>
      <c r="AF370" s="36">
        <f>AE370/U370</f>
        <v>0.25</v>
      </c>
      <c r="AG370" s="33">
        <f>AE370</f>
        <v>1</v>
      </c>
      <c r="AH370" s="222"/>
      <c r="AI370" s="222"/>
      <c r="AJ370" s="222"/>
      <c r="AK370" s="222"/>
      <c r="AL370" s="222"/>
      <c r="AM370" s="31">
        <v>2294</v>
      </c>
      <c r="AN370" s="35">
        <v>34</v>
      </c>
      <c r="AO370" s="37">
        <f t="shared" si="395"/>
        <v>1.4604810996563574E-2</v>
      </c>
      <c r="AP370" s="35">
        <f t="shared" si="376"/>
        <v>2328</v>
      </c>
      <c r="AQ370" s="166">
        <v>3948</v>
      </c>
      <c r="AR370" s="36">
        <f t="shared" si="387"/>
        <v>0.58966565349544076</v>
      </c>
      <c r="AS370" s="31">
        <f t="shared" si="348"/>
        <v>2294</v>
      </c>
      <c r="AT370" s="31">
        <f t="shared" si="388"/>
        <v>34</v>
      </c>
      <c r="AU370" s="35">
        <f t="shared" si="403"/>
        <v>2328</v>
      </c>
      <c r="AV370" s="35">
        <v>1033</v>
      </c>
      <c r="AW370" s="36">
        <f t="shared" si="397"/>
        <v>0.45030514385353093</v>
      </c>
      <c r="AX370" s="35">
        <v>30</v>
      </c>
      <c r="AY370" s="36">
        <f t="shared" si="389"/>
        <v>0.88235294117647056</v>
      </c>
      <c r="AZ370" s="35">
        <f t="shared" si="369"/>
        <v>1063</v>
      </c>
      <c r="BA370" s="36">
        <f t="shared" si="370"/>
        <v>0.45661512027491408</v>
      </c>
      <c r="BB370" s="35">
        <v>27</v>
      </c>
      <c r="BC370" s="36">
        <f t="shared" si="378"/>
        <v>2.6137463697967087E-2</v>
      </c>
      <c r="BD370" s="33">
        <v>1</v>
      </c>
      <c r="BE370" s="36">
        <f t="shared" si="398"/>
        <v>3.3333333333333333E-2</v>
      </c>
      <c r="BF370" s="33">
        <f t="shared" si="379"/>
        <v>28</v>
      </c>
      <c r="BG370" s="36">
        <f t="shared" si="382"/>
        <v>2.634054562558796E-2</v>
      </c>
      <c r="BH370" s="35">
        <v>17</v>
      </c>
      <c r="BI370" s="36">
        <f t="shared" si="405"/>
        <v>0.62962962962962965</v>
      </c>
      <c r="BJ370" s="218"/>
      <c r="BK370" s="218"/>
      <c r="BL370" s="33">
        <f t="shared" si="404"/>
        <v>17</v>
      </c>
      <c r="BM370" s="36">
        <f t="shared" si="406"/>
        <v>0.6071428571428571</v>
      </c>
      <c r="BN370" s="218"/>
      <c r="BO370" s="36">
        <f>IF(AZ370="","",BN370/AZ370)</f>
        <v>0</v>
      </c>
      <c r="BP370" s="35">
        <v>40</v>
      </c>
      <c r="BQ370" s="36">
        <f t="shared" si="384"/>
        <v>3.7629350893697081E-2</v>
      </c>
      <c r="BR370" s="35">
        <f t="shared" si="385"/>
        <v>40</v>
      </c>
      <c r="BS370" s="36">
        <f t="shared" si="386"/>
        <v>3.7629350893697081E-2</v>
      </c>
      <c r="BT370" s="33">
        <v>2</v>
      </c>
      <c r="BU370" s="36">
        <f t="shared" si="401"/>
        <v>0.4</v>
      </c>
      <c r="BV370" s="33">
        <v>1</v>
      </c>
      <c r="BW370" s="36">
        <f t="shared" si="402"/>
        <v>0.25</v>
      </c>
      <c r="BX370" s="244" t="str">
        <f t="shared" si="394"/>
        <v/>
      </c>
    </row>
    <row r="371" spans="1:76" s="469" customFormat="1" ht="13.5" thickBot="1" x14ac:dyDescent="0.25">
      <c r="A371" s="9" t="s">
        <v>81</v>
      </c>
      <c r="B371" s="9" t="s">
        <v>84</v>
      </c>
      <c r="C371" s="9" t="s">
        <v>502</v>
      </c>
      <c r="D371" s="9" t="s">
        <v>509</v>
      </c>
      <c r="E371" s="9" t="s">
        <v>504</v>
      </c>
      <c r="F371" s="9" t="s">
        <v>519</v>
      </c>
      <c r="G371" s="83" t="s">
        <v>924</v>
      </c>
      <c r="H371" s="83" t="s">
        <v>1112</v>
      </c>
      <c r="I371" s="9" t="s">
        <v>934</v>
      </c>
      <c r="J371" s="9"/>
      <c r="K371" s="615"/>
      <c r="L371" s="757"/>
      <c r="M371" s="757"/>
      <c r="N371" s="615"/>
      <c r="O371" s="615"/>
      <c r="P371" s="615"/>
      <c r="Q371" s="772"/>
      <c r="R371" s="772"/>
      <c r="S371" s="772"/>
      <c r="T371" s="342" t="s">
        <v>386</v>
      </c>
      <c r="U371" s="48">
        <v>1</v>
      </c>
      <c r="V371" s="345"/>
      <c r="W371" s="49">
        <v>4</v>
      </c>
      <c r="X371" s="50">
        <f t="shared" si="381"/>
        <v>4</v>
      </c>
      <c r="Y371" s="51">
        <f t="shared" si="356"/>
        <v>7361</v>
      </c>
      <c r="Z371" s="51">
        <f t="shared" si="400"/>
        <v>3446</v>
      </c>
      <c r="AA371" s="49">
        <v>1</v>
      </c>
      <c r="AB371" s="52">
        <f>AA371/W371</f>
        <v>0.25</v>
      </c>
      <c r="AC371" s="49">
        <v>1</v>
      </c>
      <c r="AD371" s="52" t="s">
        <v>310</v>
      </c>
      <c r="AE371" s="224"/>
      <c r="AF371" s="224"/>
      <c r="AG371" s="224"/>
      <c r="AH371" s="224"/>
      <c r="AI371" s="224"/>
      <c r="AJ371" s="224"/>
      <c r="AK371" s="224"/>
      <c r="AL371" s="224"/>
      <c r="AM371" s="47">
        <v>7293</v>
      </c>
      <c r="AN371" s="51">
        <v>68</v>
      </c>
      <c r="AO371" s="53">
        <f t="shared" si="395"/>
        <v>9.2378752886836026E-3</v>
      </c>
      <c r="AP371" s="51">
        <f t="shared" ref="AP371:AP402" si="407">AM371+AN371</f>
        <v>7361</v>
      </c>
      <c r="AQ371" s="51">
        <v>11844</v>
      </c>
      <c r="AR371" s="52">
        <f t="shared" si="387"/>
        <v>0.62149611617696721</v>
      </c>
      <c r="AS371" s="47">
        <f t="shared" ref="AS371:AS434" si="408">IF(V371=0,AM371,"")</f>
        <v>7293</v>
      </c>
      <c r="AT371" s="47">
        <f t="shared" si="388"/>
        <v>68</v>
      </c>
      <c r="AU371" s="51">
        <f t="shared" si="403"/>
        <v>7361</v>
      </c>
      <c r="AV371" s="51">
        <v>3384</v>
      </c>
      <c r="AW371" s="52">
        <f t="shared" si="397"/>
        <v>0.4640065816536405</v>
      </c>
      <c r="AX371" s="51">
        <v>62</v>
      </c>
      <c r="AY371" s="52">
        <f t="shared" si="389"/>
        <v>0.91176470588235292</v>
      </c>
      <c r="AZ371" s="51">
        <f t="shared" si="369"/>
        <v>3446</v>
      </c>
      <c r="BA371" s="52">
        <f t="shared" si="370"/>
        <v>0.46814291536476021</v>
      </c>
      <c r="BB371" s="51">
        <v>63</v>
      </c>
      <c r="BC371" s="52">
        <f t="shared" si="378"/>
        <v>1.8617021276595744E-2</v>
      </c>
      <c r="BD371" s="49">
        <v>5</v>
      </c>
      <c r="BE371" s="52">
        <f t="shared" si="398"/>
        <v>8.0645161290322578E-2</v>
      </c>
      <c r="BF371" s="49">
        <f t="shared" si="379"/>
        <v>68</v>
      </c>
      <c r="BG371" s="52">
        <f t="shared" si="382"/>
        <v>1.9733023795705164E-2</v>
      </c>
      <c r="BH371" s="51">
        <v>47</v>
      </c>
      <c r="BI371" s="52">
        <f t="shared" si="405"/>
        <v>0.74603174603174605</v>
      </c>
      <c r="BJ371" s="49">
        <v>2</v>
      </c>
      <c r="BK371" s="52">
        <f t="shared" ref="BK371:BK391" si="409">IF(BD371="","",IF(BD371=0,"",BJ371/BD371))</f>
        <v>0.4</v>
      </c>
      <c r="BL371" s="49">
        <f t="shared" si="404"/>
        <v>49</v>
      </c>
      <c r="BM371" s="52">
        <f t="shared" si="406"/>
        <v>0.72058823529411764</v>
      </c>
      <c r="BN371" s="51">
        <v>5</v>
      </c>
      <c r="BO371" s="52">
        <f>IF(AZ371="","",BN371/AZ371)</f>
        <v>1.4509576320371445E-3</v>
      </c>
      <c r="BP371" s="51">
        <v>37</v>
      </c>
      <c r="BQ371" s="52">
        <f t="shared" si="384"/>
        <v>1.0737086477074869E-2</v>
      </c>
      <c r="BR371" s="51">
        <f t="shared" si="385"/>
        <v>42</v>
      </c>
      <c r="BS371" s="52">
        <f t="shared" si="386"/>
        <v>1.2188044109112013E-2</v>
      </c>
      <c r="BT371" s="49">
        <v>0</v>
      </c>
      <c r="BU371" s="225"/>
      <c r="BV371" s="224"/>
      <c r="BW371" s="225"/>
      <c r="BX371" s="257" t="str">
        <f t="shared" si="394"/>
        <v/>
      </c>
    </row>
    <row r="372" spans="1:76" x14ac:dyDescent="0.2">
      <c r="A372" s="12" t="s">
        <v>89</v>
      </c>
      <c r="B372" s="12" t="s">
        <v>90</v>
      </c>
      <c r="C372" s="12" t="s">
        <v>91</v>
      </c>
      <c r="D372" s="12" t="s">
        <v>507</v>
      </c>
      <c r="E372" s="12" t="s">
        <v>504</v>
      </c>
      <c r="F372" s="12" t="s">
        <v>505</v>
      </c>
      <c r="G372" s="12" t="s">
        <v>314</v>
      </c>
      <c r="H372" s="12" t="s">
        <v>1109</v>
      </c>
      <c r="I372" s="12" t="s">
        <v>934</v>
      </c>
      <c r="J372" s="12"/>
      <c r="K372" s="296"/>
      <c r="L372" s="296"/>
      <c r="M372" s="297"/>
      <c r="N372" s="296"/>
      <c r="O372" s="296"/>
      <c r="P372" s="296"/>
      <c r="Q372" s="272"/>
      <c r="R372" s="272"/>
      <c r="S372" s="272"/>
      <c r="T372" s="39" t="s">
        <v>510</v>
      </c>
      <c r="U372" s="41">
        <v>3</v>
      </c>
      <c r="V372" s="41">
        <v>3</v>
      </c>
      <c r="W372" s="41">
        <v>3</v>
      </c>
      <c r="X372" s="43">
        <f t="shared" si="381"/>
        <v>1</v>
      </c>
      <c r="Y372" s="44">
        <f t="shared" si="356"/>
        <v>1209.6666666666667</v>
      </c>
      <c r="Z372" s="231" t="str">
        <f t="shared" si="400"/>
        <v/>
      </c>
      <c r="AA372" s="228"/>
      <c r="AB372" s="229"/>
      <c r="AC372" s="228"/>
      <c r="AD372" s="229"/>
      <c r="AE372" s="228"/>
      <c r="AF372" s="229"/>
      <c r="AG372" s="228"/>
      <c r="AH372" s="229"/>
      <c r="AI372" s="42">
        <v>3</v>
      </c>
      <c r="AJ372" s="45">
        <f>AI372/W372</f>
        <v>1</v>
      </c>
      <c r="AK372" s="42">
        <v>3</v>
      </c>
      <c r="AL372" s="45">
        <f>AK372/U372</f>
        <v>1</v>
      </c>
      <c r="AM372" s="40">
        <v>3626</v>
      </c>
      <c r="AN372" s="44">
        <v>3</v>
      </c>
      <c r="AO372" s="63">
        <f t="shared" si="395"/>
        <v>8.2667401488013229E-4</v>
      </c>
      <c r="AP372" s="44">
        <f t="shared" si="407"/>
        <v>3629</v>
      </c>
      <c r="AQ372" s="231"/>
      <c r="AR372" s="229"/>
      <c r="AS372" s="213" t="str">
        <f t="shared" si="408"/>
        <v/>
      </c>
      <c r="AT372" s="213" t="str">
        <f t="shared" si="388"/>
        <v/>
      </c>
      <c r="AU372" s="231" t="str">
        <f t="shared" si="403"/>
        <v/>
      </c>
      <c r="AV372" s="231"/>
      <c r="AW372" s="229" t="str">
        <f t="shared" si="397"/>
        <v/>
      </c>
      <c r="AX372" s="231"/>
      <c r="AY372" s="229" t="str">
        <f t="shared" si="389"/>
        <v/>
      </c>
      <c r="AZ372" s="231" t="str">
        <f t="shared" si="369"/>
        <v/>
      </c>
      <c r="BA372" s="229" t="str">
        <f t="shared" si="370"/>
        <v/>
      </c>
      <c r="BB372" s="231" t="s">
        <v>323</v>
      </c>
      <c r="BC372" s="229" t="str">
        <f t="shared" si="378"/>
        <v/>
      </c>
      <c r="BD372" s="228" t="s">
        <v>323</v>
      </c>
      <c r="BE372" s="229" t="str">
        <f t="shared" si="398"/>
        <v/>
      </c>
      <c r="BF372" s="228" t="str">
        <f t="shared" si="379"/>
        <v/>
      </c>
      <c r="BG372" s="229" t="str">
        <f t="shared" si="382"/>
        <v/>
      </c>
      <c r="BH372" s="231"/>
      <c r="BI372" s="229" t="str">
        <f t="shared" si="405"/>
        <v/>
      </c>
      <c r="BJ372" s="228"/>
      <c r="BK372" s="229" t="str">
        <f t="shared" si="409"/>
        <v/>
      </c>
      <c r="BL372" s="228" t="str">
        <f t="shared" si="404"/>
        <v/>
      </c>
      <c r="BM372" s="229" t="str">
        <f t="shared" si="406"/>
        <v/>
      </c>
      <c r="BN372" s="231"/>
      <c r="BO372" s="229" t="str">
        <f>IF(AZ372="","",BN372/AZ372)</f>
        <v/>
      </c>
      <c r="BP372" s="231"/>
      <c r="BQ372" s="229" t="str">
        <f t="shared" si="384"/>
        <v/>
      </c>
      <c r="BR372" s="231" t="str">
        <f t="shared" si="385"/>
        <v/>
      </c>
      <c r="BS372" s="229" t="str">
        <f t="shared" si="386"/>
        <v/>
      </c>
      <c r="BT372" s="42">
        <v>3</v>
      </c>
      <c r="BU372" s="45">
        <f>BT372/W372</f>
        <v>1</v>
      </c>
      <c r="BV372" s="42">
        <v>3</v>
      </c>
      <c r="BW372" s="45">
        <f>BV372/U372</f>
        <v>1</v>
      </c>
      <c r="BX372" s="259" t="str">
        <f t="shared" si="394"/>
        <v/>
      </c>
    </row>
    <row r="373" spans="1:76" x14ac:dyDescent="0.2">
      <c r="A373" s="591" t="s">
        <v>89</v>
      </c>
      <c r="B373" s="591" t="s">
        <v>90</v>
      </c>
      <c r="C373" s="591" t="s">
        <v>92</v>
      </c>
      <c r="D373" s="591" t="s">
        <v>507</v>
      </c>
      <c r="E373" s="591" t="s">
        <v>504</v>
      </c>
      <c r="F373" s="591" t="s">
        <v>505</v>
      </c>
      <c r="G373" s="12" t="s">
        <v>314</v>
      </c>
      <c r="H373" s="12" t="s">
        <v>1109</v>
      </c>
      <c r="I373" s="591" t="s">
        <v>934</v>
      </c>
      <c r="J373" s="591"/>
      <c r="K373" s="288"/>
      <c r="L373" s="288"/>
      <c r="M373" s="289"/>
      <c r="N373" s="288"/>
      <c r="O373" s="288"/>
      <c r="P373" s="288"/>
      <c r="Q373" s="268"/>
      <c r="R373" s="268"/>
      <c r="S373" s="268"/>
      <c r="T373" s="111" t="s">
        <v>386</v>
      </c>
      <c r="U373" s="121">
        <v>2</v>
      </c>
      <c r="V373" s="76"/>
      <c r="W373" s="600">
        <v>3</v>
      </c>
      <c r="X373" s="123">
        <f t="shared" si="381"/>
        <v>1.5</v>
      </c>
      <c r="Y373" s="601">
        <f t="shared" si="356"/>
        <v>886</v>
      </c>
      <c r="Z373" s="601">
        <f t="shared" si="400"/>
        <v>495.5</v>
      </c>
      <c r="AA373" s="222"/>
      <c r="AB373" s="223"/>
      <c r="AC373" s="222"/>
      <c r="AD373" s="223"/>
      <c r="AE373" s="222"/>
      <c r="AF373" s="223"/>
      <c r="AG373" s="222"/>
      <c r="AH373" s="223"/>
      <c r="AI373" s="600">
        <v>2</v>
      </c>
      <c r="AJ373" s="598">
        <f>AI373/W373</f>
        <v>0.66666666666666663</v>
      </c>
      <c r="AK373" s="600">
        <v>1</v>
      </c>
      <c r="AL373" s="598">
        <f>AK373/U373</f>
        <v>0.5</v>
      </c>
      <c r="AM373" s="599">
        <v>1749</v>
      </c>
      <c r="AN373" s="601">
        <v>23</v>
      </c>
      <c r="AO373" s="602">
        <f t="shared" si="395"/>
        <v>1.2979683972911963E-2</v>
      </c>
      <c r="AP373" s="601">
        <f t="shared" si="407"/>
        <v>1772</v>
      </c>
      <c r="AQ373" s="230"/>
      <c r="AR373" s="223"/>
      <c r="AS373" s="599">
        <f t="shared" si="408"/>
        <v>1749</v>
      </c>
      <c r="AT373" s="599">
        <f t="shared" si="388"/>
        <v>23</v>
      </c>
      <c r="AU373" s="601">
        <f t="shared" si="403"/>
        <v>1772</v>
      </c>
      <c r="AV373" s="601">
        <v>972</v>
      </c>
      <c r="AW373" s="598">
        <f t="shared" si="397"/>
        <v>0.55574614065180106</v>
      </c>
      <c r="AX373" s="601">
        <v>19</v>
      </c>
      <c r="AY373" s="598">
        <f t="shared" si="389"/>
        <v>0.82608695652173914</v>
      </c>
      <c r="AZ373" s="601">
        <f t="shared" si="369"/>
        <v>991</v>
      </c>
      <c r="BA373" s="598">
        <f t="shared" si="370"/>
        <v>0.55925507900677196</v>
      </c>
      <c r="BB373" s="230"/>
      <c r="BC373" s="223" t="str">
        <f t="shared" si="378"/>
        <v/>
      </c>
      <c r="BD373" s="222"/>
      <c r="BE373" s="223" t="str">
        <f t="shared" si="398"/>
        <v/>
      </c>
      <c r="BF373" s="222" t="str">
        <f t="shared" si="379"/>
        <v/>
      </c>
      <c r="BG373" s="218"/>
      <c r="BH373" s="601">
        <v>11</v>
      </c>
      <c r="BI373" s="223" t="str">
        <f t="shared" si="405"/>
        <v/>
      </c>
      <c r="BJ373" s="222"/>
      <c r="BK373" s="223" t="str">
        <f t="shared" si="409"/>
        <v/>
      </c>
      <c r="BL373" s="600">
        <f t="shared" si="404"/>
        <v>11</v>
      </c>
      <c r="BM373" s="223" t="str">
        <f t="shared" si="406"/>
        <v/>
      </c>
      <c r="BN373" s="33"/>
      <c r="BO373" s="33"/>
      <c r="BP373" s="601">
        <v>79</v>
      </c>
      <c r="BQ373" s="598">
        <f t="shared" si="384"/>
        <v>7.9717457114026238E-2</v>
      </c>
      <c r="BR373" s="601">
        <f t="shared" si="385"/>
        <v>79</v>
      </c>
      <c r="BS373" s="598">
        <f t="shared" si="386"/>
        <v>7.9717457114026238E-2</v>
      </c>
      <c r="BT373" s="600">
        <v>0</v>
      </c>
      <c r="BU373" s="223"/>
      <c r="BV373" s="222"/>
      <c r="BW373" s="223"/>
      <c r="BX373" s="244" t="str">
        <f t="shared" si="394"/>
        <v/>
      </c>
    </row>
    <row r="374" spans="1:76" x14ac:dyDescent="0.2">
      <c r="A374" s="10" t="s">
        <v>89</v>
      </c>
      <c r="B374" s="10" t="s">
        <v>93</v>
      </c>
      <c r="C374" s="10" t="s">
        <v>502</v>
      </c>
      <c r="D374" s="10" t="s">
        <v>507</v>
      </c>
      <c r="E374" s="10" t="s">
        <v>504</v>
      </c>
      <c r="F374" s="10" t="s">
        <v>505</v>
      </c>
      <c r="G374" s="12" t="s">
        <v>314</v>
      </c>
      <c r="H374" s="12" t="s">
        <v>1109</v>
      </c>
      <c r="I374" s="10" t="s">
        <v>934</v>
      </c>
      <c r="J374" s="10"/>
      <c r="K374" s="614"/>
      <c r="L374" s="614"/>
      <c r="M374" s="289"/>
      <c r="N374" s="614"/>
      <c r="O374" s="614"/>
      <c r="P374" s="614"/>
      <c r="Q374" s="612"/>
      <c r="R374" s="612"/>
      <c r="S374" s="612"/>
      <c r="T374" s="65" t="s">
        <v>510</v>
      </c>
      <c r="U374" s="32">
        <v>4</v>
      </c>
      <c r="V374" s="33">
        <v>4</v>
      </c>
      <c r="W374" s="33">
        <v>4</v>
      </c>
      <c r="X374" s="34">
        <f t="shared" si="381"/>
        <v>1</v>
      </c>
      <c r="Y374" s="35">
        <f t="shared" si="356"/>
        <v>2799.25</v>
      </c>
      <c r="Z374" s="230" t="str">
        <f t="shared" si="400"/>
        <v/>
      </c>
      <c r="AA374" s="222"/>
      <c r="AB374" s="223"/>
      <c r="AC374" s="222"/>
      <c r="AD374" s="223"/>
      <c r="AE374" s="222"/>
      <c r="AF374" s="223"/>
      <c r="AG374" s="222"/>
      <c r="AH374" s="223"/>
      <c r="AI374" s="33">
        <v>3</v>
      </c>
      <c r="AJ374" s="36">
        <f>AI374/W374</f>
        <v>0.75</v>
      </c>
      <c r="AK374" s="33">
        <v>3</v>
      </c>
      <c r="AL374" s="36">
        <f>AK374/U374</f>
        <v>0.75</v>
      </c>
      <c r="AM374" s="31">
        <v>11194</v>
      </c>
      <c r="AN374" s="35">
        <v>3</v>
      </c>
      <c r="AO374" s="37">
        <f t="shared" si="395"/>
        <v>2.679289095293382E-4</v>
      </c>
      <c r="AP374" s="35">
        <f t="shared" si="407"/>
        <v>11197</v>
      </c>
      <c r="AQ374" s="35">
        <f>AQ378</f>
        <v>12705</v>
      </c>
      <c r="AR374" s="36">
        <f t="shared" ref="AR374:AR406" si="410">AP374/AQ374</f>
        <v>0.88130657221566311</v>
      </c>
      <c r="AS374" s="210" t="str">
        <f t="shared" si="408"/>
        <v/>
      </c>
      <c r="AT374" s="210" t="str">
        <f t="shared" si="388"/>
        <v/>
      </c>
      <c r="AU374" s="230" t="str">
        <f t="shared" si="403"/>
        <v/>
      </c>
      <c r="AV374" s="230"/>
      <c r="AW374" s="223" t="str">
        <f t="shared" si="397"/>
        <v/>
      </c>
      <c r="AX374" s="230"/>
      <c r="AY374" s="223" t="str">
        <f t="shared" si="389"/>
        <v/>
      </c>
      <c r="AZ374" s="230" t="str">
        <f t="shared" si="369"/>
        <v/>
      </c>
      <c r="BA374" s="223" t="str">
        <f t="shared" si="370"/>
        <v/>
      </c>
      <c r="BB374" s="230"/>
      <c r="BC374" s="223" t="str">
        <f t="shared" ref="BC374:BC391" si="411">IF(BB374="","",BB374/AV374)</f>
        <v/>
      </c>
      <c r="BD374" s="222"/>
      <c r="BE374" s="223" t="str">
        <f t="shared" si="398"/>
        <v/>
      </c>
      <c r="BF374" s="222" t="str">
        <f t="shared" ref="BF374:BF391" si="412">IF(BB374="","",BB374+BD374)</f>
        <v/>
      </c>
      <c r="BG374" s="218"/>
      <c r="BH374" s="230"/>
      <c r="BI374" s="223" t="str">
        <f t="shared" si="405"/>
        <v/>
      </c>
      <c r="BJ374" s="222"/>
      <c r="BK374" s="223" t="str">
        <f t="shared" si="409"/>
        <v/>
      </c>
      <c r="BL374" s="222" t="str">
        <f t="shared" si="404"/>
        <v/>
      </c>
      <c r="BM374" s="223" t="str">
        <f t="shared" si="406"/>
        <v/>
      </c>
      <c r="BN374" s="230"/>
      <c r="BO374" s="223" t="str">
        <f t="shared" ref="BO374:BO397" si="413">IF(AZ374="","",BN374/AZ374)</f>
        <v/>
      </c>
      <c r="BP374" s="230"/>
      <c r="BQ374" s="223" t="str">
        <f t="shared" si="384"/>
        <v/>
      </c>
      <c r="BR374" s="230" t="str">
        <f t="shared" si="385"/>
        <v/>
      </c>
      <c r="BS374" s="223" t="str">
        <f t="shared" si="386"/>
        <v/>
      </c>
      <c r="BT374" s="33">
        <v>2</v>
      </c>
      <c r="BU374" s="36">
        <f>BT374/W374</f>
        <v>0.5</v>
      </c>
      <c r="BV374" s="33">
        <v>2</v>
      </c>
      <c r="BW374" s="36">
        <f>BV374/U374</f>
        <v>0.5</v>
      </c>
      <c r="BX374" s="244" t="str">
        <f t="shared" si="394"/>
        <v/>
      </c>
    </row>
    <row r="375" spans="1:76" x14ac:dyDescent="0.2">
      <c r="A375" s="10" t="s">
        <v>89</v>
      </c>
      <c r="B375" s="10" t="s">
        <v>94</v>
      </c>
      <c r="C375" s="10" t="s">
        <v>95</v>
      </c>
      <c r="D375" s="77" t="s">
        <v>515</v>
      </c>
      <c r="E375" s="10" t="s">
        <v>504</v>
      </c>
      <c r="F375" s="10" t="s">
        <v>505</v>
      </c>
      <c r="G375" s="12" t="s">
        <v>314</v>
      </c>
      <c r="H375" s="12" t="s">
        <v>1109</v>
      </c>
      <c r="I375" s="10" t="s">
        <v>934</v>
      </c>
      <c r="J375" s="10"/>
      <c r="K375" s="614"/>
      <c r="L375" s="614"/>
      <c r="M375" s="289"/>
      <c r="N375" s="614"/>
      <c r="O375" s="614"/>
      <c r="P375" s="614"/>
      <c r="Q375" s="612"/>
      <c r="R375" s="612"/>
      <c r="S375" s="612"/>
      <c r="T375" s="65" t="s">
        <v>510</v>
      </c>
      <c r="U375" s="32">
        <v>2</v>
      </c>
      <c r="V375" s="33">
        <v>2</v>
      </c>
      <c r="W375" s="33">
        <v>2</v>
      </c>
      <c r="X375" s="34">
        <f t="shared" si="381"/>
        <v>1</v>
      </c>
      <c r="Y375" s="35">
        <f t="shared" si="356"/>
        <v>2178.5</v>
      </c>
      <c r="Z375" s="230" t="str">
        <f t="shared" si="400"/>
        <v/>
      </c>
      <c r="AA375" s="33">
        <v>2</v>
      </c>
      <c r="AB375" s="36">
        <f>AA375/W375</f>
        <v>1</v>
      </c>
      <c r="AC375" s="222"/>
      <c r="AD375" s="223"/>
      <c r="AE375" s="33">
        <v>2</v>
      </c>
      <c r="AF375" s="36">
        <f>AE375/U375</f>
        <v>1</v>
      </c>
      <c r="AG375" s="33">
        <f>AE375</f>
        <v>2</v>
      </c>
      <c r="AH375" s="223"/>
      <c r="AI375" s="223"/>
      <c r="AJ375" s="223"/>
      <c r="AK375" s="223"/>
      <c r="AL375" s="223"/>
      <c r="AM375" s="31">
        <v>4352</v>
      </c>
      <c r="AN375" s="35">
        <v>5</v>
      </c>
      <c r="AO375" s="37">
        <f t="shared" si="395"/>
        <v>1.1475786091347257E-3</v>
      </c>
      <c r="AP375" s="35">
        <f t="shared" si="407"/>
        <v>4357</v>
      </c>
      <c r="AQ375" s="166">
        <v>6759</v>
      </c>
      <c r="AR375" s="36">
        <f t="shared" si="410"/>
        <v>0.64462198550081373</v>
      </c>
      <c r="AS375" s="210" t="str">
        <f t="shared" si="408"/>
        <v/>
      </c>
      <c r="AT375" s="210" t="str">
        <f t="shared" si="388"/>
        <v/>
      </c>
      <c r="AU375" s="230" t="str">
        <f t="shared" si="403"/>
        <v/>
      </c>
      <c r="AV375" s="230"/>
      <c r="AW375" s="223" t="str">
        <f t="shared" si="397"/>
        <v/>
      </c>
      <c r="AX375" s="230"/>
      <c r="AY375" s="223" t="str">
        <f t="shared" si="389"/>
        <v/>
      </c>
      <c r="AZ375" s="230" t="str">
        <f t="shared" si="369"/>
        <v/>
      </c>
      <c r="BA375" s="223" t="str">
        <f t="shared" si="370"/>
        <v/>
      </c>
      <c r="BB375" s="230"/>
      <c r="BC375" s="223" t="str">
        <f t="shared" si="411"/>
        <v/>
      </c>
      <c r="BD375" s="222"/>
      <c r="BE375" s="223" t="str">
        <f t="shared" si="398"/>
        <v/>
      </c>
      <c r="BF375" s="222" t="str">
        <f t="shared" si="412"/>
        <v/>
      </c>
      <c r="BG375" s="218"/>
      <c r="BH375" s="230"/>
      <c r="BI375" s="223" t="str">
        <f t="shared" si="405"/>
        <v/>
      </c>
      <c r="BJ375" s="222"/>
      <c r="BK375" s="223" t="str">
        <f t="shared" si="409"/>
        <v/>
      </c>
      <c r="BL375" s="222" t="str">
        <f t="shared" si="404"/>
        <v/>
      </c>
      <c r="BM375" s="223" t="str">
        <f t="shared" si="406"/>
        <v/>
      </c>
      <c r="BN375" s="230"/>
      <c r="BO375" s="223" t="str">
        <f t="shared" si="413"/>
        <v/>
      </c>
      <c r="BP375" s="230"/>
      <c r="BQ375" s="223" t="str">
        <f t="shared" si="384"/>
        <v/>
      </c>
      <c r="BR375" s="230" t="str">
        <f t="shared" si="385"/>
        <v/>
      </c>
      <c r="BS375" s="223" t="str">
        <f t="shared" si="386"/>
        <v/>
      </c>
      <c r="BT375" s="33">
        <v>0</v>
      </c>
      <c r="BU375" s="223"/>
      <c r="BV375" s="222"/>
      <c r="BW375" s="223"/>
      <c r="BX375" s="244" t="str">
        <f t="shared" si="394"/>
        <v/>
      </c>
    </row>
    <row r="376" spans="1:76" x14ac:dyDescent="0.2">
      <c r="A376" s="10" t="s">
        <v>89</v>
      </c>
      <c r="B376" s="10" t="s">
        <v>94</v>
      </c>
      <c r="C376" s="10" t="s">
        <v>96</v>
      </c>
      <c r="D376" s="77" t="s">
        <v>515</v>
      </c>
      <c r="E376" s="10" t="s">
        <v>504</v>
      </c>
      <c r="F376" s="10" t="s">
        <v>505</v>
      </c>
      <c r="G376" s="12" t="s">
        <v>314</v>
      </c>
      <c r="H376" s="12" t="s">
        <v>1109</v>
      </c>
      <c r="I376" s="10" t="s">
        <v>934</v>
      </c>
      <c r="J376" s="10"/>
      <c r="K376" s="614"/>
      <c r="L376" s="614"/>
      <c r="M376" s="289"/>
      <c r="N376" s="614"/>
      <c r="O376" s="614"/>
      <c r="P376" s="614"/>
      <c r="Q376" s="612"/>
      <c r="R376" s="612"/>
      <c r="S376" s="612"/>
      <c r="T376" s="11" t="s">
        <v>386</v>
      </c>
      <c r="U376" s="32">
        <v>2</v>
      </c>
      <c r="V376" s="76"/>
      <c r="W376" s="33">
        <v>4</v>
      </c>
      <c r="X376" s="34">
        <f t="shared" si="381"/>
        <v>2</v>
      </c>
      <c r="Y376" s="35">
        <f t="shared" si="356"/>
        <v>2700.5</v>
      </c>
      <c r="Z376" s="35">
        <f t="shared" si="400"/>
        <v>1536.5</v>
      </c>
      <c r="AA376" s="33">
        <v>2</v>
      </c>
      <c r="AB376" s="36">
        <f>AA376/W376</f>
        <v>0.5</v>
      </c>
      <c r="AC376" s="222"/>
      <c r="AD376" s="223"/>
      <c r="AE376" s="33">
        <v>2</v>
      </c>
      <c r="AF376" s="36">
        <f>AE376/U376</f>
        <v>1</v>
      </c>
      <c r="AG376" s="33">
        <f>AE376</f>
        <v>2</v>
      </c>
      <c r="AH376" s="223"/>
      <c r="AI376" s="223"/>
      <c r="AJ376" s="223"/>
      <c r="AK376" s="223"/>
      <c r="AL376" s="223"/>
      <c r="AM376" s="31">
        <v>5375</v>
      </c>
      <c r="AN376" s="35">
        <v>26</v>
      </c>
      <c r="AO376" s="37">
        <f t="shared" si="395"/>
        <v>4.8139233475282357E-3</v>
      </c>
      <c r="AP376" s="35">
        <f t="shared" si="407"/>
        <v>5401</v>
      </c>
      <c r="AQ376" s="166">
        <v>7788</v>
      </c>
      <c r="AR376" s="36">
        <f t="shared" si="410"/>
        <v>0.69350282485875703</v>
      </c>
      <c r="AS376" s="31">
        <f t="shared" si="408"/>
        <v>5375</v>
      </c>
      <c r="AT376" s="31">
        <f t="shared" si="388"/>
        <v>26</v>
      </c>
      <c r="AU376" s="35">
        <f t="shared" si="403"/>
        <v>5401</v>
      </c>
      <c r="AV376" s="35">
        <v>3051</v>
      </c>
      <c r="AW376" s="36">
        <f t="shared" si="397"/>
        <v>0.56762790697674415</v>
      </c>
      <c r="AX376" s="35">
        <v>22</v>
      </c>
      <c r="AY376" s="36">
        <f t="shared" si="389"/>
        <v>0.84615384615384615</v>
      </c>
      <c r="AZ376" s="35">
        <f t="shared" si="369"/>
        <v>3073</v>
      </c>
      <c r="BA376" s="36">
        <f t="shared" si="370"/>
        <v>0.56896870949824108</v>
      </c>
      <c r="BB376" s="230"/>
      <c r="BC376" s="223" t="str">
        <f t="shared" si="411"/>
        <v/>
      </c>
      <c r="BD376" s="222"/>
      <c r="BE376" s="223" t="str">
        <f t="shared" si="398"/>
        <v/>
      </c>
      <c r="BF376" s="222" t="str">
        <f t="shared" si="412"/>
        <v/>
      </c>
      <c r="BG376" s="218"/>
      <c r="BH376" s="35">
        <v>27</v>
      </c>
      <c r="BI376" s="223" t="str">
        <f t="shared" si="405"/>
        <v/>
      </c>
      <c r="BJ376" s="222"/>
      <c r="BK376" s="223" t="str">
        <f t="shared" si="409"/>
        <v/>
      </c>
      <c r="BL376" s="33">
        <f t="shared" si="404"/>
        <v>27</v>
      </c>
      <c r="BM376" s="223" t="str">
        <f t="shared" si="406"/>
        <v/>
      </c>
      <c r="BN376" s="35">
        <v>1</v>
      </c>
      <c r="BO376" s="36">
        <f t="shared" si="413"/>
        <v>3.254149040026033E-4</v>
      </c>
      <c r="BP376" s="35">
        <v>46</v>
      </c>
      <c r="BQ376" s="36">
        <f t="shared" si="384"/>
        <v>1.4969085584119753E-2</v>
      </c>
      <c r="BR376" s="35">
        <f t="shared" si="385"/>
        <v>47</v>
      </c>
      <c r="BS376" s="36">
        <f t="shared" si="386"/>
        <v>1.5294500488122356E-2</v>
      </c>
      <c r="BT376" s="33">
        <v>0</v>
      </c>
      <c r="BU376" s="223"/>
      <c r="BV376" s="222"/>
      <c r="BW376" s="223"/>
      <c r="BX376" s="244" t="str">
        <f t="shared" si="394"/>
        <v/>
      </c>
    </row>
    <row r="377" spans="1:76" x14ac:dyDescent="0.2">
      <c r="A377" s="10" t="s">
        <v>89</v>
      </c>
      <c r="B377" s="10" t="s">
        <v>94</v>
      </c>
      <c r="C377" s="10" t="s">
        <v>97</v>
      </c>
      <c r="D377" s="77" t="s">
        <v>515</v>
      </c>
      <c r="E377" s="10" t="s">
        <v>504</v>
      </c>
      <c r="F377" s="10" t="s">
        <v>505</v>
      </c>
      <c r="G377" s="12" t="s">
        <v>314</v>
      </c>
      <c r="H377" s="12" t="s">
        <v>1109</v>
      </c>
      <c r="I377" s="10" t="s">
        <v>934</v>
      </c>
      <c r="J377" s="10"/>
      <c r="K377" s="614"/>
      <c r="L377" s="614"/>
      <c r="M377" s="289"/>
      <c r="N377" s="614"/>
      <c r="O377" s="614"/>
      <c r="P377" s="614"/>
      <c r="Q377" s="612"/>
      <c r="R377" s="612"/>
      <c r="S377" s="612"/>
      <c r="T377" s="11" t="s">
        <v>386</v>
      </c>
      <c r="U377" s="32">
        <v>4</v>
      </c>
      <c r="V377" s="76"/>
      <c r="W377" s="33">
        <v>6</v>
      </c>
      <c r="X377" s="34">
        <f t="shared" ref="X377:X383" si="414">W377/U377</f>
        <v>1.5</v>
      </c>
      <c r="Y377" s="35">
        <f t="shared" ref="Y377:Y440" si="415">AP377/U377</f>
        <v>2799.25</v>
      </c>
      <c r="Z377" s="35">
        <f t="shared" si="400"/>
        <v>1035.75</v>
      </c>
      <c r="AA377" s="33">
        <v>4</v>
      </c>
      <c r="AB377" s="36">
        <f>AA377/W377</f>
        <v>0.66666666666666663</v>
      </c>
      <c r="AC377" s="222"/>
      <c r="AD377" s="223"/>
      <c r="AE377" s="33">
        <v>4</v>
      </c>
      <c r="AF377" s="36">
        <f>AE377/U377</f>
        <v>1</v>
      </c>
      <c r="AG377" s="33">
        <f>AE377</f>
        <v>4</v>
      </c>
      <c r="AH377" s="223"/>
      <c r="AI377" s="33">
        <v>2</v>
      </c>
      <c r="AJ377" s="36">
        <f>AI377/W377</f>
        <v>0.33333333333333331</v>
      </c>
      <c r="AK377" s="223"/>
      <c r="AL377" s="223"/>
      <c r="AM377" s="31">
        <v>11194</v>
      </c>
      <c r="AN377" s="35">
        <v>3</v>
      </c>
      <c r="AO377" s="37">
        <f t="shared" si="395"/>
        <v>2.679289095293382E-4</v>
      </c>
      <c r="AP377" s="35">
        <f t="shared" si="407"/>
        <v>11197</v>
      </c>
      <c r="AQ377" s="166">
        <v>17346</v>
      </c>
      <c r="AR377" s="36">
        <f t="shared" si="410"/>
        <v>0.64550905107805834</v>
      </c>
      <c r="AS377" s="31">
        <f t="shared" si="408"/>
        <v>11194</v>
      </c>
      <c r="AT377" s="31">
        <f t="shared" si="388"/>
        <v>3</v>
      </c>
      <c r="AU377" s="35">
        <f t="shared" si="403"/>
        <v>11197</v>
      </c>
      <c r="AV377" s="35">
        <v>4140</v>
      </c>
      <c r="AW377" s="36">
        <f t="shared" si="397"/>
        <v>0.36984098624262995</v>
      </c>
      <c r="AX377" s="35">
        <v>3</v>
      </c>
      <c r="AY377" s="36">
        <f t="shared" si="389"/>
        <v>1</v>
      </c>
      <c r="AZ377" s="35">
        <f t="shared" si="369"/>
        <v>4143</v>
      </c>
      <c r="BA377" s="36">
        <f t="shared" si="370"/>
        <v>0.37000982406001609</v>
      </c>
      <c r="BB377" s="230"/>
      <c r="BC377" s="223" t="str">
        <f t="shared" si="411"/>
        <v/>
      </c>
      <c r="BD377" s="222"/>
      <c r="BE377" s="223" t="str">
        <f t="shared" si="398"/>
        <v/>
      </c>
      <c r="BF377" s="222" t="str">
        <f t="shared" si="412"/>
        <v/>
      </c>
      <c r="BG377" s="218"/>
      <c r="BH377" s="35">
        <v>59</v>
      </c>
      <c r="BI377" s="223" t="str">
        <f t="shared" si="405"/>
        <v/>
      </c>
      <c r="BJ377" s="222"/>
      <c r="BK377" s="223" t="str">
        <f t="shared" si="409"/>
        <v/>
      </c>
      <c r="BL377" s="33">
        <f t="shared" si="404"/>
        <v>59</v>
      </c>
      <c r="BM377" s="223" t="str">
        <f t="shared" si="406"/>
        <v/>
      </c>
      <c r="BN377" s="35">
        <v>5</v>
      </c>
      <c r="BO377" s="36">
        <f t="shared" si="413"/>
        <v>1.2068549360366883E-3</v>
      </c>
      <c r="BP377" s="35">
        <v>148</v>
      </c>
      <c r="BQ377" s="36">
        <f t="shared" si="384"/>
        <v>3.5722906106685978E-2</v>
      </c>
      <c r="BR377" s="35">
        <f t="shared" si="385"/>
        <v>153</v>
      </c>
      <c r="BS377" s="36">
        <f t="shared" si="386"/>
        <v>3.6929761042722664E-2</v>
      </c>
      <c r="BT377" s="33">
        <v>3</v>
      </c>
      <c r="BU377" s="36">
        <f t="shared" ref="BU377:BU383" si="416">BT377/W377</f>
        <v>0.5</v>
      </c>
      <c r="BV377" s="33">
        <v>1</v>
      </c>
      <c r="BW377" s="36">
        <f>BV377/U377</f>
        <v>0.25</v>
      </c>
      <c r="BX377" s="244" t="str">
        <f t="shared" si="394"/>
        <v/>
      </c>
    </row>
    <row r="378" spans="1:76" x14ac:dyDescent="0.2">
      <c r="A378" s="10" t="s">
        <v>89</v>
      </c>
      <c r="B378" s="10" t="s">
        <v>94</v>
      </c>
      <c r="C378" s="10" t="s">
        <v>98</v>
      </c>
      <c r="D378" s="77" t="s">
        <v>515</v>
      </c>
      <c r="E378" s="10" t="s">
        <v>504</v>
      </c>
      <c r="F378" s="10" t="s">
        <v>505</v>
      </c>
      <c r="G378" s="12" t="s">
        <v>314</v>
      </c>
      <c r="H378" s="12" t="s">
        <v>1109</v>
      </c>
      <c r="I378" s="10" t="s">
        <v>934</v>
      </c>
      <c r="J378" s="10"/>
      <c r="K378" s="614" t="s">
        <v>436</v>
      </c>
      <c r="L378" s="614" t="s">
        <v>438</v>
      </c>
      <c r="M378" s="289" t="s">
        <v>847</v>
      </c>
      <c r="N378" s="614" t="s">
        <v>451</v>
      </c>
      <c r="O378" s="614" t="s">
        <v>438</v>
      </c>
      <c r="P378" s="614" t="s">
        <v>438</v>
      </c>
      <c r="Q378" s="612">
        <v>29579</v>
      </c>
      <c r="R378" s="612"/>
      <c r="S378" s="612">
        <v>20</v>
      </c>
      <c r="T378" s="30" t="s">
        <v>510</v>
      </c>
      <c r="U378" s="32">
        <v>3</v>
      </c>
      <c r="V378" s="32">
        <v>3</v>
      </c>
      <c r="W378" s="32">
        <v>3</v>
      </c>
      <c r="X378" s="34">
        <f t="shared" si="414"/>
        <v>1</v>
      </c>
      <c r="Y378" s="35">
        <f t="shared" si="415"/>
        <v>2874.6666666666665</v>
      </c>
      <c r="Z378" s="230" t="str">
        <f t="shared" si="400"/>
        <v/>
      </c>
      <c r="AA378" s="33">
        <v>2</v>
      </c>
      <c r="AB378" s="36">
        <f>AA378/W378</f>
        <v>0.66666666666666663</v>
      </c>
      <c r="AC378" s="222"/>
      <c r="AD378" s="223"/>
      <c r="AE378" s="33">
        <v>2</v>
      </c>
      <c r="AF378" s="36">
        <f>AE378/U378</f>
        <v>0.66666666666666663</v>
      </c>
      <c r="AG378" s="33">
        <f>AE378</f>
        <v>2</v>
      </c>
      <c r="AH378" s="223"/>
      <c r="AI378" s="223"/>
      <c r="AJ378" s="223"/>
      <c r="AK378" s="223"/>
      <c r="AL378" s="223"/>
      <c r="AM378" s="31">
        <v>8622</v>
      </c>
      <c r="AN378" s="35">
        <v>2</v>
      </c>
      <c r="AO378" s="37">
        <f t="shared" si="395"/>
        <v>2.3191094619666049E-4</v>
      </c>
      <c r="AP378" s="35">
        <f t="shared" si="407"/>
        <v>8624</v>
      </c>
      <c r="AQ378" s="166">
        <v>12705</v>
      </c>
      <c r="AR378" s="36">
        <f t="shared" si="410"/>
        <v>0.67878787878787883</v>
      </c>
      <c r="AS378" s="210" t="str">
        <f t="shared" si="408"/>
        <v/>
      </c>
      <c r="AT378" s="210" t="str">
        <f t="shared" si="388"/>
        <v/>
      </c>
      <c r="AU378" s="230" t="str">
        <f t="shared" si="403"/>
        <v/>
      </c>
      <c r="AV378" s="230"/>
      <c r="AW378" s="223" t="str">
        <f t="shared" si="397"/>
        <v/>
      </c>
      <c r="AX378" s="230"/>
      <c r="AY378" s="223" t="str">
        <f t="shared" si="389"/>
        <v/>
      </c>
      <c r="AZ378" s="230" t="str">
        <f t="shared" si="369"/>
        <v/>
      </c>
      <c r="BA378" s="223" t="str">
        <f t="shared" si="370"/>
        <v/>
      </c>
      <c r="BB378" s="230" t="s">
        <v>323</v>
      </c>
      <c r="BC378" s="223" t="str">
        <f t="shared" si="411"/>
        <v/>
      </c>
      <c r="BD378" s="222" t="s">
        <v>323</v>
      </c>
      <c r="BE378" s="223" t="str">
        <f t="shared" si="398"/>
        <v/>
      </c>
      <c r="BF378" s="222" t="str">
        <f t="shared" si="412"/>
        <v/>
      </c>
      <c r="BG378" s="218"/>
      <c r="BH378" s="230"/>
      <c r="BI378" s="223" t="str">
        <f t="shared" si="405"/>
        <v/>
      </c>
      <c r="BJ378" s="222"/>
      <c r="BK378" s="223" t="str">
        <f t="shared" si="409"/>
        <v/>
      </c>
      <c r="BL378" s="222" t="str">
        <f t="shared" si="404"/>
        <v/>
      </c>
      <c r="BM378" s="223" t="str">
        <f t="shared" si="406"/>
        <v/>
      </c>
      <c r="BN378" s="230"/>
      <c r="BO378" s="223" t="str">
        <f t="shared" si="413"/>
        <v/>
      </c>
      <c r="BP378" s="230"/>
      <c r="BQ378" s="223" t="str">
        <f t="shared" si="384"/>
        <v/>
      </c>
      <c r="BR378" s="230" t="str">
        <f t="shared" si="385"/>
        <v/>
      </c>
      <c r="BS378" s="223" t="str">
        <f t="shared" si="386"/>
        <v/>
      </c>
      <c r="BT378" s="33">
        <v>1</v>
      </c>
      <c r="BU378" s="36">
        <f t="shared" si="416"/>
        <v>0.33333333333333331</v>
      </c>
      <c r="BV378" s="33">
        <v>1</v>
      </c>
      <c r="BW378" s="36">
        <f>BV378/U378</f>
        <v>0.33333333333333331</v>
      </c>
      <c r="BX378" s="244" t="str">
        <f t="shared" si="394"/>
        <v/>
      </c>
    </row>
    <row r="379" spans="1:76" ht="13.5" thickBot="1" x14ac:dyDescent="0.25">
      <c r="A379" s="10" t="s">
        <v>89</v>
      </c>
      <c r="B379" s="10" t="s">
        <v>94</v>
      </c>
      <c r="C379" s="10" t="s">
        <v>502</v>
      </c>
      <c r="D379" s="10" t="s">
        <v>509</v>
      </c>
      <c r="E379" s="10" t="s">
        <v>504</v>
      </c>
      <c r="F379" s="10" t="s">
        <v>505</v>
      </c>
      <c r="G379" s="9" t="s">
        <v>314</v>
      </c>
      <c r="H379" s="9" t="s">
        <v>1109</v>
      </c>
      <c r="I379" s="10" t="s">
        <v>934</v>
      </c>
      <c r="J379" s="10"/>
      <c r="K379" s="615"/>
      <c r="L379" s="615"/>
      <c r="M379" s="616"/>
      <c r="N379" s="615"/>
      <c r="O379" s="615"/>
      <c r="P379" s="615"/>
      <c r="Q379" s="772"/>
      <c r="R379" s="772"/>
      <c r="S379" s="772"/>
      <c r="T379" s="11" t="s">
        <v>386</v>
      </c>
      <c r="U379" s="32">
        <v>1</v>
      </c>
      <c r="V379" s="76"/>
      <c r="W379" s="33">
        <v>6</v>
      </c>
      <c r="X379" s="34">
        <f t="shared" si="414"/>
        <v>6</v>
      </c>
      <c r="Y379" s="35">
        <f t="shared" si="415"/>
        <v>29579</v>
      </c>
      <c r="Z379" s="35">
        <f t="shared" si="400"/>
        <v>12839</v>
      </c>
      <c r="AA379" s="33">
        <v>3</v>
      </c>
      <c r="AB379" s="36">
        <f>AA379/W379</f>
        <v>0.5</v>
      </c>
      <c r="AC379" s="33">
        <v>4</v>
      </c>
      <c r="AD379" s="36" t="s">
        <v>434</v>
      </c>
      <c r="AE379" s="33">
        <v>1</v>
      </c>
      <c r="AF379" s="36">
        <f>AE379/U379</f>
        <v>1</v>
      </c>
      <c r="AG379" s="33">
        <v>1</v>
      </c>
      <c r="AH379" s="223"/>
      <c r="AI379" s="223"/>
      <c r="AJ379" s="223"/>
      <c r="AK379" s="223"/>
      <c r="AL379" s="223"/>
      <c r="AM379" s="31">
        <v>29543</v>
      </c>
      <c r="AN379" s="35">
        <v>36</v>
      </c>
      <c r="AO379" s="37">
        <f t="shared" si="395"/>
        <v>1.2170796849115928E-3</v>
      </c>
      <c r="AP379" s="35">
        <f t="shared" si="407"/>
        <v>29579</v>
      </c>
      <c r="AQ379" s="35">
        <v>44598</v>
      </c>
      <c r="AR379" s="36">
        <f t="shared" si="410"/>
        <v>0.66323601955244627</v>
      </c>
      <c r="AS379" s="31">
        <f t="shared" si="408"/>
        <v>29543</v>
      </c>
      <c r="AT379" s="31">
        <f t="shared" si="388"/>
        <v>36</v>
      </c>
      <c r="AU379" s="35">
        <f t="shared" si="403"/>
        <v>29579</v>
      </c>
      <c r="AV379" s="35">
        <v>12808</v>
      </c>
      <c r="AW379" s="36">
        <f t="shared" si="397"/>
        <v>0.43353755542768169</v>
      </c>
      <c r="AX379" s="35">
        <v>31</v>
      </c>
      <c r="AY379" s="36">
        <f t="shared" si="389"/>
        <v>0.86111111111111116</v>
      </c>
      <c r="AZ379" s="35">
        <f t="shared" si="369"/>
        <v>12839</v>
      </c>
      <c r="BA379" s="36">
        <f t="shared" si="370"/>
        <v>0.43405794651610941</v>
      </c>
      <c r="BB379" s="230"/>
      <c r="BC379" s="223" t="str">
        <f t="shared" si="411"/>
        <v/>
      </c>
      <c r="BD379" s="222"/>
      <c r="BE379" s="223" t="str">
        <f t="shared" si="398"/>
        <v/>
      </c>
      <c r="BF379" s="222" t="str">
        <f t="shared" si="412"/>
        <v/>
      </c>
      <c r="BG379" s="218"/>
      <c r="BH379" s="35">
        <v>130</v>
      </c>
      <c r="BI379" s="223" t="str">
        <f t="shared" si="405"/>
        <v/>
      </c>
      <c r="BJ379" s="222"/>
      <c r="BK379" s="223" t="str">
        <f t="shared" si="409"/>
        <v/>
      </c>
      <c r="BL379" s="33">
        <f t="shared" si="404"/>
        <v>130</v>
      </c>
      <c r="BM379" s="223" t="str">
        <f t="shared" si="406"/>
        <v/>
      </c>
      <c r="BN379" s="35">
        <v>31</v>
      </c>
      <c r="BO379" s="36">
        <f t="shared" si="413"/>
        <v>2.4145182646623567E-3</v>
      </c>
      <c r="BP379" s="35">
        <v>82</v>
      </c>
      <c r="BQ379" s="36">
        <f t="shared" si="384"/>
        <v>6.386790248461718E-3</v>
      </c>
      <c r="BR379" s="35">
        <f t="shared" si="385"/>
        <v>113</v>
      </c>
      <c r="BS379" s="36">
        <f t="shared" si="386"/>
        <v>8.8013085131240752E-3</v>
      </c>
      <c r="BT379" s="33">
        <v>2</v>
      </c>
      <c r="BU379" s="36">
        <f t="shared" si="416"/>
        <v>0.33333333333333331</v>
      </c>
      <c r="BV379" s="33">
        <v>0</v>
      </c>
      <c r="BW379" s="223"/>
      <c r="BX379" s="244" t="str">
        <f t="shared" si="394"/>
        <v/>
      </c>
    </row>
    <row r="380" spans="1:76" ht="13.5" thickBot="1" x14ac:dyDescent="0.25">
      <c r="A380" s="55" t="s">
        <v>422</v>
      </c>
      <c r="B380" s="55" t="s">
        <v>176</v>
      </c>
      <c r="C380" s="55" t="s">
        <v>502</v>
      </c>
      <c r="D380" s="55" t="s">
        <v>517</v>
      </c>
      <c r="E380" s="55" t="s">
        <v>518</v>
      </c>
      <c r="F380" s="55" t="s">
        <v>505</v>
      </c>
      <c r="G380" s="83" t="s">
        <v>314</v>
      </c>
      <c r="H380" s="83" t="s">
        <v>517</v>
      </c>
      <c r="I380" s="55" t="s">
        <v>517</v>
      </c>
      <c r="J380" s="55"/>
      <c r="K380" s="294" t="s">
        <v>449</v>
      </c>
      <c r="L380" s="294" t="s">
        <v>460</v>
      </c>
      <c r="M380" s="616" t="s">
        <v>848</v>
      </c>
      <c r="N380" s="615" t="s">
        <v>451</v>
      </c>
      <c r="O380" s="294"/>
      <c r="P380" s="294"/>
      <c r="Q380" s="295"/>
      <c r="R380" s="295"/>
      <c r="S380" s="295"/>
      <c r="T380" s="72" t="s">
        <v>386</v>
      </c>
      <c r="U380" s="58">
        <v>7</v>
      </c>
      <c r="V380" s="76"/>
      <c r="W380" s="59">
        <v>10</v>
      </c>
      <c r="X380" s="60">
        <f t="shared" si="414"/>
        <v>1.4285714285714286</v>
      </c>
      <c r="Y380" s="61">
        <f t="shared" si="415"/>
        <v>6008.1428571428569</v>
      </c>
      <c r="Z380" s="61">
        <f t="shared" si="400"/>
        <v>3151</v>
      </c>
      <c r="AA380" s="225"/>
      <c r="AB380" s="225"/>
      <c r="AC380" s="225"/>
      <c r="AD380" s="225"/>
      <c r="AE380" s="225"/>
      <c r="AF380" s="225"/>
      <c r="AG380" s="225"/>
      <c r="AH380" s="225"/>
      <c r="AI380" s="59">
        <v>7</v>
      </c>
      <c r="AJ380" s="62">
        <f t="shared" ref="AJ380:AJ385" si="417">AI380/W380</f>
        <v>0.7</v>
      </c>
      <c r="AK380" s="59">
        <v>7</v>
      </c>
      <c r="AL380" s="62">
        <f t="shared" ref="AL380:AL385" si="418">AK380/U380</f>
        <v>1</v>
      </c>
      <c r="AM380" s="56">
        <v>42057</v>
      </c>
      <c r="AN380" s="251"/>
      <c r="AO380" s="252"/>
      <c r="AP380" s="61">
        <f t="shared" si="407"/>
        <v>42057</v>
      </c>
      <c r="AQ380" s="176">
        <v>57000</v>
      </c>
      <c r="AR380" s="62">
        <f t="shared" si="410"/>
        <v>0.73784210526315785</v>
      </c>
      <c r="AS380" s="56">
        <f t="shared" si="408"/>
        <v>42057</v>
      </c>
      <c r="AT380" s="212"/>
      <c r="AU380" s="61">
        <f t="shared" si="403"/>
        <v>42057</v>
      </c>
      <c r="AV380" s="61">
        <v>22057</v>
      </c>
      <c r="AW380" s="62">
        <f t="shared" si="397"/>
        <v>0.52445490643650283</v>
      </c>
      <c r="AX380" s="251"/>
      <c r="AY380" s="227" t="str">
        <f t="shared" si="389"/>
        <v/>
      </c>
      <c r="AZ380" s="61">
        <f t="shared" si="369"/>
        <v>22057</v>
      </c>
      <c r="BA380" s="62">
        <f t="shared" si="370"/>
        <v>0.52445490643650283</v>
      </c>
      <c r="BB380" s="61">
        <v>137</v>
      </c>
      <c r="BC380" s="62">
        <f t="shared" si="411"/>
        <v>6.2111801242236021E-3</v>
      </c>
      <c r="BD380" s="226"/>
      <c r="BE380" s="227"/>
      <c r="BF380" s="59">
        <f t="shared" si="412"/>
        <v>137</v>
      </c>
      <c r="BG380" s="62">
        <f>IF(AZ380="","",BF380/AZ380)</f>
        <v>6.2111801242236021E-3</v>
      </c>
      <c r="BH380" s="61">
        <v>125</v>
      </c>
      <c r="BI380" s="62">
        <f t="shared" si="405"/>
        <v>0.91240875912408759</v>
      </c>
      <c r="BJ380" s="226"/>
      <c r="BK380" s="227" t="str">
        <f t="shared" si="409"/>
        <v/>
      </c>
      <c r="BL380" s="59">
        <f t="shared" si="404"/>
        <v>125</v>
      </c>
      <c r="BM380" s="62">
        <f t="shared" si="406"/>
        <v>0.91240875912408759</v>
      </c>
      <c r="BN380" s="61">
        <v>1079</v>
      </c>
      <c r="BO380" s="62">
        <f t="shared" si="413"/>
        <v>4.8918710613410708E-2</v>
      </c>
      <c r="BP380" s="61">
        <v>1514</v>
      </c>
      <c r="BQ380" s="62">
        <f t="shared" ref="BQ380:BQ410" si="419">IF(AZ380="","",BP380/AZ380)</f>
        <v>6.8640340934850608E-2</v>
      </c>
      <c r="BR380" s="61">
        <f t="shared" ref="BR380:BR415" si="420">IF(BN380="",IF(BP380="","",BP380),IF(BP380="",BN380,BN380+BP380))</f>
        <v>2593</v>
      </c>
      <c r="BS380" s="62">
        <f t="shared" ref="BS380:BS411" si="421">IF(AZ380="","",BR380/AZ380)</f>
        <v>0.11755905154826132</v>
      </c>
      <c r="BT380" s="59">
        <v>3</v>
      </c>
      <c r="BU380" s="62">
        <f t="shared" si="416"/>
        <v>0.3</v>
      </c>
      <c r="BV380" s="59">
        <v>2</v>
      </c>
      <c r="BW380" s="62">
        <f>BV380/U380</f>
        <v>0.2857142857142857</v>
      </c>
      <c r="BX380" s="258" t="str">
        <f t="shared" si="394"/>
        <v/>
      </c>
    </row>
    <row r="381" spans="1:76" x14ac:dyDescent="0.2">
      <c r="A381" s="12" t="s">
        <v>99</v>
      </c>
      <c r="B381" s="12" t="s">
        <v>100</v>
      </c>
      <c r="C381" s="12" t="s">
        <v>502</v>
      </c>
      <c r="D381" s="12" t="s">
        <v>507</v>
      </c>
      <c r="E381" s="12" t="s">
        <v>504</v>
      </c>
      <c r="F381" s="12" t="s">
        <v>519</v>
      </c>
      <c r="G381" s="12" t="s">
        <v>925</v>
      </c>
      <c r="H381" s="12" t="s">
        <v>1109</v>
      </c>
      <c r="I381" s="12" t="s">
        <v>934</v>
      </c>
      <c r="J381" s="12"/>
      <c r="K381" s="296"/>
      <c r="L381" s="296"/>
      <c r="M381" s="297"/>
      <c r="N381" s="296"/>
      <c r="O381" s="296"/>
      <c r="P381" s="296"/>
      <c r="Q381" s="272"/>
      <c r="R381" s="272"/>
      <c r="S381" s="272"/>
      <c r="T381" s="75" t="s">
        <v>386</v>
      </c>
      <c r="U381" s="41">
        <v>4</v>
      </c>
      <c r="V381" s="76"/>
      <c r="W381" s="42">
        <v>6</v>
      </c>
      <c r="X381" s="43">
        <f t="shared" si="414"/>
        <v>1.5</v>
      </c>
      <c r="Y381" s="44">
        <f t="shared" si="415"/>
        <v>986.75</v>
      </c>
      <c r="Z381" s="44">
        <f t="shared" si="400"/>
        <v>373.75</v>
      </c>
      <c r="AA381" s="228"/>
      <c r="AB381" s="229"/>
      <c r="AC381" s="228"/>
      <c r="AD381" s="229"/>
      <c r="AE381" s="228"/>
      <c r="AF381" s="229"/>
      <c r="AG381" s="228"/>
      <c r="AH381" s="229"/>
      <c r="AI381" s="42">
        <v>4</v>
      </c>
      <c r="AJ381" s="45">
        <f t="shared" si="417"/>
        <v>0.66666666666666663</v>
      </c>
      <c r="AK381" s="841">
        <v>3</v>
      </c>
      <c r="AL381" s="45">
        <f t="shared" si="418"/>
        <v>0.75</v>
      </c>
      <c r="AM381" s="40">
        <v>3943</v>
      </c>
      <c r="AN381" s="44">
        <v>4</v>
      </c>
      <c r="AO381" s="63">
        <f>AN381/AP381</f>
        <v>1.0134279199391944E-3</v>
      </c>
      <c r="AP381" s="44">
        <f t="shared" si="407"/>
        <v>3947</v>
      </c>
      <c r="AQ381" s="44">
        <f>AQ387</f>
        <v>3942</v>
      </c>
      <c r="AR381" s="45">
        <f t="shared" si="410"/>
        <v>1.0012683916793506</v>
      </c>
      <c r="AS381" s="40">
        <f t="shared" si="408"/>
        <v>3943</v>
      </c>
      <c r="AT381" s="40">
        <f t="shared" ref="AT381:AT403" si="422">IF(V381=0,AN381,"")</f>
        <v>4</v>
      </c>
      <c r="AU381" s="44">
        <f t="shared" si="403"/>
        <v>3947</v>
      </c>
      <c r="AV381" s="44">
        <v>1491</v>
      </c>
      <c r="AW381" s="45">
        <f t="shared" si="397"/>
        <v>0.37813847324372307</v>
      </c>
      <c r="AX381" s="44">
        <v>4</v>
      </c>
      <c r="AY381" s="45">
        <f t="shared" ref="AY381:AY403" si="423">IF(AT381="","",IF(AT381=0,"",AX381/AT381))</f>
        <v>1</v>
      </c>
      <c r="AZ381" s="44">
        <f t="shared" si="369"/>
        <v>1495</v>
      </c>
      <c r="BA381" s="45">
        <f t="shared" si="370"/>
        <v>0.3787686850772739</v>
      </c>
      <c r="BB381" s="231"/>
      <c r="BC381" s="229" t="str">
        <f t="shared" si="411"/>
        <v/>
      </c>
      <c r="BD381" s="228"/>
      <c r="BE381" s="229" t="str">
        <f t="shared" ref="BE381:BE391" si="424">IF(BD381="","",BD381/AX381)</f>
        <v/>
      </c>
      <c r="BF381" s="228" t="str">
        <f t="shared" si="412"/>
        <v/>
      </c>
      <c r="BG381" s="45" t="e">
        <f>IF(AZ381="","",BF381/AZ381)</f>
        <v>#VALUE!</v>
      </c>
      <c r="BH381" s="44">
        <v>4</v>
      </c>
      <c r="BI381" s="229" t="str">
        <f t="shared" si="405"/>
        <v/>
      </c>
      <c r="BJ381" s="42">
        <v>1</v>
      </c>
      <c r="BK381" s="229" t="str">
        <f t="shared" si="409"/>
        <v/>
      </c>
      <c r="BL381" s="42">
        <f t="shared" si="404"/>
        <v>5</v>
      </c>
      <c r="BM381" s="229" t="str">
        <f t="shared" si="406"/>
        <v/>
      </c>
      <c r="BN381" s="44">
        <v>0</v>
      </c>
      <c r="BO381" s="45">
        <f t="shared" si="413"/>
        <v>0</v>
      </c>
      <c r="BP381" s="44">
        <v>52</v>
      </c>
      <c r="BQ381" s="45">
        <f t="shared" si="419"/>
        <v>3.4782608695652174E-2</v>
      </c>
      <c r="BR381" s="44">
        <f t="shared" si="420"/>
        <v>52</v>
      </c>
      <c r="BS381" s="45">
        <f t="shared" si="421"/>
        <v>3.4782608695652174E-2</v>
      </c>
      <c r="BT381" s="42">
        <v>2</v>
      </c>
      <c r="BU381" s="45">
        <f t="shared" si="416"/>
        <v>0.33333333333333331</v>
      </c>
      <c r="BV381" s="42">
        <v>1</v>
      </c>
      <c r="BW381" s="45">
        <f>BV381/U381</f>
        <v>0.25</v>
      </c>
      <c r="BX381" s="259" t="str">
        <f t="shared" si="394"/>
        <v/>
      </c>
    </row>
    <row r="382" spans="1:76" x14ac:dyDescent="0.2">
      <c r="A382" s="10" t="s">
        <v>99</v>
      </c>
      <c r="B382" s="10" t="s">
        <v>101</v>
      </c>
      <c r="C382" s="10" t="s">
        <v>502</v>
      </c>
      <c r="D382" s="10" t="s">
        <v>507</v>
      </c>
      <c r="E382" s="10" t="s">
        <v>504</v>
      </c>
      <c r="F382" s="10" t="s">
        <v>519</v>
      </c>
      <c r="G382" s="12" t="s">
        <v>925</v>
      </c>
      <c r="H382" s="12" t="s">
        <v>1109</v>
      </c>
      <c r="I382" s="10" t="s">
        <v>934</v>
      </c>
      <c r="J382" s="10"/>
      <c r="K382" s="288"/>
      <c r="L382" s="288"/>
      <c r="M382" s="289"/>
      <c r="N382" s="288"/>
      <c r="O382" s="288"/>
      <c r="P382" s="288"/>
      <c r="Q382" s="612"/>
      <c r="R382" s="612"/>
      <c r="S382" s="612"/>
      <c r="T382" s="65" t="s">
        <v>386</v>
      </c>
      <c r="U382" s="32">
        <v>4</v>
      </c>
      <c r="V382" s="76"/>
      <c r="W382" s="33">
        <v>6</v>
      </c>
      <c r="X382" s="34">
        <f t="shared" si="414"/>
        <v>1.5</v>
      </c>
      <c r="Y382" s="35">
        <f t="shared" si="415"/>
        <v>643.5</v>
      </c>
      <c r="Z382" s="35">
        <f t="shared" si="400"/>
        <v>252</v>
      </c>
      <c r="AA382" s="222"/>
      <c r="AB382" s="223"/>
      <c r="AC382" s="222"/>
      <c r="AD382" s="223"/>
      <c r="AE382" s="222"/>
      <c r="AF382" s="223"/>
      <c r="AG382" s="222"/>
      <c r="AH382" s="223"/>
      <c r="AI382" s="33">
        <v>3</v>
      </c>
      <c r="AJ382" s="36">
        <f t="shared" si="417"/>
        <v>0.5</v>
      </c>
      <c r="AK382" s="33">
        <v>3</v>
      </c>
      <c r="AL382" s="36">
        <f t="shared" si="418"/>
        <v>0.75</v>
      </c>
      <c r="AM382" s="31">
        <v>2571</v>
      </c>
      <c r="AN382" s="35">
        <v>3</v>
      </c>
      <c r="AO382" s="37">
        <f>AN382/AP382</f>
        <v>1.1655011655011655E-3</v>
      </c>
      <c r="AP382" s="35">
        <f t="shared" si="407"/>
        <v>2574</v>
      </c>
      <c r="AQ382" s="44">
        <f>AQ388</f>
        <v>9696</v>
      </c>
      <c r="AR382" s="36">
        <f t="shared" si="410"/>
        <v>0.26547029702970298</v>
      </c>
      <c r="AS382" s="31">
        <f t="shared" si="408"/>
        <v>2571</v>
      </c>
      <c r="AT382" s="31">
        <f t="shared" si="422"/>
        <v>3</v>
      </c>
      <c r="AU382" s="35">
        <f t="shared" si="403"/>
        <v>2574</v>
      </c>
      <c r="AV382" s="35">
        <v>1006</v>
      </c>
      <c r="AW382" s="36">
        <f t="shared" si="397"/>
        <v>0.39128743679502137</v>
      </c>
      <c r="AX382" s="35">
        <v>2</v>
      </c>
      <c r="AY382" s="36">
        <f t="shared" si="423"/>
        <v>0.66666666666666663</v>
      </c>
      <c r="AZ382" s="35">
        <f t="shared" si="369"/>
        <v>1008</v>
      </c>
      <c r="BA382" s="36">
        <f t="shared" si="370"/>
        <v>0.39160839160839161</v>
      </c>
      <c r="BB382" s="230"/>
      <c r="BC382" s="223" t="str">
        <f t="shared" si="411"/>
        <v/>
      </c>
      <c r="BD382" s="222"/>
      <c r="BE382" s="223" t="str">
        <f t="shared" si="424"/>
        <v/>
      </c>
      <c r="BF382" s="222" t="str">
        <f t="shared" si="412"/>
        <v/>
      </c>
      <c r="BG382" s="218"/>
      <c r="BH382" s="35">
        <v>3</v>
      </c>
      <c r="BI382" s="223" t="str">
        <f t="shared" si="405"/>
        <v/>
      </c>
      <c r="BJ382" s="33">
        <v>0</v>
      </c>
      <c r="BK382" s="223" t="str">
        <f t="shared" si="409"/>
        <v/>
      </c>
      <c r="BL382" s="33">
        <f t="shared" si="404"/>
        <v>3</v>
      </c>
      <c r="BM382" s="223" t="str">
        <f t="shared" si="406"/>
        <v/>
      </c>
      <c r="BN382" s="35">
        <v>2</v>
      </c>
      <c r="BO382" s="36">
        <f t="shared" si="413"/>
        <v>1.984126984126984E-3</v>
      </c>
      <c r="BP382" s="35">
        <v>60</v>
      </c>
      <c r="BQ382" s="36">
        <f t="shared" si="419"/>
        <v>5.9523809523809521E-2</v>
      </c>
      <c r="BR382" s="35">
        <f t="shared" si="420"/>
        <v>62</v>
      </c>
      <c r="BS382" s="36">
        <f t="shared" si="421"/>
        <v>6.1507936507936505E-2</v>
      </c>
      <c r="BT382" s="33">
        <v>4</v>
      </c>
      <c r="BU382" s="36">
        <f t="shared" si="416"/>
        <v>0.66666666666666663</v>
      </c>
      <c r="BV382" s="33">
        <v>3</v>
      </c>
      <c r="BW382" s="36">
        <f>BV382/U382</f>
        <v>0.75</v>
      </c>
      <c r="BX382" s="244" t="str">
        <f t="shared" si="394"/>
        <v/>
      </c>
    </row>
    <row r="383" spans="1:76" x14ac:dyDescent="0.2">
      <c r="A383" s="591" t="s">
        <v>99</v>
      </c>
      <c r="B383" s="591" t="s">
        <v>102</v>
      </c>
      <c r="C383" s="591" t="s">
        <v>103</v>
      </c>
      <c r="D383" s="591" t="s">
        <v>507</v>
      </c>
      <c r="E383" s="591" t="s">
        <v>504</v>
      </c>
      <c r="F383" s="591" t="s">
        <v>519</v>
      </c>
      <c r="G383" s="12" t="s">
        <v>925</v>
      </c>
      <c r="H383" s="12" t="s">
        <v>1109</v>
      </c>
      <c r="I383" s="591" t="s">
        <v>934</v>
      </c>
      <c r="J383" s="591"/>
      <c r="K383" s="614"/>
      <c r="L383" s="614"/>
      <c r="M383" s="289"/>
      <c r="N383" s="614"/>
      <c r="O383" s="614"/>
      <c r="P383" s="614"/>
      <c r="Q383" s="612"/>
      <c r="R383" s="612"/>
      <c r="S383" s="612"/>
      <c r="T383" s="2" t="s">
        <v>386</v>
      </c>
      <c r="U383" s="121">
        <v>3</v>
      </c>
      <c r="V383" s="76"/>
      <c r="W383" s="121">
        <v>4</v>
      </c>
      <c r="X383" s="123">
        <f t="shared" si="414"/>
        <v>1.3333333333333333</v>
      </c>
      <c r="Y383" s="601">
        <f t="shared" si="415"/>
        <v>2244.6666666666665</v>
      </c>
      <c r="Z383" s="601">
        <f t="shared" si="400"/>
        <v>1157.3333333333333</v>
      </c>
      <c r="AA383" s="222"/>
      <c r="AB383" s="223"/>
      <c r="AC383" s="222"/>
      <c r="AD383" s="223"/>
      <c r="AE383" s="222"/>
      <c r="AF383" s="223"/>
      <c r="AG383" s="222"/>
      <c r="AH383" s="223"/>
      <c r="AI383" s="600">
        <v>3</v>
      </c>
      <c r="AJ383" s="598">
        <f t="shared" si="417"/>
        <v>0.75</v>
      </c>
      <c r="AK383" s="600">
        <v>2</v>
      </c>
      <c r="AL383" s="598">
        <f t="shared" si="418"/>
        <v>0.66666666666666663</v>
      </c>
      <c r="AM383" s="599">
        <v>6726</v>
      </c>
      <c r="AN383" s="601">
        <v>8</v>
      </c>
      <c r="AO383" s="602">
        <f>AN383/AP383</f>
        <v>1.1880011880011879E-3</v>
      </c>
      <c r="AP383" s="601">
        <f t="shared" si="407"/>
        <v>6734</v>
      </c>
      <c r="AQ383" s="601">
        <f>AQ389</f>
        <v>3840</v>
      </c>
      <c r="AR383" s="598">
        <f t="shared" si="410"/>
        <v>1.7536458333333333</v>
      </c>
      <c r="AS383" s="599">
        <f t="shared" si="408"/>
        <v>6726</v>
      </c>
      <c r="AT383" s="599">
        <f t="shared" si="422"/>
        <v>8</v>
      </c>
      <c r="AU383" s="601">
        <f t="shared" si="403"/>
        <v>6734</v>
      </c>
      <c r="AV383" s="601">
        <v>3464</v>
      </c>
      <c r="AW383" s="598">
        <f t="shared" si="397"/>
        <v>0.51501635444543559</v>
      </c>
      <c r="AX383" s="601">
        <v>8</v>
      </c>
      <c r="AY383" s="598">
        <f t="shared" si="423"/>
        <v>1</v>
      </c>
      <c r="AZ383" s="601">
        <f t="shared" si="369"/>
        <v>3472</v>
      </c>
      <c r="BA383" s="598">
        <f t="shared" si="370"/>
        <v>0.51559251559251562</v>
      </c>
      <c r="BB383" s="230" t="s">
        <v>323</v>
      </c>
      <c r="BC383" s="223" t="str">
        <f t="shared" si="411"/>
        <v/>
      </c>
      <c r="BD383" s="222" t="s">
        <v>323</v>
      </c>
      <c r="BE383" s="223" t="str">
        <f t="shared" si="424"/>
        <v/>
      </c>
      <c r="BF383" s="222" t="str">
        <f t="shared" si="412"/>
        <v/>
      </c>
      <c r="BG383" s="218"/>
      <c r="BH383" s="601">
        <v>44</v>
      </c>
      <c r="BI383" s="223" t="str">
        <f t="shared" si="405"/>
        <v/>
      </c>
      <c r="BJ383" s="600">
        <v>1</v>
      </c>
      <c r="BK383" s="223" t="str">
        <f t="shared" si="409"/>
        <v/>
      </c>
      <c r="BL383" s="600">
        <f t="shared" si="404"/>
        <v>45</v>
      </c>
      <c r="BM383" s="223" t="str">
        <f t="shared" si="406"/>
        <v/>
      </c>
      <c r="BN383" s="601">
        <v>0</v>
      </c>
      <c r="BO383" s="598">
        <f t="shared" si="413"/>
        <v>0</v>
      </c>
      <c r="BP383" s="601">
        <v>198</v>
      </c>
      <c r="BQ383" s="598">
        <f t="shared" si="419"/>
        <v>5.7027649769585256E-2</v>
      </c>
      <c r="BR383" s="601">
        <f t="shared" si="420"/>
        <v>198</v>
      </c>
      <c r="BS383" s="598">
        <f t="shared" si="421"/>
        <v>5.7027649769585256E-2</v>
      </c>
      <c r="BT383" s="600">
        <v>1</v>
      </c>
      <c r="BU383" s="598">
        <f t="shared" si="416"/>
        <v>0.25</v>
      </c>
      <c r="BV383" s="600">
        <v>1</v>
      </c>
      <c r="BW383" s="598">
        <f>BV383/U383</f>
        <v>0.33333333333333331</v>
      </c>
      <c r="BX383" s="244" t="str">
        <f t="shared" si="394"/>
        <v/>
      </c>
    </row>
    <row r="384" spans="1:76" ht="13.5" thickBot="1" x14ac:dyDescent="0.25">
      <c r="A384" s="154" t="s">
        <v>99</v>
      </c>
      <c r="B384" s="154" t="s">
        <v>102</v>
      </c>
      <c r="C384" s="154" t="s">
        <v>104</v>
      </c>
      <c r="D384" s="154" t="s">
        <v>507</v>
      </c>
      <c r="E384" s="154" t="s">
        <v>504</v>
      </c>
      <c r="F384" s="154" t="s">
        <v>519</v>
      </c>
      <c r="G384" s="592" t="s">
        <v>925</v>
      </c>
      <c r="H384" s="592" t="s">
        <v>1109</v>
      </c>
      <c r="I384" s="274" t="s">
        <v>934</v>
      </c>
      <c r="J384" s="154"/>
      <c r="K384" s="314"/>
      <c r="L384" s="314"/>
      <c r="M384" s="315"/>
      <c r="N384" s="314"/>
      <c r="O384" s="314"/>
      <c r="P384" s="314"/>
      <c r="Q384" s="316"/>
      <c r="R384" s="316"/>
      <c r="S384" s="316"/>
      <c r="T384" s="155" t="s">
        <v>510</v>
      </c>
      <c r="U384" s="156">
        <v>1</v>
      </c>
      <c r="V384" s="156">
        <v>1</v>
      </c>
      <c r="W384" s="156">
        <v>1</v>
      </c>
      <c r="X384" s="123">
        <v>1</v>
      </c>
      <c r="Y384" s="601">
        <f t="shared" si="415"/>
        <v>1724</v>
      </c>
      <c r="Z384" s="230" t="s">
        <v>323</v>
      </c>
      <c r="AA384" s="222"/>
      <c r="AB384" s="223"/>
      <c r="AC384" s="222"/>
      <c r="AD384" s="223"/>
      <c r="AE384" s="222"/>
      <c r="AF384" s="223"/>
      <c r="AG384" s="222"/>
      <c r="AH384" s="223"/>
      <c r="AI384" s="600">
        <v>1</v>
      </c>
      <c r="AJ384" s="598">
        <f t="shared" si="417"/>
        <v>1</v>
      </c>
      <c r="AK384" s="600">
        <v>1</v>
      </c>
      <c r="AL384" s="598">
        <f t="shared" si="418"/>
        <v>1</v>
      </c>
      <c r="AM384" s="158">
        <v>1722</v>
      </c>
      <c r="AN384" s="601">
        <v>2</v>
      </c>
      <c r="AO384" s="602">
        <v>5.7273768613974802E-4</v>
      </c>
      <c r="AP384" s="601">
        <f t="shared" si="407"/>
        <v>1724</v>
      </c>
      <c r="AQ384" s="601">
        <f>AQ391</f>
        <v>26577</v>
      </c>
      <c r="AR384" s="608">
        <f t="shared" si="410"/>
        <v>6.486811905030665E-2</v>
      </c>
      <c r="AS384" s="210" t="str">
        <f t="shared" si="408"/>
        <v/>
      </c>
      <c r="AT384" s="210" t="str">
        <f t="shared" si="422"/>
        <v/>
      </c>
      <c r="AU384" s="230" t="str">
        <f t="shared" si="403"/>
        <v/>
      </c>
      <c r="AV384" s="230"/>
      <c r="AW384" s="223" t="str">
        <f t="shared" si="397"/>
        <v/>
      </c>
      <c r="AX384" s="230"/>
      <c r="AY384" s="223" t="str">
        <f t="shared" si="423"/>
        <v/>
      </c>
      <c r="AZ384" s="230" t="str">
        <f t="shared" si="369"/>
        <v/>
      </c>
      <c r="BA384" s="223" t="str">
        <f t="shared" si="370"/>
        <v/>
      </c>
      <c r="BB384" s="230" t="s">
        <v>323</v>
      </c>
      <c r="BC384" s="223" t="str">
        <f t="shared" si="411"/>
        <v/>
      </c>
      <c r="BD384" s="222" t="s">
        <v>323</v>
      </c>
      <c r="BE384" s="223" t="str">
        <f t="shared" si="424"/>
        <v/>
      </c>
      <c r="BF384" s="222" t="str">
        <f t="shared" si="412"/>
        <v/>
      </c>
      <c r="BG384" s="218"/>
      <c r="BH384" s="230"/>
      <c r="BI384" s="223" t="str">
        <f t="shared" si="405"/>
        <v/>
      </c>
      <c r="BJ384" s="222"/>
      <c r="BK384" s="223" t="str">
        <f t="shared" si="409"/>
        <v/>
      </c>
      <c r="BL384" s="222" t="str">
        <f t="shared" si="404"/>
        <v/>
      </c>
      <c r="BM384" s="223" t="str">
        <f t="shared" si="406"/>
        <v/>
      </c>
      <c r="BN384" s="230"/>
      <c r="BO384" s="223" t="str">
        <f t="shared" si="413"/>
        <v/>
      </c>
      <c r="BP384" s="230"/>
      <c r="BQ384" s="223" t="str">
        <f t="shared" si="419"/>
        <v/>
      </c>
      <c r="BR384" s="230" t="str">
        <f t="shared" si="420"/>
        <v/>
      </c>
      <c r="BS384" s="223" t="str">
        <f t="shared" si="421"/>
        <v/>
      </c>
      <c r="BT384" s="600">
        <v>0</v>
      </c>
      <c r="BU384" s="598">
        <v>0</v>
      </c>
      <c r="BV384" s="600">
        <v>0</v>
      </c>
      <c r="BW384" s="598">
        <v>0</v>
      </c>
      <c r="BX384" s="244" t="s">
        <v>323</v>
      </c>
    </row>
    <row r="385" spans="1:76" ht="13.5" thickBot="1" x14ac:dyDescent="0.25">
      <c r="A385" s="10" t="s">
        <v>99</v>
      </c>
      <c r="B385" s="10" t="s">
        <v>849</v>
      </c>
      <c r="C385" s="10" t="s">
        <v>502</v>
      </c>
      <c r="D385" s="10" t="s">
        <v>507</v>
      </c>
      <c r="E385" s="10" t="s">
        <v>504</v>
      </c>
      <c r="F385" s="10" t="s">
        <v>519</v>
      </c>
      <c r="G385" s="12" t="s">
        <v>925</v>
      </c>
      <c r="H385" s="12" t="s">
        <v>1109</v>
      </c>
      <c r="I385" s="10" t="s">
        <v>934</v>
      </c>
      <c r="J385" s="10"/>
      <c r="K385" s="614"/>
      <c r="L385" s="614"/>
      <c r="M385" s="289"/>
      <c r="N385" s="614"/>
      <c r="O385" s="614"/>
      <c r="P385" s="614"/>
      <c r="Q385" s="612"/>
      <c r="R385" s="612"/>
      <c r="S385" s="612"/>
      <c r="T385" s="65" t="s">
        <v>386</v>
      </c>
      <c r="U385" s="32">
        <v>4</v>
      </c>
      <c r="V385" s="76"/>
      <c r="W385" s="33">
        <v>8</v>
      </c>
      <c r="X385" s="34">
        <f t="shared" ref="X385:X416" si="425">W385/U385</f>
        <v>2</v>
      </c>
      <c r="Y385" s="35">
        <f t="shared" si="415"/>
        <v>624.5</v>
      </c>
      <c r="Z385" s="35">
        <f t="shared" ref="Z385:Z417" si="426">IF(U385=V385,"",IF(AZ385="","",AZ385/(U385-V385)))</f>
        <v>288</v>
      </c>
      <c r="AA385" s="222"/>
      <c r="AB385" s="223"/>
      <c r="AC385" s="222"/>
      <c r="AD385" s="223"/>
      <c r="AE385" s="222"/>
      <c r="AF385" s="223"/>
      <c r="AG385" s="222"/>
      <c r="AH385" s="223"/>
      <c r="AI385" s="33">
        <v>1</v>
      </c>
      <c r="AJ385" s="36">
        <f t="shared" si="417"/>
        <v>0.125</v>
      </c>
      <c r="AK385" s="33">
        <v>1</v>
      </c>
      <c r="AL385" s="36">
        <f t="shared" si="418"/>
        <v>0.25</v>
      </c>
      <c r="AM385" s="31">
        <v>2491</v>
      </c>
      <c r="AN385" s="35">
        <v>7</v>
      </c>
      <c r="AO385" s="53">
        <f t="shared" ref="AO385:AO403" si="427">AN385/AP385</f>
        <v>2.8022417934347476E-3</v>
      </c>
      <c r="AP385" s="51">
        <f t="shared" si="407"/>
        <v>2498</v>
      </c>
      <c r="AQ385" s="35">
        <f>AQ390</f>
        <v>2631</v>
      </c>
      <c r="AR385" s="52">
        <f t="shared" si="410"/>
        <v>0.94944887875332573</v>
      </c>
      <c r="AS385" s="31">
        <f t="shared" si="408"/>
        <v>2491</v>
      </c>
      <c r="AT385" s="31">
        <f t="shared" si="422"/>
        <v>7</v>
      </c>
      <c r="AU385" s="35">
        <f t="shared" si="403"/>
        <v>2498</v>
      </c>
      <c r="AV385" s="35">
        <v>1145</v>
      </c>
      <c r="AW385" s="36">
        <f t="shared" si="397"/>
        <v>0.45965475712565235</v>
      </c>
      <c r="AX385" s="35">
        <v>7</v>
      </c>
      <c r="AY385" s="36">
        <f t="shared" si="423"/>
        <v>1</v>
      </c>
      <c r="AZ385" s="35">
        <f t="shared" si="369"/>
        <v>1152</v>
      </c>
      <c r="BA385" s="36">
        <f t="shared" si="370"/>
        <v>0.46116893514811852</v>
      </c>
      <c r="BB385" s="230"/>
      <c r="BC385" s="223" t="str">
        <f t="shared" si="411"/>
        <v/>
      </c>
      <c r="BD385" s="222"/>
      <c r="BE385" s="223" t="str">
        <f t="shared" si="424"/>
        <v/>
      </c>
      <c r="BF385" s="222" t="str">
        <f t="shared" si="412"/>
        <v/>
      </c>
      <c r="BG385" s="218"/>
      <c r="BH385" s="35">
        <v>10</v>
      </c>
      <c r="BI385" s="223" t="str">
        <f t="shared" si="405"/>
        <v/>
      </c>
      <c r="BJ385" s="33">
        <v>2</v>
      </c>
      <c r="BK385" s="223" t="str">
        <f t="shared" si="409"/>
        <v/>
      </c>
      <c r="BL385" s="33">
        <f t="shared" si="404"/>
        <v>12</v>
      </c>
      <c r="BM385" s="223" t="str">
        <f t="shared" si="406"/>
        <v/>
      </c>
      <c r="BN385" s="35">
        <v>3</v>
      </c>
      <c r="BO385" s="36">
        <f t="shared" si="413"/>
        <v>2.6041666666666665E-3</v>
      </c>
      <c r="BP385" s="35">
        <v>13</v>
      </c>
      <c r="BQ385" s="36">
        <f t="shared" si="419"/>
        <v>1.1284722222222222E-2</v>
      </c>
      <c r="BR385" s="35">
        <f t="shared" si="420"/>
        <v>16</v>
      </c>
      <c r="BS385" s="36">
        <f t="shared" si="421"/>
        <v>1.3888888888888888E-2</v>
      </c>
      <c r="BT385" s="33">
        <v>4</v>
      </c>
      <c r="BU385" s="36">
        <f>BT385/W385</f>
        <v>0.5</v>
      </c>
      <c r="BV385" s="33">
        <v>2</v>
      </c>
      <c r="BW385" s="36">
        <f>BV385/U385</f>
        <v>0.5</v>
      </c>
      <c r="BX385" s="244" t="str">
        <f t="shared" ref="BX385:BX416" si="428">IF(V385&gt;0,IF(V385&lt;U385,U385-V385,""),"")</f>
        <v/>
      </c>
    </row>
    <row r="386" spans="1:76" ht="13.5" thickBot="1" x14ac:dyDescent="0.25">
      <c r="A386" s="10" t="s">
        <v>99</v>
      </c>
      <c r="B386" s="10" t="s">
        <v>105</v>
      </c>
      <c r="C386" s="10" t="s">
        <v>106</v>
      </c>
      <c r="D386" s="77" t="s">
        <v>515</v>
      </c>
      <c r="E386" s="10" t="s">
        <v>504</v>
      </c>
      <c r="F386" s="10" t="s">
        <v>519</v>
      </c>
      <c r="G386" s="12" t="s">
        <v>925</v>
      </c>
      <c r="H386" s="12" t="s">
        <v>1109</v>
      </c>
      <c r="I386" s="10" t="s">
        <v>934</v>
      </c>
      <c r="J386" s="10"/>
      <c r="K386" s="288"/>
      <c r="L386" s="288"/>
      <c r="M386" s="289"/>
      <c r="N386" s="288"/>
      <c r="O386" s="288"/>
      <c r="P386" s="288"/>
      <c r="Q386" s="612"/>
      <c r="R386" s="612"/>
      <c r="S386" s="612"/>
      <c r="T386" s="30" t="s">
        <v>386</v>
      </c>
      <c r="U386" s="32">
        <v>3</v>
      </c>
      <c r="V386" s="76"/>
      <c r="W386" s="33">
        <v>7</v>
      </c>
      <c r="X386" s="34">
        <f t="shared" si="425"/>
        <v>2.3333333333333335</v>
      </c>
      <c r="Y386" s="35">
        <f t="shared" si="415"/>
        <v>1315.6666666666667</v>
      </c>
      <c r="Z386" s="35">
        <f t="shared" si="426"/>
        <v>498.33333333333331</v>
      </c>
      <c r="AA386" s="33">
        <v>3</v>
      </c>
      <c r="AB386" s="36">
        <f>AA386/W386</f>
        <v>0.42857142857142855</v>
      </c>
      <c r="AC386" s="223"/>
      <c r="AD386" s="223"/>
      <c r="AE386" s="33">
        <v>2</v>
      </c>
      <c r="AF386" s="36">
        <f>AE386/U386</f>
        <v>0.66666666666666663</v>
      </c>
      <c r="AG386" s="33">
        <f>AE386</f>
        <v>2</v>
      </c>
      <c r="AH386" s="223"/>
      <c r="AI386" s="223"/>
      <c r="AJ386" s="223"/>
      <c r="AK386" s="223"/>
      <c r="AL386" s="223"/>
      <c r="AM386" s="31">
        <v>3943</v>
      </c>
      <c r="AN386" s="35">
        <v>4</v>
      </c>
      <c r="AO386" s="53">
        <f t="shared" si="427"/>
        <v>1.0134279199391944E-3</v>
      </c>
      <c r="AP386" s="51">
        <f t="shared" si="407"/>
        <v>3947</v>
      </c>
      <c r="AQ386" s="166">
        <v>6468</v>
      </c>
      <c r="AR386" s="52">
        <f t="shared" si="410"/>
        <v>0.61023500309214596</v>
      </c>
      <c r="AS386" s="31">
        <f t="shared" si="408"/>
        <v>3943</v>
      </c>
      <c r="AT386" s="31">
        <f t="shared" si="422"/>
        <v>4</v>
      </c>
      <c r="AU386" s="35">
        <f t="shared" si="403"/>
        <v>3947</v>
      </c>
      <c r="AV386" s="35">
        <v>1491</v>
      </c>
      <c r="AW386" s="36">
        <f t="shared" si="397"/>
        <v>0.37813847324372307</v>
      </c>
      <c r="AX386" s="35">
        <v>4</v>
      </c>
      <c r="AY386" s="36">
        <f t="shared" si="423"/>
        <v>1</v>
      </c>
      <c r="AZ386" s="35">
        <f t="shared" si="369"/>
        <v>1495</v>
      </c>
      <c r="BA386" s="36">
        <f t="shared" si="370"/>
        <v>0.3787686850772739</v>
      </c>
      <c r="BB386" s="230"/>
      <c r="BC386" s="223" t="str">
        <f t="shared" si="411"/>
        <v/>
      </c>
      <c r="BD386" s="222"/>
      <c r="BE386" s="223" t="str">
        <f t="shared" si="424"/>
        <v/>
      </c>
      <c r="BF386" s="222" t="str">
        <f t="shared" si="412"/>
        <v/>
      </c>
      <c r="BG386" s="218"/>
      <c r="BH386" s="35">
        <v>4</v>
      </c>
      <c r="BI386" s="223" t="str">
        <f t="shared" si="405"/>
        <v/>
      </c>
      <c r="BJ386" s="33">
        <v>1</v>
      </c>
      <c r="BK386" s="223" t="str">
        <f t="shared" si="409"/>
        <v/>
      </c>
      <c r="BL386" s="33">
        <f t="shared" si="404"/>
        <v>5</v>
      </c>
      <c r="BM386" s="223" t="str">
        <f t="shared" si="406"/>
        <v/>
      </c>
      <c r="BN386" s="35">
        <v>2</v>
      </c>
      <c r="BO386" s="36">
        <f t="shared" si="413"/>
        <v>1.3377926421404682E-3</v>
      </c>
      <c r="BP386" s="35">
        <v>33</v>
      </c>
      <c r="BQ386" s="36">
        <f t="shared" si="419"/>
        <v>2.2073578595317726E-2</v>
      </c>
      <c r="BR386" s="35">
        <f t="shared" si="420"/>
        <v>35</v>
      </c>
      <c r="BS386" s="36">
        <f t="shared" si="421"/>
        <v>2.3411371237458192E-2</v>
      </c>
      <c r="BT386" s="33">
        <v>2</v>
      </c>
      <c r="BU386" s="36">
        <f>BT386/W386</f>
        <v>0.2857142857142857</v>
      </c>
      <c r="BV386" s="33">
        <v>1</v>
      </c>
      <c r="BW386" s="36">
        <f>BV386/U386</f>
        <v>0.33333333333333331</v>
      </c>
      <c r="BX386" s="244" t="str">
        <f t="shared" si="428"/>
        <v/>
      </c>
    </row>
    <row r="387" spans="1:76" ht="13.5" thickBot="1" x14ac:dyDescent="0.25">
      <c r="A387" s="10" t="s">
        <v>99</v>
      </c>
      <c r="B387" s="10" t="s">
        <v>105</v>
      </c>
      <c r="C387" s="10" t="s">
        <v>107</v>
      </c>
      <c r="D387" s="77" t="s">
        <v>515</v>
      </c>
      <c r="E387" s="10" t="s">
        <v>504</v>
      </c>
      <c r="F387" s="10" t="s">
        <v>519</v>
      </c>
      <c r="G387" s="12" t="s">
        <v>925</v>
      </c>
      <c r="H387" s="12" t="s">
        <v>1109</v>
      </c>
      <c r="I387" s="10" t="s">
        <v>934</v>
      </c>
      <c r="J387" s="10"/>
      <c r="K387" s="614"/>
      <c r="L387" s="614"/>
      <c r="M387" s="289"/>
      <c r="N387" s="614"/>
      <c r="O387" s="614"/>
      <c r="P387" s="614"/>
      <c r="Q387" s="612"/>
      <c r="R387" s="612"/>
      <c r="S387" s="612"/>
      <c r="T387" s="30" t="s">
        <v>510</v>
      </c>
      <c r="U387" s="32">
        <v>2</v>
      </c>
      <c r="V387" s="32">
        <v>2</v>
      </c>
      <c r="W387" s="32">
        <v>2</v>
      </c>
      <c r="X387" s="34">
        <f t="shared" si="425"/>
        <v>1</v>
      </c>
      <c r="Y387" s="35">
        <f t="shared" si="415"/>
        <v>1287</v>
      </c>
      <c r="Z387" s="230" t="str">
        <f t="shared" si="426"/>
        <v/>
      </c>
      <c r="AA387" s="33">
        <v>2</v>
      </c>
      <c r="AB387" s="36">
        <f>AA387/W387</f>
        <v>1</v>
      </c>
      <c r="AC387" s="223"/>
      <c r="AD387" s="223"/>
      <c r="AE387" s="33">
        <v>2</v>
      </c>
      <c r="AF387" s="36">
        <f>AE387/U387</f>
        <v>1</v>
      </c>
      <c r="AG387" s="33">
        <f>AE387</f>
        <v>2</v>
      </c>
      <c r="AH387" s="223"/>
      <c r="AI387" s="223"/>
      <c r="AJ387" s="223"/>
      <c r="AK387" s="223"/>
      <c r="AL387" s="223"/>
      <c r="AM387" s="40">
        <v>2571</v>
      </c>
      <c r="AN387" s="35">
        <v>3</v>
      </c>
      <c r="AO387" s="53">
        <f t="shared" si="427"/>
        <v>1.1655011655011655E-3</v>
      </c>
      <c r="AP387" s="51">
        <f t="shared" si="407"/>
        <v>2574</v>
      </c>
      <c r="AQ387" s="166">
        <v>3942</v>
      </c>
      <c r="AR387" s="52">
        <f t="shared" si="410"/>
        <v>0.65296803652968038</v>
      </c>
      <c r="AS387" s="210" t="str">
        <f t="shared" si="408"/>
        <v/>
      </c>
      <c r="AT387" s="210" t="str">
        <f t="shared" si="422"/>
        <v/>
      </c>
      <c r="AU387" s="230" t="str">
        <f t="shared" si="403"/>
        <v/>
      </c>
      <c r="AV387" s="230"/>
      <c r="AW387" s="223" t="str">
        <f t="shared" si="397"/>
        <v/>
      </c>
      <c r="AX387" s="230"/>
      <c r="AY387" s="223" t="str">
        <f t="shared" si="423"/>
        <v/>
      </c>
      <c r="AZ387" s="230" t="str">
        <f t="shared" si="369"/>
        <v/>
      </c>
      <c r="BA387" s="223" t="str">
        <f t="shared" si="370"/>
        <v/>
      </c>
      <c r="BB387" s="230"/>
      <c r="BC387" s="223" t="str">
        <f t="shared" si="411"/>
        <v/>
      </c>
      <c r="BD387" s="222"/>
      <c r="BE387" s="223" t="str">
        <f t="shared" si="424"/>
        <v/>
      </c>
      <c r="BF387" s="222" t="str">
        <f t="shared" si="412"/>
        <v/>
      </c>
      <c r="BG387" s="218"/>
      <c r="BH387" s="230"/>
      <c r="BI387" s="223" t="str">
        <f t="shared" si="405"/>
        <v/>
      </c>
      <c r="BJ387" s="222"/>
      <c r="BK387" s="223" t="str">
        <f t="shared" si="409"/>
        <v/>
      </c>
      <c r="BL387" s="222" t="str">
        <f t="shared" si="404"/>
        <v/>
      </c>
      <c r="BM387" s="223" t="str">
        <f t="shared" si="406"/>
        <v/>
      </c>
      <c r="BN387" s="230"/>
      <c r="BO387" s="223" t="str">
        <f t="shared" si="413"/>
        <v/>
      </c>
      <c r="BP387" s="230"/>
      <c r="BQ387" s="223" t="str">
        <f t="shared" si="419"/>
        <v/>
      </c>
      <c r="BR387" s="230" t="str">
        <f t="shared" si="420"/>
        <v/>
      </c>
      <c r="BS387" s="223" t="str">
        <f t="shared" si="421"/>
        <v/>
      </c>
      <c r="BT387" s="33">
        <v>0</v>
      </c>
      <c r="BU387" s="223"/>
      <c r="BV387" s="222"/>
      <c r="BW387" s="223"/>
      <c r="BX387" s="244" t="str">
        <f t="shared" si="428"/>
        <v/>
      </c>
    </row>
    <row r="388" spans="1:76" ht="13.5" thickBot="1" x14ac:dyDescent="0.25">
      <c r="A388" s="10" t="s">
        <v>99</v>
      </c>
      <c r="B388" s="10" t="s">
        <v>105</v>
      </c>
      <c r="C388" s="10" t="s">
        <v>850</v>
      </c>
      <c r="D388" s="77" t="s">
        <v>515</v>
      </c>
      <c r="E388" s="10" t="s">
        <v>504</v>
      </c>
      <c r="F388" s="10" t="s">
        <v>519</v>
      </c>
      <c r="G388" s="12" t="s">
        <v>925</v>
      </c>
      <c r="H388" s="12" t="s">
        <v>1109</v>
      </c>
      <c r="I388" s="10" t="s">
        <v>934</v>
      </c>
      <c r="J388" s="10"/>
      <c r="K388" s="614"/>
      <c r="L388" s="614"/>
      <c r="M388" s="289"/>
      <c r="N388" s="614"/>
      <c r="O388" s="614"/>
      <c r="P388" s="614"/>
      <c r="Q388" s="612"/>
      <c r="R388" s="612"/>
      <c r="S388" s="612"/>
      <c r="T388" s="11" t="s">
        <v>386</v>
      </c>
      <c r="U388" s="32">
        <v>4</v>
      </c>
      <c r="V388" s="76"/>
      <c r="W388" s="33">
        <v>9</v>
      </c>
      <c r="X388" s="34">
        <f t="shared" si="425"/>
        <v>2.25</v>
      </c>
      <c r="Y388" s="35">
        <f t="shared" si="415"/>
        <v>1683.5</v>
      </c>
      <c r="Z388" s="35">
        <f t="shared" si="426"/>
        <v>868</v>
      </c>
      <c r="AA388" s="33">
        <v>3</v>
      </c>
      <c r="AB388" s="36">
        <f>AA388/W388</f>
        <v>0.33333333333333331</v>
      </c>
      <c r="AC388" s="223"/>
      <c r="AD388" s="223"/>
      <c r="AE388" s="33">
        <v>3</v>
      </c>
      <c r="AF388" s="36">
        <f>AE388/U388</f>
        <v>0.75</v>
      </c>
      <c r="AG388" s="33">
        <f>AE388</f>
        <v>3</v>
      </c>
      <c r="AH388" s="223"/>
      <c r="AI388" s="223"/>
      <c r="AJ388" s="223"/>
      <c r="AK388" s="223"/>
      <c r="AL388" s="223"/>
      <c r="AM388" s="31">
        <v>6726</v>
      </c>
      <c r="AN388" s="35">
        <v>8</v>
      </c>
      <c r="AO388" s="53">
        <f t="shared" si="427"/>
        <v>1.1880011880011879E-3</v>
      </c>
      <c r="AP388" s="51">
        <f t="shared" si="407"/>
        <v>6734</v>
      </c>
      <c r="AQ388" s="166">
        <v>9696</v>
      </c>
      <c r="AR388" s="52">
        <f t="shared" si="410"/>
        <v>0.69451320132013206</v>
      </c>
      <c r="AS388" s="31">
        <f t="shared" si="408"/>
        <v>6726</v>
      </c>
      <c r="AT388" s="31">
        <f t="shared" si="422"/>
        <v>8</v>
      </c>
      <c r="AU388" s="35">
        <f t="shared" si="403"/>
        <v>6734</v>
      </c>
      <c r="AV388" s="35">
        <v>3464</v>
      </c>
      <c r="AW388" s="36">
        <f t="shared" si="397"/>
        <v>0.51501635444543559</v>
      </c>
      <c r="AX388" s="35">
        <v>8</v>
      </c>
      <c r="AY388" s="36">
        <f t="shared" si="423"/>
        <v>1</v>
      </c>
      <c r="AZ388" s="35">
        <f t="shared" si="369"/>
        <v>3472</v>
      </c>
      <c r="BA388" s="36">
        <f t="shared" si="370"/>
        <v>0.51559251559251562</v>
      </c>
      <c r="BB388" s="230"/>
      <c r="BC388" s="223" t="str">
        <f t="shared" si="411"/>
        <v/>
      </c>
      <c r="BD388" s="222"/>
      <c r="BE388" s="223" t="str">
        <f t="shared" si="424"/>
        <v/>
      </c>
      <c r="BF388" s="222" t="str">
        <f t="shared" si="412"/>
        <v/>
      </c>
      <c r="BG388" s="218"/>
      <c r="BH388" s="35">
        <v>44</v>
      </c>
      <c r="BI388" s="223" t="str">
        <f t="shared" si="405"/>
        <v/>
      </c>
      <c r="BJ388" s="33">
        <v>1</v>
      </c>
      <c r="BK388" s="223" t="str">
        <f t="shared" si="409"/>
        <v/>
      </c>
      <c r="BL388" s="33">
        <f t="shared" si="404"/>
        <v>45</v>
      </c>
      <c r="BM388" s="223" t="str">
        <f t="shared" si="406"/>
        <v/>
      </c>
      <c r="BN388" s="35">
        <v>3</v>
      </c>
      <c r="BO388" s="36">
        <f t="shared" si="413"/>
        <v>8.6405529953917056E-4</v>
      </c>
      <c r="BP388" s="35">
        <v>29</v>
      </c>
      <c r="BQ388" s="36">
        <f t="shared" si="419"/>
        <v>8.3525345622119818E-3</v>
      </c>
      <c r="BR388" s="35">
        <f t="shared" si="420"/>
        <v>32</v>
      </c>
      <c r="BS388" s="36">
        <f t="shared" si="421"/>
        <v>9.2165898617511521E-3</v>
      </c>
      <c r="BT388" s="33">
        <v>1</v>
      </c>
      <c r="BU388" s="36">
        <f>BT388/W388</f>
        <v>0.1111111111111111</v>
      </c>
      <c r="BV388" s="33">
        <v>1</v>
      </c>
      <c r="BW388" s="36">
        <f>BV388/U388</f>
        <v>0.25</v>
      </c>
      <c r="BX388" s="244" t="str">
        <f t="shared" si="428"/>
        <v/>
      </c>
    </row>
    <row r="389" spans="1:76" ht="13.5" thickBot="1" x14ac:dyDescent="0.25">
      <c r="A389" s="10" t="s">
        <v>99</v>
      </c>
      <c r="B389" s="10" t="s">
        <v>105</v>
      </c>
      <c r="C389" s="10" t="s">
        <v>108</v>
      </c>
      <c r="D389" s="77" t="s">
        <v>515</v>
      </c>
      <c r="E389" s="10" t="s">
        <v>504</v>
      </c>
      <c r="F389" s="10" t="s">
        <v>519</v>
      </c>
      <c r="G389" s="12" t="s">
        <v>925</v>
      </c>
      <c r="H389" s="12" t="s">
        <v>1109</v>
      </c>
      <c r="I389" s="10" t="s">
        <v>934</v>
      </c>
      <c r="J389" s="10"/>
      <c r="K389" s="288"/>
      <c r="L389" s="288"/>
      <c r="M389" s="289"/>
      <c r="N389" s="288"/>
      <c r="O389" s="288"/>
      <c r="P389" s="288"/>
      <c r="Q389" s="612"/>
      <c r="R389" s="612"/>
      <c r="S389" s="612"/>
      <c r="T389" s="11" t="s">
        <v>386</v>
      </c>
      <c r="U389" s="32">
        <v>2</v>
      </c>
      <c r="V389" s="76"/>
      <c r="W389" s="33">
        <v>3</v>
      </c>
      <c r="X389" s="34">
        <f t="shared" si="425"/>
        <v>1.5</v>
      </c>
      <c r="Y389" s="35">
        <f t="shared" si="415"/>
        <v>1249</v>
      </c>
      <c r="Z389" s="35">
        <f t="shared" si="426"/>
        <v>576</v>
      </c>
      <c r="AA389" s="33">
        <v>2</v>
      </c>
      <c r="AB389" s="36">
        <f>AA389/W389</f>
        <v>0.66666666666666663</v>
      </c>
      <c r="AC389" s="223"/>
      <c r="AD389" s="223"/>
      <c r="AE389" s="33">
        <v>1</v>
      </c>
      <c r="AF389" s="36">
        <f>AE389/U389</f>
        <v>0.5</v>
      </c>
      <c r="AG389" s="33">
        <f>AE389</f>
        <v>1</v>
      </c>
      <c r="AH389" s="223"/>
      <c r="AI389" s="223"/>
      <c r="AJ389" s="223"/>
      <c r="AK389" s="223"/>
      <c r="AL389" s="223"/>
      <c r="AM389" s="31">
        <v>2491</v>
      </c>
      <c r="AN389" s="35">
        <v>7</v>
      </c>
      <c r="AO389" s="53">
        <f t="shared" si="427"/>
        <v>2.8022417934347476E-3</v>
      </c>
      <c r="AP389" s="51">
        <f t="shared" si="407"/>
        <v>2498</v>
      </c>
      <c r="AQ389" s="166">
        <v>3840</v>
      </c>
      <c r="AR389" s="52">
        <f t="shared" si="410"/>
        <v>0.65052083333333333</v>
      </c>
      <c r="AS389" s="31">
        <f t="shared" si="408"/>
        <v>2491</v>
      </c>
      <c r="AT389" s="31">
        <f t="shared" si="422"/>
        <v>7</v>
      </c>
      <c r="AU389" s="35">
        <f t="shared" si="403"/>
        <v>2498</v>
      </c>
      <c r="AV389" s="35">
        <v>1145</v>
      </c>
      <c r="AW389" s="36">
        <f t="shared" si="397"/>
        <v>0.45965475712565235</v>
      </c>
      <c r="AX389" s="35">
        <v>7</v>
      </c>
      <c r="AY389" s="36">
        <f t="shared" si="423"/>
        <v>1</v>
      </c>
      <c r="AZ389" s="35">
        <f t="shared" si="369"/>
        <v>1152</v>
      </c>
      <c r="BA389" s="36">
        <f t="shared" si="370"/>
        <v>0.46116893514811852</v>
      </c>
      <c r="BB389" s="230"/>
      <c r="BC389" s="223" t="str">
        <f t="shared" si="411"/>
        <v/>
      </c>
      <c r="BD389" s="222"/>
      <c r="BE389" s="223" t="str">
        <f t="shared" si="424"/>
        <v/>
      </c>
      <c r="BF389" s="222" t="str">
        <f t="shared" si="412"/>
        <v/>
      </c>
      <c r="BG389" s="218"/>
      <c r="BH389" s="35">
        <v>10</v>
      </c>
      <c r="BI389" s="223" t="str">
        <f t="shared" si="405"/>
        <v/>
      </c>
      <c r="BJ389" s="33">
        <v>2</v>
      </c>
      <c r="BK389" s="223" t="str">
        <f t="shared" si="409"/>
        <v/>
      </c>
      <c r="BL389" s="33">
        <f t="shared" si="404"/>
        <v>12</v>
      </c>
      <c r="BM389" s="223" t="str">
        <f t="shared" si="406"/>
        <v/>
      </c>
      <c r="BN389" s="35">
        <v>2</v>
      </c>
      <c r="BO389" s="36">
        <f t="shared" si="413"/>
        <v>1.736111111111111E-3</v>
      </c>
      <c r="BP389" s="35">
        <v>49</v>
      </c>
      <c r="BQ389" s="36">
        <f t="shared" si="419"/>
        <v>4.2534722222222224E-2</v>
      </c>
      <c r="BR389" s="35">
        <f t="shared" si="420"/>
        <v>51</v>
      </c>
      <c r="BS389" s="36">
        <f t="shared" si="421"/>
        <v>4.4270833333333336E-2</v>
      </c>
      <c r="BT389" s="33">
        <v>1</v>
      </c>
      <c r="BU389" s="36">
        <f>BT389/W389</f>
        <v>0.33333333333333331</v>
      </c>
      <c r="BV389" s="33">
        <v>0</v>
      </c>
      <c r="BW389" s="223"/>
      <c r="BX389" s="244" t="str">
        <f t="shared" si="428"/>
        <v/>
      </c>
    </row>
    <row r="390" spans="1:76" ht="13.5" thickBot="1" x14ac:dyDescent="0.25">
      <c r="A390" s="10" t="s">
        <v>99</v>
      </c>
      <c r="B390" s="10" t="s">
        <v>105</v>
      </c>
      <c r="C390" s="10" t="s">
        <v>104</v>
      </c>
      <c r="D390" s="77" t="s">
        <v>515</v>
      </c>
      <c r="E390" s="10" t="s">
        <v>504</v>
      </c>
      <c r="F390" s="10" t="s">
        <v>519</v>
      </c>
      <c r="G390" s="12" t="s">
        <v>925</v>
      </c>
      <c r="H390" s="12" t="s">
        <v>1109</v>
      </c>
      <c r="I390" s="10" t="s">
        <v>934</v>
      </c>
      <c r="J390" s="10"/>
      <c r="K390" s="614" t="s">
        <v>436</v>
      </c>
      <c r="L390" s="614" t="s">
        <v>438</v>
      </c>
      <c r="M390" s="289" t="s">
        <v>851</v>
      </c>
      <c r="N390" s="614" t="s">
        <v>439</v>
      </c>
      <c r="O390" s="614" t="s">
        <v>438</v>
      </c>
      <c r="P390" s="614" t="s">
        <v>438</v>
      </c>
      <c r="Q390" s="612">
        <v>17453</v>
      </c>
      <c r="R390" s="612">
        <v>193</v>
      </c>
      <c r="S390" s="612">
        <v>46</v>
      </c>
      <c r="T390" s="30" t="s">
        <v>510</v>
      </c>
      <c r="U390" s="32">
        <v>1</v>
      </c>
      <c r="V390" s="33">
        <v>1</v>
      </c>
      <c r="W390" s="33">
        <v>1</v>
      </c>
      <c r="X390" s="34">
        <f t="shared" si="425"/>
        <v>1</v>
      </c>
      <c r="Y390" s="35">
        <f t="shared" si="415"/>
        <v>1724</v>
      </c>
      <c r="Z390" s="230" t="str">
        <f t="shared" si="426"/>
        <v/>
      </c>
      <c r="AA390" s="33">
        <v>0</v>
      </c>
      <c r="AB390" s="222"/>
      <c r="AC390" s="223"/>
      <c r="AD390" s="223"/>
      <c r="AE390" s="223"/>
      <c r="AF390" s="223"/>
      <c r="AG390" s="223"/>
      <c r="AH390" s="223"/>
      <c r="AI390" s="223"/>
      <c r="AJ390" s="223"/>
      <c r="AK390" s="223"/>
      <c r="AL390" s="223"/>
      <c r="AM390" s="31">
        <v>1722</v>
      </c>
      <c r="AN390" s="35">
        <v>2</v>
      </c>
      <c r="AO390" s="53">
        <f t="shared" si="427"/>
        <v>1.1600928074245939E-3</v>
      </c>
      <c r="AP390" s="51">
        <f t="shared" si="407"/>
        <v>1724</v>
      </c>
      <c r="AQ390" s="166">
        <v>2631</v>
      </c>
      <c r="AR390" s="52">
        <f t="shared" si="410"/>
        <v>0.65526415811478522</v>
      </c>
      <c r="AS390" s="210" t="str">
        <f t="shared" si="408"/>
        <v/>
      </c>
      <c r="AT390" s="210" t="str">
        <f t="shared" si="422"/>
        <v/>
      </c>
      <c r="AU390" s="230" t="str">
        <f t="shared" si="403"/>
        <v/>
      </c>
      <c r="AV390" s="230"/>
      <c r="AW390" s="223" t="str">
        <f t="shared" si="397"/>
        <v/>
      </c>
      <c r="AX390" s="230"/>
      <c r="AY390" s="223" t="str">
        <f t="shared" si="423"/>
        <v/>
      </c>
      <c r="AZ390" s="230" t="str">
        <f t="shared" si="369"/>
        <v/>
      </c>
      <c r="BA390" s="223" t="str">
        <f t="shared" si="370"/>
        <v/>
      </c>
      <c r="BB390" s="230"/>
      <c r="BC390" s="223" t="str">
        <f t="shared" si="411"/>
        <v/>
      </c>
      <c r="BD390" s="222"/>
      <c r="BE390" s="223" t="str">
        <f t="shared" si="424"/>
        <v/>
      </c>
      <c r="BF390" s="222" t="str">
        <f t="shared" si="412"/>
        <v/>
      </c>
      <c r="BG390" s="223" t="str">
        <f>IF(AZ390="","",BF390/AZ390)</f>
        <v/>
      </c>
      <c r="BH390" s="230"/>
      <c r="BI390" s="223" t="str">
        <f t="shared" si="405"/>
        <v/>
      </c>
      <c r="BJ390" s="222"/>
      <c r="BK390" s="223" t="str">
        <f t="shared" si="409"/>
        <v/>
      </c>
      <c r="BL390" s="222" t="str">
        <f t="shared" si="404"/>
        <v/>
      </c>
      <c r="BM390" s="223" t="str">
        <f t="shared" si="406"/>
        <v/>
      </c>
      <c r="BN390" s="230"/>
      <c r="BO390" s="223" t="str">
        <f t="shared" si="413"/>
        <v/>
      </c>
      <c r="BP390" s="230"/>
      <c r="BQ390" s="223" t="str">
        <f t="shared" si="419"/>
        <v/>
      </c>
      <c r="BR390" s="230" t="str">
        <f t="shared" si="420"/>
        <v/>
      </c>
      <c r="BS390" s="223" t="str">
        <f t="shared" si="421"/>
        <v/>
      </c>
      <c r="BT390" s="33">
        <v>0</v>
      </c>
      <c r="BU390" s="223"/>
      <c r="BV390" s="222"/>
      <c r="BW390" s="223"/>
      <c r="BX390" s="244" t="str">
        <f t="shared" si="428"/>
        <v/>
      </c>
    </row>
    <row r="391" spans="1:76" s="469" customFormat="1" ht="13.5" thickBot="1" x14ac:dyDescent="0.25">
      <c r="A391" s="9" t="s">
        <v>99</v>
      </c>
      <c r="B391" s="9" t="s">
        <v>105</v>
      </c>
      <c r="C391" s="9" t="s">
        <v>502</v>
      </c>
      <c r="D391" s="9" t="s">
        <v>509</v>
      </c>
      <c r="E391" s="9" t="s">
        <v>504</v>
      </c>
      <c r="F391" s="9" t="s">
        <v>519</v>
      </c>
      <c r="G391" s="83" t="s">
        <v>925</v>
      </c>
      <c r="H391" s="83" t="s">
        <v>1109</v>
      </c>
      <c r="I391" s="9" t="s">
        <v>934</v>
      </c>
      <c r="J391" s="9"/>
      <c r="K391" s="617"/>
      <c r="L391" s="617"/>
      <c r="M391" s="616"/>
      <c r="N391" s="615"/>
      <c r="O391" s="615"/>
      <c r="P391" s="615"/>
      <c r="Q391" s="772"/>
      <c r="R391" s="772"/>
      <c r="S391" s="772"/>
      <c r="T391" s="337" t="s">
        <v>386</v>
      </c>
      <c r="U391" s="48">
        <v>1</v>
      </c>
      <c r="V391" s="345"/>
      <c r="W391" s="49">
        <v>3</v>
      </c>
      <c r="X391" s="50">
        <f t="shared" si="425"/>
        <v>3</v>
      </c>
      <c r="Y391" s="51">
        <f t="shared" si="415"/>
        <v>17477</v>
      </c>
      <c r="Z391" s="51">
        <f t="shared" si="426"/>
        <v>7984</v>
      </c>
      <c r="AA391" s="49">
        <v>0</v>
      </c>
      <c r="AB391" s="224"/>
      <c r="AC391" s="224"/>
      <c r="AD391" s="52" t="s">
        <v>434</v>
      </c>
      <c r="AE391" s="49">
        <v>1</v>
      </c>
      <c r="AF391" s="52">
        <f>AE391/U391</f>
        <v>1</v>
      </c>
      <c r="AG391" s="49">
        <v>1</v>
      </c>
      <c r="AH391" s="225"/>
      <c r="AI391" s="225"/>
      <c r="AJ391" s="225"/>
      <c r="AK391" s="225"/>
      <c r="AL391" s="225"/>
      <c r="AM391" s="47">
        <v>17453</v>
      </c>
      <c r="AN391" s="51">
        <v>24</v>
      </c>
      <c r="AO391" s="53">
        <f t="shared" si="427"/>
        <v>1.3732333924586599E-3</v>
      </c>
      <c r="AP391" s="51">
        <f t="shared" si="407"/>
        <v>17477</v>
      </c>
      <c r="AQ391" s="866">
        <v>26577</v>
      </c>
      <c r="AR391" s="52">
        <f t="shared" si="410"/>
        <v>0.65759867554652518</v>
      </c>
      <c r="AS391" s="47">
        <f t="shared" si="408"/>
        <v>17453</v>
      </c>
      <c r="AT391" s="47">
        <f t="shared" si="422"/>
        <v>24</v>
      </c>
      <c r="AU391" s="51">
        <f t="shared" si="403"/>
        <v>17477</v>
      </c>
      <c r="AV391" s="51">
        <v>7960</v>
      </c>
      <c r="AW391" s="52">
        <f t="shared" si="397"/>
        <v>0.4560820489314158</v>
      </c>
      <c r="AX391" s="51">
        <v>24</v>
      </c>
      <c r="AY391" s="52">
        <f t="shared" si="423"/>
        <v>1</v>
      </c>
      <c r="AZ391" s="51">
        <f t="shared" si="369"/>
        <v>7984</v>
      </c>
      <c r="BA391" s="52">
        <f t="shared" si="370"/>
        <v>0.45682897522458088</v>
      </c>
      <c r="BB391" s="51">
        <v>83</v>
      </c>
      <c r="BC391" s="52">
        <f t="shared" si="411"/>
        <v>1.0427135678391959E-2</v>
      </c>
      <c r="BD391" s="49">
        <v>5</v>
      </c>
      <c r="BE391" s="52">
        <f t="shared" si="424"/>
        <v>0.20833333333333334</v>
      </c>
      <c r="BF391" s="49">
        <f t="shared" si="412"/>
        <v>88</v>
      </c>
      <c r="BG391" s="52">
        <f>IF(AZ391="","",BF391/AZ391)</f>
        <v>1.1022044088176353E-2</v>
      </c>
      <c r="BH391" s="51">
        <v>75</v>
      </c>
      <c r="BI391" s="52">
        <f t="shared" si="405"/>
        <v>0.90361445783132532</v>
      </c>
      <c r="BJ391" s="49">
        <v>5</v>
      </c>
      <c r="BK391" s="52">
        <f t="shared" si="409"/>
        <v>1</v>
      </c>
      <c r="BL391" s="49">
        <f t="shared" si="404"/>
        <v>80</v>
      </c>
      <c r="BM391" s="52">
        <f t="shared" si="406"/>
        <v>0.90909090909090906</v>
      </c>
      <c r="BN391" s="51">
        <v>12</v>
      </c>
      <c r="BO391" s="52">
        <f t="shared" si="413"/>
        <v>1.5030060120240481E-3</v>
      </c>
      <c r="BP391" s="51">
        <v>108</v>
      </c>
      <c r="BQ391" s="52">
        <f t="shared" si="419"/>
        <v>1.3527054108216433E-2</v>
      </c>
      <c r="BR391" s="51">
        <f t="shared" si="420"/>
        <v>120</v>
      </c>
      <c r="BS391" s="52">
        <f t="shared" si="421"/>
        <v>1.503006012024048E-2</v>
      </c>
      <c r="BT391" s="49">
        <v>0</v>
      </c>
      <c r="BU391" s="225"/>
      <c r="BV391" s="224"/>
      <c r="BW391" s="225"/>
      <c r="BX391" s="257" t="str">
        <f t="shared" si="428"/>
        <v/>
      </c>
    </row>
    <row r="392" spans="1:76" x14ac:dyDescent="0.2">
      <c r="A392" s="12" t="s">
        <v>109</v>
      </c>
      <c r="B392" s="12" t="s">
        <v>110</v>
      </c>
      <c r="C392" s="12" t="s">
        <v>502</v>
      </c>
      <c r="D392" s="12" t="s">
        <v>507</v>
      </c>
      <c r="E392" s="12" t="s">
        <v>504</v>
      </c>
      <c r="F392" s="12" t="s">
        <v>519</v>
      </c>
      <c r="G392" s="12" t="s">
        <v>321</v>
      </c>
      <c r="H392" s="12" t="s">
        <v>1112</v>
      </c>
      <c r="I392" s="12" t="s">
        <v>934</v>
      </c>
      <c r="J392" s="12"/>
      <c r="K392" s="296"/>
      <c r="L392" s="296"/>
      <c r="M392" s="297"/>
      <c r="N392" s="296"/>
      <c r="O392" s="296"/>
      <c r="P392" s="296"/>
      <c r="Q392" s="272"/>
      <c r="R392" s="272"/>
      <c r="S392" s="272"/>
      <c r="T392" s="75" t="s">
        <v>386</v>
      </c>
      <c r="U392" s="41">
        <v>4</v>
      </c>
      <c r="V392" s="150"/>
      <c r="W392" s="42">
        <v>5</v>
      </c>
      <c r="X392" s="43">
        <f t="shared" si="425"/>
        <v>1.25</v>
      </c>
      <c r="Y392" s="44">
        <f t="shared" si="415"/>
        <v>355.75</v>
      </c>
      <c r="Z392" s="44">
        <f t="shared" si="426"/>
        <v>125.75</v>
      </c>
      <c r="AA392" s="228"/>
      <c r="AB392" s="229"/>
      <c r="AC392" s="228"/>
      <c r="AD392" s="229"/>
      <c r="AE392" s="228"/>
      <c r="AF392" s="229"/>
      <c r="AG392" s="228"/>
      <c r="AH392" s="229"/>
      <c r="AI392" s="42">
        <v>3</v>
      </c>
      <c r="AJ392" s="45">
        <f>AI392/W392</f>
        <v>0.6</v>
      </c>
      <c r="AK392" s="42">
        <v>2</v>
      </c>
      <c r="AL392" s="45">
        <f>AK392/U392</f>
        <v>0.5</v>
      </c>
      <c r="AM392" s="40">
        <v>1419</v>
      </c>
      <c r="AN392" s="44">
        <v>4</v>
      </c>
      <c r="AO392" s="63">
        <f t="shared" si="427"/>
        <v>2.8109627547434997E-3</v>
      </c>
      <c r="AP392" s="44">
        <f t="shared" si="407"/>
        <v>1423</v>
      </c>
      <c r="AQ392" s="44">
        <f>AQ395</f>
        <v>13797</v>
      </c>
      <c r="AR392" s="45">
        <f t="shared" si="410"/>
        <v>0.10313836341233601</v>
      </c>
      <c r="AS392" s="40">
        <f t="shared" si="408"/>
        <v>1419</v>
      </c>
      <c r="AT392" s="40">
        <f t="shared" si="422"/>
        <v>4</v>
      </c>
      <c r="AU392" s="44">
        <f t="shared" si="403"/>
        <v>1423</v>
      </c>
      <c r="AV392" s="44">
        <v>500</v>
      </c>
      <c r="AW392" s="45">
        <f t="shared" si="397"/>
        <v>0.35236081747709652</v>
      </c>
      <c r="AX392" s="44">
        <v>3</v>
      </c>
      <c r="AY392" s="45">
        <f t="shared" si="423"/>
        <v>0.75</v>
      </c>
      <c r="AZ392" s="44">
        <f t="shared" ref="AZ392:AZ455" si="429">IF(AV392&gt;0,AV392+AX392,"")</f>
        <v>503</v>
      </c>
      <c r="BA392" s="45">
        <f t="shared" ref="BA392:BA455" si="430">IF(AZ392="","",AZ392/AU392)</f>
        <v>0.35347856640899505</v>
      </c>
      <c r="BB392" s="220"/>
      <c r="BC392" s="220"/>
      <c r="BD392" s="220"/>
      <c r="BE392" s="220"/>
      <c r="BF392" s="220"/>
      <c r="BG392" s="220"/>
      <c r="BH392" s="44">
        <v>0</v>
      </c>
      <c r="BI392" s="229" t="str">
        <f t="shared" si="405"/>
        <v/>
      </c>
      <c r="BJ392" s="220"/>
      <c r="BK392" s="220"/>
      <c r="BL392" s="42">
        <f t="shared" si="404"/>
        <v>0</v>
      </c>
      <c r="BM392" s="229" t="str">
        <f t="shared" si="406"/>
        <v/>
      </c>
      <c r="BN392" s="44">
        <v>0</v>
      </c>
      <c r="BO392" s="45">
        <f t="shared" si="413"/>
        <v>0</v>
      </c>
      <c r="BP392" s="44">
        <v>17</v>
      </c>
      <c r="BQ392" s="45">
        <f t="shared" si="419"/>
        <v>3.3797216699801194E-2</v>
      </c>
      <c r="BR392" s="44">
        <f t="shared" si="420"/>
        <v>17</v>
      </c>
      <c r="BS392" s="45">
        <f t="shared" si="421"/>
        <v>3.3797216699801194E-2</v>
      </c>
      <c r="BT392" s="42">
        <v>3</v>
      </c>
      <c r="BU392" s="45">
        <f>BT392/W392</f>
        <v>0.6</v>
      </c>
      <c r="BV392" s="42">
        <v>2</v>
      </c>
      <c r="BW392" s="45">
        <f>BV392/U392</f>
        <v>0.5</v>
      </c>
      <c r="BX392" s="259" t="str">
        <f t="shared" si="428"/>
        <v/>
      </c>
    </row>
    <row r="393" spans="1:76" x14ac:dyDescent="0.2">
      <c r="A393" s="10" t="s">
        <v>109</v>
      </c>
      <c r="B393" s="10" t="s">
        <v>111</v>
      </c>
      <c r="C393" s="10" t="s">
        <v>112</v>
      </c>
      <c r="D393" s="77" t="s">
        <v>515</v>
      </c>
      <c r="E393" s="10" t="s">
        <v>504</v>
      </c>
      <c r="F393" s="10" t="s">
        <v>519</v>
      </c>
      <c r="G393" s="12" t="s">
        <v>321</v>
      </c>
      <c r="H393" s="12" t="s">
        <v>1112</v>
      </c>
      <c r="I393" s="10" t="s">
        <v>934</v>
      </c>
      <c r="J393" s="10"/>
      <c r="K393" s="614"/>
      <c r="L393" s="614"/>
      <c r="M393" s="758"/>
      <c r="N393" s="614"/>
      <c r="O393" s="614"/>
      <c r="P393" s="614"/>
      <c r="Q393" s="612"/>
      <c r="R393" s="612"/>
      <c r="S393" s="612"/>
      <c r="T393" s="65" t="s">
        <v>510</v>
      </c>
      <c r="U393" s="32">
        <v>3</v>
      </c>
      <c r="V393" s="33">
        <v>3</v>
      </c>
      <c r="W393" s="33">
        <v>3</v>
      </c>
      <c r="X393" s="34">
        <f t="shared" si="425"/>
        <v>1</v>
      </c>
      <c r="Y393" s="35">
        <f t="shared" si="415"/>
        <v>1377.6666666666667</v>
      </c>
      <c r="Z393" s="230" t="str">
        <f t="shared" si="426"/>
        <v/>
      </c>
      <c r="AA393" s="33">
        <v>3</v>
      </c>
      <c r="AB393" s="36">
        <f>AA393/W393</f>
        <v>1</v>
      </c>
      <c r="AC393" s="222"/>
      <c r="AD393" s="223"/>
      <c r="AE393" s="33">
        <v>3</v>
      </c>
      <c r="AF393" s="36">
        <f>AE393/U393</f>
        <v>1</v>
      </c>
      <c r="AG393" s="33">
        <f>AE393</f>
        <v>3</v>
      </c>
      <c r="AH393" s="223"/>
      <c r="AI393" s="223"/>
      <c r="AJ393" s="223"/>
      <c r="AK393" s="223"/>
      <c r="AL393" s="223"/>
      <c r="AM393" s="31">
        <v>4129</v>
      </c>
      <c r="AN393" s="35">
        <v>4</v>
      </c>
      <c r="AO393" s="37">
        <f t="shared" si="427"/>
        <v>9.6781998548270019E-4</v>
      </c>
      <c r="AP393" s="35">
        <f t="shared" si="407"/>
        <v>4133</v>
      </c>
      <c r="AQ393" s="166">
        <v>6168</v>
      </c>
      <c r="AR393" s="36">
        <f t="shared" si="410"/>
        <v>0.67007133592736701</v>
      </c>
      <c r="AS393" s="210" t="str">
        <f t="shared" si="408"/>
        <v/>
      </c>
      <c r="AT393" s="210" t="str">
        <f t="shared" si="422"/>
        <v/>
      </c>
      <c r="AU393" s="230" t="str">
        <f t="shared" si="403"/>
        <v/>
      </c>
      <c r="AV393" s="230"/>
      <c r="AW393" s="223" t="str">
        <f t="shared" si="397"/>
        <v/>
      </c>
      <c r="AX393" s="230"/>
      <c r="AY393" s="223" t="str">
        <f t="shared" si="423"/>
        <v/>
      </c>
      <c r="AZ393" s="230" t="str">
        <f t="shared" si="429"/>
        <v/>
      </c>
      <c r="BA393" s="223" t="str">
        <f t="shared" si="430"/>
        <v/>
      </c>
      <c r="BB393" s="230"/>
      <c r="BC393" s="223" t="str">
        <f t="shared" ref="BC393:BC407" si="431">IF(BB393="","",BB393/AV393)</f>
        <v/>
      </c>
      <c r="BD393" s="222"/>
      <c r="BE393" s="223" t="str">
        <f>IF(BD393="","",BD393/AX393)</f>
        <v/>
      </c>
      <c r="BF393" s="222" t="str">
        <f t="shared" ref="BF393:BF407" si="432">IF(BB393="","",BB393+BD393)</f>
        <v/>
      </c>
      <c r="BG393" s="223" t="str">
        <f t="shared" ref="BG393:BG407" si="433">IF(AZ393="","",BF393/AZ393)</f>
        <v/>
      </c>
      <c r="BH393" s="230"/>
      <c r="BI393" s="223" t="str">
        <f t="shared" si="405"/>
        <v/>
      </c>
      <c r="BJ393" s="218"/>
      <c r="BK393" s="218"/>
      <c r="BL393" s="222" t="str">
        <f t="shared" si="404"/>
        <v/>
      </c>
      <c r="BM393" s="223" t="str">
        <f t="shared" si="406"/>
        <v/>
      </c>
      <c r="BN393" s="230"/>
      <c r="BO393" s="223" t="str">
        <f t="shared" si="413"/>
        <v/>
      </c>
      <c r="BP393" s="230"/>
      <c r="BQ393" s="223" t="str">
        <f t="shared" si="419"/>
        <v/>
      </c>
      <c r="BR393" s="230" t="str">
        <f t="shared" si="420"/>
        <v/>
      </c>
      <c r="BS393" s="223" t="str">
        <f t="shared" si="421"/>
        <v/>
      </c>
      <c r="BT393" s="33">
        <v>2</v>
      </c>
      <c r="BU393" s="36">
        <f>BT393/W393</f>
        <v>0.66666666666666663</v>
      </c>
      <c r="BV393" s="33">
        <v>2</v>
      </c>
      <c r="BW393" s="36">
        <f>BV393/U393</f>
        <v>0.66666666666666663</v>
      </c>
      <c r="BX393" s="244" t="str">
        <f t="shared" si="428"/>
        <v/>
      </c>
    </row>
    <row r="394" spans="1:76" x14ac:dyDescent="0.2">
      <c r="A394" s="10" t="s">
        <v>109</v>
      </c>
      <c r="B394" s="10" t="s">
        <v>111</v>
      </c>
      <c r="C394" s="10" t="s">
        <v>113</v>
      </c>
      <c r="D394" s="77" t="s">
        <v>515</v>
      </c>
      <c r="E394" s="10" t="s">
        <v>504</v>
      </c>
      <c r="F394" s="10" t="s">
        <v>519</v>
      </c>
      <c r="G394" s="12" t="s">
        <v>321</v>
      </c>
      <c r="H394" s="12" t="s">
        <v>1112</v>
      </c>
      <c r="I394" s="10" t="s">
        <v>934</v>
      </c>
      <c r="J394" s="10"/>
      <c r="K394" s="614"/>
      <c r="L394" s="614"/>
      <c r="M394" s="289"/>
      <c r="N394" s="614"/>
      <c r="O394" s="614"/>
      <c r="P394" s="614"/>
      <c r="Q394" s="612"/>
      <c r="R394" s="612"/>
      <c r="S394" s="612"/>
      <c r="T394" s="65" t="s">
        <v>510</v>
      </c>
      <c r="U394" s="32">
        <v>1</v>
      </c>
      <c r="V394" s="33">
        <v>1</v>
      </c>
      <c r="W394" s="33">
        <v>1</v>
      </c>
      <c r="X394" s="34">
        <f t="shared" si="425"/>
        <v>1</v>
      </c>
      <c r="Y394" s="35">
        <f t="shared" si="415"/>
        <v>1423</v>
      </c>
      <c r="Z394" s="230" t="str">
        <f t="shared" si="426"/>
        <v/>
      </c>
      <c r="AA394" s="33">
        <v>1</v>
      </c>
      <c r="AB394" s="36">
        <f>AA394/W394</f>
        <v>1</v>
      </c>
      <c r="AC394" s="222"/>
      <c r="AD394" s="223"/>
      <c r="AE394" s="33">
        <v>1</v>
      </c>
      <c r="AF394" s="36">
        <f>AE394/U394</f>
        <v>1</v>
      </c>
      <c r="AG394" s="33">
        <f>AE394</f>
        <v>1</v>
      </c>
      <c r="AH394" s="223"/>
      <c r="AI394" s="223"/>
      <c r="AJ394" s="223"/>
      <c r="AK394" s="223"/>
      <c r="AL394" s="223"/>
      <c r="AM394" s="31">
        <v>1419</v>
      </c>
      <c r="AN394" s="35">
        <v>4</v>
      </c>
      <c r="AO394" s="37">
        <f t="shared" si="427"/>
        <v>2.8109627547434997E-3</v>
      </c>
      <c r="AP394" s="35">
        <f t="shared" si="407"/>
        <v>1423</v>
      </c>
      <c r="AQ394" s="166">
        <v>2106</v>
      </c>
      <c r="AR394" s="36">
        <f t="shared" si="410"/>
        <v>0.67568850902184241</v>
      </c>
      <c r="AS394" s="210" t="str">
        <f t="shared" si="408"/>
        <v/>
      </c>
      <c r="AT394" s="210" t="str">
        <f t="shared" si="422"/>
        <v/>
      </c>
      <c r="AU394" s="230" t="str">
        <f t="shared" si="403"/>
        <v/>
      </c>
      <c r="AV394" s="230"/>
      <c r="AW394" s="223" t="str">
        <f t="shared" si="397"/>
        <v/>
      </c>
      <c r="AX394" s="230"/>
      <c r="AY394" s="223" t="str">
        <f t="shared" si="423"/>
        <v/>
      </c>
      <c r="AZ394" s="230" t="str">
        <f t="shared" si="429"/>
        <v/>
      </c>
      <c r="BA394" s="223" t="str">
        <f t="shared" si="430"/>
        <v/>
      </c>
      <c r="BB394" s="230"/>
      <c r="BC394" s="223" t="str">
        <f t="shared" si="431"/>
        <v/>
      </c>
      <c r="BD394" s="222"/>
      <c r="BE394" s="223" t="str">
        <f>IF(BD394="","",BD394/AX394)</f>
        <v/>
      </c>
      <c r="BF394" s="222" t="str">
        <f t="shared" si="432"/>
        <v/>
      </c>
      <c r="BG394" s="223" t="str">
        <f t="shared" si="433"/>
        <v/>
      </c>
      <c r="BH394" s="230"/>
      <c r="BI394" s="223" t="str">
        <f t="shared" si="405"/>
        <v/>
      </c>
      <c r="BJ394" s="218"/>
      <c r="BK394" s="218"/>
      <c r="BL394" s="222" t="str">
        <f t="shared" si="404"/>
        <v/>
      </c>
      <c r="BM394" s="223" t="str">
        <f t="shared" si="406"/>
        <v/>
      </c>
      <c r="BN394" s="230"/>
      <c r="BO394" s="223" t="str">
        <f t="shared" si="413"/>
        <v/>
      </c>
      <c r="BP394" s="230"/>
      <c r="BQ394" s="223" t="str">
        <f t="shared" si="419"/>
        <v/>
      </c>
      <c r="BR394" s="230" t="str">
        <f t="shared" si="420"/>
        <v/>
      </c>
      <c r="BS394" s="223" t="str">
        <f t="shared" si="421"/>
        <v/>
      </c>
      <c r="BT394" s="33">
        <v>0</v>
      </c>
      <c r="BU394" s="223"/>
      <c r="BV394" s="222"/>
      <c r="BW394" s="223"/>
      <c r="BX394" s="244" t="str">
        <f t="shared" si="428"/>
        <v/>
      </c>
    </row>
    <row r="395" spans="1:76" x14ac:dyDescent="0.2">
      <c r="A395" s="10" t="s">
        <v>109</v>
      </c>
      <c r="B395" s="10" t="s">
        <v>111</v>
      </c>
      <c r="C395" s="10" t="s">
        <v>114</v>
      </c>
      <c r="D395" s="77" t="s">
        <v>515</v>
      </c>
      <c r="E395" s="10" t="s">
        <v>504</v>
      </c>
      <c r="F395" s="10" t="s">
        <v>519</v>
      </c>
      <c r="G395" s="12" t="s">
        <v>321</v>
      </c>
      <c r="H395" s="12" t="s">
        <v>1112</v>
      </c>
      <c r="I395" s="10" t="s">
        <v>934</v>
      </c>
      <c r="J395" s="10"/>
      <c r="K395" s="614" t="s">
        <v>436</v>
      </c>
      <c r="L395" s="614" t="s">
        <v>438</v>
      </c>
      <c r="M395" s="289" t="s">
        <v>807</v>
      </c>
      <c r="N395" s="614" t="s">
        <v>437</v>
      </c>
      <c r="O395" s="614" t="s">
        <v>438</v>
      </c>
      <c r="P395" s="614" t="s">
        <v>438</v>
      </c>
      <c r="Q395" s="612">
        <v>14774</v>
      </c>
      <c r="R395" s="612">
        <v>142</v>
      </c>
      <c r="S395" s="612">
        <v>13</v>
      </c>
      <c r="T395" s="11" t="s">
        <v>386</v>
      </c>
      <c r="U395" s="32">
        <v>6</v>
      </c>
      <c r="V395" s="76"/>
      <c r="W395" s="33">
        <v>16</v>
      </c>
      <c r="X395" s="34">
        <f t="shared" si="425"/>
        <v>2.6666666666666665</v>
      </c>
      <c r="Y395" s="35">
        <f t="shared" si="415"/>
        <v>1539</v>
      </c>
      <c r="Z395" s="35">
        <f t="shared" si="426"/>
        <v>639.16666666666663</v>
      </c>
      <c r="AA395" s="33">
        <v>3</v>
      </c>
      <c r="AB395" s="36">
        <f>AA395/W395</f>
        <v>0.1875</v>
      </c>
      <c r="AC395" s="222"/>
      <c r="AD395" s="223"/>
      <c r="AE395" s="33">
        <v>1</v>
      </c>
      <c r="AF395" s="36">
        <f>AE395/U395</f>
        <v>0.16666666666666666</v>
      </c>
      <c r="AG395" s="33">
        <f>AE395</f>
        <v>1</v>
      </c>
      <c r="AH395" s="223"/>
      <c r="AI395" s="223"/>
      <c r="AJ395" s="223"/>
      <c r="AK395" s="223"/>
      <c r="AL395" s="223"/>
      <c r="AM395" s="31">
        <v>9226</v>
      </c>
      <c r="AN395" s="35">
        <v>8</v>
      </c>
      <c r="AO395" s="37">
        <f t="shared" si="427"/>
        <v>8.6636343946285466E-4</v>
      </c>
      <c r="AP395" s="35">
        <f t="shared" si="407"/>
        <v>9234</v>
      </c>
      <c r="AQ395" s="166">
        <v>13797</v>
      </c>
      <c r="AR395" s="36">
        <f t="shared" si="410"/>
        <v>0.66927592954990212</v>
      </c>
      <c r="AS395" s="31">
        <f t="shared" si="408"/>
        <v>9226</v>
      </c>
      <c r="AT395" s="31">
        <f t="shared" si="422"/>
        <v>8</v>
      </c>
      <c r="AU395" s="35">
        <f t="shared" si="403"/>
        <v>9234</v>
      </c>
      <c r="AV395" s="35">
        <v>3830</v>
      </c>
      <c r="AW395" s="36">
        <f t="shared" si="397"/>
        <v>0.41513115109473225</v>
      </c>
      <c r="AX395" s="35">
        <v>5</v>
      </c>
      <c r="AY395" s="36">
        <f t="shared" si="423"/>
        <v>0.625</v>
      </c>
      <c r="AZ395" s="35">
        <f t="shared" si="429"/>
        <v>3835</v>
      </c>
      <c r="BA395" s="36">
        <f t="shared" si="430"/>
        <v>0.41531297379250598</v>
      </c>
      <c r="BB395" s="35">
        <v>58</v>
      </c>
      <c r="BC395" s="36">
        <f t="shared" si="431"/>
        <v>1.5143603133159269E-2</v>
      </c>
      <c r="BD395" s="218"/>
      <c r="BE395" s="218"/>
      <c r="BF395" s="33">
        <f t="shared" si="432"/>
        <v>58</v>
      </c>
      <c r="BG395" s="36">
        <f t="shared" si="433"/>
        <v>1.5123859191655802E-2</v>
      </c>
      <c r="BH395" s="35">
        <v>49</v>
      </c>
      <c r="BI395" s="36">
        <f t="shared" si="405"/>
        <v>0.84482758620689657</v>
      </c>
      <c r="BJ395" s="218"/>
      <c r="BK395" s="218"/>
      <c r="BL395" s="33">
        <f t="shared" si="404"/>
        <v>49</v>
      </c>
      <c r="BM395" s="36">
        <f t="shared" si="406"/>
        <v>0.84482758620689657</v>
      </c>
      <c r="BN395" s="35">
        <v>27</v>
      </c>
      <c r="BO395" s="36">
        <f t="shared" si="413"/>
        <v>7.0404172099087356E-3</v>
      </c>
      <c r="BP395" s="35">
        <v>23</v>
      </c>
      <c r="BQ395" s="36">
        <f t="shared" si="419"/>
        <v>5.9973924380704044E-3</v>
      </c>
      <c r="BR395" s="35">
        <f t="shared" si="420"/>
        <v>50</v>
      </c>
      <c r="BS395" s="36">
        <f t="shared" si="421"/>
        <v>1.303780964797914E-2</v>
      </c>
      <c r="BT395" s="33">
        <v>6</v>
      </c>
      <c r="BU395" s="36">
        <f t="shared" ref="BU395:BU415" si="434">BT395/W395</f>
        <v>0.375</v>
      </c>
      <c r="BV395" s="33">
        <v>1</v>
      </c>
      <c r="BW395" s="36">
        <f>BV395/U395</f>
        <v>0.16666666666666666</v>
      </c>
      <c r="BX395" s="244" t="str">
        <f t="shared" si="428"/>
        <v/>
      </c>
    </row>
    <row r="396" spans="1:76" s="469" customFormat="1" ht="13.5" thickBot="1" x14ac:dyDescent="0.25">
      <c r="A396" s="9" t="s">
        <v>109</v>
      </c>
      <c r="B396" s="9" t="s">
        <v>111</v>
      </c>
      <c r="C396" s="9" t="s">
        <v>502</v>
      </c>
      <c r="D396" s="9" t="s">
        <v>509</v>
      </c>
      <c r="E396" s="9" t="s">
        <v>504</v>
      </c>
      <c r="F396" s="9" t="s">
        <v>519</v>
      </c>
      <c r="G396" s="83" t="s">
        <v>321</v>
      </c>
      <c r="H396" s="83" t="s">
        <v>1112</v>
      </c>
      <c r="I396" s="9" t="s">
        <v>934</v>
      </c>
      <c r="J396" s="9"/>
      <c r="K396" s="615"/>
      <c r="L396" s="615"/>
      <c r="M396" s="810"/>
      <c r="N396" s="615"/>
      <c r="O396" s="615"/>
      <c r="P396" s="615"/>
      <c r="Q396" s="772"/>
      <c r="R396" s="772"/>
      <c r="S396" s="772"/>
      <c r="T396" s="337" t="s">
        <v>386</v>
      </c>
      <c r="U396" s="48">
        <v>1</v>
      </c>
      <c r="V396" s="345"/>
      <c r="W396" s="49">
        <v>4</v>
      </c>
      <c r="X396" s="50">
        <f t="shared" si="425"/>
        <v>4</v>
      </c>
      <c r="Y396" s="51">
        <f t="shared" si="415"/>
        <v>14790</v>
      </c>
      <c r="Z396" s="51">
        <f t="shared" si="426"/>
        <v>5909</v>
      </c>
      <c r="AA396" s="49">
        <v>0</v>
      </c>
      <c r="AB396" s="224"/>
      <c r="AC396" s="224"/>
      <c r="AD396" s="52" t="s">
        <v>434</v>
      </c>
      <c r="AE396" s="49">
        <v>1</v>
      </c>
      <c r="AF396" s="52">
        <f>AE396/U396</f>
        <v>1</v>
      </c>
      <c r="AG396" s="49">
        <v>1</v>
      </c>
      <c r="AH396" s="225"/>
      <c r="AI396" s="225"/>
      <c r="AJ396" s="225"/>
      <c r="AK396" s="225"/>
      <c r="AL396" s="225"/>
      <c r="AM396" s="47">
        <v>14774</v>
      </c>
      <c r="AN396" s="51">
        <v>16</v>
      </c>
      <c r="AO396" s="53">
        <f t="shared" si="427"/>
        <v>1.0818120351588911E-3</v>
      </c>
      <c r="AP396" s="51">
        <f t="shared" si="407"/>
        <v>14790</v>
      </c>
      <c r="AQ396" s="51">
        <v>22071</v>
      </c>
      <c r="AR396" s="52">
        <f t="shared" si="410"/>
        <v>0.67011009922522768</v>
      </c>
      <c r="AS396" s="47">
        <f t="shared" si="408"/>
        <v>14774</v>
      </c>
      <c r="AT396" s="47">
        <f t="shared" si="422"/>
        <v>16</v>
      </c>
      <c r="AU396" s="51">
        <f t="shared" si="403"/>
        <v>14790</v>
      </c>
      <c r="AV396" s="51">
        <v>5897</v>
      </c>
      <c r="AW396" s="52">
        <f t="shared" si="397"/>
        <v>0.39914715039935023</v>
      </c>
      <c r="AX396" s="51">
        <v>12</v>
      </c>
      <c r="AY396" s="52">
        <f t="shared" si="423"/>
        <v>0.75</v>
      </c>
      <c r="AZ396" s="51">
        <f t="shared" si="429"/>
        <v>5909</v>
      </c>
      <c r="BA396" s="52">
        <f t="shared" si="430"/>
        <v>0.39952670723461797</v>
      </c>
      <c r="BB396" s="51">
        <v>58</v>
      </c>
      <c r="BC396" s="52">
        <f t="shared" si="431"/>
        <v>9.8355095811429542E-3</v>
      </c>
      <c r="BD396" s="340"/>
      <c r="BE396" s="340"/>
      <c r="BF396" s="49">
        <f t="shared" si="432"/>
        <v>58</v>
      </c>
      <c r="BG396" s="52">
        <f t="shared" si="433"/>
        <v>9.8155356236249783E-3</v>
      </c>
      <c r="BH396" s="51">
        <v>53</v>
      </c>
      <c r="BI396" s="52">
        <f t="shared" si="405"/>
        <v>0.91379310344827591</v>
      </c>
      <c r="BJ396" s="340"/>
      <c r="BK396" s="340"/>
      <c r="BL396" s="49">
        <f t="shared" si="404"/>
        <v>53</v>
      </c>
      <c r="BM396" s="52">
        <f t="shared" si="406"/>
        <v>0.91379310344827591</v>
      </c>
      <c r="BN396" s="51">
        <v>18</v>
      </c>
      <c r="BO396" s="52">
        <f t="shared" si="413"/>
        <v>3.0462007107801658E-3</v>
      </c>
      <c r="BP396" s="51">
        <v>146</v>
      </c>
      <c r="BQ396" s="52">
        <f t="shared" si="419"/>
        <v>2.4708072431883568E-2</v>
      </c>
      <c r="BR396" s="51">
        <f t="shared" si="420"/>
        <v>164</v>
      </c>
      <c r="BS396" s="52">
        <f t="shared" si="421"/>
        <v>2.7754273142663734E-2</v>
      </c>
      <c r="BT396" s="49">
        <v>2</v>
      </c>
      <c r="BU396" s="52">
        <f t="shared" si="434"/>
        <v>0.5</v>
      </c>
      <c r="BV396" s="49">
        <v>0</v>
      </c>
      <c r="BW396" s="225"/>
      <c r="BX396" s="257" t="str">
        <f t="shared" si="428"/>
        <v/>
      </c>
    </row>
    <row r="397" spans="1:76" x14ac:dyDescent="0.2">
      <c r="A397" s="12" t="s">
        <v>115</v>
      </c>
      <c r="B397" s="12" t="s">
        <v>117</v>
      </c>
      <c r="C397" s="12" t="s">
        <v>502</v>
      </c>
      <c r="D397" s="12" t="s">
        <v>507</v>
      </c>
      <c r="E397" s="12" t="s">
        <v>504</v>
      </c>
      <c r="F397" s="12" t="s">
        <v>519</v>
      </c>
      <c r="G397" s="12" t="s">
        <v>320</v>
      </c>
      <c r="H397" s="12" t="s">
        <v>1112</v>
      </c>
      <c r="I397" s="12" t="s">
        <v>934</v>
      </c>
      <c r="J397" s="12"/>
      <c r="K397" s="296"/>
      <c r="L397" s="296"/>
      <c r="M397" s="297"/>
      <c r="N397" s="296"/>
      <c r="O397" s="296"/>
      <c r="P397" s="296"/>
      <c r="Q397" s="272"/>
      <c r="R397" s="272"/>
      <c r="S397" s="272"/>
      <c r="T397" s="75" t="s">
        <v>386</v>
      </c>
      <c r="U397" s="41">
        <v>4</v>
      </c>
      <c r="V397" s="150"/>
      <c r="W397" s="42">
        <v>7</v>
      </c>
      <c r="X397" s="43">
        <f t="shared" si="425"/>
        <v>1.75</v>
      </c>
      <c r="Y397" s="44">
        <f t="shared" si="415"/>
        <v>542</v>
      </c>
      <c r="Z397" s="44">
        <f t="shared" si="426"/>
        <v>248.5</v>
      </c>
      <c r="AA397" s="228"/>
      <c r="AB397" s="229"/>
      <c r="AC397" s="228"/>
      <c r="AD397" s="229"/>
      <c r="AE397" s="228"/>
      <c r="AF397" s="229"/>
      <c r="AG397" s="228"/>
      <c r="AH397" s="229"/>
      <c r="AI397" s="42">
        <v>3</v>
      </c>
      <c r="AJ397" s="45">
        <f>AI397/W397</f>
        <v>0.42857142857142855</v>
      </c>
      <c r="AK397" s="42">
        <v>2</v>
      </c>
      <c r="AL397" s="45">
        <f>AK397/U397</f>
        <v>0.5</v>
      </c>
      <c r="AM397" s="40">
        <v>2162</v>
      </c>
      <c r="AN397" s="44">
        <v>6</v>
      </c>
      <c r="AO397" s="63">
        <f t="shared" si="427"/>
        <v>2.7675276752767526E-3</v>
      </c>
      <c r="AP397" s="44">
        <f t="shared" si="407"/>
        <v>2168</v>
      </c>
      <c r="AQ397" s="44">
        <f>AQ402</f>
        <v>3315</v>
      </c>
      <c r="AR397" s="45">
        <f t="shared" si="410"/>
        <v>0.65399698340874812</v>
      </c>
      <c r="AS397" s="40">
        <f t="shared" si="408"/>
        <v>2162</v>
      </c>
      <c r="AT397" s="40">
        <f t="shared" si="422"/>
        <v>6</v>
      </c>
      <c r="AU397" s="44">
        <f t="shared" si="403"/>
        <v>2168</v>
      </c>
      <c r="AV397" s="44">
        <v>989</v>
      </c>
      <c r="AW397" s="45">
        <f t="shared" si="397"/>
        <v>0.45744680851063829</v>
      </c>
      <c r="AX397" s="44">
        <v>5</v>
      </c>
      <c r="AY397" s="45">
        <f t="shared" si="423"/>
        <v>0.83333333333333337</v>
      </c>
      <c r="AZ397" s="44">
        <f t="shared" si="429"/>
        <v>994</v>
      </c>
      <c r="BA397" s="45">
        <f t="shared" si="430"/>
        <v>0.45848708487084872</v>
      </c>
      <c r="BB397" s="44">
        <v>6</v>
      </c>
      <c r="BC397" s="45">
        <f t="shared" si="431"/>
        <v>6.0667340748230538E-3</v>
      </c>
      <c r="BD397" s="42">
        <v>1</v>
      </c>
      <c r="BE397" s="45">
        <f>IF(BD397="","",BD397/AX397)</f>
        <v>0.2</v>
      </c>
      <c r="BF397" s="42">
        <f t="shared" si="432"/>
        <v>7</v>
      </c>
      <c r="BG397" s="45">
        <f t="shared" si="433"/>
        <v>7.0422535211267607E-3</v>
      </c>
      <c r="BH397" s="44">
        <v>3</v>
      </c>
      <c r="BI397" s="45">
        <f t="shared" si="405"/>
        <v>0.5</v>
      </c>
      <c r="BJ397" s="220"/>
      <c r="BK397" s="220"/>
      <c r="BL397" s="42">
        <f t="shared" si="404"/>
        <v>3</v>
      </c>
      <c r="BM397" s="45">
        <f t="shared" si="406"/>
        <v>0.42857142857142855</v>
      </c>
      <c r="BN397" s="44">
        <v>2</v>
      </c>
      <c r="BO397" s="45">
        <f t="shared" si="413"/>
        <v>2.012072434607646E-3</v>
      </c>
      <c r="BP397" s="44">
        <v>30</v>
      </c>
      <c r="BQ397" s="45">
        <f t="shared" si="419"/>
        <v>3.0181086519114688E-2</v>
      </c>
      <c r="BR397" s="44">
        <f t="shared" si="420"/>
        <v>32</v>
      </c>
      <c r="BS397" s="45">
        <f t="shared" si="421"/>
        <v>3.2193158953722337E-2</v>
      </c>
      <c r="BT397" s="42">
        <v>3</v>
      </c>
      <c r="BU397" s="45">
        <f t="shared" si="434"/>
        <v>0.42857142857142855</v>
      </c>
      <c r="BV397" s="42">
        <v>2</v>
      </c>
      <c r="BW397" s="45">
        <f t="shared" ref="BW397:BW403" si="435">BV397/U397</f>
        <v>0.5</v>
      </c>
      <c r="BX397" s="259" t="str">
        <f t="shared" si="428"/>
        <v/>
      </c>
    </row>
    <row r="398" spans="1:76" x14ac:dyDescent="0.2">
      <c r="A398" s="10" t="s">
        <v>115</v>
      </c>
      <c r="B398" s="10" t="s">
        <v>118</v>
      </c>
      <c r="C398" s="10" t="s">
        <v>502</v>
      </c>
      <c r="D398" s="10" t="s">
        <v>507</v>
      </c>
      <c r="E398" s="10" t="s">
        <v>504</v>
      </c>
      <c r="F398" s="10" t="s">
        <v>519</v>
      </c>
      <c r="G398" s="12" t="s">
        <v>320</v>
      </c>
      <c r="H398" s="12" t="s">
        <v>1112</v>
      </c>
      <c r="I398" s="10" t="s">
        <v>934</v>
      </c>
      <c r="J398" s="10"/>
      <c r="K398" s="288"/>
      <c r="L398" s="288"/>
      <c r="M398" s="289"/>
      <c r="N398" s="288"/>
      <c r="O398" s="288"/>
      <c r="P398" s="288"/>
      <c r="Q398" s="268"/>
      <c r="R398" s="268"/>
      <c r="S398" s="268"/>
      <c r="T398" s="65" t="s">
        <v>386</v>
      </c>
      <c r="U398" s="32">
        <v>4</v>
      </c>
      <c r="V398" s="76"/>
      <c r="W398" s="33">
        <v>5</v>
      </c>
      <c r="X398" s="34">
        <f t="shared" si="425"/>
        <v>1.25</v>
      </c>
      <c r="Y398" s="35">
        <f t="shared" si="415"/>
        <v>642.75</v>
      </c>
      <c r="Z398" s="35">
        <f t="shared" si="426"/>
        <v>289.25</v>
      </c>
      <c r="AA398" s="222"/>
      <c r="AB398" s="223"/>
      <c r="AC398" s="222"/>
      <c r="AD398" s="223"/>
      <c r="AE398" s="222"/>
      <c r="AF398" s="223"/>
      <c r="AG398" s="222"/>
      <c r="AH398" s="223"/>
      <c r="AI398" s="33">
        <v>4</v>
      </c>
      <c r="AJ398" s="36">
        <f>AI398/W398</f>
        <v>0.8</v>
      </c>
      <c r="AK398" s="33">
        <v>3</v>
      </c>
      <c r="AL398" s="36">
        <f>AK398/U398</f>
        <v>0.75</v>
      </c>
      <c r="AM398" s="31">
        <v>2561</v>
      </c>
      <c r="AN398" s="35">
        <v>10</v>
      </c>
      <c r="AO398" s="37">
        <f t="shared" si="427"/>
        <v>3.8895371450797353E-3</v>
      </c>
      <c r="AP398" s="35">
        <f t="shared" si="407"/>
        <v>2571</v>
      </c>
      <c r="AQ398" s="35">
        <f>AQ403</f>
        <v>9528</v>
      </c>
      <c r="AR398" s="36">
        <f t="shared" si="410"/>
        <v>0.26983627204030225</v>
      </c>
      <c r="AS398" s="31">
        <f t="shared" si="408"/>
        <v>2561</v>
      </c>
      <c r="AT398" s="31">
        <f t="shared" si="422"/>
        <v>10</v>
      </c>
      <c r="AU398" s="35">
        <f t="shared" si="403"/>
        <v>2571</v>
      </c>
      <c r="AV398" s="35">
        <v>1148</v>
      </c>
      <c r="AW398" s="36">
        <f t="shared" si="397"/>
        <v>0.44826239750097618</v>
      </c>
      <c r="AX398" s="35">
        <v>9</v>
      </c>
      <c r="AY398" s="36">
        <f t="shared" si="423"/>
        <v>0.9</v>
      </c>
      <c r="AZ398" s="35">
        <f t="shared" si="429"/>
        <v>1157</v>
      </c>
      <c r="BA398" s="36">
        <f t="shared" si="430"/>
        <v>0.45001944768572538</v>
      </c>
      <c r="BB398" s="35">
        <v>4</v>
      </c>
      <c r="BC398" s="36">
        <f t="shared" si="431"/>
        <v>3.4843205574912892E-3</v>
      </c>
      <c r="BD398" s="218"/>
      <c r="BE398" s="218"/>
      <c r="BF398" s="33">
        <f t="shared" si="432"/>
        <v>4</v>
      </c>
      <c r="BG398" s="36">
        <f t="shared" si="433"/>
        <v>3.4572169403630079E-3</v>
      </c>
      <c r="BH398" s="35">
        <v>4</v>
      </c>
      <c r="BI398" s="36">
        <f t="shared" si="405"/>
        <v>1</v>
      </c>
      <c r="BJ398" s="218"/>
      <c r="BK398" s="218"/>
      <c r="BL398" s="33">
        <f t="shared" si="404"/>
        <v>4</v>
      </c>
      <c r="BM398" s="36">
        <f t="shared" si="406"/>
        <v>1</v>
      </c>
      <c r="BN398" s="218"/>
      <c r="BO398" s="33"/>
      <c r="BP398" s="35">
        <v>33</v>
      </c>
      <c r="BQ398" s="36">
        <f t="shared" si="419"/>
        <v>2.8522039757994815E-2</v>
      </c>
      <c r="BR398" s="35">
        <f t="shared" si="420"/>
        <v>33</v>
      </c>
      <c r="BS398" s="36">
        <f t="shared" si="421"/>
        <v>2.8522039757994815E-2</v>
      </c>
      <c r="BT398" s="33">
        <v>3</v>
      </c>
      <c r="BU398" s="36">
        <f t="shared" si="434"/>
        <v>0.6</v>
      </c>
      <c r="BV398" s="33">
        <v>3</v>
      </c>
      <c r="BW398" s="36">
        <f t="shared" si="435"/>
        <v>0.75</v>
      </c>
      <c r="BX398" s="244" t="str">
        <f t="shared" si="428"/>
        <v/>
      </c>
    </row>
    <row r="399" spans="1:76" x14ac:dyDescent="0.2">
      <c r="A399" s="10" t="s">
        <v>115</v>
      </c>
      <c r="B399" s="10" t="s">
        <v>119</v>
      </c>
      <c r="C399" s="10" t="s">
        <v>502</v>
      </c>
      <c r="D399" s="10" t="s">
        <v>507</v>
      </c>
      <c r="E399" s="10" t="s">
        <v>504</v>
      </c>
      <c r="F399" s="10" t="s">
        <v>519</v>
      </c>
      <c r="G399" s="12" t="s">
        <v>320</v>
      </c>
      <c r="H399" s="12" t="s">
        <v>1112</v>
      </c>
      <c r="I399" s="10" t="s">
        <v>934</v>
      </c>
      <c r="J399" s="10"/>
      <c r="K399" s="288"/>
      <c r="L399" s="288"/>
      <c r="M399" s="289"/>
      <c r="N399" s="288"/>
      <c r="O399" s="288"/>
      <c r="P399" s="288"/>
      <c r="Q399" s="268"/>
      <c r="R399" s="268"/>
      <c r="S399" s="268"/>
      <c r="T399" s="65" t="s">
        <v>386</v>
      </c>
      <c r="U399" s="32">
        <v>4</v>
      </c>
      <c r="V399" s="76"/>
      <c r="W399" s="33">
        <v>5</v>
      </c>
      <c r="X399" s="34">
        <f t="shared" si="425"/>
        <v>1.25</v>
      </c>
      <c r="Y399" s="35">
        <f t="shared" si="415"/>
        <v>619</v>
      </c>
      <c r="Z399" s="35">
        <f t="shared" si="426"/>
        <v>275</v>
      </c>
      <c r="AA399" s="222"/>
      <c r="AB399" s="223"/>
      <c r="AC399" s="222"/>
      <c r="AD399" s="223"/>
      <c r="AE399" s="222"/>
      <c r="AF399" s="223"/>
      <c r="AG399" s="222"/>
      <c r="AH399" s="223"/>
      <c r="AI399" s="33">
        <v>2</v>
      </c>
      <c r="AJ399" s="36">
        <f>AI399/W399</f>
        <v>0.4</v>
      </c>
      <c r="AK399" s="33">
        <v>2</v>
      </c>
      <c r="AL399" s="36">
        <f>AK399/U399</f>
        <v>0.5</v>
      </c>
      <c r="AM399" s="31">
        <v>2440</v>
      </c>
      <c r="AN399" s="35">
        <v>36</v>
      </c>
      <c r="AO399" s="37">
        <f t="shared" si="427"/>
        <v>1.4539579967689823E-2</v>
      </c>
      <c r="AP399" s="35">
        <f t="shared" si="407"/>
        <v>2476</v>
      </c>
      <c r="AQ399" s="35"/>
      <c r="AR399" s="36"/>
      <c r="AS399" s="31">
        <f t="shared" si="408"/>
        <v>2440</v>
      </c>
      <c r="AT399" s="31">
        <f t="shared" si="422"/>
        <v>36</v>
      </c>
      <c r="AU399" s="35">
        <f t="shared" si="403"/>
        <v>2476</v>
      </c>
      <c r="AV399" s="35">
        <v>1070</v>
      </c>
      <c r="AW399" s="36">
        <f t="shared" si="397"/>
        <v>0.43852459016393441</v>
      </c>
      <c r="AX399" s="35">
        <v>30</v>
      </c>
      <c r="AY399" s="36">
        <f t="shared" si="423"/>
        <v>0.83333333333333337</v>
      </c>
      <c r="AZ399" s="35">
        <f t="shared" si="429"/>
        <v>1100</v>
      </c>
      <c r="BA399" s="36">
        <f t="shared" si="430"/>
        <v>0.44426494345718903</v>
      </c>
      <c r="BB399" s="35">
        <v>3</v>
      </c>
      <c r="BC399" s="36">
        <f t="shared" si="431"/>
        <v>2.8037383177570091E-3</v>
      </c>
      <c r="BD399" s="218"/>
      <c r="BE399" s="218"/>
      <c r="BF399" s="33">
        <f t="shared" si="432"/>
        <v>3</v>
      </c>
      <c r="BG399" s="36">
        <f t="shared" si="433"/>
        <v>2.7272727272727275E-3</v>
      </c>
      <c r="BH399" s="35">
        <v>1</v>
      </c>
      <c r="BI399" s="36">
        <f t="shared" si="405"/>
        <v>0.33333333333333331</v>
      </c>
      <c r="BJ399" s="218"/>
      <c r="BK399" s="218"/>
      <c r="BL399" s="33">
        <f t="shared" ref="BL399:BL407" si="436">IF(BH399="","",BH399+BJ399)</f>
        <v>1</v>
      </c>
      <c r="BM399" s="36">
        <f t="shared" si="406"/>
        <v>0.33333333333333331</v>
      </c>
      <c r="BN399" s="35">
        <v>4</v>
      </c>
      <c r="BO399" s="36">
        <f t="shared" ref="BO399:BO415" si="437">IF(AZ399="","",BN399/AZ399)</f>
        <v>3.6363636363636364E-3</v>
      </c>
      <c r="BP399" s="35">
        <v>18</v>
      </c>
      <c r="BQ399" s="36">
        <f t="shared" si="419"/>
        <v>1.6363636363636365E-2</v>
      </c>
      <c r="BR399" s="35">
        <f t="shared" si="420"/>
        <v>22</v>
      </c>
      <c r="BS399" s="36">
        <f t="shared" si="421"/>
        <v>0.02</v>
      </c>
      <c r="BT399" s="33">
        <v>4</v>
      </c>
      <c r="BU399" s="36">
        <f t="shared" si="434"/>
        <v>0.8</v>
      </c>
      <c r="BV399" s="33">
        <v>4</v>
      </c>
      <c r="BW399" s="36">
        <f t="shared" si="435"/>
        <v>1</v>
      </c>
      <c r="BX399" s="244" t="str">
        <f t="shared" si="428"/>
        <v/>
      </c>
    </row>
    <row r="400" spans="1:76" x14ac:dyDescent="0.2">
      <c r="A400" s="12" t="s">
        <v>115</v>
      </c>
      <c r="B400" s="12" t="s">
        <v>120</v>
      </c>
      <c r="C400" s="12" t="s">
        <v>121</v>
      </c>
      <c r="D400" s="148" t="s">
        <v>515</v>
      </c>
      <c r="E400" s="12" t="s">
        <v>504</v>
      </c>
      <c r="F400" s="12" t="s">
        <v>519</v>
      </c>
      <c r="G400" s="12" t="s">
        <v>320</v>
      </c>
      <c r="H400" s="12" t="s">
        <v>1112</v>
      </c>
      <c r="I400" s="12" t="s">
        <v>934</v>
      </c>
      <c r="J400" s="12"/>
      <c r="K400" s="296"/>
      <c r="L400" s="296"/>
      <c r="M400" s="297"/>
      <c r="N400" s="296"/>
      <c r="O400" s="296"/>
      <c r="P400" s="296"/>
      <c r="Q400" s="272"/>
      <c r="R400" s="272"/>
      <c r="S400" s="272"/>
      <c r="T400" s="13" t="s">
        <v>386</v>
      </c>
      <c r="U400" s="41">
        <v>3</v>
      </c>
      <c r="V400" s="76"/>
      <c r="W400" s="42">
        <v>5</v>
      </c>
      <c r="X400" s="43">
        <f t="shared" si="425"/>
        <v>1.6666666666666667</v>
      </c>
      <c r="Y400" s="44">
        <f t="shared" si="415"/>
        <v>722.66666666666663</v>
      </c>
      <c r="Z400" s="44">
        <f t="shared" si="426"/>
        <v>331.33333333333331</v>
      </c>
      <c r="AA400" s="42">
        <v>2</v>
      </c>
      <c r="AB400" s="45">
        <f>AA400/W400</f>
        <v>0.4</v>
      </c>
      <c r="AC400" s="228"/>
      <c r="AD400" s="229"/>
      <c r="AE400" s="42">
        <v>2</v>
      </c>
      <c r="AF400" s="45">
        <f>AE400/U400</f>
        <v>0.66666666666666663</v>
      </c>
      <c r="AG400" s="42">
        <f>AE400</f>
        <v>2</v>
      </c>
      <c r="AH400" s="229"/>
      <c r="AI400" s="33">
        <v>1</v>
      </c>
      <c r="AJ400" s="36">
        <f>AI400/W400</f>
        <v>0.2</v>
      </c>
      <c r="AK400" s="33">
        <v>1</v>
      </c>
      <c r="AL400" s="36">
        <f>AK400/U400</f>
        <v>0.33333333333333331</v>
      </c>
      <c r="AM400" s="40">
        <v>2162</v>
      </c>
      <c r="AN400" s="44">
        <v>6</v>
      </c>
      <c r="AO400" s="63">
        <f t="shared" si="427"/>
        <v>2.7675276752767526E-3</v>
      </c>
      <c r="AP400" s="44">
        <f t="shared" si="407"/>
        <v>2168</v>
      </c>
      <c r="AQ400" s="175">
        <v>2973</v>
      </c>
      <c r="AR400" s="36">
        <f t="shared" si="410"/>
        <v>0.72922973427514293</v>
      </c>
      <c r="AS400" s="40">
        <f t="shared" si="408"/>
        <v>2162</v>
      </c>
      <c r="AT400" s="40">
        <f t="shared" si="422"/>
        <v>6</v>
      </c>
      <c r="AU400" s="44">
        <f t="shared" si="403"/>
        <v>2168</v>
      </c>
      <c r="AV400" s="44">
        <v>989</v>
      </c>
      <c r="AW400" s="45">
        <f t="shared" si="397"/>
        <v>0.45744680851063829</v>
      </c>
      <c r="AX400" s="44">
        <v>5</v>
      </c>
      <c r="AY400" s="45">
        <f t="shared" si="423"/>
        <v>0.83333333333333337</v>
      </c>
      <c r="AZ400" s="44">
        <f t="shared" si="429"/>
        <v>994</v>
      </c>
      <c r="BA400" s="45">
        <f t="shared" si="430"/>
        <v>0.45848708487084872</v>
      </c>
      <c r="BB400" s="44">
        <v>6</v>
      </c>
      <c r="BC400" s="45">
        <f t="shared" si="431"/>
        <v>6.0667340748230538E-3</v>
      </c>
      <c r="BD400" s="42">
        <v>1</v>
      </c>
      <c r="BE400" s="45">
        <f>IF(BD400="","",BD400/AX400)</f>
        <v>0.2</v>
      </c>
      <c r="BF400" s="42">
        <f t="shared" si="432"/>
        <v>7</v>
      </c>
      <c r="BG400" s="45">
        <f t="shared" si="433"/>
        <v>7.0422535211267607E-3</v>
      </c>
      <c r="BH400" s="44">
        <v>3</v>
      </c>
      <c r="BI400" s="45">
        <f t="shared" si="405"/>
        <v>0.5</v>
      </c>
      <c r="BJ400" s="218"/>
      <c r="BK400" s="218"/>
      <c r="BL400" s="42">
        <f t="shared" si="436"/>
        <v>3</v>
      </c>
      <c r="BM400" s="45">
        <f t="shared" si="406"/>
        <v>0.42857142857142855</v>
      </c>
      <c r="BN400" s="44">
        <v>2</v>
      </c>
      <c r="BO400" s="45">
        <f t="shared" si="437"/>
        <v>2.012072434607646E-3</v>
      </c>
      <c r="BP400" s="44">
        <v>7</v>
      </c>
      <c r="BQ400" s="45">
        <f t="shared" si="419"/>
        <v>7.0422535211267607E-3</v>
      </c>
      <c r="BR400" s="44">
        <f t="shared" si="420"/>
        <v>9</v>
      </c>
      <c r="BS400" s="45">
        <f t="shared" si="421"/>
        <v>9.0543259557344068E-3</v>
      </c>
      <c r="BT400" s="42">
        <v>2</v>
      </c>
      <c r="BU400" s="45">
        <f t="shared" si="434"/>
        <v>0.4</v>
      </c>
      <c r="BV400" s="42">
        <v>1</v>
      </c>
      <c r="BW400" s="36">
        <f t="shared" si="435"/>
        <v>0.33333333333333331</v>
      </c>
      <c r="BX400" s="259" t="str">
        <f t="shared" si="428"/>
        <v/>
      </c>
    </row>
    <row r="401" spans="1:76" x14ac:dyDescent="0.2">
      <c r="A401" s="10" t="s">
        <v>115</v>
      </c>
      <c r="B401" s="10" t="s">
        <v>120</v>
      </c>
      <c r="C401" s="10" t="s">
        <v>122</v>
      </c>
      <c r="D401" s="77" t="s">
        <v>515</v>
      </c>
      <c r="E401" s="10" t="s">
        <v>504</v>
      </c>
      <c r="F401" s="10" t="s">
        <v>519</v>
      </c>
      <c r="G401" s="12" t="s">
        <v>320</v>
      </c>
      <c r="H401" s="12" t="s">
        <v>1112</v>
      </c>
      <c r="I401" s="10" t="s">
        <v>934</v>
      </c>
      <c r="J401" s="10"/>
      <c r="K401" s="614"/>
      <c r="L401" s="747"/>
      <c r="M401" s="758"/>
      <c r="N401" s="614"/>
      <c r="O401" s="614"/>
      <c r="P401" s="614"/>
      <c r="Q401" s="612"/>
      <c r="R401" s="612"/>
      <c r="S401" s="612"/>
      <c r="T401" s="30" t="s">
        <v>386</v>
      </c>
      <c r="U401" s="32">
        <v>3</v>
      </c>
      <c r="V401" s="76"/>
      <c r="W401" s="33">
        <v>5</v>
      </c>
      <c r="X401" s="34">
        <f t="shared" si="425"/>
        <v>1.6666666666666667</v>
      </c>
      <c r="Y401" s="35">
        <f t="shared" si="415"/>
        <v>856.66666666666663</v>
      </c>
      <c r="Z401" s="35">
        <f t="shared" si="426"/>
        <v>385.33333333333331</v>
      </c>
      <c r="AA401" s="33">
        <v>2</v>
      </c>
      <c r="AB401" s="36">
        <f>AA401/W401</f>
        <v>0.4</v>
      </c>
      <c r="AC401" s="222"/>
      <c r="AD401" s="223"/>
      <c r="AE401" s="33">
        <v>2</v>
      </c>
      <c r="AF401" s="36">
        <f>AE401/U401</f>
        <v>0.66666666666666663</v>
      </c>
      <c r="AG401" s="33">
        <f>AE401</f>
        <v>2</v>
      </c>
      <c r="AH401" s="223"/>
      <c r="AI401" s="223"/>
      <c r="AJ401" s="223"/>
      <c r="AK401" s="223"/>
      <c r="AL401" s="223"/>
      <c r="AM401" s="31">
        <v>2561</v>
      </c>
      <c r="AN401" s="35">
        <v>9</v>
      </c>
      <c r="AO401" s="37">
        <f t="shared" si="427"/>
        <v>3.5019455252918289E-3</v>
      </c>
      <c r="AP401" s="35">
        <f t="shared" si="407"/>
        <v>2570</v>
      </c>
      <c r="AQ401" s="166">
        <v>3240</v>
      </c>
      <c r="AR401" s="36">
        <f t="shared" si="410"/>
        <v>0.79320987654320985</v>
      </c>
      <c r="AS401" s="31">
        <f t="shared" si="408"/>
        <v>2561</v>
      </c>
      <c r="AT401" s="31">
        <f t="shared" si="422"/>
        <v>9</v>
      </c>
      <c r="AU401" s="35">
        <f t="shared" si="403"/>
        <v>2570</v>
      </c>
      <c r="AV401" s="35">
        <v>1148</v>
      </c>
      <c r="AW401" s="36">
        <f t="shared" si="397"/>
        <v>0.44826239750097618</v>
      </c>
      <c r="AX401" s="35">
        <v>8</v>
      </c>
      <c r="AY401" s="36">
        <f t="shared" si="423"/>
        <v>0.88888888888888884</v>
      </c>
      <c r="AZ401" s="35">
        <f t="shared" si="429"/>
        <v>1156</v>
      </c>
      <c r="BA401" s="36">
        <f t="shared" si="430"/>
        <v>0.44980544747081713</v>
      </c>
      <c r="BB401" s="35">
        <v>4</v>
      </c>
      <c r="BC401" s="36">
        <f t="shared" si="431"/>
        <v>3.4843205574912892E-3</v>
      </c>
      <c r="BD401" s="218"/>
      <c r="BE401" s="218"/>
      <c r="BF401" s="33">
        <f t="shared" si="432"/>
        <v>4</v>
      </c>
      <c r="BG401" s="36">
        <f t="shared" si="433"/>
        <v>3.4602076124567475E-3</v>
      </c>
      <c r="BH401" s="35">
        <v>4</v>
      </c>
      <c r="BI401" s="36">
        <f t="shared" ref="BI401:BI407" si="438">IF(BB401="","",IF(BB401=0,"",BH401/BB401))</f>
        <v>1</v>
      </c>
      <c r="BJ401" s="218"/>
      <c r="BK401" s="218"/>
      <c r="BL401" s="33">
        <f t="shared" si="436"/>
        <v>4</v>
      </c>
      <c r="BM401" s="36">
        <f t="shared" ref="BM401:BM407" si="439">IF(BF401="","",IF(BF401=0,"",BL401/BF401))</f>
        <v>1</v>
      </c>
      <c r="BN401" s="35">
        <v>2</v>
      </c>
      <c r="BO401" s="36">
        <f t="shared" si="437"/>
        <v>1.7301038062283738E-3</v>
      </c>
      <c r="BP401" s="35">
        <v>22</v>
      </c>
      <c r="BQ401" s="36">
        <f t="shared" si="419"/>
        <v>1.9031141868512111E-2</v>
      </c>
      <c r="BR401" s="35">
        <f t="shared" si="420"/>
        <v>24</v>
      </c>
      <c r="BS401" s="36">
        <f t="shared" si="421"/>
        <v>2.0761245674740483E-2</v>
      </c>
      <c r="BT401" s="33">
        <v>2</v>
      </c>
      <c r="BU401" s="36">
        <f t="shared" si="434"/>
        <v>0.4</v>
      </c>
      <c r="BV401" s="33">
        <v>2</v>
      </c>
      <c r="BW401" s="36">
        <f t="shared" si="435"/>
        <v>0.66666666666666663</v>
      </c>
      <c r="BX401" s="244" t="str">
        <f t="shared" si="428"/>
        <v/>
      </c>
    </row>
    <row r="402" spans="1:76" x14ac:dyDescent="0.2">
      <c r="A402" s="10" t="s">
        <v>115</v>
      </c>
      <c r="B402" s="10" t="s">
        <v>120</v>
      </c>
      <c r="C402" s="10" t="s">
        <v>123</v>
      </c>
      <c r="D402" s="77" t="s">
        <v>515</v>
      </c>
      <c r="E402" s="10" t="s">
        <v>504</v>
      </c>
      <c r="F402" s="10" t="s">
        <v>519</v>
      </c>
      <c r="G402" s="12" t="s">
        <v>320</v>
      </c>
      <c r="H402" s="12" t="s">
        <v>1112</v>
      </c>
      <c r="I402" s="10" t="s">
        <v>934</v>
      </c>
      <c r="J402" s="10"/>
      <c r="K402" s="614" t="s">
        <v>449</v>
      </c>
      <c r="L402" s="614" t="s">
        <v>852</v>
      </c>
      <c r="M402" s="289" t="s">
        <v>853</v>
      </c>
      <c r="N402" s="614" t="s">
        <v>439</v>
      </c>
      <c r="O402" s="614" t="s">
        <v>438</v>
      </c>
      <c r="P402" s="614" t="s">
        <v>438</v>
      </c>
      <c r="Q402" s="612">
        <v>7215</v>
      </c>
      <c r="R402" s="612">
        <v>72</v>
      </c>
      <c r="S402" s="612">
        <v>14</v>
      </c>
      <c r="T402" s="11" t="s">
        <v>386</v>
      </c>
      <c r="U402" s="32">
        <v>3</v>
      </c>
      <c r="V402" s="76"/>
      <c r="W402" s="33">
        <v>4</v>
      </c>
      <c r="X402" s="34">
        <f t="shared" si="425"/>
        <v>1.3333333333333333</v>
      </c>
      <c r="Y402" s="35">
        <f t="shared" si="415"/>
        <v>825.33333333333337</v>
      </c>
      <c r="Z402" s="35">
        <f t="shared" si="426"/>
        <v>366.66666666666669</v>
      </c>
      <c r="AA402" s="33">
        <v>3</v>
      </c>
      <c r="AB402" s="36">
        <f>AA402/W402</f>
        <v>0.75</v>
      </c>
      <c r="AC402" s="222"/>
      <c r="AD402" s="223"/>
      <c r="AE402" s="33">
        <v>3</v>
      </c>
      <c r="AF402" s="36">
        <f>AE402/U402</f>
        <v>1</v>
      </c>
      <c r="AG402" s="33">
        <f>AE402</f>
        <v>3</v>
      </c>
      <c r="AH402" s="223"/>
      <c r="AI402" s="223"/>
      <c r="AJ402" s="223"/>
      <c r="AK402" s="223"/>
      <c r="AL402" s="223"/>
      <c r="AM402" s="31">
        <v>2440</v>
      </c>
      <c r="AN402" s="35">
        <v>36</v>
      </c>
      <c r="AO402" s="37">
        <f t="shared" si="427"/>
        <v>1.4539579967689823E-2</v>
      </c>
      <c r="AP402" s="35">
        <f t="shared" si="407"/>
        <v>2476</v>
      </c>
      <c r="AQ402" s="166">
        <v>3315</v>
      </c>
      <c r="AR402" s="36">
        <f t="shared" si="410"/>
        <v>0.74690799396681751</v>
      </c>
      <c r="AS402" s="31">
        <f t="shared" si="408"/>
        <v>2440</v>
      </c>
      <c r="AT402" s="31">
        <f t="shared" si="422"/>
        <v>36</v>
      </c>
      <c r="AU402" s="35">
        <f t="shared" si="403"/>
        <v>2476</v>
      </c>
      <c r="AV402" s="35">
        <v>1070</v>
      </c>
      <c r="AW402" s="36">
        <f t="shared" si="397"/>
        <v>0.43852459016393441</v>
      </c>
      <c r="AX402" s="35">
        <v>30</v>
      </c>
      <c r="AY402" s="36">
        <f t="shared" si="423"/>
        <v>0.83333333333333337</v>
      </c>
      <c r="AZ402" s="35">
        <f t="shared" si="429"/>
        <v>1100</v>
      </c>
      <c r="BA402" s="36">
        <f t="shared" si="430"/>
        <v>0.44426494345718903</v>
      </c>
      <c r="BB402" s="35">
        <v>3</v>
      </c>
      <c r="BC402" s="36">
        <f t="shared" si="431"/>
        <v>2.8037383177570091E-3</v>
      </c>
      <c r="BD402" s="218"/>
      <c r="BE402" s="218"/>
      <c r="BF402" s="33">
        <f t="shared" si="432"/>
        <v>3</v>
      </c>
      <c r="BG402" s="36">
        <f t="shared" si="433"/>
        <v>2.7272727272727275E-3</v>
      </c>
      <c r="BH402" s="35">
        <v>1</v>
      </c>
      <c r="BI402" s="36">
        <f t="shared" si="438"/>
        <v>0.33333333333333331</v>
      </c>
      <c r="BJ402" s="218"/>
      <c r="BK402" s="218"/>
      <c r="BL402" s="33">
        <f t="shared" si="436"/>
        <v>1</v>
      </c>
      <c r="BM402" s="36">
        <f t="shared" si="439"/>
        <v>0.33333333333333331</v>
      </c>
      <c r="BN402" s="35">
        <v>3</v>
      </c>
      <c r="BO402" s="36">
        <f t="shared" si="437"/>
        <v>2.7272727272727275E-3</v>
      </c>
      <c r="BP402" s="35">
        <v>16</v>
      </c>
      <c r="BQ402" s="36">
        <f t="shared" si="419"/>
        <v>1.4545454545454545E-2</v>
      </c>
      <c r="BR402" s="35">
        <f t="shared" si="420"/>
        <v>19</v>
      </c>
      <c r="BS402" s="36">
        <f t="shared" si="421"/>
        <v>1.7272727272727273E-2</v>
      </c>
      <c r="BT402" s="33">
        <v>1</v>
      </c>
      <c r="BU402" s="36">
        <f t="shared" si="434"/>
        <v>0.25</v>
      </c>
      <c r="BV402" s="33">
        <v>1</v>
      </c>
      <c r="BW402" s="36">
        <f t="shared" si="435"/>
        <v>0.33333333333333331</v>
      </c>
      <c r="BX402" s="244" t="str">
        <f t="shared" si="428"/>
        <v/>
      </c>
    </row>
    <row r="403" spans="1:76" x14ac:dyDescent="0.2">
      <c r="A403" s="10" t="s">
        <v>115</v>
      </c>
      <c r="B403" s="10" t="s">
        <v>120</v>
      </c>
      <c r="C403" s="10" t="s">
        <v>502</v>
      </c>
      <c r="D403" s="10" t="s">
        <v>509</v>
      </c>
      <c r="E403" s="10" t="s">
        <v>504</v>
      </c>
      <c r="F403" s="10" t="s">
        <v>519</v>
      </c>
      <c r="G403" s="12" t="s">
        <v>320</v>
      </c>
      <c r="H403" s="12" t="s">
        <v>1112</v>
      </c>
      <c r="I403" s="10" t="s">
        <v>934</v>
      </c>
      <c r="J403" s="10"/>
      <c r="K403" s="288"/>
      <c r="L403" s="748"/>
      <c r="M403" s="748"/>
      <c r="N403" s="288"/>
      <c r="O403" s="288"/>
      <c r="P403" s="288"/>
      <c r="Q403" s="293"/>
      <c r="R403" s="293"/>
      <c r="S403" s="293"/>
      <c r="T403" s="65" t="s">
        <v>510</v>
      </c>
      <c r="U403" s="32">
        <v>1</v>
      </c>
      <c r="V403" s="33">
        <v>1</v>
      </c>
      <c r="W403" s="33">
        <v>1</v>
      </c>
      <c r="X403" s="34">
        <f t="shared" si="425"/>
        <v>1</v>
      </c>
      <c r="Y403" s="35">
        <f t="shared" si="415"/>
        <v>7214</v>
      </c>
      <c r="Z403" s="230" t="str">
        <f t="shared" si="426"/>
        <v/>
      </c>
      <c r="AA403" s="33">
        <v>0</v>
      </c>
      <c r="AB403" s="36">
        <f>AA403/W403</f>
        <v>0</v>
      </c>
      <c r="AC403" s="33">
        <v>0</v>
      </c>
      <c r="AD403" s="36" t="s">
        <v>434</v>
      </c>
      <c r="AE403" s="33">
        <v>1</v>
      </c>
      <c r="AF403" s="36">
        <f>AE403/U403</f>
        <v>1</v>
      </c>
      <c r="AG403" s="33">
        <v>1</v>
      </c>
      <c r="AH403" s="223"/>
      <c r="AI403" s="223"/>
      <c r="AJ403" s="223"/>
      <c r="AK403" s="223"/>
      <c r="AL403" s="223"/>
      <c r="AM403" s="31">
        <v>7163</v>
      </c>
      <c r="AN403" s="35">
        <v>51</v>
      </c>
      <c r="AO403" s="37">
        <f t="shared" si="427"/>
        <v>7.0695869143332412E-3</v>
      </c>
      <c r="AP403" s="35">
        <f t="shared" ref="AP403:AP434" si="440">AM403+AN403</f>
        <v>7214</v>
      </c>
      <c r="AQ403" s="35">
        <v>9528</v>
      </c>
      <c r="AR403" s="36">
        <f t="shared" si="410"/>
        <v>0.75713685978169609</v>
      </c>
      <c r="AS403" s="210" t="str">
        <f t="shared" si="408"/>
        <v/>
      </c>
      <c r="AT403" s="210" t="str">
        <f t="shared" si="422"/>
        <v/>
      </c>
      <c r="AU403" s="230" t="str">
        <f t="shared" si="403"/>
        <v/>
      </c>
      <c r="AV403" s="230"/>
      <c r="AW403" s="223" t="str">
        <f t="shared" si="397"/>
        <v/>
      </c>
      <c r="AX403" s="230"/>
      <c r="AY403" s="223" t="str">
        <f t="shared" si="423"/>
        <v/>
      </c>
      <c r="AZ403" s="230" t="str">
        <f t="shared" si="429"/>
        <v/>
      </c>
      <c r="BA403" s="223" t="str">
        <f t="shared" si="430"/>
        <v/>
      </c>
      <c r="BB403" s="230"/>
      <c r="BC403" s="223" t="str">
        <f t="shared" si="431"/>
        <v/>
      </c>
      <c r="BD403" s="222"/>
      <c r="BE403" s="223" t="str">
        <f>IF(BD403="","",BD403/AX403)</f>
        <v/>
      </c>
      <c r="BF403" s="222" t="str">
        <f t="shared" si="432"/>
        <v/>
      </c>
      <c r="BG403" s="223" t="str">
        <f t="shared" si="433"/>
        <v/>
      </c>
      <c r="BH403" s="230"/>
      <c r="BI403" s="223" t="str">
        <f t="shared" si="438"/>
        <v/>
      </c>
      <c r="BJ403" s="218"/>
      <c r="BK403" s="218"/>
      <c r="BL403" s="222" t="str">
        <f t="shared" si="436"/>
        <v/>
      </c>
      <c r="BM403" s="223" t="str">
        <f t="shared" si="439"/>
        <v/>
      </c>
      <c r="BN403" s="230"/>
      <c r="BO403" s="223" t="str">
        <f t="shared" si="437"/>
        <v/>
      </c>
      <c r="BP403" s="230"/>
      <c r="BQ403" s="223" t="str">
        <f t="shared" si="419"/>
        <v/>
      </c>
      <c r="BR403" s="230" t="str">
        <f t="shared" si="420"/>
        <v/>
      </c>
      <c r="BS403" s="223" t="str">
        <f t="shared" si="421"/>
        <v/>
      </c>
      <c r="BT403" s="33">
        <v>1</v>
      </c>
      <c r="BU403" s="36">
        <f t="shared" si="434"/>
        <v>1</v>
      </c>
      <c r="BV403" s="33">
        <v>1</v>
      </c>
      <c r="BW403" s="36">
        <f t="shared" si="435"/>
        <v>1</v>
      </c>
      <c r="BX403" s="244" t="str">
        <f t="shared" si="428"/>
        <v/>
      </c>
    </row>
    <row r="404" spans="1:76" s="469" customFormat="1" ht="13.5" thickBot="1" x14ac:dyDescent="0.25">
      <c r="A404" s="681" t="s">
        <v>115</v>
      </c>
      <c r="B404" s="681" t="s">
        <v>116</v>
      </c>
      <c r="C404" s="681" t="s">
        <v>502</v>
      </c>
      <c r="D404" s="681" t="s">
        <v>542</v>
      </c>
      <c r="E404" s="681" t="s">
        <v>504</v>
      </c>
      <c r="F404" s="9" t="s">
        <v>519</v>
      </c>
      <c r="G404" s="83" t="s">
        <v>320</v>
      </c>
      <c r="H404" s="83" t="s">
        <v>1112</v>
      </c>
      <c r="I404" s="796" t="s">
        <v>934</v>
      </c>
      <c r="J404" s="681"/>
      <c r="K404" s="615"/>
      <c r="L404" s="615"/>
      <c r="M404" s="616"/>
      <c r="N404" s="615"/>
      <c r="O404" s="615"/>
      <c r="P404" s="615"/>
      <c r="Q404" s="613"/>
      <c r="R404" s="613"/>
      <c r="S404" s="613"/>
      <c r="T404" s="64" t="s">
        <v>386</v>
      </c>
      <c r="U404" s="822">
        <v>3</v>
      </c>
      <c r="V404" s="345"/>
      <c r="W404" s="822">
        <v>9</v>
      </c>
      <c r="X404" s="50">
        <f t="shared" si="425"/>
        <v>3</v>
      </c>
      <c r="Y404" s="51">
        <f t="shared" si="415"/>
        <v>853.66666666666663</v>
      </c>
      <c r="Z404" s="51">
        <f t="shared" si="426"/>
        <v>382.66666666666669</v>
      </c>
      <c r="AA404" s="224"/>
      <c r="AB404" s="225"/>
      <c r="AC404" s="224"/>
      <c r="AD404" s="225"/>
      <c r="AE404" s="224"/>
      <c r="AF404" s="225"/>
      <c r="AG404" s="224"/>
      <c r="AH404" s="225"/>
      <c r="AI404" s="225"/>
      <c r="AJ404" s="225"/>
      <c r="AK404" s="225"/>
      <c r="AL404" s="225"/>
      <c r="AM404" s="47">
        <v>2561</v>
      </c>
      <c r="AN404" s="611"/>
      <c r="AO404" s="273"/>
      <c r="AP404" s="51">
        <f t="shared" si="440"/>
        <v>2561</v>
      </c>
      <c r="AQ404" s="351">
        <f>AQ407</f>
        <v>0</v>
      </c>
      <c r="AR404" s="52" t="e">
        <f t="shared" si="410"/>
        <v>#DIV/0!</v>
      </c>
      <c r="AS404" s="47">
        <f t="shared" si="408"/>
        <v>2561</v>
      </c>
      <c r="AT404" s="214"/>
      <c r="AU404" s="51">
        <f t="shared" si="403"/>
        <v>2561</v>
      </c>
      <c r="AV404" s="51">
        <v>1148</v>
      </c>
      <c r="AW404" s="52">
        <f t="shared" si="397"/>
        <v>0.44826239750097618</v>
      </c>
      <c r="AX404" s="611"/>
      <c r="AY404" s="225"/>
      <c r="AZ404" s="51">
        <f t="shared" si="429"/>
        <v>1148</v>
      </c>
      <c r="BA404" s="52">
        <f t="shared" si="430"/>
        <v>0.44826239750097618</v>
      </c>
      <c r="BB404" s="51">
        <v>4</v>
      </c>
      <c r="BC404" s="52">
        <f t="shared" si="431"/>
        <v>3.4843205574912892E-3</v>
      </c>
      <c r="BD404" s="224"/>
      <c r="BE404" s="225"/>
      <c r="BF404" s="49">
        <f t="shared" si="432"/>
        <v>4</v>
      </c>
      <c r="BG404" s="52">
        <f t="shared" si="433"/>
        <v>3.4843205574912892E-3</v>
      </c>
      <c r="BH404" s="51">
        <v>4</v>
      </c>
      <c r="BI404" s="52">
        <f t="shared" si="438"/>
        <v>1</v>
      </c>
      <c r="BJ404" s="340"/>
      <c r="BK404" s="340"/>
      <c r="BL404" s="49">
        <f t="shared" si="436"/>
        <v>4</v>
      </c>
      <c r="BM404" s="52">
        <f t="shared" si="439"/>
        <v>1</v>
      </c>
      <c r="BN404" s="51">
        <v>16</v>
      </c>
      <c r="BO404" s="52">
        <f t="shared" si="437"/>
        <v>1.3937282229965157E-2</v>
      </c>
      <c r="BP404" s="51">
        <v>27</v>
      </c>
      <c r="BQ404" s="52">
        <f t="shared" si="419"/>
        <v>2.3519163763066203E-2</v>
      </c>
      <c r="BR404" s="51">
        <f t="shared" si="420"/>
        <v>43</v>
      </c>
      <c r="BS404" s="52">
        <f t="shared" si="421"/>
        <v>3.7456445993031356E-2</v>
      </c>
      <c r="BT404" s="49">
        <v>2</v>
      </c>
      <c r="BU404" s="52">
        <f t="shared" si="434"/>
        <v>0.22222222222222221</v>
      </c>
      <c r="BV404" s="49">
        <v>0</v>
      </c>
      <c r="BW404" s="225"/>
      <c r="BX404" s="257" t="str">
        <f t="shared" si="428"/>
        <v/>
      </c>
    </row>
    <row r="405" spans="1:76" ht="13.5" thickBot="1" x14ac:dyDescent="0.25">
      <c r="A405" s="103" t="s">
        <v>419</v>
      </c>
      <c r="B405" s="103" t="s">
        <v>420</v>
      </c>
      <c r="C405" s="103" t="s">
        <v>418</v>
      </c>
      <c r="D405" s="103" t="s">
        <v>517</v>
      </c>
      <c r="E405" s="103" t="s">
        <v>518</v>
      </c>
      <c r="F405" s="103" t="s">
        <v>505</v>
      </c>
      <c r="G405" s="103" t="s">
        <v>317</v>
      </c>
      <c r="H405" s="646" t="s">
        <v>517</v>
      </c>
      <c r="I405" s="103" t="s">
        <v>517</v>
      </c>
      <c r="J405" s="103"/>
      <c r="K405" s="617" t="s">
        <v>449</v>
      </c>
      <c r="L405" s="618" t="s">
        <v>854</v>
      </c>
      <c r="M405" s="618" t="s">
        <v>855</v>
      </c>
      <c r="N405" s="617" t="s">
        <v>451</v>
      </c>
      <c r="O405" s="317"/>
      <c r="P405" s="317"/>
      <c r="Q405" s="318"/>
      <c r="R405" s="318"/>
      <c r="S405" s="318"/>
      <c r="T405" s="13" t="s">
        <v>386</v>
      </c>
      <c r="U405" s="105">
        <v>4</v>
      </c>
      <c r="V405" s="150"/>
      <c r="W405" s="106">
        <v>13</v>
      </c>
      <c r="X405" s="107">
        <f t="shared" si="425"/>
        <v>3.25</v>
      </c>
      <c r="Y405" s="108">
        <f t="shared" si="415"/>
        <v>33753.25</v>
      </c>
      <c r="Z405" s="108">
        <f t="shared" si="426"/>
        <v>15860.25</v>
      </c>
      <c r="AA405" s="242"/>
      <c r="AB405" s="243"/>
      <c r="AC405" s="242"/>
      <c r="AD405" s="243"/>
      <c r="AE405" s="242"/>
      <c r="AF405" s="243"/>
      <c r="AG405" s="242"/>
      <c r="AH405" s="243"/>
      <c r="AI405" s="106">
        <v>3</v>
      </c>
      <c r="AJ405" s="109">
        <f t="shared" ref="AJ405:AJ416" si="441">AI405/W405</f>
        <v>0.23076923076923078</v>
      </c>
      <c r="AK405" s="106">
        <v>2</v>
      </c>
      <c r="AL405" s="109">
        <f t="shared" ref="AL405:AL416" si="442">AK405/U405</f>
        <v>0.5</v>
      </c>
      <c r="AM405" s="104">
        <v>135013</v>
      </c>
      <c r="AN405" s="263"/>
      <c r="AO405" s="861"/>
      <c r="AP405" s="108">
        <f t="shared" si="440"/>
        <v>135013</v>
      </c>
      <c r="AQ405" s="874">
        <v>194800</v>
      </c>
      <c r="AR405" s="109">
        <f t="shared" si="410"/>
        <v>0.69308521560574954</v>
      </c>
      <c r="AS405" s="104">
        <f t="shared" si="408"/>
        <v>135013</v>
      </c>
      <c r="AT405" s="217"/>
      <c r="AU405" s="108">
        <f t="shared" si="403"/>
        <v>135013</v>
      </c>
      <c r="AV405" s="108">
        <v>63441</v>
      </c>
      <c r="AW405" s="109">
        <f t="shared" si="397"/>
        <v>0.46988808485108841</v>
      </c>
      <c r="AX405" s="263"/>
      <c r="AY405" s="243" t="str">
        <f t="shared" ref="AY405:AY450" si="443">IF(AT405="","",IF(AT405=0,"",AX405/AT405))</f>
        <v/>
      </c>
      <c r="AZ405" s="108">
        <f t="shared" si="429"/>
        <v>63441</v>
      </c>
      <c r="BA405" s="109">
        <f t="shared" si="430"/>
        <v>0.46988808485108841</v>
      </c>
      <c r="BB405" s="108">
        <v>766</v>
      </c>
      <c r="BC405" s="109">
        <f t="shared" si="431"/>
        <v>1.2074210683942561E-2</v>
      </c>
      <c r="BD405" s="242"/>
      <c r="BE405" s="243"/>
      <c r="BF405" s="106">
        <f t="shared" si="432"/>
        <v>766</v>
      </c>
      <c r="BG405" s="109">
        <f t="shared" si="433"/>
        <v>1.2074210683942561E-2</v>
      </c>
      <c r="BH405" s="108">
        <v>679</v>
      </c>
      <c r="BI405" s="109">
        <f t="shared" si="438"/>
        <v>0.88642297650130553</v>
      </c>
      <c r="BJ405" s="242"/>
      <c r="BK405" s="243" t="str">
        <f>IF(BD405="","",IF(BD405=0,"",BJ405/BD405))</f>
        <v/>
      </c>
      <c r="BL405" s="106">
        <f t="shared" si="436"/>
        <v>679</v>
      </c>
      <c r="BM405" s="109">
        <f t="shared" si="439"/>
        <v>0.88642297650130553</v>
      </c>
      <c r="BN405" s="108">
        <v>1660</v>
      </c>
      <c r="BO405" s="109">
        <f t="shared" si="437"/>
        <v>2.6166044040919909E-2</v>
      </c>
      <c r="BP405" s="108">
        <v>6344</v>
      </c>
      <c r="BQ405" s="109">
        <f t="shared" si="419"/>
        <v>9.9998423732286693E-2</v>
      </c>
      <c r="BR405" s="108">
        <f t="shared" si="420"/>
        <v>8004</v>
      </c>
      <c r="BS405" s="109">
        <f t="shared" si="421"/>
        <v>0.12616446777320661</v>
      </c>
      <c r="BT405" s="106">
        <v>3</v>
      </c>
      <c r="BU405" s="109">
        <f t="shared" si="434"/>
        <v>0.23076923076923078</v>
      </c>
      <c r="BV405" s="106">
        <v>1</v>
      </c>
      <c r="BW405" s="109">
        <f t="shared" ref="BW405:BW415" si="444">BV405/U405</f>
        <v>0.25</v>
      </c>
      <c r="BX405" s="264" t="str">
        <f t="shared" si="428"/>
        <v/>
      </c>
    </row>
    <row r="406" spans="1:76" s="469" customFormat="1" ht="13.5" thickBot="1" x14ac:dyDescent="0.25">
      <c r="A406" s="9" t="s">
        <v>419</v>
      </c>
      <c r="B406" s="9" t="s">
        <v>420</v>
      </c>
      <c r="C406" s="9" t="s">
        <v>417</v>
      </c>
      <c r="D406" s="9" t="s">
        <v>517</v>
      </c>
      <c r="E406" s="9" t="s">
        <v>518</v>
      </c>
      <c r="F406" s="9" t="s">
        <v>505</v>
      </c>
      <c r="G406" s="9" t="s">
        <v>318</v>
      </c>
      <c r="H406" s="83" t="s">
        <v>517</v>
      </c>
      <c r="I406" s="9" t="s">
        <v>517</v>
      </c>
      <c r="J406" s="9"/>
      <c r="K406" s="617" t="s">
        <v>449</v>
      </c>
      <c r="L406" s="616" t="s">
        <v>854</v>
      </c>
      <c r="M406" s="616" t="s">
        <v>855</v>
      </c>
      <c r="N406" s="617" t="s">
        <v>451</v>
      </c>
      <c r="O406" s="615"/>
      <c r="P406" s="615"/>
      <c r="Q406" s="613"/>
      <c r="R406" s="613"/>
      <c r="S406" s="613"/>
      <c r="T406" s="337" t="s">
        <v>386</v>
      </c>
      <c r="U406" s="48">
        <v>3</v>
      </c>
      <c r="V406" s="345"/>
      <c r="W406" s="49">
        <v>8</v>
      </c>
      <c r="X406" s="50">
        <f t="shared" si="425"/>
        <v>2.6666666666666665</v>
      </c>
      <c r="Y406" s="51">
        <f t="shared" si="415"/>
        <v>26418.333333333332</v>
      </c>
      <c r="Z406" s="51">
        <f t="shared" si="426"/>
        <v>11946.333333333334</v>
      </c>
      <c r="AA406" s="224"/>
      <c r="AB406" s="225"/>
      <c r="AC406" s="224"/>
      <c r="AD406" s="225"/>
      <c r="AE406" s="224"/>
      <c r="AF406" s="225"/>
      <c r="AG406" s="224"/>
      <c r="AH406" s="225"/>
      <c r="AI406" s="49">
        <v>3</v>
      </c>
      <c r="AJ406" s="52">
        <f t="shared" si="441"/>
        <v>0.375</v>
      </c>
      <c r="AK406" s="49">
        <v>3</v>
      </c>
      <c r="AL406" s="52">
        <f t="shared" si="442"/>
        <v>1</v>
      </c>
      <c r="AM406" s="47">
        <v>79255</v>
      </c>
      <c r="AN406" s="611"/>
      <c r="AO406" s="273"/>
      <c r="AP406" s="51">
        <f t="shared" si="440"/>
        <v>79255</v>
      </c>
      <c r="AQ406" s="351">
        <v>115000</v>
      </c>
      <c r="AR406" s="52">
        <f t="shared" si="410"/>
        <v>0.6891739130434783</v>
      </c>
      <c r="AS406" s="47">
        <f t="shared" si="408"/>
        <v>79255</v>
      </c>
      <c r="AT406" s="214"/>
      <c r="AU406" s="51">
        <f t="shared" si="403"/>
        <v>79255</v>
      </c>
      <c r="AV406" s="51">
        <v>35839</v>
      </c>
      <c r="AW406" s="52">
        <f t="shared" si="397"/>
        <v>0.4521985994574475</v>
      </c>
      <c r="AX406" s="611"/>
      <c r="AY406" s="225" t="str">
        <f t="shared" si="443"/>
        <v/>
      </c>
      <c r="AZ406" s="51">
        <f t="shared" si="429"/>
        <v>35839</v>
      </c>
      <c r="BA406" s="52">
        <f t="shared" si="430"/>
        <v>0.4521985994574475</v>
      </c>
      <c r="BB406" s="51">
        <v>234</v>
      </c>
      <c r="BC406" s="52">
        <f t="shared" si="431"/>
        <v>6.5292000334830772E-3</v>
      </c>
      <c r="BD406" s="224"/>
      <c r="BE406" s="225"/>
      <c r="BF406" s="49">
        <f t="shared" si="432"/>
        <v>234</v>
      </c>
      <c r="BG406" s="52">
        <f t="shared" si="433"/>
        <v>6.5292000334830772E-3</v>
      </c>
      <c r="BH406" s="51">
        <v>222</v>
      </c>
      <c r="BI406" s="52">
        <f t="shared" si="438"/>
        <v>0.94871794871794868</v>
      </c>
      <c r="BJ406" s="224"/>
      <c r="BK406" s="225" t="str">
        <f>IF(BD406="","",IF(BD406=0,"",BJ406/BD406))</f>
        <v/>
      </c>
      <c r="BL406" s="49">
        <f t="shared" si="436"/>
        <v>222</v>
      </c>
      <c r="BM406" s="52">
        <f t="shared" si="439"/>
        <v>0.94871794871794868</v>
      </c>
      <c r="BN406" s="51">
        <v>3246</v>
      </c>
      <c r="BO406" s="52">
        <f t="shared" si="437"/>
        <v>9.0571723541393451E-2</v>
      </c>
      <c r="BP406" s="51">
        <v>4781</v>
      </c>
      <c r="BQ406" s="52">
        <f t="shared" si="419"/>
        <v>0.1334021596584726</v>
      </c>
      <c r="BR406" s="51">
        <f t="shared" si="420"/>
        <v>8027</v>
      </c>
      <c r="BS406" s="52">
        <f t="shared" si="421"/>
        <v>0.22397388319986608</v>
      </c>
      <c r="BT406" s="49">
        <v>2</v>
      </c>
      <c r="BU406" s="52">
        <f t="shared" si="434"/>
        <v>0.25</v>
      </c>
      <c r="BV406" s="49">
        <v>1</v>
      </c>
      <c r="BW406" s="52">
        <f t="shared" si="444"/>
        <v>0.33333333333333331</v>
      </c>
      <c r="BX406" s="257" t="str">
        <f t="shared" si="428"/>
        <v/>
      </c>
    </row>
    <row r="407" spans="1:76" x14ac:dyDescent="0.2">
      <c r="A407" s="12" t="s">
        <v>124</v>
      </c>
      <c r="B407" s="12" t="s">
        <v>902</v>
      </c>
      <c r="C407" s="12" t="s">
        <v>904</v>
      </c>
      <c r="D407" s="12" t="s">
        <v>507</v>
      </c>
      <c r="E407" s="12" t="s">
        <v>504</v>
      </c>
      <c r="F407" s="12" t="s">
        <v>505</v>
      </c>
      <c r="G407" s="12" t="s">
        <v>318</v>
      </c>
      <c r="H407" s="12" t="s">
        <v>1109</v>
      </c>
      <c r="I407" s="12" t="s">
        <v>934</v>
      </c>
      <c r="J407" s="12"/>
      <c r="K407" s="296"/>
      <c r="L407" s="296"/>
      <c r="M407" s="297"/>
      <c r="N407" s="296"/>
      <c r="O407" s="296"/>
      <c r="P407" s="296"/>
      <c r="Q407" s="272"/>
      <c r="R407" s="272"/>
      <c r="S407" s="272"/>
      <c r="T407" s="13" t="s">
        <v>510</v>
      </c>
      <c r="U407" s="41">
        <v>3</v>
      </c>
      <c r="V407" s="42">
        <v>2</v>
      </c>
      <c r="W407" s="42">
        <v>2</v>
      </c>
      <c r="X407" s="43">
        <f t="shared" si="425"/>
        <v>0.66666666666666663</v>
      </c>
      <c r="Y407" s="44">
        <f t="shared" si="415"/>
        <v>272</v>
      </c>
      <c r="Z407" s="231" t="str">
        <f t="shared" si="426"/>
        <v/>
      </c>
      <c r="AA407" s="228"/>
      <c r="AB407" s="229"/>
      <c r="AC407" s="228"/>
      <c r="AD407" s="229"/>
      <c r="AE407" s="228"/>
      <c r="AF407" s="229"/>
      <c r="AG407" s="228"/>
      <c r="AH407" s="229"/>
      <c r="AI407" s="42">
        <v>2</v>
      </c>
      <c r="AJ407" s="45">
        <f t="shared" si="441"/>
        <v>1</v>
      </c>
      <c r="AK407" s="42">
        <v>2</v>
      </c>
      <c r="AL407" s="45">
        <f t="shared" si="442"/>
        <v>0.66666666666666663</v>
      </c>
      <c r="AM407" s="40">
        <v>816</v>
      </c>
      <c r="AN407" s="228"/>
      <c r="AO407" s="228"/>
      <c r="AP407" s="44">
        <f t="shared" si="440"/>
        <v>816</v>
      </c>
      <c r="AQ407" s="248"/>
      <c r="AR407" s="229"/>
      <c r="AS407" s="213" t="str">
        <f t="shared" si="408"/>
        <v/>
      </c>
      <c r="AT407" s="213" t="str">
        <f t="shared" ref="AT407:AT430" si="445">IF(V407=0,AN407,"")</f>
        <v/>
      </c>
      <c r="AU407" s="231" t="str">
        <f t="shared" si="403"/>
        <v/>
      </c>
      <c r="AV407" s="231"/>
      <c r="AW407" s="229" t="str">
        <f t="shared" si="397"/>
        <v/>
      </c>
      <c r="AX407" s="231"/>
      <c r="AY407" s="229" t="str">
        <f t="shared" si="443"/>
        <v/>
      </c>
      <c r="AZ407" s="231" t="str">
        <f t="shared" si="429"/>
        <v/>
      </c>
      <c r="BA407" s="229" t="str">
        <f t="shared" si="430"/>
        <v/>
      </c>
      <c r="BB407" s="231"/>
      <c r="BC407" s="229" t="str">
        <f t="shared" si="431"/>
        <v/>
      </c>
      <c r="BD407" s="228"/>
      <c r="BE407" s="229" t="str">
        <f>IF(BD407="","",BD407/AX407)</f>
        <v/>
      </c>
      <c r="BF407" s="228" t="str">
        <f t="shared" si="432"/>
        <v/>
      </c>
      <c r="BG407" s="229" t="str">
        <f t="shared" si="433"/>
        <v/>
      </c>
      <c r="BH407" s="231"/>
      <c r="BI407" s="229" t="str">
        <f t="shared" si="438"/>
        <v/>
      </c>
      <c r="BJ407" s="228"/>
      <c r="BK407" s="229" t="str">
        <f>IF(BD407="","",IF(BD407=0,"",BJ407/BD407))</f>
        <v/>
      </c>
      <c r="BL407" s="228" t="str">
        <f t="shared" si="436"/>
        <v/>
      </c>
      <c r="BM407" s="229" t="str">
        <f t="shared" si="439"/>
        <v/>
      </c>
      <c r="BN407" s="231"/>
      <c r="BO407" s="229" t="str">
        <f t="shared" si="437"/>
        <v/>
      </c>
      <c r="BP407" s="231"/>
      <c r="BQ407" s="229" t="str">
        <f t="shared" si="419"/>
        <v/>
      </c>
      <c r="BR407" s="231" t="str">
        <f t="shared" si="420"/>
        <v/>
      </c>
      <c r="BS407" s="229" t="str">
        <f t="shared" si="421"/>
        <v/>
      </c>
      <c r="BT407" s="42">
        <v>1</v>
      </c>
      <c r="BU407" s="45">
        <f t="shared" si="434"/>
        <v>0.5</v>
      </c>
      <c r="BV407" s="42">
        <v>1</v>
      </c>
      <c r="BW407" s="45">
        <f t="shared" si="444"/>
        <v>0.33333333333333331</v>
      </c>
      <c r="BX407" s="46">
        <f t="shared" si="428"/>
        <v>1</v>
      </c>
    </row>
    <row r="408" spans="1:76" x14ac:dyDescent="0.2">
      <c r="A408" s="10" t="s">
        <v>124</v>
      </c>
      <c r="B408" s="10" t="s">
        <v>902</v>
      </c>
      <c r="C408" s="10" t="s">
        <v>903</v>
      </c>
      <c r="D408" s="10" t="s">
        <v>507</v>
      </c>
      <c r="E408" s="10" t="s">
        <v>504</v>
      </c>
      <c r="F408" s="10" t="s">
        <v>505</v>
      </c>
      <c r="G408" s="10" t="s">
        <v>318</v>
      </c>
      <c r="H408" s="10" t="s">
        <v>1109</v>
      </c>
      <c r="I408" s="10" t="s">
        <v>934</v>
      </c>
      <c r="J408" s="10"/>
      <c r="K408" s="614"/>
      <c r="L408" s="614"/>
      <c r="M408" s="289"/>
      <c r="N408" s="614"/>
      <c r="O408" s="614"/>
      <c r="P408" s="614"/>
      <c r="Q408" s="612"/>
      <c r="R408" s="612"/>
      <c r="S408" s="612"/>
      <c r="T408" s="11" t="s">
        <v>386</v>
      </c>
      <c r="U408" s="110">
        <v>3</v>
      </c>
      <c r="V408" s="76"/>
      <c r="W408" s="110">
        <v>5</v>
      </c>
      <c r="X408" s="34">
        <f t="shared" si="425"/>
        <v>1.6666666666666667</v>
      </c>
      <c r="Y408" s="35">
        <f t="shared" si="415"/>
        <v>272.33333333333331</v>
      </c>
      <c r="Z408" s="35">
        <f t="shared" si="426"/>
        <v>138.66666666666666</v>
      </c>
      <c r="AA408" s="222"/>
      <c r="AB408" s="223"/>
      <c r="AC408" s="222"/>
      <c r="AD408" s="223"/>
      <c r="AE408" s="222"/>
      <c r="AF408" s="223"/>
      <c r="AG408" s="222"/>
      <c r="AH408" s="223"/>
      <c r="AI408" s="33">
        <v>3</v>
      </c>
      <c r="AJ408" s="36">
        <f t="shared" si="441"/>
        <v>0.6</v>
      </c>
      <c r="AK408" s="33">
        <v>1</v>
      </c>
      <c r="AL408" s="36">
        <f t="shared" si="442"/>
        <v>0.33333333333333331</v>
      </c>
      <c r="AM408" s="31">
        <v>816</v>
      </c>
      <c r="AN408" s="35">
        <v>1</v>
      </c>
      <c r="AO408" s="37">
        <f t="shared" ref="AO408:AO430" si="446">AN408/AP408</f>
        <v>1.2239902080783353E-3</v>
      </c>
      <c r="AP408" s="35">
        <f t="shared" si="440"/>
        <v>817</v>
      </c>
      <c r="AQ408" s="249"/>
      <c r="AR408" s="223"/>
      <c r="AS408" s="31">
        <f t="shared" si="408"/>
        <v>816</v>
      </c>
      <c r="AT408" s="31">
        <f t="shared" si="445"/>
        <v>1</v>
      </c>
      <c r="AU408" s="35">
        <f t="shared" si="403"/>
        <v>817</v>
      </c>
      <c r="AV408" s="35">
        <v>416</v>
      </c>
      <c r="AW408" s="36">
        <f t="shared" si="397"/>
        <v>0.50980392156862742</v>
      </c>
      <c r="AX408" s="35">
        <v>0</v>
      </c>
      <c r="AY408" s="36">
        <f t="shared" si="443"/>
        <v>0</v>
      </c>
      <c r="AZ408" s="35">
        <f t="shared" si="429"/>
        <v>416</v>
      </c>
      <c r="BA408" s="36">
        <f t="shared" si="430"/>
        <v>0.50917992656058753</v>
      </c>
      <c r="BB408" s="218"/>
      <c r="BC408" s="218"/>
      <c r="BD408" s="218"/>
      <c r="BE408" s="218"/>
      <c r="BF408" s="218"/>
      <c r="BG408" s="218"/>
      <c r="BH408" s="218"/>
      <c r="BI408" s="218"/>
      <c r="BJ408" s="218"/>
      <c r="BK408" s="218"/>
      <c r="BL408" s="218"/>
      <c r="BM408" s="218"/>
      <c r="BN408" s="35">
        <v>1</v>
      </c>
      <c r="BO408" s="36">
        <f t="shared" si="437"/>
        <v>2.403846153846154E-3</v>
      </c>
      <c r="BP408" s="35">
        <v>10</v>
      </c>
      <c r="BQ408" s="36">
        <f t="shared" si="419"/>
        <v>2.403846153846154E-2</v>
      </c>
      <c r="BR408" s="35">
        <f t="shared" si="420"/>
        <v>11</v>
      </c>
      <c r="BS408" s="36">
        <f t="shared" si="421"/>
        <v>2.6442307692307692E-2</v>
      </c>
      <c r="BT408" s="33">
        <v>1</v>
      </c>
      <c r="BU408" s="36">
        <f t="shared" si="434"/>
        <v>0.2</v>
      </c>
      <c r="BV408" s="33">
        <v>1</v>
      </c>
      <c r="BW408" s="36">
        <f t="shared" si="444"/>
        <v>0.33333333333333331</v>
      </c>
      <c r="BX408" s="244" t="str">
        <f t="shared" si="428"/>
        <v/>
      </c>
    </row>
    <row r="409" spans="1:76" x14ac:dyDescent="0.2">
      <c r="A409" s="10" t="s">
        <v>124</v>
      </c>
      <c r="B409" s="10" t="s">
        <v>857</v>
      </c>
      <c r="C409" s="10" t="s">
        <v>502</v>
      </c>
      <c r="D409" s="10" t="s">
        <v>507</v>
      </c>
      <c r="E409" s="10" t="s">
        <v>504</v>
      </c>
      <c r="F409" s="10" t="s">
        <v>505</v>
      </c>
      <c r="G409" s="10" t="s">
        <v>318</v>
      </c>
      <c r="H409" s="10" t="s">
        <v>1109</v>
      </c>
      <c r="I409" s="10" t="s">
        <v>934</v>
      </c>
      <c r="J409" s="10"/>
      <c r="K409" s="614"/>
      <c r="L409" s="614"/>
      <c r="M409" s="289"/>
      <c r="N409" s="614"/>
      <c r="O409" s="614"/>
      <c r="P409" s="614"/>
      <c r="Q409" s="612"/>
      <c r="R409" s="612"/>
      <c r="S409" s="612"/>
      <c r="T409" s="11" t="s">
        <v>386</v>
      </c>
      <c r="U409" s="32">
        <v>6</v>
      </c>
      <c r="V409" s="76"/>
      <c r="W409" s="32">
        <v>8</v>
      </c>
      <c r="X409" s="34">
        <f t="shared" si="425"/>
        <v>1.3333333333333333</v>
      </c>
      <c r="Y409" s="35">
        <f t="shared" si="415"/>
        <v>135.16666666666666</v>
      </c>
      <c r="Z409" s="35">
        <f t="shared" si="426"/>
        <v>59.5</v>
      </c>
      <c r="AA409" s="222"/>
      <c r="AB409" s="223"/>
      <c r="AC409" s="222"/>
      <c r="AD409" s="223"/>
      <c r="AE409" s="222"/>
      <c r="AF409" s="223"/>
      <c r="AG409" s="222"/>
      <c r="AH409" s="223"/>
      <c r="AI409" s="33">
        <v>5</v>
      </c>
      <c r="AJ409" s="36">
        <f t="shared" si="441"/>
        <v>0.625</v>
      </c>
      <c r="AK409" s="33">
        <v>4</v>
      </c>
      <c r="AL409" s="36">
        <f t="shared" si="442"/>
        <v>0.66666666666666663</v>
      </c>
      <c r="AM409" s="31">
        <v>808</v>
      </c>
      <c r="AN409" s="35">
        <v>3</v>
      </c>
      <c r="AO409" s="37">
        <f t="shared" si="446"/>
        <v>3.6991368680641184E-3</v>
      </c>
      <c r="AP409" s="35">
        <f t="shared" si="440"/>
        <v>811</v>
      </c>
      <c r="AQ409" s="249"/>
      <c r="AR409" s="223"/>
      <c r="AS409" s="31">
        <f t="shared" si="408"/>
        <v>808</v>
      </c>
      <c r="AT409" s="31">
        <f t="shared" si="445"/>
        <v>3</v>
      </c>
      <c r="AU409" s="35">
        <f t="shared" si="403"/>
        <v>811</v>
      </c>
      <c r="AV409" s="35">
        <v>354</v>
      </c>
      <c r="AW409" s="36">
        <f t="shared" si="397"/>
        <v>0.43811881188118812</v>
      </c>
      <c r="AX409" s="35">
        <v>3</v>
      </c>
      <c r="AY409" s="36">
        <f t="shared" si="443"/>
        <v>1</v>
      </c>
      <c r="AZ409" s="35">
        <f t="shared" si="429"/>
        <v>357</v>
      </c>
      <c r="BA409" s="36">
        <f t="shared" si="430"/>
        <v>0.44019728729963009</v>
      </c>
      <c r="BB409" s="218"/>
      <c r="BC409" s="218"/>
      <c r="BD409" s="218"/>
      <c r="BE409" s="218"/>
      <c r="BF409" s="218"/>
      <c r="BG409" s="218"/>
      <c r="BH409" s="218"/>
      <c r="BI409" s="218"/>
      <c r="BJ409" s="218"/>
      <c r="BK409" s="218"/>
      <c r="BL409" s="218"/>
      <c r="BM409" s="218"/>
      <c r="BN409" s="218"/>
      <c r="BO409" s="36">
        <f t="shared" si="437"/>
        <v>0</v>
      </c>
      <c r="BP409" s="35">
        <v>6</v>
      </c>
      <c r="BQ409" s="36">
        <f t="shared" si="419"/>
        <v>1.680672268907563E-2</v>
      </c>
      <c r="BR409" s="35">
        <f t="shared" si="420"/>
        <v>6</v>
      </c>
      <c r="BS409" s="36">
        <f t="shared" si="421"/>
        <v>1.680672268907563E-2</v>
      </c>
      <c r="BT409" s="33">
        <v>1</v>
      </c>
      <c r="BU409" s="36">
        <f t="shared" si="434"/>
        <v>0.125</v>
      </c>
      <c r="BV409" s="33">
        <v>1</v>
      </c>
      <c r="BW409" s="36">
        <f t="shared" si="444"/>
        <v>0.16666666666666666</v>
      </c>
      <c r="BX409" s="244" t="str">
        <f t="shared" si="428"/>
        <v/>
      </c>
    </row>
    <row r="410" spans="1:76" x14ac:dyDescent="0.2">
      <c r="A410" s="77" t="s">
        <v>124</v>
      </c>
      <c r="B410" s="77" t="s">
        <v>856</v>
      </c>
      <c r="C410" s="77" t="s">
        <v>502</v>
      </c>
      <c r="D410" s="77" t="s">
        <v>507</v>
      </c>
      <c r="E410" s="77" t="s">
        <v>504</v>
      </c>
      <c r="F410" s="77" t="s">
        <v>505</v>
      </c>
      <c r="G410" s="10" t="s">
        <v>318</v>
      </c>
      <c r="H410" s="10" t="s">
        <v>1109</v>
      </c>
      <c r="I410" s="77" t="s">
        <v>934</v>
      </c>
      <c r="J410" s="77"/>
      <c r="K410" s="299"/>
      <c r="L410" s="299"/>
      <c r="M410" s="300"/>
      <c r="N410" s="299"/>
      <c r="O410" s="299"/>
      <c r="P410" s="299"/>
      <c r="Q410" s="301"/>
      <c r="R410" s="301"/>
      <c r="S410" s="301"/>
      <c r="T410" s="65" t="s">
        <v>386</v>
      </c>
      <c r="U410" s="71">
        <v>6</v>
      </c>
      <c r="V410" s="76"/>
      <c r="W410" s="76">
        <v>7</v>
      </c>
      <c r="X410" s="80">
        <f t="shared" si="425"/>
        <v>1.1666666666666667</v>
      </c>
      <c r="Y410" s="81">
        <f t="shared" si="415"/>
        <v>195.16666666666666</v>
      </c>
      <c r="Z410" s="81">
        <f t="shared" si="426"/>
        <v>88.166666666666671</v>
      </c>
      <c r="AA410" s="233"/>
      <c r="AB410" s="234"/>
      <c r="AC410" s="233"/>
      <c r="AD410" s="234"/>
      <c r="AE410" s="233"/>
      <c r="AF410" s="234"/>
      <c r="AG410" s="233"/>
      <c r="AH410" s="234"/>
      <c r="AI410" s="76">
        <v>6</v>
      </c>
      <c r="AJ410" s="67">
        <f t="shared" si="441"/>
        <v>0.8571428571428571</v>
      </c>
      <c r="AK410" s="76">
        <v>6</v>
      </c>
      <c r="AL410" s="67">
        <f t="shared" si="442"/>
        <v>1</v>
      </c>
      <c r="AM410" s="79">
        <v>1149</v>
      </c>
      <c r="AN410" s="81">
        <v>22</v>
      </c>
      <c r="AO410" s="82">
        <f t="shared" si="446"/>
        <v>1.8787361229718188E-2</v>
      </c>
      <c r="AP410" s="81">
        <f t="shared" si="440"/>
        <v>1171</v>
      </c>
      <c r="AQ410" s="169">
        <v>1600</v>
      </c>
      <c r="AR410" s="67">
        <f t="shared" ref="AR410:AR415" si="447">AP410/AQ410</f>
        <v>0.73187500000000005</v>
      </c>
      <c r="AS410" s="79">
        <f t="shared" si="408"/>
        <v>1149</v>
      </c>
      <c r="AT410" s="79">
        <f t="shared" si="445"/>
        <v>22</v>
      </c>
      <c r="AU410" s="81">
        <f t="shared" si="403"/>
        <v>1171</v>
      </c>
      <c r="AV410" s="81">
        <v>510</v>
      </c>
      <c r="AW410" s="67">
        <f t="shared" si="397"/>
        <v>0.44386422976501305</v>
      </c>
      <c r="AX410" s="81">
        <v>19</v>
      </c>
      <c r="AY410" s="67">
        <f t="shared" si="443"/>
        <v>0.86363636363636365</v>
      </c>
      <c r="AZ410" s="81">
        <f t="shared" si="429"/>
        <v>529</v>
      </c>
      <c r="BA410" s="67">
        <f t="shared" si="430"/>
        <v>0.45175064047822372</v>
      </c>
      <c r="BB410" s="81">
        <v>2</v>
      </c>
      <c r="BC410" s="67">
        <f t="shared" ref="BC410:BC427" si="448">IF(BB410="","",BB410/AV410)</f>
        <v>3.9215686274509803E-3</v>
      </c>
      <c r="BD410" s="218"/>
      <c r="BE410" s="218"/>
      <c r="BF410" s="76">
        <f t="shared" ref="BF410:BF427" si="449">IF(BB410="","",BB410+BD410)</f>
        <v>2</v>
      </c>
      <c r="BG410" s="67">
        <f t="shared" ref="BG410:BG427" si="450">IF(AZ410="","",BF410/AZ410)</f>
        <v>3.780718336483932E-3</v>
      </c>
      <c r="BH410" s="218"/>
      <c r="BI410" s="218"/>
      <c r="BJ410" s="76">
        <v>2</v>
      </c>
      <c r="BK410" s="234" t="str">
        <f t="shared" ref="BK410:BK441" si="451">IF(BD410="","",IF(BD410=0,"",BJ410/BD410))</f>
        <v/>
      </c>
      <c r="BL410" s="76" t="str">
        <f t="shared" ref="BL410:BL441" si="452">IF(BH410="","",BH410+BJ410)</f>
        <v/>
      </c>
      <c r="BM410" s="218"/>
      <c r="BN410" s="81">
        <v>1</v>
      </c>
      <c r="BO410" s="67">
        <f t="shared" si="437"/>
        <v>1.890359168241966E-3</v>
      </c>
      <c r="BP410" s="81">
        <v>9</v>
      </c>
      <c r="BQ410" s="67">
        <f t="shared" si="419"/>
        <v>1.7013232514177693E-2</v>
      </c>
      <c r="BR410" s="81">
        <f t="shared" si="420"/>
        <v>10</v>
      </c>
      <c r="BS410" s="67">
        <f t="shared" si="421"/>
        <v>1.890359168241966E-2</v>
      </c>
      <c r="BT410" s="76">
        <v>1</v>
      </c>
      <c r="BU410" s="67">
        <f t="shared" si="434"/>
        <v>0.14285714285714285</v>
      </c>
      <c r="BV410" s="76">
        <v>1</v>
      </c>
      <c r="BW410" s="67">
        <f t="shared" si="444"/>
        <v>0.16666666666666666</v>
      </c>
      <c r="BX410" s="260" t="str">
        <f t="shared" si="428"/>
        <v/>
      </c>
    </row>
    <row r="411" spans="1:76" x14ac:dyDescent="0.2">
      <c r="A411" s="10" t="s">
        <v>124</v>
      </c>
      <c r="B411" s="10" t="s">
        <v>858</v>
      </c>
      <c r="C411" s="10" t="s">
        <v>502</v>
      </c>
      <c r="D411" s="10" t="s">
        <v>507</v>
      </c>
      <c r="E411" s="10" t="s">
        <v>504</v>
      </c>
      <c r="F411" s="10" t="s">
        <v>505</v>
      </c>
      <c r="G411" s="10" t="s">
        <v>318</v>
      </c>
      <c r="H411" s="10" t="s">
        <v>1109</v>
      </c>
      <c r="I411" s="10" t="s">
        <v>934</v>
      </c>
      <c r="J411" s="10"/>
      <c r="K411" s="614"/>
      <c r="L411" s="614"/>
      <c r="M411" s="289"/>
      <c r="N411" s="614"/>
      <c r="O411" s="614"/>
      <c r="P411" s="614"/>
      <c r="Q411" s="612"/>
      <c r="R411" s="612"/>
      <c r="S411" s="612"/>
      <c r="T411" s="11" t="s">
        <v>386</v>
      </c>
      <c r="U411" s="32">
        <v>6</v>
      </c>
      <c r="V411" s="76"/>
      <c r="W411" s="33">
        <v>7</v>
      </c>
      <c r="X411" s="34">
        <f t="shared" si="425"/>
        <v>1.1666666666666667</v>
      </c>
      <c r="Y411" s="35">
        <f t="shared" si="415"/>
        <v>50.166666666666664</v>
      </c>
      <c r="Z411" s="35">
        <f t="shared" si="426"/>
        <v>33.333333333333336</v>
      </c>
      <c r="AA411" s="222"/>
      <c r="AB411" s="223"/>
      <c r="AC411" s="222"/>
      <c r="AD411" s="223"/>
      <c r="AE411" s="222"/>
      <c r="AF411" s="223"/>
      <c r="AG411" s="222"/>
      <c r="AH411" s="223"/>
      <c r="AI411" s="33">
        <v>3</v>
      </c>
      <c r="AJ411" s="36">
        <f t="shared" si="441"/>
        <v>0.42857142857142855</v>
      </c>
      <c r="AK411" s="33">
        <v>2</v>
      </c>
      <c r="AL411" s="36">
        <f t="shared" si="442"/>
        <v>0.33333333333333331</v>
      </c>
      <c r="AM411" s="31">
        <v>251</v>
      </c>
      <c r="AN411" s="35">
        <v>50</v>
      </c>
      <c r="AO411" s="37">
        <f t="shared" si="446"/>
        <v>0.16611295681063123</v>
      </c>
      <c r="AP411" s="35">
        <f t="shared" si="440"/>
        <v>301</v>
      </c>
      <c r="AQ411" s="169">
        <v>420</v>
      </c>
      <c r="AR411" s="36">
        <f t="shared" si="447"/>
        <v>0.71666666666666667</v>
      </c>
      <c r="AS411" s="31">
        <f t="shared" si="408"/>
        <v>251</v>
      </c>
      <c r="AT411" s="31">
        <f t="shared" si="445"/>
        <v>50</v>
      </c>
      <c r="AU411" s="35">
        <f t="shared" si="403"/>
        <v>301</v>
      </c>
      <c r="AV411" s="35">
        <v>156</v>
      </c>
      <c r="AW411" s="36">
        <f t="shared" si="397"/>
        <v>0.62151394422310757</v>
      </c>
      <c r="AX411" s="35">
        <v>44</v>
      </c>
      <c r="AY411" s="36">
        <f t="shared" si="443"/>
        <v>0.88</v>
      </c>
      <c r="AZ411" s="35">
        <f t="shared" si="429"/>
        <v>200</v>
      </c>
      <c r="BA411" s="36">
        <f t="shared" si="430"/>
        <v>0.66445182724252494</v>
      </c>
      <c r="BB411" s="35">
        <v>3</v>
      </c>
      <c r="BC411" s="36">
        <f t="shared" si="448"/>
        <v>1.9230769230769232E-2</v>
      </c>
      <c r="BD411" s="218"/>
      <c r="BE411" s="218"/>
      <c r="BF411" s="33">
        <f t="shared" si="449"/>
        <v>3</v>
      </c>
      <c r="BG411" s="36">
        <f t="shared" si="450"/>
        <v>1.4999999999999999E-2</v>
      </c>
      <c r="BH411" s="35">
        <v>3</v>
      </c>
      <c r="BI411" s="36">
        <f t="shared" ref="BI411:BI442" si="453">IF(BB411="","",IF(BB411=0,"",BH411/BB411))</f>
        <v>1</v>
      </c>
      <c r="BJ411" s="218"/>
      <c r="BK411" s="223" t="str">
        <f t="shared" si="451"/>
        <v/>
      </c>
      <c r="BL411" s="33">
        <f t="shared" si="452"/>
        <v>3</v>
      </c>
      <c r="BM411" s="36">
        <f t="shared" ref="BM411:BM442" si="454">IF(BF411="","",IF(BF411=0,"",BL411/BF411))</f>
        <v>1</v>
      </c>
      <c r="BN411" s="35">
        <v>1</v>
      </c>
      <c r="BO411" s="36">
        <f t="shared" si="437"/>
        <v>5.0000000000000001E-3</v>
      </c>
      <c r="BP411" s="35">
        <v>0</v>
      </c>
      <c r="BQ411" s="33"/>
      <c r="BR411" s="81">
        <f t="shared" si="420"/>
        <v>1</v>
      </c>
      <c r="BS411" s="36">
        <f t="shared" si="421"/>
        <v>5.0000000000000001E-3</v>
      </c>
      <c r="BT411" s="33">
        <v>1</v>
      </c>
      <c r="BU411" s="36">
        <f t="shared" si="434"/>
        <v>0.14285714285714285</v>
      </c>
      <c r="BV411" s="33">
        <v>1</v>
      </c>
      <c r="BW411" s="36">
        <f t="shared" si="444"/>
        <v>0.16666666666666666</v>
      </c>
      <c r="BX411" s="244" t="str">
        <f t="shared" si="428"/>
        <v/>
      </c>
    </row>
    <row r="412" spans="1:76" x14ac:dyDescent="0.2">
      <c r="A412" s="10" t="s">
        <v>124</v>
      </c>
      <c r="B412" s="10" t="s">
        <v>125</v>
      </c>
      <c r="C412" s="10" t="s">
        <v>502</v>
      </c>
      <c r="D412" s="10" t="s">
        <v>507</v>
      </c>
      <c r="E412" s="10" t="s">
        <v>504</v>
      </c>
      <c r="F412" s="10" t="s">
        <v>505</v>
      </c>
      <c r="G412" s="10" t="s">
        <v>318</v>
      </c>
      <c r="H412" s="10" t="s">
        <v>1109</v>
      </c>
      <c r="I412" s="10" t="s">
        <v>934</v>
      </c>
      <c r="J412" s="10"/>
      <c r="K412" s="614"/>
      <c r="L412" s="614"/>
      <c r="M412" s="289"/>
      <c r="N412" s="614"/>
      <c r="O412" s="614"/>
      <c r="P412" s="614"/>
      <c r="Q412" s="612"/>
      <c r="R412" s="612"/>
      <c r="S412" s="612"/>
      <c r="T412" s="11" t="s">
        <v>386</v>
      </c>
      <c r="U412" s="32">
        <v>6</v>
      </c>
      <c r="V412" s="76"/>
      <c r="W412" s="33">
        <v>13</v>
      </c>
      <c r="X412" s="34">
        <f t="shared" si="425"/>
        <v>2.1666666666666665</v>
      </c>
      <c r="Y412" s="35">
        <f t="shared" si="415"/>
        <v>413.83333333333331</v>
      </c>
      <c r="Z412" s="35">
        <f t="shared" si="426"/>
        <v>253</v>
      </c>
      <c r="AA412" s="222"/>
      <c r="AB412" s="223"/>
      <c r="AC412" s="222"/>
      <c r="AD412" s="223"/>
      <c r="AE412" s="222"/>
      <c r="AF412" s="223"/>
      <c r="AG412" s="222"/>
      <c r="AH412" s="223"/>
      <c r="AI412" s="33">
        <v>6</v>
      </c>
      <c r="AJ412" s="36">
        <f t="shared" si="441"/>
        <v>0.46153846153846156</v>
      </c>
      <c r="AK412" s="33">
        <v>3</v>
      </c>
      <c r="AL412" s="36">
        <f t="shared" si="442"/>
        <v>0.5</v>
      </c>
      <c r="AM412" s="31">
        <v>2420</v>
      </c>
      <c r="AN412" s="35">
        <v>63</v>
      </c>
      <c r="AO412" s="37">
        <f t="shared" si="446"/>
        <v>2.5372533225936366E-2</v>
      </c>
      <c r="AP412" s="35">
        <f t="shared" si="440"/>
        <v>2483</v>
      </c>
      <c r="AQ412" s="169">
        <v>3550</v>
      </c>
      <c r="AR412" s="36">
        <f t="shared" si="447"/>
        <v>0.69943661971830984</v>
      </c>
      <c r="AS412" s="31">
        <f t="shared" si="408"/>
        <v>2420</v>
      </c>
      <c r="AT412" s="31">
        <f t="shared" si="445"/>
        <v>63</v>
      </c>
      <c r="AU412" s="35">
        <f t="shared" si="403"/>
        <v>2483</v>
      </c>
      <c r="AV412" s="35">
        <v>1464</v>
      </c>
      <c r="AW412" s="36">
        <f t="shared" si="397"/>
        <v>0.60495867768595046</v>
      </c>
      <c r="AX412" s="35">
        <v>54</v>
      </c>
      <c r="AY412" s="36">
        <f t="shared" si="443"/>
        <v>0.8571428571428571</v>
      </c>
      <c r="AZ412" s="35">
        <f t="shared" si="429"/>
        <v>1518</v>
      </c>
      <c r="BA412" s="36">
        <f t="shared" si="430"/>
        <v>0.61135722915827628</v>
      </c>
      <c r="BB412" s="35">
        <v>3</v>
      </c>
      <c r="BC412" s="36">
        <f t="shared" si="448"/>
        <v>2.0491803278688526E-3</v>
      </c>
      <c r="BD412" s="33">
        <v>13</v>
      </c>
      <c r="BE412" s="36">
        <f t="shared" ref="BE412:BE421" si="455">IF(BD412="","",BD412/AX412)</f>
        <v>0.24074074074074073</v>
      </c>
      <c r="BF412" s="33">
        <f t="shared" si="449"/>
        <v>16</v>
      </c>
      <c r="BG412" s="36">
        <f t="shared" si="450"/>
        <v>1.0540184453227932E-2</v>
      </c>
      <c r="BH412" s="35">
        <v>2</v>
      </c>
      <c r="BI412" s="36">
        <f t="shared" si="453"/>
        <v>0.66666666666666663</v>
      </c>
      <c r="BJ412" s="33">
        <v>8</v>
      </c>
      <c r="BK412" s="36">
        <f t="shared" si="451"/>
        <v>0.61538461538461542</v>
      </c>
      <c r="BL412" s="33">
        <f t="shared" si="452"/>
        <v>10</v>
      </c>
      <c r="BM412" s="36">
        <f t="shared" si="454"/>
        <v>0.625</v>
      </c>
      <c r="BN412" s="35">
        <v>4</v>
      </c>
      <c r="BO412" s="36">
        <f t="shared" si="437"/>
        <v>2.635046113306983E-3</v>
      </c>
      <c r="BP412" s="35">
        <v>4</v>
      </c>
      <c r="BQ412" s="36">
        <f>IF(AZ412="","",BP412/AZ412)</f>
        <v>2.635046113306983E-3</v>
      </c>
      <c r="BR412" s="35">
        <f t="shared" si="420"/>
        <v>8</v>
      </c>
      <c r="BS412" s="36">
        <f>IF(AZ412="","",BR412/AZ412)</f>
        <v>5.270092226613966E-3</v>
      </c>
      <c r="BT412" s="33">
        <v>6</v>
      </c>
      <c r="BU412" s="36">
        <f t="shared" si="434"/>
        <v>0.46153846153846156</v>
      </c>
      <c r="BV412" s="33">
        <v>6</v>
      </c>
      <c r="BW412" s="36">
        <f t="shared" si="444"/>
        <v>1</v>
      </c>
      <c r="BX412" s="244" t="str">
        <f t="shared" si="428"/>
        <v/>
      </c>
    </row>
    <row r="413" spans="1:76" x14ac:dyDescent="0.2">
      <c r="A413" s="10" t="s">
        <v>124</v>
      </c>
      <c r="B413" s="10" t="s">
        <v>126</v>
      </c>
      <c r="C413" s="10" t="s">
        <v>502</v>
      </c>
      <c r="D413" s="10" t="s">
        <v>507</v>
      </c>
      <c r="E413" s="10" t="s">
        <v>504</v>
      </c>
      <c r="F413" s="10" t="s">
        <v>505</v>
      </c>
      <c r="G413" s="10" t="s">
        <v>318</v>
      </c>
      <c r="H413" s="10" t="s">
        <v>1109</v>
      </c>
      <c r="I413" s="10" t="s">
        <v>934</v>
      </c>
      <c r="J413" s="10"/>
      <c r="K413" s="614"/>
      <c r="L413" s="614"/>
      <c r="M413" s="289"/>
      <c r="N413" s="614"/>
      <c r="O413" s="614"/>
      <c r="P413" s="614"/>
      <c r="Q413" s="612"/>
      <c r="R413" s="612"/>
      <c r="S413" s="612"/>
      <c r="T413" s="11" t="s">
        <v>510</v>
      </c>
      <c r="U413" s="32">
        <v>6</v>
      </c>
      <c r="V413" s="33">
        <v>5</v>
      </c>
      <c r="W413" s="33">
        <v>5</v>
      </c>
      <c r="X413" s="34">
        <f t="shared" si="425"/>
        <v>0.83333333333333337</v>
      </c>
      <c r="Y413" s="35">
        <f t="shared" si="415"/>
        <v>161.16666666666666</v>
      </c>
      <c r="Z413" s="230" t="str">
        <f t="shared" si="426"/>
        <v/>
      </c>
      <c r="AA413" s="222"/>
      <c r="AB413" s="223"/>
      <c r="AC413" s="222"/>
      <c r="AD413" s="223"/>
      <c r="AE413" s="222"/>
      <c r="AF413" s="223"/>
      <c r="AG413" s="222"/>
      <c r="AH413" s="223"/>
      <c r="AI413" s="33">
        <v>3</v>
      </c>
      <c r="AJ413" s="36">
        <f t="shared" si="441"/>
        <v>0.6</v>
      </c>
      <c r="AK413" s="33">
        <v>3</v>
      </c>
      <c r="AL413" s="36">
        <f t="shared" si="442"/>
        <v>0.5</v>
      </c>
      <c r="AM413" s="31">
        <v>962</v>
      </c>
      <c r="AN413" s="35">
        <v>5</v>
      </c>
      <c r="AO413" s="37">
        <f t="shared" si="446"/>
        <v>5.170630816959669E-3</v>
      </c>
      <c r="AP413" s="35">
        <f t="shared" si="440"/>
        <v>967</v>
      </c>
      <c r="AQ413" s="169">
        <v>1480</v>
      </c>
      <c r="AR413" s="36">
        <f t="shared" si="447"/>
        <v>0.65337837837837842</v>
      </c>
      <c r="AS413" s="210" t="str">
        <f t="shared" si="408"/>
        <v/>
      </c>
      <c r="AT413" s="210" t="str">
        <f t="shared" si="445"/>
        <v/>
      </c>
      <c r="AU413" s="230" t="str">
        <f t="shared" si="403"/>
        <v/>
      </c>
      <c r="AV413" s="230"/>
      <c r="AW413" s="223" t="str">
        <f t="shared" si="397"/>
        <v/>
      </c>
      <c r="AX413" s="230"/>
      <c r="AY413" s="223" t="str">
        <f t="shared" si="443"/>
        <v/>
      </c>
      <c r="AZ413" s="230" t="str">
        <f t="shared" si="429"/>
        <v/>
      </c>
      <c r="BA413" s="223" t="str">
        <f t="shared" si="430"/>
        <v/>
      </c>
      <c r="BB413" s="230"/>
      <c r="BC413" s="223" t="str">
        <f t="shared" si="448"/>
        <v/>
      </c>
      <c r="BD413" s="222"/>
      <c r="BE413" s="223" t="str">
        <f t="shared" si="455"/>
        <v/>
      </c>
      <c r="BF413" s="222" t="str">
        <f t="shared" si="449"/>
        <v/>
      </c>
      <c r="BG413" s="223" t="str">
        <f t="shared" si="450"/>
        <v/>
      </c>
      <c r="BH413" s="230"/>
      <c r="BI413" s="223" t="str">
        <f t="shared" si="453"/>
        <v/>
      </c>
      <c r="BJ413" s="222"/>
      <c r="BK413" s="223" t="str">
        <f t="shared" si="451"/>
        <v/>
      </c>
      <c r="BL413" s="222" t="str">
        <f t="shared" si="452"/>
        <v/>
      </c>
      <c r="BM413" s="223" t="str">
        <f t="shared" si="454"/>
        <v/>
      </c>
      <c r="BN413" s="230"/>
      <c r="BO413" s="223" t="str">
        <f t="shared" si="437"/>
        <v/>
      </c>
      <c r="BP413" s="230"/>
      <c r="BQ413" s="223" t="str">
        <f>IF(AZ413="","",BP413/AZ413)</f>
        <v/>
      </c>
      <c r="BR413" s="230" t="str">
        <f t="shared" si="420"/>
        <v/>
      </c>
      <c r="BS413" s="223" t="str">
        <f>IF(AZ413="","",BR413/AZ413)</f>
        <v/>
      </c>
      <c r="BT413" s="33">
        <v>2</v>
      </c>
      <c r="BU413" s="36">
        <f t="shared" si="434"/>
        <v>0.4</v>
      </c>
      <c r="BV413" s="33">
        <v>2</v>
      </c>
      <c r="BW413" s="598">
        <f t="shared" si="444"/>
        <v>0.33333333333333331</v>
      </c>
      <c r="BX413" s="38">
        <f t="shared" si="428"/>
        <v>1</v>
      </c>
    </row>
    <row r="414" spans="1:76" x14ac:dyDescent="0.2">
      <c r="A414" s="10" t="s">
        <v>124</v>
      </c>
      <c r="B414" s="10" t="s">
        <v>127</v>
      </c>
      <c r="C414" s="10" t="s">
        <v>502</v>
      </c>
      <c r="D414" s="10" t="s">
        <v>507</v>
      </c>
      <c r="E414" s="10" t="s">
        <v>504</v>
      </c>
      <c r="F414" s="10" t="s">
        <v>505</v>
      </c>
      <c r="G414" s="10" t="s">
        <v>318</v>
      </c>
      <c r="H414" s="10" t="s">
        <v>1109</v>
      </c>
      <c r="I414" s="10" t="s">
        <v>934</v>
      </c>
      <c r="J414" s="10"/>
      <c r="K414" s="614"/>
      <c r="L414" s="614"/>
      <c r="M414" s="289"/>
      <c r="N414" s="614"/>
      <c r="O414" s="614"/>
      <c r="P414" s="614"/>
      <c r="Q414" s="612"/>
      <c r="R414" s="612"/>
      <c r="S414" s="612"/>
      <c r="T414" s="11" t="s">
        <v>510</v>
      </c>
      <c r="U414" s="110">
        <v>6</v>
      </c>
      <c r="V414" s="33">
        <v>6</v>
      </c>
      <c r="W414" s="33">
        <v>6</v>
      </c>
      <c r="X414" s="34">
        <f t="shared" si="425"/>
        <v>1</v>
      </c>
      <c r="Y414" s="35">
        <f t="shared" si="415"/>
        <v>112.5</v>
      </c>
      <c r="Z414" s="230" t="str">
        <f t="shared" si="426"/>
        <v/>
      </c>
      <c r="AA414" s="222"/>
      <c r="AB414" s="223"/>
      <c r="AC414" s="222"/>
      <c r="AD414" s="223"/>
      <c r="AE414" s="222"/>
      <c r="AF414" s="223"/>
      <c r="AG414" s="222"/>
      <c r="AH414" s="223"/>
      <c r="AI414" s="33">
        <v>4</v>
      </c>
      <c r="AJ414" s="36">
        <f t="shared" si="441"/>
        <v>0.66666666666666663</v>
      </c>
      <c r="AK414" s="33">
        <v>4</v>
      </c>
      <c r="AL414" s="36">
        <f t="shared" si="442"/>
        <v>0.66666666666666663</v>
      </c>
      <c r="AM414" s="31">
        <v>674</v>
      </c>
      <c r="AN414" s="35">
        <v>1</v>
      </c>
      <c r="AO414" s="37">
        <f t="shared" si="446"/>
        <v>1.4814814814814814E-3</v>
      </c>
      <c r="AP414" s="35">
        <f t="shared" si="440"/>
        <v>675</v>
      </c>
      <c r="AQ414" s="169">
        <v>3580</v>
      </c>
      <c r="AR414" s="36">
        <f t="shared" si="447"/>
        <v>0.18854748603351956</v>
      </c>
      <c r="AS414" s="210" t="str">
        <f t="shared" si="408"/>
        <v/>
      </c>
      <c r="AT414" s="210" t="str">
        <f t="shared" si="445"/>
        <v/>
      </c>
      <c r="AU414" s="230" t="str">
        <f t="shared" si="403"/>
        <v/>
      </c>
      <c r="AV414" s="230"/>
      <c r="AW414" s="223" t="str">
        <f t="shared" si="397"/>
        <v/>
      </c>
      <c r="AX414" s="230"/>
      <c r="AY414" s="223" t="str">
        <f t="shared" si="443"/>
        <v/>
      </c>
      <c r="AZ414" s="230" t="str">
        <f t="shared" si="429"/>
        <v/>
      </c>
      <c r="BA414" s="223" t="str">
        <f t="shared" si="430"/>
        <v/>
      </c>
      <c r="BB414" s="230"/>
      <c r="BC414" s="223" t="str">
        <f t="shared" si="448"/>
        <v/>
      </c>
      <c r="BD414" s="222"/>
      <c r="BE414" s="223" t="str">
        <f t="shared" si="455"/>
        <v/>
      </c>
      <c r="BF414" s="222" t="str">
        <f t="shared" si="449"/>
        <v/>
      </c>
      <c r="BG414" s="223" t="str">
        <f t="shared" si="450"/>
        <v/>
      </c>
      <c r="BH414" s="230"/>
      <c r="BI414" s="223" t="str">
        <f t="shared" si="453"/>
        <v/>
      </c>
      <c r="BJ414" s="222"/>
      <c r="BK414" s="223" t="str">
        <f t="shared" si="451"/>
        <v/>
      </c>
      <c r="BL414" s="222" t="str">
        <f t="shared" si="452"/>
        <v/>
      </c>
      <c r="BM414" s="223" t="str">
        <f t="shared" si="454"/>
        <v/>
      </c>
      <c r="BN414" s="230"/>
      <c r="BO414" s="223" t="str">
        <f t="shared" si="437"/>
        <v/>
      </c>
      <c r="BP414" s="230"/>
      <c r="BQ414" s="223" t="str">
        <f>IF(AZ414="","",BP414/AZ414)</f>
        <v/>
      </c>
      <c r="BR414" s="230" t="str">
        <f t="shared" si="420"/>
        <v/>
      </c>
      <c r="BS414" s="223" t="str">
        <f>IF(AZ414="","",BR414/AZ414)</f>
        <v/>
      </c>
      <c r="BT414" s="33">
        <v>2</v>
      </c>
      <c r="BU414" s="36">
        <f t="shared" si="434"/>
        <v>0.33333333333333331</v>
      </c>
      <c r="BV414" s="33">
        <v>2</v>
      </c>
      <c r="BW414" s="36">
        <f t="shared" si="444"/>
        <v>0.33333333333333331</v>
      </c>
      <c r="BX414" s="244" t="str">
        <f t="shared" si="428"/>
        <v/>
      </c>
    </row>
    <row r="415" spans="1:76" x14ac:dyDescent="0.2">
      <c r="A415" s="10" t="s">
        <v>124</v>
      </c>
      <c r="B415" s="10" t="s">
        <v>128</v>
      </c>
      <c r="C415" s="10" t="s">
        <v>502</v>
      </c>
      <c r="D415" s="10" t="s">
        <v>507</v>
      </c>
      <c r="E415" s="10" t="s">
        <v>504</v>
      </c>
      <c r="F415" s="10" t="s">
        <v>505</v>
      </c>
      <c r="G415" s="10" t="s">
        <v>318</v>
      </c>
      <c r="H415" s="10" t="s">
        <v>1109</v>
      </c>
      <c r="I415" s="10" t="s">
        <v>934</v>
      </c>
      <c r="J415" s="10"/>
      <c r="K415" s="614"/>
      <c r="L415" s="614"/>
      <c r="M415" s="289"/>
      <c r="N415" s="614"/>
      <c r="O415" s="614"/>
      <c r="P415" s="614"/>
      <c r="Q415" s="612"/>
      <c r="R415" s="612"/>
      <c r="S415" s="612"/>
      <c r="T415" s="11" t="s">
        <v>510</v>
      </c>
      <c r="U415" s="32">
        <v>6</v>
      </c>
      <c r="V415" s="33">
        <v>6</v>
      </c>
      <c r="W415" s="33">
        <v>6</v>
      </c>
      <c r="X415" s="34">
        <f t="shared" si="425"/>
        <v>1</v>
      </c>
      <c r="Y415" s="35">
        <f t="shared" si="415"/>
        <v>400.5</v>
      </c>
      <c r="Z415" s="230" t="str">
        <f t="shared" si="426"/>
        <v/>
      </c>
      <c r="AA415" s="222"/>
      <c r="AB415" s="223"/>
      <c r="AC415" s="222"/>
      <c r="AD415" s="223"/>
      <c r="AE415" s="222"/>
      <c r="AF415" s="223"/>
      <c r="AG415" s="222"/>
      <c r="AH415" s="223"/>
      <c r="AI415" s="33">
        <v>6</v>
      </c>
      <c r="AJ415" s="36">
        <f t="shared" si="441"/>
        <v>1</v>
      </c>
      <c r="AK415" s="33">
        <v>6</v>
      </c>
      <c r="AL415" s="36">
        <f t="shared" si="442"/>
        <v>1</v>
      </c>
      <c r="AM415" s="31">
        <v>2401</v>
      </c>
      <c r="AN415" s="35">
        <v>2</v>
      </c>
      <c r="AO415" s="37">
        <f t="shared" si="446"/>
        <v>8.3229296712442784E-4</v>
      </c>
      <c r="AP415" s="35">
        <f t="shared" si="440"/>
        <v>2403</v>
      </c>
      <c r="AQ415" s="169">
        <v>5240</v>
      </c>
      <c r="AR415" s="36">
        <f t="shared" si="447"/>
        <v>0.458587786259542</v>
      </c>
      <c r="AS415" s="210" t="str">
        <f t="shared" si="408"/>
        <v/>
      </c>
      <c r="AT415" s="210" t="str">
        <f t="shared" si="445"/>
        <v/>
      </c>
      <c r="AU415" s="230" t="str">
        <f t="shared" si="403"/>
        <v/>
      </c>
      <c r="AV415" s="230"/>
      <c r="AW415" s="223" t="str">
        <f t="shared" si="397"/>
        <v/>
      </c>
      <c r="AX415" s="230"/>
      <c r="AY415" s="223" t="str">
        <f t="shared" si="443"/>
        <v/>
      </c>
      <c r="AZ415" s="230" t="str">
        <f t="shared" si="429"/>
        <v/>
      </c>
      <c r="BA415" s="223" t="str">
        <f t="shared" si="430"/>
        <v/>
      </c>
      <c r="BB415" s="230"/>
      <c r="BC415" s="223" t="str">
        <f t="shared" si="448"/>
        <v/>
      </c>
      <c r="BD415" s="222"/>
      <c r="BE415" s="223" t="str">
        <f t="shared" si="455"/>
        <v/>
      </c>
      <c r="BF415" s="222" t="str">
        <f t="shared" si="449"/>
        <v/>
      </c>
      <c r="BG415" s="223" t="str">
        <f t="shared" si="450"/>
        <v/>
      </c>
      <c r="BH415" s="230"/>
      <c r="BI415" s="223" t="str">
        <f t="shared" si="453"/>
        <v/>
      </c>
      <c r="BJ415" s="222"/>
      <c r="BK415" s="223" t="str">
        <f t="shared" si="451"/>
        <v/>
      </c>
      <c r="BL415" s="222" t="str">
        <f t="shared" si="452"/>
        <v/>
      </c>
      <c r="BM415" s="223" t="str">
        <f t="shared" si="454"/>
        <v/>
      </c>
      <c r="BN415" s="230"/>
      <c r="BO415" s="223" t="str">
        <f t="shared" si="437"/>
        <v/>
      </c>
      <c r="BP415" s="230"/>
      <c r="BQ415" s="223" t="str">
        <f>IF(AZ415="","",BP415/AZ415)</f>
        <v/>
      </c>
      <c r="BR415" s="230" t="str">
        <f t="shared" si="420"/>
        <v/>
      </c>
      <c r="BS415" s="223" t="str">
        <f>IF(AZ415="","",BR415/AZ415)</f>
        <v/>
      </c>
      <c r="BT415" s="33">
        <v>2</v>
      </c>
      <c r="BU415" s="36">
        <f t="shared" si="434"/>
        <v>0.33333333333333331</v>
      </c>
      <c r="BV415" s="33">
        <v>2</v>
      </c>
      <c r="BW415" s="36">
        <f t="shared" si="444"/>
        <v>0.33333333333333331</v>
      </c>
      <c r="BX415" s="244" t="str">
        <f t="shared" si="428"/>
        <v/>
      </c>
    </row>
    <row r="416" spans="1:76" x14ac:dyDescent="0.2">
      <c r="A416" s="10" t="s">
        <v>124</v>
      </c>
      <c r="B416" s="10" t="s">
        <v>129</v>
      </c>
      <c r="C416" s="10" t="s">
        <v>859</v>
      </c>
      <c r="D416" s="77" t="s">
        <v>515</v>
      </c>
      <c r="E416" s="10" t="s">
        <v>504</v>
      </c>
      <c r="F416" s="10" t="s">
        <v>505</v>
      </c>
      <c r="G416" s="10" t="s">
        <v>318</v>
      </c>
      <c r="H416" s="10" t="s">
        <v>1109</v>
      </c>
      <c r="I416" s="10" t="s">
        <v>934</v>
      </c>
      <c r="J416" s="10"/>
      <c r="K416" s="614"/>
      <c r="L416" s="614"/>
      <c r="M416" s="289"/>
      <c r="N416" s="614"/>
      <c r="O416" s="747"/>
      <c r="P416" s="747"/>
      <c r="Q416" s="612"/>
      <c r="R416" s="612"/>
      <c r="S416" s="612"/>
      <c r="T416" s="30" t="s">
        <v>386</v>
      </c>
      <c r="U416" s="32">
        <v>3</v>
      </c>
      <c r="V416" s="76"/>
      <c r="W416" s="32">
        <v>4</v>
      </c>
      <c r="X416" s="34">
        <f t="shared" si="425"/>
        <v>1.3333333333333333</v>
      </c>
      <c r="Y416" s="35">
        <f t="shared" si="415"/>
        <v>1649</v>
      </c>
      <c r="Z416" s="35">
        <f t="shared" si="426"/>
        <v>891</v>
      </c>
      <c r="AA416" s="32">
        <v>2</v>
      </c>
      <c r="AB416" s="36">
        <f t="shared" ref="AB416:AB423" si="456">AA416/W416</f>
        <v>0.5</v>
      </c>
      <c r="AC416" s="222"/>
      <c r="AD416" s="222"/>
      <c r="AE416" s="32">
        <v>2</v>
      </c>
      <c r="AF416" s="36">
        <f>AE416/U416</f>
        <v>0.66666666666666663</v>
      </c>
      <c r="AG416" s="33">
        <f>AE416</f>
        <v>2</v>
      </c>
      <c r="AH416" s="36"/>
      <c r="AI416" s="33">
        <v>1</v>
      </c>
      <c r="AJ416" s="36">
        <f t="shared" si="441"/>
        <v>0.25</v>
      </c>
      <c r="AK416" s="33">
        <v>1</v>
      </c>
      <c r="AL416" s="36">
        <f t="shared" si="442"/>
        <v>0.33333333333333331</v>
      </c>
      <c r="AM416" s="31">
        <v>4890</v>
      </c>
      <c r="AN416" s="35">
        <v>57</v>
      </c>
      <c r="AO416" s="37">
        <f t="shared" si="446"/>
        <v>1.1522134627046696E-2</v>
      </c>
      <c r="AP416" s="35">
        <f t="shared" si="440"/>
        <v>4947</v>
      </c>
      <c r="AQ416" s="230"/>
      <c r="AR416" s="223"/>
      <c r="AS416" s="31">
        <f t="shared" si="408"/>
        <v>4890</v>
      </c>
      <c r="AT416" s="31">
        <f t="shared" si="445"/>
        <v>57</v>
      </c>
      <c r="AU416" s="35">
        <f t="shared" si="403"/>
        <v>4947</v>
      </c>
      <c r="AV416" s="35">
        <v>2627</v>
      </c>
      <c r="AW416" s="36">
        <f t="shared" si="397"/>
        <v>0.53721881390593051</v>
      </c>
      <c r="AX416" s="35">
        <v>46</v>
      </c>
      <c r="AY416" s="36">
        <f t="shared" si="443"/>
        <v>0.80701754385964908</v>
      </c>
      <c r="AZ416" s="35">
        <f t="shared" si="429"/>
        <v>2673</v>
      </c>
      <c r="BA416" s="36">
        <f t="shared" si="430"/>
        <v>0.5403274711946634</v>
      </c>
      <c r="BB416" s="35">
        <v>3</v>
      </c>
      <c r="BC416" s="36">
        <f t="shared" si="448"/>
        <v>1.1419870574800152E-3</v>
      </c>
      <c r="BD416" s="33">
        <v>13</v>
      </c>
      <c r="BE416" s="36">
        <f t="shared" si="455"/>
        <v>0.28260869565217389</v>
      </c>
      <c r="BF416" s="33">
        <f t="shared" si="449"/>
        <v>16</v>
      </c>
      <c r="BG416" s="36">
        <f t="shared" si="450"/>
        <v>5.985783763561541E-3</v>
      </c>
      <c r="BH416" s="35">
        <v>2</v>
      </c>
      <c r="BI416" s="36">
        <f t="shared" si="453"/>
        <v>0.66666666666666663</v>
      </c>
      <c r="BJ416" s="33">
        <v>7</v>
      </c>
      <c r="BK416" s="36">
        <f t="shared" si="451"/>
        <v>0.53846153846153844</v>
      </c>
      <c r="BL416" s="33">
        <f t="shared" si="452"/>
        <v>9</v>
      </c>
      <c r="BM416" s="36">
        <f t="shared" si="454"/>
        <v>0.5625</v>
      </c>
      <c r="BN416" s="218"/>
      <c r="BO416" s="218"/>
      <c r="BP416" s="218"/>
      <c r="BQ416" s="218"/>
      <c r="BR416" s="218"/>
      <c r="BS416" s="218"/>
      <c r="BT416" s="33">
        <v>0</v>
      </c>
      <c r="BU416" s="223"/>
      <c r="BV416" s="222"/>
      <c r="BW416" s="223"/>
      <c r="BX416" s="244" t="str">
        <f t="shared" si="428"/>
        <v/>
      </c>
    </row>
    <row r="417" spans="1:76" x14ac:dyDescent="0.2">
      <c r="A417" s="10" t="s">
        <v>124</v>
      </c>
      <c r="B417" s="10" t="s">
        <v>129</v>
      </c>
      <c r="C417" s="10" t="s">
        <v>862</v>
      </c>
      <c r="D417" s="77" t="s">
        <v>515</v>
      </c>
      <c r="E417" s="10" t="s">
        <v>504</v>
      </c>
      <c r="F417" s="10" t="s">
        <v>505</v>
      </c>
      <c r="G417" s="10" t="s">
        <v>318</v>
      </c>
      <c r="H417" s="10" t="s">
        <v>1109</v>
      </c>
      <c r="I417" s="10" t="s">
        <v>934</v>
      </c>
      <c r="J417" s="10"/>
      <c r="K417" s="614"/>
      <c r="L417" s="614"/>
      <c r="M417" s="289"/>
      <c r="N417" s="614"/>
      <c r="O417" s="614"/>
      <c r="P417" s="614"/>
      <c r="Q417" s="612"/>
      <c r="R417" s="612"/>
      <c r="S417" s="612"/>
      <c r="T417" s="30" t="s">
        <v>386</v>
      </c>
      <c r="U417" s="32">
        <v>3</v>
      </c>
      <c r="V417" s="76"/>
      <c r="W417" s="32">
        <v>4</v>
      </c>
      <c r="X417" s="34">
        <f t="shared" ref="X417:X448" si="457">W417/U417</f>
        <v>1.3333333333333333</v>
      </c>
      <c r="Y417" s="35">
        <f t="shared" si="415"/>
        <v>1684.3333333333333</v>
      </c>
      <c r="Z417" s="35">
        <f t="shared" si="426"/>
        <v>713.33333333333337</v>
      </c>
      <c r="AA417" s="32">
        <v>3</v>
      </c>
      <c r="AB417" s="36">
        <f t="shared" si="456"/>
        <v>0.75</v>
      </c>
      <c r="AC417" s="222"/>
      <c r="AD417" s="222"/>
      <c r="AE417" s="32">
        <v>3</v>
      </c>
      <c r="AF417" s="36">
        <f>AE417/U417</f>
        <v>1</v>
      </c>
      <c r="AG417" s="33">
        <f>AE417</f>
        <v>3</v>
      </c>
      <c r="AH417" s="222"/>
      <c r="AI417" s="222"/>
      <c r="AJ417" s="222"/>
      <c r="AK417" s="222"/>
      <c r="AL417" s="222"/>
      <c r="AM417" s="31">
        <v>5029</v>
      </c>
      <c r="AN417" s="35">
        <v>24</v>
      </c>
      <c r="AO417" s="37">
        <f t="shared" si="446"/>
        <v>4.7496536710864836E-3</v>
      </c>
      <c r="AP417" s="35">
        <f t="shared" si="440"/>
        <v>5053</v>
      </c>
      <c r="AQ417" s="230"/>
      <c r="AR417" s="223"/>
      <c r="AS417" s="31">
        <f t="shared" si="408"/>
        <v>5029</v>
      </c>
      <c r="AT417" s="31">
        <f t="shared" si="445"/>
        <v>24</v>
      </c>
      <c r="AU417" s="35">
        <f t="shared" si="403"/>
        <v>5053</v>
      </c>
      <c r="AV417" s="35">
        <v>2118</v>
      </c>
      <c r="AW417" s="36">
        <f t="shared" si="397"/>
        <v>0.42115728773115929</v>
      </c>
      <c r="AX417" s="35">
        <v>22</v>
      </c>
      <c r="AY417" s="36">
        <f t="shared" si="443"/>
        <v>0.91666666666666663</v>
      </c>
      <c r="AZ417" s="35">
        <f t="shared" si="429"/>
        <v>2140</v>
      </c>
      <c r="BA417" s="36">
        <f t="shared" si="430"/>
        <v>0.42351078567187811</v>
      </c>
      <c r="BB417" s="35">
        <v>9</v>
      </c>
      <c r="BC417" s="36">
        <f t="shared" si="448"/>
        <v>4.24929178470255E-3</v>
      </c>
      <c r="BD417" s="33">
        <v>5</v>
      </c>
      <c r="BE417" s="36">
        <f t="shared" si="455"/>
        <v>0.22727272727272727</v>
      </c>
      <c r="BF417" s="33">
        <f t="shared" si="449"/>
        <v>14</v>
      </c>
      <c r="BG417" s="36">
        <f t="shared" si="450"/>
        <v>6.5420560747663555E-3</v>
      </c>
      <c r="BH417" s="35">
        <v>3</v>
      </c>
      <c r="BI417" s="36">
        <f t="shared" si="453"/>
        <v>0.33333333333333331</v>
      </c>
      <c r="BJ417" s="33">
        <v>5</v>
      </c>
      <c r="BK417" s="36">
        <f t="shared" si="451"/>
        <v>1</v>
      </c>
      <c r="BL417" s="33">
        <f t="shared" si="452"/>
        <v>8</v>
      </c>
      <c r="BM417" s="36">
        <f t="shared" si="454"/>
        <v>0.5714285714285714</v>
      </c>
      <c r="BN417" s="35">
        <v>3</v>
      </c>
      <c r="BO417" s="36">
        <f t="shared" ref="BO417:BO427" si="458">IF(AZ417="","",BN417/AZ417)</f>
        <v>1.4018691588785046E-3</v>
      </c>
      <c r="BP417" s="35">
        <v>36</v>
      </c>
      <c r="BQ417" s="36">
        <f t="shared" ref="BQ417:BQ455" si="459">IF(AZ417="","",BP417/AZ417)</f>
        <v>1.6822429906542057E-2</v>
      </c>
      <c r="BR417" s="35">
        <f t="shared" ref="BR417:BR424" si="460">IF(BN417="",IF(BP417="","",BP417),IF(BP417="",BN417,BN417+BP417))</f>
        <v>39</v>
      </c>
      <c r="BS417" s="36">
        <f t="shared" ref="BS417:BS455" si="461">IF(AZ417="","",BR417/AZ417)</f>
        <v>1.8224299065420561E-2</v>
      </c>
      <c r="BT417" s="33">
        <v>1</v>
      </c>
      <c r="BU417" s="36">
        <f>BT417/W417</f>
        <v>0.25</v>
      </c>
      <c r="BV417" s="33">
        <v>0</v>
      </c>
      <c r="BW417" s="223"/>
      <c r="BX417" s="244" t="str">
        <f t="shared" ref="BX417:BX448" si="462">IF(V417&gt;0,IF(V417&lt;U417,U417-V417,""),"")</f>
        <v/>
      </c>
    </row>
    <row r="418" spans="1:76" x14ac:dyDescent="0.2">
      <c r="A418" s="10" t="s">
        <v>124</v>
      </c>
      <c r="B418" s="10" t="s">
        <v>129</v>
      </c>
      <c r="C418" s="10" t="s">
        <v>861</v>
      </c>
      <c r="D418" s="77" t="s">
        <v>515</v>
      </c>
      <c r="E418" s="10" t="s">
        <v>504</v>
      </c>
      <c r="F418" s="10" t="s">
        <v>505</v>
      </c>
      <c r="G418" s="10" t="s">
        <v>318</v>
      </c>
      <c r="H418" s="10" t="s">
        <v>1109</v>
      </c>
      <c r="I418" s="10" t="s">
        <v>934</v>
      </c>
      <c r="J418" s="10"/>
      <c r="K418" s="614"/>
      <c r="L418" s="614"/>
      <c r="M418" s="289"/>
      <c r="N418" s="614"/>
      <c r="O418" s="614"/>
      <c r="P418" s="614"/>
      <c r="Q418" s="612"/>
      <c r="R418" s="612"/>
      <c r="S418" s="612"/>
      <c r="T418" s="30" t="s">
        <v>510</v>
      </c>
      <c r="U418" s="32">
        <v>1</v>
      </c>
      <c r="V418" s="32">
        <v>1</v>
      </c>
      <c r="W418" s="32">
        <v>1</v>
      </c>
      <c r="X418" s="34">
        <f t="shared" si="457"/>
        <v>1</v>
      </c>
      <c r="Y418" s="35">
        <f t="shared" si="415"/>
        <v>289</v>
      </c>
      <c r="Z418" s="222"/>
      <c r="AA418" s="32">
        <v>1</v>
      </c>
      <c r="AB418" s="36">
        <f t="shared" si="456"/>
        <v>1</v>
      </c>
      <c r="AC418" s="222"/>
      <c r="AD418" s="222"/>
      <c r="AE418" s="32">
        <v>1</v>
      </c>
      <c r="AF418" s="36">
        <f>AE418/U418</f>
        <v>1</v>
      </c>
      <c r="AG418" s="33">
        <f>AE418</f>
        <v>1</v>
      </c>
      <c r="AH418" s="222"/>
      <c r="AI418" s="222"/>
      <c r="AJ418" s="222"/>
      <c r="AK418" s="222"/>
      <c r="AL418" s="222"/>
      <c r="AM418" s="31">
        <v>251</v>
      </c>
      <c r="AN418" s="35">
        <v>38</v>
      </c>
      <c r="AO418" s="37">
        <f t="shared" si="446"/>
        <v>0.13148788927335639</v>
      </c>
      <c r="AP418" s="35">
        <f t="shared" si="440"/>
        <v>289</v>
      </c>
      <c r="AQ418" s="230"/>
      <c r="AR418" s="223"/>
      <c r="AS418" s="210" t="str">
        <f t="shared" si="408"/>
        <v/>
      </c>
      <c r="AT418" s="210" t="str">
        <f t="shared" si="445"/>
        <v/>
      </c>
      <c r="AU418" s="230" t="str">
        <f t="shared" si="403"/>
        <v/>
      </c>
      <c r="AV418" s="230"/>
      <c r="AW418" s="223" t="str">
        <f t="shared" si="397"/>
        <v/>
      </c>
      <c r="AX418" s="230"/>
      <c r="AY418" s="223" t="str">
        <f t="shared" si="443"/>
        <v/>
      </c>
      <c r="AZ418" s="230" t="str">
        <f t="shared" si="429"/>
        <v/>
      </c>
      <c r="BA418" s="223" t="str">
        <f t="shared" si="430"/>
        <v/>
      </c>
      <c r="BB418" s="230"/>
      <c r="BC418" s="223" t="str">
        <f t="shared" si="448"/>
        <v/>
      </c>
      <c r="BD418" s="222"/>
      <c r="BE418" s="223" t="str">
        <f t="shared" si="455"/>
        <v/>
      </c>
      <c r="BF418" s="222" t="str">
        <f t="shared" si="449"/>
        <v/>
      </c>
      <c r="BG418" s="223" t="str">
        <f t="shared" si="450"/>
        <v/>
      </c>
      <c r="BH418" s="230"/>
      <c r="BI418" s="223" t="str">
        <f t="shared" si="453"/>
        <v/>
      </c>
      <c r="BJ418" s="222"/>
      <c r="BK418" s="223" t="str">
        <f t="shared" si="451"/>
        <v/>
      </c>
      <c r="BL418" s="222" t="str">
        <f t="shared" si="452"/>
        <v/>
      </c>
      <c r="BM418" s="223" t="str">
        <f t="shared" si="454"/>
        <v/>
      </c>
      <c r="BN418" s="230"/>
      <c r="BO418" s="223" t="str">
        <f t="shared" si="458"/>
        <v/>
      </c>
      <c r="BP418" s="230"/>
      <c r="BQ418" s="223" t="str">
        <f t="shared" si="459"/>
        <v/>
      </c>
      <c r="BR418" s="230" t="str">
        <f t="shared" si="460"/>
        <v/>
      </c>
      <c r="BS418" s="223" t="str">
        <f t="shared" si="461"/>
        <v/>
      </c>
      <c r="BT418" s="33">
        <v>0</v>
      </c>
      <c r="BU418" s="218"/>
      <c r="BV418" s="218"/>
      <c r="BW418" s="223"/>
      <c r="BX418" s="244" t="str">
        <f t="shared" si="462"/>
        <v/>
      </c>
    </row>
    <row r="419" spans="1:76" x14ac:dyDescent="0.2">
      <c r="A419" s="10" t="s">
        <v>124</v>
      </c>
      <c r="B419" s="10" t="s">
        <v>129</v>
      </c>
      <c r="C419" s="10" t="s">
        <v>860</v>
      </c>
      <c r="D419" s="77" t="s">
        <v>515</v>
      </c>
      <c r="E419" s="10" t="s">
        <v>504</v>
      </c>
      <c r="F419" s="10" t="s">
        <v>505</v>
      </c>
      <c r="G419" s="10" t="s">
        <v>318</v>
      </c>
      <c r="H419" s="10" t="s">
        <v>1109</v>
      </c>
      <c r="I419" s="10" t="s">
        <v>934</v>
      </c>
      <c r="J419" s="10"/>
      <c r="K419" s="614"/>
      <c r="L419" s="614"/>
      <c r="M419" s="289"/>
      <c r="N419" s="614"/>
      <c r="O419" s="614"/>
      <c r="P419" s="614"/>
      <c r="Q419" s="612"/>
      <c r="R419" s="612"/>
      <c r="S419" s="612"/>
      <c r="T419" s="30" t="s">
        <v>386</v>
      </c>
      <c r="U419" s="32">
        <v>2</v>
      </c>
      <c r="V419" s="76"/>
      <c r="W419" s="32">
        <v>4</v>
      </c>
      <c r="X419" s="34">
        <f t="shared" si="457"/>
        <v>2</v>
      </c>
      <c r="Y419" s="35">
        <f t="shared" si="415"/>
        <v>1755.5</v>
      </c>
      <c r="Z419" s="35">
        <f>IF(U419=V419,"",IF(AZ419="","",AZ419/(U419-V419)))</f>
        <v>883</v>
      </c>
      <c r="AA419" s="32">
        <v>1</v>
      </c>
      <c r="AB419" s="36">
        <f t="shared" si="456"/>
        <v>0.25</v>
      </c>
      <c r="AC419" s="222"/>
      <c r="AD419" s="222"/>
      <c r="AE419" s="32">
        <v>1</v>
      </c>
      <c r="AF419" s="36">
        <f>AE419/U419</f>
        <v>0.5</v>
      </c>
      <c r="AG419" s="33">
        <f>AE419</f>
        <v>1</v>
      </c>
      <c r="AH419" s="222"/>
      <c r="AI419" s="222"/>
      <c r="AJ419" s="222"/>
      <c r="AK419" s="222"/>
      <c r="AL419" s="222"/>
      <c r="AM419" s="31">
        <v>3508</v>
      </c>
      <c r="AN419" s="35">
        <v>3</v>
      </c>
      <c r="AO419" s="37">
        <f t="shared" si="446"/>
        <v>8.5445741953859298E-4</v>
      </c>
      <c r="AP419" s="35">
        <f t="shared" si="440"/>
        <v>3511</v>
      </c>
      <c r="AQ419" s="230"/>
      <c r="AR419" s="223"/>
      <c r="AS419" s="31">
        <f t="shared" si="408"/>
        <v>3508</v>
      </c>
      <c r="AT419" s="31">
        <f t="shared" si="445"/>
        <v>3</v>
      </c>
      <c r="AU419" s="35">
        <f t="shared" si="403"/>
        <v>3511</v>
      </c>
      <c r="AV419" s="35">
        <v>1756</v>
      </c>
      <c r="AW419" s="36">
        <f t="shared" si="397"/>
        <v>0.50057012542759405</v>
      </c>
      <c r="AX419" s="35">
        <v>10</v>
      </c>
      <c r="AY419" s="269">
        <f t="shared" si="443"/>
        <v>3.3333333333333335</v>
      </c>
      <c r="AZ419" s="35">
        <f t="shared" si="429"/>
        <v>1766</v>
      </c>
      <c r="BA419" s="36">
        <f t="shared" si="430"/>
        <v>0.5029906009683851</v>
      </c>
      <c r="BB419" s="35">
        <v>7</v>
      </c>
      <c r="BC419" s="36">
        <f t="shared" si="448"/>
        <v>3.986332574031891E-3</v>
      </c>
      <c r="BD419" s="33">
        <v>4</v>
      </c>
      <c r="BE419" s="36">
        <f t="shared" si="455"/>
        <v>0.4</v>
      </c>
      <c r="BF419" s="33">
        <f t="shared" si="449"/>
        <v>11</v>
      </c>
      <c r="BG419" s="36">
        <f t="shared" si="450"/>
        <v>6.2287655719139301E-3</v>
      </c>
      <c r="BH419" s="35">
        <v>4</v>
      </c>
      <c r="BI419" s="36">
        <f t="shared" si="453"/>
        <v>0.5714285714285714</v>
      </c>
      <c r="BJ419" s="33">
        <v>2</v>
      </c>
      <c r="BK419" s="36">
        <f t="shared" si="451"/>
        <v>0.5</v>
      </c>
      <c r="BL419" s="33">
        <f t="shared" si="452"/>
        <v>6</v>
      </c>
      <c r="BM419" s="36">
        <f t="shared" si="454"/>
        <v>0.54545454545454541</v>
      </c>
      <c r="BN419" s="35">
        <v>4</v>
      </c>
      <c r="BO419" s="36">
        <f t="shared" si="458"/>
        <v>2.2650056625141564E-3</v>
      </c>
      <c r="BP419" s="35">
        <v>29</v>
      </c>
      <c r="BQ419" s="36">
        <f t="shared" si="459"/>
        <v>1.6421291053227632E-2</v>
      </c>
      <c r="BR419" s="35">
        <f t="shared" si="460"/>
        <v>33</v>
      </c>
      <c r="BS419" s="36">
        <f t="shared" si="461"/>
        <v>1.868629671574179E-2</v>
      </c>
      <c r="BT419" s="33">
        <v>2</v>
      </c>
      <c r="BU419" s="36">
        <f>BT419/W419</f>
        <v>0.5</v>
      </c>
      <c r="BV419" s="33">
        <v>1</v>
      </c>
      <c r="BW419" s="36">
        <f>BV419/U419</f>
        <v>0.5</v>
      </c>
      <c r="BX419" s="244" t="str">
        <f t="shared" si="462"/>
        <v/>
      </c>
    </row>
    <row r="420" spans="1:76" x14ac:dyDescent="0.2">
      <c r="A420" s="10" t="s">
        <v>124</v>
      </c>
      <c r="B420" s="10" t="s">
        <v>129</v>
      </c>
      <c r="C420" s="10" t="s">
        <v>863</v>
      </c>
      <c r="D420" s="77" t="s">
        <v>515</v>
      </c>
      <c r="E420" s="10" t="s">
        <v>504</v>
      </c>
      <c r="F420" s="10" t="s">
        <v>505</v>
      </c>
      <c r="G420" s="10" t="s">
        <v>318</v>
      </c>
      <c r="H420" s="10" t="s">
        <v>1109</v>
      </c>
      <c r="I420" s="10" t="s">
        <v>934</v>
      </c>
      <c r="J420" s="10"/>
      <c r="K420" s="614" t="s">
        <v>449</v>
      </c>
      <c r="L420" s="614" t="s">
        <v>447</v>
      </c>
      <c r="M420" s="289" t="s">
        <v>864</v>
      </c>
      <c r="N420" s="614" t="s">
        <v>437</v>
      </c>
      <c r="O420" s="614" t="s">
        <v>438</v>
      </c>
      <c r="P420" s="614" t="s">
        <v>438</v>
      </c>
      <c r="Q420" s="612">
        <v>19990</v>
      </c>
      <c r="R420" s="612">
        <v>199</v>
      </c>
      <c r="S420" s="612">
        <v>25</v>
      </c>
      <c r="T420" s="30" t="s">
        <v>510</v>
      </c>
      <c r="U420" s="32">
        <v>3</v>
      </c>
      <c r="V420" s="32">
        <v>3</v>
      </c>
      <c r="W420" s="32">
        <v>3</v>
      </c>
      <c r="X420" s="34">
        <f t="shared" si="457"/>
        <v>1</v>
      </c>
      <c r="Y420" s="35">
        <f t="shared" si="415"/>
        <v>214.33333333333334</v>
      </c>
      <c r="Z420" s="222"/>
      <c r="AA420" s="32">
        <v>2</v>
      </c>
      <c r="AB420" s="36">
        <f t="shared" si="456"/>
        <v>0.66666666666666663</v>
      </c>
      <c r="AC420" s="222"/>
      <c r="AD420" s="222"/>
      <c r="AE420" s="32">
        <v>2</v>
      </c>
      <c r="AF420" s="36">
        <f>AE420/U420</f>
        <v>0.66666666666666663</v>
      </c>
      <c r="AG420" s="33">
        <f>AE420</f>
        <v>2</v>
      </c>
      <c r="AH420" s="222"/>
      <c r="AI420" s="222"/>
      <c r="AJ420" s="222"/>
      <c r="AK420" s="222"/>
      <c r="AL420" s="222"/>
      <c r="AM420" s="31">
        <v>636</v>
      </c>
      <c r="AN420" s="35">
        <v>7</v>
      </c>
      <c r="AO420" s="37">
        <f t="shared" si="446"/>
        <v>1.088646967340591E-2</v>
      </c>
      <c r="AP420" s="35">
        <f t="shared" si="440"/>
        <v>643</v>
      </c>
      <c r="AQ420" s="230"/>
      <c r="AR420" s="223"/>
      <c r="AS420" s="210" t="str">
        <f t="shared" si="408"/>
        <v/>
      </c>
      <c r="AT420" s="210" t="str">
        <f t="shared" si="445"/>
        <v/>
      </c>
      <c r="AU420" s="230" t="str">
        <f t="shared" si="403"/>
        <v/>
      </c>
      <c r="AV420" s="230"/>
      <c r="AW420" s="223" t="str">
        <f t="shared" si="397"/>
        <v/>
      </c>
      <c r="AX420" s="230"/>
      <c r="AY420" s="223" t="str">
        <f t="shared" si="443"/>
        <v/>
      </c>
      <c r="AZ420" s="230" t="str">
        <f t="shared" si="429"/>
        <v/>
      </c>
      <c r="BA420" s="223" t="str">
        <f t="shared" si="430"/>
        <v/>
      </c>
      <c r="BB420" s="230"/>
      <c r="BC420" s="223" t="str">
        <f t="shared" si="448"/>
        <v/>
      </c>
      <c r="BD420" s="222"/>
      <c r="BE420" s="223" t="str">
        <f t="shared" si="455"/>
        <v/>
      </c>
      <c r="BF420" s="222" t="str">
        <f t="shared" si="449"/>
        <v/>
      </c>
      <c r="BG420" s="223" t="str">
        <f t="shared" si="450"/>
        <v/>
      </c>
      <c r="BH420" s="230"/>
      <c r="BI420" s="223" t="str">
        <f t="shared" si="453"/>
        <v/>
      </c>
      <c r="BJ420" s="222"/>
      <c r="BK420" s="223" t="str">
        <f t="shared" si="451"/>
        <v/>
      </c>
      <c r="BL420" s="222" t="str">
        <f t="shared" si="452"/>
        <v/>
      </c>
      <c r="BM420" s="223" t="str">
        <f t="shared" si="454"/>
        <v/>
      </c>
      <c r="BN420" s="230"/>
      <c r="BO420" s="223" t="str">
        <f t="shared" si="458"/>
        <v/>
      </c>
      <c r="BP420" s="230"/>
      <c r="BQ420" s="223" t="str">
        <f t="shared" si="459"/>
        <v/>
      </c>
      <c r="BR420" s="230" t="str">
        <f t="shared" si="460"/>
        <v/>
      </c>
      <c r="BS420" s="223" t="str">
        <f t="shared" si="461"/>
        <v/>
      </c>
      <c r="BT420" s="33">
        <v>0</v>
      </c>
      <c r="BU420" s="223"/>
      <c r="BV420" s="223"/>
      <c r="BW420" s="223"/>
      <c r="BX420" s="244" t="str">
        <f t="shared" si="462"/>
        <v/>
      </c>
    </row>
    <row r="421" spans="1:76" s="469" customFormat="1" ht="13.5" thickBot="1" x14ac:dyDescent="0.25">
      <c r="A421" s="9" t="s">
        <v>124</v>
      </c>
      <c r="B421" s="9" t="s">
        <v>129</v>
      </c>
      <c r="C421" s="9" t="s">
        <v>502</v>
      </c>
      <c r="D421" s="9" t="s">
        <v>509</v>
      </c>
      <c r="E421" s="9" t="s">
        <v>504</v>
      </c>
      <c r="F421" s="9" t="s">
        <v>505</v>
      </c>
      <c r="G421" s="9" t="s">
        <v>318</v>
      </c>
      <c r="H421" s="9" t="s">
        <v>1109</v>
      </c>
      <c r="I421" s="9" t="s">
        <v>934</v>
      </c>
      <c r="J421" s="9"/>
      <c r="K421" s="615"/>
      <c r="L421" s="615"/>
      <c r="M421" s="616"/>
      <c r="N421" s="615"/>
      <c r="O421" s="770"/>
      <c r="P421" s="770"/>
      <c r="Q421" s="772"/>
      <c r="R421" s="772"/>
      <c r="S421" s="772"/>
      <c r="T421" s="337" t="s">
        <v>386</v>
      </c>
      <c r="U421" s="48">
        <v>1</v>
      </c>
      <c r="V421" s="345"/>
      <c r="W421" s="49">
        <v>3</v>
      </c>
      <c r="X421" s="50">
        <f t="shared" si="457"/>
        <v>3</v>
      </c>
      <c r="Y421" s="51">
        <f t="shared" si="415"/>
        <v>19953</v>
      </c>
      <c r="Z421" s="51">
        <f t="shared" ref="Z421:Z452" si="463">IF(U421=V421,"",IF(AZ421="","",AZ421/(U421-V421)))</f>
        <v>9282</v>
      </c>
      <c r="AA421" s="49">
        <v>2</v>
      </c>
      <c r="AB421" s="52">
        <f t="shared" si="456"/>
        <v>0.66666666666666663</v>
      </c>
      <c r="AC421" s="49">
        <v>2</v>
      </c>
      <c r="AD421" s="52" t="s">
        <v>310</v>
      </c>
      <c r="AE421" s="224"/>
      <c r="AF421" s="224"/>
      <c r="AG421" s="224"/>
      <c r="AH421" s="224"/>
      <c r="AI421" s="224"/>
      <c r="AJ421" s="224"/>
      <c r="AK421" s="224"/>
      <c r="AL421" s="224"/>
      <c r="AM421" s="47">
        <v>19815</v>
      </c>
      <c r="AN421" s="51">
        <v>138</v>
      </c>
      <c r="AO421" s="53">
        <f t="shared" si="446"/>
        <v>6.9162531950082698E-3</v>
      </c>
      <c r="AP421" s="51">
        <f t="shared" si="440"/>
        <v>19953</v>
      </c>
      <c r="AQ421" s="51">
        <v>29616</v>
      </c>
      <c r="AR421" s="52">
        <f t="shared" ref="AR421:AR452" si="464">AP421/AQ421</f>
        <v>0.67372366288492702</v>
      </c>
      <c r="AS421" s="47">
        <f t="shared" si="408"/>
        <v>19815</v>
      </c>
      <c r="AT421" s="47">
        <f t="shared" si="445"/>
        <v>138</v>
      </c>
      <c r="AU421" s="51">
        <f t="shared" si="403"/>
        <v>19953</v>
      </c>
      <c r="AV421" s="51">
        <v>9166</v>
      </c>
      <c r="AW421" s="52">
        <f t="shared" si="397"/>
        <v>0.46257885440322988</v>
      </c>
      <c r="AX421" s="51">
        <v>116</v>
      </c>
      <c r="AY421" s="52">
        <f t="shared" si="443"/>
        <v>0.84057971014492749</v>
      </c>
      <c r="AZ421" s="51">
        <f t="shared" si="429"/>
        <v>9282</v>
      </c>
      <c r="BA421" s="52">
        <f t="shared" si="430"/>
        <v>0.46519320402946923</v>
      </c>
      <c r="BB421" s="51">
        <v>26</v>
      </c>
      <c r="BC421" s="52">
        <f t="shared" si="448"/>
        <v>2.8365699323587169E-3</v>
      </c>
      <c r="BD421" s="49">
        <v>25</v>
      </c>
      <c r="BE421" s="52">
        <f t="shared" si="455"/>
        <v>0.21551724137931033</v>
      </c>
      <c r="BF421" s="49">
        <f t="shared" si="449"/>
        <v>51</v>
      </c>
      <c r="BG421" s="52">
        <f t="shared" si="450"/>
        <v>5.4945054945054949E-3</v>
      </c>
      <c r="BH421" s="51">
        <v>19</v>
      </c>
      <c r="BI421" s="52">
        <f t="shared" si="453"/>
        <v>0.73076923076923073</v>
      </c>
      <c r="BJ421" s="49">
        <v>15</v>
      </c>
      <c r="BK421" s="52">
        <f t="shared" si="451"/>
        <v>0.6</v>
      </c>
      <c r="BL421" s="49">
        <f t="shared" si="452"/>
        <v>34</v>
      </c>
      <c r="BM421" s="52">
        <f t="shared" si="454"/>
        <v>0.66666666666666663</v>
      </c>
      <c r="BN421" s="51">
        <v>12</v>
      </c>
      <c r="BO421" s="52">
        <f t="shared" si="458"/>
        <v>1.2928248222365869E-3</v>
      </c>
      <c r="BP421" s="51">
        <v>165</v>
      </c>
      <c r="BQ421" s="52">
        <f t="shared" si="459"/>
        <v>1.777634130575307E-2</v>
      </c>
      <c r="BR421" s="51">
        <f t="shared" si="460"/>
        <v>177</v>
      </c>
      <c r="BS421" s="52">
        <f t="shared" si="461"/>
        <v>1.9069166127989659E-2</v>
      </c>
      <c r="BT421" s="49">
        <v>0</v>
      </c>
      <c r="BU421" s="225"/>
      <c r="BV421" s="224"/>
      <c r="BW421" s="225"/>
      <c r="BX421" s="257" t="str">
        <f t="shared" si="462"/>
        <v/>
      </c>
    </row>
    <row r="422" spans="1:76" x14ac:dyDescent="0.2">
      <c r="A422" s="12" t="s">
        <v>130</v>
      </c>
      <c r="B422" s="12" t="s">
        <v>131</v>
      </c>
      <c r="C422" s="12" t="s">
        <v>132</v>
      </c>
      <c r="D422" s="12" t="s">
        <v>528</v>
      </c>
      <c r="E422" s="12" t="s">
        <v>504</v>
      </c>
      <c r="F422" s="12" t="s">
        <v>505</v>
      </c>
      <c r="G422" s="12" t="s">
        <v>318</v>
      </c>
      <c r="H422" s="12" t="s">
        <v>937</v>
      </c>
      <c r="I422" s="12" t="s">
        <v>937</v>
      </c>
      <c r="J422" s="12"/>
      <c r="K422" s="296"/>
      <c r="L422" s="296"/>
      <c r="M422" s="297"/>
      <c r="N422" s="296"/>
      <c r="O422" s="296"/>
      <c r="P422" s="296"/>
      <c r="Q422" s="272"/>
      <c r="R422" s="272"/>
      <c r="S422" s="272"/>
      <c r="T422" s="13" t="s">
        <v>510</v>
      </c>
      <c r="U422" s="41">
        <v>2</v>
      </c>
      <c r="V422" s="42">
        <v>2</v>
      </c>
      <c r="W422" s="42">
        <v>2</v>
      </c>
      <c r="X422" s="43">
        <f t="shared" si="457"/>
        <v>1</v>
      </c>
      <c r="Y422" s="44">
        <f t="shared" si="415"/>
        <v>1310.5</v>
      </c>
      <c r="Z422" s="231" t="str">
        <f t="shared" si="463"/>
        <v/>
      </c>
      <c r="AA422" s="42">
        <v>2</v>
      </c>
      <c r="AB422" s="45">
        <f t="shared" si="456"/>
        <v>1</v>
      </c>
      <c r="AC422" s="228"/>
      <c r="AD422" s="229"/>
      <c r="AE422" s="42">
        <v>2</v>
      </c>
      <c r="AF422" s="45">
        <f>AE422/U422</f>
        <v>1</v>
      </c>
      <c r="AG422" s="228"/>
      <c r="AH422" s="229"/>
      <c r="AI422" s="228"/>
      <c r="AJ422" s="229"/>
      <c r="AK422" s="228"/>
      <c r="AL422" s="229"/>
      <c r="AM422" s="40">
        <v>2619</v>
      </c>
      <c r="AN422" s="44">
        <v>2</v>
      </c>
      <c r="AO422" s="63">
        <f t="shared" si="446"/>
        <v>7.6306753147653572E-4</v>
      </c>
      <c r="AP422" s="44">
        <f t="shared" si="440"/>
        <v>2621</v>
      </c>
      <c r="AQ422" s="170">
        <v>16050</v>
      </c>
      <c r="AR422" s="45">
        <f t="shared" si="464"/>
        <v>0.16330218068535826</v>
      </c>
      <c r="AS422" s="213" t="str">
        <f t="shared" si="408"/>
        <v/>
      </c>
      <c r="AT422" s="213" t="str">
        <f t="shared" si="445"/>
        <v/>
      </c>
      <c r="AU422" s="231" t="str">
        <f t="shared" si="403"/>
        <v/>
      </c>
      <c r="AV422" s="231"/>
      <c r="AW422" s="229" t="str">
        <f t="shared" ref="AW422:AW485" si="465">IF(AS422="","",AV422/AS422)</f>
        <v/>
      </c>
      <c r="AX422" s="231"/>
      <c r="AY422" s="229" t="str">
        <f t="shared" si="443"/>
        <v/>
      </c>
      <c r="AZ422" s="231" t="str">
        <f t="shared" si="429"/>
        <v/>
      </c>
      <c r="BA422" s="229" t="str">
        <f t="shared" si="430"/>
        <v/>
      </c>
      <c r="BB422" s="231"/>
      <c r="BC422" s="229" t="str">
        <f t="shared" si="448"/>
        <v/>
      </c>
      <c r="BD422" s="228"/>
      <c r="BE422" s="229" t="str">
        <f>IF(BD422="","",IF(AX422=0,"",BD422/AX422))</f>
        <v/>
      </c>
      <c r="BF422" s="228" t="str">
        <f t="shared" si="449"/>
        <v/>
      </c>
      <c r="BG422" s="229" t="str">
        <f t="shared" si="450"/>
        <v/>
      </c>
      <c r="BH422" s="231"/>
      <c r="BI422" s="229" t="str">
        <f t="shared" si="453"/>
        <v/>
      </c>
      <c r="BJ422" s="228"/>
      <c r="BK422" s="229" t="str">
        <f t="shared" si="451"/>
        <v/>
      </c>
      <c r="BL422" s="228" t="str">
        <f t="shared" si="452"/>
        <v/>
      </c>
      <c r="BM422" s="229" t="str">
        <f t="shared" si="454"/>
        <v/>
      </c>
      <c r="BN422" s="231"/>
      <c r="BO422" s="229" t="str">
        <f t="shared" si="458"/>
        <v/>
      </c>
      <c r="BP422" s="231"/>
      <c r="BQ422" s="229" t="str">
        <f t="shared" si="459"/>
        <v/>
      </c>
      <c r="BR422" s="231" t="str">
        <f t="shared" si="460"/>
        <v/>
      </c>
      <c r="BS422" s="229" t="str">
        <f t="shared" si="461"/>
        <v/>
      </c>
      <c r="BT422" s="42">
        <v>1</v>
      </c>
      <c r="BU422" s="45">
        <f>BT422/W422</f>
        <v>0.5</v>
      </c>
      <c r="BV422" s="42">
        <v>1</v>
      </c>
      <c r="BW422" s="45">
        <f>BV422/U422</f>
        <v>0.5</v>
      </c>
      <c r="BX422" s="259" t="str">
        <f t="shared" si="462"/>
        <v/>
      </c>
    </row>
    <row r="423" spans="1:76" x14ac:dyDescent="0.2">
      <c r="A423" s="10" t="s">
        <v>130</v>
      </c>
      <c r="B423" s="10" t="s">
        <v>131</v>
      </c>
      <c r="C423" s="10" t="s">
        <v>133</v>
      </c>
      <c r="D423" s="10" t="s">
        <v>528</v>
      </c>
      <c r="E423" s="10" t="s">
        <v>504</v>
      </c>
      <c r="F423" s="10" t="s">
        <v>505</v>
      </c>
      <c r="G423" s="10" t="s">
        <v>318</v>
      </c>
      <c r="H423" s="10" t="s">
        <v>937</v>
      </c>
      <c r="I423" s="10" t="s">
        <v>937</v>
      </c>
      <c r="J423" s="10"/>
      <c r="K423" s="614"/>
      <c r="L423" s="614"/>
      <c r="M423" s="289"/>
      <c r="N423" s="614"/>
      <c r="O423" s="614"/>
      <c r="P423" s="614"/>
      <c r="Q423" s="612"/>
      <c r="R423" s="612"/>
      <c r="S423" s="612"/>
      <c r="T423" s="30" t="s">
        <v>510</v>
      </c>
      <c r="U423" s="32">
        <v>1</v>
      </c>
      <c r="V423" s="32">
        <v>1</v>
      </c>
      <c r="W423" s="32">
        <v>1</v>
      </c>
      <c r="X423" s="34">
        <f t="shared" si="457"/>
        <v>1</v>
      </c>
      <c r="Y423" s="35">
        <f t="shared" si="415"/>
        <v>2434</v>
      </c>
      <c r="Z423" s="230" t="str">
        <f t="shared" si="463"/>
        <v/>
      </c>
      <c r="AA423" s="33">
        <v>1</v>
      </c>
      <c r="AB423" s="36">
        <f t="shared" si="456"/>
        <v>1</v>
      </c>
      <c r="AC423" s="222"/>
      <c r="AD423" s="223"/>
      <c r="AE423" s="33">
        <v>1</v>
      </c>
      <c r="AF423" s="36">
        <f>AE423/U423</f>
        <v>1</v>
      </c>
      <c r="AG423" s="222"/>
      <c r="AH423" s="223"/>
      <c r="AI423" s="222"/>
      <c r="AJ423" s="223"/>
      <c r="AK423" s="222"/>
      <c r="AL423" s="223"/>
      <c r="AM423" s="31">
        <v>2420</v>
      </c>
      <c r="AN423" s="35">
        <v>14</v>
      </c>
      <c r="AO423" s="37">
        <f t="shared" si="446"/>
        <v>5.7518488085456041E-3</v>
      </c>
      <c r="AP423" s="35">
        <f t="shared" si="440"/>
        <v>2434</v>
      </c>
      <c r="AQ423" s="169">
        <v>3550</v>
      </c>
      <c r="AR423" s="36">
        <f t="shared" si="464"/>
        <v>0.68563380281690145</v>
      </c>
      <c r="AS423" s="210" t="str">
        <f t="shared" si="408"/>
        <v/>
      </c>
      <c r="AT423" s="210" t="str">
        <f t="shared" si="445"/>
        <v/>
      </c>
      <c r="AU423" s="230" t="str">
        <f t="shared" si="403"/>
        <v/>
      </c>
      <c r="AV423" s="230"/>
      <c r="AW423" s="223" t="str">
        <f t="shared" si="465"/>
        <v/>
      </c>
      <c r="AX423" s="230"/>
      <c r="AY423" s="223" t="str">
        <f t="shared" si="443"/>
        <v/>
      </c>
      <c r="AZ423" s="230" t="str">
        <f t="shared" si="429"/>
        <v/>
      </c>
      <c r="BA423" s="223" t="str">
        <f t="shared" si="430"/>
        <v/>
      </c>
      <c r="BB423" s="230"/>
      <c r="BC423" s="223" t="str">
        <f t="shared" si="448"/>
        <v/>
      </c>
      <c r="BD423" s="222"/>
      <c r="BE423" s="223" t="str">
        <f>IF(BD423="","",BD423/AX423)</f>
        <v/>
      </c>
      <c r="BF423" s="222" t="str">
        <f t="shared" si="449"/>
        <v/>
      </c>
      <c r="BG423" s="223" t="str">
        <f t="shared" si="450"/>
        <v/>
      </c>
      <c r="BH423" s="230"/>
      <c r="BI423" s="223" t="str">
        <f t="shared" si="453"/>
        <v/>
      </c>
      <c r="BJ423" s="222"/>
      <c r="BK423" s="223" t="str">
        <f t="shared" si="451"/>
        <v/>
      </c>
      <c r="BL423" s="222" t="str">
        <f t="shared" si="452"/>
        <v/>
      </c>
      <c r="BM423" s="223" t="str">
        <f t="shared" si="454"/>
        <v/>
      </c>
      <c r="BN423" s="230"/>
      <c r="BO423" s="223" t="str">
        <f t="shared" si="458"/>
        <v/>
      </c>
      <c r="BP423" s="230"/>
      <c r="BQ423" s="223" t="str">
        <f t="shared" si="459"/>
        <v/>
      </c>
      <c r="BR423" s="230" t="str">
        <f t="shared" si="460"/>
        <v/>
      </c>
      <c r="BS423" s="223" t="str">
        <f t="shared" si="461"/>
        <v/>
      </c>
      <c r="BT423" s="33">
        <v>0</v>
      </c>
      <c r="BU423" s="223"/>
      <c r="BV423" s="223"/>
      <c r="BW423" s="223"/>
      <c r="BX423" s="244" t="str">
        <f t="shared" si="462"/>
        <v/>
      </c>
    </row>
    <row r="424" spans="1:76" x14ac:dyDescent="0.2">
      <c r="A424" s="10" t="s">
        <v>130</v>
      </c>
      <c r="B424" s="10" t="s">
        <v>131</v>
      </c>
      <c r="C424" s="10" t="s">
        <v>134</v>
      </c>
      <c r="D424" s="10" t="s">
        <v>528</v>
      </c>
      <c r="E424" s="10" t="s">
        <v>504</v>
      </c>
      <c r="F424" s="10" t="s">
        <v>505</v>
      </c>
      <c r="G424" s="10" t="s">
        <v>318</v>
      </c>
      <c r="H424" s="10" t="s">
        <v>937</v>
      </c>
      <c r="I424" s="10" t="s">
        <v>937</v>
      </c>
      <c r="J424" s="10"/>
      <c r="K424" s="614"/>
      <c r="L424" s="614"/>
      <c r="M424" s="289"/>
      <c r="N424" s="614"/>
      <c r="O424" s="614"/>
      <c r="P424" s="614"/>
      <c r="Q424" s="612"/>
      <c r="R424" s="612"/>
      <c r="S424" s="612"/>
      <c r="T424" s="11" t="s">
        <v>386</v>
      </c>
      <c r="U424" s="32">
        <v>1</v>
      </c>
      <c r="V424" s="32">
        <v>1</v>
      </c>
      <c r="W424" s="32">
        <v>1</v>
      </c>
      <c r="X424" s="34">
        <f t="shared" si="457"/>
        <v>1</v>
      </c>
      <c r="Y424" s="35">
        <f t="shared" si="415"/>
        <v>5247</v>
      </c>
      <c r="Z424" s="230" t="str">
        <f t="shared" si="463"/>
        <v/>
      </c>
      <c r="AA424" s="33">
        <v>0</v>
      </c>
      <c r="AB424" s="223"/>
      <c r="AC424" s="222"/>
      <c r="AD424" s="223"/>
      <c r="AE424" s="33">
        <v>1</v>
      </c>
      <c r="AF424" s="36">
        <f>AE424/U424</f>
        <v>1</v>
      </c>
      <c r="AG424" s="222"/>
      <c r="AH424" s="223"/>
      <c r="AI424" s="222"/>
      <c r="AJ424" s="223"/>
      <c r="AK424" s="222"/>
      <c r="AL424" s="223"/>
      <c r="AM424" s="31">
        <v>5242</v>
      </c>
      <c r="AN424" s="35">
        <v>5</v>
      </c>
      <c r="AO424" s="37">
        <f t="shared" si="446"/>
        <v>9.5292548122736804E-4</v>
      </c>
      <c r="AP424" s="35">
        <f t="shared" si="440"/>
        <v>5247</v>
      </c>
      <c r="AQ424" s="169">
        <v>7750</v>
      </c>
      <c r="AR424" s="36">
        <f t="shared" si="464"/>
        <v>0.67703225806451617</v>
      </c>
      <c r="AS424" s="210" t="str">
        <f t="shared" si="408"/>
        <v/>
      </c>
      <c r="AT424" s="210" t="str">
        <f t="shared" si="445"/>
        <v/>
      </c>
      <c r="AU424" s="230" t="str">
        <f t="shared" si="403"/>
        <v/>
      </c>
      <c r="AV424" s="230"/>
      <c r="AW424" s="223" t="str">
        <f t="shared" si="465"/>
        <v/>
      </c>
      <c r="AX424" s="230"/>
      <c r="AY424" s="223" t="str">
        <f t="shared" si="443"/>
        <v/>
      </c>
      <c r="AZ424" s="230" t="str">
        <f t="shared" si="429"/>
        <v/>
      </c>
      <c r="BA424" s="223" t="str">
        <f t="shared" si="430"/>
        <v/>
      </c>
      <c r="BB424" s="230"/>
      <c r="BC424" s="223" t="str">
        <f t="shared" si="448"/>
        <v/>
      </c>
      <c r="BD424" s="222"/>
      <c r="BE424" s="223" t="str">
        <f>IF(BD424="","",BD424/AX424)</f>
        <v/>
      </c>
      <c r="BF424" s="222" t="str">
        <f t="shared" si="449"/>
        <v/>
      </c>
      <c r="BG424" s="223" t="str">
        <f t="shared" si="450"/>
        <v/>
      </c>
      <c r="BH424" s="230"/>
      <c r="BI424" s="223" t="str">
        <f t="shared" si="453"/>
        <v/>
      </c>
      <c r="BJ424" s="222"/>
      <c r="BK424" s="223" t="str">
        <f t="shared" si="451"/>
        <v/>
      </c>
      <c r="BL424" s="222" t="str">
        <f t="shared" si="452"/>
        <v/>
      </c>
      <c r="BM424" s="223" t="str">
        <f t="shared" si="454"/>
        <v/>
      </c>
      <c r="BN424" s="230"/>
      <c r="BO424" s="223" t="str">
        <f t="shared" si="458"/>
        <v/>
      </c>
      <c r="BP424" s="230"/>
      <c r="BQ424" s="223" t="str">
        <f t="shared" si="459"/>
        <v/>
      </c>
      <c r="BR424" s="230" t="str">
        <f t="shared" si="460"/>
        <v/>
      </c>
      <c r="BS424" s="223" t="str">
        <f t="shared" si="461"/>
        <v/>
      </c>
      <c r="BT424" s="33">
        <v>0</v>
      </c>
      <c r="BU424" s="223"/>
      <c r="BV424" s="223"/>
      <c r="BW424" s="223"/>
      <c r="BX424" s="244" t="str">
        <f t="shared" si="462"/>
        <v/>
      </c>
    </row>
    <row r="425" spans="1:76" x14ac:dyDescent="0.2">
      <c r="A425" s="10" t="s">
        <v>130</v>
      </c>
      <c r="B425" s="10" t="s">
        <v>131</v>
      </c>
      <c r="C425" s="10" t="s">
        <v>135</v>
      </c>
      <c r="D425" s="10" t="s">
        <v>528</v>
      </c>
      <c r="E425" s="10" t="s">
        <v>504</v>
      </c>
      <c r="F425" s="10" t="s">
        <v>505</v>
      </c>
      <c r="G425" s="10" t="s">
        <v>318</v>
      </c>
      <c r="H425" s="10" t="s">
        <v>937</v>
      </c>
      <c r="I425" s="10" t="s">
        <v>937</v>
      </c>
      <c r="J425" s="10"/>
      <c r="K425" s="614"/>
      <c r="L425" s="614"/>
      <c r="M425" s="289"/>
      <c r="N425" s="614"/>
      <c r="O425" s="614"/>
      <c r="P425" s="614"/>
      <c r="Q425" s="612"/>
      <c r="R425" s="612"/>
      <c r="S425" s="612"/>
      <c r="T425" s="11" t="s">
        <v>386</v>
      </c>
      <c r="U425" s="32">
        <v>6</v>
      </c>
      <c r="V425" s="76"/>
      <c r="W425" s="33">
        <v>15</v>
      </c>
      <c r="X425" s="34">
        <f t="shared" si="457"/>
        <v>2.5</v>
      </c>
      <c r="Y425" s="35">
        <f t="shared" si="415"/>
        <v>6456</v>
      </c>
      <c r="Z425" s="35">
        <f t="shared" si="463"/>
        <v>3035.6666666666665</v>
      </c>
      <c r="AA425" s="33">
        <v>6</v>
      </c>
      <c r="AB425" s="36">
        <f>AA425/W425</f>
        <v>0.4</v>
      </c>
      <c r="AC425" s="222"/>
      <c r="AD425" s="223"/>
      <c r="AE425" s="33">
        <v>6</v>
      </c>
      <c r="AF425" s="36">
        <f>AE425/U425</f>
        <v>1</v>
      </c>
      <c r="AG425" s="222"/>
      <c r="AH425" s="223"/>
      <c r="AI425" s="222"/>
      <c r="AJ425" s="223"/>
      <c r="AK425" s="222"/>
      <c r="AL425" s="223"/>
      <c r="AM425" s="31">
        <v>38696</v>
      </c>
      <c r="AN425" s="35">
        <v>40</v>
      </c>
      <c r="AO425" s="37">
        <f t="shared" si="446"/>
        <v>1.0326311441553077E-3</v>
      </c>
      <c r="AP425" s="35">
        <f t="shared" si="440"/>
        <v>38736</v>
      </c>
      <c r="AQ425" s="169">
        <v>53300</v>
      </c>
      <c r="AR425" s="36">
        <f t="shared" si="464"/>
        <v>0.72675422138836776</v>
      </c>
      <c r="AS425" s="31">
        <f t="shared" si="408"/>
        <v>38696</v>
      </c>
      <c r="AT425" s="31">
        <f t="shared" si="445"/>
        <v>40</v>
      </c>
      <c r="AU425" s="35">
        <f t="shared" si="403"/>
        <v>38736</v>
      </c>
      <c r="AV425" s="35">
        <v>18183</v>
      </c>
      <c r="AW425" s="36">
        <f t="shared" si="465"/>
        <v>0.46989352904692994</v>
      </c>
      <c r="AX425" s="35">
        <v>31</v>
      </c>
      <c r="AY425" s="36">
        <f t="shared" si="443"/>
        <v>0.77500000000000002</v>
      </c>
      <c r="AZ425" s="35">
        <f t="shared" si="429"/>
        <v>18214</v>
      </c>
      <c r="BA425" s="36">
        <f t="shared" si="430"/>
        <v>0.47020859149111938</v>
      </c>
      <c r="BB425" s="35">
        <v>71</v>
      </c>
      <c r="BC425" s="36">
        <f t="shared" si="448"/>
        <v>3.9047461914975528E-3</v>
      </c>
      <c r="BD425" s="35">
        <v>2</v>
      </c>
      <c r="BE425" s="36">
        <f>IF(BD425="","",BD425/AX425)</f>
        <v>6.4516129032258063E-2</v>
      </c>
      <c r="BF425" s="33">
        <f t="shared" si="449"/>
        <v>73</v>
      </c>
      <c r="BG425" s="36">
        <f t="shared" si="450"/>
        <v>4.007906006368727E-3</v>
      </c>
      <c r="BH425" s="35">
        <v>69</v>
      </c>
      <c r="BI425" s="36">
        <f t="shared" si="453"/>
        <v>0.971830985915493</v>
      </c>
      <c r="BJ425" s="35">
        <v>1</v>
      </c>
      <c r="BK425" s="36">
        <f t="shared" si="451"/>
        <v>0.5</v>
      </c>
      <c r="BL425" s="33">
        <f t="shared" si="452"/>
        <v>70</v>
      </c>
      <c r="BM425" s="36">
        <f t="shared" si="454"/>
        <v>0.95890410958904104</v>
      </c>
      <c r="BN425" s="35">
        <v>90</v>
      </c>
      <c r="BO425" s="36">
        <f t="shared" si="458"/>
        <v>4.9412539804545956E-3</v>
      </c>
      <c r="BP425" s="35">
        <v>2524</v>
      </c>
      <c r="BQ425" s="36">
        <f t="shared" si="459"/>
        <v>0.13857472274074886</v>
      </c>
      <c r="BR425" s="35">
        <v>1447</v>
      </c>
      <c r="BS425" s="36">
        <f t="shared" si="461"/>
        <v>7.9444383441308886E-2</v>
      </c>
      <c r="BT425" s="33">
        <v>4</v>
      </c>
      <c r="BU425" s="36">
        <f>BT425/W425</f>
        <v>0.26666666666666666</v>
      </c>
      <c r="BV425" s="33">
        <v>2</v>
      </c>
      <c r="BW425" s="36">
        <f>BV425/U425</f>
        <v>0.33333333333333331</v>
      </c>
      <c r="BX425" s="244" t="str">
        <f t="shared" si="462"/>
        <v/>
      </c>
    </row>
    <row r="426" spans="1:76" x14ac:dyDescent="0.2">
      <c r="A426" s="10" t="s">
        <v>130</v>
      </c>
      <c r="B426" s="10" t="s">
        <v>131</v>
      </c>
      <c r="C426" s="10" t="s">
        <v>625</v>
      </c>
      <c r="D426" s="10" t="s">
        <v>528</v>
      </c>
      <c r="E426" s="10" t="s">
        <v>504</v>
      </c>
      <c r="F426" s="10" t="s">
        <v>505</v>
      </c>
      <c r="G426" s="10" t="s">
        <v>318</v>
      </c>
      <c r="H426" s="10" t="s">
        <v>937</v>
      </c>
      <c r="I426" s="10" t="s">
        <v>937</v>
      </c>
      <c r="J426" s="10"/>
      <c r="K426" s="614"/>
      <c r="L426" s="614"/>
      <c r="M426" s="289"/>
      <c r="N426" s="614"/>
      <c r="O426" s="614"/>
      <c r="P426" s="614"/>
      <c r="Q426" s="612"/>
      <c r="R426" s="612"/>
      <c r="S426" s="612"/>
      <c r="T426" s="30" t="s">
        <v>386</v>
      </c>
      <c r="U426" s="32">
        <v>1</v>
      </c>
      <c r="V426" s="76"/>
      <c r="W426" s="32">
        <v>2</v>
      </c>
      <c r="X426" s="34">
        <f t="shared" si="457"/>
        <v>2</v>
      </c>
      <c r="Y426" s="35">
        <f t="shared" si="415"/>
        <v>4264</v>
      </c>
      <c r="Z426" s="35">
        <f t="shared" si="463"/>
        <v>2057</v>
      </c>
      <c r="AA426" s="33">
        <v>1</v>
      </c>
      <c r="AB426" s="36">
        <f>AA426/W426</f>
        <v>0.5</v>
      </c>
      <c r="AC426" s="222"/>
      <c r="AD426" s="223"/>
      <c r="AE426" s="222"/>
      <c r="AF426" s="222"/>
      <c r="AG426" s="222"/>
      <c r="AH426" s="223"/>
      <c r="AI426" s="222"/>
      <c r="AJ426" s="223"/>
      <c r="AK426" s="222"/>
      <c r="AL426" s="223"/>
      <c r="AM426" s="31">
        <v>4263</v>
      </c>
      <c r="AN426" s="35">
        <v>1</v>
      </c>
      <c r="AO426" s="37">
        <f t="shared" si="446"/>
        <v>2.3452157598499062E-4</v>
      </c>
      <c r="AP426" s="35">
        <f t="shared" si="440"/>
        <v>4264</v>
      </c>
      <c r="AQ426" s="169">
        <v>6570</v>
      </c>
      <c r="AR426" s="36">
        <f t="shared" si="464"/>
        <v>0.64901065449010653</v>
      </c>
      <c r="AS426" s="31">
        <f t="shared" si="408"/>
        <v>4263</v>
      </c>
      <c r="AT426" s="31">
        <f t="shared" si="445"/>
        <v>1</v>
      </c>
      <c r="AU426" s="35">
        <f t="shared" si="403"/>
        <v>4264</v>
      </c>
      <c r="AV426" s="35">
        <v>2056</v>
      </c>
      <c r="AW426" s="36">
        <f t="shared" si="465"/>
        <v>0.48228946751114238</v>
      </c>
      <c r="AX426" s="35">
        <v>1</v>
      </c>
      <c r="AY426" s="36">
        <f t="shared" si="443"/>
        <v>1</v>
      </c>
      <c r="AZ426" s="35">
        <f t="shared" si="429"/>
        <v>2057</v>
      </c>
      <c r="BA426" s="36">
        <f t="shared" si="430"/>
        <v>0.48241088180112568</v>
      </c>
      <c r="BB426" s="35">
        <v>7</v>
      </c>
      <c r="BC426" s="36">
        <f t="shared" si="448"/>
        <v>3.4046692607003892E-3</v>
      </c>
      <c r="BD426" s="33">
        <v>0</v>
      </c>
      <c r="BE426" s="36">
        <f>IF(BD426="","",BD426/AX426)</f>
        <v>0</v>
      </c>
      <c r="BF426" s="33">
        <f t="shared" si="449"/>
        <v>7</v>
      </c>
      <c r="BG426" s="36">
        <f t="shared" si="450"/>
        <v>3.4030140982012642E-3</v>
      </c>
      <c r="BH426" s="35">
        <v>5</v>
      </c>
      <c r="BI426" s="36">
        <f t="shared" si="453"/>
        <v>0.7142857142857143</v>
      </c>
      <c r="BJ426" s="33">
        <v>0</v>
      </c>
      <c r="BK426" s="223" t="str">
        <f t="shared" si="451"/>
        <v/>
      </c>
      <c r="BL426" s="33">
        <f t="shared" si="452"/>
        <v>5</v>
      </c>
      <c r="BM426" s="36">
        <f t="shared" si="454"/>
        <v>0.7142857142857143</v>
      </c>
      <c r="BN426" s="35">
        <v>2</v>
      </c>
      <c r="BO426" s="36">
        <f t="shared" si="458"/>
        <v>9.7228974234321824E-4</v>
      </c>
      <c r="BP426" s="35">
        <v>199</v>
      </c>
      <c r="BQ426" s="36">
        <f t="shared" si="459"/>
        <v>9.6742829363150221E-2</v>
      </c>
      <c r="BR426" s="35">
        <f t="shared" ref="BR426:BR455" si="466">IF(BN426="",IF(BP426="","",BP426),IF(BP426="",BN426,BN426+BP426))</f>
        <v>201</v>
      </c>
      <c r="BS426" s="36">
        <f t="shared" si="461"/>
        <v>9.7715119105493436E-2</v>
      </c>
      <c r="BT426" s="33">
        <v>0</v>
      </c>
      <c r="BU426" s="223"/>
      <c r="BV426" s="223"/>
      <c r="BW426" s="223"/>
      <c r="BX426" s="244" t="str">
        <f t="shared" si="462"/>
        <v/>
      </c>
    </row>
    <row r="427" spans="1:76" s="469" customFormat="1" ht="13.5" thickBot="1" x14ac:dyDescent="0.25">
      <c r="A427" s="9" t="s">
        <v>130</v>
      </c>
      <c r="B427" s="9" t="s">
        <v>131</v>
      </c>
      <c r="C427" s="9" t="s">
        <v>513</v>
      </c>
      <c r="D427" s="9" t="s">
        <v>528</v>
      </c>
      <c r="E427" s="9" t="s">
        <v>504</v>
      </c>
      <c r="F427" s="9" t="s">
        <v>505</v>
      </c>
      <c r="G427" s="9" t="s">
        <v>318</v>
      </c>
      <c r="H427" s="83" t="s">
        <v>937</v>
      </c>
      <c r="I427" s="9" t="s">
        <v>937</v>
      </c>
      <c r="J427" s="9"/>
      <c r="K427" s="617" t="s">
        <v>449</v>
      </c>
      <c r="L427" s="617" t="s">
        <v>865</v>
      </c>
      <c r="M427" s="618" t="s">
        <v>866</v>
      </c>
      <c r="N427" s="615" t="s">
        <v>437</v>
      </c>
      <c r="O427" s="615" t="s">
        <v>438</v>
      </c>
      <c r="P427" s="615" t="s">
        <v>438</v>
      </c>
      <c r="Q427" s="613">
        <v>67657</v>
      </c>
      <c r="R427" s="613">
        <v>71</v>
      </c>
      <c r="S427" s="613"/>
      <c r="T427" s="342" t="s">
        <v>510</v>
      </c>
      <c r="U427" s="48">
        <v>1</v>
      </c>
      <c r="V427" s="49">
        <v>1</v>
      </c>
      <c r="W427" s="49">
        <v>1</v>
      </c>
      <c r="X427" s="50">
        <f t="shared" si="457"/>
        <v>1</v>
      </c>
      <c r="Y427" s="51">
        <f t="shared" si="415"/>
        <v>5037</v>
      </c>
      <c r="Z427" s="611" t="str">
        <f t="shared" si="463"/>
        <v/>
      </c>
      <c r="AA427" s="49">
        <v>1</v>
      </c>
      <c r="AB427" s="52">
        <f>AA427/W427</f>
        <v>1</v>
      </c>
      <c r="AC427" s="224"/>
      <c r="AD427" s="225"/>
      <c r="AE427" s="49">
        <v>1</v>
      </c>
      <c r="AF427" s="52">
        <f>AE427/U427</f>
        <v>1</v>
      </c>
      <c r="AG427" s="224"/>
      <c r="AH427" s="225"/>
      <c r="AI427" s="224"/>
      <c r="AJ427" s="225"/>
      <c r="AK427" s="224"/>
      <c r="AL427" s="225"/>
      <c r="AM427" s="47">
        <v>5029</v>
      </c>
      <c r="AN427" s="51">
        <v>8</v>
      </c>
      <c r="AO427" s="53">
        <f t="shared" si="446"/>
        <v>1.5882469724042088E-3</v>
      </c>
      <c r="AP427" s="51">
        <f t="shared" si="440"/>
        <v>5037</v>
      </c>
      <c r="AQ427" s="351">
        <v>7630</v>
      </c>
      <c r="AR427" s="52">
        <f t="shared" si="464"/>
        <v>0.66015727391874179</v>
      </c>
      <c r="AS427" s="214" t="str">
        <f t="shared" si="408"/>
        <v/>
      </c>
      <c r="AT427" s="214" t="str">
        <f t="shared" si="445"/>
        <v/>
      </c>
      <c r="AU427" s="611" t="str">
        <f t="shared" si="403"/>
        <v/>
      </c>
      <c r="AV427" s="611"/>
      <c r="AW427" s="225" t="str">
        <f t="shared" si="465"/>
        <v/>
      </c>
      <c r="AX427" s="611"/>
      <c r="AY427" s="225" t="str">
        <f t="shared" si="443"/>
        <v/>
      </c>
      <c r="AZ427" s="611" t="str">
        <f t="shared" si="429"/>
        <v/>
      </c>
      <c r="BA427" s="225" t="str">
        <f t="shared" si="430"/>
        <v/>
      </c>
      <c r="BB427" s="611"/>
      <c r="BC427" s="225" t="str">
        <f t="shared" si="448"/>
        <v/>
      </c>
      <c r="BD427" s="611"/>
      <c r="BE427" s="225" t="str">
        <f>IF(BD427="","",BD427/AX427)</f>
        <v/>
      </c>
      <c r="BF427" s="224" t="str">
        <f t="shared" si="449"/>
        <v/>
      </c>
      <c r="BG427" s="225" t="str">
        <f t="shared" si="450"/>
        <v/>
      </c>
      <c r="BH427" s="611"/>
      <c r="BI427" s="225" t="str">
        <f t="shared" si="453"/>
        <v/>
      </c>
      <c r="BJ427" s="611"/>
      <c r="BK427" s="225" t="str">
        <f t="shared" si="451"/>
        <v/>
      </c>
      <c r="BL427" s="224" t="str">
        <f t="shared" si="452"/>
        <v/>
      </c>
      <c r="BM427" s="225" t="str">
        <f t="shared" si="454"/>
        <v/>
      </c>
      <c r="BN427" s="611"/>
      <c r="BO427" s="225" t="str">
        <f t="shared" si="458"/>
        <v/>
      </c>
      <c r="BP427" s="611"/>
      <c r="BQ427" s="225" t="str">
        <f t="shared" si="459"/>
        <v/>
      </c>
      <c r="BR427" s="611" t="str">
        <f t="shared" si="466"/>
        <v/>
      </c>
      <c r="BS427" s="225" t="str">
        <f t="shared" si="461"/>
        <v/>
      </c>
      <c r="BT427" s="49">
        <v>0</v>
      </c>
      <c r="BU427" s="225"/>
      <c r="BV427" s="225"/>
      <c r="BW427" s="225"/>
      <c r="BX427" s="257" t="str">
        <f t="shared" si="462"/>
        <v/>
      </c>
    </row>
    <row r="428" spans="1:76" x14ac:dyDescent="0.2">
      <c r="A428" s="12" t="s">
        <v>136</v>
      </c>
      <c r="B428" s="12" t="s">
        <v>137</v>
      </c>
      <c r="C428" s="12" t="s">
        <v>138</v>
      </c>
      <c r="D428" s="148" t="s">
        <v>515</v>
      </c>
      <c r="E428" s="12" t="s">
        <v>504</v>
      </c>
      <c r="F428" s="12" t="s">
        <v>519</v>
      </c>
      <c r="G428" s="12" t="s">
        <v>925</v>
      </c>
      <c r="H428" s="12" t="s">
        <v>1112</v>
      </c>
      <c r="I428" s="12" t="s">
        <v>934</v>
      </c>
      <c r="J428" s="12"/>
      <c r="K428" s="296"/>
      <c r="L428" s="296"/>
      <c r="M428" s="762"/>
      <c r="N428" s="296"/>
      <c r="O428" s="296"/>
      <c r="P428" s="296"/>
      <c r="Q428" s="272"/>
      <c r="R428" s="272"/>
      <c r="S428" s="272"/>
      <c r="T428" s="13" t="s">
        <v>386</v>
      </c>
      <c r="U428" s="41">
        <v>4</v>
      </c>
      <c r="V428" s="150"/>
      <c r="W428" s="44">
        <v>6</v>
      </c>
      <c r="X428" s="43">
        <f t="shared" si="457"/>
        <v>1.5</v>
      </c>
      <c r="Y428" s="44">
        <f t="shared" si="415"/>
        <v>568.25</v>
      </c>
      <c r="Z428" s="44">
        <f t="shared" si="463"/>
        <v>262.75</v>
      </c>
      <c r="AA428" s="44">
        <v>3</v>
      </c>
      <c r="AB428" s="45">
        <f>AA428/W428</f>
        <v>0.5</v>
      </c>
      <c r="AC428" s="259"/>
      <c r="AD428" s="229"/>
      <c r="AE428" s="44">
        <v>3</v>
      </c>
      <c r="AF428" s="45">
        <f>AE428/U428</f>
        <v>0.75</v>
      </c>
      <c r="AG428" s="42">
        <f>AE428</f>
        <v>3</v>
      </c>
      <c r="AH428" s="229"/>
      <c r="AI428" s="229"/>
      <c r="AJ428" s="229"/>
      <c r="AK428" s="229"/>
      <c r="AL428" s="229"/>
      <c r="AM428" s="40">
        <v>2263</v>
      </c>
      <c r="AN428" s="44">
        <v>10</v>
      </c>
      <c r="AO428" s="63">
        <f t="shared" si="446"/>
        <v>4.3994720633523977E-3</v>
      </c>
      <c r="AP428" s="44">
        <f t="shared" si="440"/>
        <v>2273</v>
      </c>
      <c r="AQ428" s="776">
        <v>3528</v>
      </c>
      <c r="AR428" s="45">
        <f t="shared" si="464"/>
        <v>0.64427437641723351</v>
      </c>
      <c r="AS428" s="40">
        <f t="shared" si="408"/>
        <v>2263</v>
      </c>
      <c r="AT428" s="40">
        <f t="shared" si="445"/>
        <v>10</v>
      </c>
      <c r="AU428" s="44">
        <f t="shared" si="403"/>
        <v>2273</v>
      </c>
      <c r="AV428" s="44">
        <v>1038</v>
      </c>
      <c r="AW428" s="45">
        <f t="shared" si="465"/>
        <v>0.45868316394167036</v>
      </c>
      <c r="AX428" s="44">
        <v>13</v>
      </c>
      <c r="AY428" s="270">
        <f t="shared" si="443"/>
        <v>1.3</v>
      </c>
      <c r="AZ428" s="44">
        <f t="shared" si="429"/>
        <v>1051</v>
      </c>
      <c r="BA428" s="45">
        <f t="shared" si="430"/>
        <v>0.46238451385833701</v>
      </c>
      <c r="BB428" s="220"/>
      <c r="BC428" s="220"/>
      <c r="BD428" s="220"/>
      <c r="BE428" s="220"/>
      <c r="BF428" s="220"/>
      <c r="BG428" s="220"/>
      <c r="BH428" s="44">
        <v>7</v>
      </c>
      <c r="BI428" s="229" t="str">
        <f t="shared" si="453"/>
        <v/>
      </c>
      <c r="BJ428" s="44">
        <v>3</v>
      </c>
      <c r="BK428" s="229" t="str">
        <f t="shared" si="451"/>
        <v/>
      </c>
      <c r="BL428" s="42">
        <f t="shared" si="452"/>
        <v>10</v>
      </c>
      <c r="BM428" s="229" t="str">
        <f t="shared" si="454"/>
        <v/>
      </c>
      <c r="BN428" s="220"/>
      <c r="BO428" s="220"/>
      <c r="BP428" s="44">
        <v>13</v>
      </c>
      <c r="BQ428" s="45">
        <f t="shared" si="459"/>
        <v>1.2369172216936251E-2</v>
      </c>
      <c r="BR428" s="44">
        <f t="shared" si="466"/>
        <v>13</v>
      </c>
      <c r="BS428" s="45">
        <f t="shared" si="461"/>
        <v>1.2369172216936251E-2</v>
      </c>
      <c r="BT428" s="44">
        <v>0</v>
      </c>
      <c r="BU428" s="229"/>
      <c r="BV428" s="229"/>
      <c r="BW428" s="229"/>
      <c r="BX428" s="259" t="str">
        <f t="shared" si="462"/>
        <v/>
      </c>
    </row>
    <row r="429" spans="1:76" x14ac:dyDescent="0.2">
      <c r="A429" s="10" t="s">
        <v>136</v>
      </c>
      <c r="B429" s="10" t="s">
        <v>137</v>
      </c>
      <c r="C429" s="10" t="s">
        <v>139</v>
      </c>
      <c r="D429" s="77" t="s">
        <v>515</v>
      </c>
      <c r="E429" s="10" t="s">
        <v>504</v>
      </c>
      <c r="F429" s="10" t="s">
        <v>519</v>
      </c>
      <c r="G429" s="12" t="s">
        <v>925</v>
      </c>
      <c r="H429" s="12" t="s">
        <v>1112</v>
      </c>
      <c r="I429" s="10" t="s">
        <v>934</v>
      </c>
      <c r="J429" s="10"/>
      <c r="K429" s="614"/>
      <c r="L429" s="614"/>
      <c r="M429" s="289"/>
      <c r="N429" s="614"/>
      <c r="O429" s="614"/>
      <c r="P429" s="614"/>
      <c r="Q429" s="612"/>
      <c r="R429" s="612"/>
      <c r="S429" s="612"/>
      <c r="T429" s="11" t="s">
        <v>386</v>
      </c>
      <c r="U429" s="32">
        <v>6</v>
      </c>
      <c r="V429" s="76"/>
      <c r="W429" s="35">
        <v>9</v>
      </c>
      <c r="X429" s="34">
        <f t="shared" si="457"/>
        <v>1.5</v>
      </c>
      <c r="Y429" s="35">
        <f t="shared" si="415"/>
        <v>647.66666666666663</v>
      </c>
      <c r="Z429" s="35">
        <f t="shared" si="463"/>
        <v>309</v>
      </c>
      <c r="AA429" s="35">
        <v>4</v>
      </c>
      <c r="AB429" s="36">
        <f>AA429/W429</f>
        <v>0.44444444444444442</v>
      </c>
      <c r="AC429" s="244"/>
      <c r="AD429" s="223"/>
      <c r="AE429" s="35">
        <v>4</v>
      </c>
      <c r="AF429" s="36">
        <f>AE429/U429</f>
        <v>0.66666666666666663</v>
      </c>
      <c r="AG429" s="33">
        <f>AE429</f>
        <v>4</v>
      </c>
      <c r="AH429" s="223"/>
      <c r="AI429" s="223"/>
      <c r="AJ429" s="223"/>
      <c r="AK429" s="223"/>
      <c r="AL429" s="223"/>
      <c r="AM429" s="31">
        <v>3881</v>
      </c>
      <c r="AN429" s="35">
        <v>5</v>
      </c>
      <c r="AO429" s="37">
        <f t="shared" si="446"/>
        <v>1.2866700977869274E-3</v>
      </c>
      <c r="AP429" s="35">
        <f t="shared" si="440"/>
        <v>3886</v>
      </c>
      <c r="AQ429" s="163">
        <v>5463</v>
      </c>
      <c r="AR429" s="36">
        <f t="shared" si="464"/>
        <v>0.71133077063884309</v>
      </c>
      <c r="AS429" s="31">
        <f t="shared" si="408"/>
        <v>3881</v>
      </c>
      <c r="AT429" s="31">
        <f t="shared" si="445"/>
        <v>5</v>
      </c>
      <c r="AU429" s="35">
        <f t="shared" si="403"/>
        <v>3886</v>
      </c>
      <c r="AV429" s="35">
        <v>1849</v>
      </c>
      <c r="AW429" s="36">
        <f t="shared" si="465"/>
        <v>0.47642360216439061</v>
      </c>
      <c r="AX429" s="35">
        <v>5</v>
      </c>
      <c r="AY429" s="36">
        <f t="shared" si="443"/>
        <v>1</v>
      </c>
      <c r="AZ429" s="35">
        <f t="shared" si="429"/>
        <v>1854</v>
      </c>
      <c r="BA429" s="36">
        <f t="shared" si="430"/>
        <v>0.47709727225939269</v>
      </c>
      <c r="BB429" s="218"/>
      <c r="BC429" s="218"/>
      <c r="BD429" s="218"/>
      <c r="BE429" s="218"/>
      <c r="BF429" s="218"/>
      <c r="BG429" s="218"/>
      <c r="BH429" s="35">
        <v>11</v>
      </c>
      <c r="BI429" s="223" t="str">
        <f t="shared" si="453"/>
        <v/>
      </c>
      <c r="BJ429" s="35">
        <v>0</v>
      </c>
      <c r="BK429" s="223" t="str">
        <f t="shared" si="451"/>
        <v/>
      </c>
      <c r="BL429" s="33">
        <f t="shared" si="452"/>
        <v>11</v>
      </c>
      <c r="BM429" s="223" t="str">
        <f t="shared" si="454"/>
        <v/>
      </c>
      <c r="BN429" s="35">
        <v>8</v>
      </c>
      <c r="BO429" s="36">
        <f t="shared" ref="BO429:BO437" si="467">IF(AZ429="","",BN429/AZ429)</f>
        <v>4.3149946062567418E-3</v>
      </c>
      <c r="BP429" s="35">
        <v>25</v>
      </c>
      <c r="BQ429" s="36">
        <f t="shared" si="459"/>
        <v>1.348435814455232E-2</v>
      </c>
      <c r="BR429" s="35">
        <f t="shared" si="466"/>
        <v>33</v>
      </c>
      <c r="BS429" s="36">
        <f t="shared" si="461"/>
        <v>1.7799352750809062E-2</v>
      </c>
      <c r="BT429" s="35">
        <v>1</v>
      </c>
      <c r="BU429" s="36">
        <f>BT429/W429</f>
        <v>0.1111111111111111</v>
      </c>
      <c r="BV429" s="35">
        <v>1</v>
      </c>
      <c r="BW429" s="36">
        <f>BV429/U429</f>
        <v>0.16666666666666666</v>
      </c>
      <c r="BX429" s="244" t="str">
        <f t="shared" si="462"/>
        <v/>
      </c>
    </row>
    <row r="430" spans="1:76" ht="13.5" thickBot="1" x14ac:dyDescent="0.25">
      <c r="A430" s="10" t="s">
        <v>136</v>
      </c>
      <c r="B430" s="10" t="s">
        <v>137</v>
      </c>
      <c r="C430" s="10" t="s">
        <v>502</v>
      </c>
      <c r="D430" s="10" t="s">
        <v>509</v>
      </c>
      <c r="E430" s="10" t="s">
        <v>504</v>
      </c>
      <c r="F430" s="10" t="s">
        <v>519</v>
      </c>
      <c r="G430" s="12" t="s">
        <v>925</v>
      </c>
      <c r="H430" s="12" t="s">
        <v>1112</v>
      </c>
      <c r="I430" s="10" t="s">
        <v>934</v>
      </c>
      <c r="J430" s="10"/>
      <c r="K430" s="614"/>
      <c r="L430" s="614"/>
      <c r="M430" s="765"/>
      <c r="N430" s="614"/>
      <c r="O430" s="614"/>
      <c r="P430" s="614"/>
      <c r="Q430" s="293"/>
      <c r="R430" s="293"/>
      <c r="S430" s="293"/>
      <c r="T430" s="30" t="s">
        <v>386</v>
      </c>
      <c r="U430" s="32">
        <v>1</v>
      </c>
      <c r="V430" s="76"/>
      <c r="W430" s="35">
        <v>2</v>
      </c>
      <c r="X430" s="34">
        <f t="shared" si="457"/>
        <v>2</v>
      </c>
      <c r="Y430" s="35">
        <f t="shared" si="415"/>
        <v>6271</v>
      </c>
      <c r="Z430" s="35">
        <f t="shared" si="463"/>
        <v>2972</v>
      </c>
      <c r="AA430" s="35">
        <v>0</v>
      </c>
      <c r="AB430" s="222"/>
      <c r="AC430" s="222"/>
      <c r="AD430" s="36" t="s">
        <v>434</v>
      </c>
      <c r="AE430" s="35">
        <v>1</v>
      </c>
      <c r="AF430" s="36">
        <f>AE430/U430</f>
        <v>1</v>
      </c>
      <c r="AG430" s="35">
        <v>1</v>
      </c>
      <c r="AH430" s="223"/>
      <c r="AI430" s="223"/>
      <c r="AJ430" s="223"/>
      <c r="AK430" s="223"/>
      <c r="AL430" s="223"/>
      <c r="AM430" s="31">
        <v>6255</v>
      </c>
      <c r="AN430" s="35">
        <v>16</v>
      </c>
      <c r="AO430" s="37">
        <f t="shared" si="446"/>
        <v>2.5514272045925688E-3</v>
      </c>
      <c r="AP430" s="35">
        <f t="shared" si="440"/>
        <v>6271</v>
      </c>
      <c r="AQ430" s="35">
        <v>8991</v>
      </c>
      <c r="AR430" s="36">
        <f t="shared" si="464"/>
        <v>0.6974752530308086</v>
      </c>
      <c r="AS430" s="31">
        <f t="shared" si="408"/>
        <v>6255</v>
      </c>
      <c r="AT430" s="31">
        <f t="shared" si="445"/>
        <v>16</v>
      </c>
      <c r="AU430" s="35">
        <f t="shared" si="403"/>
        <v>6271</v>
      </c>
      <c r="AV430" s="35">
        <v>2954</v>
      </c>
      <c r="AW430" s="36">
        <f t="shared" si="465"/>
        <v>0.47226219024780175</v>
      </c>
      <c r="AX430" s="35">
        <v>18</v>
      </c>
      <c r="AY430" s="269">
        <f t="shared" si="443"/>
        <v>1.125</v>
      </c>
      <c r="AZ430" s="35">
        <f t="shared" si="429"/>
        <v>2972</v>
      </c>
      <c r="BA430" s="36">
        <f t="shared" si="430"/>
        <v>0.47392760325306971</v>
      </c>
      <c r="BB430" s="35">
        <v>31</v>
      </c>
      <c r="BC430" s="36">
        <f>IF(BB430="","",BB430/AV430)</f>
        <v>1.049424509140149E-2</v>
      </c>
      <c r="BD430" s="35">
        <v>19</v>
      </c>
      <c r="BE430" s="36">
        <f>IF(BD430="","",BD430/AX430)</f>
        <v>1.0555555555555556</v>
      </c>
      <c r="BF430" s="33">
        <f>IF(BB430="","",BB430+BD430)</f>
        <v>50</v>
      </c>
      <c r="BG430" s="36">
        <f>IF(AZ430="","",BF430/AZ430)</f>
        <v>1.6823687752355317E-2</v>
      </c>
      <c r="BH430" s="35">
        <v>21</v>
      </c>
      <c r="BI430" s="36">
        <f t="shared" si="453"/>
        <v>0.67741935483870963</v>
      </c>
      <c r="BJ430" s="35">
        <v>18</v>
      </c>
      <c r="BK430" s="36">
        <f t="shared" si="451"/>
        <v>0.94736842105263153</v>
      </c>
      <c r="BL430" s="33">
        <f t="shared" si="452"/>
        <v>39</v>
      </c>
      <c r="BM430" s="36">
        <f t="shared" si="454"/>
        <v>0.78</v>
      </c>
      <c r="BN430" s="35">
        <v>1</v>
      </c>
      <c r="BO430" s="36">
        <f t="shared" si="467"/>
        <v>3.3647375504710633E-4</v>
      </c>
      <c r="BP430" s="35">
        <v>58</v>
      </c>
      <c r="BQ430" s="36">
        <f t="shared" si="459"/>
        <v>1.9515477792732168E-2</v>
      </c>
      <c r="BR430" s="35">
        <f t="shared" si="466"/>
        <v>59</v>
      </c>
      <c r="BS430" s="36">
        <f t="shared" si="461"/>
        <v>1.9851951547779273E-2</v>
      </c>
      <c r="BT430" s="35">
        <v>0</v>
      </c>
      <c r="BU430" s="223"/>
      <c r="BV430" s="223"/>
      <c r="BW430" s="223"/>
      <c r="BX430" s="244" t="str">
        <f t="shared" si="462"/>
        <v/>
      </c>
    </row>
    <row r="431" spans="1:76" ht="13.5" thickBot="1" x14ac:dyDescent="0.25">
      <c r="A431" s="55" t="s">
        <v>408</v>
      </c>
      <c r="B431" s="55" t="s">
        <v>627</v>
      </c>
      <c r="C431" s="55" t="s">
        <v>502</v>
      </c>
      <c r="D431" s="55" t="s">
        <v>517</v>
      </c>
      <c r="E431" s="55" t="s">
        <v>518</v>
      </c>
      <c r="F431" s="55" t="s">
        <v>519</v>
      </c>
      <c r="G431" s="55" t="s">
        <v>923</v>
      </c>
      <c r="H431" s="55" t="s">
        <v>517</v>
      </c>
      <c r="I431" s="55" t="s">
        <v>517</v>
      </c>
      <c r="J431" s="55"/>
      <c r="K431" s="294" t="s">
        <v>436</v>
      </c>
      <c r="L431" s="294" t="s">
        <v>438</v>
      </c>
      <c r="M431" s="305" t="s">
        <v>802</v>
      </c>
      <c r="N431" s="615" t="s">
        <v>437</v>
      </c>
      <c r="O431" s="294"/>
      <c r="P431" s="294"/>
      <c r="Q431" s="295"/>
      <c r="R431" s="295"/>
      <c r="S431" s="295"/>
      <c r="T431" s="57" t="s">
        <v>386</v>
      </c>
      <c r="U431" s="58">
        <v>7</v>
      </c>
      <c r="V431" s="76"/>
      <c r="W431" s="59">
        <v>17</v>
      </c>
      <c r="X431" s="60">
        <f t="shared" si="457"/>
        <v>2.4285714285714284</v>
      </c>
      <c r="Y431" s="61">
        <f t="shared" si="415"/>
        <v>4479.5714285714284</v>
      </c>
      <c r="Z431" s="61">
        <f t="shared" si="463"/>
        <v>2160.1428571428573</v>
      </c>
      <c r="AA431" s="226"/>
      <c r="AB431" s="227"/>
      <c r="AC431" s="226"/>
      <c r="AD431" s="227"/>
      <c r="AE431" s="226"/>
      <c r="AF431" s="227"/>
      <c r="AG431" s="226"/>
      <c r="AH431" s="227"/>
      <c r="AI431" s="59">
        <v>6</v>
      </c>
      <c r="AJ431" s="62">
        <f>AI431/W431</f>
        <v>0.35294117647058826</v>
      </c>
      <c r="AK431" s="59">
        <v>4</v>
      </c>
      <c r="AL431" s="62">
        <f>AK431/U431</f>
        <v>0.5714285714285714</v>
      </c>
      <c r="AM431" s="56">
        <v>31357</v>
      </c>
      <c r="AN431" s="251"/>
      <c r="AO431" s="252"/>
      <c r="AP431" s="61">
        <f t="shared" si="440"/>
        <v>31357</v>
      </c>
      <c r="AQ431" s="176">
        <v>46700</v>
      </c>
      <c r="AR431" s="62">
        <f t="shared" si="464"/>
        <v>0.67145610278372592</v>
      </c>
      <c r="AS431" s="56">
        <f t="shared" si="408"/>
        <v>31357</v>
      </c>
      <c r="AT431" s="212"/>
      <c r="AU431" s="61">
        <f t="shared" ref="AU431:AU494" si="468">IF(AS431="","",IF(AS431=0,"",AS431+AT431))</f>
        <v>31357</v>
      </c>
      <c r="AV431" s="61">
        <v>15121</v>
      </c>
      <c r="AW431" s="62">
        <f t="shared" si="465"/>
        <v>0.4822208757215295</v>
      </c>
      <c r="AX431" s="251"/>
      <c r="AY431" s="227" t="str">
        <f t="shared" si="443"/>
        <v/>
      </c>
      <c r="AZ431" s="61">
        <f t="shared" si="429"/>
        <v>15121</v>
      </c>
      <c r="BA431" s="62">
        <f t="shared" si="430"/>
        <v>0.4822208757215295</v>
      </c>
      <c r="BB431" s="61">
        <v>217</v>
      </c>
      <c r="BC431" s="62">
        <f>IF(BB431="","",BB431/AV431)</f>
        <v>1.4350902718074201E-2</v>
      </c>
      <c r="BD431" s="226"/>
      <c r="BE431" s="227"/>
      <c r="BF431" s="59">
        <f>IF(BB431="","",BB431+BD431)</f>
        <v>217</v>
      </c>
      <c r="BG431" s="62">
        <f>IF(AZ431="","",BF431/AZ431)</f>
        <v>1.4350902718074201E-2</v>
      </c>
      <c r="BH431" s="61">
        <v>165</v>
      </c>
      <c r="BI431" s="62">
        <f t="shared" si="453"/>
        <v>0.76036866359447008</v>
      </c>
      <c r="BJ431" s="226"/>
      <c r="BK431" s="227" t="str">
        <f t="shared" si="451"/>
        <v/>
      </c>
      <c r="BL431" s="59">
        <f t="shared" si="452"/>
        <v>165</v>
      </c>
      <c r="BM431" s="62">
        <f t="shared" si="454"/>
        <v>0.76036866359447008</v>
      </c>
      <c r="BN431" s="61">
        <v>849</v>
      </c>
      <c r="BO431" s="62">
        <f t="shared" si="467"/>
        <v>5.6147080219562197E-2</v>
      </c>
      <c r="BP431" s="61">
        <v>736</v>
      </c>
      <c r="BQ431" s="62">
        <f t="shared" si="459"/>
        <v>4.8674029495403746E-2</v>
      </c>
      <c r="BR431" s="61">
        <f t="shared" si="466"/>
        <v>1585</v>
      </c>
      <c r="BS431" s="62">
        <f t="shared" si="461"/>
        <v>0.10482110971496594</v>
      </c>
      <c r="BT431" s="59">
        <v>8</v>
      </c>
      <c r="BU431" s="62">
        <f>BT431/W431</f>
        <v>0.47058823529411764</v>
      </c>
      <c r="BV431" s="59">
        <v>3</v>
      </c>
      <c r="BW431" s="62">
        <f>BV431/U431</f>
        <v>0.42857142857142855</v>
      </c>
      <c r="BX431" s="258" t="str">
        <f t="shared" si="462"/>
        <v/>
      </c>
    </row>
    <row r="432" spans="1:76" ht="13.5" thickBot="1" x14ac:dyDescent="0.25">
      <c r="A432" s="55" t="s">
        <v>416</v>
      </c>
      <c r="B432" s="55" t="s">
        <v>8</v>
      </c>
      <c r="C432" s="55" t="s">
        <v>502</v>
      </c>
      <c r="D432" s="55" t="s">
        <v>517</v>
      </c>
      <c r="E432" s="55" t="s">
        <v>518</v>
      </c>
      <c r="F432" s="55" t="s">
        <v>519</v>
      </c>
      <c r="G432" s="55" t="s">
        <v>925</v>
      </c>
      <c r="H432" s="55" t="s">
        <v>517</v>
      </c>
      <c r="I432" s="55" t="s">
        <v>517</v>
      </c>
      <c r="J432" s="55"/>
      <c r="K432" s="294" t="s">
        <v>436</v>
      </c>
      <c r="L432" s="294" t="s">
        <v>438</v>
      </c>
      <c r="M432" s="616"/>
      <c r="N432" s="615"/>
      <c r="O432" s="814"/>
      <c r="P432" s="814"/>
      <c r="Q432" s="817"/>
      <c r="R432" s="817"/>
      <c r="S432" s="817"/>
      <c r="T432" s="72" t="s">
        <v>386</v>
      </c>
      <c r="U432" s="58">
        <v>7</v>
      </c>
      <c r="V432" s="76"/>
      <c r="W432" s="59">
        <v>19</v>
      </c>
      <c r="X432" s="60">
        <f t="shared" si="457"/>
        <v>2.7142857142857144</v>
      </c>
      <c r="Y432" s="61">
        <f t="shared" si="415"/>
        <v>11190.714285714286</v>
      </c>
      <c r="Z432" s="61">
        <f t="shared" si="463"/>
        <v>5548</v>
      </c>
      <c r="AA432" s="226"/>
      <c r="AB432" s="227"/>
      <c r="AC432" s="226"/>
      <c r="AD432" s="227"/>
      <c r="AE432" s="226"/>
      <c r="AF432" s="227"/>
      <c r="AG432" s="226"/>
      <c r="AH432" s="227"/>
      <c r="AI432" s="59">
        <v>5</v>
      </c>
      <c r="AJ432" s="62">
        <f>AI432/W432</f>
        <v>0.26315789473684209</v>
      </c>
      <c r="AK432" s="59">
        <v>4</v>
      </c>
      <c r="AL432" s="62">
        <f>AK432/U432</f>
        <v>0.5714285714285714</v>
      </c>
      <c r="AM432" s="56">
        <v>78335</v>
      </c>
      <c r="AN432" s="251"/>
      <c r="AO432" s="252"/>
      <c r="AP432" s="61">
        <f t="shared" si="440"/>
        <v>78335</v>
      </c>
      <c r="AQ432" s="176">
        <v>110700</v>
      </c>
      <c r="AR432" s="62">
        <f t="shared" si="464"/>
        <v>0.70763324299909669</v>
      </c>
      <c r="AS432" s="56">
        <f t="shared" si="408"/>
        <v>78335</v>
      </c>
      <c r="AT432" s="212"/>
      <c r="AU432" s="61">
        <f t="shared" si="468"/>
        <v>78335</v>
      </c>
      <c r="AV432" s="61">
        <v>38836</v>
      </c>
      <c r="AW432" s="62">
        <f t="shared" si="465"/>
        <v>0.49576817514520966</v>
      </c>
      <c r="AX432" s="251"/>
      <c r="AY432" s="227" t="str">
        <f t="shared" si="443"/>
        <v/>
      </c>
      <c r="AZ432" s="61">
        <f t="shared" si="429"/>
        <v>38836</v>
      </c>
      <c r="BA432" s="62">
        <f t="shared" si="430"/>
        <v>0.49576817514520966</v>
      </c>
      <c r="BB432" s="218"/>
      <c r="BC432" s="218"/>
      <c r="BD432" s="218"/>
      <c r="BE432" s="218"/>
      <c r="BF432" s="218"/>
      <c r="BG432" s="218"/>
      <c r="BH432" s="61">
        <v>323</v>
      </c>
      <c r="BI432" s="227" t="str">
        <f t="shared" si="453"/>
        <v/>
      </c>
      <c r="BJ432" s="226"/>
      <c r="BK432" s="227" t="str">
        <f t="shared" si="451"/>
        <v/>
      </c>
      <c r="BL432" s="59">
        <f t="shared" si="452"/>
        <v>323</v>
      </c>
      <c r="BM432" s="227" t="str">
        <f t="shared" si="454"/>
        <v/>
      </c>
      <c r="BN432" s="61">
        <v>2276</v>
      </c>
      <c r="BO432" s="62">
        <f t="shared" si="467"/>
        <v>5.8605417653723346E-2</v>
      </c>
      <c r="BP432" s="61">
        <v>3565</v>
      </c>
      <c r="BQ432" s="62">
        <f t="shared" si="459"/>
        <v>9.1796271500669477E-2</v>
      </c>
      <c r="BR432" s="61">
        <f t="shared" si="466"/>
        <v>5841</v>
      </c>
      <c r="BS432" s="62">
        <f t="shared" si="461"/>
        <v>0.15040168915439284</v>
      </c>
      <c r="BT432" s="59">
        <v>11</v>
      </c>
      <c r="BU432" s="62">
        <f>BT432/W432</f>
        <v>0.57894736842105265</v>
      </c>
      <c r="BV432" s="59">
        <v>3</v>
      </c>
      <c r="BW432" s="62">
        <f>BV432/U432</f>
        <v>0.42857142857142855</v>
      </c>
      <c r="BX432" s="258" t="str">
        <f t="shared" si="462"/>
        <v/>
      </c>
    </row>
    <row r="433" spans="1:76" x14ac:dyDescent="0.2">
      <c r="A433" s="12" t="s">
        <v>415</v>
      </c>
      <c r="B433" s="12" t="s">
        <v>17</v>
      </c>
      <c r="C433" s="12" t="s">
        <v>18</v>
      </c>
      <c r="D433" s="12" t="s">
        <v>528</v>
      </c>
      <c r="E433" s="12" t="s">
        <v>504</v>
      </c>
      <c r="F433" s="12" t="s">
        <v>519</v>
      </c>
      <c r="G433" s="12" t="s">
        <v>925</v>
      </c>
      <c r="H433" s="12" t="s">
        <v>937</v>
      </c>
      <c r="I433" s="12" t="s">
        <v>937</v>
      </c>
      <c r="J433" s="12"/>
      <c r="K433" s="296"/>
      <c r="L433" s="296"/>
      <c r="M433" s="297"/>
      <c r="N433" s="296"/>
      <c r="O433" s="296"/>
      <c r="P433" s="296"/>
      <c r="Q433" s="272"/>
      <c r="R433" s="272"/>
      <c r="S433" s="272"/>
      <c r="T433" s="11" t="s">
        <v>386</v>
      </c>
      <c r="U433" s="41">
        <v>5</v>
      </c>
      <c r="V433" s="76"/>
      <c r="W433" s="42">
        <v>9</v>
      </c>
      <c r="X433" s="43">
        <f t="shared" si="457"/>
        <v>1.8</v>
      </c>
      <c r="Y433" s="44">
        <f t="shared" si="415"/>
        <v>10929.4</v>
      </c>
      <c r="Z433" s="44">
        <f t="shared" si="463"/>
        <v>4060.4</v>
      </c>
      <c r="AA433" s="42">
        <v>4</v>
      </c>
      <c r="AB433" s="45">
        <f>AA433/W433</f>
        <v>0.44444444444444442</v>
      </c>
      <c r="AC433" s="228"/>
      <c r="AD433" s="229"/>
      <c r="AE433" s="42">
        <v>4</v>
      </c>
      <c r="AF433" s="45">
        <f>AE433/U433</f>
        <v>0.8</v>
      </c>
      <c r="AG433" s="228"/>
      <c r="AH433" s="229"/>
      <c r="AI433" s="228"/>
      <c r="AJ433" s="229"/>
      <c r="AK433" s="228"/>
      <c r="AL433" s="229"/>
      <c r="AM433" s="40">
        <v>54627</v>
      </c>
      <c r="AN433" s="44">
        <v>20</v>
      </c>
      <c r="AO433" s="63">
        <f t="shared" ref="AO433:AO470" si="469">AN433/AP433</f>
        <v>3.6598532398850805E-4</v>
      </c>
      <c r="AP433" s="44">
        <f t="shared" si="440"/>
        <v>54647</v>
      </c>
      <c r="AQ433" s="170">
        <v>51600</v>
      </c>
      <c r="AR433" s="45">
        <f t="shared" si="464"/>
        <v>1.0590503875968993</v>
      </c>
      <c r="AS433" s="40">
        <f t="shared" si="408"/>
        <v>54627</v>
      </c>
      <c r="AT433" s="40">
        <f t="shared" ref="AT433:AT475" si="470">IF(V433=0,AN433,"")</f>
        <v>20</v>
      </c>
      <c r="AU433" s="44">
        <f t="shared" si="468"/>
        <v>54647</v>
      </c>
      <c r="AV433" s="44">
        <v>20289</v>
      </c>
      <c r="AW433" s="45">
        <f t="shared" si="465"/>
        <v>0.37140974243505959</v>
      </c>
      <c r="AX433" s="44">
        <v>13</v>
      </c>
      <c r="AY433" s="45">
        <f t="shared" si="443"/>
        <v>0.65</v>
      </c>
      <c r="AZ433" s="44">
        <f t="shared" si="429"/>
        <v>20302</v>
      </c>
      <c r="BA433" s="45">
        <f t="shared" si="430"/>
        <v>0.37151170238073455</v>
      </c>
      <c r="BB433" s="218"/>
      <c r="BC433" s="218"/>
      <c r="BD433" s="218"/>
      <c r="BE433" s="218"/>
      <c r="BF433" s="218"/>
      <c r="BG433" s="218"/>
      <c r="BH433" s="44">
        <v>56</v>
      </c>
      <c r="BI433" s="229" t="str">
        <f t="shared" si="453"/>
        <v/>
      </c>
      <c r="BJ433" s="44">
        <v>2</v>
      </c>
      <c r="BK433" s="229" t="str">
        <f t="shared" si="451"/>
        <v/>
      </c>
      <c r="BL433" s="42">
        <f t="shared" si="452"/>
        <v>58</v>
      </c>
      <c r="BM433" s="229" t="str">
        <f t="shared" si="454"/>
        <v/>
      </c>
      <c r="BN433" s="44">
        <v>37</v>
      </c>
      <c r="BO433" s="45">
        <f t="shared" si="467"/>
        <v>1.8224805437887892E-3</v>
      </c>
      <c r="BP433" s="44">
        <v>1587</v>
      </c>
      <c r="BQ433" s="45">
        <f t="shared" si="459"/>
        <v>7.8169638459265098E-2</v>
      </c>
      <c r="BR433" s="44">
        <f t="shared" si="466"/>
        <v>1624</v>
      </c>
      <c r="BS433" s="45">
        <f t="shared" si="461"/>
        <v>7.9992119003053891E-2</v>
      </c>
      <c r="BT433" s="42">
        <v>1</v>
      </c>
      <c r="BU433" s="45">
        <f>BT433/W433</f>
        <v>0.1111111111111111</v>
      </c>
      <c r="BV433" s="42">
        <v>0</v>
      </c>
      <c r="BW433" s="223"/>
      <c r="BX433" s="259" t="str">
        <f t="shared" si="462"/>
        <v/>
      </c>
    </row>
    <row r="434" spans="1:76" x14ac:dyDescent="0.2">
      <c r="A434" s="10" t="s">
        <v>415</v>
      </c>
      <c r="B434" s="10" t="s">
        <v>17</v>
      </c>
      <c r="C434" s="10" t="s">
        <v>19</v>
      </c>
      <c r="D434" s="10" t="s">
        <v>528</v>
      </c>
      <c r="E434" s="10" t="s">
        <v>504</v>
      </c>
      <c r="F434" s="10" t="s">
        <v>519</v>
      </c>
      <c r="G434" s="12" t="s">
        <v>925</v>
      </c>
      <c r="H434" s="12" t="s">
        <v>937</v>
      </c>
      <c r="I434" s="10" t="s">
        <v>937</v>
      </c>
      <c r="J434" s="10"/>
      <c r="K434" s="614"/>
      <c r="L434" s="614"/>
      <c r="M434" s="289"/>
      <c r="N434" s="614"/>
      <c r="O434" s="614"/>
      <c r="P434" s="614"/>
      <c r="Q434" s="612"/>
      <c r="R434" s="612"/>
      <c r="S434" s="612"/>
      <c r="T434" s="11" t="s">
        <v>510</v>
      </c>
      <c r="U434" s="32">
        <v>2</v>
      </c>
      <c r="V434" s="33">
        <v>2</v>
      </c>
      <c r="W434" s="33">
        <v>2</v>
      </c>
      <c r="X434" s="34">
        <f t="shared" si="457"/>
        <v>1</v>
      </c>
      <c r="Y434" s="35">
        <f t="shared" si="415"/>
        <v>7502.5</v>
      </c>
      <c r="Z434" s="230" t="str">
        <f t="shared" si="463"/>
        <v/>
      </c>
      <c r="AA434" s="33">
        <v>2</v>
      </c>
      <c r="AB434" s="36">
        <f>AA434/W434</f>
        <v>1</v>
      </c>
      <c r="AC434" s="222"/>
      <c r="AD434" s="223"/>
      <c r="AE434" s="33">
        <v>2</v>
      </c>
      <c r="AF434" s="36">
        <f>AE434/U434</f>
        <v>1</v>
      </c>
      <c r="AG434" s="222"/>
      <c r="AH434" s="223"/>
      <c r="AI434" s="222"/>
      <c r="AJ434" s="223"/>
      <c r="AK434" s="222"/>
      <c r="AL434" s="223"/>
      <c r="AM434" s="31">
        <v>15001</v>
      </c>
      <c r="AN434" s="35">
        <v>4</v>
      </c>
      <c r="AO434" s="37">
        <f t="shared" si="469"/>
        <v>2.6657780739753413E-4</v>
      </c>
      <c r="AP434" s="35">
        <f t="shared" si="440"/>
        <v>15005</v>
      </c>
      <c r="AQ434" s="169">
        <v>23200</v>
      </c>
      <c r="AR434" s="36">
        <f t="shared" si="464"/>
        <v>0.6467672413793103</v>
      </c>
      <c r="AS434" s="210" t="str">
        <f t="shared" si="408"/>
        <v/>
      </c>
      <c r="AT434" s="210" t="str">
        <f t="shared" si="470"/>
        <v/>
      </c>
      <c r="AU434" s="230" t="str">
        <f t="shared" si="468"/>
        <v/>
      </c>
      <c r="AV434" s="230"/>
      <c r="AW434" s="223" t="str">
        <f t="shared" si="465"/>
        <v/>
      </c>
      <c r="AX434" s="230"/>
      <c r="AY434" s="223" t="str">
        <f t="shared" si="443"/>
        <v/>
      </c>
      <c r="AZ434" s="230" t="str">
        <f t="shared" si="429"/>
        <v/>
      </c>
      <c r="BA434" s="223" t="str">
        <f t="shared" si="430"/>
        <v/>
      </c>
      <c r="BB434" s="218"/>
      <c r="BC434" s="218"/>
      <c r="BD434" s="218"/>
      <c r="BE434" s="218"/>
      <c r="BF434" s="218"/>
      <c r="BG434" s="218"/>
      <c r="BH434" s="230"/>
      <c r="BI434" s="223" t="str">
        <f t="shared" si="453"/>
        <v/>
      </c>
      <c r="BJ434" s="230"/>
      <c r="BK434" s="223" t="str">
        <f t="shared" si="451"/>
        <v/>
      </c>
      <c r="BL434" s="222" t="str">
        <f t="shared" si="452"/>
        <v/>
      </c>
      <c r="BM434" s="223" t="str">
        <f t="shared" si="454"/>
        <v/>
      </c>
      <c r="BN434" s="230"/>
      <c r="BO434" s="223" t="str">
        <f t="shared" si="467"/>
        <v/>
      </c>
      <c r="BP434" s="230"/>
      <c r="BQ434" s="223" t="str">
        <f t="shared" si="459"/>
        <v/>
      </c>
      <c r="BR434" s="230" t="str">
        <f t="shared" si="466"/>
        <v/>
      </c>
      <c r="BS434" s="223" t="str">
        <f t="shared" si="461"/>
        <v/>
      </c>
      <c r="BT434" s="33">
        <v>0</v>
      </c>
      <c r="BU434" s="223"/>
      <c r="BV434" s="223"/>
      <c r="BW434" s="223"/>
      <c r="BX434" s="244" t="str">
        <f t="shared" si="462"/>
        <v/>
      </c>
    </row>
    <row r="435" spans="1:76" ht="13.5" thickBot="1" x14ac:dyDescent="0.25">
      <c r="A435" s="10" t="s">
        <v>415</v>
      </c>
      <c r="B435" s="10" t="s">
        <v>17</v>
      </c>
      <c r="C435" s="10" t="s">
        <v>20</v>
      </c>
      <c r="D435" s="10" t="s">
        <v>528</v>
      </c>
      <c r="E435" s="10" t="s">
        <v>504</v>
      </c>
      <c r="F435" s="10" t="s">
        <v>519</v>
      </c>
      <c r="G435" s="12" t="s">
        <v>925</v>
      </c>
      <c r="H435" s="12" t="s">
        <v>937</v>
      </c>
      <c r="I435" s="10" t="s">
        <v>937</v>
      </c>
      <c r="J435" s="10"/>
      <c r="K435" s="614"/>
      <c r="L435" s="614"/>
      <c r="M435" s="289"/>
      <c r="N435" s="614"/>
      <c r="O435" s="614"/>
      <c r="P435" s="614"/>
      <c r="Q435" s="612"/>
      <c r="R435" s="612"/>
      <c r="S435" s="612"/>
      <c r="T435" s="30" t="s">
        <v>386</v>
      </c>
      <c r="U435" s="32">
        <v>3</v>
      </c>
      <c r="V435" s="76"/>
      <c r="W435" s="33">
        <v>5</v>
      </c>
      <c r="X435" s="34">
        <f t="shared" si="457"/>
        <v>1.6666666666666667</v>
      </c>
      <c r="Y435" s="35">
        <f t="shared" si="415"/>
        <v>5821.333333333333</v>
      </c>
      <c r="Z435" s="35">
        <f t="shared" si="463"/>
        <v>2656.6666666666665</v>
      </c>
      <c r="AA435" s="33">
        <v>3</v>
      </c>
      <c r="AB435" s="36">
        <f>AA435/W435</f>
        <v>0.6</v>
      </c>
      <c r="AC435" s="222"/>
      <c r="AD435" s="223"/>
      <c r="AE435" s="33">
        <v>3</v>
      </c>
      <c r="AF435" s="36">
        <f>AE435/U435</f>
        <v>1</v>
      </c>
      <c r="AG435" s="222"/>
      <c r="AH435" s="223"/>
      <c r="AI435" s="222"/>
      <c r="AJ435" s="223"/>
      <c r="AK435" s="222"/>
      <c r="AL435" s="223"/>
      <c r="AM435" s="31">
        <v>17453</v>
      </c>
      <c r="AN435" s="35">
        <v>11</v>
      </c>
      <c r="AO435" s="37">
        <f t="shared" si="469"/>
        <v>6.2986715529088409E-4</v>
      </c>
      <c r="AP435" s="35">
        <f t="shared" ref="AP435:AP466" si="471">AM435+AN435</f>
        <v>17464</v>
      </c>
      <c r="AQ435" s="169">
        <v>26800</v>
      </c>
      <c r="AR435" s="36">
        <f t="shared" si="464"/>
        <v>0.65164179104477615</v>
      </c>
      <c r="AS435" s="31">
        <f t="shared" ref="AS435:AS498" si="472">IF(V435=0,AM435,"")</f>
        <v>17453</v>
      </c>
      <c r="AT435" s="31">
        <f t="shared" si="470"/>
        <v>11</v>
      </c>
      <c r="AU435" s="35">
        <f t="shared" si="468"/>
        <v>17464</v>
      </c>
      <c r="AV435" s="35">
        <v>7960</v>
      </c>
      <c r="AW435" s="36">
        <f t="shared" si="465"/>
        <v>0.4560820489314158</v>
      </c>
      <c r="AX435" s="35">
        <v>10</v>
      </c>
      <c r="AY435" s="36">
        <f t="shared" si="443"/>
        <v>0.90909090909090906</v>
      </c>
      <c r="AZ435" s="35">
        <f t="shared" si="429"/>
        <v>7970</v>
      </c>
      <c r="BA435" s="36">
        <f t="shared" si="430"/>
        <v>0.456367384333486</v>
      </c>
      <c r="BB435" s="218"/>
      <c r="BC435" s="218"/>
      <c r="BD435" s="218"/>
      <c r="BE435" s="218"/>
      <c r="BF435" s="218"/>
      <c r="BG435" s="218"/>
      <c r="BH435" s="35">
        <v>75</v>
      </c>
      <c r="BI435" s="223" t="str">
        <f t="shared" si="453"/>
        <v/>
      </c>
      <c r="BJ435" s="35">
        <v>3</v>
      </c>
      <c r="BK435" s="223" t="str">
        <f t="shared" si="451"/>
        <v/>
      </c>
      <c r="BL435" s="33">
        <f t="shared" si="452"/>
        <v>78</v>
      </c>
      <c r="BM435" s="223" t="str">
        <f t="shared" si="454"/>
        <v/>
      </c>
      <c r="BN435" s="35">
        <v>37</v>
      </c>
      <c r="BO435" s="36">
        <f t="shared" si="467"/>
        <v>4.6424090338770393E-3</v>
      </c>
      <c r="BP435" s="35">
        <v>472</v>
      </c>
      <c r="BQ435" s="36">
        <f t="shared" si="459"/>
        <v>5.9222082810539527E-2</v>
      </c>
      <c r="BR435" s="35">
        <f t="shared" si="466"/>
        <v>509</v>
      </c>
      <c r="BS435" s="36">
        <f t="shared" si="461"/>
        <v>6.386449184441656E-2</v>
      </c>
      <c r="BT435" s="33">
        <v>0</v>
      </c>
      <c r="BU435" s="223"/>
      <c r="BV435" s="223"/>
      <c r="BW435" s="223"/>
      <c r="BX435" s="244" t="str">
        <f t="shared" si="462"/>
        <v/>
      </c>
    </row>
    <row r="436" spans="1:76" s="469" customFormat="1" ht="13.5" thickBot="1" x14ac:dyDescent="0.25">
      <c r="A436" s="9" t="s">
        <v>415</v>
      </c>
      <c r="B436" s="9" t="s">
        <v>17</v>
      </c>
      <c r="C436" s="9" t="s">
        <v>21</v>
      </c>
      <c r="D436" s="9" t="s">
        <v>528</v>
      </c>
      <c r="E436" s="9" t="s">
        <v>504</v>
      </c>
      <c r="F436" s="9" t="s">
        <v>519</v>
      </c>
      <c r="G436" s="83" t="s">
        <v>925</v>
      </c>
      <c r="H436" s="83" t="s">
        <v>937</v>
      </c>
      <c r="I436" s="9" t="s">
        <v>937</v>
      </c>
      <c r="J436" s="9"/>
      <c r="K436" s="294" t="s">
        <v>436</v>
      </c>
      <c r="L436" s="294" t="s">
        <v>438</v>
      </c>
      <c r="M436" s="616" t="s">
        <v>851</v>
      </c>
      <c r="N436" s="615" t="s">
        <v>437</v>
      </c>
      <c r="O436" s="615" t="s">
        <v>438</v>
      </c>
      <c r="P436" s="615" t="s">
        <v>438</v>
      </c>
      <c r="Q436" s="613">
        <v>78369</v>
      </c>
      <c r="R436" s="613">
        <v>766</v>
      </c>
      <c r="S436" s="613">
        <v>210</v>
      </c>
      <c r="T436" s="342" t="s">
        <v>510</v>
      </c>
      <c r="U436" s="48">
        <v>1</v>
      </c>
      <c r="V436" s="48">
        <v>1</v>
      </c>
      <c r="W436" s="48">
        <v>1</v>
      </c>
      <c r="X436" s="50">
        <f t="shared" si="457"/>
        <v>1</v>
      </c>
      <c r="Y436" s="51">
        <f t="shared" si="415"/>
        <v>6258</v>
      </c>
      <c r="Z436" s="611" t="str">
        <f t="shared" si="463"/>
        <v/>
      </c>
      <c r="AA436" s="48">
        <v>1</v>
      </c>
      <c r="AB436" s="52">
        <f>AA436/W436</f>
        <v>1</v>
      </c>
      <c r="AC436" s="224"/>
      <c r="AD436" s="225"/>
      <c r="AE436" s="48">
        <v>1</v>
      </c>
      <c r="AF436" s="52">
        <f>AE436/U436</f>
        <v>1</v>
      </c>
      <c r="AG436" s="224"/>
      <c r="AH436" s="225"/>
      <c r="AI436" s="224"/>
      <c r="AJ436" s="225"/>
      <c r="AK436" s="224"/>
      <c r="AL436" s="225"/>
      <c r="AM436" s="47">
        <v>6255</v>
      </c>
      <c r="AN436" s="51">
        <v>3</v>
      </c>
      <c r="AO436" s="53">
        <f t="shared" si="469"/>
        <v>4.7938638542665386E-4</v>
      </c>
      <c r="AP436" s="51">
        <f t="shared" si="471"/>
        <v>6258</v>
      </c>
      <c r="AQ436" s="351">
        <v>9030</v>
      </c>
      <c r="AR436" s="52">
        <f t="shared" si="464"/>
        <v>0.69302325581395352</v>
      </c>
      <c r="AS436" s="214" t="str">
        <f t="shared" si="472"/>
        <v/>
      </c>
      <c r="AT436" s="214" t="str">
        <f t="shared" si="470"/>
        <v/>
      </c>
      <c r="AU436" s="611" t="str">
        <f t="shared" si="468"/>
        <v/>
      </c>
      <c r="AV436" s="611"/>
      <c r="AW436" s="225" t="str">
        <f t="shared" si="465"/>
        <v/>
      </c>
      <c r="AX436" s="611"/>
      <c r="AY436" s="225" t="str">
        <f t="shared" si="443"/>
        <v/>
      </c>
      <c r="AZ436" s="611" t="str">
        <f t="shared" si="429"/>
        <v/>
      </c>
      <c r="BA436" s="225" t="str">
        <f t="shared" si="430"/>
        <v/>
      </c>
      <c r="BB436" s="340"/>
      <c r="BC436" s="340"/>
      <c r="BD436" s="340"/>
      <c r="BE436" s="340"/>
      <c r="BF436" s="340"/>
      <c r="BG436" s="340"/>
      <c r="BH436" s="611"/>
      <c r="BI436" s="225" t="str">
        <f t="shared" si="453"/>
        <v/>
      </c>
      <c r="BJ436" s="224"/>
      <c r="BK436" s="225" t="str">
        <f t="shared" si="451"/>
        <v/>
      </c>
      <c r="BL436" s="224" t="str">
        <f t="shared" si="452"/>
        <v/>
      </c>
      <c r="BM436" s="225" t="str">
        <f t="shared" si="454"/>
        <v/>
      </c>
      <c r="BN436" s="611"/>
      <c r="BO436" s="225" t="str">
        <f t="shared" si="467"/>
        <v/>
      </c>
      <c r="BP436" s="611"/>
      <c r="BQ436" s="225" t="str">
        <f t="shared" si="459"/>
        <v/>
      </c>
      <c r="BR436" s="611" t="str">
        <f t="shared" si="466"/>
        <v/>
      </c>
      <c r="BS436" s="225" t="str">
        <f t="shared" si="461"/>
        <v/>
      </c>
      <c r="BT436" s="49">
        <v>0</v>
      </c>
      <c r="BU436" s="225"/>
      <c r="BV436" s="225"/>
      <c r="BW436" s="225"/>
      <c r="BX436" s="257" t="str">
        <f t="shared" si="462"/>
        <v/>
      </c>
    </row>
    <row r="437" spans="1:76" x14ac:dyDescent="0.2">
      <c r="A437" s="12" t="s">
        <v>140</v>
      </c>
      <c r="B437" s="12" t="s">
        <v>141</v>
      </c>
      <c r="C437" s="12" t="s">
        <v>502</v>
      </c>
      <c r="D437" s="12" t="s">
        <v>507</v>
      </c>
      <c r="E437" s="12" t="s">
        <v>504</v>
      </c>
      <c r="F437" s="12" t="s">
        <v>519</v>
      </c>
      <c r="G437" s="591" t="s">
        <v>924</v>
      </c>
      <c r="H437" s="12" t="s">
        <v>1112</v>
      </c>
      <c r="I437" s="12" t="s">
        <v>934</v>
      </c>
      <c r="J437" s="12"/>
      <c r="K437" s="296"/>
      <c r="L437" s="296"/>
      <c r="M437" s="297"/>
      <c r="N437" s="296"/>
      <c r="O437" s="296"/>
      <c r="P437" s="296"/>
      <c r="Q437" s="272"/>
      <c r="R437" s="272"/>
      <c r="S437" s="272"/>
      <c r="T437" s="13" t="s">
        <v>386</v>
      </c>
      <c r="U437" s="41">
        <v>4</v>
      </c>
      <c r="V437" s="150"/>
      <c r="W437" s="41">
        <v>6</v>
      </c>
      <c r="X437" s="43">
        <f t="shared" si="457"/>
        <v>1.5</v>
      </c>
      <c r="Y437" s="44">
        <f t="shared" si="415"/>
        <v>1675</v>
      </c>
      <c r="Z437" s="44">
        <f t="shared" si="463"/>
        <v>892</v>
      </c>
      <c r="AA437" s="228"/>
      <c r="AB437" s="229"/>
      <c r="AC437" s="228"/>
      <c r="AD437" s="229"/>
      <c r="AE437" s="228"/>
      <c r="AF437" s="229"/>
      <c r="AG437" s="228"/>
      <c r="AH437" s="229"/>
      <c r="AI437" s="42">
        <v>3</v>
      </c>
      <c r="AJ437" s="45">
        <f>AI437/W437</f>
        <v>0.5</v>
      </c>
      <c r="AK437" s="42">
        <v>2</v>
      </c>
      <c r="AL437" s="45">
        <f>AK437/U437</f>
        <v>0.5</v>
      </c>
      <c r="AM437" s="40">
        <v>6691</v>
      </c>
      <c r="AN437" s="44">
        <v>9</v>
      </c>
      <c r="AO437" s="63">
        <f t="shared" si="469"/>
        <v>1.3432835820895521E-3</v>
      </c>
      <c r="AP437" s="44">
        <f t="shared" si="471"/>
        <v>6700</v>
      </c>
      <c r="AQ437" s="170">
        <v>9720</v>
      </c>
      <c r="AR437" s="45">
        <f t="shared" si="464"/>
        <v>0.68930041152263377</v>
      </c>
      <c r="AS437" s="40">
        <f t="shared" si="472"/>
        <v>6691</v>
      </c>
      <c r="AT437" s="40">
        <f t="shared" si="470"/>
        <v>9</v>
      </c>
      <c r="AU437" s="44">
        <f t="shared" si="468"/>
        <v>6700</v>
      </c>
      <c r="AV437" s="44">
        <v>3560</v>
      </c>
      <c r="AW437" s="45">
        <f t="shared" si="465"/>
        <v>0.53205798834254969</v>
      </c>
      <c r="AX437" s="44">
        <v>8</v>
      </c>
      <c r="AY437" s="45">
        <f t="shared" si="443"/>
        <v>0.88888888888888884</v>
      </c>
      <c r="AZ437" s="44">
        <f t="shared" si="429"/>
        <v>3568</v>
      </c>
      <c r="BA437" s="45">
        <f t="shared" si="430"/>
        <v>0.53253731343283583</v>
      </c>
      <c r="BB437" s="44">
        <v>25</v>
      </c>
      <c r="BC437" s="45">
        <f t="shared" ref="BC437:BC468" si="473">IF(BB437="","",BB437/AV437)</f>
        <v>7.0224719101123594E-3</v>
      </c>
      <c r="BD437" s="42">
        <v>4</v>
      </c>
      <c r="BE437" s="45">
        <f t="shared" ref="BE437:BE450" si="474">IF(BD437="","",BD437/AX437)</f>
        <v>0.5</v>
      </c>
      <c r="BF437" s="42">
        <f t="shared" ref="BF437:BF468" si="475">IF(BB437="","",BB437+BD437)</f>
        <v>29</v>
      </c>
      <c r="BG437" s="45">
        <f t="shared" ref="BG437:BG468" si="476">IF(AZ437="","",BF437/AZ437)</f>
        <v>8.1278026905829588E-3</v>
      </c>
      <c r="BH437" s="44">
        <v>24</v>
      </c>
      <c r="BI437" s="45">
        <f t="shared" si="453"/>
        <v>0.96</v>
      </c>
      <c r="BJ437" s="42">
        <v>3</v>
      </c>
      <c r="BK437" s="45">
        <f t="shared" si="451"/>
        <v>0.75</v>
      </c>
      <c r="BL437" s="42">
        <f t="shared" si="452"/>
        <v>27</v>
      </c>
      <c r="BM437" s="45">
        <f t="shared" si="454"/>
        <v>0.93103448275862066</v>
      </c>
      <c r="BN437" s="44">
        <v>2</v>
      </c>
      <c r="BO437" s="45">
        <f t="shared" si="467"/>
        <v>5.6053811659192824E-4</v>
      </c>
      <c r="BP437" s="44">
        <v>137</v>
      </c>
      <c r="BQ437" s="45">
        <f t="shared" si="459"/>
        <v>3.8396860986547085E-2</v>
      </c>
      <c r="BR437" s="44">
        <f t="shared" si="466"/>
        <v>139</v>
      </c>
      <c r="BS437" s="45">
        <f t="shared" si="461"/>
        <v>3.8957399103139015E-2</v>
      </c>
      <c r="BT437" s="42">
        <v>2</v>
      </c>
      <c r="BU437" s="45">
        <f t="shared" ref="BU437:BU446" si="477">BT437/W437</f>
        <v>0.33333333333333331</v>
      </c>
      <c r="BV437" s="42">
        <v>0</v>
      </c>
      <c r="BW437" s="229"/>
      <c r="BX437" s="259" t="str">
        <f t="shared" si="462"/>
        <v/>
      </c>
    </row>
    <row r="438" spans="1:76" x14ac:dyDescent="0.2">
      <c r="A438" s="10" t="s">
        <v>140</v>
      </c>
      <c r="B438" s="10" t="s">
        <v>142</v>
      </c>
      <c r="C438" s="10" t="s">
        <v>502</v>
      </c>
      <c r="D438" s="10" t="s">
        <v>507</v>
      </c>
      <c r="E438" s="10" t="s">
        <v>504</v>
      </c>
      <c r="F438" s="10" t="s">
        <v>519</v>
      </c>
      <c r="G438" s="591" t="s">
        <v>924</v>
      </c>
      <c r="H438" s="12" t="s">
        <v>1112</v>
      </c>
      <c r="I438" s="10" t="s">
        <v>934</v>
      </c>
      <c r="J438" s="10"/>
      <c r="K438" s="288"/>
      <c r="L438" s="288"/>
      <c r="M438" s="289"/>
      <c r="N438" s="288"/>
      <c r="O438" s="288"/>
      <c r="P438" s="288"/>
      <c r="Q438" s="268"/>
      <c r="R438" s="268"/>
      <c r="S438" s="268"/>
      <c r="T438" s="11" t="s">
        <v>386</v>
      </c>
      <c r="U438" s="32">
        <v>4</v>
      </c>
      <c r="V438" s="76"/>
      <c r="W438" s="32">
        <v>9</v>
      </c>
      <c r="X438" s="34">
        <f t="shared" si="457"/>
        <v>2.25</v>
      </c>
      <c r="Y438" s="35">
        <f t="shared" si="415"/>
        <v>254.5</v>
      </c>
      <c r="Z438" s="35">
        <f t="shared" si="463"/>
        <v>130</v>
      </c>
      <c r="AA438" s="222"/>
      <c r="AB438" s="223"/>
      <c r="AC438" s="222"/>
      <c r="AD438" s="223"/>
      <c r="AE438" s="222"/>
      <c r="AF438" s="223"/>
      <c r="AG438" s="222"/>
      <c r="AH438" s="223"/>
      <c r="AI438" s="33">
        <v>2</v>
      </c>
      <c r="AJ438" s="36">
        <f>AI438/W438</f>
        <v>0.22222222222222221</v>
      </c>
      <c r="AK438" s="33">
        <v>2</v>
      </c>
      <c r="AL438" s="36">
        <f>AK438/U438</f>
        <v>0.5</v>
      </c>
      <c r="AM438" s="31">
        <v>1016</v>
      </c>
      <c r="AN438" s="35">
        <v>2</v>
      </c>
      <c r="AO438" s="37">
        <f t="shared" si="469"/>
        <v>1.9646365422396855E-3</v>
      </c>
      <c r="AP438" s="35">
        <f t="shared" si="471"/>
        <v>1018</v>
      </c>
      <c r="AQ438" s="169">
        <v>1390</v>
      </c>
      <c r="AR438" s="36">
        <f t="shared" si="464"/>
        <v>0.73237410071942444</v>
      </c>
      <c r="AS438" s="31">
        <f t="shared" si="472"/>
        <v>1016</v>
      </c>
      <c r="AT438" s="31">
        <f t="shared" si="470"/>
        <v>2</v>
      </c>
      <c r="AU438" s="35">
        <f t="shared" si="468"/>
        <v>1018</v>
      </c>
      <c r="AV438" s="35">
        <v>518</v>
      </c>
      <c r="AW438" s="36">
        <f t="shared" si="465"/>
        <v>0.50984251968503935</v>
      </c>
      <c r="AX438" s="35">
        <v>2</v>
      </c>
      <c r="AY438" s="36">
        <f t="shared" si="443"/>
        <v>1</v>
      </c>
      <c r="AZ438" s="35">
        <f t="shared" si="429"/>
        <v>520</v>
      </c>
      <c r="BA438" s="36">
        <f t="shared" si="430"/>
        <v>0.51080550098231825</v>
      </c>
      <c r="BB438" s="35">
        <v>10</v>
      </c>
      <c r="BC438" s="36">
        <f t="shared" si="473"/>
        <v>1.9305019305019305E-2</v>
      </c>
      <c r="BD438" s="33">
        <v>3</v>
      </c>
      <c r="BE438" s="36">
        <f t="shared" si="474"/>
        <v>1.5</v>
      </c>
      <c r="BF438" s="33">
        <f t="shared" si="475"/>
        <v>13</v>
      </c>
      <c r="BG438" s="36">
        <f t="shared" si="476"/>
        <v>2.5000000000000001E-2</v>
      </c>
      <c r="BH438" s="35">
        <v>9</v>
      </c>
      <c r="BI438" s="36">
        <f t="shared" si="453"/>
        <v>0.9</v>
      </c>
      <c r="BJ438" s="33">
        <v>3</v>
      </c>
      <c r="BK438" s="36">
        <f t="shared" si="451"/>
        <v>1</v>
      </c>
      <c r="BL438" s="33">
        <f t="shared" si="452"/>
        <v>12</v>
      </c>
      <c r="BM438" s="36">
        <f t="shared" si="454"/>
        <v>0.92307692307692313</v>
      </c>
      <c r="BN438" s="218"/>
      <c r="BO438" s="218"/>
      <c r="BP438" s="35">
        <v>16</v>
      </c>
      <c r="BQ438" s="36">
        <f t="shared" si="459"/>
        <v>3.0769230769230771E-2</v>
      </c>
      <c r="BR438" s="35">
        <f t="shared" si="466"/>
        <v>16</v>
      </c>
      <c r="BS438" s="36">
        <f t="shared" si="461"/>
        <v>3.0769230769230771E-2</v>
      </c>
      <c r="BT438" s="33">
        <v>5</v>
      </c>
      <c r="BU438" s="36">
        <f t="shared" si="477"/>
        <v>0.55555555555555558</v>
      </c>
      <c r="BV438" s="33">
        <v>3</v>
      </c>
      <c r="BW438" s="36">
        <f>BV438/U438</f>
        <v>0.75</v>
      </c>
      <c r="BX438" s="244" t="str">
        <f t="shared" si="462"/>
        <v/>
      </c>
    </row>
    <row r="439" spans="1:76" x14ac:dyDescent="0.2">
      <c r="A439" s="10" t="s">
        <v>140</v>
      </c>
      <c r="B439" s="10" t="s">
        <v>143</v>
      </c>
      <c r="C439" s="10" t="s">
        <v>144</v>
      </c>
      <c r="D439" s="77" t="s">
        <v>515</v>
      </c>
      <c r="E439" s="10" t="s">
        <v>504</v>
      </c>
      <c r="F439" s="10" t="s">
        <v>519</v>
      </c>
      <c r="G439" s="591" t="s">
        <v>924</v>
      </c>
      <c r="H439" s="12" t="s">
        <v>1112</v>
      </c>
      <c r="I439" s="10" t="s">
        <v>934</v>
      </c>
      <c r="J439" s="10"/>
      <c r="K439" s="614"/>
      <c r="L439" s="747"/>
      <c r="M439" s="759"/>
      <c r="N439" s="614"/>
      <c r="O439" s="614"/>
      <c r="P439" s="614"/>
      <c r="Q439" s="612"/>
      <c r="R439" s="612"/>
      <c r="S439" s="612"/>
      <c r="T439" s="11" t="s">
        <v>386</v>
      </c>
      <c r="U439" s="32">
        <v>4</v>
      </c>
      <c r="V439" s="76"/>
      <c r="W439" s="33">
        <v>9</v>
      </c>
      <c r="X439" s="34">
        <f t="shared" si="457"/>
        <v>2.25</v>
      </c>
      <c r="Y439" s="35">
        <f t="shared" si="415"/>
        <v>1675</v>
      </c>
      <c r="Z439" s="35">
        <f t="shared" si="463"/>
        <v>892</v>
      </c>
      <c r="AA439" s="33">
        <v>3</v>
      </c>
      <c r="AB439" s="36">
        <f>AA439/W439</f>
        <v>0.33333333333333331</v>
      </c>
      <c r="AC439" s="222"/>
      <c r="AD439" s="229"/>
      <c r="AE439" s="33">
        <v>2</v>
      </c>
      <c r="AF439" s="36">
        <f>AE439/U439</f>
        <v>0.5</v>
      </c>
      <c r="AG439" s="33">
        <f>AE439</f>
        <v>2</v>
      </c>
      <c r="AH439" s="223"/>
      <c r="AI439" s="33">
        <v>1</v>
      </c>
      <c r="AJ439" s="36">
        <f>AI439/W439</f>
        <v>0.1111111111111111</v>
      </c>
      <c r="AK439" s="33">
        <v>1</v>
      </c>
      <c r="AL439" s="36">
        <f>AK439/U439</f>
        <v>0.25</v>
      </c>
      <c r="AM439" s="31">
        <v>6691</v>
      </c>
      <c r="AN439" s="35">
        <v>9</v>
      </c>
      <c r="AO439" s="37">
        <f t="shared" si="469"/>
        <v>1.3432835820895521E-3</v>
      </c>
      <c r="AP439" s="35">
        <f t="shared" si="471"/>
        <v>6700</v>
      </c>
      <c r="AQ439" s="163">
        <v>9246</v>
      </c>
      <c r="AR439" s="36">
        <f t="shared" si="464"/>
        <v>0.72463768115942029</v>
      </c>
      <c r="AS439" s="31">
        <f t="shared" si="472"/>
        <v>6691</v>
      </c>
      <c r="AT439" s="31">
        <f t="shared" si="470"/>
        <v>9</v>
      </c>
      <c r="AU439" s="35">
        <f t="shared" si="468"/>
        <v>6700</v>
      </c>
      <c r="AV439" s="35">
        <v>3560</v>
      </c>
      <c r="AW439" s="36">
        <f t="shared" si="465"/>
        <v>0.53205798834254969</v>
      </c>
      <c r="AX439" s="35">
        <v>8</v>
      </c>
      <c r="AY439" s="36">
        <f t="shared" si="443"/>
        <v>0.88888888888888884</v>
      </c>
      <c r="AZ439" s="35">
        <f t="shared" si="429"/>
        <v>3568</v>
      </c>
      <c r="BA439" s="36">
        <f t="shared" si="430"/>
        <v>0.53253731343283583</v>
      </c>
      <c r="BB439" s="35">
        <v>25</v>
      </c>
      <c r="BC439" s="36">
        <f t="shared" si="473"/>
        <v>7.0224719101123594E-3</v>
      </c>
      <c r="BD439" s="35">
        <v>4</v>
      </c>
      <c r="BE439" s="36">
        <f t="shared" si="474"/>
        <v>0.5</v>
      </c>
      <c r="BF439" s="33">
        <f t="shared" si="475"/>
        <v>29</v>
      </c>
      <c r="BG439" s="36">
        <f t="shared" si="476"/>
        <v>8.1278026905829588E-3</v>
      </c>
      <c r="BH439" s="35">
        <v>24</v>
      </c>
      <c r="BI439" s="36">
        <f t="shared" si="453"/>
        <v>0.96</v>
      </c>
      <c r="BJ439" s="35">
        <v>3</v>
      </c>
      <c r="BK439" s="36">
        <f t="shared" si="451"/>
        <v>0.75</v>
      </c>
      <c r="BL439" s="33">
        <f t="shared" si="452"/>
        <v>27</v>
      </c>
      <c r="BM439" s="36">
        <f t="shared" si="454"/>
        <v>0.93103448275862066</v>
      </c>
      <c r="BN439" s="35">
        <v>6</v>
      </c>
      <c r="BO439" s="36">
        <f>IF(AZ439="","",BN439/AZ439)</f>
        <v>1.6816143497757848E-3</v>
      </c>
      <c r="BP439" s="35">
        <v>78</v>
      </c>
      <c r="BQ439" s="36">
        <f t="shared" si="459"/>
        <v>2.1860986547085202E-2</v>
      </c>
      <c r="BR439" s="35">
        <f t="shared" si="466"/>
        <v>84</v>
      </c>
      <c r="BS439" s="36">
        <f t="shared" si="461"/>
        <v>2.3542600896860985E-2</v>
      </c>
      <c r="BT439" s="33">
        <v>1</v>
      </c>
      <c r="BU439" s="36">
        <f t="shared" si="477"/>
        <v>0.1111111111111111</v>
      </c>
      <c r="BV439" s="33">
        <v>1</v>
      </c>
      <c r="BW439" s="36">
        <f>BV439/U439</f>
        <v>0.25</v>
      </c>
      <c r="BX439" s="244" t="str">
        <f t="shared" si="462"/>
        <v/>
      </c>
    </row>
    <row r="440" spans="1:76" x14ac:dyDescent="0.2">
      <c r="A440" s="10" t="s">
        <v>140</v>
      </c>
      <c r="B440" s="10" t="s">
        <v>143</v>
      </c>
      <c r="C440" s="10" t="s">
        <v>145</v>
      </c>
      <c r="D440" s="77" t="s">
        <v>515</v>
      </c>
      <c r="E440" s="10" t="s">
        <v>504</v>
      </c>
      <c r="F440" s="10" t="s">
        <v>519</v>
      </c>
      <c r="G440" s="591" t="s">
        <v>924</v>
      </c>
      <c r="H440" s="12" t="s">
        <v>1112</v>
      </c>
      <c r="I440" s="10" t="s">
        <v>934</v>
      </c>
      <c r="J440" s="10"/>
      <c r="K440" s="614" t="s">
        <v>449</v>
      </c>
      <c r="L440" s="614" t="s">
        <v>867</v>
      </c>
      <c r="M440" s="289" t="s">
        <v>868</v>
      </c>
      <c r="N440" s="614" t="s">
        <v>451</v>
      </c>
      <c r="O440" s="614" t="s">
        <v>438</v>
      </c>
      <c r="P440" s="614" t="s">
        <v>438</v>
      </c>
      <c r="Q440" s="612">
        <v>12096</v>
      </c>
      <c r="R440" s="612">
        <v>100</v>
      </c>
      <c r="S440" s="612">
        <v>11</v>
      </c>
      <c r="T440" s="11" t="s">
        <v>386</v>
      </c>
      <c r="U440" s="32">
        <v>4</v>
      </c>
      <c r="V440" s="76"/>
      <c r="W440" s="33">
        <v>6</v>
      </c>
      <c r="X440" s="34">
        <f t="shared" si="457"/>
        <v>1.5</v>
      </c>
      <c r="Y440" s="35">
        <f t="shared" si="415"/>
        <v>1349</v>
      </c>
      <c r="Z440" s="35">
        <f t="shared" si="463"/>
        <v>634.25</v>
      </c>
      <c r="AA440" s="33">
        <v>4</v>
      </c>
      <c r="AB440" s="36">
        <f>AA440/W440</f>
        <v>0.66666666666666663</v>
      </c>
      <c r="AC440" s="222"/>
      <c r="AD440" s="223"/>
      <c r="AE440" s="33">
        <v>3</v>
      </c>
      <c r="AF440" s="36">
        <f>AE440/U440</f>
        <v>0.75</v>
      </c>
      <c r="AG440" s="33">
        <f>AE440</f>
        <v>3</v>
      </c>
      <c r="AH440" s="223"/>
      <c r="AI440" s="222"/>
      <c r="AJ440" s="222"/>
      <c r="AK440" s="222"/>
      <c r="AL440" s="222"/>
      <c r="AM440" s="31">
        <v>5383</v>
      </c>
      <c r="AN440" s="35">
        <v>13</v>
      </c>
      <c r="AO440" s="37">
        <f t="shared" si="469"/>
        <v>2.4091919940696814E-3</v>
      </c>
      <c r="AP440" s="35">
        <f t="shared" si="471"/>
        <v>5396</v>
      </c>
      <c r="AQ440" s="163">
        <v>7608</v>
      </c>
      <c r="AR440" s="36">
        <f t="shared" si="464"/>
        <v>0.70925341745531023</v>
      </c>
      <c r="AS440" s="31">
        <f t="shared" si="472"/>
        <v>5383</v>
      </c>
      <c r="AT440" s="31">
        <f t="shared" si="470"/>
        <v>13</v>
      </c>
      <c r="AU440" s="35">
        <f t="shared" si="468"/>
        <v>5396</v>
      </c>
      <c r="AV440" s="35">
        <v>2525</v>
      </c>
      <c r="AW440" s="36">
        <f t="shared" si="465"/>
        <v>0.46906929221623628</v>
      </c>
      <c r="AX440" s="35">
        <v>12</v>
      </c>
      <c r="AY440" s="36">
        <f t="shared" si="443"/>
        <v>0.92307692307692313</v>
      </c>
      <c r="AZ440" s="35">
        <f t="shared" si="429"/>
        <v>2537</v>
      </c>
      <c r="BA440" s="36">
        <f t="shared" si="430"/>
        <v>0.47016308376575239</v>
      </c>
      <c r="BB440" s="35">
        <v>22</v>
      </c>
      <c r="BC440" s="36">
        <f t="shared" si="473"/>
        <v>8.7128712871287137E-3</v>
      </c>
      <c r="BD440" s="35">
        <v>3</v>
      </c>
      <c r="BE440" s="36">
        <f t="shared" si="474"/>
        <v>0.25</v>
      </c>
      <c r="BF440" s="33">
        <f t="shared" si="475"/>
        <v>25</v>
      </c>
      <c r="BG440" s="36">
        <f t="shared" si="476"/>
        <v>9.8541584548679541E-3</v>
      </c>
      <c r="BH440" s="35">
        <v>19</v>
      </c>
      <c r="BI440" s="36">
        <f t="shared" si="453"/>
        <v>0.86363636363636365</v>
      </c>
      <c r="BJ440" s="35">
        <v>2</v>
      </c>
      <c r="BK440" s="36">
        <f t="shared" si="451"/>
        <v>0.66666666666666663</v>
      </c>
      <c r="BL440" s="33">
        <f t="shared" si="452"/>
        <v>21</v>
      </c>
      <c r="BM440" s="36">
        <f t="shared" si="454"/>
        <v>0.84</v>
      </c>
      <c r="BN440" s="218"/>
      <c r="BO440" s="218"/>
      <c r="BP440" s="35">
        <v>42</v>
      </c>
      <c r="BQ440" s="36">
        <f t="shared" si="459"/>
        <v>1.6554986204178165E-2</v>
      </c>
      <c r="BR440" s="35">
        <f t="shared" si="466"/>
        <v>42</v>
      </c>
      <c r="BS440" s="36">
        <f t="shared" si="461"/>
        <v>1.6554986204178165E-2</v>
      </c>
      <c r="BT440" s="33">
        <v>2</v>
      </c>
      <c r="BU440" s="36">
        <f t="shared" si="477"/>
        <v>0.33333333333333331</v>
      </c>
      <c r="BV440" s="33">
        <v>2</v>
      </c>
      <c r="BW440" s="36">
        <f>BV440/U440</f>
        <v>0.5</v>
      </c>
      <c r="BX440" s="244" t="str">
        <f t="shared" si="462"/>
        <v/>
      </c>
    </row>
    <row r="441" spans="1:76" s="469" customFormat="1" ht="13.5" thickBot="1" x14ac:dyDescent="0.25">
      <c r="A441" s="9" t="s">
        <v>140</v>
      </c>
      <c r="B441" s="9" t="s">
        <v>143</v>
      </c>
      <c r="C441" s="9" t="s">
        <v>502</v>
      </c>
      <c r="D441" s="9" t="s">
        <v>509</v>
      </c>
      <c r="E441" s="9" t="s">
        <v>504</v>
      </c>
      <c r="F441" s="9" t="s">
        <v>519</v>
      </c>
      <c r="G441" s="591" t="s">
        <v>924</v>
      </c>
      <c r="H441" s="83" t="s">
        <v>1112</v>
      </c>
      <c r="I441" s="9" t="s">
        <v>934</v>
      </c>
      <c r="J441" s="9"/>
      <c r="K441" s="615"/>
      <c r="L441" s="755"/>
      <c r="M441" s="755"/>
      <c r="N441" s="615"/>
      <c r="O441" s="615"/>
      <c r="P441" s="615"/>
      <c r="Q441" s="772"/>
      <c r="R441" s="772"/>
      <c r="S441" s="772"/>
      <c r="T441" s="337" t="s">
        <v>386</v>
      </c>
      <c r="U441" s="48">
        <v>1</v>
      </c>
      <c r="V441" s="345"/>
      <c r="W441" s="49">
        <v>2</v>
      </c>
      <c r="X441" s="50">
        <f t="shared" si="457"/>
        <v>2</v>
      </c>
      <c r="Y441" s="51">
        <f t="shared" ref="Y441:Y487" si="478">AP441/U441</f>
        <v>12096</v>
      </c>
      <c r="Z441" s="51">
        <f t="shared" si="463"/>
        <v>6105</v>
      </c>
      <c r="AA441" s="49">
        <v>0</v>
      </c>
      <c r="AB441" s="224"/>
      <c r="AC441" s="224"/>
      <c r="AD441" s="52" t="s">
        <v>434</v>
      </c>
      <c r="AE441" s="49">
        <v>1</v>
      </c>
      <c r="AF441" s="52">
        <f>AE441/U441</f>
        <v>1</v>
      </c>
      <c r="AG441" s="49">
        <v>1</v>
      </c>
      <c r="AH441" s="225"/>
      <c r="AI441" s="224"/>
      <c r="AJ441" s="225"/>
      <c r="AK441" s="224"/>
      <c r="AL441" s="225"/>
      <c r="AM441" s="47">
        <v>12074</v>
      </c>
      <c r="AN441" s="51">
        <v>22</v>
      </c>
      <c r="AO441" s="53">
        <f t="shared" si="469"/>
        <v>1.8187830687830687E-3</v>
      </c>
      <c r="AP441" s="51">
        <f t="shared" si="471"/>
        <v>12096</v>
      </c>
      <c r="AQ441" s="51">
        <v>16854</v>
      </c>
      <c r="AR441" s="52">
        <f t="shared" si="464"/>
        <v>0.71769312922748307</v>
      </c>
      <c r="AS441" s="47">
        <f t="shared" si="472"/>
        <v>12074</v>
      </c>
      <c r="AT441" s="47">
        <f t="shared" si="470"/>
        <v>22</v>
      </c>
      <c r="AU441" s="51">
        <f t="shared" si="468"/>
        <v>12096</v>
      </c>
      <c r="AV441" s="51">
        <v>6085</v>
      </c>
      <c r="AW441" s="52">
        <f t="shared" si="465"/>
        <v>0.50397548451217489</v>
      </c>
      <c r="AX441" s="51">
        <v>20</v>
      </c>
      <c r="AY441" s="52">
        <f t="shared" si="443"/>
        <v>0.90909090909090906</v>
      </c>
      <c r="AZ441" s="51">
        <f t="shared" si="429"/>
        <v>6105</v>
      </c>
      <c r="BA441" s="52">
        <f t="shared" si="430"/>
        <v>0.50471230158730163</v>
      </c>
      <c r="BB441" s="51">
        <v>47</v>
      </c>
      <c r="BC441" s="52">
        <f t="shared" si="473"/>
        <v>7.7239112571898111E-3</v>
      </c>
      <c r="BD441" s="51">
        <v>7</v>
      </c>
      <c r="BE441" s="52">
        <f t="shared" si="474"/>
        <v>0.35</v>
      </c>
      <c r="BF441" s="49">
        <f t="shared" si="475"/>
        <v>54</v>
      </c>
      <c r="BG441" s="52">
        <f t="shared" si="476"/>
        <v>8.8452088452088459E-3</v>
      </c>
      <c r="BH441" s="51">
        <v>43</v>
      </c>
      <c r="BI441" s="52">
        <f t="shared" si="453"/>
        <v>0.91489361702127658</v>
      </c>
      <c r="BJ441" s="51">
        <v>5</v>
      </c>
      <c r="BK441" s="52">
        <f t="shared" si="451"/>
        <v>0.7142857142857143</v>
      </c>
      <c r="BL441" s="49">
        <f t="shared" si="452"/>
        <v>48</v>
      </c>
      <c r="BM441" s="52">
        <f t="shared" si="454"/>
        <v>0.88888888888888884</v>
      </c>
      <c r="BN441" s="51">
        <v>3</v>
      </c>
      <c r="BO441" s="52">
        <f>IF(AZ441="","",BN441/AZ441)</f>
        <v>4.9140049140049139E-4</v>
      </c>
      <c r="BP441" s="51">
        <v>115</v>
      </c>
      <c r="BQ441" s="52">
        <f t="shared" si="459"/>
        <v>1.8837018837018837E-2</v>
      </c>
      <c r="BR441" s="51">
        <f t="shared" si="466"/>
        <v>118</v>
      </c>
      <c r="BS441" s="52">
        <f t="shared" si="461"/>
        <v>1.9328419328419329E-2</v>
      </c>
      <c r="BT441" s="49">
        <v>1</v>
      </c>
      <c r="BU441" s="52">
        <f t="shared" si="477"/>
        <v>0.5</v>
      </c>
      <c r="BV441" s="49">
        <v>0</v>
      </c>
      <c r="BW441" s="225"/>
      <c r="BX441" s="257" t="str">
        <f t="shared" si="462"/>
        <v/>
      </c>
    </row>
    <row r="442" spans="1:76" x14ac:dyDescent="0.2">
      <c r="A442" s="12" t="s">
        <v>146</v>
      </c>
      <c r="B442" s="12" t="s">
        <v>147</v>
      </c>
      <c r="C442" s="12" t="s">
        <v>502</v>
      </c>
      <c r="D442" s="12" t="s">
        <v>507</v>
      </c>
      <c r="E442" s="12" t="s">
        <v>504</v>
      </c>
      <c r="F442" s="12" t="s">
        <v>505</v>
      </c>
      <c r="G442" s="12" t="s">
        <v>928</v>
      </c>
      <c r="H442" s="12" t="s">
        <v>1109</v>
      </c>
      <c r="I442" s="12" t="s">
        <v>934</v>
      </c>
      <c r="J442" s="12"/>
      <c r="K442" s="296"/>
      <c r="L442" s="296"/>
      <c r="M442" s="297"/>
      <c r="N442" s="296"/>
      <c r="O442" s="296"/>
      <c r="P442" s="296"/>
      <c r="Q442" s="272"/>
      <c r="R442" s="272"/>
      <c r="S442" s="272"/>
      <c r="T442" s="13" t="s">
        <v>386</v>
      </c>
      <c r="U442" s="41">
        <v>4</v>
      </c>
      <c r="V442" s="150"/>
      <c r="W442" s="41">
        <v>7</v>
      </c>
      <c r="X442" s="43">
        <f t="shared" si="457"/>
        <v>1.75</v>
      </c>
      <c r="Y442" s="44">
        <f t="shared" si="478"/>
        <v>959.75</v>
      </c>
      <c r="Z442" s="44">
        <f t="shared" si="463"/>
        <v>554.5</v>
      </c>
      <c r="AA442" s="228"/>
      <c r="AB442" s="229"/>
      <c r="AC442" s="228"/>
      <c r="AD442" s="229"/>
      <c r="AE442" s="228"/>
      <c r="AF442" s="229"/>
      <c r="AG442" s="228"/>
      <c r="AH442" s="229"/>
      <c r="AI442" s="42">
        <v>2</v>
      </c>
      <c r="AJ442" s="45">
        <f>AI442/W442</f>
        <v>0.2857142857142857</v>
      </c>
      <c r="AK442" s="42">
        <v>2</v>
      </c>
      <c r="AL442" s="45">
        <f>AK442/U442</f>
        <v>0.5</v>
      </c>
      <c r="AM442" s="40">
        <v>3760</v>
      </c>
      <c r="AN442" s="44">
        <v>79</v>
      </c>
      <c r="AO442" s="63">
        <f t="shared" si="469"/>
        <v>2.0578275592602242E-2</v>
      </c>
      <c r="AP442" s="44">
        <f t="shared" si="471"/>
        <v>3839</v>
      </c>
      <c r="AQ442" s="44">
        <f>AQ445</f>
        <v>3429</v>
      </c>
      <c r="AR442" s="45">
        <f t="shared" si="464"/>
        <v>1.1195683872849227</v>
      </c>
      <c r="AS442" s="40">
        <f t="shared" si="472"/>
        <v>3760</v>
      </c>
      <c r="AT442" s="40">
        <f t="shared" si="470"/>
        <v>79</v>
      </c>
      <c r="AU442" s="44">
        <f t="shared" si="468"/>
        <v>3839</v>
      </c>
      <c r="AV442" s="44">
        <v>2148</v>
      </c>
      <c r="AW442" s="45">
        <f t="shared" si="465"/>
        <v>0.57127659574468082</v>
      </c>
      <c r="AX442" s="44">
        <v>70</v>
      </c>
      <c r="AY442" s="45">
        <f t="shared" si="443"/>
        <v>0.88607594936708856</v>
      </c>
      <c r="AZ442" s="44">
        <f t="shared" si="429"/>
        <v>2218</v>
      </c>
      <c r="BA442" s="45">
        <f t="shared" si="430"/>
        <v>0.57775462359989582</v>
      </c>
      <c r="BB442" s="44">
        <v>14</v>
      </c>
      <c r="BC442" s="45">
        <f t="shared" si="473"/>
        <v>6.5176908752327747E-3</v>
      </c>
      <c r="BD442" s="42">
        <v>2</v>
      </c>
      <c r="BE442" s="45">
        <f t="shared" si="474"/>
        <v>2.8571428571428571E-2</v>
      </c>
      <c r="BF442" s="42">
        <f t="shared" si="475"/>
        <v>16</v>
      </c>
      <c r="BG442" s="45">
        <f t="shared" si="476"/>
        <v>7.2137060414788094E-3</v>
      </c>
      <c r="BH442" s="44">
        <v>5</v>
      </c>
      <c r="BI442" s="45">
        <f t="shared" si="453"/>
        <v>0.35714285714285715</v>
      </c>
      <c r="BJ442" s="42">
        <v>2</v>
      </c>
      <c r="BK442" s="45">
        <f t="shared" ref="BK442:BK462" si="479">IF(BD442="","",IF(BD442=0,"",BJ442/BD442))</f>
        <v>1</v>
      </c>
      <c r="BL442" s="42">
        <f t="shared" ref="BL442:BL473" si="480">IF(BH442="","",BH442+BJ442)</f>
        <v>7</v>
      </c>
      <c r="BM442" s="45">
        <f t="shared" si="454"/>
        <v>0.4375</v>
      </c>
      <c r="BN442" s="44">
        <v>0</v>
      </c>
      <c r="BO442" s="45">
        <f>IF(AZ442="","",BN442/AZ442)</f>
        <v>0</v>
      </c>
      <c r="BP442" s="44">
        <v>53</v>
      </c>
      <c r="BQ442" s="45">
        <f t="shared" si="459"/>
        <v>2.3895401262398558E-2</v>
      </c>
      <c r="BR442" s="44">
        <f t="shared" si="466"/>
        <v>53</v>
      </c>
      <c r="BS442" s="45">
        <f t="shared" si="461"/>
        <v>2.3895401262398558E-2</v>
      </c>
      <c r="BT442" s="42">
        <v>2</v>
      </c>
      <c r="BU442" s="45">
        <f t="shared" si="477"/>
        <v>0.2857142857142857</v>
      </c>
      <c r="BV442" s="42">
        <v>1</v>
      </c>
      <c r="BW442" s="45">
        <f>BV442/U442</f>
        <v>0.25</v>
      </c>
      <c r="BX442" s="259" t="str">
        <f t="shared" si="462"/>
        <v/>
      </c>
    </row>
    <row r="443" spans="1:76" x14ac:dyDescent="0.2">
      <c r="A443" s="10" t="s">
        <v>146</v>
      </c>
      <c r="B443" s="10" t="s">
        <v>148</v>
      </c>
      <c r="C443" s="10" t="s">
        <v>502</v>
      </c>
      <c r="D443" s="10" t="s">
        <v>507</v>
      </c>
      <c r="E443" s="10" t="s">
        <v>504</v>
      </c>
      <c r="F443" s="10" t="s">
        <v>505</v>
      </c>
      <c r="G443" s="12" t="s">
        <v>928</v>
      </c>
      <c r="H443" s="12" t="s">
        <v>1109</v>
      </c>
      <c r="I443" s="10" t="s">
        <v>934</v>
      </c>
      <c r="J443" s="10"/>
      <c r="K443" s="288"/>
      <c r="L443" s="288"/>
      <c r="M443" s="289"/>
      <c r="N443" s="288"/>
      <c r="O443" s="614"/>
      <c r="P443" s="614"/>
      <c r="Q443" s="268"/>
      <c r="R443" s="268"/>
      <c r="S443" s="268"/>
      <c r="T443" s="11" t="s">
        <v>386</v>
      </c>
      <c r="U443" s="32">
        <v>4</v>
      </c>
      <c r="V443" s="76"/>
      <c r="W443" s="33">
        <v>12</v>
      </c>
      <c r="X443" s="34">
        <f t="shared" si="457"/>
        <v>3</v>
      </c>
      <c r="Y443" s="35">
        <f t="shared" si="478"/>
        <v>2063</v>
      </c>
      <c r="Z443" s="35">
        <f t="shared" si="463"/>
        <v>1038.5</v>
      </c>
      <c r="AA443" s="222"/>
      <c r="AB443" s="223"/>
      <c r="AC443" s="222"/>
      <c r="AD443" s="223"/>
      <c r="AE443" s="222"/>
      <c r="AF443" s="223"/>
      <c r="AG443" s="222"/>
      <c r="AH443" s="223"/>
      <c r="AI443" s="33">
        <v>3</v>
      </c>
      <c r="AJ443" s="36">
        <f>AI443/W443</f>
        <v>0.25</v>
      </c>
      <c r="AK443" s="33">
        <v>3</v>
      </c>
      <c r="AL443" s="36">
        <f>AK443/U443</f>
        <v>0.75</v>
      </c>
      <c r="AM443" s="31">
        <v>8207</v>
      </c>
      <c r="AN443" s="35">
        <v>45</v>
      </c>
      <c r="AO443" s="37">
        <f t="shared" si="469"/>
        <v>5.4532234609791569E-3</v>
      </c>
      <c r="AP443" s="35">
        <f t="shared" si="471"/>
        <v>8252</v>
      </c>
      <c r="AQ443" s="35">
        <f>AQ447</f>
        <v>12390</v>
      </c>
      <c r="AR443" s="36">
        <f t="shared" si="464"/>
        <v>0.66602098466505244</v>
      </c>
      <c r="AS443" s="31">
        <f t="shared" si="472"/>
        <v>8207</v>
      </c>
      <c r="AT443" s="31">
        <f t="shared" si="470"/>
        <v>45</v>
      </c>
      <c r="AU443" s="35">
        <f t="shared" si="468"/>
        <v>8252</v>
      </c>
      <c r="AV443" s="35">
        <v>4114</v>
      </c>
      <c r="AW443" s="36">
        <f t="shared" si="465"/>
        <v>0.50127939563787016</v>
      </c>
      <c r="AX443" s="35">
        <v>40</v>
      </c>
      <c r="AY443" s="36">
        <f t="shared" si="443"/>
        <v>0.88888888888888884</v>
      </c>
      <c r="AZ443" s="35">
        <f t="shared" si="429"/>
        <v>4154</v>
      </c>
      <c r="BA443" s="36">
        <f t="shared" si="430"/>
        <v>0.50339311682016485</v>
      </c>
      <c r="BB443" s="35">
        <v>43</v>
      </c>
      <c r="BC443" s="36">
        <f t="shared" si="473"/>
        <v>1.0452114730189596E-2</v>
      </c>
      <c r="BD443" s="35">
        <v>2</v>
      </c>
      <c r="BE443" s="36">
        <f t="shared" si="474"/>
        <v>0.05</v>
      </c>
      <c r="BF443" s="33">
        <f t="shared" si="475"/>
        <v>45</v>
      </c>
      <c r="BG443" s="36">
        <f t="shared" si="476"/>
        <v>1.0832932113625422E-2</v>
      </c>
      <c r="BH443" s="35">
        <v>33</v>
      </c>
      <c r="BI443" s="36">
        <f t="shared" ref="BI443:BI474" si="481">IF(BB443="","",IF(BB443=0,"",BH443/BB443))</f>
        <v>0.76744186046511631</v>
      </c>
      <c r="BJ443" s="35">
        <v>1</v>
      </c>
      <c r="BK443" s="36">
        <f t="shared" si="479"/>
        <v>0.5</v>
      </c>
      <c r="BL443" s="33">
        <f t="shared" si="480"/>
        <v>34</v>
      </c>
      <c r="BM443" s="36">
        <f t="shared" ref="BM443:BM474" si="482">IF(BF443="","",IF(BF443=0,"",BL443/BF443))</f>
        <v>0.75555555555555554</v>
      </c>
      <c r="BN443" s="35">
        <v>17</v>
      </c>
      <c r="BO443" s="36">
        <f>IF(AZ443="","",BN443/AZ443)</f>
        <v>4.0924410207029372E-3</v>
      </c>
      <c r="BP443" s="35">
        <v>94</v>
      </c>
      <c r="BQ443" s="36">
        <f t="shared" si="459"/>
        <v>2.2628791526239769E-2</v>
      </c>
      <c r="BR443" s="35">
        <f t="shared" si="466"/>
        <v>111</v>
      </c>
      <c r="BS443" s="36">
        <f t="shared" si="461"/>
        <v>2.6721232546942707E-2</v>
      </c>
      <c r="BT443" s="33">
        <v>4</v>
      </c>
      <c r="BU443" s="36">
        <f t="shared" si="477"/>
        <v>0.33333333333333331</v>
      </c>
      <c r="BV443" s="33">
        <v>0</v>
      </c>
      <c r="BW443" s="223"/>
      <c r="BX443" s="244" t="str">
        <f t="shared" si="462"/>
        <v/>
      </c>
    </row>
    <row r="444" spans="1:76" x14ac:dyDescent="0.2">
      <c r="A444" s="10" t="s">
        <v>146</v>
      </c>
      <c r="B444" s="10" t="s">
        <v>149</v>
      </c>
      <c r="C444" s="10" t="s">
        <v>150</v>
      </c>
      <c r="D444" s="77" t="s">
        <v>515</v>
      </c>
      <c r="E444" s="10" t="s">
        <v>504</v>
      </c>
      <c r="F444" s="10" t="s">
        <v>505</v>
      </c>
      <c r="G444" s="12" t="s">
        <v>928</v>
      </c>
      <c r="H444" s="12" t="s">
        <v>1109</v>
      </c>
      <c r="I444" s="10" t="s">
        <v>934</v>
      </c>
      <c r="J444" s="10"/>
      <c r="K444" s="288"/>
      <c r="L444" s="288"/>
      <c r="M444" s="289"/>
      <c r="N444" s="288"/>
      <c r="O444" s="747"/>
      <c r="P444" s="288"/>
      <c r="Q444" s="612"/>
      <c r="R444" s="612"/>
      <c r="S444" s="612"/>
      <c r="T444" s="11" t="s">
        <v>386</v>
      </c>
      <c r="U444" s="32">
        <v>2</v>
      </c>
      <c r="V444" s="76"/>
      <c r="W444" s="33">
        <v>3</v>
      </c>
      <c r="X444" s="34">
        <f t="shared" si="457"/>
        <v>1.5</v>
      </c>
      <c r="Y444" s="35">
        <f t="shared" si="478"/>
        <v>1911.5</v>
      </c>
      <c r="Z444" s="35">
        <f t="shared" si="463"/>
        <v>1102.5</v>
      </c>
      <c r="AA444" s="33">
        <v>2</v>
      </c>
      <c r="AB444" s="36">
        <f t="shared" ref="AB444:AB449" si="483">AA444/W444</f>
        <v>0.66666666666666663</v>
      </c>
      <c r="AC444" s="222"/>
      <c r="AD444" s="223"/>
      <c r="AE444" s="33">
        <v>2</v>
      </c>
      <c r="AF444" s="36">
        <f t="shared" ref="AF444:AF449" si="484">AE444/U444</f>
        <v>1</v>
      </c>
      <c r="AG444" s="33">
        <f>AE444</f>
        <v>2</v>
      </c>
      <c r="AH444" s="223"/>
      <c r="AI444" s="223"/>
      <c r="AJ444" s="223"/>
      <c r="AK444" s="223"/>
      <c r="AL444" s="223"/>
      <c r="AM444" s="31">
        <v>3760</v>
      </c>
      <c r="AN444" s="35">
        <v>63</v>
      </c>
      <c r="AO444" s="37">
        <f t="shared" si="469"/>
        <v>1.6479204812974105E-2</v>
      </c>
      <c r="AP444" s="35">
        <f t="shared" si="471"/>
        <v>3823</v>
      </c>
      <c r="AQ444" s="163">
        <v>5001</v>
      </c>
      <c r="AR444" s="36">
        <f t="shared" si="464"/>
        <v>0.76444711057788439</v>
      </c>
      <c r="AS444" s="31">
        <f t="shared" si="472"/>
        <v>3760</v>
      </c>
      <c r="AT444" s="31">
        <f t="shared" si="470"/>
        <v>63</v>
      </c>
      <c r="AU444" s="35">
        <f t="shared" si="468"/>
        <v>3823</v>
      </c>
      <c r="AV444" s="35">
        <v>2148</v>
      </c>
      <c r="AW444" s="36">
        <f t="shared" si="465"/>
        <v>0.57127659574468082</v>
      </c>
      <c r="AX444" s="35">
        <v>57</v>
      </c>
      <c r="AY444" s="36">
        <f t="shared" si="443"/>
        <v>0.90476190476190477</v>
      </c>
      <c r="AZ444" s="35">
        <f t="shared" si="429"/>
        <v>2205</v>
      </c>
      <c r="BA444" s="36">
        <f t="shared" si="430"/>
        <v>0.57677216845409363</v>
      </c>
      <c r="BB444" s="35">
        <v>14</v>
      </c>
      <c r="BC444" s="36">
        <f t="shared" si="473"/>
        <v>6.5176908752327747E-3</v>
      </c>
      <c r="BD444" s="35">
        <v>9</v>
      </c>
      <c r="BE444" s="36">
        <f t="shared" si="474"/>
        <v>0.15789473684210525</v>
      </c>
      <c r="BF444" s="33">
        <f t="shared" si="475"/>
        <v>23</v>
      </c>
      <c r="BG444" s="36">
        <f t="shared" si="476"/>
        <v>1.0430839002267574E-2</v>
      </c>
      <c r="BH444" s="35">
        <v>5</v>
      </c>
      <c r="BI444" s="36">
        <f t="shared" si="481"/>
        <v>0.35714285714285715</v>
      </c>
      <c r="BJ444" s="35">
        <v>6</v>
      </c>
      <c r="BK444" s="36">
        <f t="shared" si="479"/>
        <v>0.66666666666666663</v>
      </c>
      <c r="BL444" s="33">
        <f t="shared" si="480"/>
        <v>11</v>
      </c>
      <c r="BM444" s="36">
        <f t="shared" si="482"/>
        <v>0.47826086956521741</v>
      </c>
      <c r="BN444" s="218"/>
      <c r="BO444" s="218"/>
      <c r="BP444" s="35">
        <v>26</v>
      </c>
      <c r="BQ444" s="36">
        <f t="shared" si="459"/>
        <v>1.1791383219954649E-2</v>
      </c>
      <c r="BR444" s="35">
        <f t="shared" si="466"/>
        <v>26</v>
      </c>
      <c r="BS444" s="36">
        <f t="shared" si="461"/>
        <v>1.1791383219954649E-2</v>
      </c>
      <c r="BT444" s="33">
        <v>1</v>
      </c>
      <c r="BU444" s="36">
        <f t="shared" si="477"/>
        <v>0.33333333333333331</v>
      </c>
      <c r="BV444" s="33">
        <v>1</v>
      </c>
      <c r="BW444" s="36">
        <f>BV444/U444</f>
        <v>0.5</v>
      </c>
      <c r="BX444" s="244" t="str">
        <f t="shared" si="462"/>
        <v/>
      </c>
    </row>
    <row r="445" spans="1:76" x14ac:dyDescent="0.2">
      <c r="A445" s="10" t="s">
        <v>146</v>
      </c>
      <c r="B445" s="10" t="s">
        <v>149</v>
      </c>
      <c r="C445" s="10" t="s">
        <v>151</v>
      </c>
      <c r="D445" s="77" t="s">
        <v>515</v>
      </c>
      <c r="E445" s="10" t="s">
        <v>504</v>
      </c>
      <c r="F445" s="10" t="s">
        <v>505</v>
      </c>
      <c r="G445" s="12" t="s">
        <v>928</v>
      </c>
      <c r="H445" s="12" t="s">
        <v>1109</v>
      </c>
      <c r="I445" s="10" t="s">
        <v>934</v>
      </c>
      <c r="J445" s="10"/>
      <c r="K445" s="614"/>
      <c r="L445" s="614"/>
      <c r="M445" s="289"/>
      <c r="N445" s="614"/>
      <c r="O445" s="614"/>
      <c r="P445" s="614"/>
      <c r="Q445" s="612"/>
      <c r="R445" s="612"/>
      <c r="S445" s="612"/>
      <c r="T445" s="30" t="s">
        <v>386</v>
      </c>
      <c r="U445" s="32">
        <v>1</v>
      </c>
      <c r="V445" s="76"/>
      <c r="W445" s="32">
        <v>2</v>
      </c>
      <c r="X445" s="34">
        <f t="shared" si="457"/>
        <v>2</v>
      </c>
      <c r="Y445" s="35">
        <f t="shared" si="478"/>
        <v>2624</v>
      </c>
      <c r="Z445" s="35">
        <f t="shared" si="463"/>
        <v>1230</v>
      </c>
      <c r="AA445" s="32">
        <v>1</v>
      </c>
      <c r="AB445" s="36">
        <f t="shared" si="483"/>
        <v>0.5</v>
      </c>
      <c r="AC445" s="222"/>
      <c r="AD445" s="223"/>
      <c r="AE445" s="32">
        <v>1</v>
      </c>
      <c r="AF445" s="36">
        <f t="shared" si="484"/>
        <v>1</v>
      </c>
      <c r="AG445" s="33">
        <f>AE445</f>
        <v>1</v>
      </c>
      <c r="AH445" s="223"/>
      <c r="AI445" s="223"/>
      <c r="AJ445" s="223"/>
      <c r="AK445" s="223"/>
      <c r="AL445" s="223"/>
      <c r="AM445" s="31">
        <v>2575</v>
      </c>
      <c r="AN445" s="35">
        <v>49</v>
      </c>
      <c r="AO445" s="37">
        <f t="shared" si="469"/>
        <v>1.8673780487804877E-2</v>
      </c>
      <c r="AP445" s="35">
        <f t="shared" si="471"/>
        <v>2624</v>
      </c>
      <c r="AQ445" s="163">
        <v>3429</v>
      </c>
      <c r="AR445" s="36">
        <f t="shared" si="464"/>
        <v>0.76523767862350545</v>
      </c>
      <c r="AS445" s="31">
        <f t="shared" si="472"/>
        <v>2575</v>
      </c>
      <c r="AT445" s="31">
        <f t="shared" si="470"/>
        <v>49</v>
      </c>
      <c r="AU445" s="35">
        <f t="shared" si="468"/>
        <v>2624</v>
      </c>
      <c r="AV445" s="35">
        <v>1188</v>
      </c>
      <c r="AW445" s="36">
        <f t="shared" si="465"/>
        <v>0.4613592233009709</v>
      </c>
      <c r="AX445" s="35">
        <v>42</v>
      </c>
      <c r="AY445" s="36">
        <f t="shared" si="443"/>
        <v>0.8571428571428571</v>
      </c>
      <c r="AZ445" s="35">
        <f t="shared" si="429"/>
        <v>1230</v>
      </c>
      <c r="BA445" s="36">
        <f t="shared" si="430"/>
        <v>0.46875</v>
      </c>
      <c r="BB445" s="35">
        <v>9</v>
      </c>
      <c r="BC445" s="36">
        <f t="shared" si="473"/>
        <v>7.575757575757576E-3</v>
      </c>
      <c r="BD445" s="33">
        <v>8</v>
      </c>
      <c r="BE445" s="36">
        <f t="shared" si="474"/>
        <v>0.19047619047619047</v>
      </c>
      <c r="BF445" s="33">
        <f t="shared" si="475"/>
        <v>17</v>
      </c>
      <c r="BG445" s="36">
        <f t="shared" si="476"/>
        <v>1.3821138211382113E-2</v>
      </c>
      <c r="BH445" s="35">
        <v>5</v>
      </c>
      <c r="BI445" s="36">
        <f t="shared" si="481"/>
        <v>0.55555555555555558</v>
      </c>
      <c r="BJ445" s="33">
        <v>6</v>
      </c>
      <c r="BK445" s="36">
        <f t="shared" si="479"/>
        <v>0.75</v>
      </c>
      <c r="BL445" s="33">
        <f t="shared" si="480"/>
        <v>11</v>
      </c>
      <c r="BM445" s="36">
        <f t="shared" si="482"/>
        <v>0.6470588235294118</v>
      </c>
      <c r="BN445" s="218"/>
      <c r="BO445" s="218"/>
      <c r="BP445" s="35">
        <v>25</v>
      </c>
      <c r="BQ445" s="36">
        <f t="shared" si="459"/>
        <v>2.032520325203252E-2</v>
      </c>
      <c r="BR445" s="35">
        <f t="shared" si="466"/>
        <v>25</v>
      </c>
      <c r="BS445" s="36">
        <f t="shared" si="461"/>
        <v>2.032520325203252E-2</v>
      </c>
      <c r="BT445" s="33">
        <v>1</v>
      </c>
      <c r="BU445" s="36">
        <f t="shared" si="477"/>
        <v>0.5</v>
      </c>
      <c r="BV445" s="33">
        <v>0</v>
      </c>
      <c r="BW445" s="223"/>
      <c r="BX445" s="244" t="str">
        <f t="shared" si="462"/>
        <v/>
      </c>
    </row>
    <row r="446" spans="1:76" x14ac:dyDescent="0.2">
      <c r="A446" s="10" t="s">
        <v>146</v>
      </c>
      <c r="B446" s="10" t="s">
        <v>149</v>
      </c>
      <c r="C446" s="10" t="s">
        <v>152</v>
      </c>
      <c r="D446" s="77" t="s">
        <v>515</v>
      </c>
      <c r="E446" s="10" t="s">
        <v>504</v>
      </c>
      <c r="F446" s="10" t="s">
        <v>505</v>
      </c>
      <c r="G446" s="12" t="s">
        <v>928</v>
      </c>
      <c r="H446" s="12" t="s">
        <v>1109</v>
      </c>
      <c r="I446" s="10" t="s">
        <v>934</v>
      </c>
      <c r="J446" s="10"/>
      <c r="K446" s="614"/>
      <c r="L446" s="614"/>
      <c r="M446" s="289"/>
      <c r="N446" s="614"/>
      <c r="O446" s="614"/>
      <c r="P446" s="614"/>
      <c r="Q446" s="612"/>
      <c r="R446" s="612"/>
      <c r="S446" s="612"/>
      <c r="T446" s="11" t="s">
        <v>386</v>
      </c>
      <c r="U446" s="32">
        <v>3</v>
      </c>
      <c r="V446" s="76"/>
      <c r="W446" s="33">
        <v>7</v>
      </c>
      <c r="X446" s="34">
        <f t="shared" si="457"/>
        <v>2.3333333333333335</v>
      </c>
      <c r="Y446" s="35">
        <f t="shared" si="478"/>
        <v>2749.3333333333335</v>
      </c>
      <c r="Z446" s="35">
        <f t="shared" si="463"/>
        <v>1383.3333333333333</v>
      </c>
      <c r="AA446" s="33">
        <v>2</v>
      </c>
      <c r="AB446" s="36">
        <f t="shared" si="483"/>
        <v>0.2857142857142857</v>
      </c>
      <c r="AC446" s="222"/>
      <c r="AD446" s="223"/>
      <c r="AE446" s="33">
        <v>2</v>
      </c>
      <c r="AF446" s="36">
        <f t="shared" si="484"/>
        <v>0.66666666666666663</v>
      </c>
      <c r="AG446" s="33">
        <f>AE446</f>
        <v>2</v>
      </c>
      <c r="AH446" s="223"/>
      <c r="AI446" s="223"/>
      <c r="AJ446" s="223"/>
      <c r="AK446" s="223"/>
      <c r="AL446" s="223"/>
      <c r="AM446" s="31">
        <v>8207</v>
      </c>
      <c r="AN446" s="35">
        <v>41</v>
      </c>
      <c r="AO446" s="37">
        <f t="shared" si="469"/>
        <v>4.97090203685742E-3</v>
      </c>
      <c r="AP446" s="35">
        <f t="shared" si="471"/>
        <v>8248</v>
      </c>
      <c r="AQ446" s="163">
        <v>11259</v>
      </c>
      <c r="AR446" s="36">
        <f t="shared" si="464"/>
        <v>0.73256949995559106</v>
      </c>
      <c r="AS446" s="31">
        <f t="shared" si="472"/>
        <v>8207</v>
      </c>
      <c r="AT446" s="31">
        <f t="shared" si="470"/>
        <v>41</v>
      </c>
      <c r="AU446" s="35">
        <f t="shared" si="468"/>
        <v>8248</v>
      </c>
      <c r="AV446" s="35">
        <v>4114</v>
      </c>
      <c r="AW446" s="36">
        <f t="shared" si="465"/>
        <v>0.50127939563787016</v>
      </c>
      <c r="AX446" s="35">
        <v>36</v>
      </c>
      <c r="AY446" s="36">
        <f t="shared" si="443"/>
        <v>0.87804878048780488</v>
      </c>
      <c r="AZ446" s="35">
        <f t="shared" si="429"/>
        <v>4150</v>
      </c>
      <c r="BA446" s="36">
        <f t="shared" si="430"/>
        <v>0.50315227934044615</v>
      </c>
      <c r="BB446" s="35">
        <v>43</v>
      </c>
      <c r="BC446" s="36">
        <f t="shared" si="473"/>
        <v>1.0452114730189596E-2</v>
      </c>
      <c r="BD446" s="35">
        <v>13</v>
      </c>
      <c r="BE446" s="36">
        <f t="shared" si="474"/>
        <v>0.3611111111111111</v>
      </c>
      <c r="BF446" s="33">
        <f t="shared" si="475"/>
        <v>56</v>
      </c>
      <c r="BG446" s="36">
        <f t="shared" si="476"/>
        <v>1.3493975903614458E-2</v>
      </c>
      <c r="BH446" s="35">
        <v>33</v>
      </c>
      <c r="BI446" s="36">
        <f t="shared" si="481"/>
        <v>0.76744186046511631</v>
      </c>
      <c r="BJ446" s="35">
        <v>10</v>
      </c>
      <c r="BK446" s="36">
        <f t="shared" si="479"/>
        <v>0.76923076923076927</v>
      </c>
      <c r="BL446" s="33">
        <f t="shared" si="480"/>
        <v>43</v>
      </c>
      <c r="BM446" s="36">
        <f t="shared" si="482"/>
        <v>0.7678571428571429</v>
      </c>
      <c r="BN446" s="35">
        <v>22</v>
      </c>
      <c r="BO446" s="36">
        <f>IF(AZ446="","",BN446/AZ446)</f>
        <v>5.3012048192771083E-3</v>
      </c>
      <c r="BP446" s="35">
        <v>40</v>
      </c>
      <c r="BQ446" s="36">
        <f t="shared" si="459"/>
        <v>9.6385542168674707E-3</v>
      </c>
      <c r="BR446" s="35">
        <f t="shared" si="466"/>
        <v>62</v>
      </c>
      <c r="BS446" s="36">
        <f t="shared" si="461"/>
        <v>1.4939759036144579E-2</v>
      </c>
      <c r="BT446" s="33">
        <v>2</v>
      </c>
      <c r="BU446" s="36">
        <f t="shared" si="477"/>
        <v>0.2857142857142857</v>
      </c>
      <c r="BV446" s="33">
        <v>0</v>
      </c>
      <c r="BW446" s="223"/>
      <c r="BX446" s="244" t="str">
        <f t="shared" si="462"/>
        <v/>
      </c>
    </row>
    <row r="447" spans="1:76" x14ac:dyDescent="0.2">
      <c r="A447" s="591" t="s">
        <v>146</v>
      </c>
      <c r="B447" s="591" t="s">
        <v>149</v>
      </c>
      <c r="C447" s="591" t="s">
        <v>153</v>
      </c>
      <c r="D447" s="77" t="s">
        <v>515</v>
      </c>
      <c r="E447" s="591" t="s">
        <v>504</v>
      </c>
      <c r="F447" s="591" t="s">
        <v>505</v>
      </c>
      <c r="G447" s="12" t="s">
        <v>928</v>
      </c>
      <c r="H447" s="12" t="s">
        <v>1109</v>
      </c>
      <c r="I447" s="591" t="s">
        <v>934</v>
      </c>
      <c r="J447" s="591"/>
      <c r="K447" s="614"/>
      <c r="L447" s="614"/>
      <c r="M447" s="289"/>
      <c r="N447" s="614"/>
      <c r="O447" s="614"/>
      <c r="P447" s="614"/>
      <c r="Q447" s="612"/>
      <c r="R447" s="612"/>
      <c r="S447" s="612"/>
      <c r="T447" s="3" t="s">
        <v>510</v>
      </c>
      <c r="U447" s="121">
        <v>3</v>
      </c>
      <c r="V447" s="600">
        <v>3</v>
      </c>
      <c r="W447" s="600">
        <v>3</v>
      </c>
      <c r="X447" s="123">
        <f t="shared" si="457"/>
        <v>1</v>
      </c>
      <c r="Y447" s="601">
        <f t="shared" si="478"/>
        <v>3064.3333333333335</v>
      </c>
      <c r="Z447" s="230" t="str">
        <f t="shared" si="463"/>
        <v/>
      </c>
      <c r="AA447" s="600">
        <v>3</v>
      </c>
      <c r="AB447" s="598">
        <f t="shared" si="483"/>
        <v>1</v>
      </c>
      <c r="AC447" s="222"/>
      <c r="AD447" s="223"/>
      <c r="AE447" s="600">
        <v>3</v>
      </c>
      <c r="AF447" s="598">
        <f t="shared" si="484"/>
        <v>1</v>
      </c>
      <c r="AG447" s="600">
        <f>AE447</f>
        <v>3</v>
      </c>
      <c r="AH447" s="223"/>
      <c r="AI447" s="223"/>
      <c r="AJ447" s="223"/>
      <c r="AK447" s="223"/>
      <c r="AL447" s="223"/>
      <c r="AM447" s="599">
        <v>9172</v>
      </c>
      <c r="AN447" s="601">
        <v>21</v>
      </c>
      <c r="AO447" s="602">
        <f t="shared" si="469"/>
        <v>2.2843467855977375E-3</v>
      </c>
      <c r="AP447" s="601">
        <f t="shared" si="471"/>
        <v>9193</v>
      </c>
      <c r="AQ447" s="166">
        <v>12390</v>
      </c>
      <c r="AR447" s="598">
        <f t="shared" si="464"/>
        <v>0.74196933010492327</v>
      </c>
      <c r="AS447" s="210" t="str">
        <f t="shared" si="472"/>
        <v/>
      </c>
      <c r="AT447" s="210" t="str">
        <f t="shared" si="470"/>
        <v/>
      </c>
      <c r="AU447" s="230" t="str">
        <f t="shared" si="468"/>
        <v/>
      </c>
      <c r="AV447" s="230"/>
      <c r="AW447" s="223" t="str">
        <f t="shared" si="465"/>
        <v/>
      </c>
      <c r="AX447" s="230"/>
      <c r="AY447" s="223" t="str">
        <f t="shared" si="443"/>
        <v/>
      </c>
      <c r="AZ447" s="230" t="str">
        <f t="shared" si="429"/>
        <v/>
      </c>
      <c r="BA447" s="223" t="str">
        <f t="shared" si="430"/>
        <v/>
      </c>
      <c r="BB447" s="230"/>
      <c r="BC447" s="223" t="str">
        <f t="shared" si="473"/>
        <v/>
      </c>
      <c r="BD447" s="230"/>
      <c r="BE447" s="223" t="str">
        <f t="shared" si="474"/>
        <v/>
      </c>
      <c r="BF447" s="222" t="str">
        <f t="shared" si="475"/>
        <v/>
      </c>
      <c r="BG447" s="223" t="str">
        <f t="shared" si="476"/>
        <v/>
      </c>
      <c r="BH447" s="230"/>
      <c r="BI447" s="223" t="str">
        <f t="shared" si="481"/>
        <v/>
      </c>
      <c r="BJ447" s="230"/>
      <c r="BK447" s="223" t="str">
        <f t="shared" si="479"/>
        <v/>
      </c>
      <c r="BL447" s="222" t="str">
        <f t="shared" si="480"/>
        <v/>
      </c>
      <c r="BM447" s="223" t="str">
        <f t="shared" si="482"/>
        <v/>
      </c>
      <c r="BN447" s="230"/>
      <c r="BO447" s="223" t="str">
        <f>IF(AZ447="","",BN447/AZ447)</f>
        <v/>
      </c>
      <c r="BP447" s="230"/>
      <c r="BQ447" s="223" t="str">
        <f t="shared" si="459"/>
        <v/>
      </c>
      <c r="BR447" s="230" t="str">
        <f t="shared" si="466"/>
        <v/>
      </c>
      <c r="BS447" s="223" t="str">
        <f t="shared" si="461"/>
        <v/>
      </c>
      <c r="BT447" s="600">
        <v>0</v>
      </c>
      <c r="BU447" s="223"/>
      <c r="BV447" s="223"/>
      <c r="BW447" s="223"/>
      <c r="BX447" s="244" t="str">
        <f t="shared" si="462"/>
        <v/>
      </c>
    </row>
    <row r="448" spans="1:76" x14ac:dyDescent="0.2">
      <c r="A448" s="591" t="s">
        <v>146</v>
      </c>
      <c r="B448" s="591" t="s">
        <v>149</v>
      </c>
      <c r="C448" s="591" t="s">
        <v>154</v>
      </c>
      <c r="D448" s="77" t="s">
        <v>515</v>
      </c>
      <c r="E448" s="591" t="s">
        <v>504</v>
      </c>
      <c r="F448" s="591" t="s">
        <v>505</v>
      </c>
      <c r="G448" s="12" t="s">
        <v>928</v>
      </c>
      <c r="H448" s="12" t="s">
        <v>1109</v>
      </c>
      <c r="I448" s="591" t="s">
        <v>934</v>
      </c>
      <c r="J448" s="591"/>
      <c r="K448" s="288" t="s">
        <v>449</v>
      </c>
      <c r="L448" s="288" t="s">
        <v>869</v>
      </c>
      <c r="M448" s="289" t="s">
        <v>870</v>
      </c>
      <c r="N448" s="288" t="s">
        <v>437</v>
      </c>
      <c r="O448" s="288" t="s">
        <v>438</v>
      </c>
      <c r="P448" s="288" t="s">
        <v>438</v>
      </c>
      <c r="Q448" s="268">
        <v>35301</v>
      </c>
      <c r="R448" s="268">
        <v>338</v>
      </c>
      <c r="S448" s="268">
        <v>46</v>
      </c>
      <c r="T448" s="3" t="s">
        <v>386</v>
      </c>
      <c r="U448" s="121">
        <v>4</v>
      </c>
      <c r="V448" s="76"/>
      <c r="W448" s="600">
        <v>8</v>
      </c>
      <c r="X448" s="123">
        <f t="shared" si="457"/>
        <v>2</v>
      </c>
      <c r="Y448" s="601">
        <f t="shared" si="478"/>
        <v>2848.25</v>
      </c>
      <c r="Z448" s="601">
        <f t="shared" si="463"/>
        <v>1452</v>
      </c>
      <c r="AA448" s="600">
        <v>2</v>
      </c>
      <c r="AB448" s="598">
        <f t="shared" si="483"/>
        <v>0.25</v>
      </c>
      <c r="AC448" s="222"/>
      <c r="AD448" s="223"/>
      <c r="AE448" s="600">
        <v>2</v>
      </c>
      <c r="AF448" s="598">
        <f t="shared" si="484"/>
        <v>0.5</v>
      </c>
      <c r="AG448" s="600">
        <f>AE448</f>
        <v>2</v>
      </c>
      <c r="AH448" s="223"/>
      <c r="AI448" s="223"/>
      <c r="AJ448" s="223"/>
      <c r="AK448" s="223"/>
      <c r="AL448" s="223"/>
      <c r="AM448" s="599">
        <v>11378</v>
      </c>
      <c r="AN448" s="601">
        <v>15</v>
      </c>
      <c r="AO448" s="602">
        <f t="shared" si="469"/>
        <v>1.3165979109979811E-3</v>
      </c>
      <c r="AP448" s="601">
        <f t="shared" si="471"/>
        <v>11393</v>
      </c>
      <c r="AQ448" s="166">
        <v>15075</v>
      </c>
      <c r="AR448" s="598">
        <f t="shared" si="464"/>
        <v>0.75575456053067991</v>
      </c>
      <c r="AS448" s="599">
        <f t="shared" si="472"/>
        <v>11378</v>
      </c>
      <c r="AT448" s="599">
        <f t="shared" si="470"/>
        <v>15</v>
      </c>
      <c r="AU448" s="601">
        <f t="shared" si="468"/>
        <v>11393</v>
      </c>
      <c r="AV448" s="601">
        <v>5796</v>
      </c>
      <c r="AW448" s="598">
        <f t="shared" si="465"/>
        <v>0.50940411320091405</v>
      </c>
      <c r="AX448" s="601">
        <v>12</v>
      </c>
      <c r="AY448" s="598">
        <f t="shared" si="443"/>
        <v>0.8</v>
      </c>
      <c r="AZ448" s="601">
        <f t="shared" si="429"/>
        <v>5808</v>
      </c>
      <c r="BA448" s="598">
        <f t="shared" si="430"/>
        <v>0.50978671113841834</v>
      </c>
      <c r="BB448" s="601">
        <v>66</v>
      </c>
      <c r="BC448" s="598">
        <f t="shared" si="473"/>
        <v>1.1387163561076604E-2</v>
      </c>
      <c r="BD448" s="601">
        <v>12</v>
      </c>
      <c r="BE448" s="598">
        <f t="shared" si="474"/>
        <v>1</v>
      </c>
      <c r="BF448" s="600">
        <f t="shared" si="475"/>
        <v>78</v>
      </c>
      <c r="BG448" s="598">
        <f t="shared" si="476"/>
        <v>1.3429752066115703E-2</v>
      </c>
      <c r="BH448" s="601">
        <v>45</v>
      </c>
      <c r="BI448" s="598">
        <f t="shared" si="481"/>
        <v>0.68181818181818177</v>
      </c>
      <c r="BJ448" s="601">
        <v>9</v>
      </c>
      <c r="BK448" s="598">
        <f t="shared" si="479"/>
        <v>0.75</v>
      </c>
      <c r="BL448" s="600">
        <f t="shared" si="480"/>
        <v>54</v>
      </c>
      <c r="BM448" s="598">
        <f t="shared" si="482"/>
        <v>0.69230769230769229</v>
      </c>
      <c r="BN448" s="601">
        <v>10</v>
      </c>
      <c r="BO448" s="598">
        <f>IF(AZ448="","",BN448/AZ448)</f>
        <v>1.7217630853994491E-3</v>
      </c>
      <c r="BP448" s="601">
        <v>137</v>
      </c>
      <c r="BQ448" s="598">
        <f t="shared" si="459"/>
        <v>2.3588154269972451E-2</v>
      </c>
      <c r="BR448" s="601">
        <f t="shared" si="466"/>
        <v>147</v>
      </c>
      <c r="BS448" s="598">
        <f t="shared" si="461"/>
        <v>2.53099173553719E-2</v>
      </c>
      <c r="BT448" s="600">
        <v>2</v>
      </c>
      <c r="BU448" s="598">
        <f>BT448/W448</f>
        <v>0.25</v>
      </c>
      <c r="BV448" s="600">
        <v>1</v>
      </c>
      <c r="BW448" s="598">
        <f>BV448/U448</f>
        <v>0.25</v>
      </c>
      <c r="BX448" s="244" t="str">
        <f t="shared" si="462"/>
        <v/>
      </c>
    </row>
    <row r="449" spans="1:76" s="469" customFormat="1" ht="13.5" thickBot="1" x14ac:dyDescent="0.25">
      <c r="A449" s="9" t="s">
        <v>146</v>
      </c>
      <c r="B449" s="9" t="s">
        <v>149</v>
      </c>
      <c r="C449" s="9" t="s">
        <v>502</v>
      </c>
      <c r="D449" s="9" t="s">
        <v>509</v>
      </c>
      <c r="E449" s="9" t="s">
        <v>504</v>
      </c>
      <c r="F449" s="9" t="s">
        <v>505</v>
      </c>
      <c r="G449" s="83" t="s">
        <v>928</v>
      </c>
      <c r="H449" s="83" t="s">
        <v>1109</v>
      </c>
      <c r="I449" s="9" t="s">
        <v>934</v>
      </c>
      <c r="J449" s="9"/>
      <c r="K449" s="615"/>
      <c r="L449" s="615"/>
      <c r="M449" s="616"/>
      <c r="N449" s="615"/>
      <c r="O449" s="770"/>
      <c r="P449" s="615"/>
      <c r="Q449" s="772"/>
      <c r="R449" s="772"/>
      <c r="S449" s="772"/>
      <c r="T449" s="337" t="s">
        <v>386</v>
      </c>
      <c r="U449" s="48">
        <v>1</v>
      </c>
      <c r="V449" s="345"/>
      <c r="W449" s="49">
        <v>5</v>
      </c>
      <c r="X449" s="50">
        <f t="shared" ref="X449:X480" si="485">W449/U449</f>
        <v>5</v>
      </c>
      <c r="Y449" s="51">
        <f t="shared" si="478"/>
        <v>35281</v>
      </c>
      <c r="Z449" s="51">
        <f t="shared" si="463"/>
        <v>17766</v>
      </c>
      <c r="AA449" s="49">
        <v>1</v>
      </c>
      <c r="AB449" s="52">
        <f t="shared" si="483"/>
        <v>0.2</v>
      </c>
      <c r="AC449" s="224"/>
      <c r="AD449" s="52" t="s">
        <v>434</v>
      </c>
      <c r="AE449" s="49">
        <v>1</v>
      </c>
      <c r="AF449" s="52">
        <f t="shared" si="484"/>
        <v>1</v>
      </c>
      <c r="AG449" s="49">
        <v>1</v>
      </c>
      <c r="AH449" s="225"/>
      <c r="AI449" s="224"/>
      <c r="AJ449" s="225"/>
      <c r="AK449" s="224"/>
      <c r="AL449" s="225"/>
      <c r="AM449" s="47">
        <v>35092</v>
      </c>
      <c r="AN449" s="51">
        <v>189</v>
      </c>
      <c r="AO449" s="53">
        <f t="shared" si="469"/>
        <v>5.3569910149939065E-3</v>
      </c>
      <c r="AP449" s="51">
        <f t="shared" si="471"/>
        <v>35281</v>
      </c>
      <c r="AQ449" s="51">
        <v>47154</v>
      </c>
      <c r="AR449" s="52">
        <f t="shared" si="464"/>
        <v>0.7482079993213725</v>
      </c>
      <c r="AS449" s="47">
        <f t="shared" si="472"/>
        <v>35092</v>
      </c>
      <c r="AT449" s="47">
        <f t="shared" si="470"/>
        <v>189</v>
      </c>
      <c r="AU449" s="51">
        <f t="shared" si="468"/>
        <v>35281</v>
      </c>
      <c r="AV449" s="51">
        <v>17600</v>
      </c>
      <c r="AW449" s="52">
        <f t="shared" si="465"/>
        <v>0.50153881226490371</v>
      </c>
      <c r="AX449" s="51">
        <v>166</v>
      </c>
      <c r="AY449" s="52">
        <f t="shared" si="443"/>
        <v>0.87830687830687826</v>
      </c>
      <c r="AZ449" s="51">
        <f t="shared" si="429"/>
        <v>17766</v>
      </c>
      <c r="BA449" s="52">
        <f t="shared" si="430"/>
        <v>0.50355715540942714</v>
      </c>
      <c r="BB449" s="51">
        <v>179</v>
      </c>
      <c r="BC449" s="52">
        <f t="shared" si="473"/>
        <v>1.0170454545454545E-2</v>
      </c>
      <c r="BD449" s="51">
        <v>51</v>
      </c>
      <c r="BE449" s="52">
        <f t="shared" si="474"/>
        <v>0.30722891566265059</v>
      </c>
      <c r="BF449" s="49">
        <f t="shared" si="475"/>
        <v>230</v>
      </c>
      <c r="BG449" s="52">
        <f t="shared" si="476"/>
        <v>1.2946076775864009E-2</v>
      </c>
      <c r="BH449" s="51">
        <v>117</v>
      </c>
      <c r="BI449" s="52">
        <f t="shared" si="481"/>
        <v>0.65363128491620115</v>
      </c>
      <c r="BJ449" s="51">
        <v>34</v>
      </c>
      <c r="BK449" s="52">
        <f t="shared" si="479"/>
        <v>0.66666666666666663</v>
      </c>
      <c r="BL449" s="49">
        <f t="shared" si="480"/>
        <v>151</v>
      </c>
      <c r="BM449" s="52">
        <f t="shared" si="482"/>
        <v>0.65652173913043477</v>
      </c>
      <c r="BN449" s="51">
        <v>30</v>
      </c>
      <c r="BO449" s="52">
        <f>IF(AZ449="","",BN449/AZ449)</f>
        <v>1.6886187098953055E-3</v>
      </c>
      <c r="BP449" s="51">
        <v>269</v>
      </c>
      <c r="BQ449" s="52">
        <f t="shared" si="459"/>
        <v>1.5141281098727907E-2</v>
      </c>
      <c r="BR449" s="51">
        <f t="shared" si="466"/>
        <v>299</v>
      </c>
      <c r="BS449" s="52">
        <f t="shared" si="461"/>
        <v>1.6829899808623212E-2</v>
      </c>
      <c r="BT449" s="49">
        <v>0</v>
      </c>
      <c r="BU449" s="225"/>
      <c r="BV449" s="225"/>
      <c r="BW449" s="225"/>
      <c r="BX449" s="257" t="str">
        <f t="shared" ref="BX449:BX480" si="486">IF(V449&gt;0,IF(V449&lt;U449,U449-V449,""),"")</f>
        <v/>
      </c>
    </row>
    <row r="450" spans="1:76" x14ac:dyDescent="0.2">
      <c r="A450" s="592" t="s">
        <v>155</v>
      </c>
      <c r="B450" s="592" t="s">
        <v>156</v>
      </c>
      <c r="C450" s="592" t="s">
        <v>502</v>
      </c>
      <c r="D450" s="592" t="s">
        <v>507</v>
      </c>
      <c r="E450" s="592" t="s">
        <v>504</v>
      </c>
      <c r="F450" s="592" t="s">
        <v>519</v>
      </c>
      <c r="G450" s="592" t="s">
        <v>321</v>
      </c>
      <c r="H450" s="592" t="s">
        <v>1109</v>
      </c>
      <c r="I450" s="592" t="s">
        <v>934</v>
      </c>
      <c r="J450" s="592"/>
      <c r="K450" s="296"/>
      <c r="L450" s="296"/>
      <c r="M450" s="297"/>
      <c r="N450" s="296"/>
      <c r="O450" s="296"/>
      <c r="P450" s="296"/>
      <c r="Q450" s="272"/>
      <c r="R450" s="272"/>
      <c r="S450" s="272"/>
      <c r="T450" s="7" t="s">
        <v>386</v>
      </c>
      <c r="U450" s="112">
        <v>6</v>
      </c>
      <c r="V450" s="150"/>
      <c r="W450" s="597">
        <v>8</v>
      </c>
      <c r="X450" s="113">
        <f t="shared" si="485"/>
        <v>1.3333333333333333</v>
      </c>
      <c r="Y450" s="114">
        <f t="shared" si="478"/>
        <v>518.5</v>
      </c>
      <c r="Z450" s="114">
        <f t="shared" si="463"/>
        <v>261.83333333333331</v>
      </c>
      <c r="AA450" s="228"/>
      <c r="AB450" s="229"/>
      <c r="AC450" s="228"/>
      <c r="AD450" s="229"/>
      <c r="AE450" s="228"/>
      <c r="AF450" s="229"/>
      <c r="AG450" s="228"/>
      <c r="AH450" s="229"/>
      <c r="AI450" s="597">
        <v>4</v>
      </c>
      <c r="AJ450" s="115">
        <f>AI450/W450</f>
        <v>0.5</v>
      </c>
      <c r="AK450" s="597">
        <v>3</v>
      </c>
      <c r="AL450" s="115">
        <f>AK450/U450</f>
        <v>0.5</v>
      </c>
      <c r="AM450" s="117">
        <v>2915</v>
      </c>
      <c r="AN450" s="114">
        <v>196</v>
      </c>
      <c r="AO450" s="118">
        <f t="shared" si="469"/>
        <v>6.3002250080360006E-2</v>
      </c>
      <c r="AP450" s="114">
        <f t="shared" si="471"/>
        <v>3111</v>
      </c>
      <c r="AQ450" s="114">
        <f>AQ454</f>
        <v>32904</v>
      </c>
      <c r="AR450" s="115">
        <f t="shared" si="464"/>
        <v>9.4547775346462443E-2</v>
      </c>
      <c r="AS450" s="117">
        <f t="shared" si="472"/>
        <v>2915</v>
      </c>
      <c r="AT450" s="117">
        <f t="shared" si="470"/>
        <v>196</v>
      </c>
      <c r="AU450" s="114">
        <f t="shared" si="468"/>
        <v>3111</v>
      </c>
      <c r="AV450" s="114">
        <v>1423</v>
      </c>
      <c r="AW450" s="115">
        <f t="shared" si="465"/>
        <v>0.48816466552315607</v>
      </c>
      <c r="AX450" s="114">
        <v>148</v>
      </c>
      <c r="AY450" s="115">
        <f t="shared" si="443"/>
        <v>0.75510204081632648</v>
      </c>
      <c r="AZ450" s="114">
        <f t="shared" si="429"/>
        <v>1571</v>
      </c>
      <c r="BA450" s="115">
        <f t="shared" si="430"/>
        <v>0.50498232079717131</v>
      </c>
      <c r="BB450" s="114">
        <v>16</v>
      </c>
      <c r="BC450" s="115">
        <f t="shared" si="473"/>
        <v>1.1243851018973999E-2</v>
      </c>
      <c r="BD450" s="114">
        <v>19</v>
      </c>
      <c r="BE450" s="115">
        <f t="shared" si="474"/>
        <v>0.12837837837837837</v>
      </c>
      <c r="BF450" s="597">
        <f t="shared" si="475"/>
        <v>35</v>
      </c>
      <c r="BG450" s="115">
        <f t="shared" si="476"/>
        <v>2.2278803309993635E-2</v>
      </c>
      <c r="BH450" s="114">
        <v>14</v>
      </c>
      <c r="BI450" s="115">
        <f t="shared" si="481"/>
        <v>0.875</v>
      </c>
      <c r="BJ450" s="114">
        <v>19</v>
      </c>
      <c r="BK450" s="115">
        <f t="shared" si="479"/>
        <v>1</v>
      </c>
      <c r="BL450" s="597">
        <f t="shared" si="480"/>
        <v>33</v>
      </c>
      <c r="BM450" s="115">
        <f t="shared" si="482"/>
        <v>0.94285714285714284</v>
      </c>
      <c r="BN450" s="114">
        <v>5</v>
      </c>
      <c r="BO450" s="115">
        <f>IF(AZ450="","",BN450/AZ450)</f>
        <v>3.1826861871419479E-3</v>
      </c>
      <c r="BP450" s="114">
        <v>26</v>
      </c>
      <c r="BQ450" s="115">
        <f t="shared" si="459"/>
        <v>1.6549968173138127E-2</v>
      </c>
      <c r="BR450" s="114">
        <f t="shared" si="466"/>
        <v>31</v>
      </c>
      <c r="BS450" s="115">
        <f t="shared" si="461"/>
        <v>1.9732654360280075E-2</v>
      </c>
      <c r="BT450" s="597">
        <v>2</v>
      </c>
      <c r="BU450" s="115">
        <f>BT450/W450</f>
        <v>0.25</v>
      </c>
      <c r="BV450" s="597">
        <v>1</v>
      </c>
      <c r="BW450" s="115">
        <f>BV450/U450</f>
        <v>0.16666666666666666</v>
      </c>
      <c r="BX450" s="259" t="str">
        <f t="shared" si="486"/>
        <v/>
      </c>
    </row>
    <row r="451" spans="1:76" x14ac:dyDescent="0.2">
      <c r="A451" s="591" t="s">
        <v>155</v>
      </c>
      <c r="B451" s="591" t="s">
        <v>157</v>
      </c>
      <c r="C451" s="591" t="s">
        <v>158</v>
      </c>
      <c r="D451" s="77" t="s">
        <v>515</v>
      </c>
      <c r="E451" s="591" t="s">
        <v>504</v>
      </c>
      <c r="F451" s="591" t="s">
        <v>519</v>
      </c>
      <c r="G451" s="592" t="s">
        <v>321</v>
      </c>
      <c r="H451" s="592" t="s">
        <v>1109</v>
      </c>
      <c r="I451" s="591" t="s">
        <v>934</v>
      </c>
      <c r="J451" s="591"/>
      <c r="K451" s="614"/>
      <c r="L451" s="614"/>
      <c r="M451" s="289"/>
      <c r="N451" s="614"/>
      <c r="O451" s="614"/>
      <c r="P451" s="614"/>
      <c r="Q451" s="612"/>
      <c r="R451" s="612"/>
      <c r="S451" s="612"/>
      <c r="T451" s="3" t="s">
        <v>386</v>
      </c>
      <c r="U451" s="121">
        <v>1</v>
      </c>
      <c r="V451" s="76"/>
      <c r="W451" s="600">
        <v>2</v>
      </c>
      <c r="X451" s="123">
        <f t="shared" si="485"/>
        <v>2</v>
      </c>
      <c r="Y451" s="601">
        <f t="shared" si="478"/>
        <v>1377</v>
      </c>
      <c r="Z451" s="601">
        <f t="shared" si="463"/>
        <v>533</v>
      </c>
      <c r="AA451" s="600">
        <v>1</v>
      </c>
      <c r="AB451" s="598">
        <f t="shared" ref="AB451:AB459" si="487">AA451/W451</f>
        <v>0.5</v>
      </c>
      <c r="AC451" s="222"/>
      <c r="AD451" s="223"/>
      <c r="AE451" s="600">
        <v>1</v>
      </c>
      <c r="AF451" s="598">
        <f>AE451/U451</f>
        <v>1</v>
      </c>
      <c r="AG451" s="600">
        <f>AE451</f>
        <v>1</v>
      </c>
      <c r="AH451" s="223"/>
      <c r="AI451" s="223"/>
      <c r="AJ451" s="223"/>
      <c r="AK451" s="223"/>
      <c r="AL451" s="223"/>
      <c r="AM451" s="599">
        <v>1369</v>
      </c>
      <c r="AN451" s="601">
        <v>8</v>
      </c>
      <c r="AO451" s="602">
        <f t="shared" si="469"/>
        <v>5.8097312999273783E-3</v>
      </c>
      <c r="AP451" s="601">
        <f t="shared" si="471"/>
        <v>1377</v>
      </c>
      <c r="AQ451" s="166">
        <v>2553</v>
      </c>
      <c r="AR451" s="598">
        <f t="shared" si="464"/>
        <v>0.53936545240893063</v>
      </c>
      <c r="AS451" s="599">
        <f t="shared" si="472"/>
        <v>1369</v>
      </c>
      <c r="AT451" s="599">
        <f t="shared" si="470"/>
        <v>8</v>
      </c>
      <c r="AU451" s="601">
        <f t="shared" si="468"/>
        <v>1377</v>
      </c>
      <c r="AV451" s="601">
        <v>533</v>
      </c>
      <c r="AW451" s="598">
        <f t="shared" si="465"/>
        <v>0.38933528122717315</v>
      </c>
      <c r="AX451" s="218"/>
      <c r="AY451" s="218"/>
      <c r="AZ451" s="601">
        <f t="shared" si="429"/>
        <v>533</v>
      </c>
      <c r="BA451" s="598">
        <f t="shared" si="430"/>
        <v>0.38707334785766156</v>
      </c>
      <c r="BB451" s="601">
        <v>23</v>
      </c>
      <c r="BC451" s="598">
        <f t="shared" si="473"/>
        <v>4.3151969981238276E-2</v>
      </c>
      <c r="BD451" s="601">
        <v>1</v>
      </c>
      <c r="BE451" s="218"/>
      <c r="BF451" s="600">
        <f t="shared" si="475"/>
        <v>24</v>
      </c>
      <c r="BG451" s="598">
        <f t="shared" si="476"/>
        <v>4.5028142589118199E-2</v>
      </c>
      <c r="BH451" s="601">
        <v>22</v>
      </c>
      <c r="BI451" s="598">
        <f t="shared" si="481"/>
        <v>0.95652173913043481</v>
      </c>
      <c r="BJ451" s="601">
        <v>1</v>
      </c>
      <c r="BK451" s="598">
        <f t="shared" si="479"/>
        <v>1</v>
      </c>
      <c r="BL451" s="600">
        <f t="shared" si="480"/>
        <v>23</v>
      </c>
      <c r="BM451" s="598">
        <f t="shared" si="482"/>
        <v>0.95833333333333337</v>
      </c>
      <c r="BN451" s="218"/>
      <c r="BO451" s="218"/>
      <c r="BP451" s="601">
        <v>13</v>
      </c>
      <c r="BQ451" s="598">
        <f t="shared" si="459"/>
        <v>2.4390243902439025E-2</v>
      </c>
      <c r="BR451" s="601">
        <f t="shared" si="466"/>
        <v>13</v>
      </c>
      <c r="BS451" s="598">
        <f t="shared" si="461"/>
        <v>2.4390243902439025E-2</v>
      </c>
      <c r="BT451" s="600">
        <v>1</v>
      </c>
      <c r="BU451" s="598">
        <f>BT451/W451</f>
        <v>0.5</v>
      </c>
      <c r="BV451" s="600">
        <v>1</v>
      </c>
      <c r="BW451" s="598">
        <f>BV451/U451</f>
        <v>1</v>
      </c>
      <c r="BX451" s="244" t="str">
        <f t="shared" si="486"/>
        <v/>
      </c>
    </row>
    <row r="452" spans="1:76" x14ac:dyDescent="0.2">
      <c r="A452" s="591" t="s">
        <v>155</v>
      </c>
      <c r="B452" s="591" t="s">
        <v>157</v>
      </c>
      <c r="C452" s="591" t="s">
        <v>159</v>
      </c>
      <c r="D452" s="77" t="s">
        <v>515</v>
      </c>
      <c r="E452" s="591" t="s">
        <v>504</v>
      </c>
      <c r="F452" s="591" t="s">
        <v>519</v>
      </c>
      <c r="G452" s="592" t="s">
        <v>321</v>
      </c>
      <c r="H452" s="592" t="s">
        <v>1109</v>
      </c>
      <c r="I452" s="591" t="s">
        <v>934</v>
      </c>
      <c r="J452" s="591"/>
      <c r="K452" s="288"/>
      <c r="L452" s="288"/>
      <c r="M452" s="289"/>
      <c r="N452" s="288"/>
      <c r="O452" s="288"/>
      <c r="P452" s="288"/>
      <c r="Q452" s="268"/>
      <c r="R452" s="268"/>
      <c r="S452" s="268"/>
      <c r="T452" s="3" t="s">
        <v>386</v>
      </c>
      <c r="U452" s="121">
        <v>7</v>
      </c>
      <c r="V452" s="76"/>
      <c r="W452" s="600">
        <v>19</v>
      </c>
      <c r="X452" s="123">
        <f t="shared" si="485"/>
        <v>2.7142857142857144</v>
      </c>
      <c r="Y452" s="601">
        <f t="shared" si="478"/>
        <v>2638.7142857142858</v>
      </c>
      <c r="Z452" s="601">
        <f t="shared" si="463"/>
        <v>1289.4285714285713</v>
      </c>
      <c r="AA452" s="600">
        <v>5</v>
      </c>
      <c r="AB452" s="598">
        <f t="shared" si="487"/>
        <v>0.26315789473684209</v>
      </c>
      <c r="AC452" s="222"/>
      <c r="AD452" s="223"/>
      <c r="AE452" s="600">
        <v>3</v>
      </c>
      <c r="AF452" s="598">
        <f>AE452/U452</f>
        <v>0.42857142857142855</v>
      </c>
      <c r="AG452" s="600">
        <f>AE452</f>
        <v>3</v>
      </c>
      <c r="AH452" s="223"/>
      <c r="AI452" s="223"/>
      <c r="AJ452" s="223"/>
      <c r="AK452" s="223"/>
      <c r="AL452" s="223"/>
      <c r="AM452" s="599">
        <v>18244</v>
      </c>
      <c r="AN452" s="601">
        <v>227</v>
      </c>
      <c r="AO452" s="602">
        <f t="shared" si="469"/>
        <v>1.2289534946673163E-2</v>
      </c>
      <c r="AP452" s="601">
        <f t="shared" si="471"/>
        <v>18471</v>
      </c>
      <c r="AQ452" s="166">
        <v>25899</v>
      </c>
      <c r="AR452" s="598">
        <f t="shared" si="464"/>
        <v>0.71319355959689568</v>
      </c>
      <c r="AS452" s="599">
        <f t="shared" si="472"/>
        <v>18244</v>
      </c>
      <c r="AT452" s="599">
        <f t="shared" si="470"/>
        <v>227</v>
      </c>
      <c r="AU452" s="601">
        <f t="shared" si="468"/>
        <v>18471</v>
      </c>
      <c r="AV452" s="601">
        <v>8863</v>
      </c>
      <c r="AW452" s="598">
        <f t="shared" si="465"/>
        <v>0.48580355185266388</v>
      </c>
      <c r="AX452" s="601">
        <v>163</v>
      </c>
      <c r="AY452" s="598">
        <f t="shared" ref="AY452:AY478" si="488">IF(AT452="","",IF(AT452=0,"",AX452/AT452))</f>
        <v>0.7180616740088106</v>
      </c>
      <c r="AZ452" s="601">
        <f t="shared" si="429"/>
        <v>9026</v>
      </c>
      <c r="BA452" s="598">
        <f t="shared" si="430"/>
        <v>0.48865789616155053</v>
      </c>
      <c r="BB452" s="601">
        <v>121</v>
      </c>
      <c r="BC452" s="598">
        <f t="shared" si="473"/>
        <v>1.3652262213697393E-2</v>
      </c>
      <c r="BD452" s="601">
        <v>39</v>
      </c>
      <c r="BE452" s="598">
        <f t="shared" ref="BE452:BE459" si="489">IF(BD452="","",BD452/AX452)</f>
        <v>0.2392638036809816</v>
      </c>
      <c r="BF452" s="600">
        <f t="shared" si="475"/>
        <v>160</v>
      </c>
      <c r="BG452" s="598">
        <f t="shared" si="476"/>
        <v>1.7726567693330378E-2</v>
      </c>
      <c r="BH452" s="601">
        <v>91</v>
      </c>
      <c r="BI452" s="598">
        <f t="shared" si="481"/>
        <v>0.75206611570247939</v>
      </c>
      <c r="BJ452" s="601">
        <v>18</v>
      </c>
      <c r="BK452" s="598">
        <f t="shared" si="479"/>
        <v>0.46153846153846156</v>
      </c>
      <c r="BL452" s="600">
        <f t="shared" si="480"/>
        <v>109</v>
      </c>
      <c r="BM452" s="598">
        <f t="shared" si="482"/>
        <v>0.68125000000000002</v>
      </c>
      <c r="BN452" s="601">
        <v>29</v>
      </c>
      <c r="BO452" s="598">
        <f>IF(AZ452="","",BN452/AZ452)</f>
        <v>3.2129403944161313E-3</v>
      </c>
      <c r="BP452" s="601">
        <v>169</v>
      </c>
      <c r="BQ452" s="598">
        <f t="shared" si="459"/>
        <v>1.8723687126080212E-2</v>
      </c>
      <c r="BR452" s="601">
        <f t="shared" si="466"/>
        <v>198</v>
      </c>
      <c r="BS452" s="598">
        <f t="shared" si="461"/>
        <v>2.1936627520496344E-2</v>
      </c>
      <c r="BT452" s="600">
        <v>6</v>
      </c>
      <c r="BU452" s="598">
        <f>BT452/W452</f>
        <v>0.31578947368421051</v>
      </c>
      <c r="BV452" s="600">
        <v>3</v>
      </c>
      <c r="BW452" s="598">
        <f>BV452/U452</f>
        <v>0.42857142857142855</v>
      </c>
      <c r="BX452" s="244" t="str">
        <f t="shared" si="486"/>
        <v/>
      </c>
    </row>
    <row r="453" spans="1:76" ht="13.5" thickBot="1" x14ac:dyDescent="0.25">
      <c r="A453" s="591" t="s">
        <v>155</v>
      </c>
      <c r="B453" s="591" t="s">
        <v>157</v>
      </c>
      <c r="C453" s="591" t="s">
        <v>160</v>
      </c>
      <c r="D453" s="77" t="s">
        <v>515</v>
      </c>
      <c r="E453" s="591" t="s">
        <v>504</v>
      </c>
      <c r="F453" s="591" t="s">
        <v>519</v>
      </c>
      <c r="G453" s="592" t="s">
        <v>321</v>
      </c>
      <c r="H453" s="592" t="s">
        <v>1109</v>
      </c>
      <c r="I453" s="591" t="s">
        <v>934</v>
      </c>
      <c r="J453" s="591"/>
      <c r="K453" s="614" t="s">
        <v>449</v>
      </c>
      <c r="L453" s="614" t="s">
        <v>873</v>
      </c>
      <c r="M453" s="289" t="s">
        <v>871</v>
      </c>
      <c r="N453" s="614" t="s">
        <v>451</v>
      </c>
      <c r="O453" s="614" t="s">
        <v>438</v>
      </c>
      <c r="P453" s="614" t="s">
        <v>438</v>
      </c>
      <c r="Q453" s="612">
        <v>22959</v>
      </c>
      <c r="R453" s="612">
        <v>295</v>
      </c>
      <c r="S453" s="612">
        <v>35</v>
      </c>
      <c r="T453" s="3" t="s">
        <v>386</v>
      </c>
      <c r="U453" s="121">
        <v>2</v>
      </c>
      <c r="V453" s="76"/>
      <c r="W453" s="600">
        <v>5</v>
      </c>
      <c r="X453" s="123">
        <f t="shared" si="485"/>
        <v>2.5</v>
      </c>
      <c r="Y453" s="601">
        <f t="shared" si="478"/>
        <v>1555.5</v>
      </c>
      <c r="Z453" s="601">
        <f t="shared" ref="Z453:Z484" si="490">IF(U453=V453,"",IF(AZ453="","",AZ453/(U453-V453)))</f>
        <v>785.5</v>
      </c>
      <c r="AA453" s="600">
        <v>1</v>
      </c>
      <c r="AB453" s="598">
        <f t="shared" si="487"/>
        <v>0.2</v>
      </c>
      <c r="AC453" s="222"/>
      <c r="AD453" s="223"/>
      <c r="AE453" s="600">
        <v>0</v>
      </c>
      <c r="AF453" s="598">
        <f>AE453/U453</f>
        <v>0</v>
      </c>
      <c r="AG453" s="600">
        <f>AE453</f>
        <v>0</v>
      </c>
      <c r="AH453" s="223"/>
      <c r="AI453" s="600">
        <v>1</v>
      </c>
      <c r="AJ453" s="598">
        <f>AI453/W453</f>
        <v>0.2</v>
      </c>
      <c r="AK453" s="600">
        <v>1</v>
      </c>
      <c r="AL453" s="598">
        <f>AK453/U453</f>
        <v>0.5</v>
      </c>
      <c r="AM453" s="599">
        <v>2915</v>
      </c>
      <c r="AN453" s="601">
        <v>196</v>
      </c>
      <c r="AO453" s="602">
        <f t="shared" si="469"/>
        <v>6.3002250080360006E-2</v>
      </c>
      <c r="AP453" s="601">
        <f t="shared" si="471"/>
        <v>3111</v>
      </c>
      <c r="AQ453" s="166">
        <v>4452</v>
      </c>
      <c r="AR453" s="598">
        <f t="shared" ref="AR453:AR475" si="491">AP453/AQ453</f>
        <v>0.69878706199460916</v>
      </c>
      <c r="AS453" s="599">
        <f t="shared" si="472"/>
        <v>2915</v>
      </c>
      <c r="AT453" s="599">
        <f t="shared" si="470"/>
        <v>196</v>
      </c>
      <c r="AU453" s="601">
        <f t="shared" si="468"/>
        <v>3111</v>
      </c>
      <c r="AV453" s="601">
        <v>1423</v>
      </c>
      <c r="AW453" s="598">
        <f t="shared" si="465"/>
        <v>0.48816466552315607</v>
      </c>
      <c r="AX453" s="601">
        <v>148</v>
      </c>
      <c r="AY453" s="598">
        <f t="shared" si="488"/>
        <v>0.75510204081632648</v>
      </c>
      <c r="AZ453" s="601">
        <f t="shared" si="429"/>
        <v>1571</v>
      </c>
      <c r="BA453" s="598">
        <f t="shared" si="430"/>
        <v>0.50498232079717131</v>
      </c>
      <c r="BB453" s="601">
        <v>16</v>
      </c>
      <c r="BC453" s="598">
        <f t="shared" si="473"/>
        <v>1.1243851018973999E-2</v>
      </c>
      <c r="BD453" s="601">
        <v>19</v>
      </c>
      <c r="BE453" s="598">
        <f t="shared" si="489"/>
        <v>0.12837837837837837</v>
      </c>
      <c r="BF453" s="600">
        <f t="shared" si="475"/>
        <v>35</v>
      </c>
      <c r="BG453" s="598">
        <f t="shared" si="476"/>
        <v>2.2278803309993635E-2</v>
      </c>
      <c r="BH453" s="601">
        <v>14</v>
      </c>
      <c r="BI453" s="598">
        <f t="shared" si="481"/>
        <v>0.875</v>
      </c>
      <c r="BJ453" s="601">
        <v>6</v>
      </c>
      <c r="BK453" s="598">
        <f t="shared" si="479"/>
        <v>0.31578947368421051</v>
      </c>
      <c r="BL453" s="600">
        <f t="shared" si="480"/>
        <v>20</v>
      </c>
      <c r="BM453" s="598">
        <f t="shared" si="482"/>
        <v>0.5714285714285714</v>
      </c>
      <c r="BN453" s="601">
        <v>7</v>
      </c>
      <c r="BO453" s="598">
        <f>IF(AZ453="","",BN453/AZ453)</f>
        <v>4.4557606619987271E-3</v>
      </c>
      <c r="BP453" s="601">
        <v>15</v>
      </c>
      <c r="BQ453" s="598">
        <f t="shared" si="459"/>
        <v>9.5480585614258432E-3</v>
      </c>
      <c r="BR453" s="601">
        <f t="shared" si="466"/>
        <v>22</v>
      </c>
      <c r="BS453" s="598">
        <f t="shared" si="461"/>
        <v>1.4003819223424571E-2</v>
      </c>
      <c r="BT453" s="600">
        <v>1</v>
      </c>
      <c r="BU453" s="598">
        <f>BT453/W453</f>
        <v>0.2</v>
      </c>
      <c r="BV453" s="600">
        <v>1</v>
      </c>
      <c r="BW453" s="598">
        <f>BV453/U453</f>
        <v>0.5</v>
      </c>
      <c r="BX453" s="244" t="str">
        <f t="shared" si="486"/>
        <v/>
      </c>
    </row>
    <row r="454" spans="1:76" s="469" customFormat="1" ht="13.5" thickBot="1" x14ac:dyDescent="0.25">
      <c r="A454" s="593" t="s">
        <v>155</v>
      </c>
      <c r="B454" s="593" t="s">
        <v>157</v>
      </c>
      <c r="C454" s="593" t="s">
        <v>502</v>
      </c>
      <c r="D454" s="593" t="s">
        <v>509</v>
      </c>
      <c r="E454" s="593" t="s">
        <v>504</v>
      </c>
      <c r="F454" s="593" t="s">
        <v>519</v>
      </c>
      <c r="G454" s="620" t="s">
        <v>321</v>
      </c>
      <c r="H454" s="620" t="s">
        <v>1109</v>
      </c>
      <c r="I454" s="593" t="s">
        <v>934</v>
      </c>
      <c r="J454" s="593"/>
      <c r="K454" s="615"/>
      <c r="L454" s="615"/>
      <c r="M454" s="616"/>
      <c r="N454" s="294"/>
      <c r="O454" s="615"/>
      <c r="P454" s="615"/>
      <c r="Q454" s="772"/>
      <c r="R454" s="772"/>
      <c r="S454" s="772"/>
      <c r="T454" s="6" t="s">
        <v>386</v>
      </c>
      <c r="U454" s="604">
        <v>1</v>
      </c>
      <c r="V454" s="345"/>
      <c r="W454" s="605">
        <v>5</v>
      </c>
      <c r="X454" s="606">
        <f t="shared" si="485"/>
        <v>5</v>
      </c>
      <c r="Y454" s="607">
        <f t="shared" si="478"/>
        <v>22959</v>
      </c>
      <c r="Z454" s="607">
        <f t="shared" si="490"/>
        <v>11130</v>
      </c>
      <c r="AA454" s="605">
        <v>1</v>
      </c>
      <c r="AB454" s="608">
        <f t="shared" si="487"/>
        <v>0.2</v>
      </c>
      <c r="AC454" s="224"/>
      <c r="AD454" s="608" t="s">
        <v>310</v>
      </c>
      <c r="AE454" s="224"/>
      <c r="AF454" s="225"/>
      <c r="AG454" s="225"/>
      <c r="AH454" s="225"/>
      <c r="AI454" s="224"/>
      <c r="AJ454" s="225"/>
      <c r="AK454" s="224"/>
      <c r="AL454" s="225"/>
      <c r="AM454" s="596">
        <v>22528</v>
      </c>
      <c r="AN454" s="607">
        <v>431</v>
      </c>
      <c r="AO454" s="609">
        <f t="shared" si="469"/>
        <v>1.8772594625201446E-2</v>
      </c>
      <c r="AP454" s="607">
        <f t="shared" si="471"/>
        <v>22959</v>
      </c>
      <c r="AQ454" s="607">
        <v>32904</v>
      </c>
      <c r="AR454" s="608">
        <f t="shared" si="491"/>
        <v>0.69775711159737419</v>
      </c>
      <c r="AS454" s="596">
        <f t="shared" si="472"/>
        <v>22528</v>
      </c>
      <c r="AT454" s="596">
        <f t="shared" si="470"/>
        <v>431</v>
      </c>
      <c r="AU454" s="607">
        <f t="shared" si="468"/>
        <v>22959</v>
      </c>
      <c r="AV454" s="607">
        <v>10819</v>
      </c>
      <c r="AW454" s="608">
        <f t="shared" si="465"/>
        <v>0.48024680397727271</v>
      </c>
      <c r="AX454" s="607">
        <v>311</v>
      </c>
      <c r="AY454" s="608">
        <f t="shared" si="488"/>
        <v>0.72157772621809746</v>
      </c>
      <c r="AZ454" s="607">
        <f t="shared" si="429"/>
        <v>11130</v>
      </c>
      <c r="BA454" s="608">
        <f t="shared" si="430"/>
        <v>0.48477721155102577</v>
      </c>
      <c r="BB454" s="607">
        <v>160</v>
      </c>
      <c r="BC454" s="608">
        <f t="shared" si="473"/>
        <v>1.4788797485904427E-2</v>
      </c>
      <c r="BD454" s="607">
        <v>59</v>
      </c>
      <c r="BE454" s="608">
        <f t="shared" si="489"/>
        <v>0.18971061093247588</v>
      </c>
      <c r="BF454" s="605">
        <f t="shared" si="475"/>
        <v>219</v>
      </c>
      <c r="BG454" s="608">
        <f t="shared" si="476"/>
        <v>1.9676549865229112E-2</v>
      </c>
      <c r="BH454" s="607">
        <v>152</v>
      </c>
      <c r="BI454" s="608">
        <f t="shared" si="481"/>
        <v>0.95</v>
      </c>
      <c r="BJ454" s="607">
        <v>25</v>
      </c>
      <c r="BK454" s="608">
        <f t="shared" si="479"/>
        <v>0.42372881355932202</v>
      </c>
      <c r="BL454" s="605">
        <f t="shared" si="480"/>
        <v>177</v>
      </c>
      <c r="BM454" s="608">
        <f t="shared" si="482"/>
        <v>0.80821917808219179</v>
      </c>
      <c r="BN454" s="607">
        <v>17</v>
      </c>
      <c r="BO454" s="608">
        <f>IF(AZ454="","",BN454/AZ454)</f>
        <v>1.5274034141958669E-3</v>
      </c>
      <c r="BP454" s="607">
        <v>285</v>
      </c>
      <c r="BQ454" s="608">
        <f t="shared" si="459"/>
        <v>2.5606469002695417E-2</v>
      </c>
      <c r="BR454" s="607">
        <f t="shared" si="466"/>
        <v>302</v>
      </c>
      <c r="BS454" s="608">
        <f t="shared" si="461"/>
        <v>2.7133872416891285E-2</v>
      </c>
      <c r="BT454" s="605">
        <v>0</v>
      </c>
      <c r="BU454" s="225"/>
      <c r="BV454" s="225"/>
      <c r="BW454" s="225"/>
      <c r="BX454" s="257" t="str">
        <f t="shared" si="486"/>
        <v/>
      </c>
    </row>
    <row r="455" spans="1:76" x14ac:dyDescent="0.2">
      <c r="A455" s="592" t="s">
        <v>161</v>
      </c>
      <c r="B455" s="592" t="s">
        <v>162</v>
      </c>
      <c r="C455" s="592" t="s">
        <v>163</v>
      </c>
      <c r="D455" s="592" t="s">
        <v>527</v>
      </c>
      <c r="E455" s="592" t="s">
        <v>504</v>
      </c>
      <c r="F455" s="592" t="s">
        <v>519</v>
      </c>
      <c r="G455" s="592" t="s">
        <v>920</v>
      </c>
      <c r="H455" s="592" t="s">
        <v>1110</v>
      </c>
      <c r="I455" s="592" t="s">
        <v>935</v>
      </c>
      <c r="J455" s="592" t="s">
        <v>936</v>
      </c>
      <c r="K455" s="296"/>
      <c r="L455" s="750"/>
      <c r="M455" s="762"/>
      <c r="N455" s="296"/>
      <c r="O455" s="296"/>
      <c r="P455" s="296"/>
      <c r="Q455" s="272"/>
      <c r="R455" s="272"/>
      <c r="S455" s="272"/>
      <c r="T455" s="7" t="s">
        <v>386</v>
      </c>
      <c r="U455" s="112">
        <v>2</v>
      </c>
      <c r="V455" s="150"/>
      <c r="W455" s="597">
        <v>5</v>
      </c>
      <c r="X455" s="113">
        <f t="shared" si="485"/>
        <v>2.5</v>
      </c>
      <c r="Y455" s="114">
        <f t="shared" si="478"/>
        <v>14873</v>
      </c>
      <c r="Z455" s="114">
        <f t="shared" si="490"/>
        <v>5391.5</v>
      </c>
      <c r="AA455" s="597">
        <v>2</v>
      </c>
      <c r="AB455" s="115">
        <f t="shared" si="487"/>
        <v>0.4</v>
      </c>
      <c r="AC455" s="229"/>
      <c r="AD455" s="229"/>
      <c r="AE455" s="597">
        <v>2</v>
      </c>
      <c r="AF455" s="115">
        <f>AE455/U455</f>
        <v>1</v>
      </c>
      <c r="AG455" s="597">
        <f>AE455</f>
        <v>2</v>
      </c>
      <c r="AH455" s="229"/>
      <c r="AI455" s="229"/>
      <c r="AJ455" s="229"/>
      <c r="AK455" s="229"/>
      <c r="AL455" s="229"/>
      <c r="AM455" s="117">
        <v>29683</v>
      </c>
      <c r="AN455" s="114">
        <v>63</v>
      </c>
      <c r="AO455" s="118">
        <f t="shared" si="469"/>
        <v>2.1179318227660861E-3</v>
      </c>
      <c r="AP455" s="114">
        <f t="shared" si="471"/>
        <v>29746</v>
      </c>
      <c r="AQ455" s="175">
        <v>40761</v>
      </c>
      <c r="AR455" s="115">
        <f t="shared" si="491"/>
        <v>0.72976619808149945</v>
      </c>
      <c r="AS455" s="117">
        <f t="shared" si="472"/>
        <v>29683</v>
      </c>
      <c r="AT455" s="117">
        <f t="shared" si="470"/>
        <v>63</v>
      </c>
      <c r="AU455" s="114">
        <f t="shared" si="468"/>
        <v>29746</v>
      </c>
      <c r="AV455" s="114">
        <v>10730</v>
      </c>
      <c r="AW455" s="115">
        <f t="shared" si="465"/>
        <v>0.36148637267122596</v>
      </c>
      <c r="AX455" s="114">
        <v>53</v>
      </c>
      <c r="AY455" s="115">
        <f t="shared" si="488"/>
        <v>0.84126984126984128</v>
      </c>
      <c r="AZ455" s="114">
        <f t="shared" si="429"/>
        <v>10783</v>
      </c>
      <c r="BA455" s="115">
        <f t="shared" si="430"/>
        <v>0.36250252134740807</v>
      </c>
      <c r="BB455" s="114">
        <v>84</v>
      </c>
      <c r="BC455" s="115">
        <f t="shared" si="473"/>
        <v>7.8285181733457592E-3</v>
      </c>
      <c r="BD455" s="597">
        <v>5</v>
      </c>
      <c r="BE455" s="115">
        <f t="shared" si="489"/>
        <v>9.4339622641509441E-2</v>
      </c>
      <c r="BF455" s="597">
        <f t="shared" si="475"/>
        <v>89</v>
      </c>
      <c r="BG455" s="115">
        <f t="shared" si="476"/>
        <v>8.253732727441343E-3</v>
      </c>
      <c r="BH455" s="114">
        <v>76</v>
      </c>
      <c r="BI455" s="115">
        <f t="shared" si="481"/>
        <v>0.90476190476190477</v>
      </c>
      <c r="BJ455" s="597">
        <v>3</v>
      </c>
      <c r="BK455" s="115">
        <f t="shared" si="479"/>
        <v>0.6</v>
      </c>
      <c r="BL455" s="597">
        <f t="shared" si="480"/>
        <v>79</v>
      </c>
      <c r="BM455" s="115">
        <f t="shared" si="482"/>
        <v>0.88764044943820219</v>
      </c>
      <c r="BN455" s="114">
        <v>27</v>
      </c>
      <c r="BO455" s="115">
        <f>IF(AZ455="","",BN455/AZ455)</f>
        <v>2.5039413892237782E-3</v>
      </c>
      <c r="BP455" s="114">
        <v>293</v>
      </c>
      <c r="BQ455" s="115">
        <f t="shared" si="459"/>
        <v>2.7172401001576557E-2</v>
      </c>
      <c r="BR455" s="114">
        <f t="shared" si="466"/>
        <v>320</v>
      </c>
      <c r="BS455" s="115">
        <f t="shared" si="461"/>
        <v>2.9676342390800334E-2</v>
      </c>
      <c r="BT455" s="597">
        <v>0</v>
      </c>
      <c r="BU455" s="229"/>
      <c r="BV455" s="229"/>
      <c r="BW455" s="229"/>
      <c r="BX455" s="259" t="str">
        <f t="shared" si="486"/>
        <v/>
      </c>
    </row>
    <row r="456" spans="1:76" x14ac:dyDescent="0.2">
      <c r="A456" s="591" t="s">
        <v>161</v>
      </c>
      <c r="B456" s="591" t="s">
        <v>162</v>
      </c>
      <c r="C456" s="591" t="s">
        <v>446</v>
      </c>
      <c r="D456" s="591" t="s">
        <v>527</v>
      </c>
      <c r="E456" s="591" t="s">
        <v>504</v>
      </c>
      <c r="F456" s="591" t="s">
        <v>519</v>
      </c>
      <c r="G456" s="592" t="s">
        <v>920</v>
      </c>
      <c r="H456" s="592" t="s">
        <v>1110</v>
      </c>
      <c r="I456" s="591" t="s">
        <v>935</v>
      </c>
      <c r="J456" s="591" t="s">
        <v>936</v>
      </c>
      <c r="K456" s="614"/>
      <c r="L456" s="614"/>
      <c r="M456" s="289"/>
      <c r="N456" s="614"/>
      <c r="O456" s="614"/>
      <c r="P456" s="614"/>
      <c r="Q456" s="612"/>
      <c r="R456" s="612"/>
      <c r="S456" s="612"/>
      <c r="T456" s="3" t="s">
        <v>386</v>
      </c>
      <c r="U456" s="121">
        <v>2</v>
      </c>
      <c r="V456" s="76"/>
      <c r="W456" s="600">
        <v>6</v>
      </c>
      <c r="X456" s="123">
        <f t="shared" si="485"/>
        <v>3</v>
      </c>
      <c r="Y456" s="601">
        <f t="shared" si="478"/>
        <v>14473</v>
      </c>
      <c r="Z456" s="601">
        <f t="shared" si="490"/>
        <v>5952</v>
      </c>
      <c r="AA456" s="600">
        <v>2</v>
      </c>
      <c r="AB456" s="598">
        <f t="shared" si="487"/>
        <v>0.33333333333333331</v>
      </c>
      <c r="AC456" s="223"/>
      <c r="AD456" s="223"/>
      <c r="AE456" s="600">
        <v>2</v>
      </c>
      <c r="AF456" s="598">
        <f>AE456/U456</f>
        <v>1</v>
      </c>
      <c r="AG456" s="600">
        <f>AE456</f>
        <v>2</v>
      </c>
      <c r="AH456" s="223"/>
      <c r="AI456" s="223"/>
      <c r="AJ456" s="223"/>
      <c r="AK456" s="223"/>
      <c r="AL456" s="223"/>
      <c r="AM456" s="599">
        <v>28932</v>
      </c>
      <c r="AN456" s="601">
        <v>14</v>
      </c>
      <c r="AO456" s="602">
        <f t="shared" si="469"/>
        <v>4.8365922752711949E-4</v>
      </c>
      <c r="AP456" s="601">
        <f t="shared" si="471"/>
        <v>28946</v>
      </c>
      <c r="AQ456" s="166">
        <v>38349</v>
      </c>
      <c r="AR456" s="598">
        <f t="shared" si="491"/>
        <v>0.75480455813710923</v>
      </c>
      <c r="AS456" s="599">
        <f t="shared" si="472"/>
        <v>28932</v>
      </c>
      <c r="AT456" s="599">
        <f t="shared" si="470"/>
        <v>14</v>
      </c>
      <c r="AU456" s="601">
        <f t="shared" si="468"/>
        <v>28946</v>
      </c>
      <c r="AV456" s="601">
        <v>11892</v>
      </c>
      <c r="AW456" s="598">
        <f t="shared" si="465"/>
        <v>0.41103276648693488</v>
      </c>
      <c r="AX456" s="601">
        <v>12</v>
      </c>
      <c r="AY456" s="598">
        <f t="shared" si="488"/>
        <v>0.8571428571428571</v>
      </c>
      <c r="AZ456" s="601">
        <f t="shared" ref="AZ456:AZ487" si="492">IF(AV456&gt;0,AV456+AX456,"")</f>
        <v>11904</v>
      </c>
      <c r="BA456" s="598">
        <f t="shared" ref="BA456:BA519" si="493">IF(AZ456="","",AZ456/AU456)</f>
        <v>0.41124853174877357</v>
      </c>
      <c r="BB456" s="601">
        <v>104</v>
      </c>
      <c r="BC456" s="598">
        <f t="shared" si="473"/>
        <v>8.745375042045072E-3</v>
      </c>
      <c r="BD456" s="600">
        <v>7</v>
      </c>
      <c r="BE456" s="598">
        <f t="shared" si="489"/>
        <v>0.58333333333333337</v>
      </c>
      <c r="BF456" s="600">
        <f t="shared" si="475"/>
        <v>111</v>
      </c>
      <c r="BG456" s="598">
        <f t="shared" si="476"/>
        <v>9.3245967741935488E-3</v>
      </c>
      <c r="BH456" s="601">
        <v>93</v>
      </c>
      <c r="BI456" s="598">
        <f t="shared" si="481"/>
        <v>0.89423076923076927</v>
      </c>
      <c r="BJ456" s="600">
        <v>5</v>
      </c>
      <c r="BK456" s="598">
        <f t="shared" si="479"/>
        <v>0.7142857142857143</v>
      </c>
      <c r="BL456" s="600">
        <f t="shared" si="480"/>
        <v>98</v>
      </c>
      <c r="BM456" s="598">
        <f t="shared" si="482"/>
        <v>0.88288288288288286</v>
      </c>
      <c r="BN456" s="218"/>
      <c r="BO456" s="218"/>
      <c r="BP456" s="218"/>
      <c r="BQ456" s="218"/>
      <c r="BR456" s="218"/>
      <c r="BS456" s="218"/>
      <c r="BT456" s="600">
        <v>3</v>
      </c>
      <c r="BU456" s="598">
        <f>BT456/W456</f>
        <v>0.5</v>
      </c>
      <c r="BV456" s="600">
        <v>2</v>
      </c>
      <c r="BW456" s="598">
        <f>BV456/U456</f>
        <v>1</v>
      </c>
      <c r="BX456" s="244" t="str">
        <f t="shared" si="486"/>
        <v/>
      </c>
    </row>
    <row r="457" spans="1:76" x14ac:dyDescent="0.2">
      <c r="A457" s="591" t="s">
        <v>161</v>
      </c>
      <c r="B457" s="591" t="s">
        <v>162</v>
      </c>
      <c r="C457" s="591" t="s">
        <v>164</v>
      </c>
      <c r="D457" s="591" t="s">
        <v>527</v>
      </c>
      <c r="E457" s="591" t="s">
        <v>504</v>
      </c>
      <c r="F457" s="591" t="s">
        <v>519</v>
      </c>
      <c r="G457" s="592" t="s">
        <v>920</v>
      </c>
      <c r="H457" s="592" t="s">
        <v>1110</v>
      </c>
      <c r="I457" s="591" t="s">
        <v>935</v>
      </c>
      <c r="J457" s="591" t="s">
        <v>936</v>
      </c>
      <c r="K457" s="614"/>
      <c r="L457" s="614"/>
      <c r="M457" s="289"/>
      <c r="N457" s="614"/>
      <c r="O457" s="614"/>
      <c r="P457" s="614"/>
      <c r="Q457" s="612"/>
      <c r="R457" s="612"/>
      <c r="S457" s="612"/>
      <c r="T457" s="3" t="s">
        <v>386</v>
      </c>
      <c r="U457" s="121">
        <v>4</v>
      </c>
      <c r="V457" s="76"/>
      <c r="W457" s="600">
        <v>13</v>
      </c>
      <c r="X457" s="123">
        <f t="shared" si="485"/>
        <v>3.25</v>
      </c>
      <c r="Y457" s="601">
        <f t="shared" si="478"/>
        <v>21161</v>
      </c>
      <c r="Z457" s="601">
        <f t="shared" si="490"/>
        <v>8008.25</v>
      </c>
      <c r="AA457" s="600">
        <v>4</v>
      </c>
      <c r="AB457" s="598">
        <f t="shared" si="487"/>
        <v>0.30769230769230771</v>
      </c>
      <c r="AC457" s="223"/>
      <c r="AD457" s="223"/>
      <c r="AE457" s="600">
        <v>1</v>
      </c>
      <c r="AF457" s="598">
        <f>AE457/U457</f>
        <v>0.25</v>
      </c>
      <c r="AG457" s="600">
        <f>AE457</f>
        <v>1</v>
      </c>
      <c r="AH457" s="223"/>
      <c r="AI457" s="223"/>
      <c r="AJ457" s="223"/>
      <c r="AK457" s="223"/>
      <c r="AL457" s="223"/>
      <c r="AM457" s="599">
        <v>84551</v>
      </c>
      <c r="AN457" s="601">
        <v>93</v>
      </c>
      <c r="AO457" s="602">
        <f t="shared" si="469"/>
        <v>1.0987193421860971E-3</v>
      </c>
      <c r="AP457" s="601">
        <f t="shared" si="471"/>
        <v>84644</v>
      </c>
      <c r="AQ457" s="601">
        <v>114792</v>
      </c>
      <c r="AR457" s="598">
        <f t="shared" si="491"/>
        <v>0.73736845773224613</v>
      </c>
      <c r="AS457" s="599">
        <f t="shared" si="472"/>
        <v>84551</v>
      </c>
      <c r="AT457" s="599">
        <f t="shared" si="470"/>
        <v>93</v>
      </c>
      <c r="AU457" s="601">
        <f t="shared" si="468"/>
        <v>84644</v>
      </c>
      <c r="AV457" s="601">
        <v>31954</v>
      </c>
      <c r="AW457" s="598">
        <f t="shared" si="465"/>
        <v>0.37792574895625125</v>
      </c>
      <c r="AX457" s="601">
        <v>79</v>
      </c>
      <c r="AY457" s="598">
        <f t="shared" si="488"/>
        <v>0.84946236559139787</v>
      </c>
      <c r="AZ457" s="601">
        <f t="shared" si="492"/>
        <v>32033</v>
      </c>
      <c r="BA457" s="598">
        <f t="shared" si="493"/>
        <v>0.37844383535749726</v>
      </c>
      <c r="BB457" s="601">
        <v>340</v>
      </c>
      <c r="BC457" s="598">
        <f t="shared" si="473"/>
        <v>1.0640295424672968E-2</v>
      </c>
      <c r="BD457" s="600">
        <v>20</v>
      </c>
      <c r="BE457" s="598">
        <f t="shared" si="489"/>
        <v>0.25316455696202533</v>
      </c>
      <c r="BF457" s="600">
        <f t="shared" si="475"/>
        <v>360</v>
      </c>
      <c r="BG457" s="598">
        <f t="shared" si="476"/>
        <v>1.1238410389286049E-2</v>
      </c>
      <c r="BH457" s="601">
        <v>306</v>
      </c>
      <c r="BI457" s="598">
        <f t="shared" si="481"/>
        <v>0.9</v>
      </c>
      <c r="BJ457" s="600">
        <v>13</v>
      </c>
      <c r="BK457" s="598">
        <f t="shared" si="479"/>
        <v>0.65</v>
      </c>
      <c r="BL457" s="600">
        <f t="shared" si="480"/>
        <v>319</v>
      </c>
      <c r="BM457" s="598">
        <f t="shared" si="482"/>
        <v>0.88611111111111107</v>
      </c>
      <c r="BN457" s="601">
        <v>213</v>
      </c>
      <c r="BO457" s="598">
        <f t="shared" ref="BO457:BO463" si="494">IF(AZ457="","",BN457/AZ457)</f>
        <v>6.6493928136609126E-3</v>
      </c>
      <c r="BP457" s="601">
        <v>718</v>
      </c>
      <c r="BQ457" s="598">
        <f t="shared" ref="BQ457:BQ488" si="495">IF(AZ457="","",BP457/AZ457)</f>
        <v>2.2414385165298287E-2</v>
      </c>
      <c r="BR457" s="601">
        <f t="shared" ref="BR457:BR479" si="496">IF(BN457="",IF(BP457="","",BP457),IF(BP457="",BN457,BN457+BP457))</f>
        <v>931</v>
      </c>
      <c r="BS457" s="598">
        <f t="shared" ref="BS457:BS488" si="497">IF(AZ457="","",BR457/AZ457)</f>
        <v>2.9063777978959197E-2</v>
      </c>
      <c r="BT457" s="600">
        <v>2</v>
      </c>
      <c r="BU457" s="598">
        <f>BT457/W457</f>
        <v>0.15384615384615385</v>
      </c>
      <c r="BV457" s="600">
        <v>1</v>
      </c>
      <c r="BW457" s="598">
        <f>BV457/U457</f>
        <v>0.25</v>
      </c>
      <c r="BX457" s="244" t="str">
        <f t="shared" si="486"/>
        <v/>
      </c>
    </row>
    <row r="458" spans="1:76" x14ac:dyDescent="0.2">
      <c r="A458" s="591" t="s">
        <v>161</v>
      </c>
      <c r="B458" s="591" t="s">
        <v>162</v>
      </c>
      <c r="C458" s="591" t="s">
        <v>165</v>
      </c>
      <c r="D458" s="591" t="s">
        <v>527</v>
      </c>
      <c r="E458" s="591" t="s">
        <v>504</v>
      </c>
      <c r="F458" s="591" t="s">
        <v>519</v>
      </c>
      <c r="G458" s="592" t="s">
        <v>920</v>
      </c>
      <c r="H458" s="592" t="s">
        <v>1110</v>
      </c>
      <c r="I458" s="591" t="s">
        <v>935</v>
      </c>
      <c r="J458" s="591" t="s">
        <v>936</v>
      </c>
      <c r="K458" s="614" t="s">
        <v>449</v>
      </c>
      <c r="L458" s="614" t="s">
        <v>872</v>
      </c>
      <c r="M458" s="289" t="s">
        <v>874</v>
      </c>
      <c r="N458" s="614" t="s">
        <v>451</v>
      </c>
      <c r="O458" s="614" t="s">
        <v>438</v>
      </c>
      <c r="P458" s="614" t="s">
        <v>438</v>
      </c>
      <c r="Q458" s="612">
        <v>84672</v>
      </c>
      <c r="R458" s="612">
        <v>993</v>
      </c>
      <c r="S458" s="612">
        <v>83</v>
      </c>
      <c r="T458" s="3" t="s">
        <v>386</v>
      </c>
      <c r="U458" s="121">
        <v>2</v>
      </c>
      <c r="V458" s="76"/>
      <c r="W458" s="600">
        <v>6</v>
      </c>
      <c r="X458" s="123">
        <f t="shared" si="485"/>
        <v>3</v>
      </c>
      <c r="Y458" s="601">
        <f t="shared" si="478"/>
        <v>12976</v>
      </c>
      <c r="Z458" s="601">
        <f t="shared" si="490"/>
        <v>4673</v>
      </c>
      <c r="AA458" s="600">
        <v>2</v>
      </c>
      <c r="AB458" s="598">
        <f t="shared" si="487"/>
        <v>0.33333333333333331</v>
      </c>
      <c r="AC458" s="223"/>
      <c r="AD458" s="223"/>
      <c r="AE458" s="600">
        <v>2</v>
      </c>
      <c r="AF458" s="598">
        <f>AE458/U458</f>
        <v>1</v>
      </c>
      <c r="AG458" s="600">
        <f>AE458</f>
        <v>2</v>
      </c>
      <c r="AH458" s="223"/>
      <c r="AI458" s="223"/>
      <c r="AJ458" s="223"/>
      <c r="AK458" s="223"/>
      <c r="AL458" s="223"/>
      <c r="AM458" s="599">
        <v>25936</v>
      </c>
      <c r="AN458" s="601">
        <v>16</v>
      </c>
      <c r="AO458" s="602">
        <f t="shared" si="469"/>
        <v>6.1652281134401974E-4</v>
      </c>
      <c r="AP458" s="601">
        <f t="shared" si="471"/>
        <v>25952</v>
      </c>
      <c r="AQ458" s="175">
        <v>35682</v>
      </c>
      <c r="AR458" s="598">
        <f t="shared" si="491"/>
        <v>0.72731349139622214</v>
      </c>
      <c r="AS458" s="599">
        <f t="shared" si="472"/>
        <v>25936</v>
      </c>
      <c r="AT458" s="599">
        <f t="shared" si="470"/>
        <v>16</v>
      </c>
      <c r="AU458" s="601">
        <f t="shared" si="468"/>
        <v>25952</v>
      </c>
      <c r="AV458" s="601">
        <v>9332</v>
      </c>
      <c r="AW458" s="598">
        <f t="shared" si="465"/>
        <v>0.3598087600246761</v>
      </c>
      <c r="AX458" s="601">
        <v>14</v>
      </c>
      <c r="AY458" s="598">
        <f t="shared" si="488"/>
        <v>0.875</v>
      </c>
      <c r="AZ458" s="601">
        <f t="shared" si="492"/>
        <v>9346</v>
      </c>
      <c r="BA458" s="598">
        <f t="shared" si="493"/>
        <v>0.3601263871763255</v>
      </c>
      <c r="BB458" s="601">
        <v>152</v>
      </c>
      <c r="BC458" s="598">
        <f t="shared" si="473"/>
        <v>1.6288041148735534E-2</v>
      </c>
      <c r="BD458" s="600">
        <v>8</v>
      </c>
      <c r="BE458" s="598">
        <f t="shared" si="489"/>
        <v>0.5714285714285714</v>
      </c>
      <c r="BF458" s="600">
        <f t="shared" si="475"/>
        <v>160</v>
      </c>
      <c r="BG458" s="598">
        <f t="shared" si="476"/>
        <v>1.7119623368285899E-2</v>
      </c>
      <c r="BH458" s="601">
        <v>137</v>
      </c>
      <c r="BI458" s="598">
        <f t="shared" si="481"/>
        <v>0.90131578947368418</v>
      </c>
      <c r="BJ458" s="600">
        <v>5</v>
      </c>
      <c r="BK458" s="598">
        <f t="shared" si="479"/>
        <v>0.625</v>
      </c>
      <c r="BL458" s="600">
        <f t="shared" si="480"/>
        <v>142</v>
      </c>
      <c r="BM458" s="598">
        <f t="shared" si="482"/>
        <v>0.88749999999999996</v>
      </c>
      <c r="BN458" s="601">
        <v>28</v>
      </c>
      <c r="BO458" s="598">
        <f t="shared" si="494"/>
        <v>2.995934089450032E-3</v>
      </c>
      <c r="BP458" s="601">
        <v>379</v>
      </c>
      <c r="BQ458" s="598">
        <f t="shared" si="495"/>
        <v>4.0552107853627221E-2</v>
      </c>
      <c r="BR458" s="601">
        <f t="shared" si="496"/>
        <v>407</v>
      </c>
      <c r="BS458" s="598">
        <f t="shared" si="497"/>
        <v>4.3548041943077251E-2</v>
      </c>
      <c r="BT458" s="600">
        <v>2</v>
      </c>
      <c r="BU458" s="598">
        <f>BT458/W458</f>
        <v>0.33333333333333331</v>
      </c>
      <c r="BV458" s="600">
        <v>0</v>
      </c>
      <c r="BW458" s="223"/>
      <c r="BX458" s="244" t="str">
        <f t="shared" si="486"/>
        <v/>
      </c>
    </row>
    <row r="459" spans="1:76" s="469" customFormat="1" ht="13.5" thickBot="1" x14ac:dyDescent="0.25">
      <c r="A459" s="593" t="s">
        <v>161</v>
      </c>
      <c r="B459" s="593" t="s">
        <v>162</v>
      </c>
      <c r="C459" s="593" t="s">
        <v>502</v>
      </c>
      <c r="D459" s="593" t="s">
        <v>509</v>
      </c>
      <c r="E459" s="593" t="s">
        <v>504</v>
      </c>
      <c r="F459" s="593" t="s">
        <v>519</v>
      </c>
      <c r="G459" s="620" t="s">
        <v>920</v>
      </c>
      <c r="H459" s="620" t="s">
        <v>1110</v>
      </c>
      <c r="I459" s="593" t="s">
        <v>935</v>
      </c>
      <c r="J459" s="593" t="s">
        <v>936</v>
      </c>
      <c r="K459" s="615"/>
      <c r="L459" s="757"/>
      <c r="M459" s="757"/>
      <c r="N459" s="615"/>
      <c r="O459" s="615"/>
      <c r="P459" s="615"/>
      <c r="Q459" s="772"/>
      <c r="R459" s="772"/>
      <c r="S459" s="772"/>
      <c r="T459" s="6" t="s">
        <v>386</v>
      </c>
      <c r="U459" s="465">
        <v>1</v>
      </c>
      <c r="V459" s="345"/>
      <c r="W459" s="605">
        <v>6</v>
      </c>
      <c r="X459" s="606">
        <f t="shared" si="485"/>
        <v>6</v>
      </c>
      <c r="Y459" s="607">
        <f t="shared" si="478"/>
        <v>84644</v>
      </c>
      <c r="Z459" s="607">
        <f t="shared" si="490"/>
        <v>32033</v>
      </c>
      <c r="AA459" s="605">
        <v>0</v>
      </c>
      <c r="AB459" s="608">
        <f t="shared" si="487"/>
        <v>0</v>
      </c>
      <c r="AC459" s="605">
        <v>5</v>
      </c>
      <c r="AD459" s="608" t="s">
        <v>434</v>
      </c>
      <c r="AE459" s="605">
        <v>1</v>
      </c>
      <c r="AF459" s="608">
        <f>AE459/U459</f>
        <v>1</v>
      </c>
      <c r="AG459" s="605">
        <v>1</v>
      </c>
      <c r="AH459" s="225"/>
      <c r="AI459" s="225"/>
      <c r="AJ459" s="225"/>
      <c r="AK459" s="225"/>
      <c r="AL459" s="225"/>
      <c r="AM459" s="596">
        <v>84551</v>
      </c>
      <c r="AN459" s="607">
        <v>93</v>
      </c>
      <c r="AO459" s="609">
        <f t="shared" si="469"/>
        <v>1.0987193421860971E-3</v>
      </c>
      <c r="AP459" s="607">
        <f t="shared" si="471"/>
        <v>84644</v>
      </c>
      <c r="AQ459" s="781">
        <v>114792</v>
      </c>
      <c r="AR459" s="608">
        <f t="shared" si="491"/>
        <v>0.73736845773224613</v>
      </c>
      <c r="AS459" s="596">
        <f t="shared" si="472"/>
        <v>84551</v>
      </c>
      <c r="AT459" s="596">
        <f t="shared" si="470"/>
        <v>93</v>
      </c>
      <c r="AU459" s="607">
        <f t="shared" si="468"/>
        <v>84644</v>
      </c>
      <c r="AV459" s="607">
        <v>31954</v>
      </c>
      <c r="AW459" s="608">
        <f t="shared" si="465"/>
        <v>0.37792574895625125</v>
      </c>
      <c r="AX459" s="607">
        <v>79</v>
      </c>
      <c r="AY459" s="608">
        <f t="shared" si="488"/>
        <v>0.84946236559139787</v>
      </c>
      <c r="AZ459" s="607">
        <f t="shared" si="492"/>
        <v>32033</v>
      </c>
      <c r="BA459" s="608">
        <f t="shared" si="493"/>
        <v>0.37844383535749726</v>
      </c>
      <c r="BB459" s="607">
        <v>340</v>
      </c>
      <c r="BC459" s="608">
        <f t="shared" si="473"/>
        <v>1.0640295424672968E-2</v>
      </c>
      <c r="BD459" s="605">
        <v>20</v>
      </c>
      <c r="BE459" s="608">
        <f t="shared" si="489"/>
        <v>0.25316455696202533</v>
      </c>
      <c r="BF459" s="605">
        <f t="shared" si="475"/>
        <v>360</v>
      </c>
      <c r="BG459" s="608">
        <f t="shared" si="476"/>
        <v>1.1238410389286049E-2</v>
      </c>
      <c r="BH459" s="607">
        <v>306</v>
      </c>
      <c r="BI459" s="608">
        <f t="shared" si="481"/>
        <v>0.9</v>
      </c>
      <c r="BJ459" s="605">
        <v>13</v>
      </c>
      <c r="BK459" s="608">
        <f t="shared" si="479"/>
        <v>0.65</v>
      </c>
      <c r="BL459" s="605">
        <f t="shared" si="480"/>
        <v>319</v>
      </c>
      <c r="BM459" s="608">
        <f t="shared" si="482"/>
        <v>0.88611111111111107</v>
      </c>
      <c r="BN459" s="607">
        <v>84</v>
      </c>
      <c r="BO459" s="608">
        <f t="shared" si="494"/>
        <v>2.622295757500078E-3</v>
      </c>
      <c r="BP459" s="607">
        <v>726</v>
      </c>
      <c r="BQ459" s="608">
        <f t="shared" si="495"/>
        <v>2.266412761839353E-2</v>
      </c>
      <c r="BR459" s="607">
        <f t="shared" si="496"/>
        <v>810</v>
      </c>
      <c r="BS459" s="608">
        <f t="shared" si="497"/>
        <v>2.528642337589361E-2</v>
      </c>
      <c r="BT459" s="605">
        <v>0</v>
      </c>
      <c r="BU459" s="225"/>
      <c r="BV459" s="225"/>
      <c r="BW459" s="225"/>
      <c r="BX459" s="257" t="str">
        <f t="shared" si="486"/>
        <v/>
      </c>
    </row>
    <row r="460" spans="1:76" x14ac:dyDescent="0.2">
      <c r="A460" s="592" t="s">
        <v>166</v>
      </c>
      <c r="B460" s="592" t="s">
        <v>167</v>
      </c>
      <c r="C460" s="592" t="s">
        <v>502</v>
      </c>
      <c r="D460" s="592" t="s">
        <v>507</v>
      </c>
      <c r="E460" s="592" t="s">
        <v>504</v>
      </c>
      <c r="F460" s="592" t="s">
        <v>519</v>
      </c>
      <c r="G460" s="592" t="s">
        <v>321</v>
      </c>
      <c r="H460" s="592" t="s">
        <v>1109</v>
      </c>
      <c r="I460" s="592" t="s">
        <v>934</v>
      </c>
      <c r="J460" s="592"/>
      <c r="K460" s="296"/>
      <c r="L460" s="296"/>
      <c r="M460" s="297"/>
      <c r="N460" s="296"/>
      <c r="O460" s="296"/>
      <c r="P460" s="296"/>
      <c r="Q460" s="272"/>
      <c r="R460" s="272"/>
      <c r="S460" s="272"/>
      <c r="T460" s="7" t="s">
        <v>386</v>
      </c>
      <c r="U460" s="112">
        <v>4</v>
      </c>
      <c r="V460" s="150"/>
      <c r="W460" s="597">
        <v>9</v>
      </c>
      <c r="X460" s="113">
        <f t="shared" si="485"/>
        <v>2.25</v>
      </c>
      <c r="Y460" s="114">
        <f t="shared" si="478"/>
        <v>553.5</v>
      </c>
      <c r="Z460" s="114">
        <f t="shared" si="490"/>
        <v>287.75</v>
      </c>
      <c r="AA460" s="228"/>
      <c r="AB460" s="229"/>
      <c r="AC460" s="228"/>
      <c r="AD460" s="229"/>
      <c r="AE460" s="228"/>
      <c r="AF460" s="229"/>
      <c r="AG460" s="228"/>
      <c r="AH460" s="229"/>
      <c r="AI460" s="597">
        <v>3</v>
      </c>
      <c r="AJ460" s="115">
        <f>AI460/W460</f>
        <v>0.33333333333333331</v>
      </c>
      <c r="AK460" s="597">
        <v>3</v>
      </c>
      <c r="AL460" s="115">
        <f>AK460/U460</f>
        <v>0.75</v>
      </c>
      <c r="AM460" s="117">
        <v>2127</v>
      </c>
      <c r="AN460" s="114">
        <v>87</v>
      </c>
      <c r="AO460" s="118">
        <f t="shared" si="469"/>
        <v>3.9295392953929538E-2</v>
      </c>
      <c r="AP460" s="114">
        <f t="shared" si="471"/>
        <v>2214</v>
      </c>
      <c r="AQ460" s="114">
        <f>AQ466</f>
        <v>7173</v>
      </c>
      <c r="AR460" s="115">
        <f t="shared" si="491"/>
        <v>0.30865746549560852</v>
      </c>
      <c r="AS460" s="117">
        <f t="shared" si="472"/>
        <v>2127</v>
      </c>
      <c r="AT460" s="117">
        <f t="shared" si="470"/>
        <v>87</v>
      </c>
      <c r="AU460" s="114">
        <f t="shared" si="468"/>
        <v>2214</v>
      </c>
      <c r="AV460" s="114">
        <v>1082</v>
      </c>
      <c r="AW460" s="115">
        <f t="shared" si="465"/>
        <v>0.5086976962858486</v>
      </c>
      <c r="AX460" s="114">
        <v>69</v>
      </c>
      <c r="AY460" s="115">
        <f t="shared" si="488"/>
        <v>0.7931034482758621</v>
      </c>
      <c r="AZ460" s="114">
        <f t="shared" si="492"/>
        <v>1151</v>
      </c>
      <c r="BA460" s="115">
        <f t="shared" si="493"/>
        <v>0.51987353206865405</v>
      </c>
      <c r="BB460" s="114">
        <v>9</v>
      </c>
      <c r="BC460" s="115">
        <f t="shared" si="473"/>
        <v>8.3179297597042508E-3</v>
      </c>
      <c r="BD460" s="220"/>
      <c r="BE460" s="220"/>
      <c r="BF460" s="597">
        <f t="shared" si="475"/>
        <v>9</v>
      </c>
      <c r="BG460" s="115">
        <f t="shared" si="476"/>
        <v>7.819287576020852E-3</v>
      </c>
      <c r="BH460" s="114">
        <v>7</v>
      </c>
      <c r="BI460" s="115">
        <f t="shared" si="481"/>
        <v>0.77777777777777779</v>
      </c>
      <c r="BJ460" s="220"/>
      <c r="BK460" s="229" t="str">
        <f t="shared" si="479"/>
        <v/>
      </c>
      <c r="BL460" s="597">
        <f t="shared" si="480"/>
        <v>7</v>
      </c>
      <c r="BM460" s="115">
        <f t="shared" si="482"/>
        <v>0.77777777777777779</v>
      </c>
      <c r="BN460" s="114">
        <v>4</v>
      </c>
      <c r="BO460" s="115">
        <f t="shared" si="494"/>
        <v>3.4752389226759338E-3</v>
      </c>
      <c r="BP460" s="114">
        <v>6</v>
      </c>
      <c r="BQ460" s="115">
        <f t="shared" si="495"/>
        <v>5.2128583840139013E-3</v>
      </c>
      <c r="BR460" s="114">
        <f t="shared" si="496"/>
        <v>10</v>
      </c>
      <c r="BS460" s="115">
        <f t="shared" si="497"/>
        <v>8.6880973066898355E-3</v>
      </c>
      <c r="BT460" s="597">
        <v>5</v>
      </c>
      <c r="BU460" s="115">
        <f>BT460/W460</f>
        <v>0.55555555555555558</v>
      </c>
      <c r="BV460" s="597">
        <v>2</v>
      </c>
      <c r="BW460" s="115">
        <f>BV460/U460</f>
        <v>0.5</v>
      </c>
      <c r="BX460" s="259" t="str">
        <f t="shared" si="486"/>
        <v/>
      </c>
    </row>
    <row r="461" spans="1:76" x14ac:dyDescent="0.2">
      <c r="A461" s="591" t="s">
        <v>166</v>
      </c>
      <c r="B461" s="591" t="s">
        <v>168</v>
      </c>
      <c r="C461" s="591" t="s">
        <v>502</v>
      </c>
      <c r="D461" s="591" t="s">
        <v>507</v>
      </c>
      <c r="E461" s="591" t="s">
        <v>504</v>
      </c>
      <c r="F461" s="591" t="s">
        <v>519</v>
      </c>
      <c r="G461" s="592" t="s">
        <v>321</v>
      </c>
      <c r="H461" s="592" t="s">
        <v>1109</v>
      </c>
      <c r="I461" s="591" t="s">
        <v>934</v>
      </c>
      <c r="J461" s="591"/>
      <c r="K461" s="288"/>
      <c r="L461" s="288"/>
      <c r="M461" s="289"/>
      <c r="N461" s="288"/>
      <c r="O461" s="614"/>
      <c r="P461" s="288"/>
      <c r="Q461" s="612"/>
      <c r="R461" s="612"/>
      <c r="S461" s="612"/>
      <c r="T461" s="3" t="s">
        <v>386</v>
      </c>
      <c r="U461" s="121">
        <v>4</v>
      </c>
      <c r="V461" s="76"/>
      <c r="W461" s="600">
        <v>7</v>
      </c>
      <c r="X461" s="123">
        <f t="shared" si="485"/>
        <v>1.75</v>
      </c>
      <c r="Y461" s="601">
        <f t="shared" si="478"/>
        <v>1509.75</v>
      </c>
      <c r="Z461" s="601">
        <f t="shared" si="490"/>
        <v>709.5</v>
      </c>
      <c r="AA461" s="222"/>
      <c r="AB461" s="223"/>
      <c r="AC461" s="222"/>
      <c r="AD461" s="223"/>
      <c r="AE461" s="222"/>
      <c r="AF461" s="223"/>
      <c r="AG461" s="222"/>
      <c r="AH461" s="223"/>
      <c r="AI461" s="600">
        <v>1</v>
      </c>
      <c r="AJ461" s="598">
        <f>AI461/W461</f>
        <v>0.14285714285714285</v>
      </c>
      <c r="AK461" s="600">
        <v>1</v>
      </c>
      <c r="AL461" s="598">
        <f>AK461/U461</f>
        <v>0.25</v>
      </c>
      <c r="AM461" s="599">
        <v>5469</v>
      </c>
      <c r="AN461" s="601">
        <v>570</v>
      </c>
      <c r="AO461" s="602">
        <f t="shared" si="469"/>
        <v>9.4386487829110785E-2</v>
      </c>
      <c r="AP461" s="601">
        <f t="shared" si="471"/>
        <v>6039</v>
      </c>
      <c r="AQ461" s="601">
        <f>AQ467</f>
        <v>6144</v>
      </c>
      <c r="AR461" s="598">
        <f t="shared" si="491"/>
        <v>0.98291015625</v>
      </c>
      <c r="AS461" s="599">
        <f t="shared" si="472"/>
        <v>5469</v>
      </c>
      <c r="AT461" s="599">
        <f t="shared" si="470"/>
        <v>570</v>
      </c>
      <c r="AU461" s="601">
        <f t="shared" si="468"/>
        <v>6039</v>
      </c>
      <c r="AV461" s="601">
        <v>2356</v>
      </c>
      <c r="AW461" s="598">
        <f t="shared" si="465"/>
        <v>0.43079173523496067</v>
      </c>
      <c r="AX461" s="601">
        <v>482</v>
      </c>
      <c r="AY461" s="598">
        <f t="shared" si="488"/>
        <v>0.84561403508771926</v>
      </c>
      <c r="AZ461" s="601">
        <f t="shared" si="492"/>
        <v>2838</v>
      </c>
      <c r="BA461" s="598">
        <f t="shared" si="493"/>
        <v>0.46994535519125685</v>
      </c>
      <c r="BB461" s="601">
        <v>10</v>
      </c>
      <c r="BC461" s="598">
        <f t="shared" si="473"/>
        <v>4.2444821731748728E-3</v>
      </c>
      <c r="BD461" s="601">
        <v>16</v>
      </c>
      <c r="BE461" s="598">
        <f t="shared" ref="BE461:BE469" si="498">IF(BD461="","",BD461/AX461)</f>
        <v>3.3195020746887967E-2</v>
      </c>
      <c r="BF461" s="600">
        <f t="shared" si="475"/>
        <v>26</v>
      </c>
      <c r="BG461" s="598">
        <f t="shared" si="476"/>
        <v>9.161381254404511E-3</v>
      </c>
      <c r="BH461" s="601">
        <v>7</v>
      </c>
      <c r="BI461" s="598">
        <f t="shared" si="481"/>
        <v>0.7</v>
      </c>
      <c r="BJ461" s="601">
        <v>14</v>
      </c>
      <c r="BK461" s="598">
        <f t="shared" si="479"/>
        <v>0.875</v>
      </c>
      <c r="BL461" s="600">
        <f t="shared" si="480"/>
        <v>21</v>
      </c>
      <c r="BM461" s="598">
        <f t="shared" si="482"/>
        <v>0.80769230769230771</v>
      </c>
      <c r="BN461" s="601">
        <v>3</v>
      </c>
      <c r="BO461" s="598">
        <f t="shared" si="494"/>
        <v>1.0570824524312897E-3</v>
      </c>
      <c r="BP461" s="601">
        <v>84</v>
      </c>
      <c r="BQ461" s="598">
        <f t="shared" si="495"/>
        <v>2.9598308668076109E-2</v>
      </c>
      <c r="BR461" s="601">
        <f t="shared" si="496"/>
        <v>87</v>
      </c>
      <c r="BS461" s="598">
        <f t="shared" si="497"/>
        <v>3.06553911205074E-2</v>
      </c>
      <c r="BT461" s="600">
        <v>3</v>
      </c>
      <c r="BU461" s="598">
        <f>BT461/W461</f>
        <v>0.42857142857142855</v>
      </c>
      <c r="BV461" s="600">
        <v>1</v>
      </c>
      <c r="BW461" s="598">
        <f>BV461/U461</f>
        <v>0.25</v>
      </c>
      <c r="BX461" s="244" t="str">
        <f t="shared" si="486"/>
        <v/>
      </c>
    </row>
    <row r="462" spans="1:76" x14ac:dyDescent="0.2">
      <c r="A462" s="591" t="s">
        <v>166</v>
      </c>
      <c r="B462" s="591" t="s">
        <v>169</v>
      </c>
      <c r="C462" s="591" t="s">
        <v>502</v>
      </c>
      <c r="D462" s="591" t="s">
        <v>507</v>
      </c>
      <c r="E462" s="591" t="s">
        <v>504</v>
      </c>
      <c r="F462" s="591" t="s">
        <v>519</v>
      </c>
      <c r="G462" s="592" t="s">
        <v>321</v>
      </c>
      <c r="H462" s="592" t="s">
        <v>1109</v>
      </c>
      <c r="I462" s="591" t="s">
        <v>934</v>
      </c>
      <c r="J462" s="591"/>
      <c r="K462" s="614"/>
      <c r="L462" s="614"/>
      <c r="M462" s="289"/>
      <c r="N462" s="614"/>
      <c r="O462" s="614"/>
      <c r="P462" s="614"/>
      <c r="Q462" s="612"/>
      <c r="R462" s="612"/>
      <c r="S462" s="612"/>
      <c r="T462" s="3" t="s">
        <v>386</v>
      </c>
      <c r="U462" s="121">
        <v>4</v>
      </c>
      <c r="V462" s="76"/>
      <c r="W462" s="600">
        <v>6</v>
      </c>
      <c r="X462" s="123">
        <f t="shared" si="485"/>
        <v>1.5</v>
      </c>
      <c r="Y462" s="601">
        <f t="shared" si="478"/>
        <v>563.25</v>
      </c>
      <c r="Z462" s="601">
        <f t="shared" si="490"/>
        <v>334.5</v>
      </c>
      <c r="AA462" s="222"/>
      <c r="AB462" s="223"/>
      <c r="AC462" s="222"/>
      <c r="AD462" s="223"/>
      <c r="AE462" s="222"/>
      <c r="AF462" s="223"/>
      <c r="AG462" s="222"/>
      <c r="AH462" s="223"/>
      <c r="AI462" s="600">
        <v>3</v>
      </c>
      <c r="AJ462" s="598">
        <f>AI462/W462</f>
        <v>0.5</v>
      </c>
      <c r="AK462" s="600">
        <v>2</v>
      </c>
      <c r="AL462" s="598">
        <f>AK462/U462</f>
        <v>0.5</v>
      </c>
      <c r="AM462" s="599">
        <v>1883</v>
      </c>
      <c r="AN462" s="601">
        <v>370</v>
      </c>
      <c r="AO462" s="602">
        <f t="shared" si="469"/>
        <v>0.164225477141589</v>
      </c>
      <c r="AP462" s="601">
        <f t="shared" si="471"/>
        <v>2253</v>
      </c>
      <c r="AQ462" s="168">
        <v>2330</v>
      </c>
      <c r="AR462" s="598">
        <f t="shared" si="491"/>
        <v>0.96695278969957077</v>
      </c>
      <c r="AS462" s="599">
        <f t="shared" si="472"/>
        <v>1883</v>
      </c>
      <c r="AT462" s="599">
        <f t="shared" si="470"/>
        <v>370</v>
      </c>
      <c r="AU462" s="601">
        <f t="shared" si="468"/>
        <v>2253</v>
      </c>
      <c r="AV462" s="601">
        <v>1035</v>
      </c>
      <c r="AW462" s="598">
        <f t="shared" si="465"/>
        <v>0.54965480616038231</v>
      </c>
      <c r="AX462" s="601">
        <v>303</v>
      </c>
      <c r="AY462" s="598">
        <f t="shared" si="488"/>
        <v>0.81891891891891888</v>
      </c>
      <c r="AZ462" s="601">
        <f t="shared" si="492"/>
        <v>1338</v>
      </c>
      <c r="BA462" s="598">
        <f t="shared" si="493"/>
        <v>0.59387483355525961</v>
      </c>
      <c r="BB462" s="601">
        <v>8</v>
      </c>
      <c r="BC462" s="598">
        <f t="shared" si="473"/>
        <v>7.7294685990338162E-3</v>
      </c>
      <c r="BD462" s="601">
        <v>7</v>
      </c>
      <c r="BE462" s="598">
        <f t="shared" si="498"/>
        <v>2.3102310231023101E-2</v>
      </c>
      <c r="BF462" s="600">
        <f t="shared" si="475"/>
        <v>15</v>
      </c>
      <c r="BG462" s="598">
        <f t="shared" si="476"/>
        <v>1.1210762331838564E-2</v>
      </c>
      <c r="BH462" s="601">
        <v>6</v>
      </c>
      <c r="BI462" s="598">
        <f t="shared" si="481"/>
        <v>0.75</v>
      </c>
      <c r="BJ462" s="601">
        <v>5</v>
      </c>
      <c r="BK462" s="598">
        <f t="shared" si="479"/>
        <v>0.7142857142857143</v>
      </c>
      <c r="BL462" s="600">
        <f t="shared" si="480"/>
        <v>11</v>
      </c>
      <c r="BM462" s="598">
        <f t="shared" si="482"/>
        <v>0.73333333333333328</v>
      </c>
      <c r="BN462" s="601">
        <v>1</v>
      </c>
      <c r="BO462" s="598">
        <f t="shared" si="494"/>
        <v>7.4738415545590436E-4</v>
      </c>
      <c r="BP462" s="601">
        <v>10</v>
      </c>
      <c r="BQ462" s="598">
        <f t="shared" si="495"/>
        <v>7.4738415545590429E-3</v>
      </c>
      <c r="BR462" s="601">
        <f t="shared" si="496"/>
        <v>11</v>
      </c>
      <c r="BS462" s="598">
        <f t="shared" si="497"/>
        <v>8.2212257100149483E-3</v>
      </c>
      <c r="BT462" s="600">
        <v>3</v>
      </c>
      <c r="BU462" s="598">
        <f>BT462/W462</f>
        <v>0.5</v>
      </c>
      <c r="BV462" s="600">
        <v>3</v>
      </c>
      <c r="BW462" s="598">
        <f>BV462/U462</f>
        <v>0.75</v>
      </c>
      <c r="BX462" s="244" t="str">
        <f t="shared" si="486"/>
        <v/>
      </c>
    </row>
    <row r="463" spans="1:76" x14ac:dyDescent="0.2">
      <c r="A463" s="591" t="s">
        <v>166</v>
      </c>
      <c r="B463" s="591" t="s">
        <v>170</v>
      </c>
      <c r="C463" s="591" t="s">
        <v>502</v>
      </c>
      <c r="D463" s="591" t="s">
        <v>507</v>
      </c>
      <c r="E463" s="591" t="s">
        <v>504</v>
      </c>
      <c r="F463" s="591" t="s">
        <v>519</v>
      </c>
      <c r="G463" s="592" t="s">
        <v>321</v>
      </c>
      <c r="H463" s="592" t="s">
        <v>1109</v>
      </c>
      <c r="I463" s="591" t="s">
        <v>934</v>
      </c>
      <c r="J463" s="591"/>
      <c r="K463" s="614"/>
      <c r="L463" s="614"/>
      <c r="M463" s="289"/>
      <c r="N463" s="614"/>
      <c r="O463" s="614"/>
      <c r="P463" s="614"/>
      <c r="Q463" s="612"/>
      <c r="R463" s="612"/>
      <c r="S463" s="612"/>
      <c r="T463" s="3" t="s">
        <v>386</v>
      </c>
      <c r="U463" s="121">
        <v>4</v>
      </c>
      <c r="V463" s="76"/>
      <c r="W463" s="600">
        <v>7</v>
      </c>
      <c r="X463" s="123">
        <f t="shared" si="485"/>
        <v>1.75</v>
      </c>
      <c r="Y463" s="601">
        <f t="shared" si="478"/>
        <v>1976</v>
      </c>
      <c r="Z463" s="601">
        <f t="shared" si="490"/>
        <v>901</v>
      </c>
      <c r="AA463" s="222"/>
      <c r="AB463" s="223"/>
      <c r="AC463" s="222"/>
      <c r="AD463" s="223"/>
      <c r="AE463" s="222"/>
      <c r="AF463" s="223"/>
      <c r="AG463" s="222"/>
      <c r="AH463" s="223"/>
      <c r="AI463" s="600">
        <v>2</v>
      </c>
      <c r="AJ463" s="598">
        <f>AI463/W463</f>
        <v>0.2857142857142857</v>
      </c>
      <c r="AK463" s="600">
        <v>2</v>
      </c>
      <c r="AL463" s="598">
        <f>AK463/U463</f>
        <v>0.5</v>
      </c>
      <c r="AM463" s="599">
        <v>7849</v>
      </c>
      <c r="AN463" s="601">
        <v>55</v>
      </c>
      <c r="AO463" s="602">
        <f t="shared" si="469"/>
        <v>6.9585020242914977E-3</v>
      </c>
      <c r="AP463" s="601">
        <f t="shared" si="471"/>
        <v>7904</v>
      </c>
      <c r="AQ463" s="601">
        <f>AQ469</f>
        <v>26178</v>
      </c>
      <c r="AR463" s="598">
        <f t="shared" si="491"/>
        <v>0.3019329207731683</v>
      </c>
      <c r="AS463" s="599">
        <f t="shared" si="472"/>
        <v>7849</v>
      </c>
      <c r="AT463" s="599">
        <f t="shared" si="470"/>
        <v>55</v>
      </c>
      <c r="AU463" s="601">
        <f t="shared" si="468"/>
        <v>7904</v>
      </c>
      <c r="AV463" s="601">
        <v>3556</v>
      </c>
      <c r="AW463" s="598">
        <f t="shared" si="465"/>
        <v>0.45305134412027009</v>
      </c>
      <c r="AX463" s="601">
        <v>48</v>
      </c>
      <c r="AY463" s="598">
        <f t="shared" si="488"/>
        <v>0.87272727272727268</v>
      </c>
      <c r="AZ463" s="601">
        <f t="shared" si="492"/>
        <v>3604</v>
      </c>
      <c r="BA463" s="598">
        <f t="shared" si="493"/>
        <v>0.45597165991902833</v>
      </c>
      <c r="BB463" s="601">
        <v>26</v>
      </c>
      <c r="BC463" s="598">
        <f t="shared" si="473"/>
        <v>7.3115860517435323E-3</v>
      </c>
      <c r="BD463" s="601">
        <v>1</v>
      </c>
      <c r="BE463" s="598">
        <f t="shared" si="498"/>
        <v>2.0833333333333332E-2</v>
      </c>
      <c r="BF463" s="600">
        <f t="shared" si="475"/>
        <v>27</v>
      </c>
      <c r="BG463" s="598">
        <f t="shared" si="476"/>
        <v>7.4916759156492783E-3</v>
      </c>
      <c r="BH463" s="601">
        <v>23</v>
      </c>
      <c r="BI463" s="598">
        <f t="shared" si="481"/>
        <v>0.88461538461538458</v>
      </c>
      <c r="BJ463" s="218"/>
      <c r="BK463" s="218"/>
      <c r="BL463" s="600">
        <f t="shared" si="480"/>
        <v>23</v>
      </c>
      <c r="BM463" s="598">
        <f t="shared" si="482"/>
        <v>0.85185185185185186</v>
      </c>
      <c r="BN463" s="601">
        <v>7</v>
      </c>
      <c r="BO463" s="598">
        <f t="shared" si="494"/>
        <v>1.9422863485016649E-3</v>
      </c>
      <c r="BP463" s="601">
        <v>96</v>
      </c>
      <c r="BQ463" s="598">
        <f t="shared" si="495"/>
        <v>2.6637069922308545E-2</v>
      </c>
      <c r="BR463" s="601">
        <f t="shared" si="496"/>
        <v>103</v>
      </c>
      <c r="BS463" s="598">
        <f t="shared" si="497"/>
        <v>2.8579356270810211E-2</v>
      </c>
      <c r="BT463" s="600">
        <v>0</v>
      </c>
      <c r="BU463" s="223"/>
      <c r="BV463" s="223"/>
      <c r="BW463" s="223"/>
      <c r="BX463" s="244" t="str">
        <f t="shared" si="486"/>
        <v/>
      </c>
    </row>
    <row r="464" spans="1:76" x14ac:dyDescent="0.2">
      <c r="A464" s="591" t="s">
        <v>166</v>
      </c>
      <c r="B464" s="591" t="s">
        <v>171</v>
      </c>
      <c r="C464" s="591" t="s">
        <v>502</v>
      </c>
      <c r="D464" s="591" t="s">
        <v>507</v>
      </c>
      <c r="E464" s="591" t="s">
        <v>504</v>
      </c>
      <c r="F464" s="591" t="s">
        <v>519</v>
      </c>
      <c r="G464" s="592" t="s">
        <v>321</v>
      </c>
      <c r="H464" s="592" t="s">
        <v>1109</v>
      </c>
      <c r="I464" s="591" t="s">
        <v>934</v>
      </c>
      <c r="J464" s="591"/>
      <c r="K464" s="614"/>
      <c r="L464" s="614"/>
      <c r="M464" s="289"/>
      <c r="N464" s="614"/>
      <c r="O464" s="614"/>
      <c r="P464" s="614"/>
      <c r="Q464" s="612"/>
      <c r="R464" s="612"/>
      <c r="S464" s="612"/>
      <c r="T464" s="3" t="s">
        <v>386</v>
      </c>
      <c r="U464" s="121">
        <v>4</v>
      </c>
      <c r="V464" s="76"/>
      <c r="W464" s="600">
        <v>5</v>
      </c>
      <c r="X464" s="123">
        <f t="shared" si="485"/>
        <v>1.25</v>
      </c>
      <c r="Y464" s="601">
        <f t="shared" si="478"/>
        <v>893.75</v>
      </c>
      <c r="Z464" s="601">
        <f t="shared" si="490"/>
        <v>416</v>
      </c>
      <c r="AA464" s="222"/>
      <c r="AB464" s="223"/>
      <c r="AC464" s="222"/>
      <c r="AD464" s="223"/>
      <c r="AE464" s="222"/>
      <c r="AF464" s="223"/>
      <c r="AG464" s="222"/>
      <c r="AH464" s="223"/>
      <c r="AI464" s="600">
        <v>2</v>
      </c>
      <c r="AJ464" s="598">
        <f>AI464/W464</f>
        <v>0.4</v>
      </c>
      <c r="AK464" s="600">
        <v>2</v>
      </c>
      <c r="AL464" s="598">
        <f>AK464/U464</f>
        <v>0.5</v>
      </c>
      <c r="AM464" s="599">
        <v>3245</v>
      </c>
      <c r="AN464" s="601">
        <v>330</v>
      </c>
      <c r="AO464" s="602">
        <f t="shared" si="469"/>
        <v>9.2307692307692313E-2</v>
      </c>
      <c r="AP464" s="601">
        <f t="shared" si="471"/>
        <v>3575</v>
      </c>
      <c r="AQ464" s="168">
        <v>4040</v>
      </c>
      <c r="AR464" s="598">
        <f t="shared" si="491"/>
        <v>0.88490099009900991</v>
      </c>
      <c r="AS464" s="599">
        <f t="shared" si="472"/>
        <v>3245</v>
      </c>
      <c r="AT464" s="599">
        <f t="shared" si="470"/>
        <v>330</v>
      </c>
      <c r="AU464" s="601">
        <f t="shared" si="468"/>
        <v>3575</v>
      </c>
      <c r="AV464" s="601">
        <v>1388</v>
      </c>
      <c r="AW464" s="598">
        <f t="shared" si="465"/>
        <v>0.42773497688751927</v>
      </c>
      <c r="AX464" s="601">
        <v>276</v>
      </c>
      <c r="AY464" s="598">
        <f t="shared" si="488"/>
        <v>0.83636363636363631</v>
      </c>
      <c r="AZ464" s="601">
        <f t="shared" si="492"/>
        <v>1664</v>
      </c>
      <c r="BA464" s="598">
        <f t="shared" si="493"/>
        <v>0.46545454545454545</v>
      </c>
      <c r="BB464" s="601">
        <v>4</v>
      </c>
      <c r="BC464" s="598">
        <f t="shared" si="473"/>
        <v>2.881844380403458E-3</v>
      </c>
      <c r="BD464" s="601">
        <v>6</v>
      </c>
      <c r="BE464" s="598">
        <f t="shared" si="498"/>
        <v>2.1739130434782608E-2</v>
      </c>
      <c r="BF464" s="600">
        <f t="shared" si="475"/>
        <v>10</v>
      </c>
      <c r="BG464" s="598">
        <f t="shared" si="476"/>
        <v>6.0096153846153849E-3</v>
      </c>
      <c r="BH464" s="601">
        <v>4</v>
      </c>
      <c r="BI464" s="598">
        <f t="shared" si="481"/>
        <v>1</v>
      </c>
      <c r="BJ464" s="601">
        <v>5</v>
      </c>
      <c r="BK464" s="598">
        <f>IF(BD464="","",IF(BD464=0,"",BJ464/BD464))</f>
        <v>0.83333333333333337</v>
      </c>
      <c r="BL464" s="600">
        <f t="shared" si="480"/>
        <v>9</v>
      </c>
      <c r="BM464" s="598">
        <f t="shared" si="482"/>
        <v>0.9</v>
      </c>
      <c r="BN464" s="218"/>
      <c r="BO464" s="218"/>
      <c r="BP464" s="601">
        <v>68</v>
      </c>
      <c r="BQ464" s="598">
        <f t="shared" si="495"/>
        <v>4.0865384615384616E-2</v>
      </c>
      <c r="BR464" s="601">
        <f t="shared" si="496"/>
        <v>68</v>
      </c>
      <c r="BS464" s="598">
        <f t="shared" si="497"/>
        <v>4.0865384615384616E-2</v>
      </c>
      <c r="BT464" s="600">
        <v>0</v>
      </c>
      <c r="BU464" s="223"/>
      <c r="BV464" s="223"/>
      <c r="BW464" s="223"/>
      <c r="BX464" s="244" t="str">
        <f t="shared" si="486"/>
        <v/>
      </c>
    </row>
    <row r="465" spans="1:76" x14ac:dyDescent="0.2">
      <c r="A465" s="591" t="s">
        <v>166</v>
      </c>
      <c r="B465" s="591" t="s">
        <v>172</v>
      </c>
      <c r="C465" s="591" t="s">
        <v>173</v>
      </c>
      <c r="D465" s="77" t="s">
        <v>515</v>
      </c>
      <c r="E465" s="591" t="s">
        <v>504</v>
      </c>
      <c r="F465" s="591" t="s">
        <v>519</v>
      </c>
      <c r="G465" s="592" t="s">
        <v>321</v>
      </c>
      <c r="H465" s="592" t="s">
        <v>1109</v>
      </c>
      <c r="I465" s="591" t="s">
        <v>934</v>
      </c>
      <c r="J465" s="591"/>
      <c r="K465" s="614"/>
      <c r="L465" s="614"/>
      <c r="M465" s="289"/>
      <c r="N465" s="614"/>
      <c r="O465" s="614"/>
      <c r="P465" s="614"/>
      <c r="Q465" s="612"/>
      <c r="R465" s="612"/>
      <c r="S465" s="612"/>
      <c r="T465" s="3" t="s">
        <v>510</v>
      </c>
      <c r="U465" s="121">
        <v>1</v>
      </c>
      <c r="V465" s="600">
        <v>1</v>
      </c>
      <c r="W465" s="600">
        <v>1</v>
      </c>
      <c r="X465" s="123">
        <f t="shared" si="485"/>
        <v>1</v>
      </c>
      <c r="Y465" s="601">
        <f t="shared" si="478"/>
        <v>2212</v>
      </c>
      <c r="Z465" s="230" t="str">
        <f t="shared" si="490"/>
        <v/>
      </c>
      <c r="AA465" s="600">
        <v>1</v>
      </c>
      <c r="AB465" s="598">
        <f>AA465/W465</f>
        <v>1</v>
      </c>
      <c r="AC465" s="222"/>
      <c r="AD465" s="223"/>
      <c r="AE465" s="600">
        <v>1</v>
      </c>
      <c r="AF465" s="598">
        <f>AE465/U465</f>
        <v>1</v>
      </c>
      <c r="AG465" s="600">
        <f>AE465</f>
        <v>1</v>
      </c>
      <c r="AH465" s="223"/>
      <c r="AI465" s="223"/>
      <c r="AJ465" s="223"/>
      <c r="AK465" s="223"/>
      <c r="AL465" s="223"/>
      <c r="AM465" s="599">
        <v>2127</v>
      </c>
      <c r="AN465" s="601">
        <v>85</v>
      </c>
      <c r="AO465" s="602">
        <f t="shared" si="469"/>
        <v>3.8426763110307412E-2</v>
      </c>
      <c r="AP465" s="601">
        <f t="shared" si="471"/>
        <v>2212</v>
      </c>
      <c r="AQ465" s="166">
        <v>2817</v>
      </c>
      <c r="AR465" s="598">
        <f t="shared" si="491"/>
        <v>0.78523251686190987</v>
      </c>
      <c r="AS465" s="210" t="str">
        <f t="shared" si="472"/>
        <v/>
      </c>
      <c r="AT465" s="210" t="str">
        <f t="shared" si="470"/>
        <v/>
      </c>
      <c r="AU465" s="230" t="str">
        <f t="shared" si="468"/>
        <v/>
      </c>
      <c r="AV465" s="230"/>
      <c r="AW465" s="223" t="str">
        <f t="shared" si="465"/>
        <v/>
      </c>
      <c r="AX465" s="230"/>
      <c r="AY465" s="223" t="str">
        <f t="shared" si="488"/>
        <v/>
      </c>
      <c r="AZ465" s="230" t="str">
        <f t="shared" si="492"/>
        <v/>
      </c>
      <c r="BA465" s="223" t="str">
        <f t="shared" si="493"/>
        <v/>
      </c>
      <c r="BB465" s="230"/>
      <c r="BC465" s="223" t="str">
        <f t="shared" si="473"/>
        <v/>
      </c>
      <c r="BD465" s="230"/>
      <c r="BE465" s="223" t="str">
        <f t="shared" si="498"/>
        <v/>
      </c>
      <c r="BF465" s="222" t="str">
        <f t="shared" si="475"/>
        <v/>
      </c>
      <c r="BG465" s="223" t="str">
        <f t="shared" si="476"/>
        <v/>
      </c>
      <c r="BH465" s="230"/>
      <c r="BI465" s="223" t="str">
        <f t="shared" si="481"/>
        <v/>
      </c>
      <c r="BJ465" s="230"/>
      <c r="BK465" s="223" t="str">
        <f>IF(BD465="","",IF(BD465=0,"",BJ465/BD465))</f>
        <v/>
      </c>
      <c r="BL465" s="222" t="str">
        <f t="shared" si="480"/>
        <v/>
      </c>
      <c r="BM465" s="223" t="str">
        <f t="shared" si="482"/>
        <v/>
      </c>
      <c r="BN465" s="230"/>
      <c r="BO465" s="223" t="str">
        <f>IF(AZ465="","",BN465/AZ465)</f>
        <v/>
      </c>
      <c r="BP465" s="230"/>
      <c r="BQ465" s="223" t="str">
        <f t="shared" si="495"/>
        <v/>
      </c>
      <c r="BR465" s="230" t="str">
        <f t="shared" si="496"/>
        <v/>
      </c>
      <c r="BS465" s="223" t="str">
        <f t="shared" si="497"/>
        <v/>
      </c>
      <c r="BT465" s="600">
        <v>0</v>
      </c>
      <c r="BU465" s="223"/>
      <c r="BV465" s="223"/>
      <c r="BW465" s="223"/>
      <c r="BX465" s="244" t="str">
        <f t="shared" si="486"/>
        <v/>
      </c>
    </row>
    <row r="466" spans="1:76" x14ac:dyDescent="0.2">
      <c r="A466" s="591" t="s">
        <v>166</v>
      </c>
      <c r="B466" s="591" t="s">
        <v>172</v>
      </c>
      <c r="C466" s="591" t="s">
        <v>423</v>
      </c>
      <c r="D466" s="77" t="s">
        <v>515</v>
      </c>
      <c r="E466" s="591" t="s">
        <v>504</v>
      </c>
      <c r="F466" s="591" t="s">
        <v>519</v>
      </c>
      <c r="G466" s="592" t="s">
        <v>321</v>
      </c>
      <c r="H466" s="592" t="s">
        <v>1109</v>
      </c>
      <c r="I466" s="591" t="s">
        <v>934</v>
      </c>
      <c r="J466" s="591"/>
      <c r="K466" s="288"/>
      <c r="L466" s="288"/>
      <c r="M466" s="289"/>
      <c r="N466" s="288"/>
      <c r="O466" s="288"/>
      <c r="P466" s="288"/>
      <c r="Q466" s="268"/>
      <c r="R466" s="268"/>
      <c r="S466" s="268"/>
      <c r="T466" s="3" t="s">
        <v>510</v>
      </c>
      <c r="U466" s="121">
        <v>2</v>
      </c>
      <c r="V466" s="600">
        <v>2</v>
      </c>
      <c r="W466" s="600">
        <v>2</v>
      </c>
      <c r="X466" s="123">
        <f t="shared" si="485"/>
        <v>1</v>
      </c>
      <c r="Y466" s="601">
        <f t="shared" si="478"/>
        <v>3019.5</v>
      </c>
      <c r="Z466" s="230" t="str">
        <f t="shared" si="490"/>
        <v/>
      </c>
      <c r="AA466" s="600">
        <v>2</v>
      </c>
      <c r="AB466" s="598">
        <f>AA466/W466</f>
        <v>1</v>
      </c>
      <c r="AC466" s="222"/>
      <c r="AD466" s="223"/>
      <c r="AE466" s="600">
        <v>2</v>
      </c>
      <c r="AF466" s="598">
        <f>AE466/U466</f>
        <v>1</v>
      </c>
      <c r="AG466" s="600">
        <f>AE466</f>
        <v>2</v>
      </c>
      <c r="AH466" s="223"/>
      <c r="AI466" s="223"/>
      <c r="AJ466" s="223"/>
      <c r="AK466" s="223"/>
      <c r="AL466" s="223"/>
      <c r="AM466" s="599">
        <v>5469</v>
      </c>
      <c r="AN466" s="601">
        <v>570</v>
      </c>
      <c r="AO466" s="602">
        <f t="shared" si="469"/>
        <v>9.4386487829110785E-2</v>
      </c>
      <c r="AP466" s="601">
        <f t="shared" si="471"/>
        <v>6039</v>
      </c>
      <c r="AQ466" s="877">
        <v>7173</v>
      </c>
      <c r="AR466" s="598">
        <f t="shared" si="491"/>
        <v>0.84190715181932241</v>
      </c>
      <c r="AS466" s="210" t="str">
        <f t="shared" si="472"/>
        <v/>
      </c>
      <c r="AT466" s="210" t="str">
        <f t="shared" si="470"/>
        <v/>
      </c>
      <c r="AU466" s="230" t="str">
        <f t="shared" si="468"/>
        <v/>
      </c>
      <c r="AV466" s="230"/>
      <c r="AW466" s="223" t="str">
        <f t="shared" si="465"/>
        <v/>
      </c>
      <c r="AX466" s="230"/>
      <c r="AY466" s="223" t="str">
        <f t="shared" si="488"/>
        <v/>
      </c>
      <c r="AZ466" s="230" t="str">
        <f t="shared" si="492"/>
        <v/>
      </c>
      <c r="BA466" s="223" t="str">
        <f t="shared" si="493"/>
        <v/>
      </c>
      <c r="BB466" s="230"/>
      <c r="BC466" s="223" t="str">
        <f t="shared" si="473"/>
        <v/>
      </c>
      <c r="BD466" s="230"/>
      <c r="BE466" s="223" t="str">
        <f t="shared" si="498"/>
        <v/>
      </c>
      <c r="BF466" s="222" t="str">
        <f t="shared" si="475"/>
        <v/>
      </c>
      <c r="BG466" s="223" t="str">
        <f t="shared" si="476"/>
        <v/>
      </c>
      <c r="BH466" s="230"/>
      <c r="BI466" s="223" t="str">
        <f t="shared" si="481"/>
        <v/>
      </c>
      <c r="BJ466" s="230"/>
      <c r="BK466" s="223" t="str">
        <f>IF(BD466="","",IF(BD466=0,"",BJ466/BD466))</f>
        <v/>
      </c>
      <c r="BL466" s="222" t="str">
        <f t="shared" si="480"/>
        <v/>
      </c>
      <c r="BM466" s="223" t="str">
        <f t="shared" si="482"/>
        <v/>
      </c>
      <c r="BN466" s="230"/>
      <c r="BO466" s="223" t="str">
        <f>IF(AZ466="","",BN466/AZ466)</f>
        <v/>
      </c>
      <c r="BP466" s="230"/>
      <c r="BQ466" s="223" t="str">
        <f t="shared" si="495"/>
        <v/>
      </c>
      <c r="BR466" s="230" t="str">
        <f t="shared" si="496"/>
        <v/>
      </c>
      <c r="BS466" s="223" t="str">
        <f t="shared" si="497"/>
        <v/>
      </c>
      <c r="BT466" s="600">
        <v>0</v>
      </c>
      <c r="BU466" s="223"/>
      <c r="BV466" s="223"/>
      <c r="BW466" s="223"/>
      <c r="BX466" s="244" t="str">
        <f t="shared" si="486"/>
        <v/>
      </c>
    </row>
    <row r="467" spans="1:76" x14ac:dyDescent="0.2">
      <c r="A467" s="591" t="s">
        <v>166</v>
      </c>
      <c r="B467" s="591" t="s">
        <v>172</v>
      </c>
      <c r="C467" s="591" t="s">
        <v>424</v>
      </c>
      <c r="D467" s="77" t="s">
        <v>515</v>
      </c>
      <c r="E467" s="591" t="s">
        <v>504</v>
      </c>
      <c r="F467" s="591" t="s">
        <v>519</v>
      </c>
      <c r="G467" s="592" t="s">
        <v>321</v>
      </c>
      <c r="H467" s="592" t="s">
        <v>1109</v>
      </c>
      <c r="I467" s="591" t="s">
        <v>934</v>
      </c>
      <c r="J467" s="591"/>
      <c r="K467" s="288"/>
      <c r="L467" s="288"/>
      <c r="M467" s="289"/>
      <c r="N467" s="288"/>
      <c r="O467" s="614"/>
      <c r="P467" s="288"/>
      <c r="Q467" s="268"/>
      <c r="R467" s="268"/>
      <c r="S467" s="268"/>
      <c r="T467" s="3" t="s">
        <v>386</v>
      </c>
      <c r="U467" s="121">
        <v>2</v>
      </c>
      <c r="V467" s="76"/>
      <c r="W467" s="600">
        <v>3</v>
      </c>
      <c r="X467" s="123">
        <f t="shared" si="485"/>
        <v>1.5</v>
      </c>
      <c r="Y467" s="601">
        <f t="shared" si="478"/>
        <v>2911</v>
      </c>
      <c r="Z467" s="601">
        <f t="shared" si="490"/>
        <v>1498.5</v>
      </c>
      <c r="AA467" s="600">
        <v>2</v>
      </c>
      <c r="AB467" s="598">
        <f>AA467/W467</f>
        <v>0.66666666666666663</v>
      </c>
      <c r="AC467" s="222"/>
      <c r="AD467" s="223"/>
      <c r="AE467" s="600">
        <v>2</v>
      </c>
      <c r="AF467" s="598">
        <f>AE467/U467</f>
        <v>1</v>
      </c>
      <c r="AG467" s="600">
        <f>AE467</f>
        <v>2</v>
      </c>
      <c r="AH467" s="223"/>
      <c r="AI467" s="600">
        <v>1</v>
      </c>
      <c r="AJ467" s="598">
        <f>AI467/W467</f>
        <v>0.33333333333333331</v>
      </c>
      <c r="AK467" s="223"/>
      <c r="AL467" s="223"/>
      <c r="AM467" s="599">
        <v>5128</v>
      </c>
      <c r="AN467" s="601">
        <v>694</v>
      </c>
      <c r="AO467" s="602">
        <f t="shared" si="469"/>
        <v>0.11920302301614566</v>
      </c>
      <c r="AP467" s="601">
        <f t="shared" ref="AP467:AP487" si="499">AM467+AN467</f>
        <v>5822</v>
      </c>
      <c r="AQ467" s="166">
        <v>6144</v>
      </c>
      <c r="AR467" s="598">
        <f t="shared" si="491"/>
        <v>0.94759114583333337</v>
      </c>
      <c r="AS467" s="599">
        <f t="shared" si="472"/>
        <v>5128</v>
      </c>
      <c r="AT467" s="599">
        <f t="shared" si="470"/>
        <v>694</v>
      </c>
      <c r="AU467" s="601">
        <f t="shared" si="468"/>
        <v>5822</v>
      </c>
      <c r="AV467" s="601">
        <v>2423</v>
      </c>
      <c r="AW467" s="598">
        <f t="shared" si="465"/>
        <v>0.47250390015600624</v>
      </c>
      <c r="AX467" s="601">
        <v>574</v>
      </c>
      <c r="AY467" s="598">
        <f t="shared" si="488"/>
        <v>0.82708933717579247</v>
      </c>
      <c r="AZ467" s="601">
        <f t="shared" si="492"/>
        <v>2997</v>
      </c>
      <c r="BA467" s="598">
        <f t="shared" si="493"/>
        <v>0.51477155616626591</v>
      </c>
      <c r="BB467" s="601">
        <v>12</v>
      </c>
      <c r="BC467" s="598">
        <f t="shared" si="473"/>
        <v>4.9525381758151049E-3</v>
      </c>
      <c r="BD467" s="601">
        <v>12</v>
      </c>
      <c r="BE467" s="598">
        <f t="shared" si="498"/>
        <v>2.0905923344947737E-2</v>
      </c>
      <c r="BF467" s="600">
        <f t="shared" si="475"/>
        <v>24</v>
      </c>
      <c r="BG467" s="598">
        <f t="shared" si="476"/>
        <v>8.0080080080080079E-3</v>
      </c>
      <c r="BH467" s="601">
        <v>10</v>
      </c>
      <c r="BI467" s="598">
        <f t="shared" si="481"/>
        <v>0.83333333333333337</v>
      </c>
      <c r="BJ467" s="601">
        <v>9</v>
      </c>
      <c r="BK467" s="598">
        <f>IF(BD467="","",IF(BD467=0,"",BJ467/BD467))</f>
        <v>0.75</v>
      </c>
      <c r="BL467" s="600">
        <f t="shared" si="480"/>
        <v>19</v>
      </c>
      <c r="BM467" s="598">
        <f t="shared" si="482"/>
        <v>0.79166666666666663</v>
      </c>
      <c r="BN467" s="218"/>
      <c r="BO467" s="218"/>
      <c r="BP467" s="601">
        <v>180</v>
      </c>
      <c r="BQ467" s="598">
        <f t="shared" si="495"/>
        <v>6.006006006006006E-2</v>
      </c>
      <c r="BR467" s="601">
        <f t="shared" si="496"/>
        <v>180</v>
      </c>
      <c r="BS467" s="598">
        <f t="shared" si="497"/>
        <v>6.006006006006006E-2</v>
      </c>
      <c r="BT467" s="600">
        <v>2</v>
      </c>
      <c r="BU467" s="598">
        <f>BT467/W467</f>
        <v>0.66666666666666663</v>
      </c>
      <c r="BV467" s="600">
        <v>1</v>
      </c>
      <c r="BW467" s="598">
        <f>BV467/U467</f>
        <v>0.5</v>
      </c>
      <c r="BX467" s="244" t="str">
        <f t="shared" si="486"/>
        <v/>
      </c>
    </row>
    <row r="468" spans="1:76" x14ac:dyDescent="0.2">
      <c r="A468" s="591" t="s">
        <v>166</v>
      </c>
      <c r="B468" s="591" t="s">
        <v>172</v>
      </c>
      <c r="C468" s="591" t="s">
        <v>174</v>
      </c>
      <c r="D468" s="77" t="s">
        <v>515</v>
      </c>
      <c r="E468" s="591" t="s">
        <v>504</v>
      </c>
      <c r="F468" s="591" t="s">
        <v>519</v>
      </c>
      <c r="G468" s="592" t="s">
        <v>321</v>
      </c>
      <c r="H468" s="592" t="s">
        <v>1109</v>
      </c>
      <c r="I468" s="591" t="s">
        <v>934</v>
      </c>
      <c r="J468" s="591"/>
      <c r="K468" s="614" t="s">
        <v>449</v>
      </c>
      <c r="L468" s="614" t="s">
        <v>461</v>
      </c>
      <c r="M468" s="289" t="s">
        <v>875</v>
      </c>
      <c r="N468" s="614" t="s">
        <v>437</v>
      </c>
      <c r="O468" s="614" t="s">
        <v>438</v>
      </c>
      <c r="P468" s="614" t="s">
        <v>438</v>
      </c>
      <c r="Q468" s="612">
        <v>21985</v>
      </c>
      <c r="R468" s="612">
        <v>199</v>
      </c>
      <c r="S468" s="612">
        <v>56</v>
      </c>
      <c r="T468" s="3" t="s">
        <v>386</v>
      </c>
      <c r="U468" s="121">
        <v>3</v>
      </c>
      <c r="V468" s="76"/>
      <c r="W468" s="600">
        <v>5</v>
      </c>
      <c r="X468" s="123">
        <f t="shared" si="485"/>
        <v>1.6666666666666667</v>
      </c>
      <c r="Y468" s="601">
        <f t="shared" si="478"/>
        <v>2634.3333333333335</v>
      </c>
      <c r="Z468" s="601">
        <f t="shared" si="490"/>
        <v>1201.3333333333333</v>
      </c>
      <c r="AA468" s="600">
        <v>2</v>
      </c>
      <c r="AB468" s="598">
        <f>AA468/W468</f>
        <v>0.4</v>
      </c>
      <c r="AC468" s="222"/>
      <c r="AD468" s="223"/>
      <c r="AE468" s="600">
        <v>2</v>
      </c>
      <c r="AF468" s="598">
        <f>AE468/U468</f>
        <v>0.66666666666666663</v>
      </c>
      <c r="AG468" s="600">
        <f>AE468</f>
        <v>2</v>
      </c>
      <c r="AH468" s="223"/>
      <c r="AI468" s="223"/>
      <c r="AJ468" s="223"/>
      <c r="AK468" s="223"/>
      <c r="AL468" s="223"/>
      <c r="AM468" s="599">
        <v>7849</v>
      </c>
      <c r="AN468" s="601">
        <v>54</v>
      </c>
      <c r="AO468" s="602">
        <f t="shared" si="469"/>
        <v>6.832848285461217E-3</v>
      </c>
      <c r="AP468" s="601">
        <f t="shared" si="499"/>
        <v>7903</v>
      </c>
      <c r="AQ468" s="166">
        <v>10044</v>
      </c>
      <c r="AR468" s="598">
        <f t="shared" si="491"/>
        <v>0.78683791318199925</v>
      </c>
      <c r="AS468" s="599">
        <f t="shared" si="472"/>
        <v>7849</v>
      </c>
      <c r="AT468" s="599">
        <f t="shared" si="470"/>
        <v>54</v>
      </c>
      <c r="AU468" s="601">
        <f t="shared" si="468"/>
        <v>7903</v>
      </c>
      <c r="AV468" s="601">
        <v>3556</v>
      </c>
      <c r="AW468" s="598">
        <f t="shared" si="465"/>
        <v>0.45305134412027009</v>
      </c>
      <c r="AX468" s="601">
        <v>48</v>
      </c>
      <c r="AY468" s="598">
        <f t="shared" si="488"/>
        <v>0.88888888888888884</v>
      </c>
      <c r="AZ468" s="601">
        <f t="shared" si="492"/>
        <v>3604</v>
      </c>
      <c r="BA468" s="598">
        <f t="shared" si="493"/>
        <v>0.45602935594078198</v>
      </c>
      <c r="BB468" s="601">
        <v>26</v>
      </c>
      <c r="BC468" s="598">
        <f t="shared" si="473"/>
        <v>7.3115860517435323E-3</v>
      </c>
      <c r="BD468" s="601">
        <v>1</v>
      </c>
      <c r="BE468" s="598">
        <f t="shared" si="498"/>
        <v>2.0833333333333332E-2</v>
      </c>
      <c r="BF468" s="600">
        <f t="shared" si="475"/>
        <v>27</v>
      </c>
      <c r="BG468" s="598">
        <f t="shared" si="476"/>
        <v>7.4916759156492783E-3</v>
      </c>
      <c r="BH468" s="601">
        <v>23</v>
      </c>
      <c r="BI468" s="598">
        <f t="shared" si="481"/>
        <v>0.88461538461538458</v>
      </c>
      <c r="BJ468" s="218"/>
      <c r="BK468" s="218"/>
      <c r="BL468" s="600">
        <f t="shared" si="480"/>
        <v>23</v>
      </c>
      <c r="BM468" s="598">
        <f t="shared" si="482"/>
        <v>0.85185185185185186</v>
      </c>
      <c r="BN468" s="601">
        <v>5</v>
      </c>
      <c r="BO468" s="598">
        <f>IF(AZ468="","",BN468/AZ468)</f>
        <v>1.3873473917869034E-3</v>
      </c>
      <c r="BP468" s="601">
        <v>45</v>
      </c>
      <c r="BQ468" s="598">
        <f t="shared" si="495"/>
        <v>1.2486126526082131E-2</v>
      </c>
      <c r="BR468" s="601">
        <f t="shared" si="496"/>
        <v>50</v>
      </c>
      <c r="BS468" s="598">
        <f t="shared" si="497"/>
        <v>1.3873473917869035E-2</v>
      </c>
      <c r="BT468" s="600">
        <v>2</v>
      </c>
      <c r="BU468" s="598">
        <f>BT468/W468</f>
        <v>0.4</v>
      </c>
      <c r="BV468" s="600">
        <v>2</v>
      </c>
      <c r="BW468" s="598">
        <f>BV468/U468</f>
        <v>0.66666666666666663</v>
      </c>
      <c r="BX468" s="244" t="str">
        <f t="shared" si="486"/>
        <v/>
      </c>
    </row>
    <row r="469" spans="1:76" s="469" customFormat="1" ht="13.5" thickBot="1" x14ac:dyDescent="0.25">
      <c r="A469" s="593" t="s">
        <v>166</v>
      </c>
      <c r="B469" s="593" t="s">
        <v>172</v>
      </c>
      <c r="C469" s="593" t="s">
        <v>502</v>
      </c>
      <c r="D469" s="593" t="s">
        <v>509</v>
      </c>
      <c r="E469" s="593" t="s">
        <v>504</v>
      </c>
      <c r="F469" s="593" t="s">
        <v>519</v>
      </c>
      <c r="G469" s="620" t="s">
        <v>321</v>
      </c>
      <c r="H469" s="620" t="s">
        <v>1109</v>
      </c>
      <c r="I469" s="593" t="s">
        <v>934</v>
      </c>
      <c r="J469" s="593"/>
      <c r="K469" s="615"/>
      <c r="L469" s="615"/>
      <c r="M469" s="616"/>
      <c r="N469" s="615"/>
      <c r="O469" s="615"/>
      <c r="P469" s="615"/>
      <c r="Q469" s="772"/>
      <c r="R469" s="772"/>
      <c r="S469" s="772"/>
      <c r="T469" s="6" t="s">
        <v>386</v>
      </c>
      <c r="U469" s="604">
        <v>1</v>
      </c>
      <c r="V469" s="345"/>
      <c r="W469" s="605">
        <v>2</v>
      </c>
      <c r="X469" s="606">
        <f t="shared" si="485"/>
        <v>2</v>
      </c>
      <c r="Y469" s="607">
        <f t="shared" si="478"/>
        <v>21971</v>
      </c>
      <c r="Z469" s="607">
        <f t="shared" si="490"/>
        <v>10585</v>
      </c>
      <c r="AA469" s="605">
        <v>0</v>
      </c>
      <c r="AB469" s="224"/>
      <c r="AC469" s="224"/>
      <c r="AD469" s="608" t="s">
        <v>434</v>
      </c>
      <c r="AE469" s="605">
        <v>1</v>
      </c>
      <c r="AF469" s="608">
        <f>AE469/U469</f>
        <v>1</v>
      </c>
      <c r="AG469" s="605">
        <v>1</v>
      </c>
      <c r="AH469" s="225"/>
      <c r="AI469" s="224"/>
      <c r="AJ469" s="225"/>
      <c r="AK469" s="224"/>
      <c r="AL469" s="225"/>
      <c r="AM469" s="596">
        <v>20573</v>
      </c>
      <c r="AN469" s="607">
        <v>1398</v>
      </c>
      <c r="AO469" s="609">
        <f t="shared" si="469"/>
        <v>6.3629329570797866E-2</v>
      </c>
      <c r="AP469" s="607">
        <f t="shared" si="499"/>
        <v>21971</v>
      </c>
      <c r="AQ469" s="607">
        <v>26178</v>
      </c>
      <c r="AR469" s="608">
        <f t="shared" si="491"/>
        <v>0.83929253571701423</v>
      </c>
      <c r="AS469" s="596">
        <f t="shared" si="472"/>
        <v>20573</v>
      </c>
      <c r="AT469" s="596">
        <f t="shared" si="470"/>
        <v>1398</v>
      </c>
      <c r="AU469" s="607">
        <f t="shared" si="468"/>
        <v>21971</v>
      </c>
      <c r="AV469" s="607">
        <v>9417</v>
      </c>
      <c r="AW469" s="608">
        <f t="shared" si="465"/>
        <v>0.45773586739901811</v>
      </c>
      <c r="AX469" s="607">
        <v>1168</v>
      </c>
      <c r="AY469" s="608">
        <f t="shared" si="488"/>
        <v>0.83547925608011442</v>
      </c>
      <c r="AZ469" s="607">
        <f t="shared" si="492"/>
        <v>10585</v>
      </c>
      <c r="BA469" s="608">
        <f t="shared" si="493"/>
        <v>0.48177142597059763</v>
      </c>
      <c r="BB469" s="607">
        <v>57</v>
      </c>
      <c r="BC469" s="608">
        <f t="shared" ref="BC469:BC500" si="500">IF(BB469="","",BB469/AV469)</f>
        <v>6.0528830837846444E-3</v>
      </c>
      <c r="BD469" s="607">
        <v>29</v>
      </c>
      <c r="BE469" s="608">
        <f t="shared" si="498"/>
        <v>2.482876712328767E-2</v>
      </c>
      <c r="BF469" s="605">
        <f t="shared" ref="BF469:BF500" si="501">IF(BB469="","",BB469+BD469)</f>
        <v>86</v>
      </c>
      <c r="BG469" s="608">
        <f t="shared" ref="BG469:BG500" si="502">IF(AZ469="","",BF469/AZ469)</f>
        <v>8.1247047709022205E-3</v>
      </c>
      <c r="BH469" s="607">
        <v>47</v>
      </c>
      <c r="BI469" s="608">
        <f t="shared" si="481"/>
        <v>0.82456140350877194</v>
      </c>
      <c r="BJ469" s="607">
        <v>23</v>
      </c>
      <c r="BK469" s="608">
        <f t="shared" ref="BK469:BK493" si="503">IF(BD469="","",IF(BD469=0,"",BJ469/BD469))</f>
        <v>0.7931034482758621</v>
      </c>
      <c r="BL469" s="605">
        <f t="shared" si="480"/>
        <v>70</v>
      </c>
      <c r="BM469" s="608">
        <f t="shared" si="482"/>
        <v>0.81395348837209303</v>
      </c>
      <c r="BN469" s="607">
        <v>4</v>
      </c>
      <c r="BO469" s="608">
        <f>IF(AZ469="","",BN469/AZ469)</f>
        <v>3.778932451582428E-4</v>
      </c>
      <c r="BP469" s="607">
        <v>460</v>
      </c>
      <c r="BQ469" s="608">
        <f t="shared" si="495"/>
        <v>4.345772319319792E-2</v>
      </c>
      <c r="BR469" s="607">
        <f t="shared" si="496"/>
        <v>464</v>
      </c>
      <c r="BS469" s="608">
        <f t="shared" si="497"/>
        <v>4.3835616438356165E-2</v>
      </c>
      <c r="BT469" s="605">
        <v>0</v>
      </c>
      <c r="BU469" s="225"/>
      <c r="BV469" s="225"/>
      <c r="BW469" s="225"/>
      <c r="BX469" s="257" t="str">
        <f t="shared" si="486"/>
        <v/>
      </c>
    </row>
    <row r="470" spans="1:76" x14ac:dyDescent="0.2">
      <c r="A470" s="592" t="s">
        <v>175</v>
      </c>
      <c r="B470" s="592" t="s">
        <v>178</v>
      </c>
      <c r="C470" s="592" t="s">
        <v>502</v>
      </c>
      <c r="D470" s="592" t="s">
        <v>507</v>
      </c>
      <c r="E470" s="592" t="s">
        <v>504</v>
      </c>
      <c r="F470" s="592" t="s">
        <v>505</v>
      </c>
      <c r="G470" s="592" t="s">
        <v>314</v>
      </c>
      <c r="H470" s="592" t="s">
        <v>1109</v>
      </c>
      <c r="I470" s="592" t="s">
        <v>934</v>
      </c>
      <c r="J470" s="592"/>
      <c r="K470" s="296"/>
      <c r="L470" s="296"/>
      <c r="M470" s="297"/>
      <c r="N470" s="296"/>
      <c r="O470" s="296"/>
      <c r="P470" s="296"/>
      <c r="Q470" s="272"/>
      <c r="R470" s="272"/>
      <c r="S470" s="272"/>
      <c r="T470" s="7" t="s">
        <v>386</v>
      </c>
      <c r="U470" s="112">
        <v>6</v>
      </c>
      <c r="V470" s="150"/>
      <c r="W470" s="112">
        <v>8</v>
      </c>
      <c r="X470" s="113">
        <f t="shared" si="485"/>
        <v>1.3333333333333333</v>
      </c>
      <c r="Y470" s="114">
        <f t="shared" si="478"/>
        <v>681.16666666666663</v>
      </c>
      <c r="Z470" s="114">
        <f t="shared" si="490"/>
        <v>326.33333333333331</v>
      </c>
      <c r="AA470" s="228"/>
      <c r="AB470" s="229"/>
      <c r="AC470" s="228"/>
      <c r="AD470" s="229"/>
      <c r="AE470" s="228"/>
      <c r="AF470" s="229"/>
      <c r="AG470" s="228"/>
      <c r="AH470" s="229"/>
      <c r="AI470" s="597">
        <v>1</v>
      </c>
      <c r="AJ470" s="115">
        <f>AI470/W470</f>
        <v>0.125</v>
      </c>
      <c r="AK470" s="597">
        <v>1</v>
      </c>
      <c r="AL470" s="115">
        <f>AK470/U470</f>
        <v>0.16666666666666666</v>
      </c>
      <c r="AM470" s="117">
        <v>4079</v>
      </c>
      <c r="AN470" s="114">
        <v>8</v>
      </c>
      <c r="AO470" s="118">
        <f t="shared" si="469"/>
        <v>1.9574259848299485E-3</v>
      </c>
      <c r="AP470" s="114">
        <f t="shared" si="499"/>
        <v>4087</v>
      </c>
      <c r="AQ470" s="172">
        <f>AQ475</f>
        <v>29625</v>
      </c>
      <c r="AR470" s="115">
        <f t="shared" si="491"/>
        <v>0.13795780590717299</v>
      </c>
      <c r="AS470" s="117">
        <f t="shared" si="472"/>
        <v>4079</v>
      </c>
      <c r="AT470" s="117">
        <f t="shared" si="470"/>
        <v>8</v>
      </c>
      <c r="AU470" s="114">
        <f t="shared" si="468"/>
        <v>4087</v>
      </c>
      <c r="AV470" s="114">
        <v>1951</v>
      </c>
      <c r="AW470" s="115">
        <f t="shared" si="465"/>
        <v>0.478303505761216</v>
      </c>
      <c r="AX470" s="114">
        <v>7</v>
      </c>
      <c r="AY470" s="115">
        <f t="shared" si="488"/>
        <v>0.875</v>
      </c>
      <c r="AZ470" s="114">
        <f t="shared" si="492"/>
        <v>1958</v>
      </c>
      <c r="BA470" s="115">
        <f t="shared" si="493"/>
        <v>0.47908000978712995</v>
      </c>
      <c r="BB470" s="114">
        <v>2</v>
      </c>
      <c r="BC470" s="115">
        <f t="shared" si="500"/>
        <v>1.0251153254741158E-3</v>
      </c>
      <c r="BD470" s="220"/>
      <c r="BE470" s="220"/>
      <c r="BF470" s="597">
        <f t="shared" si="501"/>
        <v>2</v>
      </c>
      <c r="BG470" s="115">
        <f t="shared" si="502"/>
        <v>1.0214504596527069E-3</v>
      </c>
      <c r="BH470" s="114">
        <v>1</v>
      </c>
      <c r="BI470" s="115">
        <f t="shared" si="481"/>
        <v>0.5</v>
      </c>
      <c r="BJ470" s="220"/>
      <c r="BK470" s="229" t="str">
        <f t="shared" si="503"/>
        <v/>
      </c>
      <c r="BL470" s="597">
        <f t="shared" si="480"/>
        <v>1</v>
      </c>
      <c r="BM470" s="115">
        <f t="shared" si="482"/>
        <v>0.5</v>
      </c>
      <c r="BN470" s="220"/>
      <c r="BO470" s="220"/>
      <c r="BP470" s="114">
        <v>43</v>
      </c>
      <c r="BQ470" s="115">
        <f t="shared" si="495"/>
        <v>2.1961184882533197E-2</v>
      </c>
      <c r="BR470" s="114">
        <f t="shared" si="496"/>
        <v>43</v>
      </c>
      <c r="BS470" s="115">
        <f t="shared" si="497"/>
        <v>2.1961184882533197E-2</v>
      </c>
      <c r="BT470" s="597">
        <v>1</v>
      </c>
      <c r="BU470" s="115">
        <f>BT470/W470</f>
        <v>0.125</v>
      </c>
      <c r="BV470" s="597">
        <v>1</v>
      </c>
      <c r="BW470" s="115">
        <f>BV470/U470</f>
        <v>0.16666666666666666</v>
      </c>
      <c r="BX470" s="259" t="str">
        <f t="shared" si="486"/>
        <v/>
      </c>
    </row>
    <row r="471" spans="1:76" x14ac:dyDescent="0.2">
      <c r="A471" s="591" t="s">
        <v>175</v>
      </c>
      <c r="B471" s="591" t="s">
        <v>179</v>
      </c>
      <c r="C471" s="591" t="s">
        <v>502</v>
      </c>
      <c r="D471" s="591" t="s">
        <v>507</v>
      </c>
      <c r="E471" s="591" t="s">
        <v>504</v>
      </c>
      <c r="F471" s="591" t="s">
        <v>505</v>
      </c>
      <c r="G471" s="592" t="s">
        <v>314</v>
      </c>
      <c r="H471" s="592" t="s">
        <v>1109</v>
      </c>
      <c r="I471" s="591" t="s">
        <v>934</v>
      </c>
      <c r="J471" s="591"/>
      <c r="K471" s="614"/>
      <c r="L471" s="614"/>
      <c r="M471" s="289"/>
      <c r="N471" s="614"/>
      <c r="O471" s="614"/>
      <c r="P471" s="614"/>
      <c r="Q471" s="612"/>
      <c r="R471" s="612"/>
      <c r="S471" s="612"/>
      <c r="T471" s="3" t="s">
        <v>386</v>
      </c>
      <c r="U471" s="121">
        <v>5</v>
      </c>
      <c r="V471" s="600">
        <v>5</v>
      </c>
      <c r="W471" s="600">
        <v>5</v>
      </c>
      <c r="X471" s="123">
        <f t="shared" si="485"/>
        <v>1</v>
      </c>
      <c r="Y471" s="601">
        <f t="shared" si="478"/>
        <v>425.2</v>
      </c>
      <c r="Z471" s="230" t="str">
        <f t="shared" si="490"/>
        <v/>
      </c>
      <c r="AA471" s="222"/>
      <c r="AB471" s="223"/>
      <c r="AC471" s="222"/>
      <c r="AD471" s="223"/>
      <c r="AE471" s="222"/>
      <c r="AF471" s="223"/>
      <c r="AG471" s="222"/>
      <c r="AH471" s="223"/>
      <c r="AI471" s="600">
        <v>5</v>
      </c>
      <c r="AJ471" s="598">
        <f>AI471/W471</f>
        <v>1</v>
      </c>
      <c r="AK471" s="600">
        <v>5</v>
      </c>
      <c r="AL471" s="598">
        <f>AK471/U471</f>
        <v>1</v>
      </c>
      <c r="AM471" s="599">
        <v>2126</v>
      </c>
      <c r="AN471" s="222"/>
      <c r="AO471" s="222"/>
      <c r="AP471" s="601">
        <f t="shared" si="499"/>
        <v>2126</v>
      </c>
      <c r="AQ471" s="168">
        <v>2920</v>
      </c>
      <c r="AR471" s="598">
        <f t="shared" si="491"/>
        <v>0.7280821917808219</v>
      </c>
      <c r="AS471" s="210" t="str">
        <f t="shared" si="472"/>
        <v/>
      </c>
      <c r="AT471" s="210" t="str">
        <f t="shared" si="470"/>
        <v/>
      </c>
      <c r="AU471" s="230" t="str">
        <f t="shared" si="468"/>
        <v/>
      </c>
      <c r="AV471" s="230"/>
      <c r="AW471" s="223" t="str">
        <f t="shared" si="465"/>
        <v/>
      </c>
      <c r="AX471" s="230"/>
      <c r="AY471" s="223" t="str">
        <f t="shared" si="488"/>
        <v/>
      </c>
      <c r="AZ471" s="230" t="str">
        <f t="shared" si="492"/>
        <v/>
      </c>
      <c r="BA471" s="223" t="str">
        <f t="shared" si="493"/>
        <v/>
      </c>
      <c r="BB471" s="230"/>
      <c r="BC471" s="223" t="str">
        <f t="shared" si="500"/>
        <v/>
      </c>
      <c r="BD471" s="218"/>
      <c r="BE471" s="218"/>
      <c r="BF471" s="222" t="str">
        <f t="shared" si="501"/>
        <v/>
      </c>
      <c r="BG471" s="223" t="str">
        <f t="shared" si="502"/>
        <v/>
      </c>
      <c r="BH471" s="230"/>
      <c r="BI471" s="223" t="str">
        <f t="shared" si="481"/>
        <v/>
      </c>
      <c r="BJ471" s="218"/>
      <c r="BK471" s="223" t="str">
        <f t="shared" si="503"/>
        <v/>
      </c>
      <c r="BL471" s="222" t="str">
        <f t="shared" si="480"/>
        <v/>
      </c>
      <c r="BM471" s="223" t="str">
        <f t="shared" si="482"/>
        <v/>
      </c>
      <c r="BN471" s="230"/>
      <c r="BO471" s="223" t="str">
        <f t="shared" ref="BO471:BO486" si="504">IF(AZ471="","",BN471/AZ471)</f>
        <v/>
      </c>
      <c r="BP471" s="230"/>
      <c r="BQ471" s="223" t="str">
        <f t="shared" si="495"/>
        <v/>
      </c>
      <c r="BR471" s="230" t="str">
        <f t="shared" si="496"/>
        <v/>
      </c>
      <c r="BS471" s="223" t="str">
        <f t="shared" si="497"/>
        <v/>
      </c>
      <c r="BT471" s="600">
        <v>2</v>
      </c>
      <c r="BU471" s="598">
        <f>BT471/W471</f>
        <v>0.4</v>
      </c>
      <c r="BV471" s="600">
        <v>2</v>
      </c>
      <c r="BW471" s="598">
        <f>BV471/U471</f>
        <v>0.4</v>
      </c>
      <c r="BX471" s="244" t="str">
        <f t="shared" si="486"/>
        <v/>
      </c>
    </row>
    <row r="472" spans="1:76" x14ac:dyDescent="0.2">
      <c r="A472" s="591" t="s">
        <v>175</v>
      </c>
      <c r="B472" s="591" t="s">
        <v>180</v>
      </c>
      <c r="C472" s="591" t="s">
        <v>502</v>
      </c>
      <c r="D472" s="591" t="s">
        <v>507</v>
      </c>
      <c r="E472" s="591" t="s">
        <v>504</v>
      </c>
      <c r="F472" s="591" t="s">
        <v>505</v>
      </c>
      <c r="G472" s="592" t="s">
        <v>314</v>
      </c>
      <c r="H472" s="592" t="s">
        <v>1109</v>
      </c>
      <c r="I472" s="591" t="s">
        <v>934</v>
      </c>
      <c r="J472" s="591"/>
      <c r="K472" s="614"/>
      <c r="L472" s="614"/>
      <c r="M472" s="289"/>
      <c r="N472" s="614"/>
      <c r="O472" s="614"/>
      <c r="P472" s="614"/>
      <c r="Q472" s="612"/>
      <c r="R472" s="612"/>
      <c r="S472" s="612"/>
      <c r="T472" s="3" t="s">
        <v>386</v>
      </c>
      <c r="U472" s="121">
        <v>5</v>
      </c>
      <c r="V472" s="76"/>
      <c r="W472" s="121">
        <v>8</v>
      </c>
      <c r="X472" s="123">
        <f t="shared" si="485"/>
        <v>1.6</v>
      </c>
      <c r="Y472" s="601">
        <f t="shared" si="478"/>
        <v>921.6</v>
      </c>
      <c r="Z472" s="601">
        <f t="shared" si="490"/>
        <v>456.2</v>
      </c>
      <c r="AA472" s="222"/>
      <c r="AB472" s="223"/>
      <c r="AC472" s="222"/>
      <c r="AD472" s="223"/>
      <c r="AE472" s="222"/>
      <c r="AF472" s="223"/>
      <c r="AG472" s="222"/>
      <c r="AH472" s="223"/>
      <c r="AI472" s="121">
        <v>4</v>
      </c>
      <c r="AJ472" s="598">
        <f>AI472/W472</f>
        <v>0.5</v>
      </c>
      <c r="AK472" s="121">
        <v>3</v>
      </c>
      <c r="AL472" s="598">
        <f>AK472/U472</f>
        <v>0.6</v>
      </c>
      <c r="AM472" s="599">
        <v>4606</v>
      </c>
      <c r="AN472" s="601">
        <v>2</v>
      </c>
      <c r="AO472" s="602">
        <f>AN472/AP472</f>
        <v>4.3402777777777775E-4</v>
      </c>
      <c r="AP472" s="601">
        <f t="shared" si="499"/>
        <v>4608</v>
      </c>
      <c r="AQ472" s="168">
        <v>6340</v>
      </c>
      <c r="AR472" s="598">
        <f t="shared" si="491"/>
        <v>0.72681388012618298</v>
      </c>
      <c r="AS472" s="599">
        <f t="shared" si="472"/>
        <v>4606</v>
      </c>
      <c r="AT472" s="599">
        <f t="shared" si="470"/>
        <v>2</v>
      </c>
      <c r="AU472" s="601">
        <f t="shared" si="468"/>
        <v>4608</v>
      </c>
      <c r="AV472" s="601">
        <v>2279</v>
      </c>
      <c r="AW472" s="598">
        <f t="shared" si="465"/>
        <v>0.49478940512375164</v>
      </c>
      <c r="AX472" s="601">
        <v>2</v>
      </c>
      <c r="AY472" s="598">
        <f t="shared" si="488"/>
        <v>1</v>
      </c>
      <c r="AZ472" s="601">
        <f t="shared" si="492"/>
        <v>2281</v>
      </c>
      <c r="BA472" s="598">
        <f t="shared" si="493"/>
        <v>0.49500868055555558</v>
      </c>
      <c r="BB472" s="601">
        <v>16</v>
      </c>
      <c r="BC472" s="598">
        <f t="shared" si="500"/>
        <v>7.0206230802983766E-3</v>
      </c>
      <c r="BD472" s="218"/>
      <c r="BE472" s="218"/>
      <c r="BF472" s="600">
        <f t="shared" si="501"/>
        <v>16</v>
      </c>
      <c r="BG472" s="598">
        <f t="shared" si="502"/>
        <v>7.0144673388864535E-3</v>
      </c>
      <c r="BH472" s="601">
        <v>14</v>
      </c>
      <c r="BI472" s="598">
        <f t="shared" si="481"/>
        <v>0.875</v>
      </c>
      <c r="BJ472" s="218"/>
      <c r="BK472" s="223" t="str">
        <f t="shared" si="503"/>
        <v/>
      </c>
      <c r="BL472" s="600">
        <f t="shared" si="480"/>
        <v>14</v>
      </c>
      <c r="BM472" s="598">
        <f t="shared" si="482"/>
        <v>0.875</v>
      </c>
      <c r="BN472" s="601">
        <v>5</v>
      </c>
      <c r="BO472" s="598">
        <f t="shared" si="504"/>
        <v>2.1920210434020165E-3</v>
      </c>
      <c r="BP472" s="601">
        <v>46</v>
      </c>
      <c r="BQ472" s="598">
        <f t="shared" si="495"/>
        <v>2.0166593599298552E-2</v>
      </c>
      <c r="BR472" s="601">
        <f t="shared" si="496"/>
        <v>51</v>
      </c>
      <c r="BS472" s="598">
        <f t="shared" si="497"/>
        <v>2.2358614642700569E-2</v>
      </c>
      <c r="BT472" s="600">
        <v>2</v>
      </c>
      <c r="BU472" s="598">
        <f>BT472/W472</f>
        <v>0.25</v>
      </c>
      <c r="BV472" s="600">
        <v>2</v>
      </c>
      <c r="BW472" s="598">
        <f>BV472/U472</f>
        <v>0.4</v>
      </c>
      <c r="BX472" s="244" t="str">
        <f t="shared" si="486"/>
        <v/>
      </c>
    </row>
    <row r="473" spans="1:76" x14ac:dyDescent="0.2">
      <c r="A473" s="592" t="s">
        <v>175</v>
      </c>
      <c r="B473" s="592" t="s">
        <v>181</v>
      </c>
      <c r="C473" s="592" t="s">
        <v>182</v>
      </c>
      <c r="D473" s="148" t="s">
        <v>515</v>
      </c>
      <c r="E473" s="592" t="s">
        <v>504</v>
      </c>
      <c r="F473" s="592" t="s">
        <v>505</v>
      </c>
      <c r="G473" s="592" t="s">
        <v>314</v>
      </c>
      <c r="H473" s="592" t="s">
        <v>1109</v>
      </c>
      <c r="I473" s="592" t="s">
        <v>934</v>
      </c>
      <c r="J473" s="592"/>
      <c r="K473" s="296"/>
      <c r="L473" s="296"/>
      <c r="M473" s="297"/>
      <c r="N473" s="296"/>
      <c r="O473" s="296"/>
      <c r="P473" s="296"/>
      <c r="Q473" s="272"/>
      <c r="R473" s="272"/>
      <c r="S473" s="272"/>
      <c r="T473" s="111" t="s">
        <v>510</v>
      </c>
      <c r="U473" s="112">
        <v>1</v>
      </c>
      <c r="V473" s="121">
        <v>1</v>
      </c>
      <c r="W473" s="112">
        <v>1</v>
      </c>
      <c r="X473" s="113">
        <f t="shared" si="485"/>
        <v>1</v>
      </c>
      <c r="Y473" s="114">
        <f t="shared" si="478"/>
        <v>4087</v>
      </c>
      <c r="Z473" s="231" t="str">
        <f t="shared" si="490"/>
        <v/>
      </c>
      <c r="AA473" s="112">
        <v>1</v>
      </c>
      <c r="AB473" s="115">
        <f>AA473/W473</f>
        <v>1</v>
      </c>
      <c r="AC473" s="228"/>
      <c r="AD473" s="229"/>
      <c r="AE473" s="112">
        <v>1</v>
      </c>
      <c r="AF473" s="115">
        <f>AE473/U473</f>
        <v>1</v>
      </c>
      <c r="AG473" s="597">
        <f>AE473</f>
        <v>1</v>
      </c>
      <c r="AH473" s="229"/>
      <c r="AI473" s="229"/>
      <c r="AJ473" s="229"/>
      <c r="AK473" s="229"/>
      <c r="AL473" s="229"/>
      <c r="AM473" s="117">
        <v>4079</v>
      </c>
      <c r="AN473" s="114">
        <v>8</v>
      </c>
      <c r="AO473" s="118">
        <f>AN473/AP473</f>
        <v>1.9574259848299485E-3</v>
      </c>
      <c r="AP473" s="114">
        <f t="shared" si="499"/>
        <v>4087</v>
      </c>
      <c r="AQ473" s="175">
        <v>5343</v>
      </c>
      <c r="AR473" s="115">
        <f t="shared" si="491"/>
        <v>0.76492607149541458</v>
      </c>
      <c r="AS473" s="213" t="str">
        <f t="shared" si="472"/>
        <v/>
      </c>
      <c r="AT473" s="213" t="str">
        <f t="shared" si="470"/>
        <v/>
      </c>
      <c r="AU473" s="231" t="str">
        <f t="shared" si="468"/>
        <v/>
      </c>
      <c r="AV473" s="231"/>
      <c r="AW473" s="229" t="str">
        <f t="shared" si="465"/>
        <v/>
      </c>
      <c r="AX473" s="231"/>
      <c r="AY473" s="229" t="str">
        <f t="shared" si="488"/>
        <v/>
      </c>
      <c r="AZ473" s="231" t="str">
        <f t="shared" si="492"/>
        <v/>
      </c>
      <c r="BA473" s="229" t="str">
        <f t="shared" si="493"/>
        <v/>
      </c>
      <c r="BB473" s="231"/>
      <c r="BC473" s="229" t="str">
        <f t="shared" si="500"/>
        <v/>
      </c>
      <c r="BD473" s="218"/>
      <c r="BE473" s="218"/>
      <c r="BF473" s="228" t="str">
        <f t="shared" si="501"/>
        <v/>
      </c>
      <c r="BG473" s="229" t="str">
        <f t="shared" si="502"/>
        <v/>
      </c>
      <c r="BH473" s="231"/>
      <c r="BI473" s="229" t="str">
        <f t="shared" si="481"/>
        <v/>
      </c>
      <c r="BJ473" s="218"/>
      <c r="BK473" s="229" t="str">
        <f t="shared" si="503"/>
        <v/>
      </c>
      <c r="BL473" s="228" t="str">
        <f t="shared" si="480"/>
        <v/>
      </c>
      <c r="BM473" s="229" t="str">
        <f t="shared" si="482"/>
        <v/>
      </c>
      <c r="BN473" s="231"/>
      <c r="BO473" s="229" t="str">
        <f t="shared" si="504"/>
        <v/>
      </c>
      <c r="BP473" s="231"/>
      <c r="BQ473" s="229" t="str">
        <f t="shared" si="495"/>
        <v/>
      </c>
      <c r="BR473" s="231" t="str">
        <f t="shared" si="496"/>
        <v/>
      </c>
      <c r="BS473" s="229" t="str">
        <f t="shared" si="497"/>
        <v/>
      </c>
      <c r="BT473" s="597">
        <v>0</v>
      </c>
      <c r="BU473" s="229"/>
      <c r="BV473" s="229"/>
      <c r="BW473" s="229"/>
      <c r="BX473" s="259" t="str">
        <f t="shared" si="486"/>
        <v/>
      </c>
    </row>
    <row r="474" spans="1:76" x14ac:dyDescent="0.2">
      <c r="A474" s="591" t="s">
        <v>175</v>
      </c>
      <c r="B474" s="591" t="s">
        <v>181</v>
      </c>
      <c r="C474" s="591" t="s">
        <v>183</v>
      </c>
      <c r="D474" s="77" t="s">
        <v>515</v>
      </c>
      <c r="E474" s="591" t="s">
        <v>504</v>
      </c>
      <c r="F474" s="591" t="s">
        <v>505</v>
      </c>
      <c r="G474" s="592" t="s">
        <v>314</v>
      </c>
      <c r="H474" s="592" t="s">
        <v>1109</v>
      </c>
      <c r="I474" s="591" t="s">
        <v>934</v>
      </c>
      <c r="J474" s="591"/>
      <c r="K474" s="614"/>
      <c r="L474" s="747"/>
      <c r="M474" s="758"/>
      <c r="N474" s="614"/>
      <c r="O474" s="747"/>
      <c r="P474" s="614"/>
      <c r="Q474" s="612"/>
      <c r="R474" s="612"/>
      <c r="S474" s="612"/>
      <c r="T474" s="2" t="s">
        <v>386</v>
      </c>
      <c r="U474" s="121">
        <v>2</v>
      </c>
      <c r="V474" s="76"/>
      <c r="W474" s="600">
        <v>4</v>
      </c>
      <c r="X474" s="123">
        <f t="shared" si="485"/>
        <v>2</v>
      </c>
      <c r="Y474" s="601">
        <f t="shared" si="478"/>
        <v>3366.5</v>
      </c>
      <c r="Z474" s="601">
        <f t="shared" si="490"/>
        <v>1685</v>
      </c>
      <c r="AA474" s="600">
        <v>2</v>
      </c>
      <c r="AB474" s="598">
        <f>AA474/W474</f>
        <v>0.5</v>
      </c>
      <c r="AC474" s="222"/>
      <c r="AD474" s="223"/>
      <c r="AE474" s="600">
        <v>2</v>
      </c>
      <c r="AF474" s="598">
        <f>AE474/U474</f>
        <v>1</v>
      </c>
      <c r="AG474" s="600">
        <f>AE474</f>
        <v>2</v>
      </c>
      <c r="AH474" s="223"/>
      <c r="AI474" s="223"/>
      <c r="AJ474" s="223"/>
      <c r="AK474" s="223"/>
      <c r="AL474" s="223"/>
      <c r="AM474" s="599">
        <v>6732</v>
      </c>
      <c r="AN474" s="601">
        <v>1</v>
      </c>
      <c r="AO474" s="602">
        <f>AN474/AP474</f>
        <v>1.4852220406950839E-4</v>
      </c>
      <c r="AP474" s="601">
        <f t="shared" si="499"/>
        <v>6733</v>
      </c>
      <c r="AQ474" s="166">
        <v>8964</v>
      </c>
      <c r="AR474" s="598">
        <f t="shared" si="491"/>
        <v>0.75111557340473001</v>
      </c>
      <c r="AS474" s="599">
        <f t="shared" si="472"/>
        <v>6732</v>
      </c>
      <c r="AT474" s="599">
        <f t="shared" si="470"/>
        <v>1</v>
      </c>
      <c r="AU474" s="601">
        <f t="shared" si="468"/>
        <v>6733</v>
      </c>
      <c r="AV474" s="601">
        <v>3369</v>
      </c>
      <c r="AW474" s="598">
        <f t="shared" si="465"/>
        <v>0.50044563279857401</v>
      </c>
      <c r="AX474" s="601">
        <v>1</v>
      </c>
      <c r="AY474" s="598">
        <f t="shared" si="488"/>
        <v>1</v>
      </c>
      <c r="AZ474" s="601">
        <f t="shared" si="492"/>
        <v>3370</v>
      </c>
      <c r="BA474" s="598">
        <f t="shared" si="493"/>
        <v>0.5005198277142433</v>
      </c>
      <c r="BB474" s="601">
        <v>26</v>
      </c>
      <c r="BC474" s="598">
        <f t="shared" si="500"/>
        <v>7.7174235678242799E-3</v>
      </c>
      <c r="BD474" s="218"/>
      <c r="BE474" s="218"/>
      <c r="BF474" s="600">
        <f t="shared" si="501"/>
        <v>26</v>
      </c>
      <c r="BG474" s="598">
        <f t="shared" si="502"/>
        <v>7.71513353115727E-3</v>
      </c>
      <c r="BH474" s="601">
        <v>23</v>
      </c>
      <c r="BI474" s="598">
        <f t="shared" si="481"/>
        <v>0.88461538461538458</v>
      </c>
      <c r="BJ474" s="218"/>
      <c r="BK474" s="223" t="str">
        <f t="shared" si="503"/>
        <v/>
      </c>
      <c r="BL474" s="600">
        <f t="shared" ref="BL474:BL505" si="505">IF(BH474="","",BH474+BJ474)</f>
        <v>23</v>
      </c>
      <c r="BM474" s="598">
        <f t="shared" si="482"/>
        <v>0.88461538461538458</v>
      </c>
      <c r="BN474" s="601">
        <v>4</v>
      </c>
      <c r="BO474" s="598">
        <f t="shared" si="504"/>
        <v>1.1869436201780415E-3</v>
      </c>
      <c r="BP474" s="601">
        <v>87</v>
      </c>
      <c r="BQ474" s="598">
        <f t="shared" si="495"/>
        <v>2.5816023738872405E-2</v>
      </c>
      <c r="BR474" s="601">
        <f t="shared" si="496"/>
        <v>91</v>
      </c>
      <c r="BS474" s="598">
        <f t="shared" si="497"/>
        <v>2.7002967359050445E-2</v>
      </c>
      <c r="BT474" s="600">
        <v>1</v>
      </c>
      <c r="BU474" s="598">
        <f>BT474/W474</f>
        <v>0.25</v>
      </c>
      <c r="BV474" s="600">
        <v>0</v>
      </c>
      <c r="BW474" s="223"/>
      <c r="BX474" s="244" t="str">
        <f t="shared" si="486"/>
        <v/>
      </c>
    </row>
    <row r="475" spans="1:76" x14ac:dyDescent="0.2">
      <c r="A475" s="1" t="s">
        <v>175</v>
      </c>
      <c r="B475" s="1" t="s">
        <v>181</v>
      </c>
      <c r="C475" s="1" t="s">
        <v>184</v>
      </c>
      <c r="D475" s="77" t="s">
        <v>515</v>
      </c>
      <c r="E475" s="1" t="s">
        <v>504</v>
      </c>
      <c r="F475" s="1" t="s">
        <v>505</v>
      </c>
      <c r="G475" s="5" t="s">
        <v>314</v>
      </c>
      <c r="H475" s="592" t="s">
        <v>1109</v>
      </c>
      <c r="I475" s="1" t="s">
        <v>934</v>
      </c>
      <c r="J475" s="1"/>
      <c r="K475" s="288" t="s">
        <v>449</v>
      </c>
      <c r="L475" s="614" t="s">
        <v>867</v>
      </c>
      <c r="M475" s="289" t="s">
        <v>876</v>
      </c>
      <c r="N475" s="288" t="s">
        <v>451</v>
      </c>
      <c r="O475" s="614" t="s">
        <v>438</v>
      </c>
      <c r="P475" s="288" t="s">
        <v>438</v>
      </c>
      <c r="Q475" s="612">
        <v>33707</v>
      </c>
      <c r="R475" s="612">
        <v>317</v>
      </c>
      <c r="S475" s="612">
        <v>42</v>
      </c>
      <c r="T475" s="3" t="s">
        <v>386</v>
      </c>
      <c r="U475" s="121">
        <v>6</v>
      </c>
      <c r="V475" s="76"/>
      <c r="W475" s="600">
        <v>11</v>
      </c>
      <c r="X475" s="123">
        <f t="shared" si="485"/>
        <v>1.8333333333333333</v>
      </c>
      <c r="Y475" s="124">
        <f t="shared" si="478"/>
        <v>3814.3333333333335</v>
      </c>
      <c r="Z475" s="601">
        <f t="shared" si="490"/>
        <v>1985.6666666666667</v>
      </c>
      <c r="AA475" s="600">
        <v>3</v>
      </c>
      <c r="AB475" s="598">
        <f>AA475/W475</f>
        <v>0.27272727272727271</v>
      </c>
      <c r="AC475" s="222"/>
      <c r="AD475" s="223"/>
      <c r="AE475" s="600">
        <v>2</v>
      </c>
      <c r="AF475" s="598">
        <f>AE475/U475</f>
        <v>0.33333333333333331</v>
      </c>
      <c r="AG475" s="600">
        <f>AE475</f>
        <v>2</v>
      </c>
      <c r="AH475" s="223"/>
      <c r="AI475" s="223"/>
      <c r="AJ475" s="223"/>
      <c r="AK475" s="223"/>
      <c r="AL475" s="223"/>
      <c r="AM475" s="120">
        <v>22877</v>
      </c>
      <c r="AN475" s="124">
        <v>9</v>
      </c>
      <c r="AO475" s="125">
        <f>AN475/AP475</f>
        <v>3.9325351743423927E-4</v>
      </c>
      <c r="AP475" s="124">
        <f t="shared" si="499"/>
        <v>22886</v>
      </c>
      <c r="AQ475" s="166">
        <v>29625</v>
      </c>
      <c r="AR475" s="116">
        <f t="shared" si="491"/>
        <v>0.7725232067510549</v>
      </c>
      <c r="AS475" s="599">
        <f t="shared" si="472"/>
        <v>22877</v>
      </c>
      <c r="AT475" s="599">
        <f t="shared" si="470"/>
        <v>9</v>
      </c>
      <c r="AU475" s="601">
        <f t="shared" si="468"/>
        <v>22886</v>
      </c>
      <c r="AV475" s="601">
        <v>11906</v>
      </c>
      <c r="AW475" s="598">
        <f t="shared" si="465"/>
        <v>0.52043537177077415</v>
      </c>
      <c r="AX475" s="601">
        <v>8</v>
      </c>
      <c r="AY475" s="598">
        <f t="shared" si="488"/>
        <v>0.88888888888888884</v>
      </c>
      <c r="AZ475" s="601">
        <f t="shared" si="492"/>
        <v>11914</v>
      </c>
      <c r="BA475" s="598">
        <f t="shared" si="493"/>
        <v>0.52058026741239183</v>
      </c>
      <c r="BB475" s="601">
        <v>62</v>
      </c>
      <c r="BC475" s="598">
        <f t="shared" si="500"/>
        <v>5.2074584243238702E-3</v>
      </c>
      <c r="BD475" s="218"/>
      <c r="BE475" s="218"/>
      <c r="BF475" s="600">
        <f t="shared" si="501"/>
        <v>62</v>
      </c>
      <c r="BG475" s="598">
        <f t="shared" si="502"/>
        <v>5.2039617257008562E-3</v>
      </c>
      <c r="BH475" s="601">
        <v>54</v>
      </c>
      <c r="BI475" s="598">
        <f t="shared" ref="BI475:BI506" si="506">IF(BB475="","",IF(BB475=0,"",BH475/BB475))</f>
        <v>0.87096774193548387</v>
      </c>
      <c r="BJ475" s="218"/>
      <c r="BK475" s="223" t="str">
        <f t="shared" si="503"/>
        <v/>
      </c>
      <c r="BL475" s="600">
        <f t="shared" si="505"/>
        <v>54</v>
      </c>
      <c r="BM475" s="598">
        <f t="shared" ref="BM475:BM506" si="507">IF(BF475="","",IF(BF475=0,"",BL475/BF475))</f>
        <v>0.87096774193548387</v>
      </c>
      <c r="BN475" s="601">
        <v>102</v>
      </c>
      <c r="BO475" s="598">
        <f t="shared" si="504"/>
        <v>8.5613563874433439E-3</v>
      </c>
      <c r="BP475" s="601">
        <v>126</v>
      </c>
      <c r="BQ475" s="598">
        <f t="shared" si="495"/>
        <v>1.0575793184488837E-2</v>
      </c>
      <c r="BR475" s="601">
        <f t="shared" si="496"/>
        <v>228</v>
      </c>
      <c r="BS475" s="598">
        <f t="shared" si="497"/>
        <v>1.9137149571932181E-2</v>
      </c>
      <c r="BT475" s="122">
        <v>2</v>
      </c>
      <c r="BU475" s="598">
        <f>BT475/W475</f>
        <v>0.18181818181818182</v>
      </c>
      <c r="BV475" s="600">
        <v>1</v>
      </c>
      <c r="BW475" s="598">
        <f>BV475/U475</f>
        <v>0.16666666666666666</v>
      </c>
      <c r="BX475" s="244" t="str">
        <f t="shared" si="486"/>
        <v/>
      </c>
    </row>
    <row r="476" spans="1:76" x14ac:dyDescent="0.2">
      <c r="A476" s="591" t="s">
        <v>175</v>
      </c>
      <c r="B476" s="591" t="s">
        <v>177</v>
      </c>
      <c r="C476" s="591" t="s">
        <v>502</v>
      </c>
      <c r="D476" s="591" t="s">
        <v>503</v>
      </c>
      <c r="E476" s="591" t="s">
        <v>504</v>
      </c>
      <c r="F476" s="591" t="s">
        <v>505</v>
      </c>
      <c r="G476" s="592" t="s">
        <v>314</v>
      </c>
      <c r="H476" s="592" t="s">
        <v>1109</v>
      </c>
      <c r="I476" s="591" t="s">
        <v>934</v>
      </c>
      <c r="J476" s="591"/>
      <c r="K476" s="288"/>
      <c r="L476" s="288"/>
      <c r="M476" s="289"/>
      <c r="N476" s="288"/>
      <c r="O476" s="614"/>
      <c r="P476" s="614"/>
      <c r="Q476" s="612"/>
      <c r="R476" s="612"/>
      <c r="S476" s="612"/>
      <c r="T476" s="3" t="s">
        <v>386</v>
      </c>
      <c r="U476" s="121">
        <v>6</v>
      </c>
      <c r="V476" s="76"/>
      <c r="W476" s="121">
        <v>9</v>
      </c>
      <c r="X476" s="123">
        <f t="shared" si="485"/>
        <v>1.5</v>
      </c>
      <c r="Y476" s="601">
        <f t="shared" si="478"/>
        <v>769.83333333333337</v>
      </c>
      <c r="Z476" s="601">
        <f t="shared" si="490"/>
        <v>366.66666666666669</v>
      </c>
      <c r="AA476" s="222"/>
      <c r="AB476" s="223"/>
      <c r="AC476" s="222"/>
      <c r="AD476" s="223"/>
      <c r="AE476" s="222"/>
      <c r="AF476" s="223"/>
      <c r="AG476" s="222"/>
      <c r="AH476" s="223"/>
      <c r="AI476" s="600">
        <v>3</v>
      </c>
      <c r="AJ476" s="598">
        <f>AI476/W476</f>
        <v>0.33333333333333331</v>
      </c>
      <c r="AK476" s="600">
        <v>2</v>
      </c>
      <c r="AL476" s="598">
        <f>AK476/U476</f>
        <v>0.33333333333333331</v>
      </c>
      <c r="AM476" s="599">
        <v>4619</v>
      </c>
      <c r="AN476" s="230"/>
      <c r="AO476" s="250"/>
      <c r="AP476" s="601">
        <f t="shared" si="499"/>
        <v>4619</v>
      </c>
      <c r="AQ476" s="168">
        <f>AQ478</f>
        <v>43932</v>
      </c>
      <c r="AR476" s="223"/>
      <c r="AS476" s="599">
        <f t="shared" si="472"/>
        <v>4619</v>
      </c>
      <c r="AT476" s="210"/>
      <c r="AU476" s="601">
        <f t="shared" si="468"/>
        <v>4619</v>
      </c>
      <c r="AV476" s="601">
        <v>2200</v>
      </c>
      <c r="AW476" s="598">
        <f t="shared" si="465"/>
        <v>0.4762935700368045</v>
      </c>
      <c r="AX476" s="230"/>
      <c r="AY476" s="223" t="str">
        <f t="shared" si="488"/>
        <v/>
      </c>
      <c r="AZ476" s="601">
        <f t="shared" si="492"/>
        <v>2200</v>
      </c>
      <c r="BA476" s="598">
        <f t="shared" si="493"/>
        <v>0.4762935700368045</v>
      </c>
      <c r="BB476" s="601">
        <v>3</v>
      </c>
      <c r="BC476" s="598">
        <f t="shared" si="500"/>
        <v>1.3636363636363637E-3</v>
      </c>
      <c r="BD476" s="218"/>
      <c r="BE476" s="218"/>
      <c r="BF476" s="600">
        <f t="shared" si="501"/>
        <v>3</v>
      </c>
      <c r="BG476" s="598">
        <f t="shared" si="502"/>
        <v>1.3636363636363637E-3</v>
      </c>
      <c r="BH476" s="601">
        <v>2</v>
      </c>
      <c r="BI476" s="598">
        <f t="shared" si="506"/>
        <v>0.66666666666666663</v>
      </c>
      <c r="BJ476" s="218"/>
      <c r="BK476" s="223" t="str">
        <f t="shared" si="503"/>
        <v/>
      </c>
      <c r="BL476" s="600">
        <f t="shared" si="505"/>
        <v>2</v>
      </c>
      <c r="BM476" s="598">
        <f t="shared" si="507"/>
        <v>0.66666666666666663</v>
      </c>
      <c r="BN476" s="601">
        <v>6</v>
      </c>
      <c r="BO476" s="598">
        <f t="shared" si="504"/>
        <v>2.7272727272727275E-3</v>
      </c>
      <c r="BP476" s="601">
        <v>108</v>
      </c>
      <c r="BQ476" s="598">
        <f t="shared" si="495"/>
        <v>4.9090909090909088E-2</v>
      </c>
      <c r="BR476" s="601">
        <f t="shared" si="496"/>
        <v>114</v>
      </c>
      <c r="BS476" s="598">
        <f t="shared" si="497"/>
        <v>5.1818181818181819E-2</v>
      </c>
      <c r="BT476" s="600">
        <v>2</v>
      </c>
      <c r="BU476" s="598">
        <f>BT476/W476</f>
        <v>0.22222222222222221</v>
      </c>
      <c r="BV476" s="600">
        <v>1</v>
      </c>
      <c r="BW476" s="598">
        <f>BV476/U476</f>
        <v>0.16666666666666666</v>
      </c>
      <c r="BX476" s="244" t="str">
        <f t="shared" si="486"/>
        <v/>
      </c>
    </row>
    <row r="477" spans="1:76" s="469" customFormat="1" ht="13.5" thickBot="1" x14ac:dyDescent="0.25">
      <c r="A477" s="593" t="s">
        <v>175</v>
      </c>
      <c r="B477" s="593" t="s">
        <v>181</v>
      </c>
      <c r="C477" s="593" t="s">
        <v>502</v>
      </c>
      <c r="D477" s="593" t="s">
        <v>509</v>
      </c>
      <c r="E477" s="593" t="s">
        <v>504</v>
      </c>
      <c r="F477" s="593" t="s">
        <v>505</v>
      </c>
      <c r="G477" s="620" t="s">
        <v>314</v>
      </c>
      <c r="H477" s="620" t="s">
        <v>1109</v>
      </c>
      <c r="I477" s="593" t="s">
        <v>934</v>
      </c>
      <c r="J477" s="593"/>
      <c r="K477" s="615"/>
      <c r="L477" s="755"/>
      <c r="M477" s="755"/>
      <c r="N477" s="812"/>
      <c r="O477" s="755"/>
      <c r="P477" s="812"/>
      <c r="Q477" s="772"/>
      <c r="R477" s="772"/>
      <c r="S477" s="772"/>
      <c r="T477" s="6" t="s">
        <v>386</v>
      </c>
      <c r="U477" s="604">
        <v>1</v>
      </c>
      <c r="V477" s="345"/>
      <c r="W477" s="605">
        <v>2</v>
      </c>
      <c r="X477" s="606">
        <f t="shared" si="485"/>
        <v>2</v>
      </c>
      <c r="Y477" s="607">
        <f t="shared" si="478"/>
        <v>33706</v>
      </c>
      <c r="Z477" s="607">
        <f t="shared" si="490"/>
        <v>17242</v>
      </c>
      <c r="AA477" s="605">
        <v>2</v>
      </c>
      <c r="AB477" s="608">
        <f>AA477/W477</f>
        <v>1</v>
      </c>
      <c r="AC477" s="605">
        <v>2</v>
      </c>
      <c r="AD477" s="608" t="s">
        <v>310</v>
      </c>
      <c r="AE477" s="225"/>
      <c r="AF477" s="225"/>
      <c r="AG477" s="225"/>
      <c r="AH477" s="225"/>
      <c r="AI477" s="605">
        <v>2</v>
      </c>
      <c r="AJ477" s="608">
        <f>AI477/W477</f>
        <v>1</v>
      </c>
      <c r="AK477" s="605">
        <v>1</v>
      </c>
      <c r="AL477" s="608">
        <f>AK477/U477</f>
        <v>1</v>
      </c>
      <c r="AM477" s="596">
        <v>33688</v>
      </c>
      <c r="AN477" s="607">
        <v>18</v>
      </c>
      <c r="AO477" s="609">
        <f>AN477/AP477</f>
        <v>5.3402954963507985E-4</v>
      </c>
      <c r="AP477" s="607">
        <f t="shared" si="499"/>
        <v>33706</v>
      </c>
      <c r="AQ477" s="607">
        <v>43932</v>
      </c>
      <c r="AR477" s="608">
        <f>AP477/AQ477</f>
        <v>0.76723117545297281</v>
      </c>
      <c r="AS477" s="596">
        <f t="shared" si="472"/>
        <v>33688</v>
      </c>
      <c r="AT477" s="596">
        <f>IF(V477=0,AN477,"")</f>
        <v>18</v>
      </c>
      <c r="AU477" s="607">
        <f t="shared" si="468"/>
        <v>33706</v>
      </c>
      <c r="AV477" s="607">
        <v>17226</v>
      </c>
      <c r="AW477" s="608">
        <f t="shared" si="465"/>
        <v>0.51133934932320113</v>
      </c>
      <c r="AX477" s="607">
        <v>16</v>
      </c>
      <c r="AY477" s="608">
        <f t="shared" si="488"/>
        <v>0.88888888888888884</v>
      </c>
      <c r="AZ477" s="607">
        <f t="shared" si="492"/>
        <v>17242</v>
      </c>
      <c r="BA477" s="608">
        <f t="shared" si="493"/>
        <v>0.51154097193378034</v>
      </c>
      <c r="BB477" s="607">
        <v>90</v>
      </c>
      <c r="BC477" s="608">
        <f t="shared" si="500"/>
        <v>5.2246603970741903E-3</v>
      </c>
      <c r="BD477" s="340"/>
      <c r="BE477" s="340"/>
      <c r="BF477" s="605">
        <f t="shared" si="501"/>
        <v>90</v>
      </c>
      <c r="BG477" s="608">
        <f t="shared" si="502"/>
        <v>5.2198120867648764E-3</v>
      </c>
      <c r="BH477" s="607">
        <v>78</v>
      </c>
      <c r="BI477" s="608">
        <f t="shared" si="506"/>
        <v>0.8666666666666667</v>
      </c>
      <c r="BJ477" s="340"/>
      <c r="BK477" s="225" t="str">
        <f t="shared" si="503"/>
        <v/>
      </c>
      <c r="BL477" s="605">
        <f t="shared" si="505"/>
        <v>78</v>
      </c>
      <c r="BM477" s="608">
        <f t="shared" si="507"/>
        <v>0.8666666666666667</v>
      </c>
      <c r="BN477" s="607">
        <v>13</v>
      </c>
      <c r="BO477" s="608">
        <f t="shared" si="504"/>
        <v>7.5397285697714886E-4</v>
      </c>
      <c r="BP477" s="607">
        <v>556</v>
      </c>
      <c r="BQ477" s="608">
        <f t="shared" si="495"/>
        <v>3.2246839113791906E-2</v>
      </c>
      <c r="BR477" s="607">
        <f t="shared" si="496"/>
        <v>569</v>
      </c>
      <c r="BS477" s="608">
        <f t="shared" si="497"/>
        <v>3.3000811970769053E-2</v>
      </c>
      <c r="BT477" s="605">
        <v>0</v>
      </c>
      <c r="BU477" s="225"/>
      <c r="BV477" s="225"/>
      <c r="BW477" s="225"/>
      <c r="BX477" s="257" t="str">
        <f t="shared" si="486"/>
        <v/>
      </c>
    </row>
    <row r="478" spans="1:76" x14ac:dyDescent="0.2">
      <c r="A478" s="592" t="s">
        <v>185</v>
      </c>
      <c r="B478" s="592" t="s">
        <v>187</v>
      </c>
      <c r="C478" s="592" t="s">
        <v>502</v>
      </c>
      <c r="D478" s="592" t="s">
        <v>527</v>
      </c>
      <c r="E478" s="592" t="s">
        <v>504</v>
      </c>
      <c r="F478" s="592" t="s">
        <v>519</v>
      </c>
      <c r="G478" s="592" t="s">
        <v>320</v>
      </c>
      <c r="H478" s="592" t="s">
        <v>1110</v>
      </c>
      <c r="I478" s="592" t="s">
        <v>935</v>
      </c>
      <c r="J478" s="592" t="s">
        <v>505</v>
      </c>
      <c r="K478" s="296" t="s">
        <v>449</v>
      </c>
      <c r="L478" s="296" t="s">
        <v>877</v>
      </c>
      <c r="M478" s="297" t="s">
        <v>878</v>
      </c>
      <c r="N478" s="296" t="s">
        <v>437</v>
      </c>
      <c r="O478" s="296" t="s">
        <v>438</v>
      </c>
      <c r="P478" s="296" t="s">
        <v>438</v>
      </c>
      <c r="Q478" s="272">
        <v>28963</v>
      </c>
      <c r="R478" s="296">
        <v>339</v>
      </c>
      <c r="S478" s="272">
        <v>38</v>
      </c>
      <c r="T478" s="7" t="s">
        <v>386</v>
      </c>
      <c r="U478" s="112">
        <v>10</v>
      </c>
      <c r="V478" s="150"/>
      <c r="W478" s="597">
        <v>27</v>
      </c>
      <c r="X478" s="113">
        <f t="shared" si="485"/>
        <v>2.7</v>
      </c>
      <c r="Y478" s="114">
        <f t="shared" si="478"/>
        <v>3370.6</v>
      </c>
      <c r="Z478" s="114">
        <f t="shared" si="490"/>
        <v>1181.2</v>
      </c>
      <c r="AA478" s="597">
        <v>7</v>
      </c>
      <c r="AB478" s="115">
        <f>AA478/W478</f>
        <v>0.25925925925925924</v>
      </c>
      <c r="AC478" s="228"/>
      <c r="AD478" s="229"/>
      <c r="AE478" s="597">
        <v>6</v>
      </c>
      <c r="AF478" s="115">
        <f>AE478/U478</f>
        <v>0.6</v>
      </c>
      <c r="AG478" s="597">
        <f>AE478+AG477</f>
        <v>6</v>
      </c>
      <c r="AH478" s="115">
        <f>(AG478+AG477)/(U478+1)</f>
        <v>0.54545454545454541</v>
      </c>
      <c r="AI478" s="228"/>
      <c r="AJ478" s="229"/>
      <c r="AK478" s="228"/>
      <c r="AL478" s="229"/>
      <c r="AM478" s="117">
        <f>AM477</f>
        <v>33688</v>
      </c>
      <c r="AN478" s="114">
        <f>AN477</f>
        <v>18</v>
      </c>
      <c r="AO478" s="118">
        <f>AN478/AP478</f>
        <v>5.3402954963507985E-4</v>
      </c>
      <c r="AP478" s="114">
        <f t="shared" si="499"/>
        <v>33706</v>
      </c>
      <c r="AQ478" s="782">
        <f>AQ477</f>
        <v>43932</v>
      </c>
      <c r="AR478" s="115">
        <f>AP478/AQ478</f>
        <v>0.76723117545297281</v>
      </c>
      <c r="AS478" s="117">
        <f t="shared" si="472"/>
        <v>33688</v>
      </c>
      <c r="AT478" s="117">
        <f>IF(V478=0,AN478,"")</f>
        <v>18</v>
      </c>
      <c r="AU478" s="114">
        <f t="shared" si="468"/>
        <v>33706</v>
      </c>
      <c r="AV478" s="114">
        <v>11796</v>
      </c>
      <c r="AW478" s="115">
        <f t="shared" si="465"/>
        <v>0.3501543576347661</v>
      </c>
      <c r="AX478" s="114">
        <v>16</v>
      </c>
      <c r="AY478" s="115">
        <f t="shared" si="488"/>
        <v>0.88888888888888884</v>
      </c>
      <c r="AZ478" s="114">
        <f t="shared" si="492"/>
        <v>11812</v>
      </c>
      <c r="BA478" s="115">
        <f t="shared" si="493"/>
        <v>0.35044205779386461</v>
      </c>
      <c r="BB478" s="114">
        <v>154</v>
      </c>
      <c r="BC478" s="115">
        <f t="shared" si="500"/>
        <v>1.3055272973889455E-2</v>
      </c>
      <c r="BD478" s="597">
        <v>1</v>
      </c>
      <c r="BE478" s="115">
        <f>IF(BD478="","",BD478/AX478)</f>
        <v>6.25E-2</v>
      </c>
      <c r="BF478" s="597">
        <f t="shared" si="501"/>
        <v>155</v>
      </c>
      <c r="BG478" s="115">
        <f t="shared" si="502"/>
        <v>1.3122248560785641E-2</v>
      </c>
      <c r="BH478" s="114">
        <v>123</v>
      </c>
      <c r="BI478" s="115">
        <f t="shared" si="506"/>
        <v>0.79870129870129869</v>
      </c>
      <c r="BJ478" s="597">
        <v>1</v>
      </c>
      <c r="BK478" s="115">
        <f t="shared" si="503"/>
        <v>1</v>
      </c>
      <c r="BL478" s="597">
        <f t="shared" si="505"/>
        <v>124</v>
      </c>
      <c r="BM478" s="115">
        <f t="shared" si="507"/>
        <v>0.8</v>
      </c>
      <c r="BN478" s="114">
        <v>91</v>
      </c>
      <c r="BO478" s="115">
        <f t="shared" si="504"/>
        <v>7.7040298002031835E-3</v>
      </c>
      <c r="BP478" s="114">
        <v>128</v>
      </c>
      <c r="BQ478" s="115">
        <f t="shared" si="495"/>
        <v>1.0836437521164918E-2</v>
      </c>
      <c r="BR478" s="114">
        <f t="shared" si="496"/>
        <v>219</v>
      </c>
      <c r="BS478" s="115">
        <f t="shared" si="497"/>
        <v>1.85404673213681E-2</v>
      </c>
      <c r="BT478" s="597">
        <v>7</v>
      </c>
      <c r="BU478" s="115">
        <f t="shared" ref="BU478:BU487" si="508">BT478/W478</f>
        <v>0.25925925925925924</v>
      </c>
      <c r="BV478" s="597">
        <v>3</v>
      </c>
      <c r="BW478" s="115">
        <f>BV478/U478</f>
        <v>0.3</v>
      </c>
      <c r="BX478" s="259" t="str">
        <f t="shared" si="486"/>
        <v/>
      </c>
    </row>
    <row r="479" spans="1:76" x14ac:dyDescent="0.2">
      <c r="A479" s="591" t="s">
        <v>185</v>
      </c>
      <c r="B479" s="591" t="s">
        <v>186</v>
      </c>
      <c r="C479" s="591" t="s">
        <v>502</v>
      </c>
      <c r="D479" s="591" t="s">
        <v>503</v>
      </c>
      <c r="E479" s="591" t="s">
        <v>504</v>
      </c>
      <c r="F479" s="591" t="s">
        <v>519</v>
      </c>
      <c r="G479" s="592" t="s">
        <v>320</v>
      </c>
      <c r="H479" s="592" t="s">
        <v>1110</v>
      </c>
      <c r="I479" s="591" t="s">
        <v>935</v>
      </c>
      <c r="J479" s="591" t="s">
        <v>505</v>
      </c>
      <c r="K479" s="614"/>
      <c r="L479" s="614"/>
      <c r="M479" s="758"/>
      <c r="N479" s="614"/>
      <c r="O479" s="747"/>
      <c r="P479" s="614"/>
      <c r="Q479" s="612"/>
      <c r="R479" s="612"/>
      <c r="S479" s="612"/>
      <c r="T479" s="7" t="s">
        <v>386</v>
      </c>
      <c r="U479" s="121">
        <v>6</v>
      </c>
      <c r="V479" s="76"/>
      <c r="W479" s="600">
        <v>7</v>
      </c>
      <c r="X479" s="123">
        <f t="shared" si="485"/>
        <v>1.1666666666666667</v>
      </c>
      <c r="Y479" s="601">
        <f t="shared" si="478"/>
        <v>1659.3333333333333</v>
      </c>
      <c r="Z479" s="601">
        <f t="shared" si="490"/>
        <v>651.5</v>
      </c>
      <c r="AA479" s="222"/>
      <c r="AB479" s="223"/>
      <c r="AC479" s="222"/>
      <c r="AD479" s="223"/>
      <c r="AE479" s="222"/>
      <c r="AF479" s="223"/>
      <c r="AG479" s="222"/>
      <c r="AH479" s="223"/>
      <c r="AI479" s="600">
        <v>5</v>
      </c>
      <c r="AJ479" s="598">
        <f>AI479/W479</f>
        <v>0.7142857142857143</v>
      </c>
      <c r="AK479" s="600">
        <v>4</v>
      </c>
      <c r="AL479" s="598">
        <f>AK479/U479</f>
        <v>0.66666666666666663</v>
      </c>
      <c r="AM479" s="599">
        <v>9956</v>
      </c>
      <c r="AN479" s="230"/>
      <c r="AO479" s="250"/>
      <c r="AP479" s="601">
        <f t="shared" si="499"/>
        <v>9956</v>
      </c>
      <c r="AQ479" s="867"/>
      <c r="AR479" s="223"/>
      <c r="AS479" s="599">
        <f t="shared" si="472"/>
        <v>9956</v>
      </c>
      <c r="AT479" s="210"/>
      <c r="AU479" s="601">
        <f t="shared" si="468"/>
        <v>9956</v>
      </c>
      <c r="AV479" s="601">
        <v>3909</v>
      </c>
      <c r="AW479" s="598">
        <f t="shared" si="465"/>
        <v>0.3926275612695862</v>
      </c>
      <c r="AX479" s="230"/>
      <c r="AY479" s="223"/>
      <c r="AZ479" s="601">
        <f t="shared" si="492"/>
        <v>3909</v>
      </c>
      <c r="BA479" s="598">
        <f t="shared" si="493"/>
        <v>0.3926275612695862</v>
      </c>
      <c r="BB479" s="601">
        <v>53</v>
      </c>
      <c r="BC479" s="598">
        <f t="shared" si="500"/>
        <v>1.3558454847787157E-2</v>
      </c>
      <c r="BD479" s="222"/>
      <c r="BE479" s="223"/>
      <c r="BF479" s="600">
        <f t="shared" si="501"/>
        <v>53</v>
      </c>
      <c r="BG479" s="598">
        <f t="shared" si="502"/>
        <v>1.3558454847787157E-2</v>
      </c>
      <c r="BH479" s="601">
        <v>44</v>
      </c>
      <c r="BI479" s="598">
        <f t="shared" si="506"/>
        <v>0.83018867924528306</v>
      </c>
      <c r="BJ479" s="222"/>
      <c r="BK479" s="223" t="str">
        <f t="shared" si="503"/>
        <v/>
      </c>
      <c r="BL479" s="600">
        <f t="shared" si="505"/>
        <v>44</v>
      </c>
      <c r="BM479" s="598">
        <f t="shared" si="507"/>
        <v>0.83018867924528306</v>
      </c>
      <c r="BN479" s="601">
        <v>1</v>
      </c>
      <c r="BO479" s="598">
        <f t="shared" si="504"/>
        <v>2.5581990278843696E-4</v>
      </c>
      <c r="BP479" s="601">
        <v>297</v>
      </c>
      <c r="BQ479" s="598">
        <f t="shared" si="495"/>
        <v>7.5978511128165768E-2</v>
      </c>
      <c r="BR479" s="601">
        <f t="shared" si="496"/>
        <v>298</v>
      </c>
      <c r="BS479" s="598">
        <f t="shared" si="497"/>
        <v>7.6234331030954214E-2</v>
      </c>
      <c r="BT479" s="600">
        <v>1</v>
      </c>
      <c r="BU479" s="598">
        <f t="shared" si="508"/>
        <v>0.14285714285714285</v>
      </c>
      <c r="BV479" s="600">
        <v>1</v>
      </c>
      <c r="BW479" s="598">
        <f>BV479/U479</f>
        <v>0.16666666666666666</v>
      </c>
      <c r="BX479" s="244" t="str">
        <f t="shared" si="486"/>
        <v/>
      </c>
    </row>
    <row r="480" spans="1:76" ht="13.5" thickBot="1" x14ac:dyDescent="0.25">
      <c r="A480" s="593" t="s">
        <v>185</v>
      </c>
      <c r="B480" s="593" t="s">
        <v>187</v>
      </c>
      <c r="C480" s="593" t="s">
        <v>502</v>
      </c>
      <c r="D480" s="593" t="s">
        <v>509</v>
      </c>
      <c r="E480" s="593" t="s">
        <v>504</v>
      </c>
      <c r="F480" s="593" t="s">
        <v>519</v>
      </c>
      <c r="G480" s="592" t="s">
        <v>320</v>
      </c>
      <c r="H480" s="593" t="s">
        <v>1110</v>
      </c>
      <c r="I480" s="593" t="s">
        <v>935</v>
      </c>
      <c r="J480" s="593" t="s">
        <v>505</v>
      </c>
      <c r="K480" s="615"/>
      <c r="L480" s="615"/>
      <c r="M480" s="757"/>
      <c r="N480" s="615"/>
      <c r="O480" s="770"/>
      <c r="P480" s="615"/>
      <c r="Q480" s="772"/>
      <c r="R480" s="772"/>
      <c r="S480" s="772"/>
      <c r="T480" s="6" t="s">
        <v>386</v>
      </c>
      <c r="U480" s="604">
        <v>1</v>
      </c>
      <c r="V480" s="76"/>
      <c r="W480" s="604">
        <v>3</v>
      </c>
      <c r="X480" s="606">
        <f t="shared" si="485"/>
        <v>3</v>
      </c>
      <c r="Y480" s="607">
        <f t="shared" si="478"/>
        <v>28963</v>
      </c>
      <c r="Z480" s="607">
        <f t="shared" si="490"/>
        <v>11812</v>
      </c>
      <c r="AA480" s="605">
        <v>1</v>
      </c>
      <c r="AB480" s="608">
        <f>AA480/W480</f>
        <v>0.33333333333333331</v>
      </c>
      <c r="AC480" s="605">
        <v>2</v>
      </c>
      <c r="AD480" s="608" t="s">
        <v>434</v>
      </c>
      <c r="AE480" s="605">
        <v>1</v>
      </c>
      <c r="AF480" s="608">
        <f>AE480/U480</f>
        <v>1</v>
      </c>
      <c r="AG480" s="605">
        <v>1</v>
      </c>
      <c r="AH480" s="225"/>
      <c r="AI480" s="224"/>
      <c r="AJ480" s="225"/>
      <c r="AK480" s="224"/>
      <c r="AL480" s="225"/>
      <c r="AM480" s="596">
        <v>28942</v>
      </c>
      <c r="AN480" s="607">
        <v>21</v>
      </c>
      <c r="AO480" s="609">
        <f>AN480/AP480</f>
        <v>7.2506301142837416E-4</v>
      </c>
      <c r="AP480" s="607">
        <f t="shared" si="499"/>
        <v>28963</v>
      </c>
      <c r="AQ480" s="343">
        <v>40179</v>
      </c>
      <c r="AR480" s="608">
        <f>AP480/AQ480</f>
        <v>0.72084919983075735</v>
      </c>
      <c r="AS480" s="596">
        <f t="shared" si="472"/>
        <v>28942</v>
      </c>
      <c r="AT480" s="596">
        <f>IF(V480=0,AN480,"")</f>
        <v>21</v>
      </c>
      <c r="AU480" s="607">
        <f t="shared" si="468"/>
        <v>28963</v>
      </c>
      <c r="AV480" s="607">
        <v>11796</v>
      </c>
      <c r="AW480" s="608">
        <f t="shared" si="465"/>
        <v>0.40757376822610741</v>
      </c>
      <c r="AX480" s="607">
        <v>16</v>
      </c>
      <c r="AY480" s="608">
        <f t="shared" ref="AY480:AY496" si="509">IF(AT480="","",IF(AT480=0,"",AX480/AT480))</f>
        <v>0.76190476190476186</v>
      </c>
      <c r="AZ480" s="607">
        <f t="shared" si="492"/>
        <v>11812</v>
      </c>
      <c r="BA480" s="608">
        <f t="shared" si="493"/>
        <v>0.40783068052342641</v>
      </c>
      <c r="BB480" s="607">
        <v>154</v>
      </c>
      <c r="BC480" s="608">
        <f t="shared" si="500"/>
        <v>1.3055272973889455E-2</v>
      </c>
      <c r="BD480" s="605">
        <v>1</v>
      </c>
      <c r="BE480" s="608">
        <f>IF(BD480="","",BD480/AX480)</f>
        <v>6.25E-2</v>
      </c>
      <c r="BF480" s="605">
        <f t="shared" si="501"/>
        <v>155</v>
      </c>
      <c r="BG480" s="608">
        <f t="shared" si="502"/>
        <v>1.3122248560785641E-2</v>
      </c>
      <c r="BH480" s="607">
        <v>123</v>
      </c>
      <c r="BI480" s="608">
        <f t="shared" si="506"/>
        <v>0.79870129870129869</v>
      </c>
      <c r="BJ480" s="605">
        <v>1</v>
      </c>
      <c r="BK480" s="608">
        <f t="shared" si="503"/>
        <v>1</v>
      </c>
      <c r="BL480" s="605">
        <f t="shared" si="505"/>
        <v>124</v>
      </c>
      <c r="BM480" s="608">
        <f t="shared" si="507"/>
        <v>0.8</v>
      </c>
      <c r="BN480" s="607">
        <v>7</v>
      </c>
      <c r="BO480" s="608">
        <f t="shared" si="504"/>
        <v>5.9261767693870641E-4</v>
      </c>
      <c r="BP480" s="607">
        <v>193</v>
      </c>
      <c r="BQ480" s="608">
        <f t="shared" si="495"/>
        <v>1.6339315949881476E-2</v>
      </c>
      <c r="BR480" s="607">
        <v>180</v>
      </c>
      <c r="BS480" s="608">
        <f t="shared" si="497"/>
        <v>1.5238740264138165E-2</v>
      </c>
      <c r="BT480" s="605">
        <v>1</v>
      </c>
      <c r="BU480" s="608">
        <f t="shared" si="508"/>
        <v>0.33333333333333331</v>
      </c>
      <c r="BV480" s="605">
        <v>0</v>
      </c>
      <c r="BW480" s="225"/>
      <c r="BX480" s="257" t="str">
        <f t="shared" si="486"/>
        <v/>
      </c>
    </row>
    <row r="481" spans="1:76" ht="13.5" thickBot="1" x14ac:dyDescent="0.25">
      <c r="A481" s="594" t="s">
        <v>410</v>
      </c>
      <c r="B481" s="594" t="s">
        <v>651</v>
      </c>
      <c r="C481" s="594" t="s">
        <v>502</v>
      </c>
      <c r="D481" s="594" t="s">
        <v>517</v>
      </c>
      <c r="E481" s="594" t="s">
        <v>518</v>
      </c>
      <c r="F481" s="594" t="s">
        <v>519</v>
      </c>
      <c r="G481" s="594" t="s">
        <v>321</v>
      </c>
      <c r="H481" s="620" t="s">
        <v>517</v>
      </c>
      <c r="I481" s="594" t="s">
        <v>517</v>
      </c>
      <c r="J481" s="594"/>
      <c r="K481" s="615" t="s">
        <v>449</v>
      </c>
      <c r="L481" s="615" t="s">
        <v>879</v>
      </c>
      <c r="M481" s="616"/>
      <c r="N481" s="615" t="s">
        <v>451</v>
      </c>
      <c r="O481" s="294"/>
      <c r="P481" s="294"/>
      <c r="Q481" s="295"/>
      <c r="R481" s="319"/>
      <c r="S481" s="295"/>
      <c r="T481" s="6" t="s">
        <v>386</v>
      </c>
      <c r="U481" s="129">
        <v>7</v>
      </c>
      <c r="V481" s="76"/>
      <c r="W481" s="130">
        <v>20</v>
      </c>
      <c r="X481" s="131">
        <f t="shared" ref="X481:X487" si="510">W481/U481</f>
        <v>2.8571428571428572</v>
      </c>
      <c r="Y481" s="132">
        <f t="shared" si="478"/>
        <v>35520</v>
      </c>
      <c r="Z481" s="132">
        <f t="shared" si="490"/>
        <v>13927.142857142857</v>
      </c>
      <c r="AA481" s="226"/>
      <c r="AB481" s="227"/>
      <c r="AC481" s="226"/>
      <c r="AD481" s="227"/>
      <c r="AE481" s="226"/>
      <c r="AF481" s="227"/>
      <c r="AG481" s="226"/>
      <c r="AH481" s="227"/>
      <c r="AI481" s="130">
        <v>6</v>
      </c>
      <c r="AJ481" s="133">
        <f t="shared" ref="AJ481:AJ486" si="511">AI481/W481</f>
        <v>0.3</v>
      </c>
      <c r="AK481" s="130">
        <v>6</v>
      </c>
      <c r="AL481" s="133">
        <f t="shared" ref="AL481:AL486" si="512">AK481/U481</f>
        <v>0.8571428571428571</v>
      </c>
      <c r="AM481" s="128">
        <v>248640</v>
      </c>
      <c r="AN481" s="251"/>
      <c r="AO481" s="252"/>
      <c r="AP481" s="132">
        <f t="shared" si="499"/>
        <v>248640</v>
      </c>
      <c r="AQ481" s="873">
        <v>372500</v>
      </c>
      <c r="AR481" s="227"/>
      <c r="AS481" s="128">
        <f t="shared" si="472"/>
        <v>248640</v>
      </c>
      <c r="AT481" s="212"/>
      <c r="AU481" s="132">
        <f t="shared" si="468"/>
        <v>248640</v>
      </c>
      <c r="AV481" s="132">
        <v>97490</v>
      </c>
      <c r="AW481" s="133">
        <f t="shared" si="465"/>
        <v>0.39209298584298585</v>
      </c>
      <c r="AX481" s="251"/>
      <c r="AY481" s="227" t="str">
        <f t="shared" si="509"/>
        <v/>
      </c>
      <c r="AZ481" s="132">
        <f t="shared" si="492"/>
        <v>97490</v>
      </c>
      <c r="BA481" s="133">
        <f t="shared" si="493"/>
        <v>0.39209298584298585</v>
      </c>
      <c r="BB481" s="132">
        <v>1024</v>
      </c>
      <c r="BC481" s="133">
        <f t="shared" si="500"/>
        <v>1.0503641399117858E-2</v>
      </c>
      <c r="BD481" s="226"/>
      <c r="BE481" s="227"/>
      <c r="BF481" s="130">
        <f t="shared" si="501"/>
        <v>1024</v>
      </c>
      <c r="BG481" s="133">
        <f t="shared" si="502"/>
        <v>1.0503641399117858E-2</v>
      </c>
      <c r="BH481" s="132">
        <v>773</v>
      </c>
      <c r="BI481" s="133">
        <f t="shared" si="506"/>
        <v>0.7548828125</v>
      </c>
      <c r="BJ481" s="226"/>
      <c r="BK481" s="227" t="str">
        <f t="shared" si="503"/>
        <v/>
      </c>
      <c r="BL481" s="130">
        <f t="shared" si="505"/>
        <v>773</v>
      </c>
      <c r="BM481" s="133">
        <f t="shared" si="507"/>
        <v>0.7548828125</v>
      </c>
      <c r="BN481" s="132">
        <v>6304</v>
      </c>
      <c r="BO481" s="133">
        <f t="shared" si="504"/>
        <v>6.4663042363319309E-2</v>
      </c>
      <c r="BP481" s="132">
        <v>11743</v>
      </c>
      <c r="BQ481" s="133">
        <f t="shared" si="495"/>
        <v>0.12045337983382912</v>
      </c>
      <c r="BR481" s="132">
        <f t="shared" ref="BR481:BR514" si="513">IF(BN481="",IF(BP481="","",BP481),IF(BP481="",BN481,BN481+BP481))</f>
        <v>18047</v>
      </c>
      <c r="BS481" s="133">
        <f t="shared" si="497"/>
        <v>0.18511642219714844</v>
      </c>
      <c r="BT481" s="130">
        <v>8</v>
      </c>
      <c r="BU481" s="133">
        <f t="shared" si="508"/>
        <v>0.4</v>
      </c>
      <c r="BV481" s="130">
        <v>3</v>
      </c>
      <c r="BW481" s="133">
        <f t="shared" ref="BW481:BW487" si="514">BV481/U481</f>
        <v>0.42857142857142855</v>
      </c>
      <c r="BX481" s="258" t="str">
        <f t="shared" ref="BX481:BX487" si="515">IF(V481&gt;0,IF(V481&lt;U481,U481-V481,""),"")</f>
        <v/>
      </c>
    </row>
    <row r="482" spans="1:76" x14ac:dyDescent="0.2">
      <c r="A482" s="591" t="s">
        <v>188</v>
      </c>
      <c r="B482" s="591" t="s">
        <v>190</v>
      </c>
      <c r="C482" s="591" t="s">
        <v>502</v>
      </c>
      <c r="D482" s="591" t="s">
        <v>507</v>
      </c>
      <c r="E482" s="591" t="s">
        <v>504</v>
      </c>
      <c r="F482" s="591" t="s">
        <v>519</v>
      </c>
      <c r="G482" s="592" t="s">
        <v>321</v>
      </c>
      <c r="H482" s="592" t="s">
        <v>1109</v>
      </c>
      <c r="I482" s="591" t="s">
        <v>934</v>
      </c>
      <c r="J482" s="591"/>
      <c r="K482" s="614"/>
      <c r="L482" s="614"/>
      <c r="M482" s="289"/>
      <c r="N482" s="614"/>
      <c r="O482" s="614"/>
      <c r="P482" s="614"/>
      <c r="Q482" s="612"/>
      <c r="R482" s="612"/>
      <c r="S482" s="612"/>
      <c r="T482" s="3" t="s">
        <v>386</v>
      </c>
      <c r="U482" s="121">
        <v>6</v>
      </c>
      <c r="V482" s="76"/>
      <c r="W482" s="600">
        <v>9</v>
      </c>
      <c r="X482" s="123">
        <f t="shared" si="510"/>
        <v>1.5</v>
      </c>
      <c r="Y482" s="601">
        <f t="shared" si="478"/>
        <v>767.16666666666663</v>
      </c>
      <c r="Z482" s="601">
        <f t="shared" si="490"/>
        <v>268</v>
      </c>
      <c r="AA482" s="222"/>
      <c r="AB482" s="223"/>
      <c r="AC482" s="222"/>
      <c r="AD482" s="223"/>
      <c r="AE482" s="222"/>
      <c r="AF482" s="223"/>
      <c r="AG482" s="222"/>
      <c r="AH482" s="223"/>
      <c r="AI482" s="600">
        <v>5</v>
      </c>
      <c r="AJ482" s="598">
        <f t="shared" si="511"/>
        <v>0.55555555555555558</v>
      </c>
      <c r="AK482" s="600">
        <v>3</v>
      </c>
      <c r="AL482" s="598">
        <f t="shared" si="512"/>
        <v>0.5</v>
      </c>
      <c r="AM482" s="599">
        <v>4599</v>
      </c>
      <c r="AN482" s="601">
        <v>4</v>
      </c>
      <c r="AO482" s="602">
        <f>AN482/AP482</f>
        <v>8.6899847925266127E-4</v>
      </c>
      <c r="AP482" s="601">
        <f t="shared" si="499"/>
        <v>4603</v>
      </c>
      <c r="AQ482" s="114">
        <v>8337</v>
      </c>
      <c r="AR482" s="598">
        <f t="shared" ref="AR482:AR487" si="516">AP482/AQ482</f>
        <v>0.55211706848986442</v>
      </c>
      <c r="AS482" s="599">
        <f t="shared" si="472"/>
        <v>4599</v>
      </c>
      <c r="AT482" s="599">
        <f t="shared" ref="AT482:AT496" si="517">IF(V482=0,AN482,"")</f>
        <v>4</v>
      </c>
      <c r="AU482" s="601">
        <f t="shared" si="468"/>
        <v>4603</v>
      </c>
      <c r="AV482" s="601">
        <v>1604</v>
      </c>
      <c r="AW482" s="598">
        <f t="shared" si="465"/>
        <v>0.34877147205914327</v>
      </c>
      <c r="AX482" s="601">
        <v>4</v>
      </c>
      <c r="AY482" s="598">
        <f t="shared" si="509"/>
        <v>1</v>
      </c>
      <c r="AZ482" s="601">
        <f t="shared" si="492"/>
        <v>1608</v>
      </c>
      <c r="BA482" s="598">
        <f t="shared" si="493"/>
        <v>0.34933738865956987</v>
      </c>
      <c r="BB482" s="601">
        <v>7</v>
      </c>
      <c r="BC482" s="598">
        <f t="shared" si="500"/>
        <v>4.3640897755610969E-3</v>
      </c>
      <c r="BD482" s="218"/>
      <c r="BE482" s="218"/>
      <c r="BF482" s="600">
        <f t="shared" si="501"/>
        <v>7</v>
      </c>
      <c r="BG482" s="598">
        <f t="shared" si="502"/>
        <v>4.3532338308457713E-3</v>
      </c>
      <c r="BH482" s="601">
        <v>5</v>
      </c>
      <c r="BI482" s="598">
        <f t="shared" si="506"/>
        <v>0.7142857142857143</v>
      </c>
      <c r="BJ482" s="218"/>
      <c r="BK482" s="223" t="str">
        <f t="shared" si="503"/>
        <v/>
      </c>
      <c r="BL482" s="600">
        <f t="shared" si="505"/>
        <v>5</v>
      </c>
      <c r="BM482" s="598">
        <f t="shared" si="507"/>
        <v>0.7142857142857143</v>
      </c>
      <c r="BN482" s="601">
        <v>5</v>
      </c>
      <c r="BO482" s="598">
        <f t="shared" si="504"/>
        <v>3.1094527363184081E-3</v>
      </c>
      <c r="BP482" s="601">
        <v>12</v>
      </c>
      <c r="BQ482" s="598">
        <f t="shared" si="495"/>
        <v>7.462686567164179E-3</v>
      </c>
      <c r="BR482" s="601">
        <f t="shared" si="513"/>
        <v>17</v>
      </c>
      <c r="BS482" s="598">
        <f t="shared" si="497"/>
        <v>1.0572139303482588E-2</v>
      </c>
      <c r="BT482" s="600">
        <v>4</v>
      </c>
      <c r="BU482" s="598">
        <f t="shared" si="508"/>
        <v>0.44444444444444442</v>
      </c>
      <c r="BV482" s="600">
        <v>4</v>
      </c>
      <c r="BW482" s="598">
        <f t="shared" si="514"/>
        <v>0.66666666666666663</v>
      </c>
      <c r="BX482" s="244" t="str">
        <f t="shared" si="515"/>
        <v/>
      </c>
    </row>
    <row r="483" spans="1:76" x14ac:dyDescent="0.2">
      <c r="A483" s="591" t="s">
        <v>188</v>
      </c>
      <c r="B483" s="591" t="s">
        <v>191</v>
      </c>
      <c r="C483" s="591" t="s">
        <v>502</v>
      </c>
      <c r="D483" s="591" t="s">
        <v>507</v>
      </c>
      <c r="E483" s="591" t="s">
        <v>504</v>
      </c>
      <c r="F483" s="591" t="s">
        <v>519</v>
      </c>
      <c r="G483" s="591" t="s">
        <v>321</v>
      </c>
      <c r="H483" s="591" t="s">
        <v>1109</v>
      </c>
      <c r="I483" s="591" t="s">
        <v>934</v>
      </c>
      <c r="J483" s="591"/>
      <c r="K483" s="614"/>
      <c r="L483" s="614"/>
      <c r="M483" s="289"/>
      <c r="N483" s="614"/>
      <c r="O483" s="614"/>
      <c r="P483" s="614"/>
      <c r="Q483" s="612"/>
      <c r="R483" s="612"/>
      <c r="S483" s="612"/>
      <c r="T483" s="3" t="s">
        <v>510</v>
      </c>
      <c r="U483" s="121">
        <v>6</v>
      </c>
      <c r="V483" s="600">
        <v>6</v>
      </c>
      <c r="W483" s="600">
        <v>6</v>
      </c>
      <c r="X483" s="123">
        <f t="shared" si="510"/>
        <v>1</v>
      </c>
      <c r="Y483" s="601">
        <f t="shared" si="478"/>
        <v>732.83333333333337</v>
      </c>
      <c r="Z483" s="230" t="str">
        <f t="shared" si="490"/>
        <v/>
      </c>
      <c r="AA483" s="222"/>
      <c r="AB483" s="223"/>
      <c r="AC483" s="222"/>
      <c r="AD483" s="223"/>
      <c r="AE483" s="222"/>
      <c r="AF483" s="223"/>
      <c r="AG483" s="222"/>
      <c r="AH483" s="223"/>
      <c r="AI483" s="600">
        <v>2</v>
      </c>
      <c r="AJ483" s="598">
        <f t="shared" si="511"/>
        <v>0.33333333333333331</v>
      </c>
      <c r="AK483" s="600">
        <v>2</v>
      </c>
      <c r="AL483" s="598">
        <f t="shared" si="512"/>
        <v>0.33333333333333331</v>
      </c>
      <c r="AM483" s="599">
        <v>4394</v>
      </c>
      <c r="AN483" s="601">
        <v>3</v>
      </c>
      <c r="AO483" s="602">
        <f>AN483/AP483</f>
        <v>6.8228337502842845E-4</v>
      </c>
      <c r="AP483" s="601">
        <f t="shared" si="499"/>
        <v>4397</v>
      </c>
      <c r="AQ483" s="601">
        <v>8682</v>
      </c>
      <c r="AR483" s="598">
        <f t="shared" si="516"/>
        <v>0.50645012669891731</v>
      </c>
      <c r="AS483" s="210" t="str">
        <f t="shared" si="472"/>
        <v/>
      </c>
      <c r="AT483" s="210" t="str">
        <f t="shared" si="517"/>
        <v/>
      </c>
      <c r="AU483" s="230" t="str">
        <f t="shared" si="468"/>
        <v/>
      </c>
      <c r="AV483" s="230"/>
      <c r="AW483" s="223" t="str">
        <f t="shared" si="465"/>
        <v/>
      </c>
      <c r="AX483" s="230"/>
      <c r="AY483" s="223" t="str">
        <f t="shared" si="509"/>
        <v/>
      </c>
      <c r="AZ483" s="230" t="str">
        <f t="shared" si="492"/>
        <v/>
      </c>
      <c r="BA483" s="223" t="str">
        <f t="shared" si="493"/>
        <v/>
      </c>
      <c r="BB483" s="230"/>
      <c r="BC483" s="223" t="str">
        <f t="shared" si="500"/>
        <v/>
      </c>
      <c r="BD483" s="222"/>
      <c r="BE483" s="223" t="str">
        <f>IF(BD483="","",BD483/AX483)</f>
        <v/>
      </c>
      <c r="BF483" s="222" t="str">
        <f t="shared" si="501"/>
        <v/>
      </c>
      <c r="BG483" s="223" t="str">
        <f t="shared" si="502"/>
        <v/>
      </c>
      <c r="BH483" s="230"/>
      <c r="BI483" s="223" t="str">
        <f t="shared" si="506"/>
        <v/>
      </c>
      <c r="BJ483" s="222"/>
      <c r="BK483" s="223" t="str">
        <f t="shared" si="503"/>
        <v/>
      </c>
      <c r="BL483" s="222" t="str">
        <f t="shared" si="505"/>
        <v/>
      </c>
      <c r="BM483" s="223" t="str">
        <f t="shared" si="507"/>
        <v/>
      </c>
      <c r="BN483" s="230"/>
      <c r="BO483" s="223" t="str">
        <f t="shared" si="504"/>
        <v/>
      </c>
      <c r="BP483" s="230"/>
      <c r="BQ483" s="223" t="str">
        <f t="shared" si="495"/>
        <v/>
      </c>
      <c r="BR483" s="230" t="str">
        <f t="shared" si="513"/>
        <v/>
      </c>
      <c r="BS483" s="223" t="str">
        <f t="shared" si="497"/>
        <v/>
      </c>
      <c r="BT483" s="600">
        <v>3</v>
      </c>
      <c r="BU483" s="598">
        <f t="shared" si="508"/>
        <v>0.5</v>
      </c>
      <c r="BV483" s="600">
        <v>3</v>
      </c>
      <c r="BW483" s="598">
        <f t="shared" si="514"/>
        <v>0.5</v>
      </c>
      <c r="BX483" s="244" t="str">
        <f t="shared" si="515"/>
        <v/>
      </c>
    </row>
    <row r="484" spans="1:76" x14ac:dyDescent="0.2">
      <c r="A484" s="591" t="s">
        <v>188</v>
      </c>
      <c r="B484" s="591" t="s">
        <v>427</v>
      </c>
      <c r="C484" s="591" t="s">
        <v>502</v>
      </c>
      <c r="D484" s="591" t="s">
        <v>507</v>
      </c>
      <c r="E484" s="591" t="s">
        <v>504</v>
      </c>
      <c r="F484" s="591" t="s">
        <v>519</v>
      </c>
      <c r="G484" s="591" t="s">
        <v>321</v>
      </c>
      <c r="H484" s="591" t="s">
        <v>1109</v>
      </c>
      <c r="I484" s="591" t="s">
        <v>934</v>
      </c>
      <c r="J484" s="591"/>
      <c r="K484" s="614"/>
      <c r="L484" s="614"/>
      <c r="M484" s="289"/>
      <c r="N484" s="614"/>
      <c r="O484" s="614"/>
      <c r="P484" s="614"/>
      <c r="Q484" s="612"/>
      <c r="R484" s="612"/>
      <c r="S484" s="612"/>
      <c r="T484" s="3" t="s">
        <v>386</v>
      </c>
      <c r="U484" s="121">
        <v>6</v>
      </c>
      <c r="V484" s="76"/>
      <c r="W484" s="600">
        <v>11</v>
      </c>
      <c r="X484" s="123">
        <f t="shared" si="510"/>
        <v>1.8333333333333333</v>
      </c>
      <c r="Y484" s="601">
        <f t="shared" si="478"/>
        <v>977.5</v>
      </c>
      <c r="Z484" s="601">
        <f t="shared" si="490"/>
        <v>324.83333333333331</v>
      </c>
      <c r="AA484" s="222"/>
      <c r="AB484" s="223"/>
      <c r="AC484" s="222"/>
      <c r="AD484" s="223"/>
      <c r="AE484" s="222"/>
      <c r="AF484" s="223"/>
      <c r="AG484" s="222"/>
      <c r="AH484" s="223"/>
      <c r="AI484" s="600">
        <v>4</v>
      </c>
      <c r="AJ484" s="598">
        <f t="shared" si="511"/>
        <v>0.36363636363636365</v>
      </c>
      <c r="AK484" s="600">
        <v>2</v>
      </c>
      <c r="AL484" s="598">
        <f t="shared" si="512"/>
        <v>0.33333333333333331</v>
      </c>
      <c r="AM484" s="599">
        <v>5850</v>
      </c>
      <c r="AN484" s="601">
        <v>15</v>
      </c>
      <c r="AO484" s="602">
        <f>AN484/AP484</f>
        <v>2.5575447570332483E-3</v>
      </c>
      <c r="AP484" s="601">
        <f t="shared" si="499"/>
        <v>5865</v>
      </c>
      <c r="AQ484" s="168">
        <v>9530</v>
      </c>
      <c r="AR484" s="598">
        <f t="shared" si="516"/>
        <v>0.61542497376705141</v>
      </c>
      <c r="AS484" s="599">
        <f t="shared" si="472"/>
        <v>5850</v>
      </c>
      <c r="AT484" s="599">
        <f t="shared" si="517"/>
        <v>15</v>
      </c>
      <c r="AU484" s="601">
        <f t="shared" si="468"/>
        <v>5865</v>
      </c>
      <c r="AV484" s="601">
        <v>1933</v>
      </c>
      <c r="AW484" s="598">
        <f t="shared" si="465"/>
        <v>0.33042735042735044</v>
      </c>
      <c r="AX484" s="601">
        <v>16</v>
      </c>
      <c r="AY484" s="269">
        <f t="shared" si="509"/>
        <v>1.0666666666666667</v>
      </c>
      <c r="AZ484" s="601">
        <f t="shared" si="492"/>
        <v>1949</v>
      </c>
      <c r="BA484" s="598">
        <f t="shared" si="493"/>
        <v>0.33231031543052003</v>
      </c>
      <c r="BB484" s="601">
        <v>9</v>
      </c>
      <c r="BC484" s="598">
        <f t="shared" si="500"/>
        <v>4.6559751681324365E-3</v>
      </c>
      <c r="BD484" s="600">
        <v>2</v>
      </c>
      <c r="BE484" s="598">
        <f>IF(BD484="","",BD484/AX484)</f>
        <v>0.125</v>
      </c>
      <c r="BF484" s="600">
        <f t="shared" si="501"/>
        <v>11</v>
      </c>
      <c r="BG484" s="598">
        <f t="shared" si="502"/>
        <v>5.643919958953309E-3</v>
      </c>
      <c r="BH484" s="601">
        <v>5</v>
      </c>
      <c r="BI484" s="598">
        <f t="shared" si="506"/>
        <v>0.55555555555555558</v>
      </c>
      <c r="BJ484" s="600">
        <v>2</v>
      </c>
      <c r="BK484" s="598">
        <f t="shared" si="503"/>
        <v>1</v>
      </c>
      <c r="BL484" s="600">
        <f t="shared" si="505"/>
        <v>7</v>
      </c>
      <c r="BM484" s="598">
        <f t="shared" si="507"/>
        <v>0.63636363636363635</v>
      </c>
      <c r="BN484" s="601">
        <v>6</v>
      </c>
      <c r="BO484" s="598">
        <f t="shared" si="504"/>
        <v>3.0785017957927143E-3</v>
      </c>
      <c r="BP484" s="601">
        <v>76</v>
      </c>
      <c r="BQ484" s="598">
        <f t="shared" si="495"/>
        <v>3.8994356080041044E-2</v>
      </c>
      <c r="BR484" s="601">
        <f t="shared" si="513"/>
        <v>82</v>
      </c>
      <c r="BS484" s="598">
        <f t="shared" si="497"/>
        <v>4.2072857875833758E-2</v>
      </c>
      <c r="BT484" s="600">
        <v>6</v>
      </c>
      <c r="BU484" s="598">
        <f t="shared" si="508"/>
        <v>0.54545454545454541</v>
      </c>
      <c r="BV484" s="600">
        <v>3</v>
      </c>
      <c r="BW484" s="598">
        <f t="shared" si="514"/>
        <v>0.5</v>
      </c>
      <c r="BX484" s="244" t="str">
        <f t="shared" si="515"/>
        <v/>
      </c>
    </row>
    <row r="485" spans="1:76" x14ac:dyDescent="0.2">
      <c r="A485" s="591" t="s">
        <v>188</v>
      </c>
      <c r="B485" s="591" t="s">
        <v>192</v>
      </c>
      <c r="C485" s="591" t="s">
        <v>502</v>
      </c>
      <c r="D485" s="591" t="s">
        <v>507</v>
      </c>
      <c r="E485" s="591" t="s">
        <v>504</v>
      </c>
      <c r="F485" s="591" t="s">
        <v>519</v>
      </c>
      <c r="G485" s="591" t="s">
        <v>321</v>
      </c>
      <c r="H485" s="591" t="s">
        <v>1109</v>
      </c>
      <c r="I485" s="591" t="s">
        <v>934</v>
      </c>
      <c r="J485" s="591"/>
      <c r="K485" s="614"/>
      <c r="L485" s="614"/>
      <c r="M485" s="289"/>
      <c r="N485" s="614"/>
      <c r="O485" s="614"/>
      <c r="P485" s="614"/>
      <c r="Q485" s="612"/>
      <c r="R485" s="612"/>
      <c r="S485" s="612"/>
      <c r="T485" s="3" t="s">
        <v>510</v>
      </c>
      <c r="U485" s="121">
        <v>6</v>
      </c>
      <c r="V485" s="600">
        <v>6</v>
      </c>
      <c r="W485" s="600">
        <v>6</v>
      </c>
      <c r="X485" s="123">
        <f t="shared" si="510"/>
        <v>1</v>
      </c>
      <c r="Y485" s="601">
        <f t="shared" si="478"/>
        <v>430.66666666666669</v>
      </c>
      <c r="Z485" s="230" t="str">
        <f t="shared" ref="Z485:Z513" si="518">IF(U485=V485,"",IF(AZ485="","",AZ485/(U485-V485)))</f>
        <v/>
      </c>
      <c r="AA485" s="222"/>
      <c r="AB485" s="223"/>
      <c r="AC485" s="222"/>
      <c r="AD485" s="223"/>
      <c r="AE485" s="222"/>
      <c r="AF485" s="223"/>
      <c r="AG485" s="222"/>
      <c r="AH485" s="223"/>
      <c r="AI485" s="600">
        <v>3</v>
      </c>
      <c r="AJ485" s="598">
        <f t="shared" si="511"/>
        <v>0.5</v>
      </c>
      <c r="AK485" s="600">
        <v>3</v>
      </c>
      <c r="AL485" s="598">
        <f t="shared" si="512"/>
        <v>0.5</v>
      </c>
      <c r="AM485" s="599">
        <v>2566</v>
      </c>
      <c r="AN485" s="601">
        <v>18</v>
      </c>
      <c r="AO485" s="602">
        <f>AN485/AP485</f>
        <v>6.9659442724458202E-3</v>
      </c>
      <c r="AP485" s="601">
        <f t="shared" si="499"/>
        <v>2584</v>
      </c>
      <c r="AQ485" s="168">
        <v>4887</v>
      </c>
      <c r="AR485" s="598">
        <f t="shared" si="516"/>
        <v>0.5287497442193575</v>
      </c>
      <c r="AS485" s="210" t="str">
        <f t="shared" si="472"/>
        <v/>
      </c>
      <c r="AT485" s="210" t="str">
        <f t="shared" si="517"/>
        <v/>
      </c>
      <c r="AU485" s="230" t="str">
        <f t="shared" si="468"/>
        <v/>
      </c>
      <c r="AV485" s="230"/>
      <c r="AW485" s="223" t="str">
        <f t="shared" si="465"/>
        <v/>
      </c>
      <c r="AX485" s="230"/>
      <c r="AY485" s="223" t="str">
        <f t="shared" si="509"/>
        <v/>
      </c>
      <c r="AZ485" s="230" t="str">
        <f t="shared" si="492"/>
        <v/>
      </c>
      <c r="BA485" s="223" t="str">
        <f t="shared" si="493"/>
        <v/>
      </c>
      <c r="BB485" s="230"/>
      <c r="BC485" s="223" t="str">
        <f t="shared" si="500"/>
        <v/>
      </c>
      <c r="BD485" s="230"/>
      <c r="BE485" s="223" t="str">
        <f>IF(BD485="","",BD485/AX485)</f>
        <v/>
      </c>
      <c r="BF485" s="222" t="str">
        <f t="shared" si="501"/>
        <v/>
      </c>
      <c r="BG485" s="223" t="str">
        <f t="shared" si="502"/>
        <v/>
      </c>
      <c r="BH485" s="230"/>
      <c r="BI485" s="223" t="str">
        <f t="shared" si="506"/>
        <v/>
      </c>
      <c r="BJ485" s="230"/>
      <c r="BK485" s="223" t="str">
        <f t="shared" si="503"/>
        <v/>
      </c>
      <c r="BL485" s="222" t="str">
        <f t="shared" si="505"/>
        <v/>
      </c>
      <c r="BM485" s="223" t="str">
        <f t="shared" si="507"/>
        <v/>
      </c>
      <c r="BN485" s="230"/>
      <c r="BO485" s="223" t="str">
        <f t="shared" si="504"/>
        <v/>
      </c>
      <c r="BP485" s="230"/>
      <c r="BQ485" s="223" t="str">
        <f t="shared" si="495"/>
        <v/>
      </c>
      <c r="BR485" s="230" t="str">
        <f t="shared" si="513"/>
        <v/>
      </c>
      <c r="BS485" s="223" t="str">
        <f t="shared" si="497"/>
        <v/>
      </c>
      <c r="BT485" s="600">
        <v>1</v>
      </c>
      <c r="BU485" s="598">
        <f t="shared" si="508"/>
        <v>0.16666666666666666</v>
      </c>
      <c r="BV485" s="600">
        <v>1</v>
      </c>
      <c r="BW485" s="598">
        <f t="shared" si="514"/>
        <v>0.16666666666666666</v>
      </c>
      <c r="BX485" s="244" t="str">
        <f t="shared" si="515"/>
        <v/>
      </c>
    </row>
    <row r="486" spans="1:76" x14ac:dyDescent="0.2">
      <c r="A486" s="591" t="s">
        <v>188</v>
      </c>
      <c r="B486" s="591" t="s">
        <v>193</v>
      </c>
      <c r="C486" s="591" t="s">
        <v>502</v>
      </c>
      <c r="D486" s="591" t="s">
        <v>507</v>
      </c>
      <c r="E486" s="591" t="s">
        <v>504</v>
      </c>
      <c r="F486" s="591" t="s">
        <v>519</v>
      </c>
      <c r="G486" s="591" t="s">
        <v>321</v>
      </c>
      <c r="H486" s="591" t="s">
        <v>1109</v>
      </c>
      <c r="I486" s="591" t="s">
        <v>934</v>
      </c>
      <c r="J486" s="591"/>
      <c r="K486" s="614"/>
      <c r="L486" s="614"/>
      <c r="M486" s="289"/>
      <c r="N486" s="614"/>
      <c r="O486" s="614"/>
      <c r="P486" s="614"/>
      <c r="Q486" s="612"/>
      <c r="R486" s="612"/>
      <c r="S486" s="612"/>
      <c r="T486" s="3" t="s">
        <v>510</v>
      </c>
      <c r="U486" s="121">
        <v>6</v>
      </c>
      <c r="V486" s="600">
        <v>6</v>
      </c>
      <c r="W486" s="600">
        <v>6</v>
      </c>
      <c r="X486" s="123">
        <f t="shared" si="510"/>
        <v>1</v>
      </c>
      <c r="Y486" s="601">
        <f t="shared" si="478"/>
        <v>51.166666666666664</v>
      </c>
      <c r="Z486" s="230" t="str">
        <f t="shared" si="518"/>
        <v/>
      </c>
      <c r="AA486" s="222"/>
      <c r="AB486" s="223"/>
      <c r="AC486" s="222"/>
      <c r="AD486" s="223"/>
      <c r="AE486" s="222"/>
      <c r="AF486" s="223"/>
      <c r="AG486" s="222"/>
      <c r="AH486" s="223"/>
      <c r="AI486" s="600">
        <v>4</v>
      </c>
      <c r="AJ486" s="598">
        <f t="shared" si="511"/>
        <v>0.66666666666666663</v>
      </c>
      <c r="AK486" s="600">
        <v>4</v>
      </c>
      <c r="AL486" s="598">
        <f t="shared" si="512"/>
        <v>0.66666666666666663</v>
      </c>
      <c r="AM486" s="599">
        <v>307</v>
      </c>
      <c r="AN486" s="222"/>
      <c r="AO486" s="222"/>
      <c r="AP486" s="601">
        <f t="shared" si="499"/>
        <v>307</v>
      </c>
      <c r="AQ486" s="168">
        <v>450</v>
      </c>
      <c r="AR486" s="598">
        <f t="shared" si="516"/>
        <v>0.68222222222222217</v>
      </c>
      <c r="AS486" s="210" t="str">
        <f t="shared" si="472"/>
        <v/>
      </c>
      <c r="AT486" s="210" t="str">
        <f t="shared" si="517"/>
        <v/>
      </c>
      <c r="AU486" s="230" t="str">
        <f t="shared" si="468"/>
        <v/>
      </c>
      <c r="AV486" s="230"/>
      <c r="AW486" s="223" t="str">
        <f t="shared" ref="AW486:AW534" si="519">IF(AS486="","",AV486/AS486)</f>
        <v/>
      </c>
      <c r="AX486" s="230"/>
      <c r="AY486" s="223" t="str">
        <f t="shared" si="509"/>
        <v/>
      </c>
      <c r="AZ486" s="230" t="str">
        <f t="shared" si="492"/>
        <v/>
      </c>
      <c r="BA486" s="223" t="str">
        <f t="shared" si="493"/>
        <v/>
      </c>
      <c r="BB486" s="230"/>
      <c r="BC486" s="223" t="str">
        <f t="shared" si="500"/>
        <v/>
      </c>
      <c r="BD486" s="230"/>
      <c r="BE486" s="223" t="str">
        <f>IF(BD486="","",BD486/AX486)</f>
        <v/>
      </c>
      <c r="BF486" s="222" t="str">
        <f t="shared" si="501"/>
        <v/>
      </c>
      <c r="BG486" s="223" t="str">
        <f t="shared" si="502"/>
        <v/>
      </c>
      <c r="BH486" s="230"/>
      <c r="BI486" s="223" t="str">
        <f t="shared" si="506"/>
        <v/>
      </c>
      <c r="BJ486" s="230"/>
      <c r="BK486" s="223" t="str">
        <f t="shared" si="503"/>
        <v/>
      </c>
      <c r="BL486" s="222" t="str">
        <f t="shared" si="505"/>
        <v/>
      </c>
      <c r="BM486" s="223" t="str">
        <f t="shared" si="507"/>
        <v/>
      </c>
      <c r="BN486" s="230"/>
      <c r="BO486" s="223" t="str">
        <f t="shared" si="504"/>
        <v/>
      </c>
      <c r="BP486" s="230"/>
      <c r="BQ486" s="223" t="str">
        <f t="shared" si="495"/>
        <v/>
      </c>
      <c r="BR486" s="230" t="str">
        <f t="shared" si="513"/>
        <v/>
      </c>
      <c r="BS486" s="223" t="str">
        <f t="shared" si="497"/>
        <v/>
      </c>
      <c r="BT486" s="600">
        <v>3</v>
      </c>
      <c r="BU486" s="598">
        <f t="shared" si="508"/>
        <v>0.5</v>
      </c>
      <c r="BV486" s="600">
        <v>3</v>
      </c>
      <c r="BW486" s="598">
        <f t="shared" si="514"/>
        <v>0.5</v>
      </c>
      <c r="BX486" s="244" t="str">
        <f t="shared" si="515"/>
        <v/>
      </c>
    </row>
    <row r="487" spans="1:76" x14ac:dyDescent="0.2">
      <c r="A487" s="592" t="s">
        <v>188</v>
      </c>
      <c r="B487" s="592" t="s">
        <v>194</v>
      </c>
      <c r="C487" s="592" t="s">
        <v>425</v>
      </c>
      <c r="D487" s="148" t="s">
        <v>515</v>
      </c>
      <c r="E487" s="592" t="s">
        <v>504</v>
      </c>
      <c r="F487" s="592" t="s">
        <v>519</v>
      </c>
      <c r="G487" s="592" t="s">
        <v>321</v>
      </c>
      <c r="H487" s="592" t="s">
        <v>1109</v>
      </c>
      <c r="I487" s="592" t="s">
        <v>934</v>
      </c>
      <c r="J487" s="592"/>
      <c r="K487" s="296"/>
      <c r="L487" s="296"/>
      <c r="M487" s="297"/>
      <c r="N487" s="296"/>
      <c r="O487" s="296"/>
      <c r="P487" s="296"/>
      <c r="Q487" s="272"/>
      <c r="R487" s="272"/>
      <c r="S487" s="272"/>
      <c r="T487" s="7" t="s">
        <v>386</v>
      </c>
      <c r="U487" s="112">
        <v>2</v>
      </c>
      <c r="V487" s="150"/>
      <c r="W487" s="112">
        <v>3</v>
      </c>
      <c r="X487" s="113">
        <f t="shared" si="510"/>
        <v>1.5</v>
      </c>
      <c r="Y487" s="114">
        <f t="shared" si="478"/>
        <v>3423</v>
      </c>
      <c r="Z487" s="114">
        <f t="shared" si="518"/>
        <v>913.5</v>
      </c>
      <c r="AA487" s="597">
        <v>1</v>
      </c>
      <c r="AB487" s="115">
        <f t="shared" ref="AB487:AB496" si="520">AA487/W487</f>
        <v>0.33333333333333331</v>
      </c>
      <c r="AC487" s="228"/>
      <c r="AD487" s="229"/>
      <c r="AE487" s="597">
        <v>1</v>
      </c>
      <c r="AF487" s="115">
        <f t="shared" ref="AF487:AF492" si="521">AE487/U487</f>
        <v>0.5</v>
      </c>
      <c r="AG487" s="597">
        <f>AE487</f>
        <v>1</v>
      </c>
      <c r="AH487" s="229"/>
      <c r="AI487" s="229"/>
      <c r="AJ487" s="229"/>
      <c r="AK487" s="229"/>
      <c r="AL487" s="229"/>
      <c r="AM487" s="117">
        <v>6844</v>
      </c>
      <c r="AN487" s="114">
        <v>2</v>
      </c>
      <c r="AO487" s="118">
        <f>AN487/AP487</f>
        <v>2.9214139643587495E-4</v>
      </c>
      <c r="AP487" s="114">
        <f t="shared" si="499"/>
        <v>6846</v>
      </c>
      <c r="AQ487" s="114">
        <v>9918</v>
      </c>
      <c r="AR487" s="115">
        <f t="shared" si="516"/>
        <v>0.69026013309134904</v>
      </c>
      <c r="AS487" s="117">
        <f t="shared" si="472"/>
        <v>6844</v>
      </c>
      <c r="AT487" s="117">
        <f t="shared" si="517"/>
        <v>2</v>
      </c>
      <c r="AU487" s="114">
        <f t="shared" si="468"/>
        <v>6846</v>
      </c>
      <c r="AV487" s="114">
        <v>1823</v>
      </c>
      <c r="AW487" s="115">
        <f t="shared" si="519"/>
        <v>0.26636469900642901</v>
      </c>
      <c r="AX487" s="114">
        <v>4</v>
      </c>
      <c r="AY487" s="270">
        <f t="shared" si="509"/>
        <v>2</v>
      </c>
      <c r="AZ487" s="114">
        <f t="shared" si="492"/>
        <v>1827</v>
      </c>
      <c r="BA487" s="115">
        <f t="shared" si="493"/>
        <v>0.26687116564417179</v>
      </c>
      <c r="BB487" s="114">
        <v>7</v>
      </c>
      <c r="BC487" s="115">
        <f t="shared" si="500"/>
        <v>3.8398244651673065E-3</v>
      </c>
      <c r="BD487" s="597">
        <v>2</v>
      </c>
      <c r="BE487" s="115">
        <f>IF(BD487="","",BD487/AX487)</f>
        <v>0.5</v>
      </c>
      <c r="BF487" s="597">
        <f t="shared" si="501"/>
        <v>9</v>
      </c>
      <c r="BG487" s="115">
        <f t="shared" si="502"/>
        <v>4.9261083743842365E-3</v>
      </c>
      <c r="BH487" s="114">
        <v>4</v>
      </c>
      <c r="BI487" s="115">
        <f t="shared" si="506"/>
        <v>0.5714285714285714</v>
      </c>
      <c r="BJ487" s="597">
        <v>2</v>
      </c>
      <c r="BK487" s="115">
        <f t="shared" si="503"/>
        <v>1</v>
      </c>
      <c r="BL487" s="597">
        <f t="shared" si="505"/>
        <v>6</v>
      </c>
      <c r="BM487" s="115">
        <f t="shared" si="507"/>
        <v>0.66666666666666663</v>
      </c>
      <c r="BN487" s="220"/>
      <c r="BO487" s="220"/>
      <c r="BP487" s="114">
        <v>63</v>
      </c>
      <c r="BQ487" s="115">
        <f t="shared" si="495"/>
        <v>3.4482758620689655E-2</v>
      </c>
      <c r="BR487" s="114">
        <f t="shared" si="513"/>
        <v>63</v>
      </c>
      <c r="BS487" s="115">
        <f t="shared" si="497"/>
        <v>3.4482758620689655E-2</v>
      </c>
      <c r="BT487" s="597">
        <v>2</v>
      </c>
      <c r="BU487" s="115">
        <f t="shared" si="508"/>
        <v>0.66666666666666663</v>
      </c>
      <c r="BV487" s="597">
        <v>1</v>
      </c>
      <c r="BW487" s="115">
        <f t="shared" si="514"/>
        <v>0.5</v>
      </c>
      <c r="BX487" s="259" t="str">
        <f t="shared" si="515"/>
        <v/>
      </c>
    </row>
    <row r="488" spans="1:76" x14ac:dyDescent="0.2">
      <c r="A488" s="154" t="s">
        <v>188</v>
      </c>
      <c r="B488" s="154" t="s">
        <v>194</v>
      </c>
      <c r="C488" s="154" t="s">
        <v>901</v>
      </c>
      <c r="D488" s="77" t="s">
        <v>515</v>
      </c>
      <c r="E488" s="154" t="s">
        <v>504</v>
      </c>
      <c r="F488" s="154" t="s">
        <v>519</v>
      </c>
      <c r="G488" s="592" t="s">
        <v>321</v>
      </c>
      <c r="H488" s="592" t="s">
        <v>1109</v>
      </c>
      <c r="I488" s="274" t="s">
        <v>934</v>
      </c>
      <c r="J488" s="154"/>
      <c r="K488" s="314"/>
      <c r="L488" s="314"/>
      <c r="M488" s="315"/>
      <c r="N488" s="314"/>
      <c r="O488" s="813"/>
      <c r="P488" s="314"/>
      <c r="Q488" s="316"/>
      <c r="R488" s="316"/>
      <c r="S488" s="316"/>
      <c r="T488" s="155" t="s">
        <v>386</v>
      </c>
      <c r="U488" s="156">
        <v>1</v>
      </c>
      <c r="V488" s="76"/>
      <c r="W488" s="156">
        <v>2</v>
      </c>
      <c r="X488" s="123">
        <v>1</v>
      </c>
      <c r="Y488" s="601">
        <v>3434</v>
      </c>
      <c r="Z488" s="157">
        <f t="shared" si="518"/>
        <v>1017</v>
      </c>
      <c r="AA488" s="600">
        <v>1</v>
      </c>
      <c r="AB488" s="598">
        <f t="shared" si="520"/>
        <v>0.5</v>
      </c>
      <c r="AC488" s="222"/>
      <c r="AD488" s="229"/>
      <c r="AE488" s="600">
        <v>1</v>
      </c>
      <c r="AF488" s="598">
        <f t="shared" si="521"/>
        <v>1</v>
      </c>
      <c r="AG488" s="600">
        <v>1</v>
      </c>
      <c r="AH488" s="223"/>
      <c r="AI488" s="223"/>
      <c r="AJ488" s="223"/>
      <c r="AK488" s="223"/>
      <c r="AL488" s="223"/>
      <c r="AM488" s="158">
        <v>3432</v>
      </c>
      <c r="AN488" s="601">
        <v>2</v>
      </c>
      <c r="AO488" s="602">
        <v>8.9445438282647585E-4</v>
      </c>
      <c r="AP488" s="601">
        <v>3354</v>
      </c>
      <c r="AQ488" s="601">
        <v>4941</v>
      </c>
      <c r="AR488" s="598">
        <v>0.70314465408805027</v>
      </c>
      <c r="AS488" s="599">
        <f t="shared" si="472"/>
        <v>3432</v>
      </c>
      <c r="AT488" s="599">
        <f t="shared" si="517"/>
        <v>2</v>
      </c>
      <c r="AU488" s="601">
        <f t="shared" si="468"/>
        <v>3434</v>
      </c>
      <c r="AV488" s="601">
        <v>1015</v>
      </c>
      <c r="AW488" s="598">
        <f t="shared" si="519"/>
        <v>0.29574592074592077</v>
      </c>
      <c r="AX488" s="601">
        <v>2</v>
      </c>
      <c r="AY488" s="598">
        <f t="shared" si="509"/>
        <v>1</v>
      </c>
      <c r="AZ488" s="601">
        <v>1017</v>
      </c>
      <c r="BA488" s="598">
        <f t="shared" si="493"/>
        <v>0.29615608619685496</v>
      </c>
      <c r="BB488" s="601">
        <v>8</v>
      </c>
      <c r="BC488" s="598">
        <f t="shared" si="500"/>
        <v>7.8817733990147777E-3</v>
      </c>
      <c r="BD488" s="218"/>
      <c r="BE488" s="218"/>
      <c r="BF488" s="600">
        <f t="shared" si="501"/>
        <v>8</v>
      </c>
      <c r="BG488" s="598">
        <f t="shared" si="502"/>
        <v>7.8662733529990172E-3</v>
      </c>
      <c r="BH488" s="601">
        <v>6</v>
      </c>
      <c r="BI488" s="598">
        <f t="shared" si="506"/>
        <v>0.75</v>
      </c>
      <c r="BJ488" s="218"/>
      <c r="BK488" s="223" t="str">
        <f t="shared" si="503"/>
        <v/>
      </c>
      <c r="BL488" s="600">
        <f t="shared" si="505"/>
        <v>6</v>
      </c>
      <c r="BM488" s="598">
        <f t="shared" si="507"/>
        <v>0.75</v>
      </c>
      <c r="BN488" s="218"/>
      <c r="BO488" s="218"/>
      <c r="BP488" s="601">
        <v>19</v>
      </c>
      <c r="BQ488" s="598">
        <f t="shared" si="495"/>
        <v>1.8682399213372666E-2</v>
      </c>
      <c r="BR488" s="601">
        <f t="shared" si="513"/>
        <v>19</v>
      </c>
      <c r="BS488" s="598">
        <f t="shared" si="497"/>
        <v>1.8682399213372666E-2</v>
      </c>
      <c r="BT488" s="600">
        <v>0</v>
      </c>
      <c r="BU488" s="223"/>
      <c r="BV488" s="222"/>
      <c r="BW488" s="223"/>
      <c r="BX488" s="244" t="s">
        <v>323</v>
      </c>
    </row>
    <row r="489" spans="1:76" x14ac:dyDescent="0.2">
      <c r="A489" s="10" t="s">
        <v>188</v>
      </c>
      <c r="B489" s="10" t="s">
        <v>194</v>
      </c>
      <c r="C489" s="10" t="s">
        <v>426</v>
      </c>
      <c r="D489" s="77" t="s">
        <v>515</v>
      </c>
      <c r="E489" s="10" t="s">
        <v>504</v>
      </c>
      <c r="F489" s="10" t="s">
        <v>519</v>
      </c>
      <c r="G489" s="592" t="s">
        <v>321</v>
      </c>
      <c r="H489" s="592" t="s">
        <v>1109</v>
      </c>
      <c r="I489" s="10" t="s">
        <v>934</v>
      </c>
      <c r="J489" s="10"/>
      <c r="K489" s="614"/>
      <c r="L489" s="614"/>
      <c r="M489" s="289"/>
      <c r="N489" s="614"/>
      <c r="O489" s="614"/>
      <c r="P489" s="614"/>
      <c r="Q489" s="612"/>
      <c r="R489" s="612"/>
      <c r="S489" s="612"/>
      <c r="T489" s="11" t="s">
        <v>510</v>
      </c>
      <c r="U489" s="32">
        <v>1</v>
      </c>
      <c r="V489" s="32">
        <v>1</v>
      </c>
      <c r="W489" s="32">
        <v>1</v>
      </c>
      <c r="X489" s="34">
        <f t="shared" ref="X489:X520" si="522">W489/U489</f>
        <v>1</v>
      </c>
      <c r="Y489" s="35">
        <f t="shared" ref="Y489:Y530" si="523">AP489/U489</f>
        <v>3250</v>
      </c>
      <c r="Z489" s="230" t="str">
        <f t="shared" si="518"/>
        <v/>
      </c>
      <c r="AA489" s="33">
        <v>1</v>
      </c>
      <c r="AB489" s="36">
        <f t="shared" si="520"/>
        <v>1</v>
      </c>
      <c r="AC489" s="222"/>
      <c r="AD489" s="223"/>
      <c r="AE489" s="33">
        <v>1</v>
      </c>
      <c r="AF489" s="36">
        <f t="shared" si="521"/>
        <v>1</v>
      </c>
      <c r="AG489" s="33">
        <f>AE489</f>
        <v>1</v>
      </c>
      <c r="AH489" s="223"/>
      <c r="AI489" s="223"/>
      <c r="AJ489" s="223"/>
      <c r="AK489" s="223"/>
      <c r="AL489" s="223"/>
      <c r="AM489" s="31">
        <v>3246</v>
      </c>
      <c r="AN489" s="35">
        <v>4</v>
      </c>
      <c r="AO489" s="37">
        <f t="shared" ref="AO489:AO496" si="524">AN489/AP489</f>
        <v>1.2307692307692308E-3</v>
      </c>
      <c r="AP489" s="35">
        <f t="shared" ref="AP489:AP530" si="525">AM489+AN489</f>
        <v>3250</v>
      </c>
      <c r="AQ489" s="601">
        <v>4524</v>
      </c>
      <c r="AR489" s="36">
        <f t="shared" ref="AR489:AR496" si="526">AP489/AQ489</f>
        <v>0.7183908045977011</v>
      </c>
      <c r="AS489" s="210" t="str">
        <f t="shared" si="472"/>
        <v/>
      </c>
      <c r="AT489" s="210" t="str">
        <f t="shared" si="517"/>
        <v/>
      </c>
      <c r="AU489" s="230" t="str">
        <f t="shared" si="468"/>
        <v/>
      </c>
      <c r="AV489" s="230"/>
      <c r="AW489" s="223" t="str">
        <f t="shared" si="519"/>
        <v/>
      </c>
      <c r="AX489" s="230"/>
      <c r="AY489" s="223" t="str">
        <f t="shared" si="509"/>
        <v/>
      </c>
      <c r="AZ489" s="230" t="str">
        <f t="shared" ref="AZ489:AZ530" si="527">IF(AV489&gt;0,AV489+AX489,"")</f>
        <v/>
      </c>
      <c r="BA489" s="223" t="str">
        <f t="shared" si="493"/>
        <v/>
      </c>
      <c r="BB489" s="230"/>
      <c r="BC489" s="223" t="str">
        <f t="shared" si="500"/>
        <v/>
      </c>
      <c r="BD489" s="218"/>
      <c r="BE489" s="218"/>
      <c r="BF489" s="222" t="str">
        <f t="shared" si="501"/>
        <v/>
      </c>
      <c r="BG489" s="223" t="str">
        <f t="shared" si="502"/>
        <v/>
      </c>
      <c r="BH489" s="230"/>
      <c r="BI489" s="223" t="str">
        <f t="shared" si="506"/>
        <v/>
      </c>
      <c r="BJ489" s="218"/>
      <c r="BK489" s="223" t="str">
        <f t="shared" si="503"/>
        <v/>
      </c>
      <c r="BL489" s="222" t="str">
        <f t="shared" si="505"/>
        <v/>
      </c>
      <c r="BM489" s="223" t="str">
        <f t="shared" si="507"/>
        <v/>
      </c>
      <c r="BN489" s="218"/>
      <c r="BO489" s="218"/>
      <c r="BP489" s="230"/>
      <c r="BQ489" s="223" t="str">
        <f t="shared" ref="BQ489:BQ514" si="528">IF(AZ489="","",BP489/AZ489)</f>
        <v/>
      </c>
      <c r="BR489" s="230" t="str">
        <f t="shared" si="513"/>
        <v/>
      </c>
      <c r="BS489" s="223" t="str">
        <f t="shared" ref="BS489:BS514" si="529">IF(AZ489="","",BR489/AZ489)</f>
        <v/>
      </c>
      <c r="BT489" s="33">
        <v>0</v>
      </c>
      <c r="BU489" s="223"/>
      <c r="BV489" s="222"/>
      <c r="BW489" s="223"/>
      <c r="BX489" s="244" t="str">
        <f t="shared" ref="BX489:BX534" si="530">IF(V489&gt;0,IF(V489&lt;U489,U489-V489,""),"")</f>
        <v/>
      </c>
    </row>
    <row r="490" spans="1:76" x14ac:dyDescent="0.2">
      <c r="A490" s="10" t="s">
        <v>188</v>
      </c>
      <c r="B490" s="10" t="s">
        <v>194</v>
      </c>
      <c r="C490" s="10" t="s">
        <v>195</v>
      </c>
      <c r="D490" s="77" t="s">
        <v>515</v>
      </c>
      <c r="E490" s="10" t="s">
        <v>504</v>
      </c>
      <c r="F490" s="10" t="s">
        <v>519</v>
      </c>
      <c r="G490" s="592" t="s">
        <v>321</v>
      </c>
      <c r="H490" s="592" t="s">
        <v>1109</v>
      </c>
      <c r="I490" s="10" t="s">
        <v>934</v>
      </c>
      <c r="J490" s="10"/>
      <c r="K490" s="614"/>
      <c r="L490" s="614"/>
      <c r="M490" s="289"/>
      <c r="N490" s="614"/>
      <c r="O490" s="614"/>
      <c r="P490" s="614"/>
      <c r="Q490" s="612"/>
      <c r="R490" s="612"/>
      <c r="S490" s="612"/>
      <c r="T490" s="11" t="s">
        <v>386</v>
      </c>
      <c r="U490" s="32">
        <v>2</v>
      </c>
      <c r="V490" s="76"/>
      <c r="W490" s="33">
        <v>3</v>
      </c>
      <c r="X490" s="34">
        <f t="shared" si="522"/>
        <v>1.5</v>
      </c>
      <c r="Y490" s="35">
        <f t="shared" si="523"/>
        <v>2937</v>
      </c>
      <c r="Z490" s="35">
        <f t="shared" si="518"/>
        <v>1044</v>
      </c>
      <c r="AA490" s="33">
        <v>2</v>
      </c>
      <c r="AB490" s="36">
        <f t="shared" si="520"/>
        <v>0.66666666666666663</v>
      </c>
      <c r="AC490" s="222"/>
      <c r="AD490" s="223"/>
      <c r="AE490" s="33">
        <v>2</v>
      </c>
      <c r="AF490" s="36">
        <f t="shared" si="521"/>
        <v>1</v>
      </c>
      <c r="AG490" s="33">
        <f>AE490</f>
        <v>2</v>
      </c>
      <c r="AH490" s="223"/>
      <c r="AI490" s="33">
        <v>1</v>
      </c>
      <c r="AJ490" s="36">
        <f>AI490/W490</f>
        <v>0.33333333333333331</v>
      </c>
      <c r="AK490" s="223"/>
      <c r="AL490" s="223"/>
      <c r="AM490" s="31">
        <v>5869</v>
      </c>
      <c r="AN490" s="35">
        <v>5</v>
      </c>
      <c r="AO490" s="37">
        <f t="shared" si="524"/>
        <v>8.5120871637725569E-4</v>
      </c>
      <c r="AP490" s="35">
        <f t="shared" si="525"/>
        <v>5874</v>
      </c>
      <c r="AQ490" s="601">
        <v>8337</v>
      </c>
      <c r="AR490" s="36">
        <f t="shared" si="526"/>
        <v>0.70456998920474989</v>
      </c>
      <c r="AS490" s="31">
        <f t="shared" si="472"/>
        <v>5869</v>
      </c>
      <c r="AT490" s="31">
        <f t="shared" si="517"/>
        <v>5</v>
      </c>
      <c r="AU490" s="35">
        <f t="shared" si="468"/>
        <v>5874</v>
      </c>
      <c r="AV490" s="35">
        <v>2084</v>
      </c>
      <c r="AW490" s="36">
        <f t="shared" si="519"/>
        <v>0.35508604532288296</v>
      </c>
      <c r="AX490" s="35">
        <v>4</v>
      </c>
      <c r="AY490" s="36">
        <f t="shared" si="509"/>
        <v>0.8</v>
      </c>
      <c r="AZ490" s="35">
        <f t="shared" si="527"/>
        <v>2088</v>
      </c>
      <c r="BA490" s="36">
        <f t="shared" si="493"/>
        <v>0.35546475995914201</v>
      </c>
      <c r="BB490" s="35">
        <v>12</v>
      </c>
      <c r="BC490" s="36">
        <f t="shared" si="500"/>
        <v>5.7581573896353169E-3</v>
      </c>
      <c r="BD490" s="218"/>
      <c r="BE490" s="218"/>
      <c r="BF490" s="33">
        <f t="shared" si="501"/>
        <v>12</v>
      </c>
      <c r="BG490" s="36">
        <f t="shared" si="502"/>
        <v>5.7471264367816091E-3</v>
      </c>
      <c r="BH490" s="35">
        <v>8</v>
      </c>
      <c r="BI490" s="36">
        <f t="shared" si="506"/>
        <v>0.66666666666666663</v>
      </c>
      <c r="BJ490" s="218"/>
      <c r="BK490" s="223" t="str">
        <f t="shared" si="503"/>
        <v/>
      </c>
      <c r="BL490" s="33">
        <f t="shared" si="505"/>
        <v>8</v>
      </c>
      <c r="BM490" s="36">
        <f t="shared" si="507"/>
        <v>0.66666666666666663</v>
      </c>
      <c r="BN490" s="218"/>
      <c r="BO490" s="218"/>
      <c r="BP490" s="35">
        <v>40</v>
      </c>
      <c r="BQ490" s="36">
        <f t="shared" si="528"/>
        <v>1.9157088122605363E-2</v>
      </c>
      <c r="BR490" s="35">
        <f t="shared" si="513"/>
        <v>40</v>
      </c>
      <c r="BS490" s="36">
        <f t="shared" si="529"/>
        <v>1.9157088122605363E-2</v>
      </c>
      <c r="BT490" s="33">
        <v>2</v>
      </c>
      <c r="BU490" s="36">
        <f>BT490/W490</f>
        <v>0.66666666666666663</v>
      </c>
      <c r="BV490" s="33">
        <v>1</v>
      </c>
      <c r="BW490" s="36">
        <f>BV490/U490</f>
        <v>0.5</v>
      </c>
      <c r="BX490" s="244" t="str">
        <f t="shared" si="530"/>
        <v/>
      </c>
    </row>
    <row r="491" spans="1:76" x14ac:dyDescent="0.2">
      <c r="A491" s="10" t="s">
        <v>188</v>
      </c>
      <c r="B491" s="10" t="s">
        <v>194</v>
      </c>
      <c r="C491" s="10" t="s">
        <v>196</v>
      </c>
      <c r="D491" s="77" t="s">
        <v>515</v>
      </c>
      <c r="E491" s="10" t="s">
        <v>504</v>
      </c>
      <c r="F491" s="10" t="s">
        <v>519</v>
      </c>
      <c r="G491" s="592" t="s">
        <v>321</v>
      </c>
      <c r="H491" s="592" t="s">
        <v>1109</v>
      </c>
      <c r="I491" s="10" t="s">
        <v>934</v>
      </c>
      <c r="J491" s="10"/>
      <c r="K491" s="614"/>
      <c r="L491" s="614"/>
      <c r="M491" s="289"/>
      <c r="N491" s="614"/>
      <c r="O491" s="614"/>
      <c r="P491" s="614"/>
      <c r="Q491" s="612"/>
      <c r="R491" s="612"/>
      <c r="S491" s="612"/>
      <c r="T491" s="30" t="s">
        <v>510</v>
      </c>
      <c r="U491" s="32">
        <v>1</v>
      </c>
      <c r="V491" s="33">
        <v>1</v>
      </c>
      <c r="W491" s="33">
        <v>1</v>
      </c>
      <c r="X491" s="34">
        <f t="shared" si="522"/>
        <v>1</v>
      </c>
      <c r="Y491" s="35">
        <f t="shared" si="523"/>
        <v>3560</v>
      </c>
      <c r="Z491" s="230" t="str">
        <f t="shared" si="518"/>
        <v/>
      </c>
      <c r="AA491" s="33">
        <v>1</v>
      </c>
      <c r="AB491" s="36">
        <f t="shared" si="520"/>
        <v>1</v>
      </c>
      <c r="AC491" s="222"/>
      <c r="AD491" s="223"/>
      <c r="AE491" s="33">
        <v>1</v>
      </c>
      <c r="AF491" s="36">
        <f t="shared" si="521"/>
        <v>1</v>
      </c>
      <c r="AG491" s="33">
        <f>AE491</f>
        <v>1</v>
      </c>
      <c r="AH491" s="223"/>
      <c r="AI491" s="223"/>
      <c r="AJ491" s="223"/>
      <c r="AK491" s="223"/>
      <c r="AL491" s="223"/>
      <c r="AM491" s="31">
        <v>3558</v>
      </c>
      <c r="AN491" s="35">
        <v>2</v>
      </c>
      <c r="AO491" s="37">
        <f t="shared" si="524"/>
        <v>5.6179775280898881E-4</v>
      </c>
      <c r="AP491" s="35">
        <f t="shared" si="525"/>
        <v>3560</v>
      </c>
      <c r="AQ491" s="168">
        <v>5622</v>
      </c>
      <c r="AR491" s="36">
        <f t="shared" si="526"/>
        <v>0.63322660974742084</v>
      </c>
      <c r="AS491" s="210" t="str">
        <f t="shared" si="472"/>
        <v/>
      </c>
      <c r="AT491" s="210" t="str">
        <f t="shared" si="517"/>
        <v/>
      </c>
      <c r="AU491" s="230" t="str">
        <f t="shared" si="468"/>
        <v/>
      </c>
      <c r="AV491" s="230"/>
      <c r="AW491" s="223" t="str">
        <f t="shared" si="519"/>
        <v/>
      </c>
      <c r="AX491" s="230"/>
      <c r="AY491" s="223" t="str">
        <f t="shared" si="509"/>
        <v/>
      </c>
      <c r="AZ491" s="230" t="str">
        <f t="shared" si="527"/>
        <v/>
      </c>
      <c r="BA491" s="223" t="str">
        <f t="shared" si="493"/>
        <v/>
      </c>
      <c r="BB491" s="230"/>
      <c r="BC491" s="223" t="str">
        <f t="shared" si="500"/>
        <v/>
      </c>
      <c r="BD491" s="218"/>
      <c r="BE491" s="218"/>
      <c r="BF491" s="222" t="str">
        <f t="shared" si="501"/>
        <v/>
      </c>
      <c r="BG491" s="223" t="str">
        <f t="shared" si="502"/>
        <v/>
      </c>
      <c r="BH491" s="230"/>
      <c r="BI491" s="223" t="str">
        <f t="shared" si="506"/>
        <v/>
      </c>
      <c r="BJ491" s="218"/>
      <c r="BK491" s="223" t="str">
        <f t="shared" si="503"/>
        <v/>
      </c>
      <c r="BL491" s="222" t="str">
        <f t="shared" si="505"/>
        <v/>
      </c>
      <c r="BM491" s="223" t="str">
        <f t="shared" si="507"/>
        <v/>
      </c>
      <c r="BN491" s="230"/>
      <c r="BO491" s="223" t="str">
        <f t="shared" ref="BO491:BO514" si="531">IF(AZ491="","",BN491/AZ491)</f>
        <v/>
      </c>
      <c r="BP491" s="230"/>
      <c r="BQ491" s="223" t="str">
        <f t="shared" si="528"/>
        <v/>
      </c>
      <c r="BR491" s="230" t="str">
        <f t="shared" si="513"/>
        <v/>
      </c>
      <c r="BS491" s="223" t="str">
        <f t="shared" si="529"/>
        <v/>
      </c>
      <c r="BT491" s="33">
        <v>0</v>
      </c>
      <c r="BU491" s="223"/>
      <c r="BV491" s="222"/>
      <c r="BW491" s="223"/>
      <c r="BX491" s="244" t="str">
        <f t="shared" si="530"/>
        <v/>
      </c>
    </row>
    <row r="492" spans="1:76" x14ac:dyDescent="0.2">
      <c r="A492" s="10" t="s">
        <v>188</v>
      </c>
      <c r="B492" s="10" t="s">
        <v>194</v>
      </c>
      <c r="C492" s="10" t="s">
        <v>197</v>
      </c>
      <c r="D492" s="77" t="s">
        <v>515</v>
      </c>
      <c r="E492" s="10" t="s">
        <v>504</v>
      </c>
      <c r="F492" s="10" t="s">
        <v>519</v>
      </c>
      <c r="G492" s="592" t="s">
        <v>321</v>
      </c>
      <c r="H492" s="592" t="s">
        <v>1109</v>
      </c>
      <c r="I492" s="10" t="s">
        <v>934</v>
      </c>
      <c r="J492" s="10"/>
      <c r="K492" s="614"/>
      <c r="L492" s="614"/>
      <c r="M492" s="289"/>
      <c r="N492" s="614"/>
      <c r="O492" s="614"/>
      <c r="P492" s="614"/>
      <c r="Q492" s="612"/>
      <c r="R492" s="612"/>
      <c r="S492" s="612"/>
      <c r="T492" s="11" t="s">
        <v>386</v>
      </c>
      <c r="U492" s="32">
        <v>2</v>
      </c>
      <c r="V492" s="76"/>
      <c r="W492" s="33">
        <v>6</v>
      </c>
      <c r="X492" s="34">
        <f t="shared" si="522"/>
        <v>3</v>
      </c>
      <c r="Y492" s="35">
        <f t="shared" si="523"/>
        <v>2901.5</v>
      </c>
      <c r="Z492" s="35">
        <f t="shared" si="518"/>
        <v>837</v>
      </c>
      <c r="AA492" s="33">
        <v>1</v>
      </c>
      <c r="AB492" s="36">
        <f t="shared" si="520"/>
        <v>0.16666666666666666</v>
      </c>
      <c r="AC492" s="222"/>
      <c r="AD492" s="223"/>
      <c r="AE492" s="33">
        <v>1</v>
      </c>
      <c r="AF492" s="36">
        <f t="shared" si="521"/>
        <v>0.5</v>
      </c>
      <c r="AG492" s="33">
        <f>AE492</f>
        <v>1</v>
      </c>
      <c r="AH492" s="223"/>
      <c r="AI492" s="33">
        <v>1</v>
      </c>
      <c r="AJ492" s="36">
        <f>AI492/W492</f>
        <v>0.16666666666666666</v>
      </c>
      <c r="AK492" s="223"/>
      <c r="AL492" s="223"/>
      <c r="AM492" s="31">
        <v>5799</v>
      </c>
      <c r="AN492" s="35">
        <v>4</v>
      </c>
      <c r="AO492" s="37">
        <f t="shared" si="524"/>
        <v>6.8929863863518865E-4</v>
      </c>
      <c r="AP492" s="35">
        <f t="shared" si="525"/>
        <v>5803</v>
      </c>
      <c r="AQ492" s="601">
        <v>8682</v>
      </c>
      <c r="AR492" s="36">
        <f t="shared" si="526"/>
        <v>0.6683943791753052</v>
      </c>
      <c r="AS492" s="31">
        <f t="shared" si="472"/>
        <v>5799</v>
      </c>
      <c r="AT492" s="31">
        <f t="shared" si="517"/>
        <v>4</v>
      </c>
      <c r="AU492" s="35">
        <f t="shared" si="468"/>
        <v>5803</v>
      </c>
      <c r="AV492" s="35">
        <v>1670</v>
      </c>
      <c r="AW492" s="36">
        <f t="shared" si="519"/>
        <v>0.2879806863252285</v>
      </c>
      <c r="AX492" s="35">
        <v>4</v>
      </c>
      <c r="AY492" s="36">
        <f t="shared" si="509"/>
        <v>1</v>
      </c>
      <c r="AZ492" s="35">
        <f t="shared" si="527"/>
        <v>1674</v>
      </c>
      <c r="BA492" s="36">
        <f t="shared" si="493"/>
        <v>0.28847148026882646</v>
      </c>
      <c r="BB492" s="35">
        <v>17</v>
      </c>
      <c r="BC492" s="36">
        <f t="shared" si="500"/>
        <v>1.0179640718562874E-2</v>
      </c>
      <c r="BD492" s="218"/>
      <c r="BE492" s="218"/>
      <c r="BF492" s="33">
        <f t="shared" si="501"/>
        <v>17</v>
      </c>
      <c r="BG492" s="36">
        <f t="shared" si="502"/>
        <v>1.0155316606929509E-2</v>
      </c>
      <c r="BH492" s="35">
        <v>15</v>
      </c>
      <c r="BI492" s="36">
        <f t="shared" si="506"/>
        <v>0.88235294117647056</v>
      </c>
      <c r="BJ492" s="218"/>
      <c r="BK492" s="223" t="str">
        <f t="shared" si="503"/>
        <v/>
      </c>
      <c r="BL492" s="33">
        <f t="shared" si="505"/>
        <v>15</v>
      </c>
      <c r="BM492" s="36">
        <f t="shared" si="507"/>
        <v>0.88235294117647056</v>
      </c>
      <c r="BN492" s="35">
        <v>1</v>
      </c>
      <c r="BO492" s="36">
        <f t="shared" si="531"/>
        <v>5.9737156511350056E-4</v>
      </c>
      <c r="BP492" s="35">
        <v>26</v>
      </c>
      <c r="BQ492" s="36">
        <f t="shared" si="528"/>
        <v>1.5531660692951015E-2</v>
      </c>
      <c r="BR492" s="35">
        <f t="shared" si="513"/>
        <v>27</v>
      </c>
      <c r="BS492" s="36">
        <f t="shared" si="529"/>
        <v>1.6129032258064516E-2</v>
      </c>
      <c r="BT492" s="33">
        <v>3</v>
      </c>
      <c r="BU492" s="36">
        <f>BT492/W492</f>
        <v>0.5</v>
      </c>
      <c r="BV492" s="33">
        <v>2</v>
      </c>
      <c r="BW492" s="36">
        <f>BV492/U492</f>
        <v>1</v>
      </c>
      <c r="BX492" s="244" t="str">
        <f t="shared" si="530"/>
        <v/>
      </c>
    </row>
    <row r="493" spans="1:76" x14ac:dyDescent="0.2">
      <c r="A493" s="10" t="s">
        <v>188</v>
      </c>
      <c r="B493" s="10" t="s">
        <v>194</v>
      </c>
      <c r="C493" s="10" t="s">
        <v>880</v>
      </c>
      <c r="D493" s="77" t="s">
        <v>515</v>
      </c>
      <c r="E493" s="10" t="s">
        <v>504</v>
      </c>
      <c r="F493" s="10" t="s">
        <v>519</v>
      </c>
      <c r="G493" s="5" t="s">
        <v>321</v>
      </c>
      <c r="H493" s="592" t="s">
        <v>1109</v>
      </c>
      <c r="I493" s="10" t="s">
        <v>934</v>
      </c>
      <c r="J493" s="10"/>
      <c r="K493" s="288"/>
      <c r="L493" s="614"/>
      <c r="M493" s="289"/>
      <c r="N493" s="288"/>
      <c r="O493" s="288"/>
      <c r="P493" s="288"/>
      <c r="Q493" s="612"/>
      <c r="R493" s="612"/>
      <c r="S493" s="612"/>
      <c r="T493" s="30" t="s">
        <v>386</v>
      </c>
      <c r="U493" s="32">
        <v>1</v>
      </c>
      <c r="V493" s="76"/>
      <c r="W493" s="33">
        <v>3</v>
      </c>
      <c r="X493" s="34">
        <f t="shared" si="522"/>
        <v>3</v>
      </c>
      <c r="Y493" s="35">
        <f t="shared" si="523"/>
        <v>3274</v>
      </c>
      <c r="Z493" s="35">
        <f t="shared" si="518"/>
        <v>1322</v>
      </c>
      <c r="AA493" s="33">
        <v>1</v>
      </c>
      <c r="AB493" s="36">
        <f t="shared" si="520"/>
        <v>0.33333333333333331</v>
      </c>
      <c r="AC493" s="222"/>
      <c r="AD493" s="223"/>
      <c r="AE493" s="223"/>
      <c r="AF493" s="223"/>
      <c r="AG493" s="223"/>
      <c r="AH493" s="223"/>
      <c r="AI493" s="223"/>
      <c r="AJ493" s="223"/>
      <c r="AK493" s="223"/>
      <c r="AL493" s="223"/>
      <c r="AM493" s="31">
        <v>3256</v>
      </c>
      <c r="AN493" s="35">
        <v>18</v>
      </c>
      <c r="AO493" s="37">
        <f t="shared" si="524"/>
        <v>5.4978619425778861E-3</v>
      </c>
      <c r="AP493" s="35">
        <f t="shared" si="525"/>
        <v>3274</v>
      </c>
      <c r="AQ493" s="168">
        <v>5898</v>
      </c>
      <c r="AR493" s="36">
        <f t="shared" si="526"/>
        <v>0.55510342488979314</v>
      </c>
      <c r="AS493" s="31">
        <f t="shared" si="472"/>
        <v>3256</v>
      </c>
      <c r="AT493" s="31">
        <f t="shared" si="517"/>
        <v>18</v>
      </c>
      <c r="AU493" s="35">
        <f t="shared" si="468"/>
        <v>3274</v>
      </c>
      <c r="AV493" s="35">
        <v>1305</v>
      </c>
      <c r="AW493" s="36">
        <f t="shared" si="519"/>
        <v>0.40079852579852582</v>
      </c>
      <c r="AX493" s="35">
        <v>17</v>
      </c>
      <c r="AY493" s="36">
        <f t="shared" si="509"/>
        <v>0.94444444444444442</v>
      </c>
      <c r="AZ493" s="35">
        <f t="shared" si="527"/>
        <v>1322</v>
      </c>
      <c r="BA493" s="36">
        <f t="shared" si="493"/>
        <v>0.40378741600488699</v>
      </c>
      <c r="BB493" s="35">
        <v>6</v>
      </c>
      <c r="BC493" s="36">
        <f t="shared" si="500"/>
        <v>4.5977011494252873E-3</v>
      </c>
      <c r="BD493" s="35">
        <v>1</v>
      </c>
      <c r="BE493" s="36">
        <f>IF(BD493="","",BD493/AX493)</f>
        <v>5.8823529411764705E-2</v>
      </c>
      <c r="BF493" s="33">
        <f t="shared" si="501"/>
        <v>7</v>
      </c>
      <c r="BG493" s="36">
        <f t="shared" si="502"/>
        <v>5.2950075642965201E-3</v>
      </c>
      <c r="BH493" s="35">
        <v>1</v>
      </c>
      <c r="BI493" s="36">
        <f t="shared" si="506"/>
        <v>0.16666666666666666</v>
      </c>
      <c r="BJ493" s="35">
        <v>1</v>
      </c>
      <c r="BK493" s="36">
        <f t="shared" si="503"/>
        <v>1</v>
      </c>
      <c r="BL493" s="33">
        <f t="shared" si="505"/>
        <v>2</v>
      </c>
      <c r="BM493" s="36">
        <f t="shared" si="507"/>
        <v>0.2857142857142857</v>
      </c>
      <c r="BN493" s="35">
        <v>1</v>
      </c>
      <c r="BO493" s="36">
        <f t="shared" si="531"/>
        <v>7.5642965204236008E-4</v>
      </c>
      <c r="BP493" s="35">
        <v>48</v>
      </c>
      <c r="BQ493" s="36">
        <f t="shared" si="528"/>
        <v>3.6308623298033284E-2</v>
      </c>
      <c r="BR493" s="35">
        <f t="shared" si="513"/>
        <v>49</v>
      </c>
      <c r="BS493" s="36">
        <f t="shared" si="529"/>
        <v>3.7065052950075644E-2</v>
      </c>
      <c r="BT493" s="33">
        <v>1</v>
      </c>
      <c r="BU493" s="36">
        <f>BT493/W493</f>
        <v>0.33333333333333331</v>
      </c>
      <c r="BV493" s="33">
        <v>1</v>
      </c>
      <c r="BW493" s="36">
        <f>BV493/U493</f>
        <v>1</v>
      </c>
      <c r="BX493" s="244" t="str">
        <f t="shared" si="530"/>
        <v/>
      </c>
    </row>
    <row r="494" spans="1:76" x14ac:dyDescent="0.2">
      <c r="A494" s="10" t="s">
        <v>188</v>
      </c>
      <c r="B494" s="10" t="s">
        <v>194</v>
      </c>
      <c r="C494" s="10" t="s">
        <v>198</v>
      </c>
      <c r="D494" s="77" t="s">
        <v>515</v>
      </c>
      <c r="E494" s="10" t="s">
        <v>504</v>
      </c>
      <c r="F494" s="10" t="s">
        <v>519</v>
      </c>
      <c r="G494" s="592" t="s">
        <v>321</v>
      </c>
      <c r="H494" s="592" t="s">
        <v>1109</v>
      </c>
      <c r="I494" s="10" t="s">
        <v>934</v>
      </c>
      <c r="J494" s="10"/>
      <c r="K494" s="614"/>
      <c r="L494" s="614"/>
      <c r="M494" s="289"/>
      <c r="N494" s="614"/>
      <c r="O494" s="614"/>
      <c r="P494" s="614"/>
      <c r="Q494" s="612"/>
      <c r="R494" s="612"/>
      <c r="S494" s="612"/>
      <c r="T494" s="11" t="s">
        <v>386</v>
      </c>
      <c r="U494" s="32">
        <v>1</v>
      </c>
      <c r="V494" s="76"/>
      <c r="W494" s="33">
        <v>2</v>
      </c>
      <c r="X494" s="34">
        <f t="shared" si="522"/>
        <v>2</v>
      </c>
      <c r="Y494" s="35">
        <f t="shared" si="523"/>
        <v>3434</v>
      </c>
      <c r="Z494" s="35">
        <f t="shared" si="518"/>
        <v>1122</v>
      </c>
      <c r="AA494" s="33">
        <v>1</v>
      </c>
      <c r="AB494" s="36">
        <f t="shared" si="520"/>
        <v>0.5</v>
      </c>
      <c r="AC494" s="222"/>
      <c r="AD494" s="223"/>
      <c r="AE494" s="33">
        <v>1</v>
      </c>
      <c r="AF494" s="36">
        <f>AE494/U494</f>
        <v>1</v>
      </c>
      <c r="AG494" s="33">
        <f>AE494</f>
        <v>1</v>
      </c>
      <c r="AH494" s="223"/>
      <c r="AI494" s="33">
        <v>1</v>
      </c>
      <c r="AJ494" s="36">
        <f>AI494/W494</f>
        <v>0.5</v>
      </c>
      <c r="AK494" s="223"/>
      <c r="AL494" s="223"/>
      <c r="AM494" s="31">
        <v>3414</v>
      </c>
      <c r="AN494" s="35">
        <v>20</v>
      </c>
      <c r="AO494" s="37">
        <f t="shared" si="524"/>
        <v>5.8241118229470003E-3</v>
      </c>
      <c r="AP494" s="35">
        <f t="shared" si="525"/>
        <v>3434</v>
      </c>
      <c r="AQ494" s="168">
        <v>4887</v>
      </c>
      <c r="AR494" s="36">
        <f t="shared" si="526"/>
        <v>0.70268058113361975</v>
      </c>
      <c r="AS494" s="31">
        <f t="shared" si="472"/>
        <v>3414</v>
      </c>
      <c r="AT494" s="31">
        <f t="shared" si="517"/>
        <v>20</v>
      </c>
      <c r="AU494" s="35">
        <f t="shared" si="468"/>
        <v>3434</v>
      </c>
      <c r="AV494" s="35">
        <v>1104</v>
      </c>
      <c r="AW494" s="36">
        <f t="shared" si="519"/>
        <v>0.32337434094903339</v>
      </c>
      <c r="AX494" s="35">
        <v>18</v>
      </c>
      <c r="AY494" s="36">
        <f t="shared" si="509"/>
        <v>0.9</v>
      </c>
      <c r="AZ494" s="35">
        <f t="shared" si="527"/>
        <v>1122</v>
      </c>
      <c r="BA494" s="36">
        <f t="shared" si="493"/>
        <v>0.32673267326732675</v>
      </c>
      <c r="BB494" s="35">
        <v>11</v>
      </c>
      <c r="BC494" s="36">
        <f t="shared" si="500"/>
        <v>9.9637681159420281E-3</v>
      </c>
      <c r="BD494" s="35">
        <v>1</v>
      </c>
      <c r="BE494" s="36">
        <f>IF(BD494="","",BD494/AX494)</f>
        <v>5.5555555555555552E-2</v>
      </c>
      <c r="BF494" s="33">
        <f t="shared" si="501"/>
        <v>12</v>
      </c>
      <c r="BG494" s="36">
        <f t="shared" si="502"/>
        <v>1.06951871657754E-2</v>
      </c>
      <c r="BH494" s="35">
        <v>10</v>
      </c>
      <c r="BI494" s="36">
        <f t="shared" si="506"/>
        <v>0.90909090909090906</v>
      </c>
      <c r="BJ494" s="218"/>
      <c r="BK494" s="218"/>
      <c r="BL494" s="33">
        <f t="shared" si="505"/>
        <v>10</v>
      </c>
      <c r="BM494" s="36">
        <f t="shared" si="507"/>
        <v>0.83333333333333337</v>
      </c>
      <c r="BN494" s="35">
        <v>1</v>
      </c>
      <c r="BO494" s="36">
        <f t="shared" si="531"/>
        <v>8.9126559714795004E-4</v>
      </c>
      <c r="BP494" s="35">
        <v>30</v>
      </c>
      <c r="BQ494" s="36">
        <f t="shared" si="528"/>
        <v>2.6737967914438502E-2</v>
      </c>
      <c r="BR494" s="35">
        <f t="shared" si="513"/>
        <v>31</v>
      </c>
      <c r="BS494" s="36">
        <f t="shared" si="529"/>
        <v>2.7629233511586453E-2</v>
      </c>
      <c r="BT494" s="33">
        <v>0</v>
      </c>
      <c r="BU494" s="223"/>
      <c r="BV494" s="222"/>
      <c r="BW494" s="223"/>
      <c r="BX494" s="244" t="str">
        <f t="shared" si="530"/>
        <v/>
      </c>
    </row>
    <row r="495" spans="1:76" x14ac:dyDescent="0.2">
      <c r="A495" s="10" t="s">
        <v>188</v>
      </c>
      <c r="B495" s="10" t="s">
        <v>194</v>
      </c>
      <c r="C495" s="10" t="s">
        <v>199</v>
      </c>
      <c r="D495" s="77" t="s">
        <v>515</v>
      </c>
      <c r="E495" s="10" t="s">
        <v>504</v>
      </c>
      <c r="F495" s="10" t="s">
        <v>519</v>
      </c>
      <c r="G495" s="592" t="s">
        <v>321</v>
      </c>
      <c r="H495" s="592" t="s">
        <v>1109</v>
      </c>
      <c r="I495" s="10" t="s">
        <v>934</v>
      </c>
      <c r="J495" s="10"/>
      <c r="K495" s="614"/>
      <c r="L495" s="614"/>
      <c r="M495" s="289"/>
      <c r="N495" s="614"/>
      <c r="O495" s="614"/>
      <c r="P495" s="614"/>
      <c r="Q495" s="612"/>
      <c r="R495" s="612"/>
      <c r="S495" s="612"/>
      <c r="T495" s="30" t="s">
        <v>510</v>
      </c>
      <c r="U495" s="32">
        <v>1</v>
      </c>
      <c r="V495" s="32">
        <v>1</v>
      </c>
      <c r="W495" s="32">
        <v>1</v>
      </c>
      <c r="X495" s="34">
        <f t="shared" si="522"/>
        <v>1</v>
      </c>
      <c r="Y495" s="35">
        <f t="shared" si="523"/>
        <v>3696</v>
      </c>
      <c r="Z495" s="230" t="str">
        <f t="shared" si="518"/>
        <v/>
      </c>
      <c r="AA495" s="33">
        <v>1</v>
      </c>
      <c r="AB495" s="36">
        <f t="shared" si="520"/>
        <v>1</v>
      </c>
      <c r="AC495" s="222"/>
      <c r="AD495" s="223"/>
      <c r="AE495" s="33">
        <v>1</v>
      </c>
      <c r="AF495" s="36">
        <f>AE495/U495</f>
        <v>1</v>
      </c>
      <c r="AG495" s="33">
        <f>AE495</f>
        <v>1</v>
      </c>
      <c r="AH495" s="223"/>
      <c r="AI495" s="223"/>
      <c r="AJ495" s="223"/>
      <c r="AK495" s="223"/>
      <c r="AL495" s="223"/>
      <c r="AM495" s="31">
        <v>3692</v>
      </c>
      <c r="AN495" s="35">
        <v>4</v>
      </c>
      <c r="AO495" s="37">
        <f t="shared" si="524"/>
        <v>1.0822510822510823E-3</v>
      </c>
      <c r="AP495" s="35">
        <f t="shared" si="525"/>
        <v>3696</v>
      </c>
      <c r="AQ495" s="601">
        <v>4965</v>
      </c>
      <c r="AR495" s="36">
        <f t="shared" si="526"/>
        <v>0.74441087613293055</v>
      </c>
      <c r="AS495" s="210" t="str">
        <f t="shared" si="472"/>
        <v/>
      </c>
      <c r="AT495" s="210" t="str">
        <f t="shared" si="517"/>
        <v/>
      </c>
      <c r="AU495" s="230" t="str">
        <f t="shared" ref="AU495:AU530" si="532">IF(AS495="","",IF(AS495=0,"",AS495+AT495))</f>
        <v/>
      </c>
      <c r="AV495" s="230"/>
      <c r="AW495" s="223" t="str">
        <f t="shared" si="519"/>
        <v/>
      </c>
      <c r="AX495" s="230"/>
      <c r="AY495" s="223" t="str">
        <f t="shared" si="509"/>
        <v/>
      </c>
      <c r="AZ495" s="230" t="str">
        <f t="shared" si="527"/>
        <v/>
      </c>
      <c r="BA495" s="223" t="str">
        <f t="shared" si="493"/>
        <v/>
      </c>
      <c r="BB495" s="230"/>
      <c r="BC495" s="223" t="str">
        <f t="shared" si="500"/>
        <v/>
      </c>
      <c r="BD495" s="222"/>
      <c r="BE495" s="223" t="str">
        <f>IF(BD495="","",BD495/AX495)</f>
        <v/>
      </c>
      <c r="BF495" s="222" t="str">
        <f t="shared" si="501"/>
        <v/>
      </c>
      <c r="BG495" s="223" t="str">
        <f t="shared" si="502"/>
        <v/>
      </c>
      <c r="BH495" s="230"/>
      <c r="BI495" s="223" t="str">
        <f t="shared" si="506"/>
        <v/>
      </c>
      <c r="BJ495" s="222"/>
      <c r="BK495" s="223" t="str">
        <f t="shared" ref="BK495:BK506" si="533">IF(BD495="","",IF(BD495=0,"",BJ495/BD495))</f>
        <v/>
      </c>
      <c r="BL495" s="222" t="str">
        <f t="shared" si="505"/>
        <v/>
      </c>
      <c r="BM495" s="223" t="str">
        <f t="shared" si="507"/>
        <v/>
      </c>
      <c r="BN495" s="230"/>
      <c r="BO495" s="223" t="str">
        <f t="shared" si="531"/>
        <v/>
      </c>
      <c r="BP495" s="230"/>
      <c r="BQ495" s="223" t="str">
        <f t="shared" si="528"/>
        <v/>
      </c>
      <c r="BR495" s="230" t="str">
        <f t="shared" si="513"/>
        <v/>
      </c>
      <c r="BS495" s="223" t="str">
        <f t="shared" si="529"/>
        <v/>
      </c>
      <c r="BT495" s="33">
        <v>0</v>
      </c>
      <c r="BU495" s="223"/>
      <c r="BV495" s="222"/>
      <c r="BW495" s="223"/>
      <c r="BX495" s="244" t="str">
        <f t="shared" si="530"/>
        <v/>
      </c>
    </row>
    <row r="496" spans="1:76" x14ac:dyDescent="0.2">
      <c r="A496" s="10" t="s">
        <v>188</v>
      </c>
      <c r="B496" s="10" t="s">
        <v>194</v>
      </c>
      <c r="C496" s="10" t="s">
        <v>200</v>
      </c>
      <c r="D496" s="77" t="s">
        <v>515</v>
      </c>
      <c r="E496" s="10" t="s">
        <v>504</v>
      </c>
      <c r="F496" s="10" t="s">
        <v>519</v>
      </c>
      <c r="G496" s="592" t="s">
        <v>321</v>
      </c>
      <c r="H496" s="592" t="s">
        <v>1109</v>
      </c>
      <c r="I496" s="10" t="s">
        <v>934</v>
      </c>
      <c r="J496" s="10"/>
      <c r="K496" s="614" t="s">
        <v>449</v>
      </c>
      <c r="L496" s="614" t="s">
        <v>461</v>
      </c>
      <c r="M496" s="289" t="s">
        <v>881</v>
      </c>
      <c r="N496" s="614" t="s">
        <v>437</v>
      </c>
      <c r="O496" s="614" t="s">
        <v>438</v>
      </c>
      <c r="P496" s="614" t="s">
        <v>438</v>
      </c>
      <c r="Q496" s="612">
        <v>42127</v>
      </c>
      <c r="R496" s="612">
        <v>296</v>
      </c>
      <c r="S496" s="612">
        <v>79</v>
      </c>
      <c r="T496" s="11" t="s">
        <v>510</v>
      </c>
      <c r="U496" s="32">
        <v>1</v>
      </c>
      <c r="V496" s="32">
        <v>1</v>
      </c>
      <c r="W496" s="32">
        <v>1</v>
      </c>
      <c r="X496" s="34">
        <f t="shared" si="522"/>
        <v>1</v>
      </c>
      <c r="Y496" s="35">
        <f t="shared" si="523"/>
        <v>2956</v>
      </c>
      <c r="Z496" s="230" t="str">
        <f t="shared" si="518"/>
        <v/>
      </c>
      <c r="AA496" s="33">
        <v>1</v>
      </c>
      <c r="AB496" s="36">
        <f t="shared" si="520"/>
        <v>1</v>
      </c>
      <c r="AC496" s="222"/>
      <c r="AD496" s="223"/>
      <c r="AE496" s="33">
        <v>1</v>
      </c>
      <c r="AF496" s="36">
        <f>AE496/U496</f>
        <v>1</v>
      </c>
      <c r="AG496" s="33">
        <f>AE496</f>
        <v>1</v>
      </c>
      <c r="AH496" s="223"/>
      <c r="AI496" s="223"/>
      <c r="AJ496" s="223"/>
      <c r="AK496" s="223"/>
      <c r="AL496" s="223"/>
      <c r="AM496" s="31">
        <v>2948</v>
      </c>
      <c r="AN496" s="35">
        <v>8</v>
      </c>
      <c r="AO496" s="37">
        <f t="shared" si="524"/>
        <v>2.7063599458728013E-3</v>
      </c>
      <c r="AP496" s="35">
        <f t="shared" si="525"/>
        <v>2956</v>
      </c>
      <c r="AQ496" s="601">
        <v>5607</v>
      </c>
      <c r="AR496" s="36">
        <f t="shared" si="526"/>
        <v>0.52719814517567332</v>
      </c>
      <c r="AS496" s="210" t="str">
        <f t="shared" si="472"/>
        <v/>
      </c>
      <c r="AT496" s="210" t="str">
        <f t="shared" si="517"/>
        <v/>
      </c>
      <c r="AU496" s="230" t="str">
        <f t="shared" si="532"/>
        <v/>
      </c>
      <c r="AV496" s="230"/>
      <c r="AW496" s="223" t="str">
        <f t="shared" si="519"/>
        <v/>
      </c>
      <c r="AX496" s="230"/>
      <c r="AY496" s="223" t="str">
        <f t="shared" si="509"/>
        <v/>
      </c>
      <c r="AZ496" s="230" t="str">
        <f t="shared" si="527"/>
        <v/>
      </c>
      <c r="BA496" s="223" t="str">
        <f t="shared" si="493"/>
        <v/>
      </c>
      <c r="BB496" s="230"/>
      <c r="BC496" s="223" t="str">
        <f t="shared" si="500"/>
        <v/>
      </c>
      <c r="BD496" s="222"/>
      <c r="BE496" s="223" t="str">
        <f>IF(BD496="","",BD496/AX496)</f>
        <v/>
      </c>
      <c r="BF496" s="222" t="str">
        <f t="shared" si="501"/>
        <v/>
      </c>
      <c r="BG496" s="223" t="str">
        <f t="shared" si="502"/>
        <v/>
      </c>
      <c r="BH496" s="230"/>
      <c r="BI496" s="223" t="str">
        <f t="shared" si="506"/>
        <v/>
      </c>
      <c r="BJ496" s="222"/>
      <c r="BK496" s="223" t="str">
        <f t="shared" si="533"/>
        <v/>
      </c>
      <c r="BL496" s="222" t="str">
        <f t="shared" si="505"/>
        <v/>
      </c>
      <c r="BM496" s="223" t="str">
        <f t="shared" si="507"/>
        <v/>
      </c>
      <c r="BN496" s="230"/>
      <c r="BO496" s="223" t="str">
        <f t="shared" si="531"/>
        <v/>
      </c>
      <c r="BP496" s="230"/>
      <c r="BQ496" s="223" t="str">
        <f t="shared" si="528"/>
        <v/>
      </c>
      <c r="BR496" s="230" t="str">
        <f t="shared" si="513"/>
        <v/>
      </c>
      <c r="BS496" s="223" t="str">
        <f t="shared" si="529"/>
        <v/>
      </c>
      <c r="BT496" s="33">
        <v>1</v>
      </c>
      <c r="BU496" s="36">
        <f>BT496/W496</f>
        <v>1</v>
      </c>
      <c r="BV496" s="33">
        <v>1</v>
      </c>
      <c r="BW496" s="36">
        <f>BV496/U496</f>
        <v>1</v>
      </c>
      <c r="BX496" s="244" t="str">
        <f t="shared" si="530"/>
        <v/>
      </c>
    </row>
    <row r="497" spans="1:76" x14ac:dyDescent="0.2">
      <c r="A497" s="591" t="s">
        <v>188</v>
      </c>
      <c r="B497" s="591" t="s">
        <v>189</v>
      </c>
      <c r="C497" s="591" t="s">
        <v>502</v>
      </c>
      <c r="D497" s="591" t="s">
        <v>503</v>
      </c>
      <c r="E497" s="591" t="s">
        <v>504</v>
      </c>
      <c r="F497" s="591" t="s">
        <v>519</v>
      </c>
      <c r="G497" s="592" t="s">
        <v>321</v>
      </c>
      <c r="H497" s="592" t="s">
        <v>1109</v>
      </c>
      <c r="I497" s="591" t="s">
        <v>934</v>
      </c>
      <c r="J497" s="591"/>
      <c r="K497" s="614"/>
      <c r="L497" s="614"/>
      <c r="M497" s="289"/>
      <c r="N497" s="614"/>
      <c r="O497" s="614"/>
      <c r="P497" s="614"/>
      <c r="Q497" s="612"/>
      <c r="R497" s="612"/>
      <c r="S497" s="612"/>
      <c r="T497" s="3" t="s">
        <v>510</v>
      </c>
      <c r="U497" s="121">
        <v>6</v>
      </c>
      <c r="V497" s="600">
        <v>5</v>
      </c>
      <c r="W497" s="600">
        <v>5</v>
      </c>
      <c r="X497" s="123">
        <f t="shared" si="522"/>
        <v>0.83333333333333337</v>
      </c>
      <c r="Y497" s="601">
        <f t="shared" si="523"/>
        <v>306</v>
      </c>
      <c r="Z497" s="230" t="str">
        <f t="shared" si="518"/>
        <v/>
      </c>
      <c r="AA497" s="222"/>
      <c r="AB497" s="223"/>
      <c r="AC497" s="222"/>
      <c r="AD497" s="223"/>
      <c r="AE497" s="222"/>
      <c r="AF497" s="223"/>
      <c r="AG497" s="222"/>
      <c r="AH497" s="223"/>
      <c r="AI497" s="600">
        <v>4</v>
      </c>
      <c r="AJ497" s="598">
        <f>AI497/W497</f>
        <v>0.8</v>
      </c>
      <c r="AK497" s="600">
        <v>4</v>
      </c>
      <c r="AL497" s="598">
        <f>AK497/U497</f>
        <v>0.66666666666666663</v>
      </c>
      <c r="AM497" s="599">
        <v>1836</v>
      </c>
      <c r="AN497" s="230"/>
      <c r="AO497" s="250"/>
      <c r="AP497" s="230">
        <f t="shared" si="525"/>
        <v>1836</v>
      </c>
      <c r="AQ497" s="230"/>
      <c r="AR497" s="223"/>
      <c r="AS497" s="210" t="str">
        <f t="shared" si="472"/>
        <v/>
      </c>
      <c r="AT497" s="210"/>
      <c r="AU497" s="230" t="str">
        <f t="shared" si="532"/>
        <v/>
      </c>
      <c r="AV497" s="230"/>
      <c r="AW497" s="223" t="str">
        <f t="shared" si="519"/>
        <v/>
      </c>
      <c r="AX497" s="230"/>
      <c r="AY497" s="223"/>
      <c r="AZ497" s="230" t="str">
        <f t="shared" si="527"/>
        <v/>
      </c>
      <c r="BA497" s="223" t="str">
        <f t="shared" si="493"/>
        <v/>
      </c>
      <c r="BB497" s="230"/>
      <c r="BC497" s="223" t="str">
        <f t="shared" si="500"/>
        <v/>
      </c>
      <c r="BD497" s="230"/>
      <c r="BE497" s="223"/>
      <c r="BF497" s="222" t="str">
        <f t="shared" si="501"/>
        <v/>
      </c>
      <c r="BG497" s="223" t="str">
        <f t="shared" si="502"/>
        <v/>
      </c>
      <c r="BH497" s="230"/>
      <c r="BI497" s="223" t="str">
        <f t="shared" si="506"/>
        <v/>
      </c>
      <c r="BJ497" s="230"/>
      <c r="BK497" s="223" t="str">
        <f t="shared" si="533"/>
        <v/>
      </c>
      <c r="BL497" s="222" t="str">
        <f t="shared" si="505"/>
        <v/>
      </c>
      <c r="BM497" s="223" t="str">
        <f t="shared" si="507"/>
        <v/>
      </c>
      <c r="BN497" s="230"/>
      <c r="BO497" s="223" t="str">
        <f t="shared" si="531"/>
        <v/>
      </c>
      <c r="BP497" s="230"/>
      <c r="BQ497" s="223" t="str">
        <f t="shared" si="528"/>
        <v/>
      </c>
      <c r="BR497" s="230" t="str">
        <f t="shared" si="513"/>
        <v/>
      </c>
      <c r="BS497" s="223" t="str">
        <f t="shared" si="529"/>
        <v/>
      </c>
      <c r="BT497" s="600">
        <v>1</v>
      </c>
      <c r="BU497" s="598">
        <f>BT497/W497</f>
        <v>0.2</v>
      </c>
      <c r="BV497" s="600">
        <v>1</v>
      </c>
      <c r="BW497" s="598">
        <f>BV497/U497</f>
        <v>0.16666666666666666</v>
      </c>
      <c r="BX497" s="603">
        <f t="shared" si="530"/>
        <v>1</v>
      </c>
    </row>
    <row r="498" spans="1:76" s="469" customFormat="1" ht="13.5" thickBot="1" x14ac:dyDescent="0.25">
      <c r="A498" s="593" t="s">
        <v>188</v>
      </c>
      <c r="B498" s="593" t="s">
        <v>194</v>
      </c>
      <c r="C498" s="593" t="s">
        <v>502</v>
      </c>
      <c r="D498" s="593" t="s">
        <v>509</v>
      </c>
      <c r="E498" s="593" t="s">
        <v>504</v>
      </c>
      <c r="F498" s="593" t="s">
        <v>519</v>
      </c>
      <c r="G498" s="620" t="s">
        <v>321</v>
      </c>
      <c r="H498" s="620" t="s">
        <v>1109</v>
      </c>
      <c r="I498" s="593" t="s">
        <v>934</v>
      </c>
      <c r="J498" s="593"/>
      <c r="K498" s="615"/>
      <c r="L498" s="615"/>
      <c r="M498" s="616"/>
      <c r="N498" s="615"/>
      <c r="O498" s="770"/>
      <c r="P498" s="615"/>
      <c r="Q498" s="772"/>
      <c r="R498" s="772"/>
      <c r="S498" s="772"/>
      <c r="T498" s="6" t="s">
        <v>386</v>
      </c>
      <c r="U498" s="604">
        <v>1</v>
      </c>
      <c r="V498" s="345"/>
      <c r="W498" s="604">
        <v>5</v>
      </c>
      <c r="X498" s="606">
        <f t="shared" si="522"/>
        <v>5</v>
      </c>
      <c r="Y498" s="607">
        <f t="shared" si="523"/>
        <v>42127</v>
      </c>
      <c r="Z498" s="607">
        <f t="shared" si="518"/>
        <v>12952</v>
      </c>
      <c r="AA498" s="605">
        <v>1</v>
      </c>
      <c r="AB498" s="608">
        <f>AA498/W498</f>
        <v>0.2</v>
      </c>
      <c r="AC498" s="605">
        <v>1</v>
      </c>
      <c r="AD498" s="608" t="s">
        <v>434</v>
      </c>
      <c r="AE498" s="605">
        <v>1</v>
      </c>
      <c r="AF498" s="608">
        <f>AE498/U498</f>
        <v>1</v>
      </c>
      <c r="AG498" s="605">
        <v>1</v>
      </c>
      <c r="AH498" s="225"/>
      <c r="AI498" s="224"/>
      <c r="AJ498" s="225"/>
      <c r="AK498" s="224"/>
      <c r="AL498" s="225"/>
      <c r="AM498" s="596">
        <v>42058</v>
      </c>
      <c r="AN498" s="607">
        <v>69</v>
      </c>
      <c r="AO498" s="609">
        <f>AN498/AP498</f>
        <v>1.6379044318370641E-3</v>
      </c>
      <c r="AP498" s="607">
        <f t="shared" si="525"/>
        <v>42127</v>
      </c>
      <c r="AQ498" s="607">
        <v>63381</v>
      </c>
      <c r="AR498" s="608">
        <f>AP498/AQ498</f>
        <v>0.66466291159811297</v>
      </c>
      <c r="AS498" s="596">
        <f t="shared" si="472"/>
        <v>42058</v>
      </c>
      <c r="AT498" s="596">
        <f>IF(V498=0,AN498,"")</f>
        <v>69</v>
      </c>
      <c r="AU498" s="607">
        <f t="shared" si="532"/>
        <v>42127</v>
      </c>
      <c r="AV498" s="607">
        <v>12889</v>
      </c>
      <c r="AW498" s="608">
        <f t="shared" si="519"/>
        <v>0.30645774882305388</v>
      </c>
      <c r="AX498" s="607">
        <v>63</v>
      </c>
      <c r="AY498" s="608">
        <f t="shared" ref="AY498:AY529" si="534">IF(AT498="","",IF(AT498=0,"",AX498/AT498))</f>
        <v>0.91304347826086951</v>
      </c>
      <c r="AZ498" s="607">
        <f t="shared" si="527"/>
        <v>12952</v>
      </c>
      <c r="BA498" s="608">
        <f t="shared" si="493"/>
        <v>0.30745127827758917</v>
      </c>
      <c r="BB498" s="607">
        <v>81</v>
      </c>
      <c r="BC498" s="608">
        <f t="shared" si="500"/>
        <v>6.2844285825122198E-3</v>
      </c>
      <c r="BD498" s="605">
        <v>6</v>
      </c>
      <c r="BE498" s="608">
        <f>IF(BD498="","",BD498/AX498)</f>
        <v>9.5238095238095233E-2</v>
      </c>
      <c r="BF498" s="605">
        <f t="shared" si="501"/>
        <v>87</v>
      </c>
      <c r="BG498" s="608">
        <f t="shared" si="502"/>
        <v>6.7171093267449043E-3</v>
      </c>
      <c r="BH498" s="607">
        <v>64</v>
      </c>
      <c r="BI498" s="608">
        <f t="shared" si="506"/>
        <v>0.79012345679012341</v>
      </c>
      <c r="BJ498" s="605">
        <v>4</v>
      </c>
      <c r="BK498" s="608">
        <f t="shared" si="533"/>
        <v>0.66666666666666663</v>
      </c>
      <c r="BL498" s="605">
        <f t="shared" si="505"/>
        <v>68</v>
      </c>
      <c r="BM498" s="608">
        <f t="shared" si="507"/>
        <v>0.7816091954022989</v>
      </c>
      <c r="BN498" s="607">
        <v>24</v>
      </c>
      <c r="BO498" s="608">
        <f t="shared" si="531"/>
        <v>1.8529956763434219E-3</v>
      </c>
      <c r="BP498" s="607">
        <v>531</v>
      </c>
      <c r="BQ498" s="608">
        <f t="shared" si="528"/>
        <v>4.0997529339098206E-2</v>
      </c>
      <c r="BR498" s="607">
        <f t="shared" si="513"/>
        <v>555</v>
      </c>
      <c r="BS498" s="608">
        <f t="shared" si="529"/>
        <v>4.2850525015441628E-2</v>
      </c>
      <c r="BT498" s="605">
        <v>0</v>
      </c>
      <c r="BU498" s="225"/>
      <c r="BV498" s="224"/>
      <c r="BW498" s="225"/>
      <c r="BX498" s="257" t="str">
        <f t="shared" si="530"/>
        <v/>
      </c>
    </row>
    <row r="499" spans="1:76" s="4" customFormat="1" x14ac:dyDescent="0.2">
      <c r="A499" s="160" t="s">
        <v>201</v>
      </c>
      <c r="B499" s="160" t="s">
        <v>202</v>
      </c>
      <c r="C499" s="160" t="s">
        <v>909</v>
      </c>
      <c r="D499" s="160" t="s">
        <v>528</v>
      </c>
      <c r="E499" s="160" t="s">
        <v>504</v>
      </c>
      <c r="F499" s="160" t="s">
        <v>519</v>
      </c>
      <c r="G499" s="592" t="s">
        <v>321</v>
      </c>
      <c r="H499" s="592" t="s">
        <v>937</v>
      </c>
      <c r="I499" s="160" t="s">
        <v>937</v>
      </c>
      <c r="J499" s="160"/>
      <c r="K499" s="954"/>
      <c r="L499" s="954"/>
      <c r="M499" s="955"/>
      <c r="N499" s="954"/>
      <c r="O499" s="954"/>
      <c r="P499" s="954"/>
      <c r="Q499" s="842"/>
      <c r="R499" s="842"/>
      <c r="S499" s="842"/>
      <c r="T499" s="404" t="s">
        <v>386</v>
      </c>
      <c r="U499" s="821">
        <v>2</v>
      </c>
      <c r="V499" s="840"/>
      <c r="W499" s="840">
        <v>4</v>
      </c>
      <c r="X499" s="828">
        <f t="shared" si="522"/>
        <v>2</v>
      </c>
      <c r="Y499" s="161">
        <f t="shared" si="523"/>
        <v>18027</v>
      </c>
      <c r="Z499" s="161">
        <f t="shared" si="518"/>
        <v>5767</v>
      </c>
      <c r="AA499" s="840">
        <v>2</v>
      </c>
      <c r="AB499" s="159">
        <f>AA499/W499</f>
        <v>0.5</v>
      </c>
      <c r="AC499" s="840"/>
      <c r="AD499" s="159"/>
      <c r="AE499" s="840">
        <v>2</v>
      </c>
      <c r="AF499" s="159">
        <f>AE499/U499</f>
        <v>1</v>
      </c>
      <c r="AG499" s="115"/>
      <c r="AH499" s="115"/>
      <c r="AI499" s="115"/>
      <c r="AJ499" s="115"/>
      <c r="AK499" s="115"/>
      <c r="AL499" s="115"/>
      <c r="AM499" s="4">
        <v>36026</v>
      </c>
      <c r="AN499" s="4">
        <v>28</v>
      </c>
      <c r="AO499" s="853">
        <f>AN499/AP499</f>
        <v>7.7661285849004271E-4</v>
      </c>
      <c r="AP499" s="161">
        <f t="shared" si="525"/>
        <v>36054</v>
      </c>
      <c r="AQ499" s="161"/>
      <c r="AR499" s="159"/>
      <c r="AS499" s="842">
        <f t="shared" ref="AS499:AS530" si="535">IF(V499=0,AM499,"")</f>
        <v>36026</v>
      </c>
      <c r="AT499" s="842">
        <f>IF(V499=0,AN499,"")</f>
        <v>28</v>
      </c>
      <c r="AU499" s="161">
        <f t="shared" si="532"/>
        <v>36054</v>
      </c>
      <c r="AV499" s="161">
        <v>11506</v>
      </c>
      <c r="AW499" s="159">
        <f t="shared" si="519"/>
        <v>0.31938044745461613</v>
      </c>
      <c r="AX499" s="161">
        <v>28</v>
      </c>
      <c r="AY499" s="159">
        <f t="shared" si="534"/>
        <v>1</v>
      </c>
      <c r="AZ499" s="161">
        <f>AV499+AX499</f>
        <v>11534</v>
      </c>
      <c r="BA499" s="159">
        <f t="shared" si="493"/>
        <v>0.31990902535086257</v>
      </c>
      <c r="BB499" s="161">
        <v>67</v>
      </c>
      <c r="BC499" s="159">
        <f t="shared" si="500"/>
        <v>5.823048844081349E-3</v>
      </c>
      <c r="BD499" s="161">
        <v>5</v>
      </c>
      <c r="BE499" s="159">
        <f>BD499/AT499</f>
        <v>0.17857142857142858</v>
      </c>
      <c r="BF499" s="840">
        <f t="shared" si="501"/>
        <v>72</v>
      </c>
      <c r="BG499" s="159">
        <f t="shared" si="502"/>
        <v>6.2424137333102134E-3</v>
      </c>
      <c r="BH499" s="161">
        <v>52</v>
      </c>
      <c r="BI499" s="159">
        <f t="shared" si="506"/>
        <v>0.77611940298507465</v>
      </c>
      <c r="BJ499" s="161">
        <v>4</v>
      </c>
      <c r="BK499" s="159">
        <f t="shared" si="533"/>
        <v>0.8</v>
      </c>
      <c r="BL499" s="840">
        <f t="shared" si="505"/>
        <v>56</v>
      </c>
      <c r="BM499" s="159">
        <f t="shared" si="507"/>
        <v>0.77777777777777779</v>
      </c>
      <c r="BN499" s="161">
        <v>6</v>
      </c>
      <c r="BO499" s="159">
        <f t="shared" si="531"/>
        <v>5.2020114444251782E-4</v>
      </c>
      <c r="BP499" s="161">
        <v>847</v>
      </c>
      <c r="BQ499" s="159">
        <f t="shared" si="528"/>
        <v>7.3435061557135431E-2</v>
      </c>
      <c r="BR499" s="161">
        <f t="shared" si="513"/>
        <v>853</v>
      </c>
      <c r="BS499" s="159">
        <f t="shared" si="529"/>
        <v>7.3955262701577942E-2</v>
      </c>
      <c r="BT499" s="840">
        <v>1</v>
      </c>
      <c r="BU499" s="159">
        <f>BT499/W499</f>
        <v>0.25</v>
      </c>
      <c r="BV499" s="840">
        <v>1</v>
      </c>
      <c r="BW499" s="159">
        <f>BV499/U499</f>
        <v>0.5</v>
      </c>
      <c r="BX499" s="933" t="str">
        <f t="shared" si="530"/>
        <v/>
      </c>
    </row>
    <row r="500" spans="1:76" x14ac:dyDescent="0.2">
      <c r="A500" s="591" t="s">
        <v>201</v>
      </c>
      <c r="B500" s="591" t="s">
        <v>202</v>
      </c>
      <c r="C500" s="591" t="s">
        <v>203</v>
      </c>
      <c r="D500" s="591" t="s">
        <v>528</v>
      </c>
      <c r="E500" s="591" t="s">
        <v>504</v>
      </c>
      <c r="F500" s="591" t="s">
        <v>519</v>
      </c>
      <c r="G500" s="592" t="s">
        <v>321</v>
      </c>
      <c r="H500" s="592" t="s">
        <v>937</v>
      </c>
      <c r="I500" s="591" t="s">
        <v>937</v>
      </c>
      <c r="J500" s="591"/>
      <c r="K500" s="614"/>
      <c r="L500" s="614"/>
      <c r="M500" s="289"/>
      <c r="N500" s="614"/>
      <c r="O500" s="614"/>
      <c r="P500" s="614"/>
      <c r="Q500" s="612"/>
      <c r="R500" s="612"/>
      <c r="S500" s="612"/>
      <c r="T500" s="3" t="s">
        <v>386</v>
      </c>
      <c r="U500" s="121">
        <v>4</v>
      </c>
      <c r="V500" s="76"/>
      <c r="W500" s="600">
        <v>9</v>
      </c>
      <c r="X500" s="123">
        <f t="shared" si="522"/>
        <v>2.25</v>
      </c>
      <c r="Y500" s="601">
        <f t="shared" si="523"/>
        <v>21461.25</v>
      </c>
      <c r="Z500" s="601">
        <f t="shared" si="518"/>
        <v>8783.75</v>
      </c>
      <c r="AA500" s="600">
        <v>4</v>
      </c>
      <c r="AB500" s="598">
        <f>AA500/W500</f>
        <v>0.44444444444444442</v>
      </c>
      <c r="AC500" s="222"/>
      <c r="AD500" s="223"/>
      <c r="AE500" s="600">
        <v>3</v>
      </c>
      <c r="AF500" s="598">
        <f>AE500/U500</f>
        <v>0.75</v>
      </c>
      <c r="AG500" s="223"/>
      <c r="AH500" s="223"/>
      <c r="AI500" s="223"/>
      <c r="AJ500" s="223"/>
      <c r="AK500" s="223"/>
      <c r="AL500" s="223"/>
      <c r="AM500" s="599">
        <v>85815</v>
      </c>
      <c r="AN500" s="146">
        <v>30</v>
      </c>
      <c r="AO500" s="602">
        <f>AN500/AP500</f>
        <v>3.4946706272933774E-4</v>
      </c>
      <c r="AP500" s="601">
        <f t="shared" si="525"/>
        <v>85845</v>
      </c>
      <c r="AQ500" s="230"/>
      <c r="AR500" s="223"/>
      <c r="AS500" s="599">
        <f t="shared" si="535"/>
        <v>85815</v>
      </c>
      <c r="AT500" s="599">
        <f>IF(V500=0,AN500,"")</f>
        <v>30</v>
      </c>
      <c r="AU500" s="601">
        <f t="shared" si="532"/>
        <v>85845</v>
      </c>
      <c r="AV500" s="601">
        <v>35109</v>
      </c>
      <c r="AW500" s="598">
        <f t="shared" si="519"/>
        <v>0.40912427897220766</v>
      </c>
      <c r="AX500" s="601">
        <v>26</v>
      </c>
      <c r="AY500" s="598">
        <f t="shared" si="534"/>
        <v>0.8666666666666667</v>
      </c>
      <c r="AZ500" s="601">
        <f t="shared" si="527"/>
        <v>35135</v>
      </c>
      <c r="BA500" s="598">
        <f t="shared" si="493"/>
        <v>0.40928417496650943</v>
      </c>
      <c r="BB500" s="601">
        <v>467</v>
      </c>
      <c r="BC500" s="598">
        <f t="shared" si="500"/>
        <v>1.3301432681078926E-2</v>
      </c>
      <c r="BD500" s="601">
        <v>3</v>
      </c>
      <c r="BE500" s="598">
        <f>IF(BD500="","",BD500/AX500)</f>
        <v>0.11538461538461539</v>
      </c>
      <c r="BF500" s="600">
        <f t="shared" si="501"/>
        <v>470</v>
      </c>
      <c r="BG500" s="598">
        <f t="shared" si="502"/>
        <v>1.3376974526825102E-2</v>
      </c>
      <c r="BH500" s="601">
        <v>317</v>
      </c>
      <c r="BI500" s="598">
        <f t="shared" si="506"/>
        <v>0.67880085653104927</v>
      </c>
      <c r="BJ500" s="601">
        <v>3</v>
      </c>
      <c r="BK500" s="598">
        <f t="shared" si="533"/>
        <v>1</v>
      </c>
      <c r="BL500" s="600">
        <f t="shared" si="505"/>
        <v>320</v>
      </c>
      <c r="BM500" s="598">
        <f t="shared" si="507"/>
        <v>0.68085106382978722</v>
      </c>
      <c r="BN500" s="601">
        <v>74</v>
      </c>
      <c r="BO500" s="598">
        <f t="shared" si="531"/>
        <v>2.1061619467767183E-3</v>
      </c>
      <c r="BP500" s="601">
        <v>2748</v>
      </c>
      <c r="BQ500" s="598">
        <f t="shared" si="528"/>
        <v>7.8212608510032727E-2</v>
      </c>
      <c r="BR500" s="601">
        <f t="shared" si="513"/>
        <v>2822</v>
      </c>
      <c r="BS500" s="598">
        <f t="shared" si="529"/>
        <v>8.0318770456809449E-2</v>
      </c>
      <c r="BT500" s="600">
        <v>5</v>
      </c>
      <c r="BU500" s="598">
        <f>BT500/W500</f>
        <v>0.55555555555555558</v>
      </c>
      <c r="BV500" s="600">
        <v>3</v>
      </c>
      <c r="BW500" s="598">
        <f>BV500/U500</f>
        <v>0.75</v>
      </c>
      <c r="BX500" s="244" t="str">
        <f t="shared" si="530"/>
        <v/>
      </c>
    </row>
    <row r="501" spans="1:76" x14ac:dyDescent="0.2">
      <c r="A501" s="591" t="s">
        <v>201</v>
      </c>
      <c r="B501" s="591" t="s">
        <v>202</v>
      </c>
      <c r="C501" s="591" t="s">
        <v>906</v>
      </c>
      <c r="D501" s="591" t="s">
        <v>528</v>
      </c>
      <c r="E501" s="591" t="s">
        <v>504</v>
      </c>
      <c r="F501" s="591" t="s">
        <v>519</v>
      </c>
      <c r="G501" s="592" t="s">
        <v>321</v>
      </c>
      <c r="H501" s="592" t="s">
        <v>937</v>
      </c>
      <c r="I501" s="591" t="s">
        <v>937</v>
      </c>
      <c r="J501" s="591"/>
      <c r="K501" s="288"/>
      <c r="L501" s="614"/>
      <c r="M501" s="289"/>
      <c r="N501" s="288"/>
      <c r="O501" s="288"/>
      <c r="P501" s="288"/>
      <c r="Q501" s="612"/>
      <c r="R501" s="612"/>
      <c r="S501" s="612"/>
      <c r="T501" s="3" t="s">
        <v>386</v>
      </c>
      <c r="U501" s="121">
        <v>1</v>
      </c>
      <c r="V501" s="76"/>
      <c r="W501" s="121">
        <v>4</v>
      </c>
      <c r="X501" s="123">
        <f t="shared" si="522"/>
        <v>4</v>
      </c>
      <c r="Y501" s="601">
        <f t="shared" si="523"/>
        <v>17363</v>
      </c>
      <c r="Z501" s="601">
        <f t="shared" si="518"/>
        <v>3436</v>
      </c>
      <c r="AA501" s="600">
        <v>0</v>
      </c>
      <c r="AB501" s="222"/>
      <c r="AC501" s="222"/>
      <c r="AD501" s="223"/>
      <c r="AE501" s="222"/>
      <c r="AF501" s="222"/>
      <c r="AG501" s="223"/>
      <c r="AH501" s="223"/>
      <c r="AI501" s="223"/>
      <c r="AJ501" s="223"/>
      <c r="AK501" s="223"/>
      <c r="AL501" s="223"/>
      <c r="AM501" s="599">
        <v>17363</v>
      </c>
      <c r="AN501" s="222"/>
      <c r="AO501" s="222"/>
      <c r="AP501" s="601">
        <f t="shared" si="525"/>
        <v>17363</v>
      </c>
      <c r="AQ501" s="230"/>
      <c r="AR501" s="223"/>
      <c r="AS501" s="599">
        <f t="shared" si="535"/>
        <v>17363</v>
      </c>
      <c r="AT501" s="222"/>
      <c r="AU501" s="601">
        <f t="shared" si="532"/>
        <v>17363</v>
      </c>
      <c r="AV501" s="601">
        <v>3436</v>
      </c>
      <c r="AW501" s="598">
        <f t="shared" si="519"/>
        <v>0.1978920693428555</v>
      </c>
      <c r="AX501" s="218"/>
      <c r="AY501" s="223" t="str">
        <f t="shared" si="534"/>
        <v/>
      </c>
      <c r="AZ501" s="601">
        <f t="shared" si="527"/>
        <v>3436</v>
      </c>
      <c r="BA501" s="598">
        <f t="shared" si="493"/>
        <v>0.1978920693428555</v>
      </c>
      <c r="BB501" s="601">
        <v>46</v>
      </c>
      <c r="BC501" s="598">
        <f t="shared" ref="BC501:BC532" si="536">IF(BB501="","",BB501/AV501)</f>
        <v>1.3387660069848661E-2</v>
      </c>
      <c r="BD501" s="218"/>
      <c r="BE501" s="218"/>
      <c r="BF501" s="600">
        <f t="shared" ref="BF501:BF530" si="537">IF(BB501="","",BB501+BD501)</f>
        <v>46</v>
      </c>
      <c r="BG501" s="598">
        <f t="shared" ref="BG501:BG532" si="538">IF(AZ501="","",BF501/AZ501)</f>
        <v>1.3387660069848661E-2</v>
      </c>
      <c r="BH501" s="601">
        <v>30</v>
      </c>
      <c r="BI501" s="598">
        <f t="shared" si="506"/>
        <v>0.65217391304347827</v>
      </c>
      <c r="BJ501" s="218"/>
      <c r="BK501" s="223" t="str">
        <f t="shared" si="533"/>
        <v/>
      </c>
      <c r="BL501" s="600">
        <f t="shared" si="505"/>
        <v>30</v>
      </c>
      <c r="BM501" s="598">
        <f t="shared" si="507"/>
        <v>0.65217391304347827</v>
      </c>
      <c r="BN501" s="601">
        <v>47</v>
      </c>
      <c r="BO501" s="598">
        <f t="shared" si="531"/>
        <v>1.3678696158323633E-2</v>
      </c>
      <c r="BP501" s="601">
        <v>161</v>
      </c>
      <c r="BQ501" s="598">
        <f t="shared" si="528"/>
        <v>4.6856810244470318E-2</v>
      </c>
      <c r="BR501" s="601">
        <f t="shared" si="513"/>
        <v>208</v>
      </c>
      <c r="BS501" s="598">
        <f t="shared" si="529"/>
        <v>6.0535506402793947E-2</v>
      </c>
      <c r="BT501" s="600">
        <v>2</v>
      </c>
      <c r="BU501" s="598">
        <f>BT501/W501</f>
        <v>0.5</v>
      </c>
      <c r="BV501" s="600">
        <v>1</v>
      </c>
      <c r="BW501" s="598">
        <f>BV501/U501</f>
        <v>1</v>
      </c>
      <c r="BX501" s="244" t="str">
        <f t="shared" si="530"/>
        <v/>
      </c>
    </row>
    <row r="502" spans="1:76" x14ac:dyDescent="0.2">
      <c r="A502" s="591" t="s">
        <v>201</v>
      </c>
      <c r="B502" s="591" t="s">
        <v>202</v>
      </c>
      <c r="C502" s="591" t="s">
        <v>907</v>
      </c>
      <c r="D502" s="591" t="s">
        <v>528</v>
      </c>
      <c r="E502" s="591" t="s">
        <v>504</v>
      </c>
      <c r="F502" s="591" t="s">
        <v>519</v>
      </c>
      <c r="G502" s="592" t="s">
        <v>321</v>
      </c>
      <c r="H502" s="592" t="s">
        <v>937</v>
      </c>
      <c r="I502" s="591" t="s">
        <v>937</v>
      </c>
      <c r="J502" s="591"/>
      <c r="K502" s="288"/>
      <c r="L502" s="614"/>
      <c r="M502" s="289"/>
      <c r="N502" s="288"/>
      <c r="O502" s="614"/>
      <c r="P502" s="614"/>
      <c r="Q502" s="612"/>
      <c r="R502" s="612"/>
      <c r="S502" s="612"/>
      <c r="T502" s="2" t="s">
        <v>386</v>
      </c>
      <c r="U502" s="121">
        <v>1</v>
      </c>
      <c r="V502" s="76"/>
      <c r="W502" s="121">
        <v>5</v>
      </c>
      <c r="X502" s="123">
        <f t="shared" si="522"/>
        <v>5</v>
      </c>
      <c r="Y502" s="601">
        <f t="shared" si="523"/>
        <v>14386</v>
      </c>
      <c r="Z502" s="601">
        <f t="shared" si="518"/>
        <v>3860</v>
      </c>
      <c r="AA502" s="600">
        <v>0</v>
      </c>
      <c r="AB502" s="222"/>
      <c r="AC502" s="222"/>
      <c r="AD502" s="223"/>
      <c r="AE502" s="222"/>
      <c r="AF502" s="222"/>
      <c r="AG502" s="223"/>
      <c r="AH502" s="223"/>
      <c r="AI502" s="223"/>
      <c r="AJ502" s="223"/>
      <c r="AK502" s="223"/>
      <c r="AL502" s="223"/>
      <c r="AM502" s="599">
        <v>14378</v>
      </c>
      <c r="AN502" s="601">
        <v>8</v>
      </c>
      <c r="AO502" s="602">
        <f t="shared" ref="AO502:AO529" si="539">AN502/AP502</f>
        <v>5.5609620464340331E-4</v>
      </c>
      <c r="AP502" s="601">
        <f t="shared" si="525"/>
        <v>14386</v>
      </c>
      <c r="AQ502" s="230"/>
      <c r="AR502" s="223"/>
      <c r="AS502" s="599">
        <f t="shared" si="535"/>
        <v>14378</v>
      </c>
      <c r="AT502" s="599">
        <f>IF(V502=0,AN502,"")</f>
        <v>8</v>
      </c>
      <c r="AU502" s="601">
        <f t="shared" si="532"/>
        <v>14386</v>
      </c>
      <c r="AV502" s="601">
        <v>3856</v>
      </c>
      <c r="AW502" s="598">
        <f t="shared" si="519"/>
        <v>0.26818750869383778</v>
      </c>
      <c r="AX502" s="601">
        <v>4</v>
      </c>
      <c r="AY502" s="598">
        <f t="shared" si="534"/>
        <v>0.5</v>
      </c>
      <c r="AZ502" s="601">
        <f t="shared" si="527"/>
        <v>3860</v>
      </c>
      <c r="BA502" s="598">
        <f t="shared" si="493"/>
        <v>0.2683164187404421</v>
      </c>
      <c r="BB502" s="601">
        <v>60</v>
      </c>
      <c r="BC502" s="598">
        <f t="shared" si="536"/>
        <v>1.5560165975103735E-2</v>
      </c>
      <c r="BD502" s="600">
        <v>7</v>
      </c>
      <c r="BE502" s="598">
        <f t="shared" ref="BE502:BE514" si="540">IF(BD502="","",BD502/AX502)</f>
        <v>1.75</v>
      </c>
      <c r="BF502" s="600">
        <f t="shared" si="537"/>
        <v>67</v>
      </c>
      <c r="BG502" s="598">
        <f t="shared" si="538"/>
        <v>1.7357512953367876E-2</v>
      </c>
      <c r="BH502" s="601">
        <v>54</v>
      </c>
      <c r="BI502" s="598">
        <f t="shared" si="506"/>
        <v>0.9</v>
      </c>
      <c r="BJ502" s="600">
        <v>5</v>
      </c>
      <c r="BK502" s="598">
        <f t="shared" si="533"/>
        <v>0.7142857142857143</v>
      </c>
      <c r="BL502" s="600">
        <f t="shared" si="505"/>
        <v>59</v>
      </c>
      <c r="BM502" s="598">
        <f t="shared" si="507"/>
        <v>0.88059701492537312</v>
      </c>
      <c r="BN502" s="601">
        <v>69</v>
      </c>
      <c r="BO502" s="598">
        <f t="shared" si="531"/>
        <v>1.7875647668393783E-2</v>
      </c>
      <c r="BP502" s="601">
        <v>455</v>
      </c>
      <c r="BQ502" s="598">
        <f t="shared" si="528"/>
        <v>0.11787564766839378</v>
      </c>
      <c r="BR502" s="601">
        <f t="shared" si="513"/>
        <v>524</v>
      </c>
      <c r="BS502" s="598">
        <f t="shared" si="529"/>
        <v>0.13575129533678756</v>
      </c>
      <c r="BT502" s="600">
        <v>3</v>
      </c>
      <c r="BU502" s="598">
        <f>BT502/W502</f>
        <v>0.6</v>
      </c>
      <c r="BV502" s="122">
        <v>0</v>
      </c>
      <c r="BW502" s="223"/>
      <c r="BX502" s="244" t="str">
        <f t="shared" si="530"/>
        <v/>
      </c>
    </row>
    <row r="503" spans="1:76" x14ac:dyDescent="0.2">
      <c r="A503" s="591" t="s">
        <v>201</v>
      </c>
      <c r="B503" s="591" t="s">
        <v>202</v>
      </c>
      <c r="C503" s="591" t="s">
        <v>910</v>
      </c>
      <c r="D503" s="591" t="s">
        <v>528</v>
      </c>
      <c r="E503" s="591" t="s">
        <v>504</v>
      </c>
      <c r="F503" s="591" t="s">
        <v>519</v>
      </c>
      <c r="G503" s="592" t="s">
        <v>321</v>
      </c>
      <c r="H503" s="592" t="s">
        <v>937</v>
      </c>
      <c r="I503" s="591" t="s">
        <v>937</v>
      </c>
      <c r="J503" s="591"/>
      <c r="K503" s="614"/>
      <c r="L503" s="614"/>
      <c r="M503" s="289"/>
      <c r="N503" s="614"/>
      <c r="O503" s="614"/>
      <c r="P503" s="614"/>
      <c r="Q503" s="612"/>
      <c r="R503" s="612"/>
      <c r="S503" s="612"/>
      <c r="T503" s="3" t="s">
        <v>386</v>
      </c>
      <c r="U503" s="121">
        <v>2</v>
      </c>
      <c r="V503" s="76"/>
      <c r="W503" s="600">
        <v>4</v>
      </c>
      <c r="X503" s="123">
        <f t="shared" si="522"/>
        <v>2</v>
      </c>
      <c r="Y503" s="601">
        <f t="shared" si="523"/>
        <v>19816.5</v>
      </c>
      <c r="Z503" s="601">
        <f t="shared" si="518"/>
        <v>8852.5</v>
      </c>
      <c r="AA503" s="600">
        <v>2</v>
      </c>
      <c r="AB503" s="598">
        <f>AA503/W503</f>
        <v>0.5</v>
      </c>
      <c r="AC503" s="222"/>
      <c r="AD503" s="223"/>
      <c r="AE503" s="222"/>
      <c r="AF503" s="222"/>
      <c r="AG503" s="223"/>
      <c r="AH503" s="223"/>
      <c r="AI503" s="223"/>
      <c r="AJ503" s="223"/>
      <c r="AK503" s="223"/>
      <c r="AL503" s="223"/>
      <c r="AM503" s="599">
        <v>39600</v>
      </c>
      <c r="AN503" s="601">
        <v>33</v>
      </c>
      <c r="AO503" s="602">
        <f t="shared" si="539"/>
        <v>8.3263946711074107E-4</v>
      </c>
      <c r="AP503" s="601">
        <f t="shared" si="525"/>
        <v>39633</v>
      </c>
      <c r="AQ503" s="230"/>
      <c r="AR503" s="223"/>
      <c r="AS503" s="599">
        <f t="shared" si="535"/>
        <v>39600</v>
      </c>
      <c r="AT503" s="599">
        <f>IF(V503=0,AN503,"")</f>
        <v>33</v>
      </c>
      <c r="AU503" s="601">
        <f t="shared" si="532"/>
        <v>39633</v>
      </c>
      <c r="AV503" s="601">
        <v>17677</v>
      </c>
      <c r="AW503" s="598">
        <f t="shared" si="519"/>
        <v>0.44638888888888889</v>
      </c>
      <c r="AX503" s="601">
        <v>28</v>
      </c>
      <c r="AY503" s="598">
        <f t="shared" si="534"/>
        <v>0.84848484848484851</v>
      </c>
      <c r="AZ503" s="601">
        <f t="shared" si="527"/>
        <v>17705</v>
      </c>
      <c r="BA503" s="598">
        <f t="shared" si="493"/>
        <v>0.44672368985441424</v>
      </c>
      <c r="BB503" s="601">
        <v>158</v>
      </c>
      <c r="BC503" s="598">
        <f t="shared" si="536"/>
        <v>8.9381682412174018E-3</v>
      </c>
      <c r="BD503" s="601">
        <v>20</v>
      </c>
      <c r="BE503" s="598">
        <f t="shared" si="540"/>
        <v>0.7142857142857143</v>
      </c>
      <c r="BF503" s="600">
        <f t="shared" si="537"/>
        <v>178</v>
      </c>
      <c r="BG503" s="598">
        <f t="shared" si="538"/>
        <v>1.0053657158994634E-2</v>
      </c>
      <c r="BH503" s="601">
        <v>131</v>
      </c>
      <c r="BI503" s="598">
        <f t="shared" si="506"/>
        <v>0.82911392405063289</v>
      </c>
      <c r="BJ503" s="601">
        <v>17</v>
      </c>
      <c r="BK503" s="598">
        <f t="shared" si="533"/>
        <v>0.85</v>
      </c>
      <c r="BL503" s="600">
        <f t="shared" si="505"/>
        <v>148</v>
      </c>
      <c r="BM503" s="598">
        <f t="shared" si="507"/>
        <v>0.8314606741573034</v>
      </c>
      <c r="BN503" s="601">
        <v>27</v>
      </c>
      <c r="BO503" s="598">
        <f t="shared" si="531"/>
        <v>1.5249929398475008E-3</v>
      </c>
      <c r="BP503" s="601">
        <v>1683</v>
      </c>
      <c r="BQ503" s="598">
        <f t="shared" si="528"/>
        <v>9.5057893250494213E-2</v>
      </c>
      <c r="BR503" s="601">
        <f t="shared" si="513"/>
        <v>1710</v>
      </c>
      <c r="BS503" s="598">
        <f t="shared" si="529"/>
        <v>9.6582886190341707E-2</v>
      </c>
      <c r="BT503" s="600">
        <v>0</v>
      </c>
      <c r="BU503" s="223"/>
      <c r="BV503" s="222"/>
      <c r="BW503" s="223"/>
      <c r="BX503" s="244" t="str">
        <f t="shared" si="530"/>
        <v/>
      </c>
    </row>
    <row r="504" spans="1:76" x14ac:dyDescent="0.2">
      <c r="A504" s="591" t="s">
        <v>201</v>
      </c>
      <c r="B504" s="591" t="s">
        <v>202</v>
      </c>
      <c r="C504" s="591" t="s">
        <v>908</v>
      </c>
      <c r="D504" s="591" t="s">
        <v>528</v>
      </c>
      <c r="E504" s="591" t="s">
        <v>504</v>
      </c>
      <c r="F504" s="591" t="s">
        <v>519</v>
      </c>
      <c r="G504" s="592" t="s">
        <v>321</v>
      </c>
      <c r="H504" s="592" t="s">
        <v>937</v>
      </c>
      <c r="I504" s="591" t="s">
        <v>937</v>
      </c>
      <c r="J504" s="591"/>
      <c r="K504" s="288"/>
      <c r="L504" s="614"/>
      <c r="M504" s="289"/>
      <c r="N504" s="288"/>
      <c r="O504" s="288"/>
      <c r="P504" s="288"/>
      <c r="Q504" s="612"/>
      <c r="R504" s="612"/>
      <c r="S504" s="612"/>
      <c r="T504" s="3" t="s">
        <v>386</v>
      </c>
      <c r="U504" s="121">
        <v>1</v>
      </c>
      <c r="V504" s="76"/>
      <c r="W504" s="121">
        <v>3</v>
      </c>
      <c r="X504" s="123">
        <f t="shared" si="522"/>
        <v>3</v>
      </c>
      <c r="Y504" s="601">
        <f t="shared" si="523"/>
        <v>21430</v>
      </c>
      <c r="Z504" s="601">
        <f t="shared" si="518"/>
        <v>10819</v>
      </c>
      <c r="AA504" s="600">
        <v>0</v>
      </c>
      <c r="AB504" s="222"/>
      <c r="AC504" s="222"/>
      <c r="AD504" s="223"/>
      <c r="AE504" s="222"/>
      <c r="AF504" s="222"/>
      <c r="AG504" s="223"/>
      <c r="AH504" s="223"/>
      <c r="AI504" s="223"/>
      <c r="AJ504" s="223"/>
      <c r="AK504" s="223"/>
      <c r="AL504" s="223"/>
      <c r="AM504" s="599">
        <v>21040</v>
      </c>
      <c r="AN504" s="601">
        <v>390</v>
      </c>
      <c r="AO504" s="602">
        <f t="shared" si="539"/>
        <v>1.8198786747550162E-2</v>
      </c>
      <c r="AP504" s="601">
        <f t="shared" si="525"/>
        <v>21430</v>
      </c>
      <c r="AQ504" s="230"/>
      <c r="AR504" s="223"/>
      <c r="AS504" s="599">
        <f t="shared" si="535"/>
        <v>21040</v>
      </c>
      <c r="AT504" s="599">
        <f>IF(V504=0,AN504,"")</f>
        <v>390</v>
      </c>
      <c r="AU504" s="601">
        <f t="shared" si="532"/>
        <v>21430</v>
      </c>
      <c r="AV504" s="601">
        <v>10538</v>
      </c>
      <c r="AW504" s="598">
        <f t="shared" si="519"/>
        <v>0.50085551330798483</v>
      </c>
      <c r="AX504" s="601">
        <v>281</v>
      </c>
      <c r="AY504" s="598">
        <f t="shared" si="534"/>
        <v>0.72051282051282051</v>
      </c>
      <c r="AZ504" s="601">
        <f t="shared" si="527"/>
        <v>10819</v>
      </c>
      <c r="BA504" s="598">
        <f t="shared" si="493"/>
        <v>0.50485300979934666</v>
      </c>
      <c r="BB504" s="601">
        <v>133</v>
      </c>
      <c r="BC504" s="598">
        <f t="shared" si="536"/>
        <v>1.2620990700322642E-2</v>
      </c>
      <c r="BD504" s="600">
        <v>58</v>
      </c>
      <c r="BE504" s="598">
        <f t="shared" si="540"/>
        <v>0.20640569395017794</v>
      </c>
      <c r="BF504" s="600">
        <f t="shared" si="537"/>
        <v>191</v>
      </c>
      <c r="BG504" s="598">
        <f t="shared" si="538"/>
        <v>1.7654126998798411E-2</v>
      </c>
      <c r="BH504" s="601">
        <v>109</v>
      </c>
      <c r="BI504" s="598">
        <f t="shared" si="506"/>
        <v>0.81954887218045114</v>
      </c>
      <c r="BJ504" s="600">
        <v>24</v>
      </c>
      <c r="BK504" s="598">
        <f t="shared" si="533"/>
        <v>0.41379310344827586</v>
      </c>
      <c r="BL504" s="600">
        <f t="shared" si="505"/>
        <v>133</v>
      </c>
      <c r="BM504" s="598">
        <f t="shared" si="507"/>
        <v>0.69633507853403143</v>
      </c>
      <c r="BN504" s="601">
        <v>25</v>
      </c>
      <c r="BO504" s="598">
        <f t="shared" si="531"/>
        <v>2.310749607172567E-3</v>
      </c>
      <c r="BP504" s="601">
        <v>1243</v>
      </c>
      <c r="BQ504" s="598">
        <f t="shared" si="528"/>
        <v>0.11489047046862003</v>
      </c>
      <c r="BR504" s="601">
        <f t="shared" si="513"/>
        <v>1268</v>
      </c>
      <c r="BS504" s="598">
        <f t="shared" si="529"/>
        <v>0.11720122007579259</v>
      </c>
      <c r="BT504" s="600">
        <v>2</v>
      </c>
      <c r="BU504" s="598">
        <f>BT504/W504</f>
        <v>0.66666666666666663</v>
      </c>
      <c r="BV504" s="600">
        <v>1</v>
      </c>
      <c r="BW504" s="598">
        <f>BV504/U504</f>
        <v>1</v>
      </c>
      <c r="BX504" s="244" t="str">
        <f t="shared" si="530"/>
        <v/>
      </c>
    </row>
    <row r="505" spans="1:76" x14ac:dyDescent="0.2">
      <c r="A505" s="591" t="s">
        <v>201</v>
      </c>
      <c r="B505" s="591" t="s">
        <v>202</v>
      </c>
      <c r="C505" s="591" t="s">
        <v>204</v>
      </c>
      <c r="D505" s="591" t="s">
        <v>528</v>
      </c>
      <c r="E505" s="591" t="s">
        <v>504</v>
      </c>
      <c r="F505" s="591" t="s">
        <v>519</v>
      </c>
      <c r="G505" s="592" t="s">
        <v>321</v>
      </c>
      <c r="H505" s="592" t="s">
        <v>937</v>
      </c>
      <c r="I505" s="591" t="s">
        <v>937</v>
      </c>
      <c r="J505" s="591"/>
      <c r="K505" s="288"/>
      <c r="L505" s="288"/>
      <c r="M505" s="289"/>
      <c r="N505" s="288"/>
      <c r="O505" s="288"/>
      <c r="P505" s="288"/>
      <c r="Q505" s="612"/>
      <c r="R505" s="612"/>
      <c r="S505" s="612"/>
      <c r="T505" s="3" t="s">
        <v>386</v>
      </c>
      <c r="U505" s="121">
        <v>1</v>
      </c>
      <c r="V505" s="76"/>
      <c r="W505" s="600">
        <v>4</v>
      </c>
      <c r="X505" s="123">
        <f t="shared" si="522"/>
        <v>4</v>
      </c>
      <c r="Y505" s="601">
        <f t="shared" si="523"/>
        <v>25494</v>
      </c>
      <c r="Z505" s="601">
        <f t="shared" si="518"/>
        <v>11982</v>
      </c>
      <c r="AA505" s="600">
        <v>1</v>
      </c>
      <c r="AB505" s="598">
        <f>AA505/W505</f>
        <v>0.25</v>
      </c>
      <c r="AC505" s="222"/>
      <c r="AD505" s="223"/>
      <c r="AE505" s="222"/>
      <c r="AF505" s="222"/>
      <c r="AG505" s="223"/>
      <c r="AH505" s="223"/>
      <c r="AI505" s="223"/>
      <c r="AJ505" s="223"/>
      <c r="AK505" s="223"/>
      <c r="AL505" s="223"/>
      <c r="AM505" s="599">
        <v>24538</v>
      </c>
      <c r="AN505" s="601">
        <v>956</v>
      </c>
      <c r="AO505" s="602">
        <f t="shared" si="539"/>
        <v>3.7499019377108339E-2</v>
      </c>
      <c r="AP505" s="601">
        <f t="shared" si="525"/>
        <v>25494</v>
      </c>
      <c r="AQ505" s="230"/>
      <c r="AR505" s="223"/>
      <c r="AS505" s="599">
        <f t="shared" si="535"/>
        <v>24538</v>
      </c>
      <c r="AT505" s="599">
        <f>IF(V505=0,AN505,"")</f>
        <v>956</v>
      </c>
      <c r="AU505" s="601">
        <f t="shared" si="532"/>
        <v>25494</v>
      </c>
      <c r="AV505" s="601">
        <v>11186</v>
      </c>
      <c r="AW505" s="598">
        <f t="shared" si="519"/>
        <v>0.45586437362458226</v>
      </c>
      <c r="AX505" s="601">
        <v>796</v>
      </c>
      <c r="AY505" s="598">
        <f t="shared" si="534"/>
        <v>0.83263598326359833</v>
      </c>
      <c r="AZ505" s="601">
        <f t="shared" si="527"/>
        <v>11982</v>
      </c>
      <c r="BA505" s="598">
        <f t="shared" si="493"/>
        <v>0.46999293951518006</v>
      </c>
      <c r="BB505" s="601">
        <v>71</v>
      </c>
      <c r="BC505" s="598">
        <f t="shared" si="536"/>
        <v>6.3472197389594139E-3</v>
      </c>
      <c r="BD505" s="601">
        <v>27</v>
      </c>
      <c r="BE505" s="598">
        <f t="shared" si="540"/>
        <v>3.391959798994975E-2</v>
      </c>
      <c r="BF505" s="600">
        <f t="shared" si="537"/>
        <v>98</v>
      </c>
      <c r="BG505" s="598">
        <f t="shared" si="538"/>
        <v>8.1789350692705719E-3</v>
      </c>
      <c r="BH505" s="601">
        <v>55</v>
      </c>
      <c r="BI505" s="598">
        <f t="shared" si="506"/>
        <v>0.77464788732394363</v>
      </c>
      <c r="BJ505" s="601">
        <v>23</v>
      </c>
      <c r="BK505" s="598">
        <f t="shared" si="533"/>
        <v>0.85185185185185186</v>
      </c>
      <c r="BL505" s="600">
        <f t="shared" si="505"/>
        <v>78</v>
      </c>
      <c r="BM505" s="598">
        <f t="shared" si="507"/>
        <v>0.79591836734693877</v>
      </c>
      <c r="BN505" s="601">
        <v>59</v>
      </c>
      <c r="BO505" s="598">
        <f t="shared" si="531"/>
        <v>4.9240527457853449E-3</v>
      </c>
      <c r="BP505" s="601">
        <v>1273</v>
      </c>
      <c r="BQ505" s="598">
        <f t="shared" si="528"/>
        <v>0.10624269737940244</v>
      </c>
      <c r="BR505" s="601">
        <f t="shared" si="513"/>
        <v>1332</v>
      </c>
      <c r="BS505" s="598">
        <f t="shared" si="529"/>
        <v>0.11116675012518779</v>
      </c>
      <c r="BT505" s="600">
        <v>1</v>
      </c>
      <c r="BU505" s="598">
        <f>BT505/W505</f>
        <v>0.25</v>
      </c>
      <c r="BV505" s="600">
        <v>0</v>
      </c>
      <c r="BW505" s="223"/>
      <c r="BX505" s="244" t="str">
        <f t="shared" si="530"/>
        <v/>
      </c>
    </row>
    <row r="506" spans="1:76" s="469" customFormat="1" ht="13.5" thickBot="1" x14ac:dyDescent="0.25">
      <c r="A506" s="593" t="s">
        <v>201</v>
      </c>
      <c r="B506" s="593" t="s">
        <v>202</v>
      </c>
      <c r="C506" s="593" t="s">
        <v>205</v>
      </c>
      <c r="D506" s="593" t="s">
        <v>528</v>
      </c>
      <c r="E506" s="593" t="s">
        <v>504</v>
      </c>
      <c r="F506" s="593" t="s">
        <v>519</v>
      </c>
      <c r="G506" s="620" t="s">
        <v>321</v>
      </c>
      <c r="H506" s="593" t="s">
        <v>937</v>
      </c>
      <c r="I506" s="593" t="s">
        <v>937</v>
      </c>
      <c r="J506" s="593"/>
      <c r="K506" s="615" t="s">
        <v>449</v>
      </c>
      <c r="L506" s="615" t="s">
        <v>911</v>
      </c>
      <c r="M506" s="616" t="s">
        <v>912</v>
      </c>
      <c r="N506" s="615" t="s">
        <v>913</v>
      </c>
      <c r="O506" s="615" t="s">
        <v>438</v>
      </c>
      <c r="P506" s="615" t="s">
        <v>438</v>
      </c>
      <c r="Q506" s="613"/>
      <c r="R506" s="613"/>
      <c r="S506" s="613"/>
      <c r="T506" s="6" t="s">
        <v>386</v>
      </c>
      <c r="U506" s="604">
        <v>2</v>
      </c>
      <c r="V506" s="345"/>
      <c r="W506" s="604">
        <v>5</v>
      </c>
      <c r="X506" s="606">
        <f t="shared" si="522"/>
        <v>2.5</v>
      </c>
      <c r="Y506" s="607">
        <f t="shared" si="523"/>
        <v>20036.5</v>
      </c>
      <c r="Z506" s="607">
        <f t="shared" si="518"/>
        <v>8365.5</v>
      </c>
      <c r="AA506" s="605">
        <v>2</v>
      </c>
      <c r="AB506" s="608">
        <f>AA506/W506</f>
        <v>0.4</v>
      </c>
      <c r="AC506" s="224"/>
      <c r="AD506" s="225"/>
      <c r="AE506" s="605">
        <v>1</v>
      </c>
      <c r="AF506" s="608">
        <f>AE506/U506</f>
        <v>0.5</v>
      </c>
      <c r="AG506" s="225"/>
      <c r="AH506" s="225"/>
      <c r="AI506" s="225"/>
      <c r="AJ506" s="225"/>
      <c r="AK506" s="225"/>
      <c r="AL506" s="225"/>
      <c r="AM506" s="596">
        <v>40041</v>
      </c>
      <c r="AN506" s="607">
        <v>32</v>
      </c>
      <c r="AO506" s="609">
        <f t="shared" si="539"/>
        <v>7.9854265964614582E-4</v>
      </c>
      <c r="AP506" s="607">
        <f t="shared" si="525"/>
        <v>40073</v>
      </c>
      <c r="AQ506" s="611"/>
      <c r="AR506" s="225"/>
      <c r="AS506" s="596">
        <f t="shared" si="535"/>
        <v>40041</v>
      </c>
      <c r="AT506" s="596">
        <v>106</v>
      </c>
      <c r="AU506" s="607">
        <f t="shared" si="532"/>
        <v>40147</v>
      </c>
      <c r="AV506" s="607">
        <v>16702</v>
      </c>
      <c r="AW506" s="608">
        <f t="shared" si="519"/>
        <v>0.41712244948927352</v>
      </c>
      <c r="AX506" s="607">
        <v>29</v>
      </c>
      <c r="AY506" s="608">
        <f t="shared" si="534"/>
        <v>0.27358490566037735</v>
      </c>
      <c r="AZ506" s="607">
        <f t="shared" si="527"/>
        <v>16731</v>
      </c>
      <c r="BA506" s="608">
        <f t="shared" si="493"/>
        <v>0.41674346775599669</v>
      </c>
      <c r="BB506" s="607">
        <v>144</v>
      </c>
      <c r="BC506" s="608">
        <f t="shared" si="536"/>
        <v>8.6217219494671305E-3</v>
      </c>
      <c r="BD506" s="605">
        <v>35</v>
      </c>
      <c r="BE506" s="608">
        <f t="shared" si="540"/>
        <v>1.2068965517241379</v>
      </c>
      <c r="BF506" s="605">
        <f t="shared" si="537"/>
        <v>179</v>
      </c>
      <c r="BG506" s="608">
        <f t="shared" si="538"/>
        <v>1.0698703006395313E-2</v>
      </c>
      <c r="BH506" s="607">
        <v>120</v>
      </c>
      <c r="BI506" s="608">
        <f t="shared" si="506"/>
        <v>0.83333333333333337</v>
      </c>
      <c r="BJ506" s="605">
        <v>24</v>
      </c>
      <c r="BK506" s="608">
        <f t="shared" si="533"/>
        <v>0.68571428571428572</v>
      </c>
      <c r="BL506" s="605">
        <f t="shared" ref="BL506:BL533" si="541">IF(BH506="","",BH506+BJ506)</f>
        <v>144</v>
      </c>
      <c r="BM506" s="608">
        <f t="shared" si="507"/>
        <v>0.8044692737430168</v>
      </c>
      <c r="BN506" s="607">
        <v>93</v>
      </c>
      <c r="BO506" s="608">
        <f t="shared" si="531"/>
        <v>5.558544020082482E-3</v>
      </c>
      <c r="BP506" s="607">
        <v>1089</v>
      </c>
      <c r="BQ506" s="608">
        <f t="shared" si="528"/>
        <v>6.5088757396449703E-2</v>
      </c>
      <c r="BR506" s="607">
        <f t="shared" si="513"/>
        <v>1182</v>
      </c>
      <c r="BS506" s="608">
        <f t="shared" si="529"/>
        <v>7.0647301416532179E-2</v>
      </c>
      <c r="BT506" s="605">
        <v>0</v>
      </c>
      <c r="BU506" s="225"/>
      <c r="BV506" s="224"/>
      <c r="BW506" s="225"/>
      <c r="BX506" s="257" t="str">
        <f t="shared" si="530"/>
        <v/>
      </c>
    </row>
    <row r="507" spans="1:76" x14ac:dyDescent="0.2">
      <c r="A507" s="592" t="s">
        <v>206</v>
      </c>
      <c r="B507" s="793" t="s">
        <v>207</v>
      </c>
      <c r="C507" s="592" t="s">
        <v>502</v>
      </c>
      <c r="D507" s="592" t="s">
        <v>507</v>
      </c>
      <c r="E507" s="592" t="s">
        <v>504</v>
      </c>
      <c r="F507" s="592" t="s">
        <v>505</v>
      </c>
      <c r="G507" s="592" t="s">
        <v>314</v>
      </c>
      <c r="H507" s="592" t="s">
        <v>1109</v>
      </c>
      <c r="I507" s="592" t="s">
        <v>934</v>
      </c>
      <c r="J507" s="592"/>
      <c r="K507" s="296"/>
      <c r="L507" s="296"/>
      <c r="M507" s="297"/>
      <c r="N507" s="296"/>
      <c r="O507" s="296"/>
      <c r="P507" s="296"/>
      <c r="Q507" s="272"/>
      <c r="R507" s="272"/>
      <c r="S507" s="272"/>
      <c r="T507" s="7" t="s">
        <v>386</v>
      </c>
      <c r="U507" s="112">
        <v>6</v>
      </c>
      <c r="V507" s="150"/>
      <c r="W507" s="597">
        <v>10</v>
      </c>
      <c r="X507" s="113">
        <f t="shared" si="522"/>
        <v>1.6666666666666667</v>
      </c>
      <c r="Y507" s="114">
        <f t="shared" si="523"/>
        <v>1341.1666666666667</v>
      </c>
      <c r="Z507" s="114">
        <f t="shared" si="518"/>
        <v>479.5</v>
      </c>
      <c r="AA507" s="228"/>
      <c r="AB507" s="229"/>
      <c r="AC507" s="228"/>
      <c r="AD507" s="229"/>
      <c r="AE507" s="228"/>
      <c r="AF507" s="229"/>
      <c r="AG507" s="228"/>
      <c r="AH507" s="229"/>
      <c r="AI507" s="597">
        <v>6</v>
      </c>
      <c r="AJ507" s="115">
        <f>AI507/W507</f>
        <v>0.6</v>
      </c>
      <c r="AK507" s="597">
        <v>4</v>
      </c>
      <c r="AL507" s="115">
        <f>AK507/U507</f>
        <v>0.66666666666666663</v>
      </c>
      <c r="AM507" s="117">
        <v>8042</v>
      </c>
      <c r="AN507" s="114">
        <v>5</v>
      </c>
      <c r="AO507" s="118">
        <f t="shared" si="539"/>
        <v>6.2134957126879582E-4</v>
      </c>
      <c r="AP507" s="114">
        <f t="shared" si="525"/>
        <v>8047</v>
      </c>
      <c r="AQ507" s="114">
        <f>AQ511</f>
        <v>11691</v>
      </c>
      <c r="AR507" s="115">
        <f t="shared" ref="AR507:AR534" si="542">AP507/AQ507</f>
        <v>0.68830724488923101</v>
      </c>
      <c r="AS507" s="117">
        <f t="shared" si="535"/>
        <v>8042</v>
      </c>
      <c r="AT507" s="117">
        <f t="shared" ref="AT507:AT529" si="543">IF(V507=0,AN507,"")</f>
        <v>5</v>
      </c>
      <c r="AU507" s="114">
        <f t="shared" si="532"/>
        <v>8047</v>
      </c>
      <c r="AV507" s="114">
        <v>2872</v>
      </c>
      <c r="AW507" s="115">
        <f t="shared" si="519"/>
        <v>0.357125093260383</v>
      </c>
      <c r="AX507" s="114">
        <v>5</v>
      </c>
      <c r="AY507" s="115">
        <f t="shared" si="534"/>
        <v>1</v>
      </c>
      <c r="AZ507" s="114">
        <f t="shared" si="527"/>
        <v>2877</v>
      </c>
      <c r="BA507" s="115">
        <f t="shared" si="493"/>
        <v>0.3575245433080651</v>
      </c>
      <c r="BB507" s="114">
        <v>12</v>
      </c>
      <c r="BC507" s="115">
        <f t="shared" si="536"/>
        <v>4.178272980501393E-3</v>
      </c>
      <c r="BD507" s="114">
        <v>1</v>
      </c>
      <c r="BE507" s="115">
        <f t="shared" si="540"/>
        <v>0.2</v>
      </c>
      <c r="BF507" s="597">
        <f t="shared" si="537"/>
        <v>13</v>
      </c>
      <c r="BG507" s="115">
        <f t="shared" si="538"/>
        <v>4.5185957594716716E-3</v>
      </c>
      <c r="BH507" s="114">
        <v>11</v>
      </c>
      <c r="BI507" s="115">
        <f t="shared" ref="BI507:BI534" si="544">IF(BB507="","",IF(BB507=0,"",BH507/BB507))</f>
        <v>0.91666666666666663</v>
      </c>
      <c r="BJ507" s="220"/>
      <c r="BK507" s="220"/>
      <c r="BL507" s="597">
        <f t="shared" si="541"/>
        <v>11</v>
      </c>
      <c r="BM507" s="115">
        <f t="shared" ref="BM507:BM533" si="545">IF(BF507="","",IF(BF507=0,"",BL507/BF507))</f>
        <v>0.84615384615384615</v>
      </c>
      <c r="BN507" s="114">
        <v>5</v>
      </c>
      <c r="BO507" s="115">
        <f t="shared" si="531"/>
        <v>1.7379214459506431E-3</v>
      </c>
      <c r="BP507" s="114">
        <v>18</v>
      </c>
      <c r="BQ507" s="115">
        <f t="shared" si="528"/>
        <v>6.2565172054223151E-3</v>
      </c>
      <c r="BR507" s="114">
        <f t="shared" si="513"/>
        <v>23</v>
      </c>
      <c r="BS507" s="115">
        <f t="shared" si="529"/>
        <v>7.9944386513729586E-3</v>
      </c>
      <c r="BT507" s="597">
        <v>6</v>
      </c>
      <c r="BU507" s="115">
        <f t="shared" ref="BU507:BU513" si="546">BT507/W507</f>
        <v>0.6</v>
      </c>
      <c r="BV507" s="114">
        <v>4</v>
      </c>
      <c r="BW507" s="115">
        <f>BV507/U507</f>
        <v>0.66666666666666663</v>
      </c>
      <c r="BX507" s="259" t="str">
        <f t="shared" si="530"/>
        <v/>
      </c>
    </row>
    <row r="508" spans="1:76" x14ac:dyDescent="0.2">
      <c r="A508" s="592" t="s">
        <v>206</v>
      </c>
      <c r="B508" s="793" t="s">
        <v>429</v>
      </c>
      <c r="C508" s="592" t="s">
        <v>502</v>
      </c>
      <c r="D508" s="592" t="s">
        <v>507</v>
      </c>
      <c r="E508" s="592" t="s">
        <v>504</v>
      </c>
      <c r="F508" s="592" t="s">
        <v>505</v>
      </c>
      <c r="G508" s="592" t="s">
        <v>314</v>
      </c>
      <c r="H508" s="592" t="s">
        <v>1109</v>
      </c>
      <c r="I508" s="591" t="s">
        <v>934</v>
      </c>
      <c r="J508" s="591"/>
      <c r="K508" s="296"/>
      <c r="L508" s="296"/>
      <c r="M508" s="297"/>
      <c r="N508" s="296"/>
      <c r="O508" s="296"/>
      <c r="P508" s="296"/>
      <c r="Q508" s="272"/>
      <c r="R508" s="272"/>
      <c r="S508" s="272"/>
      <c r="T508" s="3" t="s">
        <v>386</v>
      </c>
      <c r="U508" s="112">
        <v>6</v>
      </c>
      <c r="V508" s="76"/>
      <c r="W508" s="597">
        <v>12</v>
      </c>
      <c r="X508" s="113">
        <f t="shared" si="522"/>
        <v>2</v>
      </c>
      <c r="Y508" s="114">
        <f t="shared" si="523"/>
        <v>1974.8333333333333</v>
      </c>
      <c r="Z508" s="114">
        <f t="shared" si="518"/>
        <v>754</v>
      </c>
      <c r="AA508" s="228"/>
      <c r="AB508" s="229"/>
      <c r="AC508" s="228"/>
      <c r="AD508" s="229"/>
      <c r="AE508" s="228"/>
      <c r="AF508" s="229"/>
      <c r="AG508" s="228"/>
      <c r="AH508" s="229"/>
      <c r="AI508" s="597">
        <v>6</v>
      </c>
      <c r="AJ508" s="115">
        <f>AI508/W508</f>
        <v>0.5</v>
      </c>
      <c r="AK508" s="597">
        <v>5</v>
      </c>
      <c r="AL508" s="115">
        <f>AK508/U508</f>
        <v>0.83333333333333337</v>
      </c>
      <c r="AM508" s="117">
        <v>11844</v>
      </c>
      <c r="AN508" s="114">
        <v>5</v>
      </c>
      <c r="AO508" s="118">
        <f t="shared" si="539"/>
        <v>4.219765381044814E-4</v>
      </c>
      <c r="AP508" s="114">
        <f t="shared" si="525"/>
        <v>11849</v>
      </c>
      <c r="AQ508" s="114">
        <f>AQ513</f>
        <v>10995</v>
      </c>
      <c r="AR508" s="115">
        <f t="shared" si="542"/>
        <v>1.0776716689404275</v>
      </c>
      <c r="AS508" s="117">
        <f t="shared" si="535"/>
        <v>11844</v>
      </c>
      <c r="AT508" s="117">
        <f t="shared" si="543"/>
        <v>5</v>
      </c>
      <c r="AU508" s="114">
        <f t="shared" si="532"/>
        <v>11849</v>
      </c>
      <c r="AV508" s="114">
        <v>4520</v>
      </c>
      <c r="AW508" s="115">
        <f t="shared" si="519"/>
        <v>0.38162782843633908</v>
      </c>
      <c r="AX508" s="114">
        <v>4</v>
      </c>
      <c r="AY508" s="115">
        <f t="shared" si="534"/>
        <v>0.8</v>
      </c>
      <c r="AZ508" s="114">
        <f t="shared" si="527"/>
        <v>4524</v>
      </c>
      <c r="BA508" s="115">
        <f t="shared" si="493"/>
        <v>0.38180437167693476</v>
      </c>
      <c r="BB508" s="114">
        <v>25</v>
      </c>
      <c r="BC508" s="115">
        <f t="shared" si="536"/>
        <v>5.5309734513274336E-3</v>
      </c>
      <c r="BD508" s="114">
        <v>3</v>
      </c>
      <c r="BE508" s="115">
        <f t="shared" si="540"/>
        <v>0.75</v>
      </c>
      <c r="BF508" s="597">
        <f t="shared" si="537"/>
        <v>28</v>
      </c>
      <c r="BG508" s="115">
        <f t="shared" si="538"/>
        <v>6.18921308576481E-3</v>
      </c>
      <c r="BH508" s="114">
        <v>23</v>
      </c>
      <c r="BI508" s="115">
        <f t="shared" si="544"/>
        <v>0.92</v>
      </c>
      <c r="BJ508" s="114">
        <v>1</v>
      </c>
      <c r="BK508" s="115">
        <f>IF(BD508="","",IF(BD508=0,"",BJ508/BD508))</f>
        <v>0.33333333333333331</v>
      </c>
      <c r="BL508" s="597">
        <f t="shared" si="541"/>
        <v>24</v>
      </c>
      <c r="BM508" s="115">
        <f t="shared" si="545"/>
        <v>0.8571428571428571</v>
      </c>
      <c r="BN508" s="114">
        <v>29</v>
      </c>
      <c r="BO508" s="115">
        <f t="shared" si="531"/>
        <v>6.41025641025641E-3</v>
      </c>
      <c r="BP508" s="114">
        <v>43</v>
      </c>
      <c r="BQ508" s="115">
        <f t="shared" si="528"/>
        <v>9.5048629531388155E-3</v>
      </c>
      <c r="BR508" s="114">
        <f t="shared" si="513"/>
        <v>72</v>
      </c>
      <c r="BS508" s="115">
        <f t="shared" si="529"/>
        <v>1.5915119363395226E-2</v>
      </c>
      <c r="BT508" s="597">
        <v>4</v>
      </c>
      <c r="BU508" s="115">
        <f t="shared" si="546"/>
        <v>0.33333333333333331</v>
      </c>
      <c r="BV508" s="114">
        <v>3</v>
      </c>
      <c r="BW508" s="115">
        <f>BV508/U508</f>
        <v>0.5</v>
      </c>
      <c r="BX508" s="259" t="str">
        <f t="shared" si="530"/>
        <v/>
      </c>
    </row>
    <row r="509" spans="1:76" x14ac:dyDescent="0.2">
      <c r="A509" s="592" t="s">
        <v>206</v>
      </c>
      <c r="B509" s="793" t="s">
        <v>430</v>
      </c>
      <c r="C509" s="592" t="s">
        <v>502</v>
      </c>
      <c r="D509" s="592" t="s">
        <v>507</v>
      </c>
      <c r="E509" s="592" t="s">
        <v>504</v>
      </c>
      <c r="F509" s="592" t="s">
        <v>505</v>
      </c>
      <c r="G509" s="592" t="s">
        <v>314</v>
      </c>
      <c r="H509" s="592" t="s">
        <v>1109</v>
      </c>
      <c r="I509" s="591" t="s">
        <v>934</v>
      </c>
      <c r="J509" s="591"/>
      <c r="K509" s="296"/>
      <c r="L509" s="296"/>
      <c r="M509" s="297"/>
      <c r="N509" s="296"/>
      <c r="O509" s="296"/>
      <c r="P509" s="296"/>
      <c r="Q509" s="272"/>
      <c r="R509" s="272"/>
      <c r="S509" s="272"/>
      <c r="T509" s="3" t="s">
        <v>386</v>
      </c>
      <c r="U509" s="112">
        <v>6</v>
      </c>
      <c r="V509" s="76"/>
      <c r="W509" s="597">
        <v>8</v>
      </c>
      <c r="X509" s="113">
        <f t="shared" si="522"/>
        <v>1.3333333333333333</v>
      </c>
      <c r="Y509" s="114">
        <f t="shared" si="523"/>
        <v>1247.5</v>
      </c>
      <c r="Z509" s="114">
        <f t="shared" si="518"/>
        <v>361.66666666666669</v>
      </c>
      <c r="AA509" s="228"/>
      <c r="AB509" s="229"/>
      <c r="AC509" s="228"/>
      <c r="AD509" s="229"/>
      <c r="AE509" s="228"/>
      <c r="AF509" s="229"/>
      <c r="AG509" s="228"/>
      <c r="AH509" s="229"/>
      <c r="AI509" s="597">
        <v>6</v>
      </c>
      <c r="AJ509" s="115">
        <f>AI509/W509</f>
        <v>0.75</v>
      </c>
      <c r="AK509" s="597">
        <v>5</v>
      </c>
      <c r="AL509" s="115">
        <f>AK509/U509</f>
        <v>0.83333333333333337</v>
      </c>
      <c r="AM509" s="117">
        <v>7478</v>
      </c>
      <c r="AN509" s="114">
        <v>7</v>
      </c>
      <c r="AO509" s="118">
        <f t="shared" si="539"/>
        <v>9.3520374081496331E-4</v>
      </c>
      <c r="AP509" s="114">
        <f t="shared" si="525"/>
        <v>7485</v>
      </c>
      <c r="AQ509" s="114">
        <f>AQ514</f>
        <v>49986</v>
      </c>
      <c r="AR509" s="115">
        <f t="shared" si="542"/>
        <v>0.14974192773976713</v>
      </c>
      <c r="AS509" s="117">
        <f t="shared" si="535"/>
        <v>7478</v>
      </c>
      <c r="AT509" s="117">
        <f t="shared" si="543"/>
        <v>7</v>
      </c>
      <c r="AU509" s="114">
        <f t="shared" si="532"/>
        <v>7485</v>
      </c>
      <c r="AV509" s="114">
        <v>2163</v>
      </c>
      <c r="AW509" s="115">
        <f t="shared" si="519"/>
        <v>0.28924846215565658</v>
      </c>
      <c r="AX509" s="114">
        <v>7</v>
      </c>
      <c r="AY509" s="115">
        <f t="shared" si="534"/>
        <v>1</v>
      </c>
      <c r="AZ509" s="114">
        <f t="shared" si="527"/>
        <v>2170</v>
      </c>
      <c r="BA509" s="115">
        <f t="shared" si="493"/>
        <v>0.28991315965263859</v>
      </c>
      <c r="BB509" s="114">
        <v>16</v>
      </c>
      <c r="BC509" s="115">
        <f t="shared" si="536"/>
        <v>7.3971336107258433E-3</v>
      </c>
      <c r="BD509" s="114">
        <v>3</v>
      </c>
      <c r="BE509" s="115">
        <f t="shared" si="540"/>
        <v>0.42857142857142855</v>
      </c>
      <c r="BF509" s="597">
        <f t="shared" si="537"/>
        <v>19</v>
      </c>
      <c r="BG509" s="115">
        <f t="shared" si="538"/>
        <v>8.755760368663594E-3</v>
      </c>
      <c r="BH509" s="114">
        <v>16</v>
      </c>
      <c r="BI509" s="115">
        <f t="shared" si="544"/>
        <v>1</v>
      </c>
      <c r="BJ509" s="114">
        <v>2</v>
      </c>
      <c r="BK509" s="115">
        <f>IF(BD509="","",IF(BD509=0,"",BJ509/BD509))</f>
        <v>0.66666666666666663</v>
      </c>
      <c r="BL509" s="597">
        <f t="shared" si="541"/>
        <v>18</v>
      </c>
      <c r="BM509" s="115">
        <f t="shared" si="545"/>
        <v>0.94736842105263153</v>
      </c>
      <c r="BN509" s="114">
        <v>5</v>
      </c>
      <c r="BO509" s="115">
        <f t="shared" si="531"/>
        <v>2.304147465437788E-3</v>
      </c>
      <c r="BP509" s="114">
        <v>107</v>
      </c>
      <c r="BQ509" s="115">
        <f t="shared" si="528"/>
        <v>4.9308755760368667E-2</v>
      </c>
      <c r="BR509" s="114">
        <f t="shared" si="513"/>
        <v>112</v>
      </c>
      <c r="BS509" s="115">
        <f t="shared" si="529"/>
        <v>5.1612903225806452E-2</v>
      </c>
      <c r="BT509" s="597">
        <v>1</v>
      </c>
      <c r="BU509" s="115">
        <f t="shared" si="546"/>
        <v>0.125</v>
      </c>
      <c r="BV509" s="114">
        <v>1</v>
      </c>
      <c r="BW509" s="115">
        <f>BV509/U509</f>
        <v>0.16666666666666666</v>
      </c>
      <c r="BX509" s="259" t="str">
        <f t="shared" si="530"/>
        <v/>
      </c>
    </row>
    <row r="510" spans="1:76" x14ac:dyDescent="0.2">
      <c r="A510" s="591" t="s">
        <v>206</v>
      </c>
      <c r="B510" s="591" t="s">
        <v>208</v>
      </c>
      <c r="C510" s="591" t="s">
        <v>209</v>
      </c>
      <c r="D510" s="77" t="s">
        <v>515</v>
      </c>
      <c r="E510" s="591" t="s">
        <v>504</v>
      </c>
      <c r="F510" s="591" t="s">
        <v>505</v>
      </c>
      <c r="G510" s="592" t="s">
        <v>314</v>
      </c>
      <c r="H510" s="592" t="s">
        <v>1109</v>
      </c>
      <c r="I510" s="591" t="s">
        <v>934</v>
      </c>
      <c r="J510" s="591"/>
      <c r="K510" s="614"/>
      <c r="L510" s="747"/>
      <c r="M510" s="289"/>
      <c r="N510" s="614"/>
      <c r="O510" s="747"/>
      <c r="P510" s="614"/>
      <c r="Q510" s="612"/>
      <c r="R510" s="612"/>
      <c r="S510" s="612"/>
      <c r="T510" s="3" t="s">
        <v>386</v>
      </c>
      <c r="U510" s="121">
        <v>3</v>
      </c>
      <c r="V510" s="76"/>
      <c r="W510" s="600">
        <v>6</v>
      </c>
      <c r="X510" s="123">
        <f t="shared" si="522"/>
        <v>2</v>
      </c>
      <c r="Y510" s="601">
        <f t="shared" si="523"/>
        <v>2682.3333333333335</v>
      </c>
      <c r="Z510" s="601">
        <f t="shared" si="518"/>
        <v>959</v>
      </c>
      <c r="AA510" s="600">
        <v>2</v>
      </c>
      <c r="AB510" s="598">
        <f>AA510/W510</f>
        <v>0.33333333333333331</v>
      </c>
      <c r="AC510" s="222"/>
      <c r="AD510" s="223"/>
      <c r="AE510" s="600">
        <v>2</v>
      </c>
      <c r="AF510" s="598">
        <f t="shared" ref="AF510:AF515" si="547">AE510/U510</f>
        <v>0.66666666666666663</v>
      </c>
      <c r="AG510" s="600">
        <f>AE510</f>
        <v>2</v>
      </c>
      <c r="AH510" s="223"/>
      <c r="AI510" s="600">
        <v>2</v>
      </c>
      <c r="AJ510" s="598">
        <f>AI510/W510</f>
        <v>0.33333333333333331</v>
      </c>
      <c r="AK510" s="600">
        <v>1</v>
      </c>
      <c r="AL510" s="598">
        <f>AK510/U510</f>
        <v>0.33333333333333331</v>
      </c>
      <c r="AM510" s="599">
        <v>8042</v>
      </c>
      <c r="AN510" s="601">
        <v>5</v>
      </c>
      <c r="AO510" s="602">
        <f t="shared" si="539"/>
        <v>6.2134957126879582E-4</v>
      </c>
      <c r="AP510" s="601">
        <f t="shared" si="525"/>
        <v>8047</v>
      </c>
      <c r="AQ510" s="166">
        <v>11067</v>
      </c>
      <c r="AR510" s="598">
        <f t="shared" si="542"/>
        <v>0.727116653112858</v>
      </c>
      <c r="AS510" s="599">
        <f t="shared" si="535"/>
        <v>8042</v>
      </c>
      <c r="AT510" s="599">
        <f t="shared" si="543"/>
        <v>5</v>
      </c>
      <c r="AU510" s="601">
        <f t="shared" si="532"/>
        <v>8047</v>
      </c>
      <c r="AV510" s="601">
        <v>2872</v>
      </c>
      <c r="AW510" s="598">
        <f t="shared" si="519"/>
        <v>0.357125093260383</v>
      </c>
      <c r="AX510" s="601">
        <v>5</v>
      </c>
      <c r="AY510" s="598">
        <f t="shared" si="534"/>
        <v>1</v>
      </c>
      <c r="AZ510" s="601">
        <f t="shared" si="527"/>
        <v>2877</v>
      </c>
      <c r="BA510" s="598">
        <f t="shared" si="493"/>
        <v>0.3575245433080651</v>
      </c>
      <c r="BB510" s="601">
        <v>12</v>
      </c>
      <c r="BC510" s="598">
        <f t="shared" si="536"/>
        <v>4.178272980501393E-3</v>
      </c>
      <c r="BD510" s="601">
        <v>1</v>
      </c>
      <c r="BE510" s="598">
        <f t="shared" si="540"/>
        <v>0.2</v>
      </c>
      <c r="BF510" s="600">
        <f t="shared" si="537"/>
        <v>13</v>
      </c>
      <c r="BG510" s="598">
        <f t="shared" si="538"/>
        <v>4.5185957594716716E-3</v>
      </c>
      <c r="BH510" s="601">
        <v>11</v>
      </c>
      <c r="BI510" s="598">
        <f t="shared" si="544"/>
        <v>0.91666666666666663</v>
      </c>
      <c r="BJ510" s="218"/>
      <c r="BK510" s="218"/>
      <c r="BL510" s="600">
        <f t="shared" si="541"/>
        <v>11</v>
      </c>
      <c r="BM510" s="598">
        <f t="shared" si="545"/>
        <v>0.84615384615384615</v>
      </c>
      <c r="BN510" s="601">
        <v>3</v>
      </c>
      <c r="BO510" s="598">
        <f t="shared" si="531"/>
        <v>1.0427528675703858E-3</v>
      </c>
      <c r="BP510" s="601">
        <v>41</v>
      </c>
      <c r="BQ510" s="598">
        <f t="shared" si="528"/>
        <v>1.4250955856795273E-2</v>
      </c>
      <c r="BR510" s="601">
        <f t="shared" si="513"/>
        <v>44</v>
      </c>
      <c r="BS510" s="598">
        <f t="shared" si="529"/>
        <v>1.5293708724365659E-2</v>
      </c>
      <c r="BT510" s="600">
        <v>3</v>
      </c>
      <c r="BU510" s="598">
        <f t="shared" si="546"/>
        <v>0.5</v>
      </c>
      <c r="BV510" s="601">
        <v>1</v>
      </c>
      <c r="BW510" s="598">
        <f>BV510/U510</f>
        <v>0.33333333333333331</v>
      </c>
      <c r="BX510" s="244" t="str">
        <f t="shared" si="530"/>
        <v/>
      </c>
    </row>
    <row r="511" spans="1:76" x14ac:dyDescent="0.2">
      <c r="A511" s="591" t="s">
        <v>206</v>
      </c>
      <c r="B511" s="591" t="s">
        <v>208</v>
      </c>
      <c r="C511" s="591" t="s">
        <v>210</v>
      </c>
      <c r="D511" s="77" t="s">
        <v>515</v>
      </c>
      <c r="E511" s="591" t="s">
        <v>504</v>
      </c>
      <c r="F511" s="591" t="s">
        <v>505</v>
      </c>
      <c r="G511" s="592" t="s">
        <v>314</v>
      </c>
      <c r="H511" s="592" t="s">
        <v>1109</v>
      </c>
      <c r="I511" s="591" t="s">
        <v>934</v>
      </c>
      <c r="J511" s="591"/>
      <c r="K511" s="614"/>
      <c r="L511" s="614"/>
      <c r="M511" s="289"/>
      <c r="N511" s="614"/>
      <c r="O511" s="614"/>
      <c r="P511" s="614"/>
      <c r="Q511" s="612"/>
      <c r="R511" s="612"/>
      <c r="S511" s="612"/>
      <c r="T511" s="3" t="s">
        <v>386</v>
      </c>
      <c r="U511" s="121">
        <v>2</v>
      </c>
      <c r="V511" s="76"/>
      <c r="W511" s="600">
        <v>3</v>
      </c>
      <c r="X511" s="123">
        <f t="shared" si="522"/>
        <v>1.5</v>
      </c>
      <c r="Y511" s="601">
        <f t="shared" si="523"/>
        <v>4059.5</v>
      </c>
      <c r="Z511" s="601">
        <f t="shared" si="518"/>
        <v>1425</v>
      </c>
      <c r="AA511" s="600">
        <v>2</v>
      </c>
      <c r="AB511" s="598">
        <f>AA511/W511</f>
        <v>0.66666666666666663</v>
      </c>
      <c r="AC511" s="222"/>
      <c r="AD511" s="223"/>
      <c r="AE511" s="600">
        <v>1</v>
      </c>
      <c r="AF511" s="598">
        <f t="shared" si="547"/>
        <v>0.5</v>
      </c>
      <c r="AG511" s="600">
        <f>AE511</f>
        <v>1</v>
      </c>
      <c r="AH511" s="223"/>
      <c r="AI511" s="223"/>
      <c r="AJ511" s="223"/>
      <c r="AK511" s="223"/>
      <c r="AL511" s="223"/>
      <c r="AM511" s="599">
        <v>8113</v>
      </c>
      <c r="AN511" s="601">
        <v>6</v>
      </c>
      <c r="AO511" s="602">
        <f t="shared" si="539"/>
        <v>7.390072669047912E-4</v>
      </c>
      <c r="AP511" s="601">
        <f t="shared" si="525"/>
        <v>8119</v>
      </c>
      <c r="AQ511" s="164">
        <v>11691</v>
      </c>
      <c r="AR511" s="598">
        <f t="shared" si="542"/>
        <v>0.69446582841502014</v>
      </c>
      <c r="AS511" s="599">
        <f t="shared" si="535"/>
        <v>8113</v>
      </c>
      <c r="AT511" s="599">
        <f t="shared" si="543"/>
        <v>6</v>
      </c>
      <c r="AU511" s="601">
        <f t="shared" si="532"/>
        <v>8119</v>
      </c>
      <c r="AV511" s="601">
        <v>2845</v>
      </c>
      <c r="AW511" s="598">
        <f t="shared" si="519"/>
        <v>0.35067176137063971</v>
      </c>
      <c r="AX511" s="601">
        <v>5</v>
      </c>
      <c r="AY511" s="598">
        <f t="shared" si="534"/>
        <v>0.83333333333333337</v>
      </c>
      <c r="AZ511" s="601">
        <f t="shared" si="527"/>
        <v>2850</v>
      </c>
      <c r="BA511" s="598">
        <f t="shared" si="493"/>
        <v>0.35102845177977582</v>
      </c>
      <c r="BB511" s="601">
        <v>8</v>
      </c>
      <c r="BC511" s="598">
        <f t="shared" si="536"/>
        <v>2.8119507908611601E-3</v>
      </c>
      <c r="BD511" s="601">
        <v>2</v>
      </c>
      <c r="BE511" s="598">
        <f t="shared" si="540"/>
        <v>0.4</v>
      </c>
      <c r="BF511" s="600">
        <f t="shared" si="537"/>
        <v>10</v>
      </c>
      <c r="BG511" s="598">
        <f t="shared" si="538"/>
        <v>3.5087719298245615E-3</v>
      </c>
      <c r="BH511" s="601">
        <v>8</v>
      </c>
      <c r="BI511" s="598">
        <f t="shared" si="544"/>
        <v>1</v>
      </c>
      <c r="BJ511" s="218"/>
      <c r="BK511" s="218"/>
      <c r="BL511" s="600">
        <f t="shared" si="541"/>
        <v>8</v>
      </c>
      <c r="BM511" s="598">
        <f t="shared" si="545"/>
        <v>0.8</v>
      </c>
      <c r="BN511" s="601">
        <v>5</v>
      </c>
      <c r="BO511" s="598">
        <f t="shared" si="531"/>
        <v>1.7543859649122807E-3</v>
      </c>
      <c r="BP511" s="601">
        <v>17</v>
      </c>
      <c r="BQ511" s="598">
        <f t="shared" si="528"/>
        <v>5.9649122807017545E-3</v>
      </c>
      <c r="BR511" s="601">
        <f t="shared" si="513"/>
        <v>22</v>
      </c>
      <c r="BS511" s="598">
        <f t="shared" si="529"/>
        <v>7.7192982456140355E-3</v>
      </c>
      <c r="BT511" s="600">
        <v>1</v>
      </c>
      <c r="BU511" s="598">
        <f t="shared" si="546"/>
        <v>0.33333333333333331</v>
      </c>
      <c r="BV511" s="601">
        <v>1</v>
      </c>
      <c r="BW511" s="598">
        <f>BV511/U511</f>
        <v>0.5</v>
      </c>
      <c r="BX511" s="244" t="str">
        <f t="shared" si="530"/>
        <v/>
      </c>
    </row>
    <row r="512" spans="1:76" x14ac:dyDescent="0.2">
      <c r="A512" s="591" t="s">
        <v>206</v>
      </c>
      <c r="B512" s="591" t="s">
        <v>208</v>
      </c>
      <c r="C512" s="591" t="s">
        <v>211</v>
      </c>
      <c r="D512" s="77" t="s">
        <v>515</v>
      </c>
      <c r="E512" s="591" t="s">
        <v>504</v>
      </c>
      <c r="F512" s="591" t="s">
        <v>505</v>
      </c>
      <c r="G512" s="592" t="s">
        <v>314</v>
      </c>
      <c r="H512" s="592" t="s">
        <v>1109</v>
      </c>
      <c r="I512" s="591" t="s">
        <v>934</v>
      </c>
      <c r="J512" s="591"/>
      <c r="K512" s="614"/>
      <c r="L512" s="614"/>
      <c r="M512" s="289"/>
      <c r="N512" s="614"/>
      <c r="O512" s="614"/>
      <c r="P512" s="614"/>
      <c r="Q512" s="612"/>
      <c r="R512" s="612"/>
      <c r="S512" s="612"/>
      <c r="T512" s="3" t="s">
        <v>386</v>
      </c>
      <c r="U512" s="121">
        <v>3</v>
      </c>
      <c r="V512" s="76"/>
      <c r="W512" s="600">
        <v>9</v>
      </c>
      <c r="X512" s="123">
        <f t="shared" si="522"/>
        <v>3</v>
      </c>
      <c r="Y512" s="601">
        <f t="shared" si="523"/>
        <v>3949.6666666666665</v>
      </c>
      <c r="Z512" s="601">
        <f t="shared" si="518"/>
        <v>1508</v>
      </c>
      <c r="AA512" s="600">
        <v>3</v>
      </c>
      <c r="AB512" s="598">
        <f>AA512/W512</f>
        <v>0.33333333333333331</v>
      </c>
      <c r="AC512" s="222"/>
      <c r="AD512" s="223"/>
      <c r="AE512" s="600">
        <v>3</v>
      </c>
      <c r="AF512" s="598">
        <f t="shared" si="547"/>
        <v>1</v>
      </c>
      <c r="AG512" s="600">
        <f>AE512</f>
        <v>3</v>
      </c>
      <c r="AH512" s="223"/>
      <c r="AI512" s="600">
        <v>2</v>
      </c>
      <c r="AJ512" s="598">
        <f>AI512/W512</f>
        <v>0.22222222222222221</v>
      </c>
      <c r="AK512" s="223"/>
      <c r="AL512" s="223"/>
      <c r="AM512" s="599">
        <v>11844</v>
      </c>
      <c r="AN512" s="601">
        <v>5</v>
      </c>
      <c r="AO512" s="602">
        <f t="shared" si="539"/>
        <v>4.219765381044814E-4</v>
      </c>
      <c r="AP512" s="601">
        <f t="shared" si="525"/>
        <v>11849</v>
      </c>
      <c r="AQ512" s="166">
        <v>16233</v>
      </c>
      <c r="AR512" s="598">
        <f t="shared" si="542"/>
        <v>0.72993285283065357</v>
      </c>
      <c r="AS512" s="599">
        <f t="shared" si="535"/>
        <v>11844</v>
      </c>
      <c r="AT512" s="599">
        <f t="shared" si="543"/>
        <v>5</v>
      </c>
      <c r="AU512" s="601">
        <f t="shared" si="532"/>
        <v>11849</v>
      </c>
      <c r="AV512" s="601">
        <v>4520</v>
      </c>
      <c r="AW512" s="598">
        <f t="shared" si="519"/>
        <v>0.38162782843633908</v>
      </c>
      <c r="AX512" s="601">
        <v>4</v>
      </c>
      <c r="AY512" s="598">
        <f t="shared" si="534"/>
        <v>0.8</v>
      </c>
      <c r="AZ512" s="601">
        <f t="shared" si="527"/>
        <v>4524</v>
      </c>
      <c r="BA512" s="598">
        <f t="shared" si="493"/>
        <v>0.38180437167693476</v>
      </c>
      <c r="BB512" s="601">
        <v>25</v>
      </c>
      <c r="BC512" s="598">
        <f t="shared" si="536"/>
        <v>5.5309734513274336E-3</v>
      </c>
      <c r="BD512" s="601">
        <v>3</v>
      </c>
      <c r="BE512" s="598">
        <f t="shared" si="540"/>
        <v>0.75</v>
      </c>
      <c r="BF512" s="600">
        <f t="shared" si="537"/>
        <v>28</v>
      </c>
      <c r="BG512" s="598">
        <f t="shared" si="538"/>
        <v>6.18921308576481E-3</v>
      </c>
      <c r="BH512" s="601">
        <v>23</v>
      </c>
      <c r="BI512" s="598">
        <f t="shared" si="544"/>
        <v>0.92</v>
      </c>
      <c r="BJ512" s="601">
        <v>1</v>
      </c>
      <c r="BK512" s="598">
        <f t="shared" ref="BK512:BK525" si="548">IF(BD512="","",IF(BD512=0,"",BJ512/BD512))</f>
        <v>0.33333333333333331</v>
      </c>
      <c r="BL512" s="600">
        <f t="shared" si="541"/>
        <v>24</v>
      </c>
      <c r="BM512" s="598">
        <f t="shared" si="545"/>
        <v>0.8571428571428571</v>
      </c>
      <c r="BN512" s="601">
        <v>17</v>
      </c>
      <c r="BO512" s="598">
        <f t="shared" si="531"/>
        <v>3.7577365163572059E-3</v>
      </c>
      <c r="BP512" s="601">
        <v>13</v>
      </c>
      <c r="BQ512" s="598">
        <f t="shared" si="528"/>
        <v>2.8735632183908046E-3</v>
      </c>
      <c r="BR512" s="601">
        <f t="shared" si="513"/>
        <v>30</v>
      </c>
      <c r="BS512" s="598">
        <f t="shared" si="529"/>
        <v>6.6312997347480109E-3</v>
      </c>
      <c r="BT512" s="600">
        <v>2</v>
      </c>
      <c r="BU512" s="598">
        <f t="shared" si="546"/>
        <v>0.22222222222222221</v>
      </c>
      <c r="BV512" s="601">
        <v>0</v>
      </c>
      <c r="BW512" s="223"/>
      <c r="BX512" s="244" t="str">
        <f t="shared" si="530"/>
        <v/>
      </c>
    </row>
    <row r="513" spans="1:76" x14ac:dyDescent="0.2">
      <c r="A513" s="591" t="s">
        <v>206</v>
      </c>
      <c r="B513" s="591" t="s">
        <v>208</v>
      </c>
      <c r="C513" s="591" t="s">
        <v>212</v>
      </c>
      <c r="D513" s="77" t="s">
        <v>515</v>
      </c>
      <c r="E513" s="591" t="s">
        <v>504</v>
      </c>
      <c r="F513" s="591" t="s">
        <v>505</v>
      </c>
      <c r="G513" s="592" t="s">
        <v>314</v>
      </c>
      <c r="H513" s="592" t="s">
        <v>1109</v>
      </c>
      <c r="I513" s="591" t="s">
        <v>934</v>
      </c>
      <c r="J513" s="591"/>
      <c r="K513" s="614" t="s">
        <v>449</v>
      </c>
      <c r="L513" s="614" t="s">
        <v>882</v>
      </c>
      <c r="M513" s="289" t="s">
        <v>883</v>
      </c>
      <c r="N513" s="614" t="s">
        <v>451</v>
      </c>
      <c r="O513" s="614" t="s">
        <v>438</v>
      </c>
      <c r="P513" s="614" t="s">
        <v>438</v>
      </c>
      <c r="Q513" s="612">
        <v>35500</v>
      </c>
      <c r="R513" s="612">
        <v>286</v>
      </c>
      <c r="S513" s="612">
        <v>26</v>
      </c>
      <c r="T513" s="3" t="s">
        <v>386</v>
      </c>
      <c r="U513" s="121">
        <v>2</v>
      </c>
      <c r="V513" s="76"/>
      <c r="W513" s="600">
        <v>3</v>
      </c>
      <c r="X513" s="123">
        <f t="shared" si="522"/>
        <v>1.5</v>
      </c>
      <c r="Y513" s="601">
        <f t="shared" si="523"/>
        <v>3742.5</v>
      </c>
      <c r="Z513" s="601">
        <f t="shared" si="518"/>
        <v>1085</v>
      </c>
      <c r="AA513" s="600">
        <v>2</v>
      </c>
      <c r="AB513" s="598">
        <f>AA513/W513</f>
        <v>0.66666666666666663</v>
      </c>
      <c r="AC513" s="222"/>
      <c r="AD513" s="223"/>
      <c r="AE513" s="600">
        <v>2</v>
      </c>
      <c r="AF513" s="598">
        <f t="shared" si="547"/>
        <v>1</v>
      </c>
      <c r="AG513" s="600">
        <f>AE513</f>
        <v>2</v>
      </c>
      <c r="AH513" s="223"/>
      <c r="AI513" s="600">
        <v>1</v>
      </c>
      <c r="AJ513" s="598">
        <f>AI513/W513</f>
        <v>0.33333333333333331</v>
      </c>
      <c r="AK513" s="600">
        <v>1</v>
      </c>
      <c r="AL513" s="598">
        <f>AK513/U513</f>
        <v>0.5</v>
      </c>
      <c r="AM513" s="599">
        <v>7478</v>
      </c>
      <c r="AN513" s="601">
        <v>7</v>
      </c>
      <c r="AO513" s="602">
        <f t="shared" si="539"/>
        <v>9.3520374081496331E-4</v>
      </c>
      <c r="AP513" s="601">
        <f t="shared" si="525"/>
        <v>7485</v>
      </c>
      <c r="AQ513" s="166">
        <v>10995</v>
      </c>
      <c r="AR513" s="598">
        <f t="shared" si="542"/>
        <v>0.68076398362892221</v>
      </c>
      <c r="AS513" s="599">
        <f t="shared" si="535"/>
        <v>7478</v>
      </c>
      <c r="AT513" s="599">
        <f t="shared" si="543"/>
        <v>7</v>
      </c>
      <c r="AU513" s="601">
        <f t="shared" si="532"/>
        <v>7485</v>
      </c>
      <c r="AV513" s="601">
        <v>2163</v>
      </c>
      <c r="AW513" s="598">
        <f t="shared" si="519"/>
        <v>0.28924846215565658</v>
      </c>
      <c r="AX513" s="601">
        <v>7</v>
      </c>
      <c r="AY513" s="598">
        <f t="shared" si="534"/>
        <v>1</v>
      </c>
      <c r="AZ513" s="601">
        <f t="shared" si="527"/>
        <v>2170</v>
      </c>
      <c r="BA513" s="598">
        <f t="shared" si="493"/>
        <v>0.28991315965263859</v>
      </c>
      <c r="BB513" s="601">
        <v>16</v>
      </c>
      <c r="BC513" s="598">
        <f t="shared" si="536"/>
        <v>7.3971336107258433E-3</v>
      </c>
      <c r="BD513" s="601">
        <v>3</v>
      </c>
      <c r="BE513" s="598">
        <f t="shared" si="540"/>
        <v>0.42857142857142855</v>
      </c>
      <c r="BF513" s="600">
        <f t="shared" si="537"/>
        <v>19</v>
      </c>
      <c r="BG513" s="598">
        <f t="shared" si="538"/>
        <v>8.755760368663594E-3</v>
      </c>
      <c r="BH513" s="601">
        <v>16</v>
      </c>
      <c r="BI513" s="598">
        <f t="shared" si="544"/>
        <v>1</v>
      </c>
      <c r="BJ513" s="601">
        <v>2</v>
      </c>
      <c r="BK513" s="598">
        <f t="shared" si="548"/>
        <v>0.66666666666666663</v>
      </c>
      <c r="BL513" s="600">
        <f t="shared" si="541"/>
        <v>18</v>
      </c>
      <c r="BM513" s="598">
        <f t="shared" si="545"/>
        <v>0.94736842105263153</v>
      </c>
      <c r="BN513" s="601">
        <v>1</v>
      </c>
      <c r="BO513" s="598">
        <f t="shared" si="531"/>
        <v>4.608294930875576E-4</v>
      </c>
      <c r="BP513" s="601">
        <v>63</v>
      </c>
      <c r="BQ513" s="598">
        <f t="shared" si="528"/>
        <v>2.903225806451613E-2</v>
      </c>
      <c r="BR513" s="601">
        <f t="shared" si="513"/>
        <v>64</v>
      </c>
      <c r="BS513" s="598">
        <f t="shared" si="529"/>
        <v>2.9493087557603687E-2</v>
      </c>
      <c r="BT513" s="600">
        <v>1</v>
      </c>
      <c r="BU513" s="598">
        <f t="shared" si="546"/>
        <v>0.33333333333333331</v>
      </c>
      <c r="BV513" s="601">
        <v>1</v>
      </c>
      <c r="BW513" s="598">
        <f>BV513/U513</f>
        <v>0.5</v>
      </c>
      <c r="BX513" s="244" t="str">
        <f t="shared" si="530"/>
        <v/>
      </c>
    </row>
    <row r="514" spans="1:76" s="469" customFormat="1" ht="13.5" thickBot="1" x14ac:dyDescent="0.25">
      <c r="A514" s="593" t="s">
        <v>206</v>
      </c>
      <c r="B514" s="593" t="s">
        <v>208</v>
      </c>
      <c r="C514" s="593" t="s">
        <v>502</v>
      </c>
      <c r="D514" s="593" t="s">
        <v>509</v>
      </c>
      <c r="E514" s="593" t="s">
        <v>504</v>
      </c>
      <c r="F514" s="593" t="s">
        <v>505</v>
      </c>
      <c r="G514" s="620" t="s">
        <v>314</v>
      </c>
      <c r="H514" s="620" t="s">
        <v>1109</v>
      </c>
      <c r="I514" s="593" t="s">
        <v>934</v>
      </c>
      <c r="J514" s="593"/>
      <c r="K514" s="615"/>
      <c r="L514" s="755"/>
      <c r="M514" s="616"/>
      <c r="N514" s="615"/>
      <c r="O514" s="770"/>
      <c r="P514" s="615"/>
      <c r="Q514" s="772"/>
      <c r="R514" s="772"/>
      <c r="S514" s="772"/>
      <c r="T514" s="6" t="s">
        <v>510</v>
      </c>
      <c r="U514" s="604">
        <v>1</v>
      </c>
      <c r="V514" s="605">
        <v>1</v>
      </c>
      <c r="W514" s="605">
        <v>1</v>
      </c>
      <c r="X514" s="606">
        <f t="shared" si="522"/>
        <v>1</v>
      </c>
      <c r="Y514" s="607">
        <f t="shared" si="523"/>
        <v>35500</v>
      </c>
      <c r="Z514" s="225"/>
      <c r="AA514" s="605">
        <v>0</v>
      </c>
      <c r="AB514" s="224"/>
      <c r="AC514" s="224"/>
      <c r="AD514" s="608" t="s">
        <v>434</v>
      </c>
      <c r="AE514" s="605">
        <v>1</v>
      </c>
      <c r="AF514" s="608">
        <f t="shared" si="547"/>
        <v>1</v>
      </c>
      <c r="AG514" s="605">
        <v>1</v>
      </c>
      <c r="AH514" s="225"/>
      <c r="AI514" s="224"/>
      <c r="AJ514" s="225"/>
      <c r="AK514" s="224"/>
      <c r="AL514" s="225"/>
      <c r="AM514" s="596">
        <v>35477</v>
      </c>
      <c r="AN514" s="607">
        <v>23</v>
      </c>
      <c r="AO514" s="609">
        <f t="shared" si="539"/>
        <v>6.4788732394366192E-4</v>
      </c>
      <c r="AP514" s="607">
        <f t="shared" si="525"/>
        <v>35500</v>
      </c>
      <c r="AQ514" s="607">
        <v>49986</v>
      </c>
      <c r="AR514" s="608">
        <f t="shared" si="542"/>
        <v>0.71019885567959029</v>
      </c>
      <c r="AS514" s="214" t="str">
        <f t="shared" si="535"/>
        <v/>
      </c>
      <c r="AT514" s="214" t="str">
        <f t="shared" si="543"/>
        <v/>
      </c>
      <c r="AU514" s="611" t="str">
        <f t="shared" si="532"/>
        <v/>
      </c>
      <c r="AV514" s="611"/>
      <c r="AW514" s="225" t="str">
        <f t="shared" si="519"/>
        <v/>
      </c>
      <c r="AX514" s="611"/>
      <c r="AY514" s="225" t="str">
        <f t="shared" si="534"/>
        <v/>
      </c>
      <c r="AZ514" s="611" t="str">
        <f t="shared" si="527"/>
        <v/>
      </c>
      <c r="BA514" s="225" t="str">
        <f t="shared" si="493"/>
        <v/>
      </c>
      <c r="BB514" s="611"/>
      <c r="BC514" s="225" t="str">
        <f t="shared" si="536"/>
        <v/>
      </c>
      <c r="BD514" s="611"/>
      <c r="BE514" s="225" t="str">
        <f t="shared" si="540"/>
        <v/>
      </c>
      <c r="BF514" s="224" t="str">
        <f t="shared" si="537"/>
        <v/>
      </c>
      <c r="BG514" s="225" t="str">
        <f t="shared" si="538"/>
        <v/>
      </c>
      <c r="BH514" s="611"/>
      <c r="BI514" s="225" t="str">
        <f t="shared" si="544"/>
        <v/>
      </c>
      <c r="BJ514" s="611"/>
      <c r="BK514" s="225" t="str">
        <f t="shared" si="548"/>
        <v/>
      </c>
      <c r="BL514" s="224" t="str">
        <f t="shared" si="541"/>
        <v/>
      </c>
      <c r="BM514" s="225" t="str">
        <f t="shared" si="545"/>
        <v/>
      </c>
      <c r="BN514" s="611"/>
      <c r="BO514" s="225" t="str">
        <f t="shared" si="531"/>
        <v/>
      </c>
      <c r="BP514" s="611"/>
      <c r="BQ514" s="225" t="str">
        <f t="shared" si="528"/>
        <v/>
      </c>
      <c r="BR514" s="611" t="str">
        <f t="shared" si="513"/>
        <v/>
      </c>
      <c r="BS514" s="225" t="str">
        <f t="shared" si="529"/>
        <v/>
      </c>
      <c r="BT514" s="605">
        <v>0</v>
      </c>
      <c r="BU514" s="225"/>
      <c r="BV514" s="611"/>
      <c r="BW514" s="225"/>
      <c r="BX514" s="257" t="str">
        <f t="shared" si="530"/>
        <v/>
      </c>
    </row>
    <row r="515" spans="1:76" x14ac:dyDescent="0.2">
      <c r="A515" s="592" t="s">
        <v>213</v>
      </c>
      <c r="B515" s="592" t="s">
        <v>214</v>
      </c>
      <c r="C515" s="592" t="s">
        <v>215</v>
      </c>
      <c r="D515" s="148" t="s">
        <v>515</v>
      </c>
      <c r="E515" s="592" t="s">
        <v>504</v>
      </c>
      <c r="F515" s="592" t="s">
        <v>505</v>
      </c>
      <c r="G515" s="592" t="s">
        <v>314</v>
      </c>
      <c r="H515" s="592" t="s">
        <v>1112</v>
      </c>
      <c r="I515" s="592" t="s">
        <v>934</v>
      </c>
      <c r="J515" s="592"/>
      <c r="K515" s="296"/>
      <c r="L515" s="296"/>
      <c r="M515" s="297"/>
      <c r="N515" s="296"/>
      <c r="O515" s="750"/>
      <c r="P515" s="296"/>
      <c r="Q515" s="272"/>
      <c r="R515" s="272"/>
      <c r="S515" s="272"/>
      <c r="T515" s="111" t="s">
        <v>386</v>
      </c>
      <c r="U515" s="136">
        <v>1</v>
      </c>
      <c r="V515" s="150"/>
      <c r="W515" s="597">
        <v>2</v>
      </c>
      <c r="X515" s="113">
        <f t="shared" si="522"/>
        <v>2</v>
      </c>
      <c r="Y515" s="114">
        <f t="shared" si="523"/>
        <v>567</v>
      </c>
      <c r="Z515" s="114">
        <f t="shared" ref="Z515:Z520" si="549">IF(U515=V515,"",IF(AZ515="","",AZ515/(U515-V515)))</f>
        <v>357</v>
      </c>
      <c r="AA515" s="597">
        <v>1</v>
      </c>
      <c r="AB515" s="115">
        <f>AA515/W515</f>
        <v>0.5</v>
      </c>
      <c r="AC515" s="228"/>
      <c r="AD515" s="229"/>
      <c r="AE515" s="597">
        <v>1</v>
      </c>
      <c r="AF515" s="115">
        <f t="shared" si="547"/>
        <v>1</v>
      </c>
      <c r="AG515" s="597">
        <f>AE515</f>
        <v>1</v>
      </c>
      <c r="AH515" s="229"/>
      <c r="AI515" s="228"/>
      <c r="AJ515" s="229"/>
      <c r="AK515" s="228"/>
      <c r="AL515" s="229"/>
      <c r="AM515" s="117">
        <v>566</v>
      </c>
      <c r="AN515" s="114">
        <v>1</v>
      </c>
      <c r="AO515" s="118">
        <f t="shared" si="539"/>
        <v>1.7636684303350969E-3</v>
      </c>
      <c r="AP515" s="114">
        <f t="shared" si="525"/>
        <v>567</v>
      </c>
      <c r="AQ515" s="486">
        <v>837</v>
      </c>
      <c r="AR515" s="115">
        <f t="shared" si="542"/>
        <v>0.67741935483870963</v>
      </c>
      <c r="AS515" s="117">
        <f t="shared" si="535"/>
        <v>566</v>
      </c>
      <c r="AT515" s="117">
        <f t="shared" si="543"/>
        <v>1</v>
      </c>
      <c r="AU515" s="114">
        <f t="shared" si="532"/>
        <v>567</v>
      </c>
      <c r="AV515" s="114">
        <v>356</v>
      </c>
      <c r="AW515" s="115">
        <f t="shared" si="519"/>
        <v>0.62897526501766787</v>
      </c>
      <c r="AX515" s="114">
        <v>1</v>
      </c>
      <c r="AY515" s="115">
        <f t="shared" si="534"/>
        <v>1</v>
      </c>
      <c r="AZ515" s="114">
        <f t="shared" si="527"/>
        <v>357</v>
      </c>
      <c r="BA515" s="115">
        <f t="shared" si="493"/>
        <v>0.62962962962962965</v>
      </c>
      <c r="BB515" s="114">
        <v>5</v>
      </c>
      <c r="BC515" s="115">
        <f t="shared" si="536"/>
        <v>1.4044943820224719E-2</v>
      </c>
      <c r="BD515" s="114"/>
      <c r="BE515" s="114"/>
      <c r="BF515" s="597">
        <f t="shared" si="537"/>
        <v>5</v>
      </c>
      <c r="BG515" s="115">
        <f t="shared" si="538"/>
        <v>1.4005602240896359E-2</v>
      </c>
      <c r="BH515" s="114">
        <v>5</v>
      </c>
      <c r="BI515" s="115">
        <f t="shared" si="544"/>
        <v>1</v>
      </c>
      <c r="BJ515" s="114">
        <v>0</v>
      </c>
      <c r="BK515" s="115" t="str">
        <f t="shared" si="548"/>
        <v/>
      </c>
      <c r="BL515" s="597">
        <f t="shared" si="541"/>
        <v>5</v>
      </c>
      <c r="BM515" s="115">
        <f t="shared" si="545"/>
        <v>1</v>
      </c>
      <c r="BN515" s="220"/>
      <c r="BO515" s="220"/>
      <c r="BP515" s="220"/>
      <c r="BQ515" s="220"/>
      <c r="BR515" s="220"/>
      <c r="BS515" s="220"/>
      <c r="BT515" s="597">
        <v>0</v>
      </c>
      <c r="BU515" s="229"/>
      <c r="BV515" s="231"/>
      <c r="BW515" s="229"/>
      <c r="BX515" s="259" t="str">
        <f t="shared" si="530"/>
        <v/>
      </c>
    </row>
    <row r="516" spans="1:76" x14ac:dyDescent="0.2">
      <c r="A516" s="591" t="s">
        <v>213</v>
      </c>
      <c r="B516" s="591" t="s">
        <v>214</v>
      </c>
      <c r="C516" s="591" t="s">
        <v>216</v>
      </c>
      <c r="D516" s="77" t="s">
        <v>515</v>
      </c>
      <c r="E516" s="591" t="s">
        <v>504</v>
      </c>
      <c r="F516" s="591" t="s">
        <v>505</v>
      </c>
      <c r="G516" s="592" t="s">
        <v>314</v>
      </c>
      <c r="H516" s="592" t="s">
        <v>1112</v>
      </c>
      <c r="I516" s="591" t="s">
        <v>934</v>
      </c>
      <c r="J516" s="591"/>
      <c r="K516" s="614"/>
      <c r="L516" s="614"/>
      <c r="M516" s="289"/>
      <c r="N516" s="614"/>
      <c r="O516" s="614"/>
      <c r="P516" s="614"/>
      <c r="Q516" s="612"/>
      <c r="R516" s="612"/>
      <c r="S516" s="612"/>
      <c r="T516" s="3" t="s">
        <v>510</v>
      </c>
      <c r="U516" s="121">
        <v>1</v>
      </c>
      <c r="V516" s="600">
        <v>1</v>
      </c>
      <c r="W516" s="600">
        <v>1</v>
      </c>
      <c r="X516" s="123">
        <f t="shared" si="522"/>
        <v>1</v>
      </c>
      <c r="Y516" s="601">
        <f t="shared" si="523"/>
        <v>592</v>
      </c>
      <c r="Z516" s="230" t="str">
        <f t="shared" si="549"/>
        <v/>
      </c>
      <c r="AA516" s="600">
        <v>0</v>
      </c>
      <c r="AB516" s="222"/>
      <c r="AC516" s="222"/>
      <c r="AD516" s="223"/>
      <c r="AE516" s="223"/>
      <c r="AF516" s="223"/>
      <c r="AG516" s="223"/>
      <c r="AH516" s="223"/>
      <c r="AI516" s="222"/>
      <c r="AJ516" s="223"/>
      <c r="AK516" s="222"/>
      <c r="AL516" s="223"/>
      <c r="AM516" s="599">
        <v>589</v>
      </c>
      <c r="AN516" s="601">
        <v>3</v>
      </c>
      <c r="AO516" s="602">
        <f t="shared" si="539"/>
        <v>5.0675675675675678E-3</v>
      </c>
      <c r="AP516" s="601">
        <f t="shared" si="525"/>
        <v>592</v>
      </c>
      <c r="AQ516" s="166">
        <v>1044</v>
      </c>
      <c r="AR516" s="598">
        <f t="shared" si="542"/>
        <v>0.56704980842911878</v>
      </c>
      <c r="AS516" s="210" t="str">
        <f t="shared" si="535"/>
        <v/>
      </c>
      <c r="AT516" s="210" t="str">
        <f t="shared" si="543"/>
        <v/>
      </c>
      <c r="AU516" s="230" t="str">
        <f t="shared" si="532"/>
        <v/>
      </c>
      <c r="AV516" s="230"/>
      <c r="AW516" s="223" t="str">
        <f t="shared" si="519"/>
        <v/>
      </c>
      <c r="AX516" s="230"/>
      <c r="AY516" s="223" t="str">
        <f t="shared" si="534"/>
        <v/>
      </c>
      <c r="AZ516" s="230" t="str">
        <f t="shared" si="527"/>
        <v/>
      </c>
      <c r="BA516" s="223" t="str">
        <f t="shared" si="493"/>
        <v/>
      </c>
      <c r="BB516" s="230"/>
      <c r="BC516" s="223" t="str">
        <f t="shared" si="536"/>
        <v/>
      </c>
      <c r="BD516" s="222"/>
      <c r="BE516" s="223" t="str">
        <f t="shared" ref="BE516:BE529" si="550">IF(BD516="","",BD516/AX516)</f>
        <v/>
      </c>
      <c r="BF516" s="222" t="str">
        <f t="shared" si="537"/>
        <v/>
      </c>
      <c r="BG516" s="223" t="str">
        <f t="shared" si="538"/>
        <v/>
      </c>
      <c r="BH516" s="230"/>
      <c r="BI516" s="223" t="str">
        <f t="shared" si="544"/>
        <v/>
      </c>
      <c r="BJ516" s="222"/>
      <c r="BK516" s="223" t="str">
        <f t="shared" si="548"/>
        <v/>
      </c>
      <c r="BL516" s="222" t="str">
        <f t="shared" si="541"/>
        <v/>
      </c>
      <c r="BM516" s="223" t="str">
        <f t="shared" si="545"/>
        <v/>
      </c>
      <c r="BN516" s="230"/>
      <c r="BO516" s="223" t="str">
        <f t="shared" ref="BO516:BO525" si="551">IF(AZ516="","",BN516/AZ516)</f>
        <v/>
      </c>
      <c r="BP516" s="230"/>
      <c r="BQ516" s="223" t="str">
        <f t="shared" ref="BQ516:BQ534" si="552">IF(AZ516="","",BP516/AZ516)</f>
        <v/>
      </c>
      <c r="BR516" s="230" t="str">
        <f t="shared" ref="BR516:BR534" si="553">IF(BN516="",IF(BP516="","",BP516),IF(BP516="",BN516,BN516+BP516))</f>
        <v/>
      </c>
      <c r="BS516" s="223" t="str">
        <f t="shared" ref="BS516:BS534" si="554">IF(AZ516="","",BR516/AZ516)</f>
        <v/>
      </c>
      <c r="BT516" s="600">
        <v>1</v>
      </c>
      <c r="BU516" s="598">
        <f>BT516/W516</f>
        <v>1</v>
      </c>
      <c r="BV516" s="600">
        <v>1</v>
      </c>
      <c r="BW516" s="598">
        <f>BV516/U516</f>
        <v>1</v>
      </c>
      <c r="BX516" s="244" t="str">
        <f t="shared" si="530"/>
        <v/>
      </c>
    </row>
    <row r="517" spans="1:76" x14ac:dyDescent="0.2">
      <c r="A517" s="591" t="s">
        <v>213</v>
      </c>
      <c r="B517" s="591" t="s">
        <v>214</v>
      </c>
      <c r="C517" s="591" t="s">
        <v>217</v>
      </c>
      <c r="D517" s="77" t="s">
        <v>515</v>
      </c>
      <c r="E517" s="591" t="s">
        <v>504</v>
      </c>
      <c r="F517" s="591" t="s">
        <v>505</v>
      </c>
      <c r="G517" s="592" t="s">
        <v>314</v>
      </c>
      <c r="H517" s="592" t="s">
        <v>1112</v>
      </c>
      <c r="I517" s="591" t="s">
        <v>934</v>
      </c>
      <c r="J517" s="591"/>
      <c r="K517" s="288"/>
      <c r="L517" s="288"/>
      <c r="M517" s="289"/>
      <c r="N517" s="288"/>
      <c r="O517" s="288"/>
      <c r="P517" s="288"/>
      <c r="Q517" s="612"/>
      <c r="R517" s="612"/>
      <c r="S517" s="612"/>
      <c r="T517" s="3" t="s">
        <v>386</v>
      </c>
      <c r="U517" s="121">
        <v>2</v>
      </c>
      <c r="V517" s="76"/>
      <c r="W517" s="600">
        <v>4</v>
      </c>
      <c r="X517" s="123">
        <f t="shared" si="522"/>
        <v>2</v>
      </c>
      <c r="Y517" s="601">
        <f t="shared" si="523"/>
        <v>611</v>
      </c>
      <c r="Z517" s="601">
        <f t="shared" si="549"/>
        <v>275</v>
      </c>
      <c r="AA517" s="600">
        <v>0</v>
      </c>
      <c r="AB517" s="222"/>
      <c r="AC517" s="222"/>
      <c r="AD517" s="223"/>
      <c r="AE517" s="229"/>
      <c r="AF517" s="229"/>
      <c r="AG517" s="229"/>
      <c r="AH517" s="223"/>
      <c r="AI517" s="222"/>
      <c r="AJ517" s="223"/>
      <c r="AK517" s="222"/>
      <c r="AL517" s="223"/>
      <c r="AM517" s="599">
        <v>1221</v>
      </c>
      <c r="AN517" s="601">
        <v>1</v>
      </c>
      <c r="AO517" s="602">
        <f t="shared" si="539"/>
        <v>8.1833060556464816E-4</v>
      </c>
      <c r="AP517" s="601">
        <f t="shared" si="525"/>
        <v>1222</v>
      </c>
      <c r="AQ517" s="166">
        <v>1806</v>
      </c>
      <c r="AR517" s="598">
        <f t="shared" si="542"/>
        <v>0.67663344407530457</v>
      </c>
      <c r="AS517" s="599">
        <f t="shared" si="535"/>
        <v>1221</v>
      </c>
      <c r="AT517" s="599">
        <f t="shared" si="543"/>
        <v>1</v>
      </c>
      <c r="AU517" s="601">
        <f t="shared" si="532"/>
        <v>1222</v>
      </c>
      <c r="AV517" s="601">
        <v>549</v>
      </c>
      <c r="AW517" s="598">
        <f t="shared" si="519"/>
        <v>0.44963144963144963</v>
      </c>
      <c r="AX517" s="601">
        <v>1</v>
      </c>
      <c r="AY517" s="598">
        <f t="shared" si="534"/>
        <v>1</v>
      </c>
      <c r="AZ517" s="601">
        <f t="shared" si="527"/>
        <v>550</v>
      </c>
      <c r="BA517" s="598">
        <f t="shared" si="493"/>
        <v>0.45008183306055649</v>
      </c>
      <c r="BB517" s="601">
        <v>3</v>
      </c>
      <c r="BC517" s="598">
        <f t="shared" si="536"/>
        <v>5.4644808743169399E-3</v>
      </c>
      <c r="BD517" s="600">
        <v>2</v>
      </c>
      <c r="BE517" s="598">
        <f t="shared" si="550"/>
        <v>2</v>
      </c>
      <c r="BF517" s="600">
        <f t="shared" si="537"/>
        <v>5</v>
      </c>
      <c r="BG517" s="598">
        <f t="shared" si="538"/>
        <v>9.0909090909090905E-3</v>
      </c>
      <c r="BH517" s="601">
        <v>2</v>
      </c>
      <c r="BI517" s="598">
        <f t="shared" si="544"/>
        <v>0.66666666666666663</v>
      </c>
      <c r="BJ517" s="600">
        <v>1</v>
      </c>
      <c r="BK517" s="598">
        <f t="shared" si="548"/>
        <v>0.5</v>
      </c>
      <c r="BL517" s="600">
        <f t="shared" si="541"/>
        <v>3</v>
      </c>
      <c r="BM517" s="598">
        <f t="shared" si="545"/>
        <v>0.6</v>
      </c>
      <c r="BN517" s="601">
        <v>1</v>
      </c>
      <c r="BO517" s="598">
        <f t="shared" si="551"/>
        <v>1.8181818181818182E-3</v>
      </c>
      <c r="BP517" s="601">
        <v>2</v>
      </c>
      <c r="BQ517" s="598">
        <f t="shared" si="552"/>
        <v>3.6363636363636364E-3</v>
      </c>
      <c r="BR517" s="601">
        <f t="shared" si="553"/>
        <v>3</v>
      </c>
      <c r="BS517" s="598">
        <f t="shared" si="554"/>
        <v>5.454545454545455E-3</v>
      </c>
      <c r="BT517" s="600">
        <v>0</v>
      </c>
      <c r="BU517" s="223"/>
      <c r="BV517" s="230"/>
      <c r="BW517" s="223"/>
      <c r="BX517" s="244" t="str">
        <f t="shared" si="530"/>
        <v/>
      </c>
    </row>
    <row r="518" spans="1:76" x14ac:dyDescent="0.2">
      <c r="A518" s="591" t="s">
        <v>213</v>
      </c>
      <c r="B518" s="591" t="s">
        <v>214</v>
      </c>
      <c r="C518" s="591" t="s">
        <v>218</v>
      </c>
      <c r="D518" s="77" t="s">
        <v>515</v>
      </c>
      <c r="E518" s="591" t="s">
        <v>504</v>
      </c>
      <c r="F518" s="591" t="s">
        <v>505</v>
      </c>
      <c r="G518" s="592" t="s">
        <v>314</v>
      </c>
      <c r="H518" s="592" t="s">
        <v>1112</v>
      </c>
      <c r="I518" s="591" t="s">
        <v>934</v>
      </c>
      <c r="J518" s="591"/>
      <c r="K518" s="614" t="s">
        <v>449</v>
      </c>
      <c r="L518" s="614" t="s">
        <v>884</v>
      </c>
      <c r="M518" s="289" t="s">
        <v>885</v>
      </c>
      <c r="N518" s="614" t="s">
        <v>437</v>
      </c>
      <c r="O518" s="614" t="s">
        <v>438</v>
      </c>
      <c r="P518" s="614" t="s">
        <v>438</v>
      </c>
      <c r="Q518" s="612">
        <v>5505</v>
      </c>
      <c r="R518" s="612">
        <v>59</v>
      </c>
      <c r="S518" s="612">
        <v>1</v>
      </c>
      <c r="T518" s="3" t="s">
        <v>386</v>
      </c>
      <c r="U518" s="121">
        <v>4</v>
      </c>
      <c r="V518" s="76"/>
      <c r="W518" s="600">
        <v>7</v>
      </c>
      <c r="X518" s="123">
        <f t="shared" si="522"/>
        <v>1.75</v>
      </c>
      <c r="Y518" s="601">
        <f t="shared" si="523"/>
        <v>781</v>
      </c>
      <c r="Z518" s="601">
        <f t="shared" si="549"/>
        <v>472.75</v>
      </c>
      <c r="AA518" s="600">
        <v>1</v>
      </c>
      <c r="AB518" s="598">
        <f>AA518/W518</f>
        <v>0.14285714285714285</v>
      </c>
      <c r="AC518" s="222"/>
      <c r="AD518" s="223"/>
      <c r="AE518" s="597">
        <v>1</v>
      </c>
      <c r="AF518" s="115">
        <f>AE518/U518</f>
        <v>0.25</v>
      </c>
      <c r="AG518" s="597">
        <f>AE518</f>
        <v>1</v>
      </c>
      <c r="AH518" s="223"/>
      <c r="AI518" s="222"/>
      <c r="AJ518" s="223"/>
      <c r="AK518" s="222"/>
      <c r="AL518" s="223"/>
      <c r="AM518" s="599">
        <v>3122</v>
      </c>
      <c r="AN518" s="601">
        <v>2</v>
      </c>
      <c r="AO518" s="602">
        <f t="shared" si="539"/>
        <v>6.4020486555697821E-4</v>
      </c>
      <c r="AP518" s="601">
        <f t="shared" si="525"/>
        <v>3124</v>
      </c>
      <c r="AQ518" s="166">
        <v>3849</v>
      </c>
      <c r="AR518" s="598">
        <f t="shared" si="542"/>
        <v>0.81163938685372827</v>
      </c>
      <c r="AS518" s="599">
        <f t="shared" si="535"/>
        <v>3122</v>
      </c>
      <c r="AT518" s="599">
        <f t="shared" si="543"/>
        <v>2</v>
      </c>
      <c r="AU518" s="601">
        <f t="shared" si="532"/>
        <v>3124</v>
      </c>
      <c r="AV518" s="601">
        <v>1889</v>
      </c>
      <c r="AW518" s="598">
        <f t="shared" si="519"/>
        <v>0.60506085842408708</v>
      </c>
      <c r="AX518" s="601">
        <v>2</v>
      </c>
      <c r="AY518" s="598">
        <f t="shared" si="534"/>
        <v>1</v>
      </c>
      <c r="AZ518" s="601">
        <f t="shared" si="527"/>
        <v>1891</v>
      </c>
      <c r="BA518" s="598">
        <f t="shared" si="493"/>
        <v>0.60531370038412291</v>
      </c>
      <c r="BB518" s="601">
        <v>19</v>
      </c>
      <c r="BC518" s="598">
        <f t="shared" si="536"/>
        <v>1.0058231868713605E-2</v>
      </c>
      <c r="BD518" s="601">
        <v>1</v>
      </c>
      <c r="BE518" s="598">
        <f t="shared" si="550"/>
        <v>0.5</v>
      </c>
      <c r="BF518" s="600">
        <f t="shared" si="537"/>
        <v>20</v>
      </c>
      <c r="BG518" s="598">
        <f t="shared" si="538"/>
        <v>1.0576414595452142E-2</v>
      </c>
      <c r="BH518" s="601">
        <v>16</v>
      </c>
      <c r="BI518" s="598">
        <f t="shared" si="544"/>
        <v>0.84210526315789469</v>
      </c>
      <c r="BJ518" s="601">
        <v>1</v>
      </c>
      <c r="BK518" s="598">
        <f t="shared" si="548"/>
        <v>1</v>
      </c>
      <c r="BL518" s="600">
        <f t="shared" si="541"/>
        <v>17</v>
      </c>
      <c r="BM518" s="598">
        <f t="shared" si="545"/>
        <v>0.85</v>
      </c>
      <c r="BN518" s="601">
        <v>2</v>
      </c>
      <c r="BO518" s="598">
        <f t="shared" si="551"/>
        <v>1.0576414595452142E-3</v>
      </c>
      <c r="BP518" s="601">
        <v>28</v>
      </c>
      <c r="BQ518" s="598">
        <f t="shared" si="552"/>
        <v>1.4806980433632998E-2</v>
      </c>
      <c r="BR518" s="601">
        <f t="shared" si="553"/>
        <v>30</v>
      </c>
      <c r="BS518" s="598">
        <f t="shared" si="554"/>
        <v>1.5864621893178214E-2</v>
      </c>
      <c r="BT518" s="600">
        <v>2</v>
      </c>
      <c r="BU518" s="598">
        <f>BT518/W518</f>
        <v>0.2857142857142857</v>
      </c>
      <c r="BV518" s="600">
        <v>2</v>
      </c>
      <c r="BW518" s="598">
        <f>BV518/U518</f>
        <v>0.5</v>
      </c>
      <c r="BX518" s="244" t="str">
        <f t="shared" si="530"/>
        <v/>
      </c>
    </row>
    <row r="519" spans="1:76" s="469" customFormat="1" ht="13.5" thickBot="1" x14ac:dyDescent="0.25">
      <c r="A519" s="593" t="s">
        <v>213</v>
      </c>
      <c r="B519" s="593" t="s">
        <v>214</v>
      </c>
      <c r="C519" s="593" t="s">
        <v>502</v>
      </c>
      <c r="D519" s="593" t="s">
        <v>509</v>
      </c>
      <c r="E519" s="593" t="s">
        <v>504</v>
      </c>
      <c r="F519" s="593" t="s">
        <v>505</v>
      </c>
      <c r="G519" s="620" t="s">
        <v>314</v>
      </c>
      <c r="H519" s="620" t="s">
        <v>1112</v>
      </c>
      <c r="I519" s="593" t="s">
        <v>934</v>
      </c>
      <c r="J519" s="593"/>
      <c r="K519" s="615"/>
      <c r="L519" s="615"/>
      <c r="M519" s="616"/>
      <c r="N519" s="615"/>
      <c r="O519" s="770"/>
      <c r="P519" s="615"/>
      <c r="Q519" s="772"/>
      <c r="R519" s="772"/>
      <c r="S519" s="772"/>
      <c r="T519" s="344" t="s">
        <v>386</v>
      </c>
      <c r="U519" s="604">
        <v>1</v>
      </c>
      <c r="V519" s="345"/>
      <c r="W519" s="605">
        <v>2</v>
      </c>
      <c r="X519" s="606">
        <f t="shared" si="522"/>
        <v>2</v>
      </c>
      <c r="Y519" s="607">
        <f t="shared" si="523"/>
        <v>5505</v>
      </c>
      <c r="Z519" s="607">
        <f t="shared" si="549"/>
        <v>3038</v>
      </c>
      <c r="AA519" s="605">
        <v>2</v>
      </c>
      <c r="AB519" s="608">
        <f>AA519/W519</f>
        <v>1</v>
      </c>
      <c r="AC519" s="605">
        <v>1</v>
      </c>
      <c r="AD519" s="608" t="s">
        <v>310</v>
      </c>
      <c r="AE519" s="225"/>
      <c r="AF519" s="225"/>
      <c r="AG519" s="225"/>
      <c r="AH519" s="225"/>
      <c r="AI519" s="224"/>
      <c r="AJ519" s="225"/>
      <c r="AK519" s="224"/>
      <c r="AL519" s="225"/>
      <c r="AM519" s="596">
        <v>5498</v>
      </c>
      <c r="AN519" s="607">
        <v>7</v>
      </c>
      <c r="AO519" s="609">
        <f t="shared" si="539"/>
        <v>1.2715712988192551E-3</v>
      </c>
      <c r="AP519" s="607">
        <f t="shared" si="525"/>
        <v>5505</v>
      </c>
      <c r="AQ519" s="607">
        <v>7536</v>
      </c>
      <c r="AR519" s="608">
        <f t="shared" si="542"/>
        <v>0.73049363057324845</v>
      </c>
      <c r="AS519" s="596">
        <f t="shared" si="535"/>
        <v>5498</v>
      </c>
      <c r="AT519" s="596">
        <f t="shared" si="543"/>
        <v>7</v>
      </c>
      <c r="AU519" s="607">
        <f t="shared" si="532"/>
        <v>5505</v>
      </c>
      <c r="AV519" s="607">
        <v>3031</v>
      </c>
      <c r="AW519" s="608">
        <f t="shared" si="519"/>
        <v>0.55129137868315747</v>
      </c>
      <c r="AX519" s="607">
        <v>7</v>
      </c>
      <c r="AY519" s="608">
        <f t="shared" si="534"/>
        <v>1</v>
      </c>
      <c r="AZ519" s="607">
        <f t="shared" si="527"/>
        <v>3038</v>
      </c>
      <c r="BA519" s="608">
        <f t="shared" si="493"/>
        <v>0.55186194368755681</v>
      </c>
      <c r="BB519" s="607">
        <v>27</v>
      </c>
      <c r="BC519" s="608">
        <f t="shared" si="536"/>
        <v>8.9079511712306172E-3</v>
      </c>
      <c r="BD519" s="607">
        <v>3</v>
      </c>
      <c r="BE519" s="608">
        <f t="shared" si="550"/>
        <v>0.42857142857142855</v>
      </c>
      <c r="BF519" s="605">
        <f t="shared" si="537"/>
        <v>30</v>
      </c>
      <c r="BG519" s="608">
        <f t="shared" si="538"/>
        <v>9.8749177090190921E-3</v>
      </c>
      <c r="BH519" s="607">
        <v>23</v>
      </c>
      <c r="BI519" s="608">
        <f t="shared" si="544"/>
        <v>0.85185185185185186</v>
      </c>
      <c r="BJ519" s="607">
        <v>3</v>
      </c>
      <c r="BK519" s="608">
        <f t="shared" si="548"/>
        <v>1</v>
      </c>
      <c r="BL519" s="605">
        <f t="shared" si="541"/>
        <v>26</v>
      </c>
      <c r="BM519" s="608">
        <f t="shared" si="545"/>
        <v>0.8666666666666667</v>
      </c>
      <c r="BN519" s="607">
        <v>3</v>
      </c>
      <c r="BO519" s="608">
        <f t="shared" si="551"/>
        <v>9.8749177090190921E-4</v>
      </c>
      <c r="BP519" s="607">
        <v>105</v>
      </c>
      <c r="BQ519" s="608">
        <f t="shared" si="552"/>
        <v>3.4562211981566823E-2</v>
      </c>
      <c r="BR519" s="607">
        <f t="shared" si="553"/>
        <v>108</v>
      </c>
      <c r="BS519" s="608">
        <f t="shared" si="554"/>
        <v>3.5549703752468728E-2</v>
      </c>
      <c r="BT519" s="605">
        <v>1</v>
      </c>
      <c r="BU519" s="608">
        <f>BT519/W519</f>
        <v>0.5</v>
      </c>
      <c r="BV519" s="605">
        <v>0</v>
      </c>
      <c r="BW519" s="225"/>
      <c r="BX519" s="257" t="str">
        <f t="shared" si="530"/>
        <v/>
      </c>
    </row>
    <row r="520" spans="1:76" x14ac:dyDescent="0.2">
      <c r="A520" s="592" t="s">
        <v>219</v>
      </c>
      <c r="B520" s="592" t="s">
        <v>220</v>
      </c>
      <c r="C520" s="592" t="s">
        <v>221</v>
      </c>
      <c r="D520" s="592" t="s">
        <v>507</v>
      </c>
      <c r="E520" s="592" t="s">
        <v>504</v>
      </c>
      <c r="F520" s="592" t="s">
        <v>519</v>
      </c>
      <c r="G520" s="592" t="s">
        <v>321</v>
      </c>
      <c r="H520" s="592" t="s">
        <v>1109</v>
      </c>
      <c r="I520" s="592" t="s">
        <v>934</v>
      </c>
      <c r="J520" s="592"/>
      <c r="K520" s="296"/>
      <c r="L520" s="296"/>
      <c r="M520" s="297"/>
      <c r="N520" s="296"/>
      <c r="O520" s="296"/>
      <c r="P520" s="296"/>
      <c r="Q520" s="272"/>
      <c r="R520" s="272"/>
      <c r="S520" s="272"/>
      <c r="T520" s="7" t="s">
        <v>386</v>
      </c>
      <c r="U520" s="112">
        <v>4</v>
      </c>
      <c r="V520" s="150"/>
      <c r="W520" s="597">
        <v>5</v>
      </c>
      <c r="X520" s="113">
        <f t="shared" si="522"/>
        <v>1.25</v>
      </c>
      <c r="Y520" s="114">
        <f t="shared" si="523"/>
        <v>3154.75</v>
      </c>
      <c r="Z520" s="114">
        <f t="shared" si="549"/>
        <v>1151</v>
      </c>
      <c r="AA520" s="228"/>
      <c r="AB520" s="229"/>
      <c r="AC520" s="228"/>
      <c r="AD520" s="229"/>
      <c r="AE520" s="228"/>
      <c r="AF520" s="229"/>
      <c r="AG520" s="228"/>
      <c r="AH520" s="229"/>
      <c r="AI520" s="597">
        <v>4</v>
      </c>
      <c r="AJ520" s="115">
        <f>AI520/W520</f>
        <v>0.8</v>
      </c>
      <c r="AK520" s="597">
        <v>2</v>
      </c>
      <c r="AL520" s="115">
        <f>AK520/U520</f>
        <v>0.5</v>
      </c>
      <c r="AM520" s="117">
        <v>12608</v>
      </c>
      <c r="AN520" s="114">
        <v>11</v>
      </c>
      <c r="AO520" s="118">
        <f t="shared" si="539"/>
        <v>8.7170140264680241E-4</v>
      </c>
      <c r="AP520" s="114">
        <f t="shared" si="525"/>
        <v>12619</v>
      </c>
      <c r="AQ520" s="114">
        <f>AQ525</f>
        <v>3633</v>
      </c>
      <c r="AR520" s="115">
        <f t="shared" si="542"/>
        <v>3.4734379300853289</v>
      </c>
      <c r="AS520" s="117">
        <f t="shared" si="535"/>
        <v>12608</v>
      </c>
      <c r="AT520" s="117">
        <f t="shared" si="543"/>
        <v>11</v>
      </c>
      <c r="AU520" s="114">
        <f t="shared" si="532"/>
        <v>12619</v>
      </c>
      <c r="AV520" s="114">
        <v>4595</v>
      </c>
      <c r="AW520" s="115">
        <f t="shared" si="519"/>
        <v>0.36445114213197971</v>
      </c>
      <c r="AX520" s="114">
        <v>9</v>
      </c>
      <c r="AY520" s="115">
        <f t="shared" si="534"/>
        <v>0.81818181818181823</v>
      </c>
      <c r="AZ520" s="114">
        <f t="shared" si="527"/>
        <v>4604</v>
      </c>
      <c r="BA520" s="115">
        <f t="shared" ref="BA520:BA530" si="555">IF(AZ520="","",AZ520/AU520)</f>
        <v>0.36484665979871622</v>
      </c>
      <c r="BB520" s="114">
        <v>34</v>
      </c>
      <c r="BC520" s="115">
        <f t="shared" si="536"/>
        <v>7.3993471164309028E-3</v>
      </c>
      <c r="BD520" s="114">
        <v>3</v>
      </c>
      <c r="BE520" s="115">
        <f t="shared" si="550"/>
        <v>0.33333333333333331</v>
      </c>
      <c r="BF520" s="597">
        <f t="shared" si="537"/>
        <v>37</v>
      </c>
      <c r="BG520" s="115">
        <f t="shared" si="538"/>
        <v>8.0364900086880974E-3</v>
      </c>
      <c r="BH520" s="114">
        <v>31</v>
      </c>
      <c r="BI520" s="115">
        <f t="shared" si="544"/>
        <v>0.91176470588235292</v>
      </c>
      <c r="BJ520" s="114">
        <v>1</v>
      </c>
      <c r="BK520" s="115">
        <f t="shared" si="548"/>
        <v>0.33333333333333331</v>
      </c>
      <c r="BL520" s="597">
        <f t="shared" si="541"/>
        <v>32</v>
      </c>
      <c r="BM520" s="115">
        <f t="shared" si="545"/>
        <v>0.86486486486486491</v>
      </c>
      <c r="BN520" s="114">
        <v>5</v>
      </c>
      <c r="BO520" s="115">
        <f t="shared" si="551"/>
        <v>1.0860121633362294E-3</v>
      </c>
      <c r="BP520" s="114">
        <v>179</v>
      </c>
      <c r="BQ520" s="115">
        <f t="shared" si="552"/>
        <v>3.8879235447437009E-2</v>
      </c>
      <c r="BR520" s="114">
        <f t="shared" si="553"/>
        <v>184</v>
      </c>
      <c r="BS520" s="115">
        <f t="shared" si="554"/>
        <v>3.996524761077324E-2</v>
      </c>
      <c r="BT520" s="597">
        <v>1</v>
      </c>
      <c r="BU520" s="115">
        <f>BT520/W520</f>
        <v>0.2</v>
      </c>
      <c r="BV520" s="597">
        <v>0</v>
      </c>
      <c r="BW520" s="229"/>
      <c r="BX520" s="259" t="str">
        <f t="shared" si="530"/>
        <v/>
      </c>
    </row>
    <row r="521" spans="1:76" x14ac:dyDescent="0.2">
      <c r="A521" s="591" t="s">
        <v>219</v>
      </c>
      <c r="B521" s="591" t="s">
        <v>220</v>
      </c>
      <c r="C521" s="591" t="s">
        <v>222</v>
      </c>
      <c r="D521" s="591" t="s">
        <v>507</v>
      </c>
      <c r="E521" s="591" t="s">
        <v>504</v>
      </c>
      <c r="F521" s="591" t="s">
        <v>519</v>
      </c>
      <c r="G521" s="592" t="s">
        <v>321</v>
      </c>
      <c r="H521" s="592" t="s">
        <v>1109</v>
      </c>
      <c r="I521" s="591" t="s">
        <v>934</v>
      </c>
      <c r="J521" s="591"/>
      <c r="K521" s="614"/>
      <c r="L521" s="614"/>
      <c r="M521" s="289"/>
      <c r="N521" s="614"/>
      <c r="O521" s="614"/>
      <c r="P521" s="614"/>
      <c r="Q521" s="612"/>
      <c r="R521" s="612"/>
      <c r="S521" s="612"/>
      <c r="T521" s="2" t="s">
        <v>510</v>
      </c>
      <c r="U521" s="121">
        <v>1</v>
      </c>
      <c r="V521" s="600">
        <v>1</v>
      </c>
      <c r="W521" s="600">
        <v>1</v>
      </c>
      <c r="X521" s="123">
        <f t="shared" ref="X521:X552" si="556">W521/U521</f>
        <v>1</v>
      </c>
      <c r="Y521" s="601">
        <f t="shared" si="523"/>
        <v>2492</v>
      </c>
      <c r="Z521" s="229"/>
      <c r="AA521" s="222"/>
      <c r="AB521" s="223"/>
      <c r="AC521" s="222"/>
      <c r="AD521" s="223"/>
      <c r="AE521" s="222"/>
      <c r="AF521" s="223"/>
      <c r="AG521" s="222"/>
      <c r="AH521" s="223"/>
      <c r="AI521" s="600">
        <v>1</v>
      </c>
      <c r="AJ521" s="598">
        <f>AI521/W521</f>
        <v>1</v>
      </c>
      <c r="AK521" s="600">
        <v>1</v>
      </c>
      <c r="AL521" s="598">
        <f>AK521/U521</f>
        <v>1</v>
      </c>
      <c r="AM521" s="599">
        <v>2491</v>
      </c>
      <c r="AN521" s="601">
        <v>1</v>
      </c>
      <c r="AO521" s="602">
        <f t="shared" si="539"/>
        <v>4.0128410914927769E-4</v>
      </c>
      <c r="AP521" s="601">
        <f t="shared" si="525"/>
        <v>2492</v>
      </c>
      <c r="AQ521" s="601">
        <f>AQ527</f>
        <v>7734</v>
      </c>
      <c r="AR521" s="598">
        <f t="shared" si="542"/>
        <v>0.32221360227566587</v>
      </c>
      <c r="AS521" s="210" t="str">
        <f t="shared" si="535"/>
        <v/>
      </c>
      <c r="AT521" s="210" t="str">
        <f t="shared" si="543"/>
        <v/>
      </c>
      <c r="AU521" s="230" t="str">
        <f t="shared" si="532"/>
        <v/>
      </c>
      <c r="AV521" s="230"/>
      <c r="AW521" s="223" t="str">
        <f t="shared" si="519"/>
        <v/>
      </c>
      <c r="AX521" s="230"/>
      <c r="AY521" s="223" t="str">
        <f t="shared" si="534"/>
        <v/>
      </c>
      <c r="AZ521" s="230" t="str">
        <f t="shared" si="527"/>
        <v/>
      </c>
      <c r="BA521" s="223" t="str">
        <f t="shared" si="555"/>
        <v/>
      </c>
      <c r="BB521" s="230"/>
      <c r="BC521" s="223" t="str">
        <f t="shared" si="536"/>
        <v/>
      </c>
      <c r="BD521" s="230"/>
      <c r="BE521" s="223" t="str">
        <f t="shared" si="550"/>
        <v/>
      </c>
      <c r="BF521" s="222" t="str">
        <f t="shared" si="537"/>
        <v/>
      </c>
      <c r="BG521" s="223" t="str">
        <f t="shared" si="538"/>
        <v/>
      </c>
      <c r="BH521" s="230"/>
      <c r="BI521" s="223" t="str">
        <f t="shared" si="544"/>
        <v/>
      </c>
      <c r="BJ521" s="230"/>
      <c r="BK521" s="223" t="str">
        <f t="shared" si="548"/>
        <v/>
      </c>
      <c r="BL521" s="222" t="str">
        <f t="shared" si="541"/>
        <v/>
      </c>
      <c r="BM521" s="223" t="str">
        <f t="shared" si="545"/>
        <v/>
      </c>
      <c r="BN521" s="230"/>
      <c r="BO521" s="223" t="str">
        <f t="shared" si="551"/>
        <v/>
      </c>
      <c r="BP521" s="230"/>
      <c r="BQ521" s="223" t="str">
        <f t="shared" si="552"/>
        <v/>
      </c>
      <c r="BR521" s="230" t="str">
        <f t="shared" si="553"/>
        <v/>
      </c>
      <c r="BS521" s="223" t="str">
        <f t="shared" si="554"/>
        <v/>
      </c>
      <c r="BT521" s="600">
        <v>1</v>
      </c>
      <c r="BU521" s="598">
        <f>BT521/W521</f>
        <v>1</v>
      </c>
      <c r="BV521" s="600">
        <v>1</v>
      </c>
      <c r="BW521" s="598">
        <f>BV521/U521</f>
        <v>1</v>
      </c>
      <c r="BX521" s="244" t="str">
        <f t="shared" si="530"/>
        <v/>
      </c>
    </row>
    <row r="522" spans="1:76" x14ac:dyDescent="0.2">
      <c r="A522" s="591" t="s">
        <v>219</v>
      </c>
      <c r="B522" s="591" t="s">
        <v>223</v>
      </c>
      <c r="C522" s="591" t="s">
        <v>225</v>
      </c>
      <c r="D522" s="591" t="s">
        <v>507</v>
      </c>
      <c r="E522" s="591" t="s">
        <v>504</v>
      </c>
      <c r="F522" s="591" t="s">
        <v>519</v>
      </c>
      <c r="G522" s="592" t="s">
        <v>321</v>
      </c>
      <c r="H522" s="592" t="s">
        <v>1109</v>
      </c>
      <c r="I522" s="591" t="s">
        <v>934</v>
      </c>
      <c r="J522" s="591"/>
      <c r="K522" s="614"/>
      <c r="L522" s="614"/>
      <c r="M522" s="289"/>
      <c r="N522" s="614"/>
      <c r="O522" s="614"/>
      <c r="P522" s="614"/>
      <c r="Q522" s="612"/>
      <c r="R522" s="612"/>
      <c r="S522" s="612"/>
      <c r="T522" s="2" t="s">
        <v>510</v>
      </c>
      <c r="U522" s="121">
        <v>1</v>
      </c>
      <c r="V522" s="600">
        <v>1</v>
      </c>
      <c r="W522" s="600">
        <v>1</v>
      </c>
      <c r="X522" s="123">
        <f t="shared" si="556"/>
        <v>1</v>
      </c>
      <c r="Y522" s="601">
        <f t="shared" si="523"/>
        <v>2337</v>
      </c>
      <c r="Z522" s="229"/>
      <c r="AA522" s="222"/>
      <c r="AB522" s="223"/>
      <c r="AC522" s="222"/>
      <c r="AD522" s="223"/>
      <c r="AE522" s="222"/>
      <c r="AF522" s="223"/>
      <c r="AG522" s="222"/>
      <c r="AH522" s="223"/>
      <c r="AI522" s="600">
        <v>1</v>
      </c>
      <c r="AJ522" s="598">
        <f>AI522/W522</f>
        <v>1</v>
      </c>
      <c r="AK522" s="600">
        <v>1</v>
      </c>
      <c r="AL522" s="598">
        <f>AK522/U522</f>
        <v>1</v>
      </c>
      <c r="AM522" s="599">
        <v>2332</v>
      </c>
      <c r="AN522" s="601">
        <v>5</v>
      </c>
      <c r="AO522" s="602">
        <f t="shared" si="539"/>
        <v>2.1394950791613181E-3</v>
      </c>
      <c r="AP522" s="601">
        <f t="shared" si="525"/>
        <v>2337</v>
      </c>
      <c r="AQ522" s="601">
        <f>AQ526</f>
        <v>3735</v>
      </c>
      <c r="AR522" s="598">
        <f t="shared" si="542"/>
        <v>0.62570281124497995</v>
      </c>
      <c r="AS522" s="210" t="str">
        <f t="shared" si="535"/>
        <v/>
      </c>
      <c r="AT522" s="210" t="str">
        <f t="shared" si="543"/>
        <v/>
      </c>
      <c r="AU522" s="230" t="str">
        <f t="shared" si="532"/>
        <v/>
      </c>
      <c r="AV522" s="230"/>
      <c r="AW522" s="223" t="str">
        <f t="shared" si="519"/>
        <v/>
      </c>
      <c r="AX522" s="230"/>
      <c r="AY522" s="223" t="str">
        <f t="shared" si="534"/>
        <v/>
      </c>
      <c r="AZ522" s="230" t="str">
        <f t="shared" si="527"/>
        <v/>
      </c>
      <c r="BA522" s="223" t="str">
        <f t="shared" si="555"/>
        <v/>
      </c>
      <c r="BB522" s="230"/>
      <c r="BC522" s="223" t="str">
        <f t="shared" si="536"/>
        <v/>
      </c>
      <c r="BD522" s="230"/>
      <c r="BE522" s="223" t="str">
        <f t="shared" si="550"/>
        <v/>
      </c>
      <c r="BF522" s="222" t="str">
        <f t="shared" si="537"/>
        <v/>
      </c>
      <c r="BG522" s="223" t="str">
        <f t="shared" si="538"/>
        <v/>
      </c>
      <c r="BH522" s="230"/>
      <c r="BI522" s="223" t="str">
        <f t="shared" si="544"/>
        <v/>
      </c>
      <c r="BJ522" s="230"/>
      <c r="BK522" s="223" t="str">
        <f t="shared" si="548"/>
        <v/>
      </c>
      <c r="BL522" s="222" t="str">
        <f t="shared" si="541"/>
        <v/>
      </c>
      <c r="BM522" s="223" t="str">
        <f t="shared" si="545"/>
        <v/>
      </c>
      <c r="BN522" s="230"/>
      <c r="BO522" s="223" t="str">
        <f t="shared" si="551"/>
        <v/>
      </c>
      <c r="BP522" s="230"/>
      <c r="BQ522" s="223" t="str">
        <f t="shared" si="552"/>
        <v/>
      </c>
      <c r="BR522" s="230" t="str">
        <f t="shared" si="553"/>
        <v/>
      </c>
      <c r="BS522" s="223" t="str">
        <f t="shared" si="554"/>
        <v/>
      </c>
      <c r="BT522" s="600">
        <v>0</v>
      </c>
      <c r="BU522" s="223"/>
      <c r="BV522" s="230"/>
      <c r="BW522" s="223"/>
      <c r="BX522" s="244" t="str">
        <f t="shared" si="530"/>
        <v/>
      </c>
    </row>
    <row r="523" spans="1:76" x14ac:dyDescent="0.2">
      <c r="A523" s="591" t="s">
        <v>219</v>
      </c>
      <c r="B523" s="591" t="s">
        <v>223</v>
      </c>
      <c r="C523" s="591" t="s">
        <v>224</v>
      </c>
      <c r="D523" s="591" t="s">
        <v>507</v>
      </c>
      <c r="E523" s="591" t="s">
        <v>504</v>
      </c>
      <c r="F523" s="591" t="s">
        <v>519</v>
      </c>
      <c r="G523" s="592" t="s">
        <v>321</v>
      </c>
      <c r="H523" s="592" t="s">
        <v>1109</v>
      </c>
      <c r="I523" s="591" t="s">
        <v>934</v>
      </c>
      <c r="J523" s="591"/>
      <c r="K523" s="614"/>
      <c r="L523" s="614"/>
      <c r="M523" s="289"/>
      <c r="N523" s="614"/>
      <c r="O523" s="614"/>
      <c r="P523" s="614"/>
      <c r="Q523" s="612"/>
      <c r="R523" s="612"/>
      <c r="S523" s="612"/>
      <c r="T523" s="3" t="s">
        <v>386</v>
      </c>
      <c r="U523" s="121">
        <v>4</v>
      </c>
      <c r="V523" s="76"/>
      <c r="W523" s="121">
        <v>6</v>
      </c>
      <c r="X523" s="123">
        <f t="shared" si="556"/>
        <v>1.5</v>
      </c>
      <c r="Y523" s="601">
        <f t="shared" si="523"/>
        <v>2476.25</v>
      </c>
      <c r="Z523" s="601">
        <f>IF(U523=V523,"",IF(AZ523="","",AZ523/(U523-V523)))</f>
        <v>1110.25</v>
      </c>
      <c r="AA523" s="222"/>
      <c r="AB523" s="223"/>
      <c r="AC523" s="222"/>
      <c r="AD523" s="223"/>
      <c r="AE523" s="222"/>
      <c r="AF523" s="223"/>
      <c r="AG523" s="222"/>
      <c r="AH523" s="223"/>
      <c r="AI523" s="600">
        <v>2</v>
      </c>
      <c r="AJ523" s="598">
        <f>AI523/W523</f>
        <v>0.33333333333333331</v>
      </c>
      <c r="AK523" s="600">
        <v>2</v>
      </c>
      <c r="AL523" s="598">
        <f>AK523/U523</f>
        <v>0.5</v>
      </c>
      <c r="AM523" s="599">
        <v>9898</v>
      </c>
      <c r="AN523" s="601">
        <v>7</v>
      </c>
      <c r="AO523" s="602">
        <f t="shared" si="539"/>
        <v>7.0671378091872788E-4</v>
      </c>
      <c r="AP523" s="601">
        <f t="shared" si="525"/>
        <v>9905</v>
      </c>
      <c r="AQ523" s="601">
        <f>AQ529</f>
        <v>46665</v>
      </c>
      <c r="AR523" s="598">
        <f t="shared" si="542"/>
        <v>0.21225758062787956</v>
      </c>
      <c r="AS523" s="599">
        <f t="shared" si="535"/>
        <v>9898</v>
      </c>
      <c r="AT523" s="599">
        <f t="shared" si="543"/>
        <v>7</v>
      </c>
      <c r="AU523" s="601">
        <f t="shared" si="532"/>
        <v>9905</v>
      </c>
      <c r="AV523" s="601">
        <v>4435</v>
      </c>
      <c r="AW523" s="598">
        <f t="shared" si="519"/>
        <v>0.4480703172358052</v>
      </c>
      <c r="AX523" s="601">
        <v>6</v>
      </c>
      <c r="AY523" s="598">
        <f t="shared" si="534"/>
        <v>0.8571428571428571</v>
      </c>
      <c r="AZ523" s="601">
        <f t="shared" si="527"/>
        <v>4441</v>
      </c>
      <c r="BA523" s="598">
        <f t="shared" si="555"/>
        <v>0.44835941443715294</v>
      </c>
      <c r="BB523" s="601">
        <v>40</v>
      </c>
      <c r="BC523" s="598">
        <f t="shared" si="536"/>
        <v>9.0191657271702363E-3</v>
      </c>
      <c r="BD523" s="601">
        <v>3</v>
      </c>
      <c r="BE523" s="598">
        <f t="shared" si="550"/>
        <v>0.5</v>
      </c>
      <c r="BF523" s="600">
        <f t="shared" si="537"/>
        <v>43</v>
      </c>
      <c r="BG523" s="598">
        <f t="shared" si="538"/>
        <v>9.6825039405539284E-3</v>
      </c>
      <c r="BH523" s="601">
        <v>34</v>
      </c>
      <c r="BI523" s="598">
        <f t="shared" si="544"/>
        <v>0.85</v>
      </c>
      <c r="BJ523" s="601">
        <v>3</v>
      </c>
      <c r="BK523" s="598">
        <f t="shared" si="548"/>
        <v>1</v>
      </c>
      <c r="BL523" s="600">
        <f t="shared" si="541"/>
        <v>37</v>
      </c>
      <c r="BM523" s="598">
        <f t="shared" si="545"/>
        <v>0.86046511627906974</v>
      </c>
      <c r="BN523" s="601">
        <v>6</v>
      </c>
      <c r="BO523" s="598">
        <f t="shared" si="551"/>
        <v>1.3510470614726414E-3</v>
      </c>
      <c r="BP523" s="601">
        <v>163</v>
      </c>
      <c r="BQ523" s="598">
        <f t="shared" si="552"/>
        <v>3.6703445170006753E-2</v>
      </c>
      <c r="BR523" s="601">
        <f t="shared" si="553"/>
        <v>169</v>
      </c>
      <c r="BS523" s="598">
        <f t="shared" si="554"/>
        <v>3.8054492231479393E-2</v>
      </c>
      <c r="BT523" s="600">
        <v>2</v>
      </c>
      <c r="BU523" s="598">
        <f>BT523/W523</f>
        <v>0.33333333333333331</v>
      </c>
      <c r="BV523" s="600">
        <v>2</v>
      </c>
      <c r="BW523" s="598">
        <f>BV523/U523</f>
        <v>0.5</v>
      </c>
      <c r="BX523" s="244" t="str">
        <f t="shared" si="530"/>
        <v/>
      </c>
    </row>
    <row r="524" spans="1:76" x14ac:dyDescent="0.2">
      <c r="A524" s="591" t="s">
        <v>219</v>
      </c>
      <c r="B524" s="591" t="s">
        <v>226</v>
      </c>
      <c r="C524" s="591" t="s">
        <v>221</v>
      </c>
      <c r="D524" s="77" t="s">
        <v>515</v>
      </c>
      <c r="E524" s="591" t="s">
        <v>504</v>
      </c>
      <c r="F524" s="591" t="s">
        <v>519</v>
      </c>
      <c r="G524" s="592" t="s">
        <v>321</v>
      </c>
      <c r="H524" s="592" t="s">
        <v>1109</v>
      </c>
      <c r="I524" s="591" t="s">
        <v>934</v>
      </c>
      <c r="J524" s="591"/>
      <c r="K524" s="614"/>
      <c r="L524" s="614"/>
      <c r="M524" s="289"/>
      <c r="N524" s="614"/>
      <c r="O524" s="614"/>
      <c r="P524" s="614"/>
      <c r="Q524" s="612"/>
      <c r="R524" s="612"/>
      <c r="S524" s="612"/>
      <c r="T524" s="3" t="s">
        <v>386</v>
      </c>
      <c r="U524" s="121">
        <v>4</v>
      </c>
      <c r="V524" s="76"/>
      <c r="W524" s="600">
        <v>8</v>
      </c>
      <c r="X524" s="123">
        <f t="shared" si="556"/>
        <v>2</v>
      </c>
      <c r="Y524" s="601">
        <f t="shared" si="523"/>
        <v>3154.75</v>
      </c>
      <c r="Z524" s="601">
        <f>IF(U524=V524,"",IF(AZ524="","",AZ524/(U524-V524)))</f>
        <v>1151</v>
      </c>
      <c r="AA524" s="600">
        <v>2</v>
      </c>
      <c r="AB524" s="598">
        <f t="shared" ref="AB524:AB529" si="557">AA524/W524</f>
        <v>0.25</v>
      </c>
      <c r="AC524" s="222"/>
      <c r="AD524" s="223"/>
      <c r="AE524" s="600">
        <v>1</v>
      </c>
      <c r="AF524" s="598">
        <f>AE524/U524</f>
        <v>0.25</v>
      </c>
      <c r="AG524" s="600">
        <f>AE524</f>
        <v>1</v>
      </c>
      <c r="AH524" s="223"/>
      <c r="AI524" s="222"/>
      <c r="AJ524" s="222"/>
      <c r="AK524" s="222"/>
      <c r="AL524" s="222"/>
      <c r="AM524" s="599">
        <v>12608</v>
      </c>
      <c r="AN524" s="601">
        <v>11</v>
      </c>
      <c r="AO524" s="602">
        <f t="shared" si="539"/>
        <v>8.7170140264680241E-4</v>
      </c>
      <c r="AP524" s="601">
        <f t="shared" si="525"/>
        <v>12619</v>
      </c>
      <c r="AQ524" s="163">
        <v>17709</v>
      </c>
      <c r="AR524" s="598">
        <f t="shared" si="542"/>
        <v>0.7125755265684115</v>
      </c>
      <c r="AS524" s="599">
        <f t="shared" si="535"/>
        <v>12608</v>
      </c>
      <c r="AT524" s="599">
        <f t="shared" si="543"/>
        <v>11</v>
      </c>
      <c r="AU524" s="601">
        <f t="shared" si="532"/>
        <v>12619</v>
      </c>
      <c r="AV524" s="601">
        <v>4595</v>
      </c>
      <c r="AW524" s="598">
        <f t="shared" si="519"/>
        <v>0.36445114213197971</v>
      </c>
      <c r="AX524" s="601">
        <v>9</v>
      </c>
      <c r="AY524" s="598">
        <f t="shared" si="534"/>
        <v>0.81818181818181823</v>
      </c>
      <c r="AZ524" s="601">
        <f t="shared" si="527"/>
        <v>4604</v>
      </c>
      <c r="BA524" s="598">
        <f t="shared" si="555"/>
        <v>0.36484665979871622</v>
      </c>
      <c r="BB524" s="601">
        <v>34</v>
      </c>
      <c r="BC524" s="598">
        <f t="shared" si="536"/>
        <v>7.3993471164309028E-3</v>
      </c>
      <c r="BD524" s="601">
        <v>3</v>
      </c>
      <c r="BE524" s="598">
        <f t="shared" si="550"/>
        <v>0.33333333333333331</v>
      </c>
      <c r="BF524" s="600">
        <f t="shared" si="537"/>
        <v>37</v>
      </c>
      <c r="BG524" s="598">
        <f t="shared" si="538"/>
        <v>8.0364900086880974E-3</v>
      </c>
      <c r="BH524" s="601">
        <v>31</v>
      </c>
      <c r="BI524" s="598">
        <f t="shared" si="544"/>
        <v>0.91176470588235292</v>
      </c>
      <c r="BJ524" s="601">
        <v>1</v>
      </c>
      <c r="BK524" s="598">
        <f t="shared" si="548"/>
        <v>0.33333333333333331</v>
      </c>
      <c r="BL524" s="600">
        <f t="shared" si="541"/>
        <v>32</v>
      </c>
      <c r="BM524" s="598">
        <f t="shared" si="545"/>
        <v>0.86486486486486491</v>
      </c>
      <c r="BN524" s="601">
        <v>2</v>
      </c>
      <c r="BO524" s="598">
        <f t="shared" si="551"/>
        <v>4.3440486533449172E-4</v>
      </c>
      <c r="BP524" s="601">
        <v>71</v>
      </c>
      <c r="BQ524" s="598">
        <f t="shared" si="552"/>
        <v>1.5421372719374457E-2</v>
      </c>
      <c r="BR524" s="601">
        <f t="shared" si="553"/>
        <v>73</v>
      </c>
      <c r="BS524" s="598">
        <f t="shared" si="554"/>
        <v>1.5855777584708949E-2</v>
      </c>
      <c r="BT524" s="600">
        <v>4</v>
      </c>
      <c r="BU524" s="598">
        <f>BT524/W524</f>
        <v>0.5</v>
      </c>
      <c r="BV524" s="600">
        <v>3</v>
      </c>
      <c r="BW524" s="598">
        <f>BV524/U524</f>
        <v>0.75</v>
      </c>
      <c r="BX524" s="244" t="str">
        <f t="shared" si="530"/>
        <v/>
      </c>
    </row>
    <row r="525" spans="1:76" x14ac:dyDescent="0.2">
      <c r="A525" s="591" t="s">
        <v>219</v>
      </c>
      <c r="B525" s="591" t="s">
        <v>226</v>
      </c>
      <c r="C525" s="591" t="s">
        <v>225</v>
      </c>
      <c r="D525" s="77" t="s">
        <v>515</v>
      </c>
      <c r="E525" s="591" t="s">
        <v>504</v>
      </c>
      <c r="F525" s="591" t="s">
        <v>519</v>
      </c>
      <c r="G525" s="592" t="s">
        <v>321</v>
      </c>
      <c r="H525" s="592" t="s">
        <v>1109</v>
      </c>
      <c r="I525" s="591" t="s">
        <v>934</v>
      </c>
      <c r="J525" s="591"/>
      <c r="K525" s="614"/>
      <c r="L525" s="614"/>
      <c r="M525" s="289"/>
      <c r="N525" s="614"/>
      <c r="O525" s="614"/>
      <c r="P525" s="614"/>
      <c r="Q525" s="612"/>
      <c r="R525" s="612"/>
      <c r="S525" s="612"/>
      <c r="T525" s="2" t="s">
        <v>510</v>
      </c>
      <c r="U525" s="121">
        <v>1</v>
      </c>
      <c r="V525" s="600">
        <v>1</v>
      </c>
      <c r="W525" s="600">
        <v>1</v>
      </c>
      <c r="X525" s="123">
        <f t="shared" si="556"/>
        <v>1</v>
      </c>
      <c r="Y525" s="601">
        <f t="shared" si="523"/>
        <v>2337</v>
      </c>
      <c r="Z525" s="223"/>
      <c r="AA525" s="600">
        <v>1</v>
      </c>
      <c r="AB525" s="598">
        <f t="shared" si="557"/>
        <v>1</v>
      </c>
      <c r="AC525" s="222"/>
      <c r="AD525" s="223"/>
      <c r="AE525" s="600">
        <v>1</v>
      </c>
      <c r="AF525" s="598">
        <f>AE525/U525</f>
        <v>1</v>
      </c>
      <c r="AG525" s="600">
        <f>AE525</f>
        <v>1</v>
      </c>
      <c r="AH525" s="223"/>
      <c r="AI525" s="222"/>
      <c r="AJ525" s="222"/>
      <c r="AK525" s="222"/>
      <c r="AL525" s="222"/>
      <c r="AM525" s="599">
        <v>2332</v>
      </c>
      <c r="AN525" s="601">
        <v>5</v>
      </c>
      <c r="AO525" s="602">
        <f t="shared" si="539"/>
        <v>2.1394950791613181E-3</v>
      </c>
      <c r="AP525" s="601">
        <f t="shared" si="525"/>
        <v>2337</v>
      </c>
      <c r="AQ525" s="163">
        <v>3633</v>
      </c>
      <c r="AR525" s="598">
        <f t="shared" si="542"/>
        <v>0.64327002477291495</v>
      </c>
      <c r="AS525" s="210" t="str">
        <f t="shared" si="535"/>
        <v/>
      </c>
      <c r="AT525" s="210" t="str">
        <f t="shared" si="543"/>
        <v/>
      </c>
      <c r="AU525" s="230" t="str">
        <f t="shared" si="532"/>
        <v/>
      </c>
      <c r="AV525" s="230"/>
      <c r="AW525" s="223" t="str">
        <f t="shared" si="519"/>
        <v/>
      </c>
      <c r="AX525" s="230"/>
      <c r="AY525" s="223" t="str">
        <f t="shared" si="534"/>
        <v/>
      </c>
      <c r="AZ525" s="230" t="str">
        <f t="shared" si="527"/>
        <v/>
      </c>
      <c r="BA525" s="223" t="str">
        <f t="shared" si="555"/>
        <v/>
      </c>
      <c r="BB525" s="230"/>
      <c r="BC525" s="223" t="str">
        <f t="shared" si="536"/>
        <v/>
      </c>
      <c r="BD525" s="230"/>
      <c r="BE525" s="223" t="str">
        <f t="shared" si="550"/>
        <v/>
      </c>
      <c r="BF525" s="222" t="str">
        <f t="shared" si="537"/>
        <v/>
      </c>
      <c r="BG525" s="223" t="str">
        <f t="shared" si="538"/>
        <v/>
      </c>
      <c r="BH525" s="230"/>
      <c r="BI525" s="223" t="str">
        <f t="shared" si="544"/>
        <v/>
      </c>
      <c r="BJ525" s="230"/>
      <c r="BK525" s="223" t="str">
        <f t="shared" si="548"/>
        <v/>
      </c>
      <c r="BL525" s="222" t="str">
        <f t="shared" si="541"/>
        <v/>
      </c>
      <c r="BM525" s="223" t="str">
        <f t="shared" si="545"/>
        <v/>
      </c>
      <c r="BN525" s="230"/>
      <c r="BO525" s="223" t="str">
        <f t="shared" si="551"/>
        <v/>
      </c>
      <c r="BP525" s="230"/>
      <c r="BQ525" s="223" t="str">
        <f t="shared" si="552"/>
        <v/>
      </c>
      <c r="BR525" s="230" t="str">
        <f t="shared" si="553"/>
        <v/>
      </c>
      <c r="BS525" s="223" t="str">
        <f t="shared" si="554"/>
        <v/>
      </c>
      <c r="BT525" s="600">
        <v>0</v>
      </c>
      <c r="BU525" s="223"/>
      <c r="BV525" s="230"/>
      <c r="BW525" s="223"/>
      <c r="BX525" s="244" t="str">
        <f t="shared" si="530"/>
        <v/>
      </c>
    </row>
    <row r="526" spans="1:76" x14ac:dyDescent="0.2">
      <c r="A526" s="591" t="s">
        <v>219</v>
      </c>
      <c r="B526" s="591" t="s">
        <v>226</v>
      </c>
      <c r="C526" s="591" t="s">
        <v>222</v>
      </c>
      <c r="D526" s="77" t="s">
        <v>515</v>
      </c>
      <c r="E526" s="591" t="s">
        <v>504</v>
      </c>
      <c r="F526" s="591" t="s">
        <v>519</v>
      </c>
      <c r="G526" s="592" t="s">
        <v>321</v>
      </c>
      <c r="H526" s="592" t="s">
        <v>1109</v>
      </c>
      <c r="I526" s="591" t="s">
        <v>934</v>
      </c>
      <c r="J526" s="591"/>
      <c r="K526" s="614"/>
      <c r="L526" s="614"/>
      <c r="M526" s="289"/>
      <c r="N526" s="614"/>
      <c r="O526" s="614"/>
      <c r="P526" s="614"/>
      <c r="Q526" s="612"/>
      <c r="R526" s="612"/>
      <c r="S526" s="612"/>
      <c r="T526" s="2" t="s">
        <v>386</v>
      </c>
      <c r="U526" s="121">
        <v>1</v>
      </c>
      <c r="V526" s="76"/>
      <c r="W526" s="600">
        <v>1</v>
      </c>
      <c r="X526" s="123">
        <f t="shared" si="556"/>
        <v>1</v>
      </c>
      <c r="Y526" s="601">
        <f t="shared" si="523"/>
        <v>2492</v>
      </c>
      <c r="Z526" s="114">
        <f>IF(U526=V526,"",IF(AZ526="","",AZ526/(U526-V526)))</f>
        <v>861</v>
      </c>
      <c r="AA526" s="600">
        <v>1</v>
      </c>
      <c r="AB526" s="598">
        <f t="shared" si="557"/>
        <v>1</v>
      </c>
      <c r="AC526" s="222"/>
      <c r="AD526" s="223"/>
      <c r="AE526" s="600">
        <v>1</v>
      </c>
      <c r="AF526" s="598">
        <f>AE526/U526</f>
        <v>1</v>
      </c>
      <c r="AG526" s="600">
        <f>AE526</f>
        <v>1</v>
      </c>
      <c r="AH526" s="223"/>
      <c r="AI526" s="222"/>
      <c r="AJ526" s="222"/>
      <c r="AK526" s="222"/>
      <c r="AL526" s="222"/>
      <c r="AM526" s="599">
        <v>2491</v>
      </c>
      <c r="AN526" s="601">
        <v>1</v>
      </c>
      <c r="AO526" s="602">
        <f t="shared" si="539"/>
        <v>4.0128410914927769E-4</v>
      </c>
      <c r="AP526" s="601">
        <f t="shared" si="525"/>
        <v>2492</v>
      </c>
      <c r="AQ526" s="163">
        <v>3735</v>
      </c>
      <c r="AR526" s="598">
        <f t="shared" si="542"/>
        <v>0.66720214190093707</v>
      </c>
      <c r="AS526" s="599">
        <f t="shared" si="535"/>
        <v>2491</v>
      </c>
      <c r="AT526" s="599">
        <f t="shared" si="543"/>
        <v>1</v>
      </c>
      <c r="AU526" s="601">
        <f t="shared" si="532"/>
        <v>2492</v>
      </c>
      <c r="AV526" s="601">
        <v>860</v>
      </c>
      <c r="AW526" s="598">
        <f t="shared" si="519"/>
        <v>0.34524287434765155</v>
      </c>
      <c r="AX526" s="601">
        <v>1</v>
      </c>
      <c r="AY526" s="598">
        <f t="shared" si="534"/>
        <v>1</v>
      </c>
      <c r="AZ526" s="601">
        <f t="shared" si="527"/>
        <v>861</v>
      </c>
      <c r="BA526" s="598">
        <f t="shared" si="555"/>
        <v>0.3455056179775281</v>
      </c>
      <c r="BB526" s="601">
        <v>12</v>
      </c>
      <c r="BC526" s="598">
        <f t="shared" si="536"/>
        <v>1.3953488372093023E-2</v>
      </c>
      <c r="BD526" s="601">
        <v>2</v>
      </c>
      <c r="BE526" s="598">
        <f t="shared" si="550"/>
        <v>2</v>
      </c>
      <c r="BF526" s="600">
        <f t="shared" si="537"/>
        <v>14</v>
      </c>
      <c r="BG526" s="598">
        <f t="shared" si="538"/>
        <v>1.6260162601626018E-2</v>
      </c>
      <c r="BH526" s="601">
        <v>12</v>
      </c>
      <c r="BI526" s="598">
        <f t="shared" si="544"/>
        <v>1</v>
      </c>
      <c r="BJ526" s="601"/>
      <c r="BK526" s="601"/>
      <c r="BL526" s="600">
        <f t="shared" si="541"/>
        <v>12</v>
      </c>
      <c r="BM526" s="598">
        <f t="shared" si="545"/>
        <v>0.8571428571428571</v>
      </c>
      <c r="BN526" s="601"/>
      <c r="BO526" s="218"/>
      <c r="BP526" s="601">
        <v>38</v>
      </c>
      <c r="BQ526" s="598">
        <f t="shared" si="552"/>
        <v>4.4134727061556328E-2</v>
      </c>
      <c r="BR526" s="601">
        <f t="shared" si="553"/>
        <v>38</v>
      </c>
      <c r="BS526" s="598">
        <f t="shared" si="554"/>
        <v>4.4134727061556328E-2</v>
      </c>
      <c r="BT526" s="600">
        <v>0</v>
      </c>
      <c r="BU526" s="223"/>
      <c r="BV526" s="230"/>
      <c r="BW526" s="223"/>
      <c r="BX526" s="244" t="str">
        <f t="shared" si="530"/>
        <v/>
      </c>
    </row>
    <row r="527" spans="1:76" x14ac:dyDescent="0.2">
      <c r="A527" s="591" t="s">
        <v>219</v>
      </c>
      <c r="B527" s="591" t="s">
        <v>226</v>
      </c>
      <c r="C527" s="591" t="s">
        <v>227</v>
      </c>
      <c r="D527" s="77" t="s">
        <v>515</v>
      </c>
      <c r="E527" s="591" t="s">
        <v>504</v>
      </c>
      <c r="F527" s="591" t="s">
        <v>519</v>
      </c>
      <c r="G527" s="592" t="s">
        <v>321</v>
      </c>
      <c r="H527" s="592" t="s">
        <v>1109</v>
      </c>
      <c r="I527" s="591" t="s">
        <v>934</v>
      </c>
      <c r="J527" s="591"/>
      <c r="K527" s="288"/>
      <c r="L527" s="614"/>
      <c r="M527" s="289"/>
      <c r="N527" s="288"/>
      <c r="O527" s="614"/>
      <c r="P527" s="614"/>
      <c r="Q527" s="612"/>
      <c r="R527" s="612"/>
      <c r="S527" s="612"/>
      <c r="T527" s="3" t="s">
        <v>510</v>
      </c>
      <c r="U527" s="121">
        <v>2</v>
      </c>
      <c r="V527" s="121">
        <v>2</v>
      </c>
      <c r="W527" s="121">
        <v>2</v>
      </c>
      <c r="X527" s="123">
        <f t="shared" si="556"/>
        <v>1</v>
      </c>
      <c r="Y527" s="601">
        <f t="shared" si="523"/>
        <v>2731</v>
      </c>
      <c r="Z527" s="223"/>
      <c r="AA527" s="121">
        <v>1</v>
      </c>
      <c r="AB527" s="598">
        <f t="shared" si="557"/>
        <v>0.5</v>
      </c>
      <c r="AC527" s="222"/>
      <c r="AD527" s="223"/>
      <c r="AE527" s="121">
        <v>1</v>
      </c>
      <c r="AF527" s="598">
        <f>AE527/U527</f>
        <v>0.5</v>
      </c>
      <c r="AG527" s="600">
        <f>AE527</f>
        <v>1</v>
      </c>
      <c r="AH527" s="223"/>
      <c r="AI527" s="222"/>
      <c r="AJ527" s="222"/>
      <c r="AK527" s="222"/>
      <c r="AL527" s="222"/>
      <c r="AM527" s="599">
        <v>5458</v>
      </c>
      <c r="AN527" s="601">
        <v>4</v>
      </c>
      <c r="AO527" s="602">
        <f t="shared" si="539"/>
        <v>7.3233247894544128E-4</v>
      </c>
      <c r="AP527" s="601">
        <f t="shared" si="525"/>
        <v>5462</v>
      </c>
      <c r="AQ527" s="163">
        <v>7734</v>
      </c>
      <c r="AR527" s="598">
        <f t="shared" si="542"/>
        <v>0.70623222136022756</v>
      </c>
      <c r="AS527" s="210" t="str">
        <f t="shared" si="535"/>
        <v/>
      </c>
      <c r="AT527" s="210" t="str">
        <f t="shared" si="543"/>
        <v/>
      </c>
      <c r="AU527" s="230" t="str">
        <f t="shared" si="532"/>
        <v/>
      </c>
      <c r="AV527" s="230"/>
      <c r="AW527" s="223" t="str">
        <f t="shared" si="519"/>
        <v/>
      </c>
      <c r="AX527" s="230"/>
      <c r="AY527" s="223" t="str">
        <f t="shared" si="534"/>
        <v/>
      </c>
      <c r="AZ527" s="230" t="str">
        <f t="shared" si="527"/>
        <v/>
      </c>
      <c r="BA527" s="223" t="str">
        <f t="shared" si="555"/>
        <v/>
      </c>
      <c r="BB527" s="230"/>
      <c r="BC527" s="223" t="str">
        <f t="shared" si="536"/>
        <v/>
      </c>
      <c r="BD527" s="222"/>
      <c r="BE527" s="223" t="str">
        <f t="shared" si="550"/>
        <v/>
      </c>
      <c r="BF527" s="222" t="str">
        <f t="shared" si="537"/>
        <v/>
      </c>
      <c r="BG527" s="223" t="str">
        <f t="shared" si="538"/>
        <v/>
      </c>
      <c r="BH527" s="230"/>
      <c r="BI527" s="223" t="str">
        <f t="shared" si="544"/>
        <v/>
      </c>
      <c r="BJ527" s="222"/>
      <c r="BK527" s="223" t="str">
        <f t="shared" ref="BK527:BK534" si="558">IF(BD527="","",IF(BD527=0,"",BJ527/BD527))</f>
        <v/>
      </c>
      <c r="BL527" s="222" t="str">
        <f t="shared" si="541"/>
        <v/>
      </c>
      <c r="BM527" s="223" t="str">
        <f t="shared" si="545"/>
        <v/>
      </c>
      <c r="BN527" s="230"/>
      <c r="BO527" s="223" t="str">
        <f t="shared" ref="BO527:BO534" si="559">IF(AZ527="","",BN527/AZ527)</f>
        <v/>
      </c>
      <c r="BP527" s="230"/>
      <c r="BQ527" s="223" t="str">
        <f t="shared" si="552"/>
        <v/>
      </c>
      <c r="BR527" s="230" t="str">
        <f t="shared" si="553"/>
        <v/>
      </c>
      <c r="BS527" s="223" t="str">
        <f t="shared" si="554"/>
        <v/>
      </c>
      <c r="BT527" s="600">
        <v>1</v>
      </c>
      <c r="BU527" s="598">
        <f>BT527/W527</f>
        <v>0.5</v>
      </c>
      <c r="BV527" s="600">
        <v>1</v>
      </c>
      <c r="BW527" s="598">
        <f>BV527/U527</f>
        <v>0.5</v>
      </c>
      <c r="BX527" s="244" t="str">
        <f t="shared" si="530"/>
        <v/>
      </c>
    </row>
    <row r="528" spans="1:76" x14ac:dyDescent="0.2">
      <c r="A528" s="591" t="s">
        <v>219</v>
      </c>
      <c r="B528" s="591" t="s">
        <v>226</v>
      </c>
      <c r="C528" s="591" t="s">
        <v>224</v>
      </c>
      <c r="D528" s="77" t="s">
        <v>515</v>
      </c>
      <c r="E528" s="591" t="s">
        <v>504</v>
      </c>
      <c r="F528" s="591" t="s">
        <v>519</v>
      </c>
      <c r="G528" s="592" t="s">
        <v>321</v>
      </c>
      <c r="H528" s="592" t="s">
        <v>1109</v>
      </c>
      <c r="I528" s="591" t="s">
        <v>934</v>
      </c>
      <c r="J528" s="591"/>
      <c r="K528" s="614" t="s">
        <v>449</v>
      </c>
      <c r="L528" s="614" t="s">
        <v>886</v>
      </c>
      <c r="M528" s="289" t="s">
        <v>887</v>
      </c>
      <c r="N528" s="614" t="s">
        <v>451</v>
      </c>
      <c r="O528" s="614" t="s">
        <v>438</v>
      </c>
      <c r="P528" s="614" t="s">
        <v>438</v>
      </c>
      <c r="Q528" s="612">
        <v>32815</v>
      </c>
      <c r="R528" s="612">
        <v>326</v>
      </c>
      <c r="S528" s="612">
        <v>37</v>
      </c>
      <c r="T528" s="3" t="s">
        <v>386</v>
      </c>
      <c r="U528" s="121">
        <v>4</v>
      </c>
      <c r="V528" s="76"/>
      <c r="W528" s="600">
        <v>12</v>
      </c>
      <c r="X528" s="123">
        <f t="shared" si="556"/>
        <v>3</v>
      </c>
      <c r="Y528" s="601">
        <f t="shared" si="523"/>
        <v>2476.25</v>
      </c>
      <c r="Z528" s="114">
        <f t="shared" ref="Z528:Z534" si="560">IF(U528=V528,"",IF(AZ528="","",AZ528/(U528-V528)))</f>
        <v>1110.25</v>
      </c>
      <c r="AA528" s="600">
        <v>5</v>
      </c>
      <c r="AB528" s="598">
        <f t="shared" si="557"/>
        <v>0.41666666666666669</v>
      </c>
      <c r="AC528" s="222"/>
      <c r="AD528" s="223"/>
      <c r="AE528" s="600">
        <v>3</v>
      </c>
      <c r="AF528" s="598">
        <f>AE528/U528</f>
        <v>0.75</v>
      </c>
      <c r="AG528" s="600">
        <f>AE528</f>
        <v>3</v>
      </c>
      <c r="AH528" s="223"/>
      <c r="AI528" s="222"/>
      <c r="AJ528" s="222"/>
      <c r="AK528" s="222"/>
      <c r="AL528" s="222"/>
      <c r="AM528" s="599">
        <v>9898</v>
      </c>
      <c r="AN528" s="601">
        <v>7</v>
      </c>
      <c r="AO528" s="602">
        <f t="shared" si="539"/>
        <v>7.0671378091872788E-4</v>
      </c>
      <c r="AP528" s="601">
        <f t="shared" si="525"/>
        <v>9905</v>
      </c>
      <c r="AQ528" s="163">
        <v>13854</v>
      </c>
      <c r="AR528" s="598">
        <f t="shared" si="542"/>
        <v>0.71495596939512052</v>
      </c>
      <c r="AS528" s="599">
        <f t="shared" si="535"/>
        <v>9898</v>
      </c>
      <c r="AT528" s="599">
        <f t="shared" si="543"/>
        <v>7</v>
      </c>
      <c r="AU528" s="601">
        <f t="shared" si="532"/>
        <v>9905</v>
      </c>
      <c r="AV528" s="601">
        <v>4435</v>
      </c>
      <c r="AW528" s="598">
        <f t="shared" si="519"/>
        <v>0.4480703172358052</v>
      </c>
      <c r="AX528" s="601">
        <v>6</v>
      </c>
      <c r="AY528" s="598">
        <f t="shared" si="534"/>
        <v>0.8571428571428571</v>
      </c>
      <c r="AZ528" s="601">
        <f t="shared" si="527"/>
        <v>4441</v>
      </c>
      <c r="BA528" s="598">
        <f t="shared" si="555"/>
        <v>0.44835941443715294</v>
      </c>
      <c r="BB528" s="601">
        <v>40</v>
      </c>
      <c r="BC528" s="598">
        <f t="shared" si="536"/>
        <v>9.0191657271702363E-3</v>
      </c>
      <c r="BD528" s="601">
        <v>3</v>
      </c>
      <c r="BE528" s="598">
        <f t="shared" si="550"/>
        <v>0.5</v>
      </c>
      <c r="BF528" s="600">
        <f t="shared" si="537"/>
        <v>43</v>
      </c>
      <c r="BG528" s="598">
        <f t="shared" si="538"/>
        <v>9.6825039405539284E-3</v>
      </c>
      <c r="BH528" s="601">
        <v>34</v>
      </c>
      <c r="BI528" s="598">
        <f t="shared" si="544"/>
        <v>0.85</v>
      </c>
      <c r="BJ528" s="601">
        <v>3</v>
      </c>
      <c r="BK528" s="598">
        <f t="shared" si="558"/>
        <v>1</v>
      </c>
      <c r="BL528" s="600">
        <f t="shared" si="541"/>
        <v>37</v>
      </c>
      <c r="BM528" s="598">
        <f t="shared" si="545"/>
        <v>0.86046511627906974</v>
      </c>
      <c r="BN528" s="601">
        <v>17</v>
      </c>
      <c r="BO528" s="598">
        <f t="shared" si="559"/>
        <v>3.8279666741724838E-3</v>
      </c>
      <c r="BP528" s="601">
        <v>54</v>
      </c>
      <c r="BQ528" s="598">
        <f t="shared" si="552"/>
        <v>1.2159423553253772E-2</v>
      </c>
      <c r="BR528" s="601">
        <f t="shared" si="553"/>
        <v>71</v>
      </c>
      <c r="BS528" s="598">
        <f t="shared" si="554"/>
        <v>1.5987390227426256E-2</v>
      </c>
      <c r="BT528" s="600">
        <v>3</v>
      </c>
      <c r="BU528" s="598">
        <f>BT528/W528</f>
        <v>0.25</v>
      </c>
      <c r="BV528" s="600">
        <v>1</v>
      </c>
      <c r="BW528" s="598">
        <f>BV528/U528</f>
        <v>0.25</v>
      </c>
      <c r="BX528" s="244" t="str">
        <f t="shared" si="530"/>
        <v/>
      </c>
    </row>
    <row r="529" spans="1:76" ht="13.5" thickBot="1" x14ac:dyDescent="0.25">
      <c r="A529" s="591" t="s">
        <v>219</v>
      </c>
      <c r="B529" s="591" t="s">
        <v>226</v>
      </c>
      <c r="C529" s="591" t="s">
        <v>502</v>
      </c>
      <c r="D529" s="591" t="s">
        <v>509</v>
      </c>
      <c r="E529" s="591" t="s">
        <v>504</v>
      </c>
      <c r="F529" s="591" t="s">
        <v>519</v>
      </c>
      <c r="G529" s="592" t="s">
        <v>321</v>
      </c>
      <c r="H529" s="357" t="s">
        <v>1109</v>
      </c>
      <c r="I529" s="591" t="s">
        <v>934</v>
      </c>
      <c r="J529" s="591"/>
      <c r="K529" s="615"/>
      <c r="L529" s="615"/>
      <c r="M529" s="615"/>
      <c r="N529" s="615"/>
      <c r="O529" s="615"/>
      <c r="P529" s="615"/>
      <c r="Q529" s="772"/>
      <c r="R529" s="772"/>
      <c r="S529" s="772"/>
      <c r="T529" s="3" t="s">
        <v>386</v>
      </c>
      <c r="U529" s="121">
        <v>1</v>
      </c>
      <c r="V529" s="76"/>
      <c r="W529" s="121">
        <v>4</v>
      </c>
      <c r="X529" s="123">
        <f t="shared" si="556"/>
        <v>4</v>
      </c>
      <c r="Y529" s="601">
        <f t="shared" si="523"/>
        <v>32815</v>
      </c>
      <c r="Z529" s="601">
        <f t="shared" si="560"/>
        <v>12723</v>
      </c>
      <c r="AA529" s="600">
        <v>1</v>
      </c>
      <c r="AB529" s="598">
        <f t="shared" si="557"/>
        <v>0.25</v>
      </c>
      <c r="AC529" s="222"/>
      <c r="AD529" s="598" t="s">
        <v>310</v>
      </c>
      <c r="AE529" s="222"/>
      <c r="AF529" s="222"/>
      <c r="AG529" s="222"/>
      <c r="AH529" s="222"/>
      <c r="AI529" s="222"/>
      <c r="AJ529" s="222"/>
      <c r="AK529" s="222"/>
      <c r="AL529" s="222"/>
      <c r="AM529" s="599">
        <v>32787</v>
      </c>
      <c r="AN529" s="601">
        <v>28</v>
      </c>
      <c r="AO529" s="602">
        <f t="shared" si="539"/>
        <v>8.5326832241353035E-4</v>
      </c>
      <c r="AP529" s="601">
        <f t="shared" si="525"/>
        <v>32815</v>
      </c>
      <c r="AQ529" s="601">
        <v>46665</v>
      </c>
      <c r="AR529" s="598">
        <f t="shared" si="542"/>
        <v>0.70320368584592308</v>
      </c>
      <c r="AS529" s="599">
        <f t="shared" si="535"/>
        <v>32787</v>
      </c>
      <c r="AT529" s="599">
        <f t="shared" si="543"/>
        <v>28</v>
      </c>
      <c r="AU529" s="601">
        <f t="shared" si="532"/>
        <v>32815</v>
      </c>
      <c r="AV529" s="601">
        <v>12698</v>
      </c>
      <c r="AW529" s="598">
        <f t="shared" si="519"/>
        <v>0.38728764449324427</v>
      </c>
      <c r="AX529" s="601">
        <v>25</v>
      </c>
      <c r="AY529" s="598">
        <f t="shared" si="534"/>
        <v>0.8928571428571429</v>
      </c>
      <c r="AZ529" s="601">
        <f t="shared" si="527"/>
        <v>12723</v>
      </c>
      <c r="BA529" s="598">
        <f t="shared" si="555"/>
        <v>0.3877190309309767</v>
      </c>
      <c r="BB529" s="601">
        <v>100</v>
      </c>
      <c r="BC529" s="598">
        <f t="shared" si="536"/>
        <v>7.8752559458182391E-3</v>
      </c>
      <c r="BD529" s="600">
        <v>9</v>
      </c>
      <c r="BE529" s="598">
        <f t="shared" si="550"/>
        <v>0.36</v>
      </c>
      <c r="BF529" s="600">
        <f t="shared" si="537"/>
        <v>109</v>
      </c>
      <c r="BG529" s="598">
        <f t="shared" si="538"/>
        <v>8.5671618329010452E-3</v>
      </c>
      <c r="BH529" s="601">
        <v>89</v>
      </c>
      <c r="BI529" s="598">
        <f t="shared" si="544"/>
        <v>0.89</v>
      </c>
      <c r="BJ529" s="600">
        <v>4</v>
      </c>
      <c r="BK529" s="598">
        <f t="shared" si="558"/>
        <v>0.44444444444444442</v>
      </c>
      <c r="BL529" s="600">
        <f t="shared" si="541"/>
        <v>93</v>
      </c>
      <c r="BM529" s="598">
        <f t="shared" si="545"/>
        <v>0.85321100917431192</v>
      </c>
      <c r="BN529" s="601">
        <v>11</v>
      </c>
      <c r="BO529" s="598">
        <f t="shared" si="559"/>
        <v>8.6457596478817884E-4</v>
      </c>
      <c r="BP529" s="601">
        <v>303</v>
      </c>
      <c r="BQ529" s="598">
        <f t="shared" si="552"/>
        <v>2.3815137939165291E-2</v>
      </c>
      <c r="BR529" s="601">
        <f t="shared" si="553"/>
        <v>314</v>
      </c>
      <c r="BS529" s="598">
        <f t="shared" si="554"/>
        <v>2.467971390395347E-2</v>
      </c>
      <c r="BT529" s="600">
        <v>0</v>
      </c>
      <c r="BU529" s="223"/>
      <c r="BV529" s="230"/>
      <c r="BW529" s="223"/>
      <c r="BX529" s="244" t="str">
        <f t="shared" si="530"/>
        <v/>
      </c>
    </row>
    <row r="530" spans="1:76" ht="13.5" thickBot="1" x14ac:dyDescent="0.25">
      <c r="A530" s="792" t="s">
        <v>389</v>
      </c>
      <c r="B530" s="792" t="s">
        <v>551</v>
      </c>
      <c r="C530" s="792" t="s">
        <v>502</v>
      </c>
      <c r="D530" s="792" t="s">
        <v>517</v>
      </c>
      <c r="E530" s="792" t="s">
        <v>518</v>
      </c>
      <c r="F530" s="792" t="s">
        <v>519</v>
      </c>
      <c r="G530" s="792" t="s">
        <v>320</v>
      </c>
      <c r="H530" s="650" t="s">
        <v>517</v>
      </c>
      <c r="I530" s="792" t="s">
        <v>517</v>
      </c>
      <c r="J530" s="792"/>
      <c r="K530" s="276" t="s">
        <v>449</v>
      </c>
      <c r="L530" s="276" t="s">
        <v>447</v>
      </c>
      <c r="M530" s="277" t="s">
        <v>780</v>
      </c>
      <c r="N530" s="278" t="s">
        <v>451</v>
      </c>
      <c r="O530" s="276"/>
      <c r="P530" s="276"/>
      <c r="Q530" s="320"/>
      <c r="R530" s="320"/>
      <c r="S530" s="320"/>
      <c r="T530" s="820" t="s">
        <v>386</v>
      </c>
      <c r="U530" s="824">
        <v>7</v>
      </c>
      <c r="V530" s="76"/>
      <c r="W530" s="827">
        <v>13</v>
      </c>
      <c r="X530" s="830">
        <f t="shared" si="556"/>
        <v>1.8571428571428572</v>
      </c>
      <c r="Y530" s="834">
        <f t="shared" si="523"/>
        <v>4419.2857142857147</v>
      </c>
      <c r="Z530" s="834">
        <f t="shared" si="560"/>
        <v>2088.4285714285716</v>
      </c>
      <c r="AA530" s="245"/>
      <c r="AB530" s="246"/>
      <c r="AC530" s="245"/>
      <c r="AD530" s="246"/>
      <c r="AE530" s="245"/>
      <c r="AF530" s="246"/>
      <c r="AG530" s="245"/>
      <c r="AH530" s="246"/>
      <c r="AI530" s="827">
        <v>7</v>
      </c>
      <c r="AJ530" s="135">
        <f>AI530/W530</f>
        <v>0.53846153846153844</v>
      </c>
      <c r="AK530" s="827">
        <v>6</v>
      </c>
      <c r="AL530" s="135">
        <f>AK530/U530</f>
        <v>0.8571428571428571</v>
      </c>
      <c r="AM530" s="850">
        <v>30935</v>
      </c>
      <c r="AN530" s="834"/>
      <c r="AO530" s="858"/>
      <c r="AP530" s="834">
        <f t="shared" si="525"/>
        <v>30935</v>
      </c>
      <c r="AQ530" s="177">
        <v>40700</v>
      </c>
      <c r="AR530" s="135">
        <f t="shared" si="542"/>
        <v>0.76007371007371005</v>
      </c>
      <c r="AS530" s="850">
        <f t="shared" si="535"/>
        <v>30935</v>
      </c>
      <c r="AT530" s="881"/>
      <c r="AU530" s="834">
        <f t="shared" si="532"/>
        <v>30935</v>
      </c>
      <c r="AV530" s="834">
        <v>14619</v>
      </c>
      <c r="AW530" s="135">
        <f t="shared" si="519"/>
        <v>0.47257152093098431</v>
      </c>
      <c r="AX530" s="882"/>
      <c r="AY530" s="246"/>
      <c r="AZ530" s="834">
        <f t="shared" si="527"/>
        <v>14619</v>
      </c>
      <c r="BA530" s="135">
        <f t="shared" si="555"/>
        <v>0.47257152093098431</v>
      </c>
      <c r="BB530" s="834">
        <v>133</v>
      </c>
      <c r="BC530" s="135">
        <f t="shared" si="536"/>
        <v>9.0977495040700466E-3</v>
      </c>
      <c r="BD530" s="245"/>
      <c r="BE530" s="246"/>
      <c r="BF530" s="827">
        <f t="shared" si="537"/>
        <v>133</v>
      </c>
      <c r="BG530" s="135">
        <f t="shared" si="538"/>
        <v>9.0977495040700466E-3</v>
      </c>
      <c r="BH530" s="834">
        <v>133</v>
      </c>
      <c r="BI530" s="135">
        <f t="shared" si="544"/>
        <v>1</v>
      </c>
      <c r="BJ530" s="245"/>
      <c r="BK530" s="246" t="str">
        <f t="shared" si="558"/>
        <v/>
      </c>
      <c r="BL530" s="827">
        <f t="shared" si="541"/>
        <v>133</v>
      </c>
      <c r="BM530" s="135">
        <f t="shared" si="545"/>
        <v>1</v>
      </c>
      <c r="BN530" s="834">
        <v>930</v>
      </c>
      <c r="BO530" s="135">
        <f t="shared" si="559"/>
        <v>6.361584239688077E-2</v>
      </c>
      <c r="BP530" s="834">
        <v>683</v>
      </c>
      <c r="BQ530" s="135">
        <f t="shared" si="552"/>
        <v>4.6720021889322116E-2</v>
      </c>
      <c r="BR530" s="834">
        <f t="shared" si="553"/>
        <v>1613</v>
      </c>
      <c r="BS530" s="135">
        <f t="shared" si="554"/>
        <v>0.11033586428620289</v>
      </c>
      <c r="BT530" s="827">
        <v>6</v>
      </c>
      <c r="BU530" s="135">
        <f>BT530/W530</f>
        <v>0.46153846153846156</v>
      </c>
      <c r="BV530" s="827">
        <v>4</v>
      </c>
      <c r="BW530" s="135">
        <f>BV530/U530</f>
        <v>0.5714285714285714</v>
      </c>
      <c r="BX530" s="266" t="str">
        <f t="shared" si="530"/>
        <v/>
      </c>
    </row>
    <row r="531" spans="1:76" ht="13.5" thickBot="1" x14ac:dyDescent="0.25">
      <c r="A531" s="592" t="s">
        <v>228</v>
      </c>
      <c r="B531" s="592" t="s">
        <v>229</v>
      </c>
      <c r="C531" s="592" t="s">
        <v>502</v>
      </c>
      <c r="D531" s="592" t="s">
        <v>515</v>
      </c>
      <c r="E531" s="592" t="s">
        <v>504</v>
      </c>
      <c r="F531" s="592" t="s">
        <v>519</v>
      </c>
      <c r="G531" s="592" t="s">
        <v>319</v>
      </c>
      <c r="H531" s="592" t="s">
        <v>1112</v>
      </c>
      <c r="I531" s="592" t="s">
        <v>934</v>
      </c>
      <c r="J531" s="592"/>
      <c r="K531" s="296" t="s">
        <v>436</v>
      </c>
      <c r="L531" s="296" t="s">
        <v>438</v>
      </c>
      <c r="M531" s="297" t="s">
        <v>457</v>
      </c>
      <c r="N531" s="296" t="s">
        <v>437</v>
      </c>
      <c r="O531" s="296" t="s">
        <v>438</v>
      </c>
      <c r="P531" s="296" t="s">
        <v>438</v>
      </c>
      <c r="Q531" s="272">
        <v>5281</v>
      </c>
      <c r="R531" s="272">
        <v>61</v>
      </c>
      <c r="S531" s="272">
        <v>15</v>
      </c>
      <c r="T531" s="3" t="s">
        <v>386</v>
      </c>
      <c r="U531" s="112">
        <v>6</v>
      </c>
      <c r="V531" s="76"/>
      <c r="W531" s="597">
        <v>14</v>
      </c>
      <c r="X531" s="113">
        <f t="shared" si="556"/>
        <v>2.3333333333333335</v>
      </c>
      <c r="Y531" s="831"/>
      <c r="Z531" s="231">
        <f t="shared" si="560"/>
        <v>541</v>
      </c>
      <c r="AA531" s="597">
        <v>6</v>
      </c>
      <c r="AB531" s="115">
        <f>AA531/W531</f>
        <v>0.42857142857142855</v>
      </c>
      <c r="AC531" s="228"/>
      <c r="AD531" s="229"/>
      <c r="AE531" s="597">
        <v>3</v>
      </c>
      <c r="AF531" s="115">
        <f>AE531/U531</f>
        <v>0.5</v>
      </c>
      <c r="AG531" s="597">
        <f>AE531+AG530</f>
        <v>3</v>
      </c>
      <c r="AH531" s="598">
        <f>(AG531+AG530)/(U531+1)</f>
        <v>0.42857142857142855</v>
      </c>
      <c r="AI531" s="228"/>
      <c r="AJ531" s="229"/>
      <c r="AK531" s="228"/>
      <c r="AL531" s="229"/>
      <c r="AM531" s="213"/>
      <c r="AN531" s="231"/>
      <c r="AO531" s="253"/>
      <c r="AP531" s="732">
        <v>5235</v>
      </c>
      <c r="AQ531" s="114">
        <v>7890</v>
      </c>
      <c r="AR531" s="115">
        <f t="shared" si="542"/>
        <v>0.66349809885931554</v>
      </c>
      <c r="AS531" s="213"/>
      <c r="AT531" s="213"/>
      <c r="AU531" s="732">
        <v>5235</v>
      </c>
      <c r="AV531" s="231"/>
      <c r="AW531" s="229" t="str">
        <f t="shared" si="519"/>
        <v/>
      </c>
      <c r="AX531" s="231"/>
      <c r="AY531" s="229" t="str">
        <f>IF(AT531="","",IF(AT531=0,"",AX531/AT531))</f>
        <v/>
      </c>
      <c r="AZ531" s="732">
        <v>3246</v>
      </c>
      <c r="BA531" s="133">
        <v>0.62</v>
      </c>
      <c r="BB531" s="231"/>
      <c r="BC531" s="229" t="str">
        <f t="shared" si="536"/>
        <v/>
      </c>
      <c r="BD531" s="231"/>
      <c r="BE531" s="229" t="str">
        <f>IF(BD531="","",BD531/AX531)</f>
        <v/>
      </c>
      <c r="BF531" s="733">
        <v>54</v>
      </c>
      <c r="BG531" s="734">
        <f t="shared" si="538"/>
        <v>1.6635859519408502E-2</v>
      </c>
      <c r="BH531" s="231"/>
      <c r="BI531" s="229" t="str">
        <f t="shared" si="544"/>
        <v/>
      </c>
      <c r="BJ531" s="231"/>
      <c r="BK531" s="229" t="str">
        <f t="shared" si="558"/>
        <v/>
      </c>
      <c r="BL531" s="228" t="str">
        <f t="shared" si="541"/>
        <v/>
      </c>
      <c r="BM531" s="229" t="e">
        <f t="shared" si="545"/>
        <v>#VALUE!</v>
      </c>
      <c r="BN531" s="114">
        <v>15</v>
      </c>
      <c r="BO531" s="229">
        <f t="shared" si="559"/>
        <v>4.6210720887245845E-3</v>
      </c>
      <c r="BP531" s="114">
        <v>13</v>
      </c>
      <c r="BQ531" s="229">
        <f t="shared" si="552"/>
        <v>4.004929143561306E-3</v>
      </c>
      <c r="BR531" s="114">
        <f t="shared" si="553"/>
        <v>28</v>
      </c>
      <c r="BS531" s="229">
        <f t="shared" si="554"/>
        <v>8.6260012322858896E-3</v>
      </c>
      <c r="BT531" s="597">
        <v>5</v>
      </c>
      <c r="BU531" s="598">
        <f>BT531/W531</f>
        <v>0.35714285714285715</v>
      </c>
      <c r="BV531" s="601">
        <v>3</v>
      </c>
      <c r="BW531" s="598">
        <f>BV531/U531</f>
        <v>0.5</v>
      </c>
      <c r="BX531" s="259" t="str">
        <f t="shared" si="530"/>
        <v/>
      </c>
    </row>
    <row r="532" spans="1:76" ht="13.5" thickBot="1" x14ac:dyDescent="0.25">
      <c r="A532" s="593" t="s">
        <v>228</v>
      </c>
      <c r="B532" s="593" t="s">
        <v>229</v>
      </c>
      <c r="C532" s="593" t="s">
        <v>502</v>
      </c>
      <c r="D532" s="593" t="s">
        <v>509</v>
      </c>
      <c r="E532" s="593" t="s">
        <v>504</v>
      </c>
      <c r="F532" s="593" t="s">
        <v>519</v>
      </c>
      <c r="G532" s="593" t="s">
        <v>319</v>
      </c>
      <c r="H532" s="593" t="s">
        <v>1112</v>
      </c>
      <c r="I532" s="593" t="s">
        <v>934</v>
      </c>
      <c r="J532" s="593"/>
      <c r="K532" s="615"/>
      <c r="L532" s="615"/>
      <c r="M532" s="616"/>
      <c r="N532" s="615"/>
      <c r="O532" s="615"/>
      <c r="P532" s="615"/>
      <c r="Q532" s="772"/>
      <c r="R532" s="772"/>
      <c r="S532" s="772"/>
      <c r="T532" s="3" t="s">
        <v>386</v>
      </c>
      <c r="U532" s="604">
        <v>1</v>
      </c>
      <c r="V532" s="76"/>
      <c r="W532" s="605">
        <v>4</v>
      </c>
      <c r="X532" s="606">
        <f t="shared" si="556"/>
        <v>4</v>
      </c>
      <c r="Y532" s="833"/>
      <c r="Z532" s="611">
        <f t="shared" si="560"/>
        <v>3246</v>
      </c>
      <c r="AA532" s="605">
        <v>1</v>
      </c>
      <c r="AB532" s="608">
        <f>AA532/W532</f>
        <v>0.25</v>
      </c>
      <c r="AC532" s="605">
        <v>1</v>
      </c>
      <c r="AD532" s="608" t="s">
        <v>435</v>
      </c>
      <c r="AE532" s="605">
        <v>0</v>
      </c>
      <c r="AF532" s="608">
        <f>AE532/U532</f>
        <v>0</v>
      </c>
      <c r="AG532" s="605">
        <v>0</v>
      </c>
      <c r="AH532" s="225"/>
      <c r="AI532" s="224"/>
      <c r="AJ532" s="225"/>
      <c r="AK532" s="224"/>
      <c r="AL532" s="225"/>
      <c r="AM532" s="214"/>
      <c r="AN532" s="611"/>
      <c r="AO532" s="273"/>
      <c r="AP532" s="863">
        <v>5235</v>
      </c>
      <c r="AQ532" s="607">
        <v>7890</v>
      </c>
      <c r="AR532" s="115">
        <f t="shared" si="542"/>
        <v>0.66349809885931554</v>
      </c>
      <c r="AS532" s="214"/>
      <c r="AT532" s="214"/>
      <c r="AU532" s="863">
        <v>5235</v>
      </c>
      <c r="AV532" s="611"/>
      <c r="AW532" s="225" t="str">
        <f t="shared" si="519"/>
        <v/>
      </c>
      <c r="AX532" s="611"/>
      <c r="AY532" s="225" t="str">
        <f>IF(AT532="","",IF(AT532=0,"",AX532/AT532))</f>
        <v/>
      </c>
      <c r="AZ532" s="863">
        <v>3246</v>
      </c>
      <c r="BA532" s="785">
        <f>IF(AZ532="","",AZ532/AU532)</f>
        <v>0.62005730659025793</v>
      </c>
      <c r="BB532" s="611"/>
      <c r="BC532" s="225" t="str">
        <f t="shared" si="536"/>
        <v/>
      </c>
      <c r="BD532" s="611"/>
      <c r="BE532" s="225" t="str">
        <f>IF(BD532="","",BD532/AX532)</f>
        <v/>
      </c>
      <c r="BF532" s="885">
        <v>54</v>
      </c>
      <c r="BG532" s="886">
        <f t="shared" si="538"/>
        <v>1.6635859519408502E-2</v>
      </c>
      <c r="BH532" s="611"/>
      <c r="BI532" s="225" t="str">
        <f t="shared" si="544"/>
        <v/>
      </c>
      <c r="BJ532" s="611"/>
      <c r="BK532" s="225" t="str">
        <f t="shared" si="558"/>
        <v/>
      </c>
      <c r="BL532" s="224" t="str">
        <f t="shared" si="541"/>
        <v/>
      </c>
      <c r="BM532" s="225" t="e">
        <f t="shared" si="545"/>
        <v>#VALUE!</v>
      </c>
      <c r="BN532" s="607">
        <v>5</v>
      </c>
      <c r="BO532" s="225">
        <f t="shared" si="559"/>
        <v>1.5403573629081946E-3</v>
      </c>
      <c r="BP532" s="607">
        <v>42</v>
      </c>
      <c r="BQ532" s="225">
        <f t="shared" si="552"/>
        <v>1.2939001848428836E-2</v>
      </c>
      <c r="BR532" s="607">
        <f t="shared" si="553"/>
        <v>47</v>
      </c>
      <c r="BS532" s="225">
        <f t="shared" si="554"/>
        <v>1.447935921133703E-2</v>
      </c>
      <c r="BT532" s="605">
        <v>0</v>
      </c>
      <c r="BU532" s="225"/>
      <c r="BV532" s="611"/>
      <c r="BW532" s="225"/>
      <c r="BX532" s="257" t="str">
        <f t="shared" si="530"/>
        <v/>
      </c>
    </row>
    <row r="533" spans="1:76" x14ac:dyDescent="0.2">
      <c r="A533" s="591" t="s">
        <v>235</v>
      </c>
      <c r="B533" s="591" t="s">
        <v>238</v>
      </c>
      <c r="C533" s="591" t="s">
        <v>502</v>
      </c>
      <c r="D533" s="591" t="s">
        <v>507</v>
      </c>
      <c r="E533" s="591" t="s">
        <v>504</v>
      </c>
      <c r="F533" s="591" t="s">
        <v>505</v>
      </c>
      <c r="G533" s="592" t="s">
        <v>317</v>
      </c>
      <c r="H533" s="592" t="s">
        <v>1109</v>
      </c>
      <c r="I533" s="591" t="s">
        <v>934</v>
      </c>
      <c r="J533" s="591"/>
      <c r="K533" s="614"/>
      <c r="L533" s="614"/>
      <c r="M533" s="289"/>
      <c r="N533" s="614"/>
      <c r="O533" s="614"/>
      <c r="P533" s="614"/>
      <c r="Q533" s="612"/>
      <c r="R533" s="612"/>
      <c r="S533" s="612"/>
      <c r="T533" s="3" t="s">
        <v>510</v>
      </c>
      <c r="U533" s="121">
        <v>5</v>
      </c>
      <c r="V533" s="600">
        <v>3</v>
      </c>
      <c r="W533" s="600">
        <v>3</v>
      </c>
      <c r="X533" s="123">
        <f t="shared" si="556"/>
        <v>0.6</v>
      </c>
      <c r="Y533" s="601">
        <f t="shared" ref="Y533:Y564" si="561">AP533/U533</f>
        <v>180.2</v>
      </c>
      <c r="Z533" s="230" t="str">
        <f t="shared" si="560"/>
        <v/>
      </c>
      <c r="AA533" s="222"/>
      <c r="AB533" s="223"/>
      <c r="AC533" s="222"/>
      <c r="AD533" s="223"/>
      <c r="AE533" s="222"/>
      <c r="AF533" s="223"/>
      <c r="AG533" s="222"/>
      <c r="AH533" s="223"/>
      <c r="AI533" s="600">
        <v>3</v>
      </c>
      <c r="AJ533" s="598">
        <f>AI533/W533</f>
        <v>1</v>
      </c>
      <c r="AK533" s="600">
        <v>3</v>
      </c>
      <c r="AL533" s="598">
        <f>AK533/U533</f>
        <v>0.6</v>
      </c>
      <c r="AM533" s="599">
        <v>875</v>
      </c>
      <c r="AN533" s="601">
        <v>26</v>
      </c>
      <c r="AO533" s="602">
        <f>AN533/AP533</f>
        <v>2.8856825749167592E-2</v>
      </c>
      <c r="AP533" s="114">
        <f>AM533+AN533</f>
        <v>901</v>
      </c>
      <c r="AQ533" s="601"/>
      <c r="AR533" s="598"/>
      <c r="AS533" s="210" t="str">
        <f>IF(V533=0,AM533,"")</f>
        <v/>
      </c>
      <c r="AT533" s="210" t="str">
        <f>IF(V533=0,AN533,"")</f>
        <v/>
      </c>
      <c r="AU533" s="231" t="str">
        <f>IF(AS533="","",IF(AS533=0,"",AS533+AT533))</f>
        <v/>
      </c>
      <c r="AV533" s="230"/>
      <c r="AW533" s="223" t="str">
        <f t="shared" si="519"/>
        <v/>
      </c>
      <c r="AX533" s="230"/>
      <c r="AY533" s="223" t="str">
        <f>IF(AT533="","",IF(AT533=0,"",AX533/AT533))</f>
        <v/>
      </c>
      <c r="AZ533" s="231" t="str">
        <f>IF(AV533&gt;0,AV533+AX533,"")</f>
        <v/>
      </c>
      <c r="BA533" s="223" t="str">
        <f>IF(AZ533="","",AZ533/AU533)</f>
        <v/>
      </c>
      <c r="BB533" s="230"/>
      <c r="BC533" s="223" t="str">
        <f>IF(BB533="","",BB533/AV533)</f>
        <v/>
      </c>
      <c r="BD533" s="222"/>
      <c r="BE533" s="223" t="str">
        <f>IF(BD533="","",BD533/AX533)</f>
        <v/>
      </c>
      <c r="BF533" s="222" t="str">
        <f>IF(BB533="","",BB533+BD533)</f>
        <v/>
      </c>
      <c r="BG533" s="223" t="str">
        <f>IF(AZ533="","",BF533/AZ533)</f>
        <v/>
      </c>
      <c r="BH533" s="230"/>
      <c r="BI533" s="223" t="str">
        <f t="shared" si="544"/>
        <v/>
      </c>
      <c r="BJ533" s="222"/>
      <c r="BK533" s="223" t="str">
        <f t="shared" si="558"/>
        <v/>
      </c>
      <c r="BL533" s="222" t="str">
        <f t="shared" si="541"/>
        <v/>
      </c>
      <c r="BM533" s="223" t="str">
        <f t="shared" si="545"/>
        <v/>
      </c>
      <c r="BN533" s="230"/>
      <c r="BO533" s="223" t="str">
        <f t="shared" si="559"/>
        <v/>
      </c>
      <c r="BP533" s="230"/>
      <c r="BQ533" s="223" t="str">
        <f t="shared" si="552"/>
        <v/>
      </c>
      <c r="BR533" s="230" t="str">
        <f t="shared" si="553"/>
        <v/>
      </c>
      <c r="BS533" s="223" t="str">
        <f t="shared" si="554"/>
        <v/>
      </c>
      <c r="BT533" s="600">
        <v>0</v>
      </c>
      <c r="BU533" s="223"/>
      <c r="BV533" s="230"/>
      <c r="BW533" s="223"/>
      <c r="BX533" s="603">
        <f t="shared" si="530"/>
        <v>2</v>
      </c>
    </row>
    <row r="534" spans="1:76" x14ac:dyDescent="0.2">
      <c r="A534" s="591" t="s">
        <v>235</v>
      </c>
      <c r="B534" s="591" t="s">
        <v>239</v>
      </c>
      <c r="C534" s="591" t="s">
        <v>502</v>
      </c>
      <c r="D534" s="591" t="s">
        <v>507</v>
      </c>
      <c r="E534" s="591" t="s">
        <v>504</v>
      </c>
      <c r="F534" s="591" t="s">
        <v>505</v>
      </c>
      <c r="G534" s="591" t="s">
        <v>317</v>
      </c>
      <c r="H534" s="591" t="s">
        <v>1109</v>
      </c>
      <c r="I534" s="591" t="s">
        <v>934</v>
      </c>
      <c r="J534" s="591"/>
      <c r="K534" s="614"/>
      <c r="L534" s="614"/>
      <c r="M534" s="289"/>
      <c r="N534" s="614"/>
      <c r="O534" s="614"/>
      <c r="P534" s="614"/>
      <c r="Q534" s="612"/>
      <c r="R534" s="612"/>
      <c r="S534" s="612"/>
      <c r="T534" s="3" t="s">
        <v>386</v>
      </c>
      <c r="U534" s="121">
        <v>5</v>
      </c>
      <c r="V534" s="76"/>
      <c r="W534" s="600">
        <v>9</v>
      </c>
      <c r="X534" s="123">
        <f t="shared" si="556"/>
        <v>1.8</v>
      </c>
      <c r="Y534" s="601">
        <f t="shared" si="561"/>
        <v>340.6</v>
      </c>
      <c r="Z534" s="601">
        <f t="shared" si="560"/>
        <v>187.2</v>
      </c>
      <c r="AA534" s="222"/>
      <c r="AB534" s="223"/>
      <c r="AC534" s="222"/>
      <c r="AD534" s="223"/>
      <c r="AE534" s="222"/>
      <c r="AF534" s="223"/>
      <c r="AG534" s="222"/>
      <c r="AH534" s="223"/>
      <c r="AI534" s="600">
        <v>3</v>
      </c>
      <c r="AJ534" s="598">
        <f>AI534/W534</f>
        <v>0.33333333333333331</v>
      </c>
      <c r="AK534" s="600">
        <v>2</v>
      </c>
      <c r="AL534" s="598">
        <f>AK534/U534</f>
        <v>0.4</v>
      </c>
      <c r="AM534" s="599">
        <v>1684</v>
      </c>
      <c r="AN534" s="601">
        <v>19</v>
      </c>
      <c r="AO534" s="602">
        <f>AN534/AP534</f>
        <v>1.1156782149148562E-2</v>
      </c>
      <c r="AP534" s="601">
        <f>AM534+AN534</f>
        <v>1703</v>
      </c>
      <c r="AQ534" s="601">
        <f>AQ542</f>
        <v>20826</v>
      </c>
      <c r="AR534" s="598">
        <f t="shared" si="542"/>
        <v>8.1772784019975037E-2</v>
      </c>
      <c r="AS534" s="599">
        <f>IF(V534=0,AM534,"")</f>
        <v>1684</v>
      </c>
      <c r="AT534" s="599">
        <f>IF(V534=0,AN534,"")</f>
        <v>19</v>
      </c>
      <c r="AU534" s="601">
        <f>IF(AS534="","",IF(AS534=0,"",AS534+AT534))</f>
        <v>1703</v>
      </c>
      <c r="AV534" s="601">
        <v>918</v>
      </c>
      <c r="AW534" s="598">
        <f t="shared" si="519"/>
        <v>0.54513064133016631</v>
      </c>
      <c r="AX534" s="601">
        <v>18</v>
      </c>
      <c r="AY534" s="598">
        <f>IF(AT534="","",IF(AT534=0,"",AX534/AT534))</f>
        <v>0.94736842105263153</v>
      </c>
      <c r="AZ534" s="601">
        <f>IF(AV534&gt;0,AV534+AX534,"")</f>
        <v>936</v>
      </c>
      <c r="BA534" s="598">
        <f>IF(AZ534="","",AZ534/AU534)</f>
        <v>0.54961832061068705</v>
      </c>
      <c r="BB534" s="601"/>
      <c r="BC534" s="601"/>
      <c r="BD534" s="600">
        <v>3</v>
      </c>
      <c r="BE534" s="598">
        <f>IF(BD534="","",BD534/AX534)</f>
        <v>0.16666666666666666</v>
      </c>
      <c r="BF534" s="600" t="str">
        <f>IF(BB534="","",BB534+BD534)</f>
        <v/>
      </c>
      <c r="BG534" s="598"/>
      <c r="BH534" s="601"/>
      <c r="BI534" s="223" t="str">
        <f t="shared" si="544"/>
        <v/>
      </c>
      <c r="BJ534" s="600">
        <v>3</v>
      </c>
      <c r="BK534" s="598">
        <f t="shared" si="558"/>
        <v>1</v>
      </c>
      <c r="BL534" s="601"/>
      <c r="BM534" s="601"/>
      <c r="BN534" s="601">
        <v>2</v>
      </c>
      <c r="BO534" s="598">
        <f t="shared" si="559"/>
        <v>2.136752136752137E-3</v>
      </c>
      <c r="BP534" s="601">
        <v>22</v>
      </c>
      <c r="BQ534" s="598">
        <f t="shared" si="552"/>
        <v>2.3504273504273504E-2</v>
      </c>
      <c r="BR534" s="601">
        <f t="shared" si="553"/>
        <v>24</v>
      </c>
      <c r="BS534" s="598">
        <f t="shared" si="554"/>
        <v>2.564102564102564E-2</v>
      </c>
      <c r="BT534" s="600">
        <v>5</v>
      </c>
      <c r="BU534" s="598">
        <f>BT534/W534</f>
        <v>0.55555555555555558</v>
      </c>
      <c r="BV534" s="600">
        <v>2</v>
      </c>
      <c r="BW534" s="598">
        <f>BV534/U534</f>
        <v>0.4</v>
      </c>
      <c r="BX534" s="244" t="str">
        <f t="shared" si="530"/>
        <v/>
      </c>
    </row>
    <row r="535" spans="1:76" x14ac:dyDescent="0.2">
      <c r="A535" s="591" t="s">
        <v>235</v>
      </c>
      <c r="B535" s="591" t="s">
        <v>240</v>
      </c>
      <c r="C535" s="591" t="s">
        <v>770</v>
      </c>
      <c r="D535" s="77" t="s">
        <v>515</v>
      </c>
      <c r="E535" s="591" t="s">
        <v>504</v>
      </c>
      <c r="F535" s="591" t="s">
        <v>505</v>
      </c>
      <c r="G535" s="591" t="s">
        <v>317</v>
      </c>
      <c r="H535" s="591" t="s">
        <v>1109</v>
      </c>
      <c r="I535" s="591" t="s">
        <v>934</v>
      </c>
      <c r="J535" s="591"/>
      <c r="K535" s="614"/>
      <c r="L535" s="746"/>
      <c r="M535" s="746"/>
      <c r="N535" s="614"/>
      <c r="O535" s="768"/>
      <c r="P535" s="768"/>
      <c r="Q535" s="293"/>
      <c r="R535" s="293"/>
      <c r="S535" s="293"/>
      <c r="T535" s="147" t="s">
        <v>930</v>
      </c>
      <c r="U535" s="121">
        <v>1</v>
      </c>
      <c r="V535" s="600"/>
      <c r="W535" s="600">
        <v>0</v>
      </c>
      <c r="X535" s="123">
        <f t="shared" si="556"/>
        <v>0</v>
      </c>
      <c r="Y535" s="601">
        <f t="shared" si="561"/>
        <v>0</v>
      </c>
      <c r="Z535" s="223"/>
      <c r="AA535" s="223"/>
      <c r="AB535" s="223"/>
      <c r="AC535" s="223"/>
      <c r="AD535" s="223"/>
      <c r="AE535" s="223"/>
      <c r="AF535" s="223"/>
      <c r="AG535" s="223"/>
      <c r="AH535" s="223"/>
      <c r="AI535" s="223"/>
      <c r="AJ535" s="223"/>
      <c r="AK535" s="223"/>
      <c r="AL535" s="223"/>
      <c r="AM535" s="210"/>
      <c r="AN535" s="230"/>
      <c r="AO535" s="250"/>
      <c r="AP535" s="230"/>
      <c r="AQ535" s="267">
        <v>1218</v>
      </c>
      <c r="AR535" s="223"/>
      <c r="AS535" s="210"/>
      <c r="AT535" s="210"/>
      <c r="AU535" s="230"/>
      <c r="AV535" s="230"/>
      <c r="AW535" s="223"/>
      <c r="AX535" s="230"/>
      <c r="AY535" s="223"/>
      <c r="AZ535" s="230"/>
      <c r="BA535" s="223"/>
      <c r="BB535" s="230"/>
      <c r="BC535" s="223"/>
      <c r="BD535" s="222"/>
      <c r="BE535" s="223"/>
      <c r="BF535" s="222"/>
      <c r="BG535" s="223"/>
      <c r="BH535" s="230"/>
      <c r="BI535" s="223"/>
      <c r="BJ535" s="222"/>
      <c r="BK535" s="223"/>
      <c r="BL535" s="222"/>
      <c r="BM535" s="223"/>
      <c r="BN535" s="230"/>
      <c r="BO535" s="223"/>
      <c r="BP535" s="230"/>
      <c r="BQ535" s="223"/>
      <c r="BR535" s="230"/>
      <c r="BS535" s="223"/>
      <c r="BT535" s="222"/>
      <c r="BU535" s="223"/>
      <c r="BV535" s="222"/>
      <c r="BW535" s="223"/>
      <c r="BX535" s="244"/>
    </row>
    <row r="536" spans="1:76" x14ac:dyDescent="0.2">
      <c r="A536" s="591" t="s">
        <v>235</v>
      </c>
      <c r="B536" s="591" t="s">
        <v>240</v>
      </c>
      <c r="C536" s="591" t="s">
        <v>241</v>
      </c>
      <c r="D536" s="77" t="s">
        <v>515</v>
      </c>
      <c r="E536" s="591" t="s">
        <v>504</v>
      </c>
      <c r="F536" s="591" t="s">
        <v>505</v>
      </c>
      <c r="G536" s="591" t="s">
        <v>317</v>
      </c>
      <c r="H536" s="591" t="s">
        <v>1109</v>
      </c>
      <c r="I536" s="591" t="s">
        <v>934</v>
      </c>
      <c r="J536" s="591"/>
      <c r="K536" s="614"/>
      <c r="L536" s="614"/>
      <c r="M536" s="289"/>
      <c r="N536" s="614"/>
      <c r="O536" s="614"/>
      <c r="P536" s="614"/>
      <c r="Q536" s="612"/>
      <c r="R536" s="612"/>
      <c r="S536" s="612"/>
      <c r="T536" s="3" t="s">
        <v>386</v>
      </c>
      <c r="U536" s="121">
        <v>2</v>
      </c>
      <c r="V536" s="76"/>
      <c r="W536" s="600">
        <v>7</v>
      </c>
      <c r="X536" s="123">
        <f t="shared" si="556"/>
        <v>3.5</v>
      </c>
      <c r="Y536" s="601">
        <f t="shared" si="561"/>
        <v>1529.5</v>
      </c>
      <c r="Z536" s="601">
        <f t="shared" ref="Z536:Z567" si="562">IF(U536=V536,"",IF(AZ536="","",AZ536/(U536-V536)))</f>
        <v>867.5</v>
      </c>
      <c r="AA536" s="600">
        <v>0</v>
      </c>
      <c r="AB536" s="222"/>
      <c r="AC536" s="222"/>
      <c r="AD536" s="222"/>
      <c r="AE536" s="222"/>
      <c r="AF536" s="222"/>
      <c r="AG536" s="223"/>
      <c r="AH536" s="223"/>
      <c r="AI536" s="223"/>
      <c r="AJ536" s="223"/>
      <c r="AK536" s="223"/>
      <c r="AL536" s="223"/>
      <c r="AM536" s="599">
        <v>3046</v>
      </c>
      <c r="AN536" s="601">
        <v>13</v>
      </c>
      <c r="AO536" s="602">
        <f>AN536/AP536</f>
        <v>4.2497548218372013E-3</v>
      </c>
      <c r="AP536" s="601">
        <f t="shared" ref="AP536:AP567" si="563">AM536+AN536</f>
        <v>3059</v>
      </c>
      <c r="AQ536" s="163">
        <v>4530</v>
      </c>
      <c r="AR536" s="598">
        <f>AP536/AQ536</f>
        <v>0.67527593818984544</v>
      </c>
      <c r="AS536" s="599">
        <f t="shared" ref="AS536:AS567" si="564">IF(V536=0,AM536,"")</f>
        <v>3046</v>
      </c>
      <c r="AT536" s="599">
        <f>IF(V536=0,AN536,"")</f>
        <v>13</v>
      </c>
      <c r="AU536" s="601">
        <f t="shared" ref="AU536:AU567" si="565">IF(AS536="","",IF(AS536=0,"",AS536+AT536))</f>
        <v>3059</v>
      </c>
      <c r="AV536" s="601">
        <v>1725</v>
      </c>
      <c r="AW536" s="598">
        <f t="shared" ref="AW536:AW567" si="566">IF(AS536="","",AV536/AS536)</f>
        <v>0.56631648063033491</v>
      </c>
      <c r="AX536" s="601">
        <v>10</v>
      </c>
      <c r="AY536" s="598">
        <f t="shared" ref="AY536:AY542" si="567">IF(AT536="","",IF(AT536=0,"",AX536/AT536))</f>
        <v>0.76923076923076927</v>
      </c>
      <c r="AZ536" s="601">
        <f t="shared" ref="AZ536:AZ565" si="568">IF(AV536&gt;0,AV536+AX536,"")</f>
        <v>1735</v>
      </c>
      <c r="BA536" s="598">
        <f t="shared" ref="BA536:BA567" si="569">IF(AZ536="","",AZ536/AU536)</f>
        <v>0.56717881660673419</v>
      </c>
      <c r="BB536" s="601">
        <v>17</v>
      </c>
      <c r="BC536" s="598">
        <f>IF(BB536="","",BB536/AV536)</f>
        <v>9.8550724637681154E-3</v>
      </c>
      <c r="BD536" s="600">
        <v>3</v>
      </c>
      <c r="BE536" s="598">
        <f>IF(BD536="","",BD536/AX536)</f>
        <v>0.3</v>
      </c>
      <c r="BF536" s="600">
        <f>IF(BB536="","",BB536+BD536)</f>
        <v>20</v>
      </c>
      <c r="BG536" s="598">
        <f>IF(AZ536="","",BF536/AZ536)</f>
        <v>1.1527377521613832E-2</v>
      </c>
      <c r="BH536" s="601">
        <v>17</v>
      </c>
      <c r="BI536" s="598">
        <f t="shared" ref="BI536:BI567" si="570">IF(BB536="","",IF(BB536=0,"",BH536/BB536))</f>
        <v>1</v>
      </c>
      <c r="BJ536" s="600">
        <v>2</v>
      </c>
      <c r="BK536" s="598">
        <f t="shared" ref="BK536:BK543" si="571">IF(BD536="","",IF(BD536=0,"",BJ536/BD536))</f>
        <v>0.66666666666666663</v>
      </c>
      <c r="BL536" s="600">
        <f t="shared" ref="BL536:BL567" si="572">IF(BH536="","",BH536+BJ536)</f>
        <v>19</v>
      </c>
      <c r="BM536" s="598">
        <f t="shared" ref="BM536:BM567" si="573">IF(BF536="","",IF(BF536=0,"",BL536/BF536))</f>
        <v>0.95</v>
      </c>
      <c r="BN536" s="601">
        <v>3</v>
      </c>
      <c r="BO536" s="598">
        <f>IF(AZ536="","",BN536/AZ536)</f>
        <v>1.7291066282420749E-3</v>
      </c>
      <c r="BP536" s="601">
        <v>32</v>
      </c>
      <c r="BQ536" s="598">
        <f t="shared" ref="BQ536:BQ544" si="574">IF(AZ536="","",BP536/AZ536)</f>
        <v>1.8443804034582133E-2</v>
      </c>
      <c r="BR536" s="601">
        <f t="shared" ref="BR536:BR567" si="575">IF(BN536="",IF(BP536="","",BP536),IF(BP536="",BN536,BN536+BP536))</f>
        <v>35</v>
      </c>
      <c r="BS536" s="598">
        <f t="shared" ref="BS536:BS544" si="576">IF(AZ536="","",BR536/AZ536)</f>
        <v>2.0172910662824207E-2</v>
      </c>
      <c r="BT536" s="600">
        <v>2</v>
      </c>
      <c r="BU536" s="598">
        <f>BT536/W536</f>
        <v>0.2857142857142857</v>
      </c>
      <c r="BV536" s="600">
        <v>1</v>
      </c>
      <c r="BW536" s="598">
        <f>BV536/U536</f>
        <v>0.5</v>
      </c>
      <c r="BX536" s="244" t="str">
        <f t="shared" ref="BX536:BX567" si="577">IF(V536&gt;0,IF(V536&lt;U536,U536-V536,""),"")</f>
        <v/>
      </c>
    </row>
    <row r="537" spans="1:76" x14ac:dyDescent="0.2">
      <c r="A537" s="591" t="s">
        <v>235</v>
      </c>
      <c r="B537" s="591" t="s">
        <v>240</v>
      </c>
      <c r="C537" s="591" t="s">
        <v>242</v>
      </c>
      <c r="D537" s="77" t="s">
        <v>515</v>
      </c>
      <c r="E537" s="591" t="s">
        <v>504</v>
      </c>
      <c r="F537" s="591" t="s">
        <v>505</v>
      </c>
      <c r="G537" s="591" t="s">
        <v>317</v>
      </c>
      <c r="H537" s="591" t="s">
        <v>1109</v>
      </c>
      <c r="I537" s="591" t="s">
        <v>934</v>
      </c>
      <c r="J537" s="591"/>
      <c r="K537" s="288"/>
      <c r="L537" s="288"/>
      <c r="M537" s="289"/>
      <c r="N537" s="288"/>
      <c r="O537" s="288"/>
      <c r="P537" s="288"/>
      <c r="Q537" s="268"/>
      <c r="R537" s="268"/>
      <c r="S537" s="268"/>
      <c r="T537" s="3" t="s">
        <v>386</v>
      </c>
      <c r="U537" s="121">
        <v>6</v>
      </c>
      <c r="V537" s="76"/>
      <c r="W537" s="600">
        <v>12</v>
      </c>
      <c r="X537" s="123">
        <f t="shared" si="556"/>
        <v>2</v>
      </c>
      <c r="Y537" s="601">
        <f t="shared" si="561"/>
        <v>1652.3333333333333</v>
      </c>
      <c r="Z537" s="601">
        <f t="shared" si="562"/>
        <v>978.16666666666663</v>
      </c>
      <c r="AA537" s="600">
        <v>5</v>
      </c>
      <c r="AB537" s="598">
        <f>AA537/W537</f>
        <v>0.41666666666666669</v>
      </c>
      <c r="AC537" s="223"/>
      <c r="AD537" s="223"/>
      <c r="AE537" s="600">
        <v>4</v>
      </c>
      <c r="AF537" s="598">
        <f>AE537/U537</f>
        <v>0.66666666666666663</v>
      </c>
      <c r="AG537" s="600">
        <f>AE537</f>
        <v>4</v>
      </c>
      <c r="AH537" s="223"/>
      <c r="AI537" s="223"/>
      <c r="AJ537" s="223"/>
      <c r="AK537" s="223"/>
      <c r="AL537" s="223"/>
      <c r="AM537" s="599">
        <v>9905</v>
      </c>
      <c r="AN537" s="601">
        <v>9</v>
      </c>
      <c r="AO537" s="602">
        <f>AN537/AP537</f>
        <v>9.0780714141617917E-4</v>
      </c>
      <c r="AP537" s="601">
        <f t="shared" si="563"/>
        <v>9914</v>
      </c>
      <c r="AQ537" s="163">
        <v>12867</v>
      </c>
      <c r="AR537" s="598">
        <f>AP537/AQ537</f>
        <v>0.77049817362244499</v>
      </c>
      <c r="AS537" s="599">
        <f t="shared" si="564"/>
        <v>9905</v>
      </c>
      <c r="AT537" s="599">
        <f>IF(V537=0,AN537,"")</f>
        <v>9</v>
      </c>
      <c r="AU537" s="601">
        <f t="shared" si="565"/>
        <v>9914</v>
      </c>
      <c r="AV537" s="601">
        <v>5861</v>
      </c>
      <c r="AW537" s="598">
        <f t="shared" si="566"/>
        <v>0.59172135285209493</v>
      </c>
      <c r="AX537" s="601">
        <v>8</v>
      </c>
      <c r="AY537" s="598">
        <f t="shared" si="567"/>
        <v>0.88888888888888884</v>
      </c>
      <c r="AZ537" s="601">
        <f t="shared" si="568"/>
        <v>5869</v>
      </c>
      <c r="BA537" s="598">
        <f t="shared" si="569"/>
        <v>0.59199112366350615</v>
      </c>
      <c r="BB537" s="601">
        <v>72</v>
      </c>
      <c r="BC537" s="598">
        <f>IF(BB537="","",BB537/AV537)</f>
        <v>1.2284593072854462E-2</v>
      </c>
      <c r="BD537" s="600">
        <v>4</v>
      </c>
      <c r="BE537" s="598">
        <f>IF(BD537="","",BD537/AX537)</f>
        <v>0.5</v>
      </c>
      <c r="BF537" s="600">
        <f>IF(BB537="","",BB537+BD537)</f>
        <v>76</v>
      </c>
      <c r="BG537" s="598">
        <f>IF(AZ537="","",BF537/AZ537)</f>
        <v>1.294939512693815E-2</v>
      </c>
      <c r="BH537" s="601">
        <v>59</v>
      </c>
      <c r="BI537" s="598">
        <f t="shared" si="570"/>
        <v>0.81944444444444442</v>
      </c>
      <c r="BJ537" s="600">
        <v>3</v>
      </c>
      <c r="BK537" s="598">
        <f t="shared" si="571"/>
        <v>0.75</v>
      </c>
      <c r="BL537" s="600">
        <f t="shared" si="572"/>
        <v>62</v>
      </c>
      <c r="BM537" s="598">
        <f t="shared" si="573"/>
        <v>0.81578947368421051</v>
      </c>
      <c r="BN537" s="601">
        <v>11</v>
      </c>
      <c r="BO537" s="598">
        <f>IF(AZ537="","",BN537/AZ537)</f>
        <v>1.8742545578463111E-3</v>
      </c>
      <c r="BP537" s="601">
        <v>91</v>
      </c>
      <c r="BQ537" s="598">
        <f t="shared" si="574"/>
        <v>1.5505196796728574E-2</v>
      </c>
      <c r="BR537" s="601">
        <f t="shared" si="575"/>
        <v>102</v>
      </c>
      <c r="BS537" s="598">
        <f t="shared" si="576"/>
        <v>1.7379451354574884E-2</v>
      </c>
      <c r="BT537" s="600">
        <v>4</v>
      </c>
      <c r="BU537" s="598">
        <f>BT537/W537</f>
        <v>0.33333333333333331</v>
      </c>
      <c r="BV537" s="600">
        <v>2</v>
      </c>
      <c r="BW537" s="598">
        <f>BV537/U537</f>
        <v>0.33333333333333331</v>
      </c>
      <c r="BX537" s="244" t="str">
        <f t="shared" si="577"/>
        <v/>
      </c>
    </row>
    <row r="538" spans="1:76" x14ac:dyDescent="0.2">
      <c r="A538" s="591" t="s">
        <v>235</v>
      </c>
      <c r="B538" s="591" t="s">
        <v>240</v>
      </c>
      <c r="C538" s="591" t="s">
        <v>243</v>
      </c>
      <c r="D538" s="77" t="s">
        <v>515</v>
      </c>
      <c r="E538" s="591" t="s">
        <v>504</v>
      </c>
      <c r="F538" s="591" t="s">
        <v>505</v>
      </c>
      <c r="G538" s="591" t="s">
        <v>317</v>
      </c>
      <c r="H538" s="591" t="s">
        <v>1109</v>
      </c>
      <c r="I538" s="591" t="s">
        <v>934</v>
      </c>
      <c r="J538" s="591"/>
      <c r="K538" s="288" t="s">
        <v>449</v>
      </c>
      <c r="L538" s="802">
        <v>0.625</v>
      </c>
      <c r="M538" s="758" t="s">
        <v>864</v>
      </c>
      <c r="N538" s="288" t="s">
        <v>437</v>
      </c>
      <c r="O538" s="747" t="s">
        <v>438</v>
      </c>
      <c r="P538" s="747" t="s">
        <v>438</v>
      </c>
      <c r="Q538" s="612">
        <v>15577</v>
      </c>
      <c r="R538" s="612"/>
      <c r="S538" s="612"/>
      <c r="T538" s="2" t="s">
        <v>386</v>
      </c>
      <c r="U538" s="121">
        <v>1</v>
      </c>
      <c r="V538" s="76"/>
      <c r="W538" s="121">
        <v>3</v>
      </c>
      <c r="X538" s="123">
        <f t="shared" si="556"/>
        <v>3</v>
      </c>
      <c r="Y538" s="601">
        <f t="shared" si="561"/>
        <v>1703</v>
      </c>
      <c r="Z538" s="601">
        <f t="shared" si="562"/>
        <v>936</v>
      </c>
      <c r="AA538" s="121">
        <v>1</v>
      </c>
      <c r="AB538" s="598">
        <f>AA538/W538</f>
        <v>0.33333333333333331</v>
      </c>
      <c r="AC538" s="223"/>
      <c r="AD538" s="223"/>
      <c r="AE538" s="121">
        <v>1</v>
      </c>
      <c r="AF538" s="598">
        <f>AE538/U538</f>
        <v>1</v>
      </c>
      <c r="AG538" s="600">
        <f>AE538</f>
        <v>1</v>
      </c>
      <c r="AH538" s="223"/>
      <c r="AI538" s="223"/>
      <c r="AJ538" s="223"/>
      <c r="AK538" s="223"/>
      <c r="AL538" s="223"/>
      <c r="AM538" s="599">
        <v>1684</v>
      </c>
      <c r="AN538" s="601">
        <v>19</v>
      </c>
      <c r="AO538" s="602">
        <f>AN538/AP538</f>
        <v>1.1156782149148562E-2</v>
      </c>
      <c r="AP538" s="601">
        <f t="shared" si="563"/>
        <v>1703</v>
      </c>
      <c r="AQ538" s="163">
        <v>2211</v>
      </c>
      <c r="AR538" s="598">
        <f>AP538/AQ538</f>
        <v>0.77023971053821805</v>
      </c>
      <c r="AS538" s="599">
        <f t="shared" si="564"/>
        <v>1684</v>
      </c>
      <c r="AT538" s="599">
        <f>IF(V538=0,AN538,"")</f>
        <v>19</v>
      </c>
      <c r="AU538" s="601">
        <f t="shared" si="565"/>
        <v>1703</v>
      </c>
      <c r="AV538" s="601">
        <v>918</v>
      </c>
      <c r="AW538" s="598">
        <f t="shared" si="566"/>
        <v>0.54513064133016631</v>
      </c>
      <c r="AX538" s="601">
        <v>18</v>
      </c>
      <c r="AY538" s="598">
        <f t="shared" si="567"/>
        <v>0.94736842105263153</v>
      </c>
      <c r="AZ538" s="601">
        <f t="shared" si="568"/>
        <v>936</v>
      </c>
      <c r="BA538" s="598">
        <f t="shared" si="569"/>
        <v>0.54961832061068705</v>
      </c>
      <c r="BB538" s="601"/>
      <c r="BC538" s="601"/>
      <c r="BD538" s="600">
        <v>3</v>
      </c>
      <c r="BE538" s="598">
        <f>IF(BD538="","",BD538/AX538)</f>
        <v>0.16666666666666666</v>
      </c>
      <c r="BF538" s="601"/>
      <c r="BG538" s="601"/>
      <c r="BH538" s="601"/>
      <c r="BI538" s="223" t="str">
        <f t="shared" si="570"/>
        <v/>
      </c>
      <c r="BJ538" s="600">
        <v>3</v>
      </c>
      <c r="BK538" s="598">
        <f t="shared" si="571"/>
        <v>1</v>
      </c>
      <c r="BL538" s="222" t="str">
        <f t="shared" si="572"/>
        <v/>
      </c>
      <c r="BM538" s="223" t="str">
        <f t="shared" si="573"/>
        <v/>
      </c>
      <c r="BN538" s="601"/>
      <c r="BO538" s="218"/>
      <c r="BP538" s="601">
        <v>20</v>
      </c>
      <c r="BQ538" s="598">
        <f t="shared" si="574"/>
        <v>2.1367521367521368E-2</v>
      </c>
      <c r="BR538" s="601">
        <f t="shared" si="575"/>
        <v>20</v>
      </c>
      <c r="BS538" s="598">
        <f t="shared" si="576"/>
        <v>2.1367521367521368E-2</v>
      </c>
      <c r="BT538" s="600">
        <v>2</v>
      </c>
      <c r="BU538" s="598">
        <f>BT538/W538</f>
        <v>0.66666666666666663</v>
      </c>
      <c r="BV538" s="600">
        <v>1</v>
      </c>
      <c r="BW538" s="598">
        <f>BV538/U538</f>
        <v>1</v>
      </c>
      <c r="BX538" s="244" t="str">
        <f t="shared" si="577"/>
        <v/>
      </c>
    </row>
    <row r="539" spans="1:76" x14ac:dyDescent="0.2">
      <c r="A539" s="591" t="s">
        <v>235</v>
      </c>
      <c r="B539" s="591" t="s">
        <v>236</v>
      </c>
      <c r="C539" s="591" t="s">
        <v>57</v>
      </c>
      <c r="D539" s="591" t="s">
        <v>503</v>
      </c>
      <c r="E539" s="591" t="s">
        <v>504</v>
      </c>
      <c r="F539" s="591" t="s">
        <v>505</v>
      </c>
      <c r="G539" s="591" t="s">
        <v>317</v>
      </c>
      <c r="H539" s="591" t="s">
        <v>1109</v>
      </c>
      <c r="I539" s="591" t="s">
        <v>934</v>
      </c>
      <c r="J539" s="591"/>
      <c r="K539" s="288"/>
      <c r="L539" s="747"/>
      <c r="M539" s="758"/>
      <c r="N539" s="288"/>
      <c r="O539" s="747"/>
      <c r="P539" s="747"/>
      <c r="Q539" s="612"/>
      <c r="R539" s="612"/>
      <c r="S539" s="612"/>
      <c r="T539" s="3" t="s">
        <v>510</v>
      </c>
      <c r="U539" s="121">
        <v>3</v>
      </c>
      <c r="V539" s="600">
        <v>2</v>
      </c>
      <c r="W539" s="600">
        <v>2</v>
      </c>
      <c r="X539" s="123">
        <f t="shared" si="556"/>
        <v>0.66666666666666663</v>
      </c>
      <c r="Y539" s="601">
        <f t="shared" si="561"/>
        <v>2821.3333333333335</v>
      </c>
      <c r="Z539" s="230" t="str">
        <f t="shared" si="562"/>
        <v/>
      </c>
      <c r="AA539" s="222"/>
      <c r="AB539" s="223"/>
      <c r="AC539" s="222"/>
      <c r="AD539" s="223"/>
      <c r="AE539" s="222"/>
      <c r="AF539" s="223"/>
      <c r="AG539" s="222"/>
      <c r="AH539" s="223"/>
      <c r="AI539" s="600">
        <v>1</v>
      </c>
      <c r="AJ539" s="598">
        <f>AI539/W539</f>
        <v>0.5</v>
      </c>
      <c r="AK539" s="600">
        <v>1</v>
      </c>
      <c r="AL539" s="598">
        <f>AK539/U539</f>
        <v>0.33333333333333331</v>
      </c>
      <c r="AM539" s="599">
        <v>8464</v>
      </c>
      <c r="AN539" s="230"/>
      <c r="AO539" s="250"/>
      <c r="AP539" s="601">
        <f t="shared" si="563"/>
        <v>8464</v>
      </c>
      <c r="AQ539" s="230"/>
      <c r="AR539" s="223"/>
      <c r="AS539" s="210" t="str">
        <f t="shared" si="564"/>
        <v/>
      </c>
      <c r="AT539" s="210"/>
      <c r="AU539" s="230" t="str">
        <f t="shared" si="565"/>
        <v/>
      </c>
      <c r="AV539" s="230"/>
      <c r="AW539" s="223" t="str">
        <f t="shared" si="566"/>
        <v/>
      </c>
      <c r="AX539" s="230"/>
      <c r="AY539" s="223" t="str">
        <f t="shared" si="567"/>
        <v/>
      </c>
      <c r="AZ539" s="230" t="str">
        <f t="shared" si="568"/>
        <v/>
      </c>
      <c r="BA539" s="223" t="str">
        <f t="shared" si="569"/>
        <v/>
      </c>
      <c r="BB539" s="230"/>
      <c r="BC539" s="223" t="str">
        <f t="shared" ref="BC539:BC570" si="578">IF(BB539="","",BB539/AV539)</f>
        <v/>
      </c>
      <c r="BD539" s="222"/>
      <c r="BE539" s="223"/>
      <c r="BF539" s="222" t="str">
        <f t="shared" ref="BF539:BF570" si="579">IF(BB539="","",BB539+BD539)</f>
        <v/>
      </c>
      <c r="BG539" s="223" t="str">
        <f t="shared" ref="BG539:BG586" si="580">IF(AZ539="","",BF539/AZ539)</f>
        <v/>
      </c>
      <c r="BH539" s="230"/>
      <c r="BI539" s="223" t="str">
        <f t="shared" si="570"/>
        <v/>
      </c>
      <c r="BJ539" s="222"/>
      <c r="BK539" s="223" t="str">
        <f t="shared" si="571"/>
        <v/>
      </c>
      <c r="BL539" s="222" t="str">
        <f t="shared" si="572"/>
        <v/>
      </c>
      <c r="BM539" s="223" t="str">
        <f t="shared" si="573"/>
        <v/>
      </c>
      <c r="BN539" s="230"/>
      <c r="BO539" s="223" t="str">
        <f t="shared" ref="BO539:BO544" si="581">IF(AZ539="","",BN539/AZ539)</f>
        <v/>
      </c>
      <c r="BP539" s="230"/>
      <c r="BQ539" s="223" t="str">
        <f t="shared" si="574"/>
        <v/>
      </c>
      <c r="BR539" s="230" t="str">
        <f t="shared" si="575"/>
        <v/>
      </c>
      <c r="BS539" s="223" t="str">
        <f t="shared" si="576"/>
        <v/>
      </c>
      <c r="BT539" s="600">
        <v>1</v>
      </c>
      <c r="BU539" s="598">
        <f>BT539/W539</f>
        <v>0.5</v>
      </c>
      <c r="BV539" s="600">
        <v>1</v>
      </c>
      <c r="BW539" s="598">
        <f>BV539/U539</f>
        <v>0.33333333333333331</v>
      </c>
      <c r="BX539" s="603">
        <f t="shared" si="577"/>
        <v>1</v>
      </c>
    </row>
    <row r="540" spans="1:76" x14ac:dyDescent="0.2">
      <c r="A540" s="591" t="s">
        <v>235</v>
      </c>
      <c r="B540" s="591" t="s">
        <v>236</v>
      </c>
      <c r="C540" s="591" t="s">
        <v>58</v>
      </c>
      <c r="D540" s="591" t="s">
        <v>503</v>
      </c>
      <c r="E540" s="591" t="s">
        <v>504</v>
      </c>
      <c r="F540" s="591" t="s">
        <v>505</v>
      </c>
      <c r="G540" s="591" t="s">
        <v>317</v>
      </c>
      <c r="H540" s="591" t="s">
        <v>1109</v>
      </c>
      <c r="I540" s="591" t="s">
        <v>934</v>
      </c>
      <c r="J540" s="591"/>
      <c r="K540" s="614"/>
      <c r="L540" s="614"/>
      <c r="M540" s="289"/>
      <c r="N540" s="614"/>
      <c r="O540" s="614"/>
      <c r="P540" s="614"/>
      <c r="Q540" s="612"/>
      <c r="R540" s="612"/>
      <c r="S540" s="612"/>
      <c r="T540" s="3" t="s">
        <v>386</v>
      </c>
      <c r="U540" s="121">
        <v>1</v>
      </c>
      <c r="V540" s="76"/>
      <c r="W540" s="600">
        <v>3</v>
      </c>
      <c r="X540" s="123">
        <f t="shared" si="556"/>
        <v>3</v>
      </c>
      <c r="Y540" s="601">
        <f t="shared" si="561"/>
        <v>3400</v>
      </c>
      <c r="Z540" s="601">
        <f t="shared" si="562"/>
        <v>2129</v>
      </c>
      <c r="AA540" s="222"/>
      <c r="AB540" s="223"/>
      <c r="AC540" s="222"/>
      <c r="AD540" s="223"/>
      <c r="AE540" s="222"/>
      <c r="AF540" s="223"/>
      <c r="AG540" s="222"/>
      <c r="AH540" s="223"/>
      <c r="AI540" s="223"/>
      <c r="AJ540" s="223"/>
      <c r="AK540" s="223"/>
      <c r="AL540" s="223"/>
      <c r="AM540" s="599">
        <v>3400</v>
      </c>
      <c r="AN540" s="230"/>
      <c r="AO540" s="250"/>
      <c r="AP540" s="601">
        <f t="shared" si="563"/>
        <v>3400</v>
      </c>
      <c r="AQ540" s="230"/>
      <c r="AR540" s="223"/>
      <c r="AS540" s="599">
        <f t="shared" si="564"/>
        <v>3400</v>
      </c>
      <c r="AT540" s="210"/>
      <c r="AU540" s="601">
        <f t="shared" si="565"/>
        <v>3400</v>
      </c>
      <c r="AV540" s="601">
        <v>2129</v>
      </c>
      <c r="AW540" s="598">
        <f t="shared" si="566"/>
        <v>0.62617647058823533</v>
      </c>
      <c r="AX540" s="230"/>
      <c r="AY540" s="223" t="str">
        <f t="shared" si="567"/>
        <v/>
      </c>
      <c r="AZ540" s="601">
        <f t="shared" si="568"/>
        <v>2129</v>
      </c>
      <c r="BA540" s="598">
        <f t="shared" si="569"/>
        <v>0.62617647058823533</v>
      </c>
      <c r="BB540" s="601">
        <v>22</v>
      </c>
      <c r="BC540" s="598">
        <f t="shared" si="578"/>
        <v>1.0333489901362142E-2</v>
      </c>
      <c r="BD540" s="222"/>
      <c r="BE540" s="223"/>
      <c r="BF540" s="600">
        <f t="shared" si="579"/>
        <v>22</v>
      </c>
      <c r="BG540" s="598">
        <f t="shared" si="580"/>
        <v>1.0333489901362142E-2</v>
      </c>
      <c r="BH540" s="601">
        <v>21</v>
      </c>
      <c r="BI540" s="598">
        <f t="shared" si="570"/>
        <v>0.95454545454545459</v>
      </c>
      <c r="BJ540" s="222"/>
      <c r="BK540" s="223" t="str">
        <f t="shared" si="571"/>
        <v/>
      </c>
      <c r="BL540" s="600">
        <f t="shared" si="572"/>
        <v>21</v>
      </c>
      <c r="BM540" s="598">
        <f t="shared" si="573"/>
        <v>0.95454545454545459</v>
      </c>
      <c r="BN540" s="601">
        <v>14</v>
      </c>
      <c r="BO540" s="598">
        <f t="shared" si="581"/>
        <v>6.5758572099577266E-3</v>
      </c>
      <c r="BP540" s="601">
        <v>185</v>
      </c>
      <c r="BQ540" s="598">
        <f t="shared" si="574"/>
        <v>8.6895255988727105E-2</v>
      </c>
      <c r="BR540" s="601">
        <f t="shared" si="575"/>
        <v>199</v>
      </c>
      <c r="BS540" s="598">
        <f t="shared" si="576"/>
        <v>9.3471113198684827E-2</v>
      </c>
      <c r="BT540" s="600">
        <v>1</v>
      </c>
      <c r="BU540" s="598">
        <f>BT540/W540</f>
        <v>0.33333333333333331</v>
      </c>
      <c r="BV540" s="600">
        <v>1</v>
      </c>
      <c r="BW540" s="598">
        <f>BV540/U540</f>
        <v>1</v>
      </c>
      <c r="BX540" s="244" t="str">
        <f t="shared" si="577"/>
        <v/>
      </c>
    </row>
    <row r="541" spans="1:76" x14ac:dyDescent="0.2">
      <c r="A541" s="591" t="s">
        <v>235</v>
      </c>
      <c r="B541" s="591" t="s">
        <v>236</v>
      </c>
      <c r="C541" s="591" t="s">
        <v>237</v>
      </c>
      <c r="D541" s="591" t="s">
        <v>503</v>
      </c>
      <c r="E541" s="591" t="s">
        <v>504</v>
      </c>
      <c r="F541" s="591" t="s">
        <v>505</v>
      </c>
      <c r="G541" s="591" t="s">
        <v>317</v>
      </c>
      <c r="H541" s="591" t="s">
        <v>1109</v>
      </c>
      <c r="I541" s="591" t="s">
        <v>934</v>
      </c>
      <c r="J541" s="591"/>
      <c r="K541" s="614"/>
      <c r="L541" s="614"/>
      <c r="M541" s="289"/>
      <c r="N541" s="614"/>
      <c r="O541" s="614"/>
      <c r="P541" s="614"/>
      <c r="Q541" s="612"/>
      <c r="R541" s="612"/>
      <c r="S541" s="612"/>
      <c r="T541" s="2" t="s">
        <v>510</v>
      </c>
      <c r="U541" s="121">
        <v>1</v>
      </c>
      <c r="V541" s="121">
        <v>1</v>
      </c>
      <c r="W541" s="121">
        <v>1</v>
      </c>
      <c r="X541" s="123">
        <f t="shared" si="556"/>
        <v>1</v>
      </c>
      <c r="Y541" s="601">
        <f t="shared" si="561"/>
        <v>1623</v>
      </c>
      <c r="Z541" s="230" t="str">
        <f t="shared" si="562"/>
        <v/>
      </c>
      <c r="AA541" s="222"/>
      <c r="AB541" s="223"/>
      <c r="AC541" s="222"/>
      <c r="AD541" s="223"/>
      <c r="AE541" s="222"/>
      <c r="AF541" s="223"/>
      <c r="AG541" s="222"/>
      <c r="AH541" s="223"/>
      <c r="AI541" s="600">
        <v>1</v>
      </c>
      <c r="AJ541" s="598">
        <f>AI541/W541</f>
        <v>1</v>
      </c>
      <c r="AK541" s="600">
        <v>1</v>
      </c>
      <c r="AL541" s="598">
        <f>AK541/U541</f>
        <v>1</v>
      </c>
      <c r="AM541" s="599">
        <v>1623</v>
      </c>
      <c r="AN541" s="230"/>
      <c r="AO541" s="250"/>
      <c r="AP541" s="601">
        <f t="shared" si="563"/>
        <v>1623</v>
      </c>
      <c r="AQ541" s="230"/>
      <c r="AR541" s="223"/>
      <c r="AS541" s="210" t="str">
        <f t="shared" si="564"/>
        <v/>
      </c>
      <c r="AT541" s="210"/>
      <c r="AU541" s="230" t="str">
        <f t="shared" si="565"/>
        <v/>
      </c>
      <c r="AV541" s="230"/>
      <c r="AW541" s="223" t="str">
        <f t="shared" si="566"/>
        <v/>
      </c>
      <c r="AX541" s="230"/>
      <c r="AY541" s="223" t="str">
        <f t="shared" si="567"/>
        <v/>
      </c>
      <c r="AZ541" s="230" t="str">
        <f t="shared" si="568"/>
        <v/>
      </c>
      <c r="BA541" s="223" t="str">
        <f t="shared" si="569"/>
        <v/>
      </c>
      <c r="BB541" s="230"/>
      <c r="BC541" s="223" t="str">
        <f t="shared" si="578"/>
        <v/>
      </c>
      <c r="BD541" s="222"/>
      <c r="BE541" s="223"/>
      <c r="BF541" s="222" t="str">
        <f t="shared" si="579"/>
        <v/>
      </c>
      <c r="BG541" s="223" t="str">
        <f t="shared" si="580"/>
        <v/>
      </c>
      <c r="BH541" s="230"/>
      <c r="BI541" s="223" t="str">
        <f t="shared" si="570"/>
        <v/>
      </c>
      <c r="BJ541" s="222"/>
      <c r="BK541" s="223" t="str">
        <f t="shared" si="571"/>
        <v/>
      </c>
      <c r="BL541" s="222" t="str">
        <f t="shared" si="572"/>
        <v/>
      </c>
      <c r="BM541" s="223" t="str">
        <f t="shared" si="573"/>
        <v/>
      </c>
      <c r="BN541" s="230"/>
      <c r="BO541" s="223" t="str">
        <f t="shared" si="581"/>
        <v/>
      </c>
      <c r="BP541" s="230"/>
      <c r="BQ541" s="223" t="str">
        <f t="shared" si="574"/>
        <v/>
      </c>
      <c r="BR541" s="230" t="str">
        <f t="shared" si="575"/>
        <v/>
      </c>
      <c r="BS541" s="223" t="str">
        <f t="shared" si="576"/>
        <v/>
      </c>
      <c r="BT541" s="600">
        <v>0</v>
      </c>
      <c r="BU541" s="223"/>
      <c r="BV541" s="230"/>
      <c r="BW541" s="223"/>
      <c r="BX541" s="244" t="str">
        <f t="shared" si="577"/>
        <v/>
      </c>
    </row>
    <row r="542" spans="1:76" ht="13.5" thickBot="1" x14ac:dyDescent="0.25">
      <c r="A542" s="591" t="s">
        <v>235</v>
      </c>
      <c r="B542" s="591" t="s">
        <v>240</v>
      </c>
      <c r="C542" s="591" t="s">
        <v>502</v>
      </c>
      <c r="D542" s="591" t="s">
        <v>509</v>
      </c>
      <c r="E542" s="591" t="s">
        <v>504</v>
      </c>
      <c r="F542" s="591" t="s">
        <v>505</v>
      </c>
      <c r="G542" s="591" t="s">
        <v>317</v>
      </c>
      <c r="H542" s="329" t="s">
        <v>1109</v>
      </c>
      <c r="I542" s="591" t="s">
        <v>934</v>
      </c>
      <c r="J542" s="591"/>
      <c r="K542" s="615"/>
      <c r="L542" s="757"/>
      <c r="M542" s="757"/>
      <c r="N542" s="615"/>
      <c r="O542" s="770"/>
      <c r="P542" s="770"/>
      <c r="Q542" s="772"/>
      <c r="R542" s="293"/>
      <c r="S542" s="293"/>
      <c r="T542" s="3" t="s">
        <v>386</v>
      </c>
      <c r="U542" s="121">
        <v>1</v>
      </c>
      <c r="V542" s="76"/>
      <c r="W542" s="600">
        <v>7</v>
      </c>
      <c r="X542" s="123">
        <f t="shared" si="556"/>
        <v>7</v>
      </c>
      <c r="Y542" s="601">
        <f t="shared" si="561"/>
        <v>15574</v>
      </c>
      <c r="Z542" s="601">
        <f t="shared" si="562"/>
        <v>8926</v>
      </c>
      <c r="AA542" s="600">
        <v>2</v>
      </c>
      <c r="AB542" s="598">
        <f>AA542/W542</f>
        <v>0.2857142857142857</v>
      </c>
      <c r="AC542" s="600">
        <v>4</v>
      </c>
      <c r="AD542" s="598" t="s">
        <v>310</v>
      </c>
      <c r="AE542" s="222"/>
      <c r="AF542" s="222"/>
      <c r="AG542" s="223"/>
      <c r="AH542" s="223"/>
      <c r="AI542" s="223"/>
      <c r="AJ542" s="223"/>
      <c r="AK542" s="223"/>
      <c r="AL542" s="223"/>
      <c r="AM542" s="599">
        <v>15510</v>
      </c>
      <c r="AN542" s="601">
        <v>64</v>
      </c>
      <c r="AO542" s="602">
        <f>AN542/AP542</f>
        <v>4.1094131244381665E-3</v>
      </c>
      <c r="AP542" s="601">
        <f t="shared" si="563"/>
        <v>15574</v>
      </c>
      <c r="AQ542" s="601">
        <v>20826</v>
      </c>
      <c r="AR542" s="598">
        <f>AP542/AQ542</f>
        <v>0.74781523096129843</v>
      </c>
      <c r="AS542" s="599">
        <f t="shared" si="564"/>
        <v>15510</v>
      </c>
      <c r="AT542" s="599">
        <f>IF(V542=0,AN542,"")</f>
        <v>64</v>
      </c>
      <c r="AU542" s="601">
        <f t="shared" si="565"/>
        <v>15574</v>
      </c>
      <c r="AV542" s="601">
        <v>8869</v>
      </c>
      <c r="AW542" s="598">
        <f t="shared" si="566"/>
        <v>0.57182462927143773</v>
      </c>
      <c r="AX542" s="601">
        <v>57</v>
      </c>
      <c r="AY542" s="598">
        <f t="shared" si="567"/>
        <v>0.890625</v>
      </c>
      <c r="AZ542" s="601">
        <f t="shared" si="568"/>
        <v>8926</v>
      </c>
      <c r="BA542" s="598">
        <f t="shared" si="569"/>
        <v>0.57313471169898544</v>
      </c>
      <c r="BB542" s="601">
        <v>89</v>
      </c>
      <c r="BC542" s="598">
        <f t="shared" si="578"/>
        <v>1.0034953207802459E-2</v>
      </c>
      <c r="BD542" s="600">
        <v>14</v>
      </c>
      <c r="BE542" s="598">
        <f>IF(BD542="","",BD542/AX542)</f>
        <v>0.24561403508771928</v>
      </c>
      <c r="BF542" s="600">
        <f t="shared" si="579"/>
        <v>103</v>
      </c>
      <c r="BG542" s="598">
        <f t="shared" si="580"/>
        <v>1.1539323325117633E-2</v>
      </c>
      <c r="BH542" s="601">
        <v>75</v>
      </c>
      <c r="BI542" s="598">
        <f t="shared" si="570"/>
        <v>0.84269662921348309</v>
      </c>
      <c r="BJ542" s="600">
        <v>13</v>
      </c>
      <c r="BK542" s="598">
        <f t="shared" si="571"/>
        <v>0.9285714285714286</v>
      </c>
      <c r="BL542" s="600">
        <f t="shared" si="572"/>
        <v>88</v>
      </c>
      <c r="BM542" s="598">
        <f t="shared" si="573"/>
        <v>0.85436893203883491</v>
      </c>
      <c r="BN542" s="601">
        <v>29</v>
      </c>
      <c r="BO542" s="598">
        <f t="shared" si="581"/>
        <v>3.2489356934797221E-3</v>
      </c>
      <c r="BP542" s="601">
        <v>72</v>
      </c>
      <c r="BQ542" s="598">
        <f t="shared" si="574"/>
        <v>8.0663231010531036E-3</v>
      </c>
      <c r="BR542" s="601">
        <f t="shared" si="575"/>
        <v>101</v>
      </c>
      <c r="BS542" s="598">
        <f t="shared" si="576"/>
        <v>1.1315258794532825E-2</v>
      </c>
      <c r="BT542" s="600">
        <v>2</v>
      </c>
      <c r="BU542" s="598">
        <f>BT542/W542</f>
        <v>0.2857142857142857</v>
      </c>
      <c r="BV542" s="600">
        <v>0</v>
      </c>
      <c r="BW542" s="223"/>
      <c r="BX542" s="244" t="str">
        <f t="shared" si="577"/>
        <v/>
      </c>
    </row>
    <row r="543" spans="1:76" ht="13.5" thickBot="1" x14ac:dyDescent="0.25">
      <c r="A543" s="594" t="s">
        <v>421</v>
      </c>
      <c r="B543" s="594" t="s">
        <v>75</v>
      </c>
      <c r="C543" s="594" t="s">
        <v>502</v>
      </c>
      <c r="D543" s="594" t="s">
        <v>517</v>
      </c>
      <c r="E543" s="594" t="s">
        <v>518</v>
      </c>
      <c r="F543" s="594" t="s">
        <v>519</v>
      </c>
      <c r="G543" s="594" t="s">
        <v>315</v>
      </c>
      <c r="H543" s="594" t="s">
        <v>517</v>
      </c>
      <c r="I543" s="594" t="s">
        <v>517</v>
      </c>
      <c r="J543" s="594"/>
      <c r="K543" s="294" t="s">
        <v>436</v>
      </c>
      <c r="L543" s="615" t="s">
        <v>438</v>
      </c>
      <c r="M543" s="616" t="s">
        <v>775</v>
      </c>
      <c r="N543" s="615" t="s">
        <v>437</v>
      </c>
      <c r="O543" s="294" t="s">
        <v>438</v>
      </c>
      <c r="P543" s="294" t="s">
        <v>438</v>
      </c>
      <c r="Q543" s="295"/>
      <c r="R543" s="295"/>
      <c r="S543" s="295"/>
      <c r="T543" s="8" t="s">
        <v>386</v>
      </c>
      <c r="U543" s="129">
        <v>7</v>
      </c>
      <c r="V543" s="76"/>
      <c r="W543" s="130">
        <v>35</v>
      </c>
      <c r="X543" s="131">
        <f t="shared" si="556"/>
        <v>5</v>
      </c>
      <c r="Y543" s="132">
        <f t="shared" si="561"/>
        <v>53530.428571428572</v>
      </c>
      <c r="Z543" s="132">
        <f t="shared" si="562"/>
        <v>19220.714285714286</v>
      </c>
      <c r="AA543" s="226"/>
      <c r="AB543" s="227"/>
      <c r="AC543" s="226"/>
      <c r="AD543" s="227"/>
      <c r="AE543" s="226"/>
      <c r="AF543" s="227"/>
      <c r="AG543" s="226"/>
      <c r="AH543" s="227"/>
      <c r="AI543" s="130">
        <v>7</v>
      </c>
      <c r="AJ543" s="133">
        <f>AI543/W543</f>
        <v>0.2</v>
      </c>
      <c r="AK543" s="130">
        <v>7</v>
      </c>
      <c r="AL543" s="133">
        <f>AK543/U543</f>
        <v>1</v>
      </c>
      <c r="AM543" s="128">
        <v>374713</v>
      </c>
      <c r="AN543" s="251"/>
      <c r="AO543" s="252"/>
      <c r="AP543" s="132">
        <f t="shared" si="563"/>
        <v>374713</v>
      </c>
      <c r="AQ543" s="177">
        <v>562200</v>
      </c>
      <c r="AR543" s="133">
        <f>AP543/AQ543</f>
        <v>0.6665119174670936</v>
      </c>
      <c r="AS543" s="128">
        <f t="shared" si="564"/>
        <v>374713</v>
      </c>
      <c r="AT543" s="212"/>
      <c r="AU543" s="132">
        <f t="shared" si="565"/>
        <v>374713</v>
      </c>
      <c r="AV543" s="132">
        <v>134545</v>
      </c>
      <c r="AW543" s="133">
        <f t="shared" si="566"/>
        <v>0.35906146837713132</v>
      </c>
      <c r="AX543" s="251"/>
      <c r="AY543" s="227"/>
      <c r="AZ543" s="132">
        <f t="shared" si="568"/>
        <v>134545</v>
      </c>
      <c r="BA543" s="133">
        <f t="shared" si="569"/>
        <v>0.35906146837713132</v>
      </c>
      <c r="BB543" s="132">
        <v>1222</v>
      </c>
      <c r="BC543" s="133">
        <f t="shared" si="578"/>
        <v>9.0824631164294466E-3</v>
      </c>
      <c r="BD543" s="226"/>
      <c r="BE543" s="227"/>
      <c r="BF543" s="130">
        <f t="shared" si="579"/>
        <v>1222</v>
      </c>
      <c r="BG543" s="133">
        <f t="shared" si="580"/>
        <v>9.0824631164294466E-3</v>
      </c>
      <c r="BH543" s="132">
        <v>976</v>
      </c>
      <c r="BI543" s="133">
        <f t="shared" si="570"/>
        <v>0.79869067103109659</v>
      </c>
      <c r="BJ543" s="226"/>
      <c r="BK543" s="227" t="str">
        <f t="shared" si="571"/>
        <v/>
      </c>
      <c r="BL543" s="130">
        <f t="shared" si="572"/>
        <v>976</v>
      </c>
      <c r="BM543" s="133">
        <f t="shared" si="573"/>
        <v>0.79869067103109659</v>
      </c>
      <c r="BN543" s="132">
        <v>11511</v>
      </c>
      <c r="BO543" s="133">
        <f t="shared" si="581"/>
        <v>8.5555018766955288E-2</v>
      </c>
      <c r="BP543" s="132">
        <v>11444</v>
      </c>
      <c r="BQ543" s="133">
        <f t="shared" si="574"/>
        <v>8.5057044111635519E-2</v>
      </c>
      <c r="BR543" s="132">
        <f t="shared" si="575"/>
        <v>22955</v>
      </c>
      <c r="BS543" s="133">
        <f t="shared" si="576"/>
        <v>0.17061206287859079</v>
      </c>
      <c r="BT543" s="130">
        <v>10</v>
      </c>
      <c r="BU543" s="133">
        <f>BT543/W543</f>
        <v>0.2857142857142857</v>
      </c>
      <c r="BV543" s="130">
        <v>3</v>
      </c>
      <c r="BW543" s="133">
        <f>BV543/U543</f>
        <v>0.42857142857142855</v>
      </c>
      <c r="BX543" s="258" t="str">
        <f t="shared" si="577"/>
        <v/>
      </c>
    </row>
    <row r="544" spans="1:76" x14ac:dyDescent="0.2">
      <c r="A544" s="592" t="s">
        <v>244</v>
      </c>
      <c r="B544" s="592" t="s">
        <v>245</v>
      </c>
      <c r="C544" s="592" t="s">
        <v>888</v>
      </c>
      <c r="D544" s="148" t="s">
        <v>515</v>
      </c>
      <c r="E544" s="592" t="s">
        <v>504</v>
      </c>
      <c r="F544" s="592" t="s">
        <v>519</v>
      </c>
      <c r="G544" s="592" t="s">
        <v>321</v>
      </c>
      <c r="H544" s="592" t="s">
        <v>1112</v>
      </c>
      <c r="I544" s="592" t="s">
        <v>934</v>
      </c>
      <c r="J544" s="592"/>
      <c r="K544" s="296"/>
      <c r="L544" s="296"/>
      <c r="M544" s="297"/>
      <c r="N544" s="296"/>
      <c r="O544" s="750"/>
      <c r="P544" s="296"/>
      <c r="Q544" s="272"/>
      <c r="R544" s="272"/>
      <c r="S544" s="272"/>
      <c r="T544" s="3" t="s">
        <v>386</v>
      </c>
      <c r="U544" s="112">
        <v>3</v>
      </c>
      <c r="V544" s="76"/>
      <c r="W544" s="597">
        <v>5</v>
      </c>
      <c r="X544" s="113">
        <f t="shared" si="556"/>
        <v>1.6666666666666667</v>
      </c>
      <c r="Y544" s="114">
        <f t="shared" si="561"/>
        <v>871.33333333333337</v>
      </c>
      <c r="Z544" s="114">
        <f t="shared" si="562"/>
        <v>393.33333333333331</v>
      </c>
      <c r="AA544" s="597">
        <v>2</v>
      </c>
      <c r="AB544" s="598">
        <f>AA544/W544</f>
        <v>0.4</v>
      </c>
      <c r="AC544" s="228"/>
      <c r="AD544" s="229"/>
      <c r="AE544" s="597">
        <v>2</v>
      </c>
      <c r="AF544" s="115">
        <f>AE544/U544</f>
        <v>0.66666666666666663</v>
      </c>
      <c r="AG544" s="597">
        <f>AE544</f>
        <v>2</v>
      </c>
      <c r="AH544" s="229"/>
      <c r="AI544" s="228"/>
      <c r="AJ544" s="229"/>
      <c r="AK544" s="228"/>
      <c r="AL544" s="229"/>
      <c r="AM544" s="117">
        <v>2611</v>
      </c>
      <c r="AN544" s="114">
        <v>3</v>
      </c>
      <c r="AO544" s="118">
        <f t="shared" ref="AO544:AO565" si="582">AN544/AP544</f>
        <v>1.1476664116296864E-3</v>
      </c>
      <c r="AP544" s="114">
        <f t="shared" si="563"/>
        <v>2614</v>
      </c>
      <c r="AQ544" s="776">
        <v>4200</v>
      </c>
      <c r="AR544" s="115">
        <f>AP544/AQ544</f>
        <v>0.62238095238095237</v>
      </c>
      <c r="AS544" s="117">
        <f t="shared" si="564"/>
        <v>2611</v>
      </c>
      <c r="AT544" s="117">
        <f t="shared" ref="AT544:AT565" si="583">IF(V544=0,AN544,"")</f>
        <v>3</v>
      </c>
      <c r="AU544" s="114">
        <f t="shared" si="565"/>
        <v>2614</v>
      </c>
      <c r="AV544" s="114">
        <v>1177</v>
      </c>
      <c r="AW544" s="115">
        <f t="shared" si="566"/>
        <v>0.45078513979318269</v>
      </c>
      <c r="AX544" s="114">
        <v>3</v>
      </c>
      <c r="AY544" s="115">
        <f t="shared" ref="AY544:AY565" si="584">IF(AT544="","",IF(AT544=0,"",AX544/AT544))</f>
        <v>1</v>
      </c>
      <c r="AZ544" s="114">
        <f t="shared" si="568"/>
        <v>1180</v>
      </c>
      <c r="BA544" s="115">
        <f t="shared" si="569"/>
        <v>0.45141545524100996</v>
      </c>
      <c r="BB544" s="114">
        <v>11</v>
      </c>
      <c r="BC544" s="115">
        <f t="shared" si="578"/>
        <v>9.3457943925233638E-3</v>
      </c>
      <c r="BD544" s="114">
        <v>1</v>
      </c>
      <c r="BE544" s="115">
        <f t="shared" ref="BE544:BE552" si="585">IF(BD544="","",BD544/AX544)</f>
        <v>0.33333333333333331</v>
      </c>
      <c r="BF544" s="597">
        <f t="shared" si="579"/>
        <v>12</v>
      </c>
      <c r="BG544" s="115">
        <f t="shared" si="580"/>
        <v>1.0169491525423728E-2</v>
      </c>
      <c r="BH544" s="114">
        <v>8</v>
      </c>
      <c r="BI544" s="115">
        <f t="shared" si="570"/>
        <v>0.72727272727272729</v>
      </c>
      <c r="BJ544" s="601"/>
      <c r="BK544" s="601"/>
      <c r="BL544" s="597">
        <f t="shared" si="572"/>
        <v>8</v>
      </c>
      <c r="BM544" s="115">
        <f t="shared" si="573"/>
        <v>0.66666666666666663</v>
      </c>
      <c r="BN544" s="114">
        <v>2</v>
      </c>
      <c r="BO544" s="115">
        <f t="shared" si="581"/>
        <v>1.6949152542372881E-3</v>
      </c>
      <c r="BP544" s="114">
        <v>8</v>
      </c>
      <c r="BQ544" s="115">
        <f t="shared" si="574"/>
        <v>6.7796610169491523E-3</v>
      </c>
      <c r="BR544" s="114">
        <f t="shared" si="575"/>
        <v>10</v>
      </c>
      <c r="BS544" s="115">
        <f t="shared" si="576"/>
        <v>8.4745762711864406E-3</v>
      </c>
      <c r="BT544" s="597">
        <v>1</v>
      </c>
      <c r="BU544" s="598">
        <f>BT544/W544</f>
        <v>0.2</v>
      </c>
      <c r="BV544" s="600">
        <v>1</v>
      </c>
      <c r="BW544" s="598">
        <f>BV544/U544</f>
        <v>0.33333333333333331</v>
      </c>
      <c r="BX544" s="259" t="str">
        <f t="shared" si="577"/>
        <v/>
      </c>
    </row>
    <row r="545" spans="1:76" x14ac:dyDescent="0.2">
      <c r="A545" s="591" t="s">
        <v>244</v>
      </c>
      <c r="B545" s="591" t="s">
        <v>245</v>
      </c>
      <c r="C545" s="591" t="s">
        <v>246</v>
      </c>
      <c r="D545" s="77" t="s">
        <v>515</v>
      </c>
      <c r="E545" s="591" t="s">
        <v>504</v>
      </c>
      <c r="F545" s="591" t="s">
        <v>519</v>
      </c>
      <c r="G545" s="592" t="s">
        <v>321</v>
      </c>
      <c r="H545" s="592" t="s">
        <v>1112</v>
      </c>
      <c r="I545" s="591" t="s">
        <v>934</v>
      </c>
      <c r="J545" s="591"/>
      <c r="K545" s="614" t="s">
        <v>449</v>
      </c>
      <c r="L545" s="614" t="s">
        <v>886</v>
      </c>
      <c r="M545" s="289" t="s">
        <v>889</v>
      </c>
      <c r="N545" s="614" t="s">
        <v>437</v>
      </c>
      <c r="O545" s="614" t="s">
        <v>438</v>
      </c>
      <c r="P545" s="614" t="s">
        <v>438</v>
      </c>
      <c r="Q545" s="612">
        <v>5682</v>
      </c>
      <c r="R545" s="612">
        <v>67</v>
      </c>
      <c r="S545" s="612">
        <v>5</v>
      </c>
      <c r="T545" s="3" t="s">
        <v>386</v>
      </c>
      <c r="U545" s="121">
        <v>3</v>
      </c>
      <c r="V545" s="76"/>
      <c r="W545" s="600">
        <v>4</v>
      </c>
      <c r="X545" s="123">
        <f t="shared" si="556"/>
        <v>1.3333333333333333</v>
      </c>
      <c r="Y545" s="601">
        <f t="shared" si="561"/>
        <v>1022.6666666666666</v>
      </c>
      <c r="Z545" s="601">
        <f t="shared" si="562"/>
        <v>431.66666666666669</v>
      </c>
      <c r="AA545" s="600">
        <v>3</v>
      </c>
      <c r="AB545" s="598">
        <f>AA545/W545</f>
        <v>0.75</v>
      </c>
      <c r="AC545" s="222"/>
      <c r="AD545" s="223"/>
      <c r="AE545" s="600">
        <v>2</v>
      </c>
      <c r="AF545" s="598">
        <f>AE545/U545</f>
        <v>0.66666666666666663</v>
      </c>
      <c r="AG545" s="600">
        <f>AE545</f>
        <v>2</v>
      </c>
      <c r="AH545" s="223"/>
      <c r="AI545" s="222"/>
      <c r="AJ545" s="223"/>
      <c r="AK545" s="222"/>
      <c r="AL545" s="223"/>
      <c r="AM545" s="599">
        <v>3051</v>
      </c>
      <c r="AN545" s="601">
        <v>17</v>
      </c>
      <c r="AO545" s="602">
        <f t="shared" si="582"/>
        <v>5.5410691003911347E-3</v>
      </c>
      <c r="AP545" s="601">
        <f t="shared" si="563"/>
        <v>3068</v>
      </c>
      <c r="AQ545" s="165">
        <v>4710</v>
      </c>
      <c r="AR545" s="598">
        <f>AP545/AQ545</f>
        <v>0.65138004246284498</v>
      </c>
      <c r="AS545" s="599">
        <f t="shared" si="564"/>
        <v>3051</v>
      </c>
      <c r="AT545" s="599">
        <f t="shared" si="583"/>
        <v>17</v>
      </c>
      <c r="AU545" s="601">
        <f t="shared" si="565"/>
        <v>3068</v>
      </c>
      <c r="AV545" s="601">
        <v>1280</v>
      </c>
      <c r="AW545" s="598">
        <f t="shared" si="566"/>
        <v>0.41953457882661421</v>
      </c>
      <c r="AX545" s="601">
        <v>15</v>
      </c>
      <c r="AY545" s="598">
        <f t="shared" si="584"/>
        <v>0.88235294117647056</v>
      </c>
      <c r="AZ545" s="601">
        <f t="shared" si="568"/>
        <v>1295</v>
      </c>
      <c r="BA545" s="598">
        <f t="shared" si="569"/>
        <v>0.42209908735332463</v>
      </c>
      <c r="BB545" s="601">
        <v>7</v>
      </c>
      <c r="BC545" s="598">
        <f t="shared" si="578"/>
        <v>5.4687499999999997E-3</v>
      </c>
      <c r="BD545" s="601">
        <v>1</v>
      </c>
      <c r="BE545" s="598">
        <f t="shared" si="585"/>
        <v>6.6666666666666666E-2</v>
      </c>
      <c r="BF545" s="600">
        <f t="shared" si="579"/>
        <v>8</v>
      </c>
      <c r="BG545" s="598">
        <f t="shared" si="580"/>
        <v>6.1776061776061776E-3</v>
      </c>
      <c r="BH545" s="601">
        <v>7</v>
      </c>
      <c r="BI545" s="598">
        <f t="shared" si="570"/>
        <v>1</v>
      </c>
      <c r="BJ545" s="601"/>
      <c r="BK545" s="601"/>
      <c r="BL545" s="600">
        <f t="shared" si="572"/>
        <v>7</v>
      </c>
      <c r="BM545" s="598">
        <f t="shared" si="573"/>
        <v>0.875</v>
      </c>
      <c r="BN545" s="601"/>
      <c r="BO545" s="598"/>
      <c r="BP545" s="601"/>
      <c r="BQ545" s="598"/>
      <c r="BR545" s="230" t="str">
        <f t="shared" si="575"/>
        <v/>
      </c>
      <c r="BS545" s="598"/>
      <c r="BT545" s="600">
        <v>1</v>
      </c>
      <c r="BU545" s="598">
        <f>BT545/W545</f>
        <v>0.25</v>
      </c>
      <c r="BV545" s="600">
        <v>1</v>
      </c>
      <c r="BW545" s="598">
        <f>BV545/U545</f>
        <v>0.33333333333333331</v>
      </c>
      <c r="BX545" s="244" t="str">
        <f t="shared" si="577"/>
        <v/>
      </c>
    </row>
    <row r="546" spans="1:76" s="469" customFormat="1" ht="13.5" thickBot="1" x14ac:dyDescent="0.25">
      <c r="A546" s="593" t="s">
        <v>244</v>
      </c>
      <c r="B546" s="593" t="s">
        <v>245</v>
      </c>
      <c r="C546" s="593" t="s">
        <v>502</v>
      </c>
      <c r="D546" s="593" t="s">
        <v>509</v>
      </c>
      <c r="E546" s="593" t="s">
        <v>504</v>
      </c>
      <c r="F546" s="593" t="s">
        <v>519</v>
      </c>
      <c r="G546" s="620" t="s">
        <v>321</v>
      </c>
      <c r="H546" s="620" t="s">
        <v>1112</v>
      </c>
      <c r="I546" s="593" t="s">
        <v>934</v>
      </c>
      <c r="J546" s="593"/>
      <c r="K546" s="615"/>
      <c r="L546" s="615"/>
      <c r="M546" s="616"/>
      <c r="N546" s="615"/>
      <c r="O546" s="770"/>
      <c r="P546" s="615"/>
      <c r="Q546" s="772"/>
      <c r="R546" s="772"/>
      <c r="S546" s="772"/>
      <c r="T546" s="6" t="s">
        <v>386</v>
      </c>
      <c r="U546" s="604">
        <v>1</v>
      </c>
      <c r="V546" s="345"/>
      <c r="W546" s="604">
        <v>2</v>
      </c>
      <c r="X546" s="606">
        <f t="shared" si="556"/>
        <v>2</v>
      </c>
      <c r="Y546" s="607">
        <f t="shared" si="561"/>
        <v>5682</v>
      </c>
      <c r="Z546" s="607">
        <f t="shared" si="562"/>
        <v>2475</v>
      </c>
      <c r="AA546" s="604">
        <v>0</v>
      </c>
      <c r="AB546" s="224"/>
      <c r="AC546" s="605">
        <v>1</v>
      </c>
      <c r="AD546" s="608" t="s">
        <v>434</v>
      </c>
      <c r="AE546" s="604">
        <v>1</v>
      </c>
      <c r="AF546" s="608">
        <f>AE546/U546</f>
        <v>1</v>
      </c>
      <c r="AG546" s="604">
        <v>1</v>
      </c>
      <c r="AH546" s="225"/>
      <c r="AI546" s="224"/>
      <c r="AJ546" s="225"/>
      <c r="AK546" s="224"/>
      <c r="AL546" s="225"/>
      <c r="AM546" s="596">
        <v>5662</v>
      </c>
      <c r="AN546" s="607">
        <v>20</v>
      </c>
      <c r="AO546" s="609">
        <f t="shared" si="582"/>
        <v>3.5198873636043647E-3</v>
      </c>
      <c r="AP546" s="607">
        <f t="shared" si="563"/>
        <v>5682</v>
      </c>
      <c r="AQ546" s="781">
        <v>8910</v>
      </c>
      <c r="AR546" s="608">
        <f>AP546/AQ546</f>
        <v>0.63771043771043767</v>
      </c>
      <c r="AS546" s="596">
        <f t="shared" si="564"/>
        <v>5662</v>
      </c>
      <c r="AT546" s="596">
        <f t="shared" si="583"/>
        <v>20</v>
      </c>
      <c r="AU546" s="607">
        <f t="shared" si="565"/>
        <v>5682</v>
      </c>
      <c r="AV546" s="607">
        <v>2457</v>
      </c>
      <c r="AW546" s="608">
        <f t="shared" si="566"/>
        <v>0.43394560226068529</v>
      </c>
      <c r="AX546" s="607">
        <v>18</v>
      </c>
      <c r="AY546" s="608">
        <f t="shared" si="584"/>
        <v>0.9</v>
      </c>
      <c r="AZ546" s="607">
        <f t="shared" si="568"/>
        <v>2475</v>
      </c>
      <c r="BA546" s="608">
        <f t="shared" si="569"/>
        <v>0.4355860612460401</v>
      </c>
      <c r="BB546" s="607">
        <v>18</v>
      </c>
      <c r="BC546" s="608">
        <f t="shared" si="578"/>
        <v>7.326007326007326E-3</v>
      </c>
      <c r="BD546" s="605">
        <v>2</v>
      </c>
      <c r="BE546" s="608">
        <f t="shared" si="585"/>
        <v>0.1111111111111111</v>
      </c>
      <c r="BF546" s="605">
        <f t="shared" si="579"/>
        <v>20</v>
      </c>
      <c r="BG546" s="608">
        <f t="shared" si="580"/>
        <v>8.0808080808080808E-3</v>
      </c>
      <c r="BH546" s="607">
        <v>15</v>
      </c>
      <c r="BI546" s="608">
        <f t="shared" si="570"/>
        <v>0.83333333333333337</v>
      </c>
      <c r="BJ546" s="607"/>
      <c r="BK546" s="607"/>
      <c r="BL546" s="605">
        <f t="shared" si="572"/>
        <v>15</v>
      </c>
      <c r="BM546" s="608">
        <f t="shared" si="573"/>
        <v>0.75</v>
      </c>
      <c r="BN546" s="607">
        <v>1</v>
      </c>
      <c r="BO546" s="608">
        <f t="shared" ref="BO546:BO579" si="586">IF(AZ546="","",BN546/AZ546)</f>
        <v>4.0404040404040404E-4</v>
      </c>
      <c r="BP546" s="607">
        <v>65</v>
      </c>
      <c r="BQ546" s="608">
        <f t="shared" ref="BQ546:BQ586" si="587">IF(AZ546="","",BP546/AZ546)</f>
        <v>2.6262626262626262E-2</v>
      </c>
      <c r="BR546" s="607">
        <f t="shared" si="575"/>
        <v>66</v>
      </c>
      <c r="BS546" s="608">
        <f t="shared" ref="BS546:BS586" si="588">IF(AZ546="","",BR546/AZ546)</f>
        <v>2.6666666666666668E-2</v>
      </c>
      <c r="BT546" s="605">
        <v>0</v>
      </c>
      <c r="BU546" s="225"/>
      <c r="BV546" s="225"/>
      <c r="BW546" s="225"/>
      <c r="BX546" s="257" t="str">
        <f t="shared" si="577"/>
        <v/>
      </c>
    </row>
    <row r="547" spans="1:76" x14ac:dyDescent="0.2">
      <c r="A547" s="592" t="s">
        <v>247</v>
      </c>
      <c r="B547" s="592" t="s">
        <v>658</v>
      </c>
      <c r="C547" s="592" t="s">
        <v>249</v>
      </c>
      <c r="D547" s="592" t="s">
        <v>507</v>
      </c>
      <c r="E547" s="592" t="s">
        <v>504</v>
      </c>
      <c r="F547" s="592" t="s">
        <v>519</v>
      </c>
      <c r="G547" s="592" t="s">
        <v>924</v>
      </c>
      <c r="H547" s="592" t="s">
        <v>1109</v>
      </c>
      <c r="I547" s="592" t="s">
        <v>934</v>
      </c>
      <c r="J547" s="592"/>
      <c r="K547" s="296"/>
      <c r="L547" s="296"/>
      <c r="M547" s="297"/>
      <c r="N547" s="296"/>
      <c r="O547" s="296"/>
      <c r="P547" s="296"/>
      <c r="Q547" s="272"/>
      <c r="R547" s="272"/>
      <c r="S547" s="272"/>
      <c r="T547" s="111" t="s">
        <v>510</v>
      </c>
      <c r="U547" s="112">
        <v>3</v>
      </c>
      <c r="V547" s="112">
        <v>3</v>
      </c>
      <c r="W547" s="112">
        <v>3</v>
      </c>
      <c r="X547" s="113">
        <f t="shared" si="556"/>
        <v>1</v>
      </c>
      <c r="Y547" s="114">
        <f t="shared" si="561"/>
        <v>629.33333333333337</v>
      </c>
      <c r="Z547" s="231" t="str">
        <f t="shared" si="562"/>
        <v/>
      </c>
      <c r="AA547" s="228"/>
      <c r="AB547" s="229"/>
      <c r="AC547" s="228"/>
      <c r="AD547" s="229"/>
      <c r="AE547" s="228"/>
      <c r="AF547" s="229"/>
      <c r="AG547" s="228"/>
      <c r="AH547" s="229"/>
      <c r="AI547" s="112">
        <v>2</v>
      </c>
      <c r="AJ547" s="115">
        <f>AI547/W547</f>
        <v>0.66666666666666663</v>
      </c>
      <c r="AK547" s="112">
        <v>2</v>
      </c>
      <c r="AL547" s="115">
        <f>AK547/U547</f>
        <v>0.66666666666666663</v>
      </c>
      <c r="AM547" s="117">
        <v>1888</v>
      </c>
      <c r="AN547" s="231"/>
      <c r="AO547" s="118"/>
      <c r="AP547" s="114">
        <f t="shared" si="563"/>
        <v>1888</v>
      </c>
      <c r="AQ547" s="231"/>
      <c r="AR547" s="229"/>
      <c r="AS547" s="213" t="str">
        <f t="shared" si="564"/>
        <v/>
      </c>
      <c r="AT547" s="213" t="str">
        <f t="shared" si="583"/>
        <v/>
      </c>
      <c r="AU547" s="231" t="str">
        <f t="shared" si="565"/>
        <v/>
      </c>
      <c r="AV547" s="231"/>
      <c r="AW547" s="229" t="str">
        <f t="shared" si="566"/>
        <v/>
      </c>
      <c r="AX547" s="231"/>
      <c r="AY547" s="229" t="str">
        <f t="shared" si="584"/>
        <v/>
      </c>
      <c r="AZ547" s="231" t="str">
        <f t="shared" si="568"/>
        <v/>
      </c>
      <c r="BA547" s="229" t="str">
        <f t="shared" si="569"/>
        <v/>
      </c>
      <c r="BB547" s="231"/>
      <c r="BC547" s="229" t="str">
        <f t="shared" si="578"/>
        <v/>
      </c>
      <c r="BD547" s="228"/>
      <c r="BE547" s="229" t="str">
        <f t="shared" si="585"/>
        <v/>
      </c>
      <c r="BF547" s="228" t="str">
        <f t="shared" si="579"/>
        <v/>
      </c>
      <c r="BG547" s="229" t="str">
        <f t="shared" si="580"/>
        <v/>
      </c>
      <c r="BH547" s="231"/>
      <c r="BI547" s="229" t="str">
        <f t="shared" si="570"/>
        <v/>
      </c>
      <c r="BJ547" s="228"/>
      <c r="BK547" s="229" t="str">
        <f t="shared" ref="BK547:BK576" si="589">IF(BD547="","",IF(BD547=0,"",BJ547/BD547))</f>
        <v/>
      </c>
      <c r="BL547" s="228" t="str">
        <f t="shared" si="572"/>
        <v/>
      </c>
      <c r="BM547" s="229" t="str">
        <f t="shared" si="573"/>
        <v/>
      </c>
      <c r="BN547" s="231"/>
      <c r="BO547" s="229" t="str">
        <f t="shared" si="586"/>
        <v/>
      </c>
      <c r="BP547" s="231"/>
      <c r="BQ547" s="229" t="str">
        <f t="shared" si="587"/>
        <v/>
      </c>
      <c r="BR547" s="231" t="str">
        <f t="shared" si="575"/>
        <v/>
      </c>
      <c r="BS547" s="229" t="str">
        <f t="shared" si="588"/>
        <v/>
      </c>
      <c r="BT547" s="597">
        <v>1</v>
      </c>
      <c r="BU547" s="115">
        <f>BT547/W547</f>
        <v>0.33333333333333331</v>
      </c>
      <c r="BV547" s="597">
        <v>1</v>
      </c>
      <c r="BW547" s="115">
        <f>BV547/U547</f>
        <v>0.33333333333333331</v>
      </c>
      <c r="BX547" s="259" t="str">
        <f t="shared" si="577"/>
        <v/>
      </c>
    </row>
    <row r="548" spans="1:76" x14ac:dyDescent="0.2">
      <c r="A548" s="591" t="s">
        <v>247</v>
      </c>
      <c r="B548" s="592" t="s">
        <v>658</v>
      </c>
      <c r="C548" s="591" t="s">
        <v>250</v>
      </c>
      <c r="D548" s="591" t="s">
        <v>507</v>
      </c>
      <c r="E548" s="591" t="s">
        <v>504</v>
      </c>
      <c r="F548" s="591" t="s">
        <v>519</v>
      </c>
      <c r="G548" s="592" t="s">
        <v>924</v>
      </c>
      <c r="H548" s="592" t="s">
        <v>1109</v>
      </c>
      <c r="I548" s="592" t="s">
        <v>934</v>
      </c>
      <c r="J548" s="592"/>
      <c r="K548" s="614"/>
      <c r="L548" s="614"/>
      <c r="M548" s="289"/>
      <c r="N548" s="614"/>
      <c r="O548" s="614"/>
      <c r="P548" s="614"/>
      <c r="Q548" s="612"/>
      <c r="R548" s="612"/>
      <c r="S548" s="612"/>
      <c r="T548" s="3" t="s">
        <v>510</v>
      </c>
      <c r="U548" s="121">
        <v>2</v>
      </c>
      <c r="V548" s="600">
        <v>2</v>
      </c>
      <c r="W548" s="600">
        <v>2</v>
      </c>
      <c r="X548" s="123">
        <f t="shared" si="556"/>
        <v>1</v>
      </c>
      <c r="Y548" s="601">
        <f t="shared" si="561"/>
        <v>576.5</v>
      </c>
      <c r="Z548" s="230" t="str">
        <f t="shared" si="562"/>
        <v/>
      </c>
      <c r="AA548" s="222"/>
      <c r="AB548" s="223"/>
      <c r="AC548" s="222"/>
      <c r="AD548" s="223"/>
      <c r="AE548" s="222"/>
      <c r="AF548" s="223"/>
      <c r="AG548" s="222"/>
      <c r="AH548" s="223"/>
      <c r="AI548" s="600">
        <v>1</v>
      </c>
      <c r="AJ548" s="598">
        <f>AI548/W548</f>
        <v>0.5</v>
      </c>
      <c r="AK548" s="600">
        <v>1</v>
      </c>
      <c r="AL548" s="598">
        <f>AK548/U548</f>
        <v>0.5</v>
      </c>
      <c r="AM548" s="599">
        <v>1153</v>
      </c>
      <c r="AN548" s="230"/>
      <c r="AO548" s="602"/>
      <c r="AP548" s="601">
        <f t="shared" si="563"/>
        <v>1153</v>
      </c>
      <c r="AQ548" s="230"/>
      <c r="AR548" s="223"/>
      <c r="AS548" s="210" t="str">
        <f t="shared" si="564"/>
        <v/>
      </c>
      <c r="AT548" s="210" t="str">
        <f t="shared" si="583"/>
        <v/>
      </c>
      <c r="AU548" s="230" t="str">
        <f t="shared" si="565"/>
        <v/>
      </c>
      <c r="AV548" s="230"/>
      <c r="AW548" s="223" t="str">
        <f t="shared" si="566"/>
        <v/>
      </c>
      <c r="AX548" s="230"/>
      <c r="AY548" s="223" t="str">
        <f t="shared" si="584"/>
        <v/>
      </c>
      <c r="AZ548" s="230" t="str">
        <f t="shared" si="568"/>
        <v/>
      </c>
      <c r="BA548" s="223" t="str">
        <f t="shared" si="569"/>
        <v/>
      </c>
      <c r="BB548" s="230"/>
      <c r="BC548" s="223" t="str">
        <f t="shared" si="578"/>
        <v/>
      </c>
      <c r="BD548" s="222"/>
      <c r="BE548" s="223" t="str">
        <f t="shared" si="585"/>
        <v/>
      </c>
      <c r="BF548" s="222" t="str">
        <f t="shared" si="579"/>
        <v/>
      </c>
      <c r="BG548" s="223" t="str">
        <f t="shared" si="580"/>
        <v/>
      </c>
      <c r="BH548" s="230"/>
      <c r="BI548" s="223" t="str">
        <f t="shared" si="570"/>
        <v/>
      </c>
      <c r="BJ548" s="222"/>
      <c r="BK548" s="223" t="str">
        <f t="shared" si="589"/>
        <v/>
      </c>
      <c r="BL548" s="222" t="str">
        <f t="shared" si="572"/>
        <v/>
      </c>
      <c r="BM548" s="223" t="str">
        <f t="shared" si="573"/>
        <v/>
      </c>
      <c r="BN548" s="230"/>
      <c r="BO548" s="223" t="str">
        <f t="shared" si="586"/>
        <v/>
      </c>
      <c r="BP548" s="230"/>
      <c r="BQ548" s="223" t="str">
        <f t="shared" si="587"/>
        <v/>
      </c>
      <c r="BR548" s="230" t="str">
        <f t="shared" si="575"/>
        <v/>
      </c>
      <c r="BS548" s="223" t="str">
        <f t="shared" si="588"/>
        <v/>
      </c>
      <c r="BT548" s="600">
        <v>0</v>
      </c>
      <c r="BU548" s="223"/>
      <c r="BV548" s="223"/>
      <c r="BW548" s="223"/>
      <c r="BX548" s="244" t="str">
        <f t="shared" si="577"/>
        <v/>
      </c>
    </row>
    <row r="549" spans="1:76" x14ac:dyDescent="0.2">
      <c r="A549" s="1" t="s">
        <v>247</v>
      </c>
      <c r="B549" s="592" t="s">
        <v>658</v>
      </c>
      <c r="C549" s="1" t="s">
        <v>251</v>
      </c>
      <c r="D549" s="1" t="s">
        <v>507</v>
      </c>
      <c r="E549" s="1" t="s">
        <v>504</v>
      </c>
      <c r="F549" s="1" t="s">
        <v>519</v>
      </c>
      <c r="G549" s="592" t="s">
        <v>924</v>
      </c>
      <c r="H549" s="592" t="s">
        <v>1109</v>
      </c>
      <c r="I549" s="592" t="s">
        <v>934</v>
      </c>
      <c r="J549" s="592"/>
      <c r="K549" s="288"/>
      <c r="L549" s="288"/>
      <c r="M549" s="289"/>
      <c r="N549" s="288"/>
      <c r="O549" s="288"/>
      <c r="P549" s="288"/>
      <c r="Q549" s="268"/>
      <c r="R549" s="268"/>
      <c r="S549" s="268"/>
      <c r="T549" s="2" t="s">
        <v>510</v>
      </c>
      <c r="U549" s="121">
        <v>2</v>
      </c>
      <c r="V549" s="122">
        <v>2</v>
      </c>
      <c r="W549" s="122">
        <v>2</v>
      </c>
      <c r="X549" s="123">
        <f t="shared" si="556"/>
        <v>1</v>
      </c>
      <c r="Y549" s="124">
        <f t="shared" si="561"/>
        <v>395.5</v>
      </c>
      <c r="Z549" s="230" t="str">
        <f t="shared" si="562"/>
        <v/>
      </c>
      <c r="AA549" s="222"/>
      <c r="AB549" s="223"/>
      <c r="AC549" s="222"/>
      <c r="AD549" s="223"/>
      <c r="AE549" s="222"/>
      <c r="AF549" s="223"/>
      <c r="AG549" s="222"/>
      <c r="AH549" s="223"/>
      <c r="AI549" s="600">
        <v>2</v>
      </c>
      <c r="AJ549" s="598">
        <f>AI549/W549</f>
        <v>1</v>
      </c>
      <c r="AK549" s="600">
        <v>2</v>
      </c>
      <c r="AL549" s="598">
        <f>AK549/U549</f>
        <v>1</v>
      </c>
      <c r="AM549" s="120">
        <v>791</v>
      </c>
      <c r="AN549" s="230"/>
      <c r="AO549" s="125"/>
      <c r="AP549" s="124">
        <f t="shared" si="563"/>
        <v>791</v>
      </c>
      <c r="AQ549" s="230"/>
      <c r="AR549" s="223"/>
      <c r="AS549" s="210" t="str">
        <f t="shared" si="564"/>
        <v/>
      </c>
      <c r="AT549" s="210" t="str">
        <f t="shared" si="583"/>
        <v/>
      </c>
      <c r="AU549" s="230" t="str">
        <f t="shared" si="565"/>
        <v/>
      </c>
      <c r="AV549" s="230"/>
      <c r="AW549" s="223" t="str">
        <f t="shared" si="566"/>
        <v/>
      </c>
      <c r="AX549" s="230"/>
      <c r="AY549" s="223" t="str">
        <f t="shared" si="584"/>
        <v/>
      </c>
      <c r="AZ549" s="230" t="str">
        <f t="shared" si="568"/>
        <v/>
      </c>
      <c r="BA549" s="223" t="str">
        <f t="shared" si="569"/>
        <v/>
      </c>
      <c r="BB549" s="230"/>
      <c r="BC549" s="223" t="str">
        <f t="shared" si="578"/>
        <v/>
      </c>
      <c r="BD549" s="230"/>
      <c r="BE549" s="223" t="str">
        <f t="shared" si="585"/>
        <v/>
      </c>
      <c r="BF549" s="222" t="str">
        <f t="shared" si="579"/>
        <v/>
      </c>
      <c r="BG549" s="223" t="str">
        <f t="shared" si="580"/>
        <v/>
      </c>
      <c r="BH549" s="230"/>
      <c r="BI549" s="223" t="str">
        <f t="shared" si="570"/>
        <v/>
      </c>
      <c r="BJ549" s="230"/>
      <c r="BK549" s="223" t="str">
        <f t="shared" si="589"/>
        <v/>
      </c>
      <c r="BL549" s="222" t="str">
        <f t="shared" si="572"/>
        <v/>
      </c>
      <c r="BM549" s="223" t="str">
        <f t="shared" si="573"/>
        <v/>
      </c>
      <c r="BN549" s="230"/>
      <c r="BO549" s="223" t="str">
        <f t="shared" si="586"/>
        <v/>
      </c>
      <c r="BP549" s="230"/>
      <c r="BQ549" s="223" t="str">
        <f t="shared" si="587"/>
        <v/>
      </c>
      <c r="BR549" s="230" t="str">
        <f t="shared" si="575"/>
        <v/>
      </c>
      <c r="BS549" s="223" t="str">
        <f t="shared" si="588"/>
        <v/>
      </c>
      <c r="BT549" s="122">
        <v>0</v>
      </c>
      <c r="BU549" s="223"/>
      <c r="BV549" s="223"/>
      <c r="BW549" s="223"/>
      <c r="BX549" s="244" t="str">
        <f t="shared" si="577"/>
        <v/>
      </c>
    </row>
    <row r="550" spans="1:76" x14ac:dyDescent="0.2">
      <c r="A550" s="591" t="s">
        <v>247</v>
      </c>
      <c r="B550" s="591" t="s">
        <v>252</v>
      </c>
      <c r="C550" s="591" t="s">
        <v>502</v>
      </c>
      <c r="D550" s="591" t="s">
        <v>515</v>
      </c>
      <c r="E550" s="591" t="s">
        <v>504</v>
      </c>
      <c r="F550" s="591" t="s">
        <v>519</v>
      </c>
      <c r="G550" s="592" t="s">
        <v>924</v>
      </c>
      <c r="H550" s="592" t="s">
        <v>1109</v>
      </c>
      <c r="I550" s="591" t="s">
        <v>934</v>
      </c>
      <c r="J550" s="591"/>
      <c r="K550" s="614" t="s">
        <v>436</v>
      </c>
      <c r="L550" s="747" t="s">
        <v>438</v>
      </c>
      <c r="M550" s="614" t="s">
        <v>890</v>
      </c>
      <c r="N550" s="614" t="s">
        <v>437</v>
      </c>
      <c r="O550" s="614" t="s">
        <v>438</v>
      </c>
      <c r="P550" s="614"/>
      <c r="Q550" s="612">
        <v>31061</v>
      </c>
      <c r="R550" s="612"/>
      <c r="S550" s="612">
        <v>51</v>
      </c>
      <c r="T550" s="3" t="s">
        <v>386</v>
      </c>
      <c r="U550" s="121">
        <v>12</v>
      </c>
      <c r="V550" s="76"/>
      <c r="W550" s="600">
        <v>36</v>
      </c>
      <c r="X550" s="123">
        <f t="shared" si="556"/>
        <v>3</v>
      </c>
      <c r="Y550" s="601">
        <f t="shared" si="561"/>
        <v>65.916666666666671</v>
      </c>
      <c r="Z550" s="601">
        <f t="shared" si="562"/>
        <v>1513.1666666666667</v>
      </c>
      <c r="AA550" s="600">
        <v>10</v>
      </c>
      <c r="AB550" s="598">
        <f>AA550/W550</f>
        <v>0.27777777777777779</v>
      </c>
      <c r="AC550" s="222"/>
      <c r="AD550" s="229"/>
      <c r="AE550" s="600">
        <v>8</v>
      </c>
      <c r="AF550" s="598">
        <f>AE550/U550</f>
        <v>0.66666666666666663</v>
      </c>
      <c r="AG550" s="600">
        <f>AE550+AG549</f>
        <v>8</v>
      </c>
      <c r="AH550" s="598">
        <f>(AG550+AG549)/(U550+1)</f>
        <v>0.61538461538461542</v>
      </c>
      <c r="AI550" s="222"/>
      <c r="AJ550" s="222"/>
      <c r="AK550" s="222"/>
      <c r="AL550" s="222"/>
      <c r="AM550" s="599">
        <f>AM549</f>
        <v>791</v>
      </c>
      <c r="AN550" s="601"/>
      <c r="AO550" s="602"/>
      <c r="AP550" s="601">
        <f t="shared" si="563"/>
        <v>791</v>
      </c>
      <c r="AQ550" s="782"/>
      <c r="AR550" s="598"/>
      <c r="AS550" s="599">
        <f t="shared" si="564"/>
        <v>791</v>
      </c>
      <c r="AT550" s="599">
        <f t="shared" si="583"/>
        <v>0</v>
      </c>
      <c r="AU550" s="601">
        <f t="shared" si="565"/>
        <v>791</v>
      </c>
      <c r="AV550" s="601">
        <v>18112</v>
      </c>
      <c r="AW550" s="598">
        <f t="shared" si="566"/>
        <v>22.897597977243993</v>
      </c>
      <c r="AX550" s="601">
        <v>46</v>
      </c>
      <c r="AY550" s="598" t="str">
        <f t="shared" si="584"/>
        <v/>
      </c>
      <c r="AZ550" s="601">
        <f t="shared" si="568"/>
        <v>18158</v>
      </c>
      <c r="BA550" s="598">
        <f t="shared" si="569"/>
        <v>22.955752212389381</v>
      </c>
      <c r="BB550" s="601">
        <v>316</v>
      </c>
      <c r="BC550" s="598">
        <f t="shared" si="578"/>
        <v>1.7446996466431094E-2</v>
      </c>
      <c r="BD550" s="601">
        <v>13</v>
      </c>
      <c r="BE550" s="598">
        <f t="shared" si="585"/>
        <v>0.28260869565217389</v>
      </c>
      <c r="BF550" s="600">
        <f t="shared" si="579"/>
        <v>329</v>
      </c>
      <c r="BG550" s="598">
        <f t="shared" si="580"/>
        <v>1.8118735543562067E-2</v>
      </c>
      <c r="BH550" s="601">
        <v>306</v>
      </c>
      <c r="BI550" s="598">
        <f t="shared" si="570"/>
        <v>0.96835443037974689</v>
      </c>
      <c r="BJ550" s="601">
        <v>10</v>
      </c>
      <c r="BK550" s="598">
        <f t="shared" si="589"/>
        <v>0.76923076923076927</v>
      </c>
      <c r="BL550" s="600">
        <f t="shared" si="572"/>
        <v>316</v>
      </c>
      <c r="BM550" s="598">
        <f t="shared" si="573"/>
        <v>0.96048632218844987</v>
      </c>
      <c r="BN550" s="601">
        <v>146</v>
      </c>
      <c r="BO550" s="598">
        <f t="shared" si="586"/>
        <v>8.0405330983588496E-3</v>
      </c>
      <c r="BP550" s="601">
        <v>124</v>
      </c>
      <c r="BQ550" s="598">
        <f t="shared" si="587"/>
        <v>6.8289459191540917E-3</v>
      </c>
      <c r="BR550" s="601">
        <f t="shared" si="575"/>
        <v>270</v>
      </c>
      <c r="BS550" s="598">
        <f t="shared" si="588"/>
        <v>1.4869479017512942E-2</v>
      </c>
      <c r="BT550" s="600">
        <v>8</v>
      </c>
      <c r="BU550" s="598">
        <f t="shared" ref="BU550:BU559" si="590">BT550/W550</f>
        <v>0.22222222222222221</v>
      </c>
      <c r="BV550" s="600">
        <v>4</v>
      </c>
      <c r="BW550" s="598">
        <f t="shared" ref="BW550:BW557" si="591">BV550/U550</f>
        <v>0.33333333333333331</v>
      </c>
      <c r="BX550" s="244" t="str">
        <f t="shared" si="577"/>
        <v/>
      </c>
    </row>
    <row r="551" spans="1:76" ht="13.5" thickBot="1" x14ac:dyDescent="0.25">
      <c r="A551" s="593" t="s">
        <v>247</v>
      </c>
      <c r="B551" s="593" t="s">
        <v>252</v>
      </c>
      <c r="C551" s="593" t="s">
        <v>502</v>
      </c>
      <c r="D551" s="593" t="s">
        <v>509</v>
      </c>
      <c r="E551" s="593" t="s">
        <v>504</v>
      </c>
      <c r="F551" s="593" t="s">
        <v>519</v>
      </c>
      <c r="G551" s="593" t="s">
        <v>924</v>
      </c>
      <c r="H551" s="593" t="s">
        <v>1109</v>
      </c>
      <c r="I551" s="593" t="s">
        <v>934</v>
      </c>
      <c r="J551" s="593"/>
      <c r="K551" s="615"/>
      <c r="L551" s="755"/>
      <c r="M551" s="616"/>
      <c r="N551" s="615"/>
      <c r="O551" s="615"/>
      <c r="P551" s="615"/>
      <c r="Q551" s="772"/>
      <c r="R551" s="772"/>
      <c r="S551" s="772"/>
      <c r="T551" s="6" t="s">
        <v>386</v>
      </c>
      <c r="U551" s="604">
        <v>1</v>
      </c>
      <c r="V551" s="76"/>
      <c r="W551" s="605">
        <v>3</v>
      </c>
      <c r="X551" s="606">
        <f t="shared" si="556"/>
        <v>3</v>
      </c>
      <c r="Y551" s="607">
        <f t="shared" si="561"/>
        <v>31061</v>
      </c>
      <c r="Z551" s="607">
        <f t="shared" si="562"/>
        <v>18158</v>
      </c>
      <c r="AA551" s="605">
        <v>3</v>
      </c>
      <c r="AB551" s="608">
        <f>AA551/W551</f>
        <v>1</v>
      </c>
      <c r="AC551" s="605">
        <v>2</v>
      </c>
      <c r="AD551" s="608" t="s">
        <v>434</v>
      </c>
      <c r="AE551" s="605">
        <v>1</v>
      </c>
      <c r="AF551" s="608">
        <f>AE551/U551</f>
        <v>1</v>
      </c>
      <c r="AG551" s="605">
        <v>1</v>
      </c>
      <c r="AH551" s="225"/>
      <c r="AI551" s="224"/>
      <c r="AJ551" s="225"/>
      <c r="AK551" s="224"/>
      <c r="AL551" s="225"/>
      <c r="AM551" s="596">
        <v>30987</v>
      </c>
      <c r="AN551" s="607">
        <v>74</v>
      </c>
      <c r="AO551" s="609">
        <f t="shared" si="582"/>
        <v>2.3824088084736486E-3</v>
      </c>
      <c r="AP551" s="607">
        <f t="shared" si="563"/>
        <v>31061</v>
      </c>
      <c r="AQ551" s="343">
        <v>42150</v>
      </c>
      <c r="AR551" s="608">
        <f t="shared" ref="AR551:AR583" si="592">AP551/AQ551</f>
        <v>0.73691577698695132</v>
      </c>
      <c r="AS551" s="596">
        <f t="shared" si="564"/>
        <v>30987</v>
      </c>
      <c r="AT551" s="596">
        <f t="shared" si="583"/>
        <v>74</v>
      </c>
      <c r="AU551" s="607">
        <f t="shared" si="565"/>
        <v>31061</v>
      </c>
      <c r="AV551" s="607">
        <v>18112</v>
      </c>
      <c r="AW551" s="608">
        <f t="shared" si="566"/>
        <v>0.58450317875238</v>
      </c>
      <c r="AX551" s="607">
        <v>46</v>
      </c>
      <c r="AY551" s="608">
        <f t="shared" si="584"/>
        <v>0.6216216216216216</v>
      </c>
      <c r="AZ551" s="607">
        <f t="shared" si="568"/>
        <v>18158</v>
      </c>
      <c r="BA551" s="608">
        <f t="shared" si="569"/>
        <v>0.5845916100576285</v>
      </c>
      <c r="BB551" s="607">
        <v>316</v>
      </c>
      <c r="BC551" s="608">
        <f t="shared" si="578"/>
        <v>1.7446996466431094E-2</v>
      </c>
      <c r="BD551" s="607">
        <v>13</v>
      </c>
      <c r="BE551" s="608">
        <f t="shared" si="585"/>
        <v>0.28260869565217389</v>
      </c>
      <c r="BF551" s="605">
        <f t="shared" si="579"/>
        <v>329</v>
      </c>
      <c r="BG551" s="608">
        <f t="shared" si="580"/>
        <v>1.8118735543562067E-2</v>
      </c>
      <c r="BH551" s="607">
        <v>306</v>
      </c>
      <c r="BI551" s="608">
        <f t="shared" si="570"/>
        <v>0.96835443037974689</v>
      </c>
      <c r="BJ551" s="607">
        <v>10</v>
      </c>
      <c r="BK551" s="608">
        <f t="shared" si="589"/>
        <v>0.76923076923076927</v>
      </c>
      <c r="BL551" s="605">
        <f t="shared" si="572"/>
        <v>316</v>
      </c>
      <c r="BM551" s="608">
        <f t="shared" si="573"/>
        <v>0.96048632218844987</v>
      </c>
      <c r="BN551" s="607">
        <v>43</v>
      </c>
      <c r="BO551" s="608">
        <f t="shared" si="586"/>
        <v>2.3681022139002091E-3</v>
      </c>
      <c r="BP551" s="607">
        <v>325</v>
      </c>
      <c r="BQ551" s="608">
        <f t="shared" si="587"/>
        <v>1.7898446965524839E-2</v>
      </c>
      <c r="BR551" s="607">
        <f t="shared" si="575"/>
        <v>368</v>
      </c>
      <c r="BS551" s="608">
        <f t="shared" si="588"/>
        <v>2.0266549179425046E-2</v>
      </c>
      <c r="BT551" s="605">
        <v>1</v>
      </c>
      <c r="BU551" s="608">
        <f t="shared" si="590"/>
        <v>0.33333333333333331</v>
      </c>
      <c r="BV551" s="605">
        <v>1</v>
      </c>
      <c r="BW551" s="608">
        <f t="shared" si="591"/>
        <v>1</v>
      </c>
      <c r="BX551" s="257" t="str">
        <f t="shared" si="577"/>
        <v/>
      </c>
    </row>
    <row r="552" spans="1:76" x14ac:dyDescent="0.2">
      <c r="A552" s="592" t="s">
        <v>253</v>
      </c>
      <c r="B552" s="592" t="s">
        <v>255</v>
      </c>
      <c r="C552" s="592" t="s">
        <v>502</v>
      </c>
      <c r="D552" s="592" t="s">
        <v>507</v>
      </c>
      <c r="E552" s="592" t="s">
        <v>518</v>
      </c>
      <c r="F552" s="592" t="s">
        <v>519</v>
      </c>
      <c r="G552" s="592" t="s">
        <v>320</v>
      </c>
      <c r="H552" s="592" t="s">
        <v>1110</v>
      </c>
      <c r="I552" s="592" t="s">
        <v>935</v>
      </c>
      <c r="J552" s="592" t="s">
        <v>936</v>
      </c>
      <c r="K552" s="296"/>
      <c r="L552" s="296"/>
      <c r="M552" s="297"/>
      <c r="N552" s="296"/>
      <c r="O552" s="296"/>
      <c r="P552" s="296"/>
      <c r="Q552" s="272"/>
      <c r="R552" s="272"/>
      <c r="S552" s="272"/>
      <c r="T552" s="7" t="s">
        <v>510</v>
      </c>
      <c r="U552" s="112">
        <v>6</v>
      </c>
      <c r="V552" s="597">
        <v>6</v>
      </c>
      <c r="W552" s="597">
        <v>6</v>
      </c>
      <c r="X552" s="113">
        <f t="shared" si="556"/>
        <v>1</v>
      </c>
      <c r="Y552" s="114">
        <f t="shared" si="561"/>
        <v>103.16666666666667</v>
      </c>
      <c r="Z552" s="231" t="str">
        <f t="shared" si="562"/>
        <v/>
      </c>
      <c r="AA552" s="228"/>
      <c r="AB552" s="229"/>
      <c r="AC552" s="228"/>
      <c r="AD552" s="229"/>
      <c r="AE552" s="228"/>
      <c r="AF552" s="229"/>
      <c r="AG552" s="228"/>
      <c r="AH552" s="229"/>
      <c r="AI552" s="597">
        <v>5</v>
      </c>
      <c r="AJ552" s="115">
        <f>AI552/W552</f>
        <v>0.83333333333333337</v>
      </c>
      <c r="AK552" s="597">
        <v>5</v>
      </c>
      <c r="AL552" s="115">
        <f>AK552/U552</f>
        <v>0.83333333333333337</v>
      </c>
      <c r="AM552" s="117">
        <v>618</v>
      </c>
      <c r="AN552" s="114">
        <v>1</v>
      </c>
      <c r="AO552" s="118">
        <f t="shared" si="582"/>
        <v>1.6155088852988692E-3</v>
      </c>
      <c r="AP552" s="114">
        <f t="shared" si="563"/>
        <v>619</v>
      </c>
      <c r="AQ552" s="172">
        <v>880</v>
      </c>
      <c r="AR552" s="115">
        <f t="shared" si="592"/>
        <v>0.70340909090909087</v>
      </c>
      <c r="AS552" s="213" t="str">
        <f t="shared" si="564"/>
        <v/>
      </c>
      <c r="AT552" s="213" t="str">
        <f t="shared" si="583"/>
        <v/>
      </c>
      <c r="AU552" s="231" t="str">
        <f t="shared" si="565"/>
        <v/>
      </c>
      <c r="AV552" s="231"/>
      <c r="AW552" s="229" t="str">
        <f t="shared" si="566"/>
        <v/>
      </c>
      <c r="AX552" s="231"/>
      <c r="AY552" s="229" t="str">
        <f t="shared" si="584"/>
        <v/>
      </c>
      <c r="AZ552" s="231" t="str">
        <f t="shared" si="568"/>
        <v/>
      </c>
      <c r="BA552" s="229" t="str">
        <f t="shared" si="569"/>
        <v/>
      </c>
      <c r="BB552" s="231"/>
      <c r="BC552" s="229" t="str">
        <f t="shared" si="578"/>
        <v/>
      </c>
      <c r="BD552" s="231"/>
      <c r="BE552" s="229" t="str">
        <f t="shared" si="585"/>
        <v/>
      </c>
      <c r="BF552" s="228" t="str">
        <f t="shared" si="579"/>
        <v/>
      </c>
      <c r="BG552" s="229" t="str">
        <f t="shared" si="580"/>
        <v/>
      </c>
      <c r="BH552" s="231"/>
      <c r="BI552" s="229" t="str">
        <f t="shared" si="570"/>
        <v/>
      </c>
      <c r="BJ552" s="231"/>
      <c r="BK552" s="229" t="str">
        <f t="shared" si="589"/>
        <v/>
      </c>
      <c r="BL552" s="228" t="str">
        <f t="shared" si="572"/>
        <v/>
      </c>
      <c r="BM552" s="229" t="str">
        <f t="shared" si="573"/>
        <v/>
      </c>
      <c r="BN552" s="231"/>
      <c r="BO552" s="229" t="str">
        <f t="shared" si="586"/>
        <v/>
      </c>
      <c r="BP552" s="231"/>
      <c r="BQ552" s="229" t="str">
        <f t="shared" si="587"/>
        <v/>
      </c>
      <c r="BR552" s="231" t="str">
        <f t="shared" si="575"/>
        <v/>
      </c>
      <c r="BS552" s="229" t="str">
        <f t="shared" si="588"/>
        <v/>
      </c>
      <c r="BT552" s="597">
        <v>3</v>
      </c>
      <c r="BU552" s="115">
        <f t="shared" si="590"/>
        <v>0.5</v>
      </c>
      <c r="BV552" s="597">
        <v>3</v>
      </c>
      <c r="BW552" s="115">
        <f t="shared" si="591"/>
        <v>0.5</v>
      </c>
      <c r="BX552" s="259" t="str">
        <f t="shared" si="577"/>
        <v/>
      </c>
    </row>
    <row r="553" spans="1:76" x14ac:dyDescent="0.2">
      <c r="A553" s="591" t="s">
        <v>253</v>
      </c>
      <c r="B553" s="591" t="s">
        <v>256</v>
      </c>
      <c r="C553" s="591" t="s">
        <v>502</v>
      </c>
      <c r="D553" s="591" t="s">
        <v>507</v>
      </c>
      <c r="E553" s="591" t="s">
        <v>518</v>
      </c>
      <c r="F553" s="591" t="s">
        <v>519</v>
      </c>
      <c r="G553" s="592" t="s">
        <v>320</v>
      </c>
      <c r="H553" s="592" t="s">
        <v>1110</v>
      </c>
      <c r="I553" s="591" t="s">
        <v>935</v>
      </c>
      <c r="J553" s="591" t="s">
        <v>936</v>
      </c>
      <c r="K553" s="288"/>
      <c r="L553" s="288"/>
      <c r="M553" s="289"/>
      <c r="N553" s="288"/>
      <c r="O553" s="288"/>
      <c r="P553" s="288"/>
      <c r="Q553" s="268"/>
      <c r="R553" s="268"/>
      <c r="S553" s="268"/>
      <c r="T553" s="3" t="s">
        <v>386</v>
      </c>
      <c r="U553" s="121">
        <v>6</v>
      </c>
      <c r="V553" s="76"/>
      <c r="W553" s="600">
        <v>7</v>
      </c>
      <c r="X553" s="123">
        <f t="shared" ref="X553:X584" si="593">W553/U553</f>
        <v>1.1666666666666667</v>
      </c>
      <c r="Y553" s="601">
        <f t="shared" si="561"/>
        <v>1682.8333333333333</v>
      </c>
      <c r="Z553" s="601">
        <f t="shared" si="562"/>
        <v>692.83333333333337</v>
      </c>
      <c r="AA553" s="222"/>
      <c r="AB553" s="223"/>
      <c r="AC553" s="222"/>
      <c r="AD553" s="223"/>
      <c r="AE553" s="222"/>
      <c r="AF553" s="223"/>
      <c r="AG553" s="222"/>
      <c r="AH553" s="223"/>
      <c r="AI553" s="600">
        <v>4</v>
      </c>
      <c r="AJ553" s="598">
        <f>AI553/W553</f>
        <v>0.5714285714285714</v>
      </c>
      <c r="AK553" s="600">
        <v>4</v>
      </c>
      <c r="AL553" s="598">
        <f>AK553/U553</f>
        <v>0.66666666666666663</v>
      </c>
      <c r="AM553" s="599">
        <v>10086</v>
      </c>
      <c r="AN553" s="601">
        <v>11</v>
      </c>
      <c r="AO553" s="602">
        <f t="shared" si="582"/>
        <v>1.0894325047043677E-3</v>
      </c>
      <c r="AP553" s="601">
        <f t="shared" si="563"/>
        <v>10097</v>
      </c>
      <c r="AQ553" s="168">
        <v>15200</v>
      </c>
      <c r="AR553" s="598">
        <f t="shared" si="592"/>
        <v>0.66427631578947366</v>
      </c>
      <c r="AS553" s="599">
        <f t="shared" si="564"/>
        <v>10086</v>
      </c>
      <c r="AT553" s="599">
        <f t="shared" si="583"/>
        <v>11</v>
      </c>
      <c r="AU553" s="601">
        <f t="shared" si="565"/>
        <v>10097</v>
      </c>
      <c r="AV553" s="601">
        <v>4146</v>
      </c>
      <c r="AW553" s="598">
        <f t="shared" si="566"/>
        <v>0.41106484235574065</v>
      </c>
      <c r="AX553" s="601">
        <v>11</v>
      </c>
      <c r="AY553" s="598">
        <f t="shared" si="584"/>
        <v>1</v>
      </c>
      <c r="AZ553" s="601">
        <f t="shared" si="568"/>
        <v>4157</v>
      </c>
      <c r="BA553" s="598">
        <f t="shared" si="569"/>
        <v>0.41170644745964147</v>
      </c>
      <c r="BB553" s="601">
        <v>27</v>
      </c>
      <c r="BC553" s="598">
        <f t="shared" si="578"/>
        <v>6.5123010130246021E-3</v>
      </c>
      <c r="BD553" s="601"/>
      <c r="BE553" s="601"/>
      <c r="BF553" s="600">
        <f t="shared" si="579"/>
        <v>27</v>
      </c>
      <c r="BG553" s="598">
        <f t="shared" si="580"/>
        <v>6.4950685590570122E-3</v>
      </c>
      <c r="BH553" s="601">
        <v>26</v>
      </c>
      <c r="BI553" s="598">
        <f t="shared" si="570"/>
        <v>0.96296296296296291</v>
      </c>
      <c r="BJ553" s="601"/>
      <c r="BK553" s="223" t="str">
        <f t="shared" si="589"/>
        <v/>
      </c>
      <c r="BL553" s="600">
        <f t="shared" si="572"/>
        <v>26</v>
      </c>
      <c r="BM553" s="598">
        <f t="shared" si="573"/>
        <v>0.96296296296296291</v>
      </c>
      <c r="BN553" s="601">
        <v>7</v>
      </c>
      <c r="BO553" s="598">
        <f t="shared" si="586"/>
        <v>1.6839066634592255E-3</v>
      </c>
      <c r="BP553" s="601">
        <v>188</v>
      </c>
      <c r="BQ553" s="598">
        <f t="shared" si="587"/>
        <v>4.5224921818619195E-2</v>
      </c>
      <c r="BR553" s="601">
        <f t="shared" si="575"/>
        <v>195</v>
      </c>
      <c r="BS553" s="598">
        <f t="shared" si="588"/>
        <v>4.6908828482078418E-2</v>
      </c>
      <c r="BT553" s="600">
        <v>2</v>
      </c>
      <c r="BU553" s="598">
        <f t="shared" si="590"/>
        <v>0.2857142857142857</v>
      </c>
      <c r="BV553" s="600">
        <v>1</v>
      </c>
      <c r="BW553" s="598">
        <f t="shared" si="591"/>
        <v>0.16666666666666666</v>
      </c>
      <c r="BX553" s="244" t="str">
        <f t="shared" si="577"/>
        <v/>
      </c>
    </row>
    <row r="554" spans="1:76" x14ac:dyDescent="0.2">
      <c r="A554" s="591" t="s">
        <v>253</v>
      </c>
      <c r="B554" s="591" t="s">
        <v>257</v>
      </c>
      <c r="C554" s="591" t="s">
        <v>514</v>
      </c>
      <c r="D554" s="591" t="s">
        <v>527</v>
      </c>
      <c r="E554" s="591" t="s">
        <v>518</v>
      </c>
      <c r="F554" s="591" t="s">
        <v>519</v>
      </c>
      <c r="G554" s="592" t="s">
        <v>320</v>
      </c>
      <c r="H554" s="592" t="s">
        <v>1110</v>
      </c>
      <c r="I554" s="591" t="s">
        <v>935</v>
      </c>
      <c r="J554" s="591" t="s">
        <v>936</v>
      </c>
      <c r="K554" s="614"/>
      <c r="L554" s="614"/>
      <c r="M554" s="758"/>
      <c r="N554" s="614"/>
      <c r="O554" s="747"/>
      <c r="P554" s="614"/>
      <c r="Q554" s="612"/>
      <c r="R554" s="612"/>
      <c r="S554" s="612"/>
      <c r="T554" s="3" t="s">
        <v>386</v>
      </c>
      <c r="U554" s="121">
        <v>3</v>
      </c>
      <c r="V554" s="76"/>
      <c r="W554" s="600">
        <v>10</v>
      </c>
      <c r="X554" s="123">
        <f t="shared" si="593"/>
        <v>3.3333333333333335</v>
      </c>
      <c r="Y554" s="601">
        <f t="shared" si="561"/>
        <v>8948.3333333333339</v>
      </c>
      <c r="Z554" s="601">
        <f t="shared" si="562"/>
        <v>3851</v>
      </c>
      <c r="AA554" s="600">
        <v>3</v>
      </c>
      <c r="AB554" s="598">
        <f t="shared" ref="AB554:AB565" si="594">AA554/W554</f>
        <v>0.3</v>
      </c>
      <c r="AC554" s="222"/>
      <c r="AD554" s="223"/>
      <c r="AE554" s="600">
        <v>2</v>
      </c>
      <c r="AF554" s="598">
        <f t="shared" ref="AF554:AF565" si="595">AE554/U554</f>
        <v>0.66666666666666663</v>
      </c>
      <c r="AG554" s="600">
        <f>AE554</f>
        <v>2</v>
      </c>
      <c r="AH554" s="223"/>
      <c r="AI554" s="223"/>
      <c r="AJ554" s="223"/>
      <c r="AK554" s="223"/>
      <c r="AL554" s="223"/>
      <c r="AM554" s="599">
        <v>26819</v>
      </c>
      <c r="AN554" s="601">
        <v>26</v>
      </c>
      <c r="AO554" s="602">
        <f t="shared" si="582"/>
        <v>9.6852300242130751E-4</v>
      </c>
      <c r="AP554" s="601">
        <f t="shared" si="563"/>
        <v>26845</v>
      </c>
      <c r="AQ554" s="163">
        <v>36660</v>
      </c>
      <c r="AR554" s="598">
        <f t="shared" si="592"/>
        <v>0.73226950354609932</v>
      </c>
      <c r="AS554" s="599">
        <f t="shared" si="564"/>
        <v>26819</v>
      </c>
      <c r="AT554" s="599">
        <f t="shared" si="583"/>
        <v>26</v>
      </c>
      <c r="AU554" s="601">
        <f t="shared" si="565"/>
        <v>26845</v>
      </c>
      <c r="AV554" s="601">
        <v>11530</v>
      </c>
      <c r="AW554" s="598">
        <f t="shared" si="566"/>
        <v>0.4299190872142884</v>
      </c>
      <c r="AX554" s="601">
        <v>23</v>
      </c>
      <c r="AY554" s="598">
        <f t="shared" si="584"/>
        <v>0.88461538461538458</v>
      </c>
      <c r="AZ554" s="601">
        <f t="shared" si="568"/>
        <v>11553</v>
      </c>
      <c r="BA554" s="598">
        <f t="shared" si="569"/>
        <v>0.43035947103743716</v>
      </c>
      <c r="BB554" s="601">
        <v>261</v>
      </c>
      <c r="BC554" s="598">
        <f t="shared" si="578"/>
        <v>2.2636600173460537E-2</v>
      </c>
      <c r="BD554" s="601">
        <v>3</v>
      </c>
      <c r="BE554" s="598">
        <f t="shared" ref="BE554:BE560" si="596">IF(BD554="","",BD554/AX554)</f>
        <v>0.13043478260869565</v>
      </c>
      <c r="BF554" s="600">
        <f t="shared" si="579"/>
        <v>264</v>
      </c>
      <c r="BG554" s="598">
        <f t="shared" si="580"/>
        <v>2.2851207478576992E-2</v>
      </c>
      <c r="BH554" s="601">
        <v>238</v>
      </c>
      <c r="BI554" s="598">
        <f t="shared" si="570"/>
        <v>0.91187739463601536</v>
      </c>
      <c r="BJ554" s="601">
        <v>2</v>
      </c>
      <c r="BK554" s="598">
        <f t="shared" si="589"/>
        <v>0.66666666666666663</v>
      </c>
      <c r="BL554" s="600">
        <f t="shared" si="572"/>
        <v>240</v>
      </c>
      <c r="BM554" s="598">
        <f t="shared" si="573"/>
        <v>0.90909090909090906</v>
      </c>
      <c r="BN554" s="601">
        <v>78</v>
      </c>
      <c r="BO554" s="598">
        <f t="shared" si="586"/>
        <v>6.7514931186704753E-3</v>
      </c>
      <c r="BP554" s="601">
        <v>340</v>
      </c>
      <c r="BQ554" s="598">
        <f t="shared" si="587"/>
        <v>2.9429585389076432E-2</v>
      </c>
      <c r="BR554" s="601">
        <f t="shared" si="575"/>
        <v>418</v>
      </c>
      <c r="BS554" s="598">
        <f t="shared" si="588"/>
        <v>3.6181078507746905E-2</v>
      </c>
      <c r="BT554" s="600">
        <v>2</v>
      </c>
      <c r="BU554" s="598">
        <f t="shared" si="590"/>
        <v>0.2</v>
      </c>
      <c r="BV554" s="600">
        <v>1</v>
      </c>
      <c r="BW554" s="598">
        <f t="shared" si="591"/>
        <v>0.33333333333333331</v>
      </c>
      <c r="BX554" s="244" t="str">
        <f t="shared" si="577"/>
        <v/>
      </c>
    </row>
    <row r="555" spans="1:76" x14ac:dyDescent="0.2">
      <c r="A555" s="591" t="s">
        <v>253</v>
      </c>
      <c r="B555" s="591" t="s">
        <v>257</v>
      </c>
      <c r="C555" s="591" t="s">
        <v>258</v>
      </c>
      <c r="D555" s="591" t="s">
        <v>527</v>
      </c>
      <c r="E555" s="591" t="s">
        <v>518</v>
      </c>
      <c r="F555" s="591" t="s">
        <v>519</v>
      </c>
      <c r="G555" s="592" t="s">
        <v>320</v>
      </c>
      <c r="H555" s="592" t="s">
        <v>1110</v>
      </c>
      <c r="I555" s="591" t="s">
        <v>935</v>
      </c>
      <c r="J555" s="591" t="s">
        <v>936</v>
      </c>
      <c r="K555" s="614"/>
      <c r="L555" s="614"/>
      <c r="M555" s="289"/>
      <c r="N555" s="614"/>
      <c r="O555" s="614"/>
      <c r="P555" s="614"/>
      <c r="Q555" s="612"/>
      <c r="R555" s="612"/>
      <c r="S555" s="612"/>
      <c r="T555" s="3" t="s">
        <v>386</v>
      </c>
      <c r="U555" s="121">
        <v>3</v>
      </c>
      <c r="V555" s="76"/>
      <c r="W555" s="600">
        <v>11</v>
      </c>
      <c r="X555" s="123">
        <f t="shared" si="593"/>
        <v>3.6666666666666665</v>
      </c>
      <c r="Y555" s="601">
        <f t="shared" si="561"/>
        <v>9439</v>
      </c>
      <c r="Z555" s="601">
        <f t="shared" si="562"/>
        <v>3539.3333333333335</v>
      </c>
      <c r="AA555" s="600">
        <v>1</v>
      </c>
      <c r="AB555" s="598">
        <f t="shared" si="594"/>
        <v>9.0909090909090912E-2</v>
      </c>
      <c r="AC555" s="222"/>
      <c r="AD555" s="223"/>
      <c r="AE555" s="600">
        <v>1</v>
      </c>
      <c r="AF555" s="598">
        <f t="shared" si="595"/>
        <v>0.33333333333333331</v>
      </c>
      <c r="AG555" s="600">
        <f>AE555</f>
        <v>1</v>
      </c>
      <c r="AH555" s="223"/>
      <c r="AI555" s="223"/>
      <c r="AJ555" s="223"/>
      <c r="AK555" s="223"/>
      <c r="AL555" s="223"/>
      <c r="AM555" s="599">
        <v>28190</v>
      </c>
      <c r="AN555" s="601">
        <v>127</v>
      </c>
      <c r="AO555" s="602">
        <f t="shared" si="582"/>
        <v>4.4849383762404207E-3</v>
      </c>
      <c r="AP555" s="601">
        <f t="shared" si="563"/>
        <v>28317</v>
      </c>
      <c r="AQ555" s="163">
        <v>43197</v>
      </c>
      <c r="AR555" s="598">
        <f t="shared" si="592"/>
        <v>0.65553163414125981</v>
      </c>
      <c r="AS555" s="599">
        <f t="shared" si="564"/>
        <v>28190</v>
      </c>
      <c r="AT555" s="599">
        <f t="shared" si="583"/>
        <v>127</v>
      </c>
      <c r="AU555" s="601">
        <f t="shared" si="565"/>
        <v>28317</v>
      </c>
      <c r="AV555" s="601">
        <v>10514</v>
      </c>
      <c r="AW555" s="598">
        <f t="shared" si="566"/>
        <v>0.37296913799219583</v>
      </c>
      <c r="AX555" s="601">
        <v>104</v>
      </c>
      <c r="AY555" s="598">
        <f t="shared" si="584"/>
        <v>0.81889763779527558</v>
      </c>
      <c r="AZ555" s="601">
        <f t="shared" si="568"/>
        <v>10618</v>
      </c>
      <c r="BA555" s="598">
        <f t="shared" si="569"/>
        <v>0.37496909983402199</v>
      </c>
      <c r="BB555" s="601">
        <v>430</v>
      </c>
      <c r="BC555" s="598">
        <f t="shared" si="578"/>
        <v>4.0897850485067527E-2</v>
      </c>
      <c r="BD555" s="601">
        <v>18</v>
      </c>
      <c r="BE555" s="598">
        <f t="shared" si="596"/>
        <v>0.17307692307692307</v>
      </c>
      <c r="BF555" s="600">
        <f t="shared" si="579"/>
        <v>448</v>
      </c>
      <c r="BG555" s="598">
        <f t="shared" si="580"/>
        <v>4.2192503296289319E-2</v>
      </c>
      <c r="BH555" s="601">
        <v>376</v>
      </c>
      <c r="BI555" s="598">
        <f t="shared" si="570"/>
        <v>0.87441860465116283</v>
      </c>
      <c r="BJ555" s="601">
        <v>14</v>
      </c>
      <c r="BK555" s="598">
        <f t="shared" si="589"/>
        <v>0.77777777777777779</v>
      </c>
      <c r="BL555" s="600">
        <f t="shared" si="572"/>
        <v>390</v>
      </c>
      <c r="BM555" s="598">
        <f t="shared" si="573"/>
        <v>0.8705357142857143</v>
      </c>
      <c r="BN555" s="601">
        <v>44</v>
      </c>
      <c r="BO555" s="598">
        <f t="shared" si="586"/>
        <v>4.1439065737427011E-3</v>
      </c>
      <c r="BP555" s="601">
        <v>418</v>
      </c>
      <c r="BQ555" s="598">
        <f t="shared" si="587"/>
        <v>3.9367112450555658E-2</v>
      </c>
      <c r="BR555" s="601">
        <f t="shared" si="575"/>
        <v>462</v>
      </c>
      <c r="BS555" s="598">
        <f t="shared" si="588"/>
        <v>4.351101902429836E-2</v>
      </c>
      <c r="BT555" s="600">
        <v>3</v>
      </c>
      <c r="BU555" s="598">
        <f t="shared" si="590"/>
        <v>0.27272727272727271</v>
      </c>
      <c r="BV555" s="600">
        <v>2</v>
      </c>
      <c r="BW555" s="598">
        <f t="shared" si="591"/>
        <v>0.66666666666666663</v>
      </c>
      <c r="BX555" s="244" t="str">
        <f t="shared" si="577"/>
        <v/>
      </c>
    </row>
    <row r="556" spans="1:76" x14ac:dyDescent="0.2">
      <c r="A556" s="591" t="s">
        <v>253</v>
      </c>
      <c r="B556" s="591" t="s">
        <v>257</v>
      </c>
      <c r="C556" s="591" t="s">
        <v>623</v>
      </c>
      <c r="D556" s="591" t="s">
        <v>527</v>
      </c>
      <c r="E556" s="591" t="s">
        <v>518</v>
      </c>
      <c r="F556" s="591" t="s">
        <v>519</v>
      </c>
      <c r="G556" s="592" t="s">
        <v>320</v>
      </c>
      <c r="H556" s="592" t="s">
        <v>1110</v>
      </c>
      <c r="I556" s="591" t="s">
        <v>935</v>
      </c>
      <c r="J556" s="591" t="s">
        <v>936</v>
      </c>
      <c r="K556" s="614"/>
      <c r="L556" s="614"/>
      <c r="M556" s="289"/>
      <c r="N556" s="614"/>
      <c r="O556" s="614"/>
      <c r="P556" s="614"/>
      <c r="Q556" s="612"/>
      <c r="R556" s="612"/>
      <c r="S556" s="612"/>
      <c r="T556" s="3" t="s">
        <v>386</v>
      </c>
      <c r="U556" s="121">
        <v>3</v>
      </c>
      <c r="V556" s="76"/>
      <c r="W556" s="600">
        <v>6</v>
      </c>
      <c r="X556" s="123">
        <f t="shared" si="593"/>
        <v>2</v>
      </c>
      <c r="Y556" s="601">
        <f t="shared" si="561"/>
        <v>10391.333333333334</v>
      </c>
      <c r="Z556" s="601">
        <f t="shared" si="562"/>
        <v>3998.6666666666665</v>
      </c>
      <c r="AA556" s="600">
        <v>2</v>
      </c>
      <c r="AB556" s="598">
        <f t="shared" si="594"/>
        <v>0.33333333333333331</v>
      </c>
      <c r="AC556" s="222"/>
      <c r="AD556" s="223"/>
      <c r="AE556" s="600">
        <v>2</v>
      </c>
      <c r="AF556" s="598">
        <f t="shared" si="595"/>
        <v>0.66666666666666663</v>
      </c>
      <c r="AG556" s="600">
        <f>AE556</f>
        <v>2</v>
      </c>
      <c r="AH556" s="223"/>
      <c r="AI556" s="600">
        <v>1</v>
      </c>
      <c r="AJ556" s="598">
        <f>AI556/W556</f>
        <v>0.16666666666666666</v>
      </c>
      <c r="AK556" s="600">
        <v>1</v>
      </c>
      <c r="AL556" s="598">
        <f>AK556/U556</f>
        <v>0.33333333333333331</v>
      </c>
      <c r="AM556" s="599">
        <v>31147</v>
      </c>
      <c r="AN556" s="601">
        <v>27</v>
      </c>
      <c r="AO556" s="602">
        <f t="shared" si="582"/>
        <v>8.6610637069352661E-4</v>
      </c>
      <c r="AP556" s="601">
        <f t="shared" si="563"/>
        <v>31174</v>
      </c>
      <c r="AQ556" s="163">
        <v>43962</v>
      </c>
      <c r="AR556" s="598">
        <f t="shared" si="592"/>
        <v>0.70911241526773128</v>
      </c>
      <c r="AS556" s="599">
        <f t="shared" si="564"/>
        <v>31147</v>
      </c>
      <c r="AT556" s="599">
        <f t="shared" si="583"/>
        <v>27</v>
      </c>
      <c r="AU556" s="601">
        <f t="shared" si="565"/>
        <v>31174</v>
      </c>
      <c r="AV556" s="601">
        <v>11969</v>
      </c>
      <c r="AW556" s="598">
        <f t="shared" si="566"/>
        <v>0.38427456897935597</v>
      </c>
      <c r="AX556" s="601">
        <v>27</v>
      </c>
      <c r="AY556" s="598">
        <f t="shared" si="584"/>
        <v>1</v>
      </c>
      <c r="AZ556" s="601">
        <f t="shared" si="568"/>
        <v>11996</v>
      </c>
      <c r="BA556" s="598">
        <f t="shared" si="569"/>
        <v>0.38480785269776097</v>
      </c>
      <c r="BB556" s="601">
        <v>115</v>
      </c>
      <c r="BC556" s="598">
        <f t="shared" si="578"/>
        <v>9.6081543988637309E-3</v>
      </c>
      <c r="BD556" s="601">
        <v>3</v>
      </c>
      <c r="BE556" s="598">
        <f t="shared" si="596"/>
        <v>0.1111111111111111</v>
      </c>
      <c r="BF556" s="600">
        <f t="shared" si="579"/>
        <v>118</v>
      </c>
      <c r="BG556" s="598">
        <f t="shared" si="580"/>
        <v>9.8366122040680227E-3</v>
      </c>
      <c r="BH556" s="601">
        <v>101</v>
      </c>
      <c r="BI556" s="598">
        <f t="shared" si="570"/>
        <v>0.87826086956521743</v>
      </c>
      <c r="BJ556" s="601">
        <v>2</v>
      </c>
      <c r="BK556" s="598">
        <f t="shared" si="589"/>
        <v>0.66666666666666663</v>
      </c>
      <c r="BL556" s="600">
        <f t="shared" si="572"/>
        <v>103</v>
      </c>
      <c r="BM556" s="598">
        <f t="shared" si="573"/>
        <v>0.8728813559322034</v>
      </c>
      <c r="BN556" s="601">
        <v>30</v>
      </c>
      <c r="BO556" s="598">
        <f t="shared" si="586"/>
        <v>2.5008336112037344E-3</v>
      </c>
      <c r="BP556" s="601">
        <v>452</v>
      </c>
      <c r="BQ556" s="598">
        <f t="shared" si="587"/>
        <v>3.7679226408802932E-2</v>
      </c>
      <c r="BR556" s="601">
        <f t="shared" si="575"/>
        <v>482</v>
      </c>
      <c r="BS556" s="598">
        <f t="shared" si="588"/>
        <v>4.0180060020006667E-2</v>
      </c>
      <c r="BT556" s="600">
        <v>1</v>
      </c>
      <c r="BU556" s="598">
        <f t="shared" si="590"/>
        <v>0.16666666666666666</v>
      </c>
      <c r="BV556" s="600">
        <v>1</v>
      </c>
      <c r="BW556" s="598">
        <f t="shared" si="591"/>
        <v>0.33333333333333331</v>
      </c>
      <c r="BX556" s="244" t="str">
        <f t="shared" si="577"/>
        <v/>
      </c>
    </row>
    <row r="557" spans="1:76" x14ac:dyDescent="0.2">
      <c r="A557" s="591" t="s">
        <v>253</v>
      </c>
      <c r="B557" s="591" t="s">
        <v>257</v>
      </c>
      <c r="C557" s="591" t="s">
        <v>259</v>
      </c>
      <c r="D557" s="591" t="s">
        <v>527</v>
      </c>
      <c r="E557" s="591" t="s">
        <v>518</v>
      </c>
      <c r="F557" s="591" t="s">
        <v>519</v>
      </c>
      <c r="G557" s="592" t="s">
        <v>320</v>
      </c>
      <c r="H557" s="592" t="s">
        <v>1110</v>
      </c>
      <c r="I557" s="591" t="s">
        <v>935</v>
      </c>
      <c r="J557" s="591" t="s">
        <v>936</v>
      </c>
      <c r="K557" s="614"/>
      <c r="L557" s="614"/>
      <c r="M557" s="289"/>
      <c r="N557" s="614"/>
      <c r="O557" s="614"/>
      <c r="P557" s="614"/>
      <c r="Q557" s="612"/>
      <c r="R557" s="612"/>
      <c r="S557" s="612"/>
      <c r="T557" s="3" t="s">
        <v>386</v>
      </c>
      <c r="U557" s="121">
        <v>3</v>
      </c>
      <c r="V557" s="76"/>
      <c r="W557" s="600">
        <v>12</v>
      </c>
      <c r="X557" s="123">
        <f t="shared" si="593"/>
        <v>4</v>
      </c>
      <c r="Y557" s="601">
        <f t="shared" si="561"/>
        <v>10441.666666666666</v>
      </c>
      <c r="Z557" s="601">
        <f t="shared" si="562"/>
        <v>4944.333333333333</v>
      </c>
      <c r="AA557" s="600">
        <v>2</v>
      </c>
      <c r="AB557" s="598">
        <f t="shared" si="594"/>
        <v>0.16666666666666666</v>
      </c>
      <c r="AC557" s="222"/>
      <c r="AD557" s="223"/>
      <c r="AE557" s="600">
        <v>2</v>
      </c>
      <c r="AF557" s="598">
        <f t="shared" si="595"/>
        <v>0.66666666666666663</v>
      </c>
      <c r="AG557" s="600">
        <f>AE557</f>
        <v>2</v>
      </c>
      <c r="AH557" s="223"/>
      <c r="AI557" s="223"/>
      <c r="AJ557" s="223"/>
      <c r="AK557" s="223"/>
      <c r="AL557" s="223"/>
      <c r="AM557" s="599">
        <v>31299</v>
      </c>
      <c r="AN557" s="601">
        <v>26</v>
      </c>
      <c r="AO557" s="602">
        <f t="shared" si="582"/>
        <v>8.3000798084596967E-4</v>
      </c>
      <c r="AP557" s="601">
        <f t="shared" si="563"/>
        <v>31325</v>
      </c>
      <c r="AQ557" s="163">
        <v>41187</v>
      </c>
      <c r="AR557" s="598">
        <f t="shared" si="592"/>
        <v>0.76055551508971275</v>
      </c>
      <c r="AS557" s="599">
        <f t="shared" si="564"/>
        <v>31299</v>
      </c>
      <c r="AT557" s="599">
        <f t="shared" si="583"/>
        <v>26</v>
      </c>
      <c r="AU557" s="601">
        <f t="shared" si="565"/>
        <v>31325</v>
      </c>
      <c r="AV557" s="601">
        <v>14813</v>
      </c>
      <c r="AW557" s="598">
        <f t="shared" si="566"/>
        <v>0.47327390651458512</v>
      </c>
      <c r="AX557" s="601">
        <v>20</v>
      </c>
      <c r="AY557" s="598">
        <f t="shared" si="584"/>
        <v>0.76923076923076927</v>
      </c>
      <c r="AZ557" s="601">
        <f t="shared" si="568"/>
        <v>14833</v>
      </c>
      <c r="BA557" s="598">
        <f t="shared" si="569"/>
        <v>0.47351955307262572</v>
      </c>
      <c r="BB557" s="601">
        <v>233</v>
      </c>
      <c r="BC557" s="598">
        <f t="shared" si="578"/>
        <v>1.5729426854789712E-2</v>
      </c>
      <c r="BD557" s="601">
        <v>3</v>
      </c>
      <c r="BE557" s="598">
        <f t="shared" si="596"/>
        <v>0.15</v>
      </c>
      <c r="BF557" s="600">
        <f t="shared" si="579"/>
        <v>236</v>
      </c>
      <c r="BG557" s="598">
        <f t="shared" si="580"/>
        <v>1.5910469898199959E-2</v>
      </c>
      <c r="BH557" s="601">
        <v>218</v>
      </c>
      <c r="BI557" s="598">
        <f t="shared" si="570"/>
        <v>0.93562231759656656</v>
      </c>
      <c r="BJ557" s="601">
        <v>2</v>
      </c>
      <c r="BK557" s="598">
        <f t="shared" si="589"/>
        <v>0.66666666666666663</v>
      </c>
      <c r="BL557" s="600">
        <f t="shared" si="572"/>
        <v>220</v>
      </c>
      <c r="BM557" s="598">
        <f t="shared" si="573"/>
        <v>0.93220338983050843</v>
      </c>
      <c r="BN557" s="601">
        <v>48</v>
      </c>
      <c r="BO557" s="598">
        <f t="shared" si="586"/>
        <v>3.2360277759050766E-3</v>
      </c>
      <c r="BP557" s="601">
        <v>613</v>
      </c>
      <c r="BQ557" s="598">
        <f t="shared" si="587"/>
        <v>4.1326771388121082E-2</v>
      </c>
      <c r="BR557" s="601">
        <f t="shared" si="575"/>
        <v>661</v>
      </c>
      <c r="BS557" s="598">
        <f t="shared" si="588"/>
        <v>4.4562799164026161E-2</v>
      </c>
      <c r="BT557" s="600">
        <v>4</v>
      </c>
      <c r="BU557" s="598">
        <f t="shared" si="590"/>
        <v>0.33333333333333331</v>
      </c>
      <c r="BV557" s="600">
        <v>1</v>
      </c>
      <c r="BW557" s="598">
        <f t="shared" si="591"/>
        <v>0.33333333333333331</v>
      </c>
      <c r="BX557" s="244" t="str">
        <f t="shared" si="577"/>
        <v/>
      </c>
    </row>
    <row r="558" spans="1:76" ht="13.5" thickBot="1" x14ac:dyDescent="0.25">
      <c r="A558" s="591" t="s">
        <v>253</v>
      </c>
      <c r="B558" s="591" t="s">
        <v>257</v>
      </c>
      <c r="C558" s="591" t="s">
        <v>625</v>
      </c>
      <c r="D558" s="591" t="s">
        <v>527</v>
      </c>
      <c r="E558" s="591" t="s">
        <v>518</v>
      </c>
      <c r="F558" s="591" t="s">
        <v>519</v>
      </c>
      <c r="G558" s="592" t="s">
        <v>320</v>
      </c>
      <c r="H558" s="592" t="s">
        <v>1110</v>
      </c>
      <c r="I558" s="591" t="s">
        <v>935</v>
      </c>
      <c r="J558" s="591" t="s">
        <v>936</v>
      </c>
      <c r="K558" s="614" t="s">
        <v>436</v>
      </c>
      <c r="L558" s="614" t="s">
        <v>438</v>
      </c>
      <c r="M558" s="289" t="s">
        <v>839</v>
      </c>
      <c r="N558" s="614" t="s">
        <v>451</v>
      </c>
      <c r="O558" s="614" t="s">
        <v>438</v>
      </c>
      <c r="P558" s="614" t="s">
        <v>438</v>
      </c>
      <c r="Q558" s="612">
        <v>136392</v>
      </c>
      <c r="R558" s="612">
        <v>2179</v>
      </c>
      <c r="S558" s="612">
        <v>202</v>
      </c>
      <c r="T558" s="3" t="s">
        <v>386</v>
      </c>
      <c r="U558" s="121">
        <v>2</v>
      </c>
      <c r="V558" s="76"/>
      <c r="W558" s="600">
        <v>10</v>
      </c>
      <c r="X558" s="123">
        <f t="shared" si="593"/>
        <v>5</v>
      </c>
      <c r="Y558" s="601">
        <f t="shared" si="561"/>
        <v>9364.5</v>
      </c>
      <c r="Z558" s="601">
        <f t="shared" si="562"/>
        <v>3921</v>
      </c>
      <c r="AA558" s="600">
        <v>1</v>
      </c>
      <c r="AB558" s="598">
        <f t="shared" si="594"/>
        <v>0.1</v>
      </c>
      <c r="AC558" s="222"/>
      <c r="AD558" s="223"/>
      <c r="AE558" s="600">
        <v>1</v>
      </c>
      <c r="AF558" s="598">
        <f t="shared" si="595"/>
        <v>0.5</v>
      </c>
      <c r="AG558" s="600">
        <f>AE558</f>
        <v>1</v>
      </c>
      <c r="AH558" s="223"/>
      <c r="AI558" s="223"/>
      <c r="AJ558" s="223"/>
      <c r="AK558" s="223"/>
      <c r="AL558" s="223"/>
      <c r="AM558" s="599">
        <v>18714</v>
      </c>
      <c r="AN558" s="601">
        <v>15</v>
      </c>
      <c r="AO558" s="602">
        <f t="shared" si="582"/>
        <v>8.0089700464520258E-4</v>
      </c>
      <c r="AP558" s="601">
        <f t="shared" si="563"/>
        <v>18729</v>
      </c>
      <c r="AQ558" s="163">
        <v>25950</v>
      </c>
      <c r="AR558" s="598">
        <f t="shared" si="592"/>
        <v>0.72173410404624272</v>
      </c>
      <c r="AS558" s="599">
        <f t="shared" si="564"/>
        <v>18714</v>
      </c>
      <c r="AT558" s="599">
        <f t="shared" si="583"/>
        <v>15</v>
      </c>
      <c r="AU558" s="601">
        <f t="shared" si="565"/>
        <v>18729</v>
      </c>
      <c r="AV558" s="601">
        <v>7830</v>
      </c>
      <c r="AW558" s="598">
        <f t="shared" si="566"/>
        <v>0.41840333440205196</v>
      </c>
      <c r="AX558" s="601">
        <v>12</v>
      </c>
      <c r="AY558" s="598">
        <f t="shared" si="584"/>
        <v>0.8</v>
      </c>
      <c r="AZ558" s="601">
        <f t="shared" si="568"/>
        <v>7842</v>
      </c>
      <c r="BA558" s="598">
        <f t="shared" si="569"/>
        <v>0.41870895402851194</v>
      </c>
      <c r="BB558" s="601">
        <v>189</v>
      </c>
      <c r="BC558" s="598">
        <f t="shared" si="578"/>
        <v>2.4137931034482758E-2</v>
      </c>
      <c r="BD558" s="601">
        <v>1</v>
      </c>
      <c r="BE558" s="601">
        <f t="shared" si="596"/>
        <v>8.3333333333333329E-2</v>
      </c>
      <c r="BF558" s="600">
        <f t="shared" si="579"/>
        <v>190</v>
      </c>
      <c r="BG558" s="598">
        <f t="shared" si="580"/>
        <v>2.4228513134404488E-2</v>
      </c>
      <c r="BH558" s="601">
        <v>167</v>
      </c>
      <c r="BI558" s="598">
        <f t="shared" si="570"/>
        <v>0.8835978835978836</v>
      </c>
      <c r="BJ558" s="601"/>
      <c r="BK558" s="223">
        <f t="shared" si="589"/>
        <v>0</v>
      </c>
      <c r="BL558" s="600">
        <f t="shared" si="572"/>
        <v>167</v>
      </c>
      <c r="BM558" s="598">
        <f t="shared" si="573"/>
        <v>0.87894736842105259</v>
      </c>
      <c r="BN558" s="601">
        <v>26</v>
      </c>
      <c r="BO558" s="598">
        <f t="shared" si="586"/>
        <v>3.3154807447079828E-3</v>
      </c>
      <c r="BP558" s="601">
        <v>226</v>
      </c>
      <c r="BQ558" s="598">
        <f t="shared" si="587"/>
        <v>2.8819178780923233E-2</v>
      </c>
      <c r="BR558" s="601">
        <f t="shared" si="575"/>
        <v>252</v>
      </c>
      <c r="BS558" s="598">
        <f t="shared" si="588"/>
        <v>3.2134659525631215E-2</v>
      </c>
      <c r="BT558" s="600">
        <v>1</v>
      </c>
      <c r="BU558" s="598">
        <f t="shared" si="590"/>
        <v>0.1</v>
      </c>
      <c r="BV558" s="600">
        <v>0</v>
      </c>
      <c r="BW558" s="223"/>
      <c r="BX558" s="244" t="str">
        <f t="shared" si="577"/>
        <v/>
      </c>
    </row>
    <row r="559" spans="1:76" s="469" customFormat="1" ht="13.5" thickBot="1" x14ac:dyDescent="0.25">
      <c r="A559" s="593" t="s">
        <v>253</v>
      </c>
      <c r="B559" s="593" t="s">
        <v>257</v>
      </c>
      <c r="C559" s="593" t="s">
        <v>502</v>
      </c>
      <c r="D559" s="593" t="s">
        <v>509</v>
      </c>
      <c r="E559" s="593" t="s">
        <v>518</v>
      </c>
      <c r="F559" s="593" t="s">
        <v>519</v>
      </c>
      <c r="G559" s="620" t="s">
        <v>320</v>
      </c>
      <c r="H559" s="620" t="s">
        <v>1110</v>
      </c>
      <c r="I559" s="593" t="s">
        <v>935</v>
      </c>
      <c r="J559" s="593" t="s">
        <v>936</v>
      </c>
      <c r="K559" s="615"/>
      <c r="L559" s="615"/>
      <c r="M559" s="767"/>
      <c r="N559" s="294"/>
      <c r="O559" s="770"/>
      <c r="P559" s="615"/>
      <c r="Q559" s="772"/>
      <c r="R559" s="772"/>
      <c r="S559" s="772"/>
      <c r="T559" s="6" t="s">
        <v>386</v>
      </c>
      <c r="U559" s="604">
        <v>1</v>
      </c>
      <c r="V559" s="345"/>
      <c r="W559" s="605">
        <v>6</v>
      </c>
      <c r="X559" s="606">
        <f t="shared" si="593"/>
        <v>6</v>
      </c>
      <c r="Y559" s="607">
        <f t="shared" si="561"/>
        <v>136390</v>
      </c>
      <c r="Z559" s="607">
        <f t="shared" si="562"/>
        <v>56842</v>
      </c>
      <c r="AA559" s="605">
        <v>1</v>
      </c>
      <c r="AB559" s="608">
        <f t="shared" si="594"/>
        <v>0.16666666666666666</v>
      </c>
      <c r="AC559" s="605">
        <v>3</v>
      </c>
      <c r="AD559" s="608" t="s">
        <v>434</v>
      </c>
      <c r="AE559" s="605">
        <v>1</v>
      </c>
      <c r="AF559" s="608">
        <f t="shared" si="595"/>
        <v>1</v>
      </c>
      <c r="AG559" s="605">
        <v>1</v>
      </c>
      <c r="AH559" s="225"/>
      <c r="AI559" s="224"/>
      <c r="AJ559" s="225"/>
      <c r="AK559" s="224"/>
      <c r="AL559" s="225"/>
      <c r="AM559" s="596">
        <v>136169</v>
      </c>
      <c r="AN559" s="607">
        <v>221</v>
      </c>
      <c r="AO559" s="609">
        <f t="shared" si="582"/>
        <v>1.620353398342987E-3</v>
      </c>
      <c r="AP559" s="607">
        <f t="shared" si="563"/>
        <v>136390</v>
      </c>
      <c r="AQ559" s="607">
        <v>190956</v>
      </c>
      <c r="AR559" s="608">
        <f t="shared" si="592"/>
        <v>0.71424830851086119</v>
      </c>
      <c r="AS559" s="596">
        <f t="shared" si="564"/>
        <v>136169</v>
      </c>
      <c r="AT559" s="596">
        <f t="shared" si="583"/>
        <v>221</v>
      </c>
      <c r="AU559" s="607">
        <f t="shared" si="565"/>
        <v>136390</v>
      </c>
      <c r="AV559" s="607">
        <v>56656</v>
      </c>
      <c r="AW559" s="608">
        <f t="shared" si="566"/>
        <v>0.41607120563417516</v>
      </c>
      <c r="AX559" s="607">
        <v>186</v>
      </c>
      <c r="AY559" s="608">
        <f t="shared" si="584"/>
        <v>0.84162895927601811</v>
      </c>
      <c r="AZ559" s="607">
        <f t="shared" si="568"/>
        <v>56842</v>
      </c>
      <c r="BA559" s="608">
        <f t="shared" si="569"/>
        <v>0.41676075958647996</v>
      </c>
      <c r="BB559" s="607">
        <v>1227</v>
      </c>
      <c r="BC559" s="608">
        <f t="shared" si="578"/>
        <v>2.1657017791584299E-2</v>
      </c>
      <c r="BD559" s="607">
        <v>30</v>
      </c>
      <c r="BE559" s="608">
        <f t="shared" si="596"/>
        <v>0.16129032258064516</v>
      </c>
      <c r="BF559" s="605">
        <f t="shared" si="579"/>
        <v>1257</v>
      </c>
      <c r="BG559" s="608">
        <f t="shared" si="580"/>
        <v>2.2113929840610815E-2</v>
      </c>
      <c r="BH559" s="607">
        <v>1098</v>
      </c>
      <c r="BI559" s="608">
        <f t="shared" si="570"/>
        <v>0.89486552567237165</v>
      </c>
      <c r="BJ559" s="607">
        <v>20</v>
      </c>
      <c r="BK559" s="608">
        <f t="shared" si="589"/>
        <v>0.66666666666666663</v>
      </c>
      <c r="BL559" s="605">
        <f t="shared" si="572"/>
        <v>1118</v>
      </c>
      <c r="BM559" s="608">
        <f t="shared" si="573"/>
        <v>0.88941925218774864</v>
      </c>
      <c r="BN559" s="607">
        <v>71</v>
      </c>
      <c r="BO559" s="608">
        <f t="shared" si="586"/>
        <v>1.2490763871784948E-3</v>
      </c>
      <c r="BP559" s="607">
        <v>517</v>
      </c>
      <c r="BQ559" s="608">
        <f t="shared" si="587"/>
        <v>9.095387213680025E-3</v>
      </c>
      <c r="BR559" s="607">
        <f t="shared" si="575"/>
        <v>588</v>
      </c>
      <c r="BS559" s="608">
        <f t="shared" si="588"/>
        <v>1.0344463600858521E-2</v>
      </c>
      <c r="BT559" s="605">
        <v>2</v>
      </c>
      <c r="BU559" s="608">
        <f t="shared" si="590"/>
        <v>0.33333333333333331</v>
      </c>
      <c r="BV559" s="605">
        <v>1</v>
      </c>
      <c r="BW559" s="608">
        <f>BV559/U559</f>
        <v>1</v>
      </c>
      <c r="BX559" s="257" t="str">
        <f t="shared" si="577"/>
        <v/>
      </c>
    </row>
    <row r="560" spans="1:76" x14ac:dyDescent="0.2">
      <c r="A560" s="592" t="s">
        <v>260</v>
      </c>
      <c r="B560" s="592" t="s">
        <v>261</v>
      </c>
      <c r="C560" s="592" t="s">
        <v>262</v>
      </c>
      <c r="D560" s="592" t="s">
        <v>528</v>
      </c>
      <c r="E560" s="592" t="s">
        <v>504</v>
      </c>
      <c r="F560" s="592" t="s">
        <v>519</v>
      </c>
      <c r="G560" s="592" t="s">
        <v>320</v>
      </c>
      <c r="H560" s="592" t="s">
        <v>937</v>
      </c>
      <c r="I560" s="592" t="s">
        <v>937</v>
      </c>
      <c r="J560" s="592"/>
      <c r="K560" s="296"/>
      <c r="L560" s="296"/>
      <c r="M560" s="297"/>
      <c r="N560" s="296"/>
      <c r="O560" s="296"/>
      <c r="P560" s="296"/>
      <c r="Q560" s="272"/>
      <c r="R560" s="272"/>
      <c r="S560" s="272"/>
      <c r="T560" s="7" t="s">
        <v>386</v>
      </c>
      <c r="U560" s="112">
        <v>1</v>
      </c>
      <c r="V560" s="150"/>
      <c r="W560" s="597">
        <v>2</v>
      </c>
      <c r="X560" s="113">
        <f t="shared" si="593"/>
        <v>2</v>
      </c>
      <c r="Y560" s="114">
        <f t="shared" si="561"/>
        <v>37533</v>
      </c>
      <c r="Z560" s="114">
        <f t="shared" si="562"/>
        <v>19078</v>
      </c>
      <c r="AA560" s="597">
        <v>1</v>
      </c>
      <c r="AB560" s="115">
        <f t="shared" si="594"/>
        <v>0.5</v>
      </c>
      <c r="AC560" s="228"/>
      <c r="AD560" s="229"/>
      <c r="AE560" s="597">
        <v>1</v>
      </c>
      <c r="AF560" s="115">
        <f t="shared" si="595"/>
        <v>1</v>
      </c>
      <c r="AG560" s="228"/>
      <c r="AH560" s="229"/>
      <c r="AI560" s="228"/>
      <c r="AJ560" s="229"/>
      <c r="AK560" s="228"/>
      <c r="AL560" s="229"/>
      <c r="AM560" s="117">
        <v>37489</v>
      </c>
      <c r="AN560" s="114">
        <v>44</v>
      </c>
      <c r="AO560" s="118">
        <f t="shared" si="582"/>
        <v>1.1723017078304426E-3</v>
      </c>
      <c r="AP560" s="114">
        <f t="shared" si="563"/>
        <v>37533</v>
      </c>
      <c r="AQ560" s="172">
        <v>50000</v>
      </c>
      <c r="AR560" s="115">
        <f t="shared" si="592"/>
        <v>0.75065999999999999</v>
      </c>
      <c r="AS560" s="117">
        <f t="shared" si="564"/>
        <v>37489</v>
      </c>
      <c r="AT560" s="117">
        <f t="shared" si="583"/>
        <v>44</v>
      </c>
      <c r="AU560" s="114">
        <f t="shared" si="565"/>
        <v>37533</v>
      </c>
      <c r="AV560" s="114">
        <v>19038</v>
      </c>
      <c r="AW560" s="115">
        <f t="shared" si="566"/>
        <v>0.50782896316252768</v>
      </c>
      <c r="AX560" s="114">
        <v>40</v>
      </c>
      <c r="AY560" s="115">
        <f t="shared" si="584"/>
        <v>0.90909090909090906</v>
      </c>
      <c r="AZ560" s="114">
        <f t="shared" si="568"/>
        <v>19078</v>
      </c>
      <c r="BA560" s="115">
        <f t="shared" si="569"/>
        <v>0.50829936322702685</v>
      </c>
      <c r="BB560" s="114">
        <v>213</v>
      </c>
      <c r="BC560" s="115">
        <f t="shared" si="578"/>
        <v>1.1188150015757958E-2</v>
      </c>
      <c r="BD560" s="114">
        <v>14</v>
      </c>
      <c r="BE560" s="115">
        <f t="shared" si="596"/>
        <v>0.35</v>
      </c>
      <c r="BF560" s="597">
        <f t="shared" si="579"/>
        <v>227</v>
      </c>
      <c r="BG560" s="115">
        <f t="shared" si="580"/>
        <v>1.1898521857637069E-2</v>
      </c>
      <c r="BH560" s="114">
        <v>173</v>
      </c>
      <c r="BI560" s="115">
        <f t="shared" si="570"/>
        <v>0.81220657276995301</v>
      </c>
      <c r="BJ560" s="114">
        <v>14</v>
      </c>
      <c r="BK560" s="115">
        <f t="shared" si="589"/>
        <v>1</v>
      </c>
      <c r="BL560" s="597">
        <f t="shared" si="572"/>
        <v>187</v>
      </c>
      <c r="BM560" s="115">
        <f t="shared" si="573"/>
        <v>0.82378854625550657</v>
      </c>
      <c r="BN560" s="114">
        <v>81</v>
      </c>
      <c r="BO560" s="115">
        <f t="shared" si="586"/>
        <v>4.2457280637383374E-3</v>
      </c>
      <c r="BP560" s="114">
        <v>1767</v>
      </c>
      <c r="BQ560" s="115">
        <f t="shared" si="587"/>
        <v>9.2619771464514097E-2</v>
      </c>
      <c r="BR560" s="114">
        <f t="shared" si="575"/>
        <v>1848</v>
      </c>
      <c r="BS560" s="115">
        <f t="shared" si="588"/>
        <v>9.6865499528252436E-2</v>
      </c>
      <c r="BT560" s="597">
        <v>0</v>
      </c>
      <c r="BU560" s="229"/>
      <c r="BV560" s="229"/>
      <c r="BW560" s="229"/>
      <c r="BX560" s="259" t="str">
        <f t="shared" si="577"/>
        <v/>
      </c>
    </row>
    <row r="561" spans="1:76" x14ac:dyDescent="0.2">
      <c r="A561" s="591" t="s">
        <v>260</v>
      </c>
      <c r="B561" s="591" t="s">
        <v>261</v>
      </c>
      <c r="C561" s="591" t="s">
        <v>52</v>
      </c>
      <c r="D561" s="591" t="s">
        <v>528</v>
      </c>
      <c r="E561" s="591" t="s">
        <v>504</v>
      </c>
      <c r="F561" s="591" t="s">
        <v>519</v>
      </c>
      <c r="G561" s="592" t="s">
        <v>320</v>
      </c>
      <c r="H561" s="592" t="s">
        <v>937</v>
      </c>
      <c r="I561" s="591" t="s">
        <v>937</v>
      </c>
      <c r="J561" s="591"/>
      <c r="K561" s="614"/>
      <c r="L561" s="614"/>
      <c r="M561" s="289"/>
      <c r="N561" s="614"/>
      <c r="O561" s="614"/>
      <c r="P561" s="614"/>
      <c r="Q561" s="612"/>
      <c r="R561" s="612"/>
      <c r="S561" s="612"/>
      <c r="T561" s="3" t="s">
        <v>386</v>
      </c>
      <c r="U561" s="121">
        <v>3</v>
      </c>
      <c r="V561" s="76"/>
      <c r="W561" s="600">
        <v>5</v>
      </c>
      <c r="X561" s="123">
        <f t="shared" si="593"/>
        <v>1.6666666666666667</v>
      </c>
      <c r="Y561" s="601">
        <f t="shared" si="561"/>
        <v>23362.333333333332</v>
      </c>
      <c r="Z561" s="601">
        <f t="shared" si="562"/>
        <v>8551</v>
      </c>
      <c r="AA561" s="600">
        <v>2</v>
      </c>
      <c r="AB561" s="598">
        <f t="shared" si="594"/>
        <v>0.4</v>
      </c>
      <c r="AC561" s="222"/>
      <c r="AD561" s="223"/>
      <c r="AE561" s="600">
        <v>2</v>
      </c>
      <c r="AF561" s="598">
        <f t="shared" si="595"/>
        <v>0.66666666666666663</v>
      </c>
      <c r="AG561" s="222"/>
      <c r="AH561" s="223"/>
      <c r="AI561" s="222"/>
      <c r="AJ561" s="223"/>
      <c r="AK561" s="222"/>
      <c r="AL561" s="223"/>
      <c r="AM561" s="599">
        <v>70077</v>
      </c>
      <c r="AN561" s="601">
        <v>10</v>
      </c>
      <c r="AO561" s="602">
        <f t="shared" si="582"/>
        <v>1.4267981223336709E-4</v>
      </c>
      <c r="AP561" s="601">
        <f t="shared" si="563"/>
        <v>70087</v>
      </c>
      <c r="AQ561" s="168">
        <v>102900</v>
      </c>
      <c r="AR561" s="598">
        <f t="shared" si="592"/>
        <v>0.68111758989310012</v>
      </c>
      <c r="AS561" s="599">
        <f t="shared" si="564"/>
        <v>70077</v>
      </c>
      <c r="AT561" s="599">
        <f t="shared" si="583"/>
        <v>10</v>
      </c>
      <c r="AU561" s="601">
        <f t="shared" si="565"/>
        <v>70087</v>
      </c>
      <c r="AV561" s="601">
        <v>25646</v>
      </c>
      <c r="AW561" s="598">
        <f t="shared" si="566"/>
        <v>0.36596886282232399</v>
      </c>
      <c r="AX561" s="601">
        <v>7</v>
      </c>
      <c r="AY561" s="598">
        <f t="shared" si="584"/>
        <v>0.7</v>
      </c>
      <c r="AZ561" s="601">
        <f t="shared" si="568"/>
        <v>25653</v>
      </c>
      <c r="BA561" s="598">
        <f t="shared" si="569"/>
        <v>0.36601652232225662</v>
      </c>
      <c r="BB561" s="601">
        <v>320</v>
      </c>
      <c r="BC561" s="598">
        <f t="shared" si="578"/>
        <v>1.2477579349606176E-2</v>
      </c>
      <c r="BD561" s="601"/>
      <c r="BE561" s="601"/>
      <c r="BF561" s="600">
        <f t="shared" si="579"/>
        <v>320</v>
      </c>
      <c r="BG561" s="598">
        <f t="shared" si="580"/>
        <v>1.2474174560480255E-2</v>
      </c>
      <c r="BH561" s="601">
        <v>180</v>
      </c>
      <c r="BI561" s="598">
        <f t="shared" si="570"/>
        <v>0.5625</v>
      </c>
      <c r="BJ561" s="601"/>
      <c r="BK561" s="223" t="str">
        <f t="shared" si="589"/>
        <v/>
      </c>
      <c r="BL561" s="600">
        <f t="shared" si="572"/>
        <v>180</v>
      </c>
      <c r="BM561" s="598">
        <f t="shared" si="573"/>
        <v>0.5625</v>
      </c>
      <c r="BN561" s="601">
        <v>1831</v>
      </c>
      <c r="BO561" s="598">
        <f t="shared" si="586"/>
        <v>7.1375667563247966E-2</v>
      </c>
      <c r="BP561" s="601">
        <v>1061</v>
      </c>
      <c r="BQ561" s="598">
        <f t="shared" si="587"/>
        <v>4.1359685027092349E-2</v>
      </c>
      <c r="BR561" s="601">
        <f t="shared" si="575"/>
        <v>2892</v>
      </c>
      <c r="BS561" s="598">
        <f t="shared" si="588"/>
        <v>0.11273535259034032</v>
      </c>
      <c r="BT561" s="600">
        <v>2</v>
      </c>
      <c r="BU561" s="598">
        <f>BT561/W561</f>
        <v>0.4</v>
      </c>
      <c r="BV561" s="600">
        <v>2</v>
      </c>
      <c r="BW561" s="598">
        <f>BV561/U561</f>
        <v>0.66666666666666663</v>
      </c>
      <c r="BX561" s="244" t="str">
        <f t="shared" si="577"/>
        <v/>
      </c>
    </row>
    <row r="562" spans="1:76" x14ac:dyDescent="0.2">
      <c r="A562" s="591" t="s">
        <v>260</v>
      </c>
      <c r="B562" s="591" t="s">
        <v>261</v>
      </c>
      <c r="C562" s="591" t="s">
        <v>263</v>
      </c>
      <c r="D562" s="591" t="s">
        <v>528</v>
      </c>
      <c r="E562" s="591" t="s">
        <v>504</v>
      </c>
      <c r="F562" s="591" t="s">
        <v>519</v>
      </c>
      <c r="G562" s="592" t="s">
        <v>320</v>
      </c>
      <c r="H562" s="592" t="s">
        <v>937</v>
      </c>
      <c r="I562" s="591" t="s">
        <v>937</v>
      </c>
      <c r="J562" s="591"/>
      <c r="K562" s="614"/>
      <c r="L562" s="614"/>
      <c r="M562" s="289"/>
      <c r="N562" s="614"/>
      <c r="O562" s="614"/>
      <c r="P562" s="614"/>
      <c r="Q562" s="612"/>
      <c r="R562" s="612"/>
      <c r="S562" s="612"/>
      <c r="T562" s="3" t="s">
        <v>510</v>
      </c>
      <c r="U562" s="121">
        <v>2</v>
      </c>
      <c r="V562" s="600">
        <v>2</v>
      </c>
      <c r="W562" s="600">
        <v>2</v>
      </c>
      <c r="X562" s="123">
        <f t="shared" si="593"/>
        <v>1</v>
      </c>
      <c r="Y562" s="601">
        <f t="shared" si="561"/>
        <v>23071.5</v>
      </c>
      <c r="Z562" s="601" t="str">
        <f t="shared" si="562"/>
        <v/>
      </c>
      <c r="AA562" s="600">
        <v>2</v>
      </c>
      <c r="AB562" s="598">
        <f t="shared" si="594"/>
        <v>1</v>
      </c>
      <c r="AC562" s="222"/>
      <c r="AD562" s="223"/>
      <c r="AE562" s="600">
        <v>2</v>
      </c>
      <c r="AF562" s="598">
        <f t="shared" si="595"/>
        <v>1</v>
      </c>
      <c r="AG562" s="222"/>
      <c r="AH562" s="223"/>
      <c r="AI562" s="222"/>
      <c r="AJ562" s="223"/>
      <c r="AK562" s="222"/>
      <c r="AL562" s="223"/>
      <c r="AM562" s="599">
        <v>46130</v>
      </c>
      <c r="AN562" s="601">
        <v>13</v>
      </c>
      <c r="AO562" s="602">
        <f t="shared" si="582"/>
        <v>2.8173287389203131E-4</v>
      </c>
      <c r="AP562" s="601">
        <f t="shared" si="563"/>
        <v>46143</v>
      </c>
      <c r="AQ562" s="168">
        <v>68500</v>
      </c>
      <c r="AR562" s="598">
        <f t="shared" si="592"/>
        <v>0.67362043795620441</v>
      </c>
      <c r="AS562" s="210" t="str">
        <f t="shared" si="564"/>
        <v/>
      </c>
      <c r="AT562" s="210" t="str">
        <f t="shared" si="583"/>
        <v/>
      </c>
      <c r="AU562" s="230" t="str">
        <f t="shared" si="565"/>
        <v/>
      </c>
      <c r="AV562" s="230"/>
      <c r="AW562" s="223" t="str">
        <f t="shared" si="566"/>
        <v/>
      </c>
      <c r="AX562" s="230"/>
      <c r="AY562" s="223" t="str">
        <f t="shared" si="584"/>
        <v/>
      </c>
      <c r="AZ562" s="230" t="str">
        <f t="shared" si="568"/>
        <v/>
      </c>
      <c r="BA562" s="223" t="str">
        <f t="shared" si="569"/>
        <v/>
      </c>
      <c r="BB562" s="230"/>
      <c r="BC562" s="223" t="str">
        <f t="shared" si="578"/>
        <v/>
      </c>
      <c r="BD562" s="230"/>
      <c r="BE562" s="223" t="str">
        <f>IF(BD562="","",BD562/AX562)</f>
        <v/>
      </c>
      <c r="BF562" s="222" t="str">
        <f t="shared" si="579"/>
        <v/>
      </c>
      <c r="BG562" s="223" t="str">
        <f t="shared" si="580"/>
        <v/>
      </c>
      <c r="BH562" s="230"/>
      <c r="BI562" s="223" t="str">
        <f t="shared" si="570"/>
        <v/>
      </c>
      <c r="BJ562" s="230"/>
      <c r="BK562" s="223" t="str">
        <f t="shared" si="589"/>
        <v/>
      </c>
      <c r="BL562" s="222" t="str">
        <f t="shared" si="572"/>
        <v/>
      </c>
      <c r="BM562" s="223" t="str">
        <f t="shared" si="573"/>
        <v/>
      </c>
      <c r="BN562" s="230"/>
      <c r="BO562" s="223" t="str">
        <f t="shared" si="586"/>
        <v/>
      </c>
      <c r="BP562" s="230"/>
      <c r="BQ562" s="223" t="str">
        <f t="shared" si="587"/>
        <v/>
      </c>
      <c r="BR562" s="230" t="str">
        <f t="shared" si="575"/>
        <v/>
      </c>
      <c r="BS562" s="223" t="str">
        <f t="shared" si="588"/>
        <v/>
      </c>
      <c r="BT562" s="600">
        <v>2</v>
      </c>
      <c r="BU562" s="598">
        <f>BT562/W562</f>
        <v>1</v>
      </c>
      <c r="BV562" s="600">
        <v>2</v>
      </c>
      <c r="BW562" s="598">
        <f>BV562/U562</f>
        <v>1</v>
      </c>
      <c r="BX562" s="244" t="str">
        <f t="shared" si="577"/>
        <v/>
      </c>
    </row>
    <row r="563" spans="1:76" x14ac:dyDescent="0.2">
      <c r="A563" s="591" t="s">
        <v>260</v>
      </c>
      <c r="B563" s="591" t="s">
        <v>261</v>
      </c>
      <c r="C563" s="591" t="s">
        <v>54</v>
      </c>
      <c r="D563" s="591" t="s">
        <v>528</v>
      </c>
      <c r="E563" s="591" t="s">
        <v>504</v>
      </c>
      <c r="F563" s="591" t="s">
        <v>519</v>
      </c>
      <c r="G563" s="592" t="s">
        <v>320</v>
      </c>
      <c r="H563" s="592" t="s">
        <v>937</v>
      </c>
      <c r="I563" s="591" t="s">
        <v>937</v>
      </c>
      <c r="J563" s="591"/>
      <c r="K563" s="614"/>
      <c r="L563" s="614"/>
      <c r="M563" s="289"/>
      <c r="N563" s="614"/>
      <c r="O563" s="614"/>
      <c r="P563" s="614"/>
      <c r="Q563" s="612"/>
      <c r="R563" s="612"/>
      <c r="S563" s="612"/>
      <c r="T563" s="3" t="s">
        <v>510</v>
      </c>
      <c r="U563" s="121">
        <v>1</v>
      </c>
      <c r="V563" s="121">
        <v>1</v>
      </c>
      <c r="W563" s="121">
        <v>1</v>
      </c>
      <c r="X563" s="123">
        <f t="shared" si="593"/>
        <v>1</v>
      </c>
      <c r="Y563" s="601">
        <f t="shared" si="561"/>
        <v>28945</v>
      </c>
      <c r="Z563" s="601" t="str">
        <f t="shared" si="562"/>
        <v/>
      </c>
      <c r="AA563" s="600">
        <v>1</v>
      </c>
      <c r="AB563" s="598">
        <f t="shared" si="594"/>
        <v>1</v>
      </c>
      <c r="AC563" s="222"/>
      <c r="AD563" s="223"/>
      <c r="AE563" s="600">
        <v>1</v>
      </c>
      <c r="AF563" s="598">
        <f t="shared" si="595"/>
        <v>1</v>
      </c>
      <c r="AG563" s="222"/>
      <c r="AH563" s="223"/>
      <c r="AI563" s="222"/>
      <c r="AJ563" s="223"/>
      <c r="AK563" s="222"/>
      <c r="AL563" s="223"/>
      <c r="AM563" s="599">
        <v>28942</v>
      </c>
      <c r="AN563" s="601">
        <v>3</v>
      </c>
      <c r="AO563" s="602">
        <f t="shared" si="582"/>
        <v>1.0364484366902746E-4</v>
      </c>
      <c r="AP563" s="601">
        <f t="shared" si="563"/>
        <v>28945</v>
      </c>
      <c r="AQ563" s="168">
        <v>41700</v>
      </c>
      <c r="AR563" s="598">
        <f t="shared" si="592"/>
        <v>0.6941247002398081</v>
      </c>
      <c r="AS563" s="210" t="str">
        <f t="shared" si="564"/>
        <v/>
      </c>
      <c r="AT563" s="210" t="str">
        <f t="shared" si="583"/>
        <v/>
      </c>
      <c r="AU563" s="230" t="str">
        <f t="shared" si="565"/>
        <v/>
      </c>
      <c r="AV563" s="230"/>
      <c r="AW563" s="223" t="str">
        <f t="shared" si="566"/>
        <v/>
      </c>
      <c r="AX563" s="230"/>
      <c r="AY563" s="223" t="str">
        <f t="shared" si="584"/>
        <v/>
      </c>
      <c r="AZ563" s="230" t="str">
        <f t="shared" si="568"/>
        <v/>
      </c>
      <c r="BA563" s="223" t="str">
        <f t="shared" si="569"/>
        <v/>
      </c>
      <c r="BB563" s="230"/>
      <c r="BC563" s="223" t="str">
        <f t="shared" si="578"/>
        <v/>
      </c>
      <c r="BD563" s="222"/>
      <c r="BE563" s="223" t="str">
        <f>IF(BD563="","",BD563/AX563)</f>
        <v/>
      </c>
      <c r="BF563" s="222" t="str">
        <f t="shared" si="579"/>
        <v/>
      </c>
      <c r="BG563" s="223" t="str">
        <f t="shared" si="580"/>
        <v/>
      </c>
      <c r="BH563" s="230"/>
      <c r="BI563" s="223" t="str">
        <f t="shared" si="570"/>
        <v/>
      </c>
      <c r="BJ563" s="222"/>
      <c r="BK563" s="223" t="str">
        <f t="shared" si="589"/>
        <v/>
      </c>
      <c r="BL563" s="222" t="str">
        <f t="shared" si="572"/>
        <v/>
      </c>
      <c r="BM563" s="223" t="str">
        <f t="shared" si="573"/>
        <v/>
      </c>
      <c r="BN563" s="230"/>
      <c r="BO563" s="223" t="str">
        <f t="shared" si="586"/>
        <v/>
      </c>
      <c r="BP563" s="230"/>
      <c r="BQ563" s="223" t="str">
        <f t="shared" si="587"/>
        <v/>
      </c>
      <c r="BR563" s="230" t="str">
        <f t="shared" si="575"/>
        <v/>
      </c>
      <c r="BS563" s="223" t="str">
        <f t="shared" si="588"/>
        <v/>
      </c>
      <c r="BT563" s="600">
        <v>0</v>
      </c>
      <c r="BU563" s="223"/>
      <c r="BV563" s="223"/>
      <c r="BW563" s="223"/>
      <c r="BX563" s="244" t="str">
        <f t="shared" si="577"/>
        <v/>
      </c>
    </row>
    <row r="564" spans="1:76" x14ac:dyDescent="0.2">
      <c r="A564" s="591" t="s">
        <v>260</v>
      </c>
      <c r="B564" s="591" t="s">
        <v>261</v>
      </c>
      <c r="C564" s="591" t="s">
        <v>264</v>
      </c>
      <c r="D564" s="591" t="s">
        <v>528</v>
      </c>
      <c r="E564" s="591" t="s">
        <v>504</v>
      </c>
      <c r="F564" s="591" t="s">
        <v>519</v>
      </c>
      <c r="G564" s="592" t="s">
        <v>320</v>
      </c>
      <c r="H564" s="592" t="s">
        <v>937</v>
      </c>
      <c r="I564" s="591" t="s">
        <v>937</v>
      </c>
      <c r="J564" s="591"/>
      <c r="K564" s="614"/>
      <c r="L564" s="614"/>
      <c r="M564" s="289"/>
      <c r="N564" s="614"/>
      <c r="O564" s="614"/>
      <c r="P564" s="614"/>
      <c r="Q564" s="612"/>
      <c r="R564" s="612"/>
      <c r="S564" s="612"/>
      <c r="T564" s="3" t="s">
        <v>386</v>
      </c>
      <c r="U564" s="121">
        <v>1</v>
      </c>
      <c r="V564" s="76"/>
      <c r="W564" s="600">
        <v>3</v>
      </c>
      <c r="X564" s="123">
        <f t="shared" si="593"/>
        <v>3</v>
      </c>
      <c r="Y564" s="601">
        <f t="shared" si="561"/>
        <v>30954</v>
      </c>
      <c r="Z564" s="601">
        <f t="shared" si="562"/>
        <v>14636</v>
      </c>
      <c r="AA564" s="600">
        <v>2</v>
      </c>
      <c r="AB564" s="598">
        <f t="shared" si="594"/>
        <v>0.66666666666666663</v>
      </c>
      <c r="AC564" s="222"/>
      <c r="AD564" s="223"/>
      <c r="AE564" s="600">
        <v>2</v>
      </c>
      <c r="AF564" s="598">
        <f t="shared" si="595"/>
        <v>2</v>
      </c>
      <c r="AG564" s="222"/>
      <c r="AH564" s="223"/>
      <c r="AI564" s="222"/>
      <c r="AJ564" s="223"/>
      <c r="AK564" s="222"/>
      <c r="AL564" s="223"/>
      <c r="AM564" s="599">
        <v>30938</v>
      </c>
      <c r="AN564" s="601">
        <v>16</v>
      </c>
      <c r="AO564" s="602">
        <f t="shared" si="582"/>
        <v>5.1689603928409896E-4</v>
      </c>
      <c r="AP564" s="601">
        <f t="shared" si="563"/>
        <v>30954</v>
      </c>
      <c r="AQ564" s="168">
        <v>40700</v>
      </c>
      <c r="AR564" s="598">
        <f t="shared" si="592"/>
        <v>0.76054054054054054</v>
      </c>
      <c r="AS564" s="599">
        <f t="shared" si="564"/>
        <v>30938</v>
      </c>
      <c r="AT564" s="599">
        <f t="shared" si="583"/>
        <v>16</v>
      </c>
      <c r="AU564" s="601">
        <f t="shared" si="565"/>
        <v>30954</v>
      </c>
      <c r="AV564" s="601">
        <v>14621</v>
      </c>
      <c r="AW564" s="598">
        <f t="shared" si="566"/>
        <v>0.47259034197427113</v>
      </c>
      <c r="AX564" s="601">
        <v>15</v>
      </c>
      <c r="AY564" s="598">
        <f t="shared" si="584"/>
        <v>0.9375</v>
      </c>
      <c r="AZ564" s="601">
        <f t="shared" si="568"/>
        <v>14636</v>
      </c>
      <c r="BA564" s="598">
        <f t="shared" si="569"/>
        <v>0.47283065193512952</v>
      </c>
      <c r="BB564" s="601">
        <v>165</v>
      </c>
      <c r="BC564" s="598">
        <f t="shared" si="578"/>
        <v>1.1285137815470898E-2</v>
      </c>
      <c r="BD564" s="601">
        <v>13</v>
      </c>
      <c r="BE564" s="598">
        <f>IF(BD564="","",BD564/AX564)</f>
        <v>0.8666666666666667</v>
      </c>
      <c r="BF564" s="600">
        <f t="shared" si="579"/>
        <v>178</v>
      </c>
      <c r="BG564" s="598">
        <f t="shared" si="580"/>
        <v>1.2161792839573655E-2</v>
      </c>
      <c r="BH564" s="601">
        <v>129</v>
      </c>
      <c r="BI564" s="598">
        <f t="shared" si="570"/>
        <v>0.78181818181818186</v>
      </c>
      <c r="BJ564" s="601">
        <v>7</v>
      </c>
      <c r="BK564" s="598">
        <f t="shared" si="589"/>
        <v>0.53846153846153844</v>
      </c>
      <c r="BL564" s="600">
        <f t="shared" si="572"/>
        <v>136</v>
      </c>
      <c r="BM564" s="598">
        <f t="shared" si="573"/>
        <v>0.7640449438202247</v>
      </c>
      <c r="BN564" s="601">
        <v>25</v>
      </c>
      <c r="BO564" s="598">
        <f t="shared" si="586"/>
        <v>1.7081169718502322E-3</v>
      </c>
      <c r="BP564" s="601">
        <v>693</v>
      </c>
      <c r="BQ564" s="598">
        <f t="shared" si="587"/>
        <v>4.7349002459688441E-2</v>
      </c>
      <c r="BR564" s="601">
        <f t="shared" si="575"/>
        <v>718</v>
      </c>
      <c r="BS564" s="598">
        <f t="shared" si="588"/>
        <v>4.9057119431538669E-2</v>
      </c>
      <c r="BT564" s="600">
        <v>0</v>
      </c>
      <c r="BU564" s="223"/>
      <c r="BV564" s="223"/>
      <c r="BW564" s="223"/>
      <c r="BX564" s="244" t="str">
        <f t="shared" si="577"/>
        <v/>
      </c>
    </row>
    <row r="565" spans="1:76" ht="13.5" thickBot="1" x14ac:dyDescent="0.25">
      <c r="A565" s="591" t="s">
        <v>260</v>
      </c>
      <c r="B565" s="591" t="s">
        <v>261</v>
      </c>
      <c r="C565" s="591" t="s">
        <v>55</v>
      </c>
      <c r="D565" s="591" t="s">
        <v>528</v>
      </c>
      <c r="E565" s="591" t="s">
        <v>504</v>
      </c>
      <c r="F565" s="591" t="s">
        <v>519</v>
      </c>
      <c r="G565" s="592" t="s">
        <v>320</v>
      </c>
      <c r="H565" s="357" t="s">
        <v>937</v>
      </c>
      <c r="I565" s="591" t="s">
        <v>937</v>
      </c>
      <c r="J565" s="591"/>
      <c r="K565" s="615" t="s">
        <v>436</v>
      </c>
      <c r="L565" s="322" t="s">
        <v>438</v>
      </c>
      <c r="M565" s="616" t="s">
        <v>891</v>
      </c>
      <c r="N565" s="283" t="s">
        <v>451</v>
      </c>
      <c r="O565" s="615" t="s">
        <v>438</v>
      </c>
      <c r="P565" s="615" t="s">
        <v>438</v>
      </c>
      <c r="Q565" s="612"/>
      <c r="R565" s="612"/>
      <c r="S565" s="612"/>
      <c r="T565" s="3" t="s">
        <v>386</v>
      </c>
      <c r="U565" s="121">
        <v>5</v>
      </c>
      <c r="V565" s="76"/>
      <c r="W565" s="600">
        <v>8</v>
      </c>
      <c r="X565" s="123">
        <f t="shared" si="593"/>
        <v>1.6</v>
      </c>
      <c r="Y565" s="601">
        <f t="shared" ref="Y565:Y596" si="597">AP565/U565</f>
        <v>25232.799999999999</v>
      </c>
      <c r="Z565" s="601">
        <f t="shared" si="562"/>
        <v>10515.4</v>
      </c>
      <c r="AA565" s="600">
        <v>4</v>
      </c>
      <c r="AB565" s="598">
        <f t="shared" si="594"/>
        <v>0.5</v>
      </c>
      <c r="AC565" s="222"/>
      <c r="AD565" s="223"/>
      <c r="AE565" s="600">
        <v>3</v>
      </c>
      <c r="AF565" s="598">
        <f t="shared" si="595"/>
        <v>0.6</v>
      </c>
      <c r="AG565" s="222"/>
      <c r="AH565" s="223"/>
      <c r="AI565" s="222"/>
      <c r="AJ565" s="223"/>
      <c r="AK565" s="222"/>
      <c r="AL565" s="223"/>
      <c r="AM565" s="599">
        <v>126083</v>
      </c>
      <c r="AN565" s="601">
        <v>81</v>
      </c>
      <c r="AO565" s="602">
        <f t="shared" si="582"/>
        <v>6.4202149583082334E-4</v>
      </c>
      <c r="AP565" s="601">
        <f t="shared" si="563"/>
        <v>126164</v>
      </c>
      <c r="AQ565" s="168">
        <v>188800</v>
      </c>
      <c r="AR565" s="598">
        <f t="shared" si="592"/>
        <v>0.66824152542372883</v>
      </c>
      <c r="AS565" s="599">
        <f t="shared" si="564"/>
        <v>126083</v>
      </c>
      <c r="AT565" s="599">
        <f t="shared" si="583"/>
        <v>81</v>
      </c>
      <c r="AU565" s="601">
        <f t="shared" si="565"/>
        <v>126164</v>
      </c>
      <c r="AV565" s="601">
        <v>52510</v>
      </c>
      <c r="AW565" s="598">
        <f t="shared" si="566"/>
        <v>0.41647168928404305</v>
      </c>
      <c r="AX565" s="601">
        <v>67</v>
      </c>
      <c r="AY565" s="598">
        <f t="shared" si="584"/>
        <v>0.8271604938271605</v>
      </c>
      <c r="AZ565" s="601">
        <f t="shared" si="568"/>
        <v>52577</v>
      </c>
      <c r="BA565" s="598">
        <f t="shared" si="569"/>
        <v>0.4167353603246568</v>
      </c>
      <c r="BB565" s="601">
        <v>1100</v>
      </c>
      <c r="BC565" s="598">
        <f t="shared" si="578"/>
        <v>2.0948390782708055E-2</v>
      </c>
      <c r="BD565" s="601">
        <v>31</v>
      </c>
      <c r="BE565" s="598">
        <f>IF(BD565="","",BD565/AX565)</f>
        <v>0.46268656716417911</v>
      </c>
      <c r="BF565" s="600">
        <f t="shared" si="579"/>
        <v>1131</v>
      </c>
      <c r="BG565" s="598">
        <f t="shared" si="580"/>
        <v>2.1511307225592941E-2</v>
      </c>
      <c r="BH565" s="601">
        <v>1070</v>
      </c>
      <c r="BI565" s="598">
        <f t="shared" si="570"/>
        <v>0.97272727272727277</v>
      </c>
      <c r="BJ565" s="601">
        <v>22</v>
      </c>
      <c r="BK565" s="598">
        <f t="shared" si="589"/>
        <v>0.70967741935483875</v>
      </c>
      <c r="BL565" s="600">
        <f t="shared" si="572"/>
        <v>1092</v>
      </c>
      <c r="BM565" s="598">
        <f t="shared" si="573"/>
        <v>0.96551724137931039</v>
      </c>
      <c r="BN565" s="601">
        <v>242</v>
      </c>
      <c r="BO565" s="598">
        <f t="shared" si="586"/>
        <v>4.6027730756794793E-3</v>
      </c>
      <c r="BP565" s="601">
        <v>2943</v>
      </c>
      <c r="BQ565" s="598">
        <f t="shared" si="587"/>
        <v>5.5975046122829372E-2</v>
      </c>
      <c r="BR565" s="601">
        <f t="shared" si="575"/>
        <v>3185</v>
      </c>
      <c r="BS565" s="598">
        <f t="shared" si="588"/>
        <v>6.0577819198508853E-2</v>
      </c>
      <c r="BT565" s="600">
        <v>4</v>
      </c>
      <c r="BU565" s="598">
        <f>BT565/W565</f>
        <v>0.5</v>
      </c>
      <c r="BV565" s="600">
        <v>3</v>
      </c>
      <c r="BW565" s="598">
        <f>BV565/U565</f>
        <v>0.6</v>
      </c>
      <c r="BX565" s="244" t="str">
        <f t="shared" si="577"/>
        <v/>
      </c>
    </row>
    <row r="566" spans="1:76" ht="13.5" thickBot="1" x14ac:dyDescent="0.25">
      <c r="A566" s="55" t="s">
        <v>431</v>
      </c>
      <c r="B566" s="55" t="s">
        <v>275</v>
      </c>
      <c r="C566" s="55" t="s">
        <v>502</v>
      </c>
      <c r="D566" s="55" t="s">
        <v>517</v>
      </c>
      <c r="E566" s="55" t="s">
        <v>518</v>
      </c>
      <c r="F566" s="55" t="s">
        <v>505</v>
      </c>
      <c r="G566" s="55" t="s">
        <v>316</v>
      </c>
      <c r="H566" s="55" t="s">
        <v>517</v>
      </c>
      <c r="I566" s="55" t="s">
        <v>517</v>
      </c>
      <c r="J566" s="55"/>
      <c r="K566" s="294" t="s">
        <v>436</v>
      </c>
      <c r="L566" s="294" t="s">
        <v>438</v>
      </c>
      <c r="M566" s="305" t="s">
        <v>892</v>
      </c>
      <c r="N566" s="294" t="s">
        <v>451</v>
      </c>
      <c r="O566" s="294"/>
      <c r="P566" s="294"/>
      <c r="Q566" s="295"/>
      <c r="R566" s="295"/>
      <c r="S566" s="295"/>
      <c r="T566" s="57" t="s">
        <v>386</v>
      </c>
      <c r="U566" s="58">
        <v>7</v>
      </c>
      <c r="V566" s="76"/>
      <c r="W566" s="59">
        <v>11</v>
      </c>
      <c r="X566" s="60">
        <f t="shared" si="593"/>
        <v>1.5714285714285714</v>
      </c>
      <c r="Y566" s="61">
        <f t="shared" si="597"/>
        <v>3320.2857142857142</v>
      </c>
      <c r="Z566" s="61">
        <f t="shared" si="562"/>
        <v>1718.7142857142858</v>
      </c>
      <c r="AA566" s="226"/>
      <c r="AB566" s="227"/>
      <c r="AC566" s="226"/>
      <c r="AD566" s="227"/>
      <c r="AE566" s="226"/>
      <c r="AF566" s="227"/>
      <c r="AG566" s="226"/>
      <c r="AH566" s="227"/>
      <c r="AI566" s="59">
        <v>7</v>
      </c>
      <c r="AJ566" s="62">
        <f>AI566/W566</f>
        <v>0.63636363636363635</v>
      </c>
      <c r="AK566" s="59">
        <v>5</v>
      </c>
      <c r="AL566" s="62">
        <f>AK566/U566</f>
        <v>0.7142857142857143</v>
      </c>
      <c r="AM566" s="56">
        <v>23242</v>
      </c>
      <c r="AN566" s="251"/>
      <c r="AO566" s="252"/>
      <c r="AP566" s="61">
        <f t="shared" si="563"/>
        <v>23242</v>
      </c>
      <c r="AQ566" s="176">
        <v>32700</v>
      </c>
      <c r="AR566" s="62">
        <f t="shared" si="592"/>
        <v>0.71076452599388384</v>
      </c>
      <c r="AS566" s="56">
        <f t="shared" si="564"/>
        <v>23242</v>
      </c>
      <c r="AT566" s="56"/>
      <c r="AU566" s="61">
        <f t="shared" si="565"/>
        <v>23242</v>
      </c>
      <c r="AV566" s="61">
        <v>12031</v>
      </c>
      <c r="AW566" s="62">
        <f t="shared" si="566"/>
        <v>0.51764047844419581</v>
      </c>
      <c r="AX566" s="251"/>
      <c r="AY566" s="227"/>
      <c r="AZ566" s="61">
        <v>12031</v>
      </c>
      <c r="BA566" s="62">
        <f t="shared" si="569"/>
        <v>0.51764047844419581</v>
      </c>
      <c r="BB566" s="61">
        <v>65</v>
      </c>
      <c r="BC566" s="62">
        <f t="shared" si="578"/>
        <v>5.4027096666943728E-3</v>
      </c>
      <c r="BD566" s="226"/>
      <c r="BE566" s="227"/>
      <c r="BF566" s="59">
        <f t="shared" si="579"/>
        <v>65</v>
      </c>
      <c r="BG566" s="62">
        <f t="shared" si="580"/>
        <v>5.4027096666943728E-3</v>
      </c>
      <c r="BH566" s="61">
        <v>62</v>
      </c>
      <c r="BI566" s="62">
        <f t="shared" si="570"/>
        <v>0.9538461538461539</v>
      </c>
      <c r="BJ566" s="226"/>
      <c r="BK566" s="227" t="str">
        <f t="shared" si="589"/>
        <v/>
      </c>
      <c r="BL566" s="59">
        <f t="shared" si="572"/>
        <v>62</v>
      </c>
      <c r="BM566" s="62">
        <f t="shared" si="573"/>
        <v>0.9538461538461539</v>
      </c>
      <c r="BN566" s="61">
        <v>536</v>
      </c>
      <c r="BO566" s="62">
        <f t="shared" si="586"/>
        <v>4.4551575097664366E-2</v>
      </c>
      <c r="BP566" s="61">
        <v>612</v>
      </c>
      <c r="BQ566" s="62">
        <f t="shared" si="587"/>
        <v>5.0868589477183944E-2</v>
      </c>
      <c r="BR566" s="61">
        <f t="shared" si="575"/>
        <v>1148</v>
      </c>
      <c r="BS566" s="62">
        <f t="shared" si="588"/>
        <v>9.542016457484831E-2</v>
      </c>
      <c r="BT566" s="59">
        <v>5</v>
      </c>
      <c r="BU566" s="62">
        <f>BT566/W566</f>
        <v>0.45454545454545453</v>
      </c>
      <c r="BV566" s="59">
        <v>4</v>
      </c>
      <c r="BW566" s="62">
        <f>BV566/U566</f>
        <v>0.5714285714285714</v>
      </c>
      <c r="BX566" s="258" t="str">
        <f t="shared" si="577"/>
        <v/>
      </c>
    </row>
    <row r="567" spans="1:76" x14ac:dyDescent="0.2">
      <c r="A567" s="12" t="s">
        <v>409</v>
      </c>
      <c r="B567" s="12" t="s">
        <v>650</v>
      </c>
      <c r="C567" s="12" t="s">
        <v>541</v>
      </c>
      <c r="D567" s="12" t="s">
        <v>528</v>
      </c>
      <c r="E567" s="12" t="s">
        <v>504</v>
      </c>
      <c r="F567" s="12" t="s">
        <v>505</v>
      </c>
      <c r="G567" s="646" t="s">
        <v>316</v>
      </c>
      <c r="H567" s="646" t="s">
        <v>937</v>
      </c>
      <c r="I567" s="12" t="s">
        <v>937</v>
      </c>
      <c r="J567" s="12"/>
      <c r="K567" s="296"/>
      <c r="L567" s="296"/>
      <c r="M567" s="297"/>
      <c r="N567" s="296"/>
      <c r="O567" s="296"/>
      <c r="P567" s="296"/>
      <c r="Q567" s="272"/>
      <c r="R567" s="272"/>
      <c r="S567" s="272"/>
      <c r="T567" s="11" t="s">
        <v>386</v>
      </c>
      <c r="U567" s="41">
        <v>2</v>
      </c>
      <c r="V567" s="76"/>
      <c r="W567" s="42">
        <v>4</v>
      </c>
      <c r="X567" s="43">
        <f t="shared" si="593"/>
        <v>2</v>
      </c>
      <c r="Y567" s="44">
        <f t="shared" si="597"/>
        <v>3762.5</v>
      </c>
      <c r="Z567" s="44">
        <f t="shared" si="562"/>
        <v>2104.5</v>
      </c>
      <c r="AA567" s="42">
        <v>2</v>
      </c>
      <c r="AB567" s="45">
        <f>AA567/W567</f>
        <v>0.5</v>
      </c>
      <c r="AC567" s="228"/>
      <c r="AD567" s="229"/>
      <c r="AE567" s="42">
        <v>1</v>
      </c>
      <c r="AF567" s="45">
        <f>AE567/U567</f>
        <v>0.5</v>
      </c>
      <c r="AG567" s="228"/>
      <c r="AH567" s="229"/>
      <c r="AI567" s="228"/>
      <c r="AJ567" s="229"/>
      <c r="AK567" s="228"/>
      <c r="AL567" s="229"/>
      <c r="AM567" s="40">
        <v>7498</v>
      </c>
      <c r="AN567" s="44">
        <v>27</v>
      </c>
      <c r="AO567" s="63">
        <f t="shared" ref="AO567:AO582" si="598">AN567/AP567</f>
        <v>3.5880398671096344E-3</v>
      </c>
      <c r="AP567" s="44">
        <f t="shared" si="563"/>
        <v>7525</v>
      </c>
      <c r="AQ567" s="170">
        <v>10050</v>
      </c>
      <c r="AR567" s="45">
        <f t="shared" si="592"/>
        <v>0.74875621890547261</v>
      </c>
      <c r="AS567" s="40">
        <f t="shared" si="564"/>
        <v>7498</v>
      </c>
      <c r="AT567" s="40">
        <f t="shared" ref="AT567:AT582" si="599">IF(V567=0,AN567,"")</f>
        <v>27</v>
      </c>
      <c r="AU567" s="44">
        <f t="shared" si="565"/>
        <v>7525</v>
      </c>
      <c r="AV567" s="44">
        <v>4177</v>
      </c>
      <c r="AW567" s="45">
        <f t="shared" si="566"/>
        <v>0.55708188850360096</v>
      </c>
      <c r="AX567" s="44">
        <v>32</v>
      </c>
      <c r="AY567" s="270">
        <f t="shared" ref="AY567:AY589" si="600">IF(AT567="","",IF(AT567=0,"",AX567/AT567))</f>
        <v>1.1851851851851851</v>
      </c>
      <c r="AZ567" s="44">
        <f t="shared" ref="AZ567:AZ603" si="601">IF(AV567&gt;0,AV567+AX567,"")</f>
        <v>4209</v>
      </c>
      <c r="BA567" s="45">
        <f t="shared" si="569"/>
        <v>0.55933554817275744</v>
      </c>
      <c r="BB567" s="44">
        <v>35</v>
      </c>
      <c r="BC567" s="45">
        <f t="shared" si="578"/>
        <v>8.3792195355518323E-3</v>
      </c>
      <c r="BD567" s="44">
        <v>5</v>
      </c>
      <c r="BE567" s="45">
        <f>IF(BD567="","",BD567/AX567)</f>
        <v>0.15625</v>
      </c>
      <c r="BF567" s="42">
        <f t="shared" si="579"/>
        <v>40</v>
      </c>
      <c r="BG567" s="45">
        <f t="shared" si="580"/>
        <v>9.5034449988120693E-3</v>
      </c>
      <c r="BH567" s="44">
        <v>33</v>
      </c>
      <c r="BI567" s="45">
        <f t="shared" si="570"/>
        <v>0.94285714285714284</v>
      </c>
      <c r="BJ567" s="44">
        <v>5</v>
      </c>
      <c r="BK567" s="45">
        <f t="shared" si="589"/>
        <v>1</v>
      </c>
      <c r="BL567" s="42">
        <f t="shared" si="572"/>
        <v>38</v>
      </c>
      <c r="BM567" s="45">
        <f t="shared" si="573"/>
        <v>0.95</v>
      </c>
      <c r="BN567" s="44">
        <v>4</v>
      </c>
      <c r="BO567" s="45">
        <f t="shared" si="586"/>
        <v>9.5034449988120695E-4</v>
      </c>
      <c r="BP567" s="44">
        <v>271</v>
      </c>
      <c r="BQ567" s="45">
        <f t="shared" si="587"/>
        <v>6.4385839866951775E-2</v>
      </c>
      <c r="BR567" s="44">
        <f t="shared" si="575"/>
        <v>275</v>
      </c>
      <c r="BS567" s="45">
        <f t="shared" si="588"/>
        <v>6.5336184366832972E-2</v>
      </c>
      <c r="BT567" s="42">
        <v>1</v>
      </c>
      <c r="BU567" s="45">
        <f>BT567/W567</f>
        <v>0.25</v>
      </c>
      <c r="BV567" s="42">
        <v>0</v>
      </c>
      <c r="BW567" s="223"/>
      <c r="BX567" s="259" t="str">
        <f t="shared" si="577"/>
        <v/>
      </c>
    </row>
    <row r="568" spans="1:76" x14ac:dyDescent="0.2">
      <c r="A568" s="10" t="s">
        <v>409</v>
      </c>
      <c r="B568" s="10" t="s">
        <v>650</v>
      </c>
      <c r="C568" s="10" t="s">
        <v>543</v>
      </c>
      <c r="D568" s="10" t="s">
        <v>528</v>
      </c>
      <c r="E568" s="10" t="s">
        <v>504</v>
      </c>
      <c r="F568" s="10" t="s">
        <v>505</v>
      </c>
      <c r="G568" s="10" t="s">
        <v>316</v>
      </c>
      <c r="H568" s="12" t="s">
        <v>937</v>
      </c>
      <c r="I568" s="10" t="s">
        <v>937</v>
      </c>
      <c r="J568" s="10"/>
      <c r="K568" s="614"/>
      <c r="L568" s="614"/>
      <c r="M568" s="289"/>
      <c r="N568" s="614"/>
      <c r="O568" s="614"/>
      <c r="P568" s="614"/>
      <c r="Q568" s="612"/>
      <c r="R568" s="612"/>
      <c r="S568" s="612"/>
      <c r="T568" s="11" t="s">
        <v>386</v>
      </c>
      <c r="U568" s="32">
        <v>3</v>
      </c>
      <c r="V568" s="76"/>
      <c r="W568" s="33">
        <v>6</v>
      </c>
      <c r="X568" s="34">
        <f t="shared" si="593"/>
        <v>2</v>
      </c>
      <c r="Y568" s="35">
        <f t="shared" si="597"/>
        <v>3293</v>
      </c>
      <c r="Z568" s="35">
        <f t="shared" ref="Z568:Z603" si="602">IF(U568=V568,"",IF(AZ568="","",AZ568/(U568-V568)))</f>
        <v>1445.6666666666667</v>
      </c>
      <c r="AA568" s="33">
        <v>2</v>
      </c>
      <c r="AB568" s="36">
        <f>AA568/W568</f>
        <v>0.33333333333333331</v>
      </c>
      <c r="AC568" s="222"/>
      <c r="AD568" s="223"/>
      <c r="AE568" s="33">
        <v>2</v>
      </c>
      <c r="AF568" s="36">
        <f>AE568/U568</f>
        <v>0.66666666666666663</v>
      </c>
      <c r="AG568" s="222"/>
      <c r="AH568" s="223"/>
      <c r="AI568" s="222"/>
      <c r="AJ568" s="223"/>
      <c r="AK568" s="222"/>
      <c r="AL568" s="223"/>
      <c r="AM568" s="31">
        <v>9860</v>
      </c>
      <c r="AN568" s="35">
        <v>19</v>
      </c>
      <c r="AO568" s="37">
        <f t="shared" si="598"/>
        <v>1.9232715861929345E-3</v>
      </c>
      <c r="AP568" s="35">
        <f t="shared" ref="AP568:AP595" si="603">AM568+AN568</f>
        <v>9879</v>
      </c>
      <c r="AQ568" s="169">
        <v>13650</v>
      </c>
      <c r="AR568" s="36">
        <f t="shared" si="592"/>
        <v>0.72373626373626376</v>
      </c>
      <c r="AS568" s="31">
        <f t="shared" ref="AS568:AS603" si="604">IF(V568=0,AM568,"")</f>
        <v>9860</v>
      </c>
      <c r="AT568" s="31">
        <f t="shared" si="599"/>
        <v>19</v>
      </c>
      <c r="AU568" s="35">
        <f t="shared" ref="AU568:AU599" si="605">IF(AS568="","",IF(AS568=0,"",AS568+AT568))</f>
        <v>9879</v>
      </c>
      <c r="AV568" s="35">
        <v>4318</v>
      </c>
      <c r="AW568" s="36">
        <f t="shared" ref="AW568:AW589" si="606">IF(AS568="","",AV568/AS568)</f>
        <v>0.43793103448275861</v>
      </c>
      <c r="AX568" s="35">
        <v>19</v>
      </c>
      <c r="AY568" s="36">
        <f t="shared" si="600"/>
        <v>1</v>
      </c>
      <c r="AZ568" s="35">
        <f t="shared" si="601"/>
        <v>4337</v>
      </c>
      <c r="BA568" s="36">
        <f t="shared" ref="BA568:BA586" si="607">IF(AZ568="","",AZ568/AU568)</f>
        <v>0.4390120457536188</v>
      </c>
      <c r="BB568" s="35">
        <v>18</v>
      </c>
      <c r="BC568" s="36">
        <f t="shared" si="578"/>
        <v>4.1685965724872626E-3</v>
      </c>
      <c r="BD568" s="35">
        <v>10</v>
      </c>
      <c r="BE568" s="36">
        <f>IF(BD568="","",BD568/AX568)</f>
        <v>0.52631578947368418</v>
      </c>
      <c r="BF568" s="33">
        <f t="shared" si="579"/>
        <v>28</v>
      </c>
      <c r="BG568" s="36">
        <f t="shared" si="580"/>
        <v>6.4560756283145032E-3</v>
      </c>
      <c r="BH568" s="35">
        <v>17</v>
      </c>
      <c r="BI568" s="36">
        <f t="shared" ref="BI568:BI599" si="608">IF(BB568="","",IF(BB568=0,"",BH568/BB568))</f>
        <v>0.94444444444444442</v>
      </c>
      <c r="BJ568" s="35">
        <v>10</v>
      </c>
      <c r="BK568" s="36">
        <f t="shared" si="589"/>
        <v>1</v>
      </c>
      <c r="BL568" s="33">
        <f t="shared" ref="BL568:BL603" si="609">IF(BH568="","",BH568+BJ568)</f>
        <v>27</v>
      </c>
      <c r="BM568" s="36">
        <f t="shared" ref="BM568:BM599" si="610">IF(BF568="","",IF(BF568=0,"",BL568/BF568))</f>
        <v>0.9642857142857143</v>
      </c>
      <c r="BN568" s="35">
        <v>22</v>
      </c>
      <c r="BO568" s="36">
        <f t="shared" si="586"/>
        <v>5.0726308508185379E-3</v>
      </c>
      <c r="BP568" s="35">
        <v>172</v>
      </c>
      <c r="BQ568" s="36">
        <f t="shared" si="587"/>
        <v>3.9658750288217665E-2</v>
      </c>
      <c r="BR568" s="35">
        <f t="shared" ref="BR568:BR603" si="611">IF(BN568="",IF(BP568="","",BP568),IF(BP568="",BN568,BN568+BP568))</f>
        <v>194</v>
      </c>
      <c r="BS568" s="36">
        <f t="shared" si="588"/>
        <v>4.47313811390362E-2</v>
      </c>
      <c r="BT568" s="33">
        <v>0</v>
      </c>
      <c r="BU568" s="223"/>
      <c r="BV568" s="223"/>
      <c r="BW568" s="223"/>
      <c r="BX568" s="244" t="str">
        <f t="shared" ref="BX568:BX603" si="612">IF(V568&gt;0,IF(V568&lt;U568,U568-V568,""),"")</f>
        <v/>
      </c>
    </row>
    <row r="569" spans="1:76" s="469" customFormat="1" ht="13.5" thickBot="1" x14ac:dyDescent="0.25">
      <c r="A569" s="9" t="s">
        <v>409</v>
      </c>
      <c r="B569" s="9" t="s">
        <v>650</v>
      </c>
      <c r="C569" s="9" t="s">
        <v>544</v>
      </c>
      <c r="D569" s="9" t="s">
        <v>528</v>
      </c>
      <c r="E569" s="9" t="s">
        <v>504</v>
      </c>
      <c r="F569" s="9" t="s">
        <v>505</v>
      </c>
      <c r="G569" s="83" t="s">
        <v>316</v>
      </c>
      <c r="H569" s="83" t="s">
        <v>937</v>
      </c>
      <c r="I569" s="9" t="s">
        <v>937</v>
      </c>
      <c r="J569" s="9"/>
      <c r="K569" s="615"/>
      <c r="L569" s="615"/>
      <c r="M569" s="616"/>
      <c r="N569" s="615"/>
      <c r="O569" s="615"/>
      <c r="P569" s="615"/>
      <c r="Q569" s="613"/>
      <c r="R569" s="613"/>
      <c r="S569" s="613"/>
      <c r="T569" s="337" t="s">
        <v>386</v>
      </c>
      <c r="U569" s="48">
        <v>2</v>
      </c>
      <c r="V569" s="345"/>
      <c r="W569" s="49">
        <v>5</v>
      </c>
      <c r="X569" s="50">
        <f t="shared" si="593"/>
        <v>2.5</v>
      </c>
      <c r="Y569" s="51">
        <f t="shared" si="597"/>
        <v>2949.5</v>
      </c>
      <c r="Z569" s="51">
        <f t="shared" si="602"/>
        <v>1861</v>
      </c>
      <c r="AA569" s="49">
        <v>1</v>
      </c>
      <c r="AB569" s="52">
        <f>AA569/W569</f>
        <v>0.2</v>
      </c>
      <c r="AC569" s="224"/>
      <c r="AD569" s="225"/>
      <c r="AE569" s="224"/>
      <c r="AF569" s="224"/>
      <c r="AG569" s="224"/>
      <c r="AH569" s="225"/>
      <c r="AI569" s="224"/>
      <c r="AJ569" s="225"/>
      <c r="AK569" s="224"/>
      <c r="AL569" s="225"/>
      <c r="AM569" s="47">
        <v>5856</v>
      </c>
      <c r="AN569" s="51">
        <v>43</v>
      </c>
      <c r="AO569" s="53">
        <f t="shared" si="598"/>
        <v>7.2893710798440413E-3</v>
      </c>
      <c r="AP569" s="51">
        <f t="shared" si="603"/>
        <v>5899</v>
      </c>
      <c r="AQ569" s="351">
        <v>8950</v>
      </c>
      <c r="AR569" s="52">
        <f t="shared" si="592"/>
        <v>0.65910614525139666</v>
      </c>
      <c r="AS569" s="47">
        <f t="shared" si="604"/>
        <v>5856</v>
      </c>
      <c r="AT569" s="47">
        <f t="shared" si="599"/>
        <v>43</v>
      </c>
      <c r="AU569" s="51">
        <f t="shared" si="605"/>
        <v>5899</v>
      </c>
      <c r="AV569" s="51">
        <v>3714</v>
      </c>
      <c r="AW569" s="52">
        <f t="shared" si="606"/>
        <v>0.63422131147540983</v>
      </c>
      <c r="AX569" s="51">
        <v>8</v>
      </c>
      <c r="AY569" s="52">
        <f t="shared" si="600"/>
        <v>0.18604651162790697</v>
      </c>
      <c r="AZ569" s="51">
        <f t="shared" si="601"/>
        <v>3722</v>
      </c>
      <c r="BA569" s="52">
        <f t="shared" si="607"/>
        <v>0.63095439905068651</v>
      </c>
      <c r="BB569" s="51">
        <v>58</v>
      </c>
      <c r="BC569" s="52">
        <f t="shared" si="578"/>
        <v>1.5616585891222402E-2</v>
      </c>
      <c r="BD569" s="51">
        <v>8</v>
      </c>
      <c r="BE569" s="52">
        <f>IF(BD569="","",BD569/AX569)</f>
        <v>1</v>
      </c>
      <c r="BF569" s="49">
        <f t="shared" si="579"/>
        <v>66</v>
      </c>
      <c r="BG569" s="52">
        <f t="shared" si="580"/>
        <v>1.7732401934443847E-2</v>
      </c>
      <c r="BH569" s="51">
        <v>47</v>
      </c>
      <c r="BI569" s="52">
        <f t="shared" si="608"/>
        <v>0.81034482758620685</v>
      </c>
      <c r="BJ569" s="51">
        <v>8</v>
      </c>
      <c r="BK569" s="52">
        <f t="shared" si="589"/>
        <v>1</v>
      </c>
      <c r="BL569" s="49">
        <f t="shared" si="609"/>
        <v>55</v>
      </c>
      <c r="BM569" s="52">
        <f t="shared" si="610"/>
        <v>0.83333333333333337</v>
      </c>
      <c r="BN569" s="51">
        <v>9</v>
      </c>
      <c r="BO569" s="52">
        <f t="shared" si="586"/>
        <v>2.4180548092423426E-3</v>
      </c>
      <c r="BP569" s="51">
        <v>141</v>
      </c>
      <c r="BQ569" s="52">
        <f t="shared" si="587"/>
        <v>3.7882858678130037E-2</v>
      </c>
      <c r="BR569" s="51">
        <f t="shared" si="611"/>
        <v>150</v>
      </c>
      <c r="BS569" s="52">
        <f t="shared" si="588"/>
        <v>4.0300913487372379E-2</v>
      </c>
      <c r="BT569" s="49">
        <v>0</v>
      </c>
      <c r="BU569" s="225"/>
      <c r="BV569" s="225"/>
      <c r="BW569" s="225"/>
      <c r="BX569" s="257" t="str">
        <f t="shared" si="612"/>
        <v/>
      </c>
    </row>
    <row r="570" spans="1:76" x14ac:dyDescent="0.2">
      <c r="A570" s="12" t="s">
        <v>265</v>
      </c>
      <c r="B570" s="12" t="s">
        <v>267</v>
      </c>
      <c r="C570" s="12" t="s">
        <v>502</v>
      </c>
      <c r="D570" s="12" t="s">
        <v>507</v>
      </c>
      <c r="E570" s="12" t="s">
        <v>504</v>
      </c>
      <c r="F570" s="12" t="s">
        <v>519</v>
      </c>
      <c r="G570" s="12" t="s">
        <v>920</v>
      </c>
      <c r="H570" s="12" t="s">
        <v>1109</v>
      </c>
      <c r="I570" s="12" t="s">
        <v>934</v>
      </c>
      <c r="J570" s="12"/>
      <c r="K570" s="296"/>
      <c r="L570" s="296"/>
      <c r="M570" s="297"/>
      <c r="N570" s="296"/>
      <c r="O570" s="296"/>
      <c r="P570" s="296"/>
      <c r="Q570" s="272"/>
      <c r="R570" s="272"/>
      <c r="S570" s="272"/>
      <c r="T570" s="13" t="s">
        <v>386</v>
      </c>
      <c r="U570" s="41">
        <v>4</v>
      </c>
      <c r="V570" s="150"/>
      <c r="W570" s="42">
        <v>6</v>
      </c>
      <c r="X570" s="43">
        <f t="shared" si="593"/>
        <v>1.5</v>
      </c>
      <c r="Y570" s="44">
        <f t="shared" si="597"/>
        <v>1636.5</v>
      </c>
      <c r="Z570" s="44">
        <f t="shared" si="602"/>
        <v>680.5</v>
      </c>
      <c r="AA570" s="228"/>
      <c r="AB570" s="229"/>
      <c r="AC570" s="228"/>
      <c r="AD570" s="229"/>
      <c r="AE570" s="228"/>
      <c r="AF570" s="229"/>
      <c r="AG570" s="228"/>
      <c r="AH570" s="229"/>
      <c r="AI570" s="42">
        <v>2</v>
      </c>
      <c r="AJ570" s="45">
        <f>AI570/W570</f>
        <v>0.33333333333333331</v>
      </c>
      <c r="AK570" s="42">
        <v>2</v>
      </c>
      <c r="AL570" s="45">
        <f>AK570/U570</f>
        <v>0.5</v>
      </c>
      <c r="AM570" s="40">
        <v>6535</v>
      </c>
      <c r="AN570" s="44">
        <v>11</v>
      </c>
      <c r="AO570" s="63">
        <f t="shared" si="598"/>
        <v>1.6804155209288116E-3</v>
      </c>
      <c r="AP570" s="44">
        <f t="shared" si="603"/>
        <v>6546</v>
      </c>
      <c r="AQ570" s="872">
        <v>9000</v>
      </c>
      <c r="AR570" s="45">
        <f t="shared" si="592"/>
        <v>0.72733333333333339</v>
      </c>
      <c r="AS570" s="40">
        <f t="shared" si="604"/>
        <v>6535</v>
      </c>
      <c r="AT570" s="40">
        <f t="shared" si="599"/>
        <v>11</v>
      </c>
      <c r="AU570" s="44">
        <f t="shared" si="605"/>
        <v>6546</v>
      </c>
      <c r="AV570" s="44">
        <v>2715</v>
      </c>
      <c r="AW570" s="45">
        <f t="shared" si="606"/>
        <v>0.41545524100994646</v>
      </c>
      <c r="AX570" s="44">
        <v>7</v>
      </c>
      <c r="AY570" s="45">
        <f t="shared" si="600"/>
        <v>0.63636363636363635</v>
      </c>
      <c r="AZ570" s="44">
        <f t="shared" si="601"/>
        <v>2722</v>
      </c>
      <c r="BA570" s="45">
        <f t="shared" si="607"/>
        <v>0.41582645890620223</v>
      </c>
      <c r="BB570" s="44">
        <v>13</v>
      </c>
      <c r="BC570" s="45">
        <f t="shared" si="578"/>
        <v>4.7882136279926331E-3</v>
      </c>
      <c r="BD570" s="114"/>
      <c r="BE570" s="114"/>
      <c r="BF570" s="42">
        <f t="shared" si="579"/>
        <v>13</v>
      </c>
      <c r="BG570" s="45">
        <f t="shared" si="580"/>
        <v>4.775900073475386E-3</v>
      </c>
      <c r="BH570" s="44">
        <v>11</v>
      </c>
      <c r="BI570" s="45">
        <f t="shared" si="608"/>
        <v>0.84615384615384615</v>
      </c>
      <c r="BJ570" s="114"/>
      <c r="BK570" s="45" t="str">
        <f t="shared" si="589"/>
        <v/>
      </c>
      <c r="BL570" s="42">
        <f t="shared" si="609"/>
        <v>11</v>
      </c>
      <c r="BM570" s="45">
        <f t="shared" si="610"/>
        <v>0.84615384615384615</v>
      </c>
      <c r="BN570" s="44">
        <v>2</v>
      </c>
      <c r="BO570" s="45">
        <f t="shared" si="586"/>
        <v>7.347538574577516E-4</v>
      </c>
      <c r="BP570" s="44">
        <v>64</v>
      </c>
      <c r="BQ570" s="45">
        <f t="shared" si="587"/>
        <v>2.3512123438648051E-2</v>
      </c>
      <c r="BR570" s="44">
        <f t="shared" si="611"/>
        <v>66</v>
      </c>
      <c r="BS570" s="45">
        <f t="shared" si="588"/>
        <v>2.4246877296105803E-2</v>
      </c>
      <c r="BT570" s="42">
        <v>2</v>
      </c>
      <c r="BU570" s="45">
        <f>BT570/W570</f>
        <v>0.33333333333333331</v>
      </c>
      <c r="BV570" s="42">
        <v>2</v>
      </c>
      <c r="BW570" s="45">
        <f>BV570/U570</f>
        <v>0.5</v>
      </c>
      <c r="BX570" s="259" t="str">
        <f t="shared" si="612"/>
        <v/>
      </c>
    </row>
    <row r="571" spans="1:76" x14ac:dyDescent="0.2">
      <c r="A571" s="10" t="s">
        <v>265</v>
      </c>
      <c r="B571" s="10" t="s">
        <v>268</v>
      </c>
      <c r="C571" s="10" t="s">
        <v>502</v>
      </c>
      <c r="D571" s="10" t="s">
        <v>507</v>
      </c>
      <c r="E571" s="10" t="s">
        <v>504</v>
      </c>
      <c r="F571" s="10" t="s">
        <v>519</v>
      </c>
      <c r="G571" s="12" t="s">
        <v>920</v>
      </c>
      <c r="H571" s="12" t="s">
        <v>1109</v>
      </c>
      <c r="I571" s="10" t="s">
        <v>934</v>
      </c>
      <c r="J571" s="10"/>
      <c r="K571" s="614"/>
      <c r="L571" s="614"/>
      <c r="M571" s="289"/>
      <c r="N571" s="614"/>
      <c r="O571" s="614"/>
      <c r="P571" s="614"/>
      <c r="Q571" s="612"/>
      <c r="R571" s="612"/>
      <c r="S571" s="612"/>
      <c r="T571" s="11" t="s">
        <v>510</v>
      </c>
      <c r="U571" s="32">
        <v>4</v>
      </c>
      <c r="V571" s="33">
        <v>4</v>
      </c>
      <c r="W571" s="33">
        <v>5</v>
      </c>
      <c r="X571" s="34">
        <f t="shared" si="593"/>
        <v>1.25</v>
      </c>
      <c r="Y571" s="35">
        <f t="shared" si="597"/>
        <v>177.5</v>
      </c>
      <c r="Z571" s="230" t="str">
        <f t="shared" si="602"/>
        <v/>
      </c>
      <c r="AA571" s="222"/>
      <c r="AB571" s="223"/>
      <c r="AC571" s="222"/>
      <c r="AD571" s="223"/>
      <c r="AE571" s="222"/>
      <c r="AF571" s="223"/>
      <c r="AG571" s="222"/>
      <c r="AH571" s="223"/>
      <c r="AI571" s="33">
        <v>3</v>
      </c>
      <c r="AJ571" s="36">
        <f>AI571/W571</f>
        <v>0.6</v>
      </c>
      <c r="AK571" s="33">
        <v>2</v>
      </c>
      <c r="AL571" s="36">
        <f>AK571/U571</f>
        <v>0.5</v>
      </c>
      <c r="AM571" s="31">
        <v>694</v>
      </c>
      <c r="AN571" s="35">
        <v>16</v>
      </c>
      <c r="AO571" s="37">
        <f t="shared" si="598"/>
        <v>2.2535211267605635E-2</v>
      </c>
      <c r="AP571" s="35">
        <f t="shared" si="603"/>
        <v>710</v>
      </c>
      <c r="AQ571" s="178">
        <v>1360</v>
      </c>
      <c r="AR571" s="36">
        <f t="shared" si="592"/>
        <v>0.5220588235294118</v>
      </c>
      <c r="AS571" s="210" t="str">
        <f t="shared" si="604"/>
        <v/>
      </c>
      <c r="AT571" s="210" t="str">
        <f t="shared" si="599"/>
        <v/>
      </c>
      <c r="AU571" s="230" t="str">
        <f t="shared" si="605"/>
        <v/>
      </c>
      <c r="AV571" s="230"/>
      <c r="AW571" s="223" t="str">
        <f t="shared" si="606"/>
        <v/>
      </c>
      <c r="AX571" s="230"/>
      <c r="AY571" s="223" t="str">
        <f t="shared" si="600"/>
        <v/>
      </c>
      <c r="AZ571" s="230" t="str">
        <f t="shared" si="601"/>
        <v/>
      </c>
      <c r="BA571" s="223" t="str">
        <f t="shared" si="607"/>
        <v/>
      </c>
      <c r="BB571" s="230"/>
      <c r="BC571" s="223" t="str">
        <f t="shared" ref="BC571:BC602" si="613">IF(BB571="","",BB571/AV571)</f>
        <v/>
      </c>
      <c r="BD571" s="230"/>
      <c r="BE571" s="223" t="str">
        <f>IF(BD571="","",BD571/AX571)</f>
        <v/>
      </c>
      <c r="BF571" s="222" t="str">
        <f t="shared" ref="BF571:BF603" si="614">IF(BB571="","",BB571+BD571)</f>
        <v/>
      </c>
      <c r="BG571" s="223" t="str">
        <f t="shared" si="580"/>
        <v/>
      </c>
      <c r="BH571" s="230"/>
      <c r="BI571" s="223" t="str">
        <f t="shared" si="608"/>
        <v/>
      </c>
      <c r="BJ571" s="230"/>
      <c r="BK571" s="223" t="str">
        <f t="shared" si="589"/>
        <v/>
      </c>
      <c r="BL571" s="222" t="str">
        <f t="shared" si="609"/>
        <v/>
      </c>
      <c r="BM571" s="223" t="str">
        <f t="shared" si="610"/>
        <v/>
      </c>
      <c r="BN571" s="230"/>
      <c r="BO571" s="223" t="str">
        <f t="shared" si="586"/>
        <v/>
      </c>
      <c r="BP571" s="230"/>
      <c r="BQ571" s="223" t="str">
        <f t="shared" si="587"/>
        <v/>
      </c>
      <c r="BR571" s="230" t="str">
        <f t="shared" si="611"/>
        <v/>
      </c>
      <c r="BS571" s="223" t="str">
        <f t="shared" si="588"/>
        <v/>
      </c>
      <c r="BT571" s="33">
        <v>3</v>
      </c>
      <c r="BU571" s="36">
        <f>BT571/W571</f>
        <v>0.6</v>
      </c>
      <c r="BV571" s="33">
        <v>2</v>
      </c>
      <c r="BW571" s="36">
        <f>BV571/U571</f>
        <v>0.5</v>
      </c>
      <c r="BX571" s="244" t="str">
        <f t="shared" si="612"/>
        <v/>
      </c>
    </row>
    <row r="572" spans="1:76" x14ac:dyDescent="0.2">
      <c r="A572" s="10" t="s">
        <v>265</v>
      </c>
      <c r="B572" s="10" t="s">
        <v>269</v>
      </c>
      <c r="C572" s="10" t="s">
        <v>502</v>
      </c>
      <c r="D572" s="10" t="s">
        <v>507</v>
      </c>
      <c r="E572" s="10" t="s">
        <v>504</v>
      </c>
      <c r="F572" s="10" t="s">
        <v>519</v>
      </c>
      <c r="G572" s="12" t="s">
        <v>920</v>
      </c>
      <c r="H572" s="12" t="s">
        <v>1109</v>
      </c>
      <c r="I572" s="10" t="s">
        <v>934</v>
      </c>
      <c r="J572" s="10"/>
      <c r="K572" s="614"/>
      <c r="L572" s="614"/>
      <c r="M572" s="289"/>
      <c r="N572" s="614"/>
      <c r="O572" s="614"/>
      <c r="P572" s="614"/>
      <c r="Q572" s="612"/>
      <c r="R572" s="612"/>
      <c r="S572" s="612"/>
      <c r="T572" s="11" t="s">
        <v>510</v>
      </c>
      <c r="U572" s="32">
        <v>4</v>
      </c>
      <c r="V572" s="32">
        <v>4</v>
      </c>
      <c r="W572" s="32">
        <v>4</v>
      </c>
      <c r="X572" s="34">
        <f t="shared" si="593"/>
        <v>1</v>
      </c>
      <c r="Y572" s="35">
        <f t="shared" si="597"/>
        <v>518.5</v>
      </c>
      <c r="Z572" s="230" t="str">
        <f t="shared" si="602"/>
        <v/>
      </c>
      <c r="AA572" s="222"/>
      <c r="AB572" s="223"/>
      <c r="AC572" s="222"/>
      <c r="AD572" s="223"/>
      <c r="AE572" s="222"/>
      <c r="AF572" s="223"/>
      <c r="AG572" s="222"/>
      <c r="AH572" s="223"/>
      <c r="AI572" s="33">
        <v>1</v>
      </c>
      <c r="AJ572" s="36">
        <f>AI572/W572</f>
        <v>0.25</v>
      </c>
      <c r="AK572" s="33">
        <v>1</v>
      </c>
      <c r="AL572" s="36">
        <f>AK572/U572</f>
        <v>0.25</v>
      </c>
      <c r="AM572" s="31">
        <v>2070</v>
      </c>
      <c r="AN572" s="35">
        <v>4</v>
      </c>
      <c r="AO572" s="37">
        <f t="shared" si="598"/>
        <v>1.9286403085824494E-3</v>
      </c>
      <c r="AP572" s="35">
        <f t="shared" si="603"/>
        <v>2074</v>
      </c>
      <c r="AQ572" s="168">
        <v>2620</v>
      </c>
      <c r="AR572" s="36">
        <f t="shared" si="592"/>
        <v>0.7916030534351145</v>
      </c>
      <c r="AS572" s="210" t="str">
        <f t="shared" si="604"/>
        <v/>
      </c>
      <c r="AT572" s="210" t="str">
        <f t="shared" si="599"/>
        <v/>
      </c>
      <c r="AU572" s="230" t="str">
        <f t="shared" si="605"/>
        <v/>
      </c>
      <c r="AV572" s="230"/>
      <c r="AW572" s="223" t="str">
        <f t="shared" si="606"/>
        <v/>
      </c>
      <c r="AX572" s="230"/>
      <c r="AY572" s="223" t="str">
        <f t="shared" si="600"/>
        <v/>
      </c>
      <c r="AZ572" s="230" t="str">
        <f t="shared" si="601"/>
        <v/>
      </c>
      <c r="BA572" s="223" t="str">
        <f t="shared" si="607"/>
        <v/>
      </c>
      <c r="BB572" s="230"/>
      <c r="BC572" s="223" t="str">
        <f t="shared" si="613"/>
        <v/>
      </c>
      <c r="BD572" s="222"/>
      <c r="BE572" s="223" t="str">
        <f>IF(BD572="","",BD572/AX572)</f>
        <v/>
      </c>
      <c r="BF572" s="222" t="str">
        <f t="shared" si="614"/>
        <v/>
      </c>
      <c r="BG572" s="223" t="str">
        <f t="shared" si="580"/>
        <v/>
      </c>
      <c r="BH572" s="230"/>
      <c r="BI572" s="223" t="str">
        <f t="shared" si="608"/>
        <v/>
      </c>
      <c r="BJ572" s="222"/>
      <c r="BK572" s="223" t="str">
        <f t="shared" si="589"/>
        <v/>
      </c>
      <c r="BL572" s="222" t="str">
        <f t="shared" si="609"/>
        <v/>
      </c>
      <c r="BM572" s="223" t="str">
        <f t="shared" si="610"/>
        <v/>
      </c>
      <c r="BN572" s="230"/>
      <c r="BO572" s="223" t="str">
        <f t="shared" si="586"/>
        <v/>
      </c>
      <c r="BP572" s="230"/>
      <c r="BQ572" s="223" t="str">
        <f t="shared" si="587"/>
        <v/>
      </c>
      <c r="BR572" s="230" t="str">
        <f t="shared" si="611"/>
        <v/>
      </c>
      <c r="BS572" s="223" t="str">
        <f t="shared" si="588"/>
        <v/>
      </c>
      <c r="BT572" s="33">
        <v>0</v>
      </c>
      <c r="BU572" s="223"/>
      <c r="BV572" s="222"/>
      <c r="BW572" s="223"/>
      <c r="BX572" s="244" t="str">
        <f t="shared" si="612"/>
        <v/>
      </c>
    </row>
    <row r="573" spans="1:76" x14ac:dyDescent="0.2">
      <c r="A573" s="10" t="s">
        <v>265</v>
      </c>
      <c r="B573" s="10" t="s">
        <v>270</v>
      </c>
      <c r="C573" s="10" t="s">
        <v>502</v>
      </c>
      <c r="D573" s="10" t="s">
        <v>507</v>
      </c>
      <c r="E573" s="10" t="s">
        <v>504</v>
      </c>
      <c r="F573" s="10" t="s">
        <v>519</v>
      </c>
      <c r="G573" s="12" t="s">
        <v>920</v>
      </c>
      <c r="H573" s="12" t="s">
        <v>1109</v>
      </c>
      <c r="I573" s="10" t="s">
        <v>934</v>
      </c>
      <c r="J573" s="10"/>
      <c r="K573" s="614"/>
      <c r="L573" s="614"/>
      <c r="M573" s="289"/>
      <c r="N573" s="614"/>
      <c r="O573" s="614"/>
      <c r="P573" s="614"/>
      <c r="Q573" s="612"/>
      <c r="R573" s="612"/>
      <c r="S573" s="612"/>
      <c r="T573" s="11" t="s">
        <v>510</v>
      </c>
      <c r="U573" s="32">
        <v>4</v>
      </c>
      <c r="V573" s="33">
        <v>4</v>
      </c>
      <c r="W573" s="33">
        <v>4</v>
      </c>
      <c r="X573" s="34">
        <f t="shared" si="593"/>
        <v>1</v>
      </c>
      <c r="Y573" s="35">
        <f t="shared" si="597"/>
        <v>1683.5</v>
      </c>
      <c r="Z573" s="230" t="str">
        <f t="shared" si="602"/>
        <v/>
      </c>
      <c r="AA573" s="222"/>
      <c r="AB573" s="223"/>
      <c r="AC573" s="222"/>
      <c r="AD573" s="223"/>
      <c r="AE573" s="222"/>
      <c r="AF573" s="223"/>
      <c r="AG573" s="222"/>
      <c r="AH573" s="223"/>
      <c r="AI573" s="33">
        <v>2</v>
      </c>
      <c r="AJ573" s="36">
        <f>AI573/W573</f>
        <v>0.5</v>
      </c>
      <c r="AK573" s="33">
        <v>2</v>
      </c>
      <c r="AL573" s="36">
        <f>AK573/U573</f>
        <v>0.5</v>
      </c>
      <c r="AM573" s="31">
        <v>6725</v>
      </c>
      <c r="AN573" s="35">
        <v>9</v>
      </c>
      <c r="AO573" s="37">
        <f t="shared" si="598"/>
        <v>1.3365013365013365E-3</v>
      </c>
      <c r="AP573" s="35">
        <f t="shared" si="603"/>
        <v>6734</v>
      </c>
      <c r="AQ573" s="178">
        <v>9770</v>
      </c>
      <c r="AR573" s="36">
        <f t="shared" si="592"/>
        <v>0.68925281473899691</v>
      </c>
      <c r="AS573" s="210" t="str">
        <f t="shared" si="604"/>
        <v/>
      </c>
      <c r="AT573" s="210" t="str">
        <f t="shared" si="599"/>
        <v/>
      </c>
      <c r="AU573" s="230" t="str">
        <f t="shared" si="605"/>
        <v/>
      </c>
      <c r="AV573" s="230"/>
      <c r="AW573" s="223" t="str">
        <f t="shared" si="606"/>
        <v/>
      </c>
      <c r="AX573" s="230"/>
      <c r="AY573" s="223" t="str">
        <f t="shared" si="600"/>
        <v/>
      </c>
      <c r="AZ573" s="230" t="str">
        <f t="shared" si="601"/>
        <v/>
      </c>
      <c r="BA573" s="223" t="str">
        <f t="shared" si="607"/>
        <v/>
      </c>
      <c r="BB573" s="230"/>
      <c r="BC573" s="223" t="str">
        <f t="shared" si="613"/>
        <v/>
      </c>
      <c r="BD573" s="230"/>
      <c r="BE573" s="223" t="str">
        <f>IF(BD573="","",BD573/AX573)</f>
        <v/>
      </c>
      <c r="BF573" s="222" t="str">
        <f t="shared" si="614"/>
        <v/>
      </c>
      <c r="BG573" s="223" t="str">
        <f t="shared" si="580"/>
        <v/>
      </c>
      <c r="BH573" s="230"/>
      <c r="BI573" s="223" t="str">
        <f t="shared" si="608"/>
        <v/>
      </c>
      <c r="BJ573" s="230"/>
      <c r="BK573" s="223" t="str">
        <f t="shared" si="589"/>
        <v/>
      </c>
      <c r="BL573" s="222" t="str">
        <f t="shared" si="609"/>
        <v/>
      </c>
      <c r="BM573" s="223" t="str">
        <f t="shared" si="610"/>
        <v/>
      </c>
      <c r="BN573" s="230"/>
      <c r="BO573" s="223" t="str">
        <f t="shared" si="586"/>
        <v/>
      </c>
      <c r="BP573" s="230"/>
      <c r="BQ573" s="223" t="str">
        <f t="shared" si="587"/>
        <v/>
      </c>
      <c r="BR573" s="230" t="str">
        <f t="shared" si="611"/>
        <v/>
      </c>
      <c r="BS573" s="223" t="str">
        <f t="shared" si="588"/>
        <v/>
      </c>
      <c r="BT573" s="33">
        <v>0</v>
      </c>
      <c r="BU573" s="223"/>
      <c r="BV573" s="222"/>
      <c r="BW573" s="223"/>
      <c r="BX573" s="244" t="str">
        <f t="shared" si="612"/>
        <v/>
      </c>
    </row>
    <row r="574" spans="1:76" x14ac:dyDescent="0.2">
      <c r="A574" s="10" t="s">
        <v>265</v>
      </c>
      <c r="B574" s="10" t="s">
        <v>271</v>
      </c>
      <c r="C574" s="10" t="s">
        <v>502</v>
      </c>
      <c r="D574" s="10" t="s">
        <v>507</v>
      </c>
      <c r="E574" s="10" t="s">
        <v>504</v>
      </c>
      <c r="F574" s="10" t="s">
        <v>519</v>
      </c>
      <c r="G574" s="12" t="s">
        <v>920</v>
      </c>
      <c r="H574" s="12" t="s">
        <v>1109</v>
      </c>
      <c r="I574" s="10" t="s">
        <v>934</v>
      </c>
      <c r="J574" s="10"/>
      <c r="K574" s="614"/>
      <c r="L574" s="614"/>
      <c r="M574" s="289"/>
      <c r="N574" s="614"/>
      <c r="O574" s="614"/>
      <c r="P574" s="614"/>
      <c r="Q574" s="612"/>
      <c r="R574" s="612"/>
      <c r="S574" s="612"/>
      <c r="T574" s="11" t="s">
        <v>510</v>
      </c>
      <c r="U574" s="32">
        <v>4</v>
      </c>
      <c r="V574" s="32">
        <v>3</v>
      </c>
      <c r="W574" s="32">
        <v>3</v>
      </c>
      <c r="X574" s="34">
        <f t="shared" si="593"/>
        <v>0.75</v>
      </c>
      <c r="Y574" s="35">
        <f t="shared" si="597"/>
        <v>667.25</v>
      </c>
      <c r="Z574" s="230" t="str">
        <f t="shared" si="602"/>
        <v/>
      </c>
      <c r="AA574" s="222"/>
      <c r="AB574" s="223"/>
      <c r="AC574" s="222"/>
      <c r="AD574" s="223"/>
      <c r="AE574" s="222"/>
      <c r="AF574" s="223"/>
      <c r="AG574" s="222"/>
      <c r="AH574" s="223"/>
      <c r="AI574" s="223"/>
      <c r="AJ574" s="223"/>
      <c r="AK574" s="223"/>
      <c r="AL574" s="223"/>
      <c r="AM574" s="31">
        <v>2472</v>
      </c>
      <c r="AN574" s="35">
        <v>197</v>
      </c>
      <c r="AO574" s="37">
        <f t="shared" si="598"/>
        <v>7.3810415886099656E-2</v>
      </c>
      <c r="AP574" s="35">
        <f t="shared" si="603"/>
        <v>2669</v>
      </c>
      <c r="AQ574" s="178">
        <v>3130</v>
      </c>
      <c r="AR574" s="36">
        <f t="shared" si="592"/>
        <v>0.85271565495207668</v>
      </c>
      <c r="AS574" s="210" t="str">
        <f t="shared" si="604"/>
        <v/>
      </c>
      <c r="AT574" s="210" t="str">
        <f t="shared" si="599"/>
        <v/>
      </c>
      <c r="AU574" s="230" t="str">
        <f t="shared" si="605"/>
        <v/>
      </c>
      <c r="AV574" s="230"/>
      <c r="AW574" s="223" t="str">
        <f t="shared" si="606"/>
        <v/>
      </c>
      <c r="AX574" s="230"/>
      <c r="AY574" s="223" t="str">
        <f t="shared" si="600"/>
        <v/>
      </c>
      <c r="AZ574" s="230" t="str">
        <f t="shared" si="601"/>
        <v/>
      </c>
      <c r="BA574" s="223" t="str">
        <f t="shared" si="607"/>
        <v/>
      </c>
      <c r="BB574" s="230"/>
      <c r="BC574" s="223" t="str">
        <f t="shared" si="613"/>
        <v/>
      </c>
      <c r="BD574" s="222"/>
      <c r="BE574" s="223" t="str">
        <f>IF(BD574="","",BD574/AX574)</f>
        <v/>
      </c>
      <c r="BF574" s="222" t="str">
        <f t="shared" si="614"/>
        <v/>
      </c>
      <c r="BG574" s="223" t="str">
        <f t="shared" si="580"/>
        <v/>
      </c>
      <c r="BH574" s="230"/>
      <c r="BI574" s="223" t="str">
        <f t="shared" si="608"/>
        <v/>
      </c>
      <c r="BJ574" s="222"/>
      <c r="BK574" s="223" t="str">
        <f t="shared" si="589"/>
        <v/>
      </c>
      <c r="BL574" s="222" t="str">
        <f t="shared" si="609"/>
        <v/>
      </c>
      <c r="BM574" s="223" t="str">
        <f t="shared" si="610"/>
        <v/>
      </c>
      <c r="BN574" s="230"/>
      <c r="BO574" s="223" t="str">
        <f t="shared" si="586"/>
        <v/>
      </c>
      <c r="BP574" s="230"/>
      <c r="BQ574" s="223" t="str">
        <f t="shared" si="587"/>
        <v/>
      </c>
      <c r="BR574" s="230" t="str">
        <f t="shared" si="611"/>
        <v/>
      </c>
      <c r="BS574" s="223" t="str">
        <f t="shared" si="588"/>
        <v/>
      </c>
      <c r="BT574" s="33">
        <v>2</v>
      </c>
      <c r="BU574" s="36">
        <f>BT574/W574</f>
        <v>0.66666666666666663</v>
      </c>
      <c r="BV574" s="33">
        <v>2</v>
      </c>
      <c r="BW574" s="36">
        <f>BV574/U574</f>
        <v>0.5</v>
      </c>
      <c r="BX574" s="38">
        <f t="shared" si="612"/>
        <v>1</v>
      </c>
    </row>
    <row r="575" spans="1:76" x14ac:dyDescent="0.2">
      <c r="A575" s="10" t="s">
        <v>265</v>
      </c>
      <c r="B575" s="10" t="s">
        <v>272</v>
      </c>
      <c r="C575" s="10" t="s">
        <v>273</v>
      </c>
      <c r="D575" s="10" t="s">
        <v>515</v>
      </c>
      <c r="E575" s="10" t="s">
        <v>504</v>
      </c>
      <c r="F575" s="10" t="s">
        <v>519</v>
      </c>
      <c r="G575" s="12" t="s">
        <v>920</v>
      </c>
      <c r="H575" s="12" t="s">
        <v>1109</v>
      </c>
      <c r="I575" s="10" t="s">
        <v>934</v>
      </c>
      <c r="J575" s="10"/>
      <c r="K575" s="614"/>
      <c r="L575" s="747"/>
      <c r="M575" s="289"/>
      <c r="N575" s="614"/>
      <c r="O575" s="614"/>
      <c r="P575" s="614"/>
      <c r="Q575" s="612"/>
      <c r="R575" s="612"/>
      <c r="S575" s="612"/>
      <c r="T575" s="11" t="s">
        <v>386</v>
      </c>
      <c r="U575" s="32">
        <v>4</v>
      </c>
      <c r="V575" s="76"/>
      <c r="W575" s="33">
        <v>6</v>
      </c>
      <c r="X575" s="34">
        <f t="shared" si="593"/>
        <v>1.5</v>
      </c>
      <c r="Y575" s="35">
        <f t="shared" si="597"/>
        <v>3020.25</v>
      </c>
      <c r="Z575" s="35">
        <f t="shared" si="602"/>
        <v>1099.5</v>
      </c>
      <c r="AA575" s="33">
        <v>4</v>
      </c>
      <c r="AB575" s="36">
        <f t="shared" ref="AB575:AB580" si="615">AA575/W575</f>
        <v>0.66666666666666663</v>
      </c>
      <c r="AC575" s="222"/>
      <c r="AD575" s="223"/>
      <c r="AE575" s="33">
        <v>4</v>
      </c>
      <c r="AF575" s="36">
        <f t="shared" ref="AF575:AF580" si="616">AE575/U575</f>
        <v>1</v>
      </c>
      <c r="AG575" s="33">
        <f>AE575</f>
        <v>4</v>
      </c>
      <c r="AH575" s="223"/>
      <c r="AI575" s="223"/>
      <c r="AJ575" s="223"/>
      <c r="AK575" s="223"/>
      <c r="AL575" s="223"/>
      <c r="AM575" s="31">
        <v>12063</v>
      </c>
      <c r="AN575" s="35">
        <v>18</v>
      </c>
      <c r="AO575" s="37">
        <f t="shared" si="598"/>
        <v>1.4899428855227217E-3</v>
      </c>
      <c r="AP575" s="35">
        <f t="shared" si="603"/>
        <v>12081</v>
      </c>
      <c r="AQ575" s="163">
        <v>16044</v>
      </c>
      <c r="AR575" s="36">
        <f t="shared" si="592"/>
        <v>0.7529917726252805</v>
      </c>
      <c r="AS575" s="31">
        <f t="shared" si="604"/>
        <v>12063</v>
      </c>
      <c r="AT575" s="31">
        <f t="shared" si="599"/>
        <v>18</v>
      </c>
      <c r="AU575" s="35">
        <f t="shared" si="605"/>
        <v>12081</v>
      </c>
      <c r="AV575" s="35">
        <v>4385</v>
      </c>
      <c r="AW575" s="36">
        <f t="shared" si="606"/>
        <v>0.36350824836276219</v>
      </c>
      <c r="AX575" s="35">
        <v>13</v>
      </c>
      <c r="AY575" s="36">
        <f t="shared" si="600"/>
        <v>0.72222222222222221</v>
      </c>
      <c r="AZ575" s="35">
        <f t="shared" si="601"/>
        <v>4398</v>
      </c>
      <c r="BA575" s="36">
        <f t="shared" si="607"/>
        <v>0.36404271169605162</v>
      </c>
      <c r="BB575" s="35">
        <v>30</v>
      </c>
      <c r="BC575" s="36">
        <f t="shared" si="613"/>
        <v>6.8415051311288486E-3</v>
      </c>
      <c r="BD575" s="601"/>
      <c r="BE575" s="601"/>
      <c r="BF575" s="33">
        <f t="shared" si="614"/>
        <v>30</v>
      </c>
      <c r="BG575" s="36">
        <f t="shared" si="580"/>
        <v>6.8212824010914054E-3</v>
      </c>
      <c r="BH575" s="35">
        <v>30</v>
      </c>
      <c r="BI575" s="36">
        <f t="shared" si="608"/>
        <v>1</v>
      </c>
      <c r="BJ575" s="601"/>
      <c r="BK575" s="223" t="str">
        <f t="shared" si="589"/>
        <v/>
      </c>
      <c r="BL575" s="33">
        <f t="shared" si="609"/>
        <v>30</v>
      </c>
      <c r="BM575" s="36">
        <f t="shared" si="610"/>
        <v>1</v>
      </c>
      <c r="BN575" s="35">
        <v>8</v>
      </c>
      <c r="BO575" s="36">
        <f t="shared" si="586"/>
        <v>1.8190086402910413E-3</v>
      </c>
      <c r="BP575" s="35">
        <v>132</v>
      </c>
      <c r="BQ575" s="36">
        <f t="shared" si="587"/>
        <v>3.0013642564802184E-2</v>
      </c>
      <c r="BR575" s="35">
        <f t="shared" si="611"/>
        <v>140</v>
      </c>
      <c r="BS575" s="36">
        <f t="shared" si="588"/>
        <v>3.1832651205093224E-2</v>
      </c>
      <c r="BT575" s="33">
        <v>2</v>
      </c>
      <c r="BU575" s="36">
        <f>BT575/W575</f>
        <v>0.33333333333333331</v>
      </c>
      <c r="BV575" s="33">
        <v>2</v>
      </c>
      <c r="BW575" s="36">
        <f>BV575/U575</f>
        <v>0.5</v>
      </c>
      <c r="BX575" s="244" t="str">
        <f t="shared" si="612"/>
        <v/>
      </c>
    </row>
    <row r="576" spans="1:76" x14ac:dyDescent="0.2">
      <c r="A576" s="10" t="s">
        <v>265</v>
      </c>
      <c r="B576" s="10" t="s">
        <v>272</v>
      </c>
      <c r="C576" s="10" t="s">
        <v>893</v>
      </c>
      <c r="D576" s="10" t="s">
        <v>515</v>
      </c>
      <c r="E576" s="10" t="s">
        <v>504</v>
      </c>
      <c r="F576" s="10" t="s">
        <v>519</v>
      </c>
      <c r="G576" s="12" t="s">
        <v>920</v>
      </c>
      <c r="H576" s="12" t="s">
        <v>1109</v>
      </c>
      <c r="I576" s="10" t="s">
        <v>934</v>
      </c>
      <c r="J576" s="10"/>
      <c r="K576" s="614"/>
      <c r="L576" s="614"/>
      <c r="M576" s="289"/>
      <c r="N576" s="614"/>
      <c r="O576" s="614"/>
      <c r="P576" s="614"/>
      <c r="Q576" s="612"/>
      <c r="R576" s="612"/>
      <c r="S576" s="612"/>
      <c r="T576" s="11" t="s">
        <v>386</v>
      </c>
      <c r="U576" s="32">
        <v>3</v>
      </c>
      <c r="V576" s="76"/>
      <c r="W576" s="33">
        <v>6</v>
      </c>
      <c r="X576" s="34">
        <f t="shared" si="593"/>
        <v>2</v>
      </c>
      <c r="Y576" s="35">
        <f t="shared" si="597"/>
        <v>3124.6666666666665</v>
      </c>
      <c r="Z576" s="35">
        <f t="shared" si="602"/>
        <v>1248.3333333333333</v>
      </c>
      <c r="AA576" s="33">
        <v>2</v>
      </c>
      <c r="AB576" s="36">
        <f t="shared" si="615"/>
        <v>0.33333333333333331</v>
      </c>
      <c r="AC576" s="222"/>
      <c r="AD576" s="223"/>
      <c r="AE576" s="33">
        <v>1</v>
      </c>
      <c r="AF576" s="36">
        <f t="shared" si="616"/>
        <v>0.33333333333333331</v>
      </c>
      <c r="AG576" s="33">
        <f>AE576</f>
        <v>1</v>
      </c>
      <c r="AH576" s="223"/>
      <c r="AI576" s="223"/>
      <c r="AJ576" s="223"/>
      <c r="AK576" s="223"/>
      <c r="AL576" s="223"/>
      <c r="AM576" s="31">
        <v>9165</v>
      </c>
      <c r="AN576" s="35">
        <v>209</v>
      </c>
      <c r="AO576" s="37">
        <f t="shared" si="598"/>
        <v>2.2295711542564541E-2</v>
      </c>
      <c r="AP576" s="35">
        <f t="shared" si="603"/>
        <v>9374</v>
      </c>
      <c r="AQ576" s="718">
        <v>11748</v>
      </c>
      <c r="AR576" s="36">
        <f t="shared" si="592"/>
        <v>0.79792305073203951</v>
      </c>
      <c r="AS576" s="31">
        <f t="shared" si="604"/>
        <v>9165</v>
      </c>
      <c r="AT576" s="31">
        <f t="shared" si="599"/>
        <v>209</v>
      </c>
      <c r="AU576" s="35">
        <f t="shared" si="605"/>
        <v>9374</v>
      </c>
      <c r="AV576" s="35">
        <v>3592</v>
      </c>
      <c r="AW576" s="36">
        <f t="shared" si="606"/>
        <v>0.39192580469176214</v>
      </c>
      <c r="AX576" s="35">
        <v>153</v>
      </c>
      <c r="AY576" s="36">
        <f t="shared" si="600"/>
        <v>0.73205741626794263</v>
      </c>
      <c r="AZ576" s="35">
        <f t="shared" si="601"/>
        <v>3745</v>
      </c>
      <c r="BA576" s="36">
        <f t="shared" si="607"/>
        <v>0.39950928098997224</v>
      </c>
      <c r="BB576" s="35">
        <v>16</v>
      </c>
      <c r="BC576" s="36">
        <f t="shared" si="613"/>
        <v>4.4543429844097994E-3</v>
      </c>
      <c r="BD576" s="35">
        <v>1</v>
      </c>
      <c r="BE576" s="36">
        <f t="shared" ref="BE576:BE583" si="617">IF(BD576="","",BD576/AX576)</f>
        <v>6.5359477124183009E-3</v>
      </c>
      <c r="BF576" s="33">
        <f t="shared" si="614"/>
        <v>17</v>
      </c>
      <c r="BG576" s="36">
        <f t="shared" si="580"/>
        <v>4.5393858477970625E-3</v>
      </c>
      <c r="BH576" s="35">
        <v>14</v>
      </c>
      <c r="BI576" s="36">
        <f t="shared" si="608"/>
        <v>0.875</v>
      </c>
      <c r="BJ576" s="35">
        <v>1</v>
      </c>
      <c r="BK576" s="36">
        <f t="shared" si="589"/>
        <v>1</v>
      </c>
      <c r="BL576" s="33">
        <f t="shared" si="609"/>
        <v>15</v>
      </c>
      <c r="BM576" s="36">
        <f t="shared" si="610"/>
        <v>0.88235294117647056</v>
      </c>
      <c r="BN576" s="35">
        <v>6</v>
      </c>
      <c r="BO576" s="36">
        <f t="shared" si="586"/>
        <v>1.6021361815754338E-3</v>
      </c>
      <c r="BP576" s="35">
        <v>90</v>
      </c>
      <c r="BQ576" s="36">
        <f t="shared" si="587"/>
        <v>2.4032042723631509E-2</v>
      </c>
      <c r="BR576" s="35">
        <f t="shared" si="611"/>
        <v>96</v>
      </c>
      <c r="BS576" s="36">
        <f t="shared" si="588"/>
        <v>2.5634178905206941E-2</v>
      </c>
      <c r="BT576" s="33">
        <v>1</v>
      </c>
      <c r="BU576" s="36">
        <f>BT576/W576</f>
        <v>0.16666666666666666</v>
      </c>
      <c r="BV576" s="33">
        <v>0</v>
      </c>
      <c r="BW576" s="223"/>
      <c r="BX576" s="244" t="str">
        <f t="shared" si="612"/>
        <v/>
      </c>
    </row>
    <row r="577" spans="1:76" x14ac:dyDescent="0.2">
      <c r="A577" s="10" t="s">
        <v>265</v>
      </c>
      <c r="B577" s="10" t="s">
        <v>272</v>
      </c>
      <c r="C577" s="10" t="s">
        <v>894</v>
      </c>
      <c r="D577" s="10" t="s">
        <v>515</v>
      </c>
      <c r="E577" s="10" t="s">
        <v>504</v>
      </c>
      <c r="F577" s="10" t="s">
        <v>519</v>
      </c>
      <c r="G577" s="12" t="s">
        <v>920</v>
      </c>
      <c r="H577" s="12" t="s">
        <v>1109</v>
      </c>
      <c r="I577" s="10" t="s">
        <v>934</v>
      </c>
      <c r="J577" s="10"/>
      <c r="K577" s="614" t="s">
        <v>449</v>
      </c>
      <c r="L577" s="614" t="s">
        <v>461</v>
      </c>
      <c r="M577" s="289" t="s">
        <v>895</v>
      </c>
      <c r="N577" s="614" t="s">
        <v>439</v>
      </c>
      <c r="O577" s="614" t="s">
        <v>438</v>
      </c>
      <c r="P577" s="614" t="s">
        <v>438</v>
      </c>
      <c r="Q577" s="612">
        <v>32416</v>
      </c>
      <c r="R577" s="612">
        <v>183</v>
      </c>
      <c r="S577" s="612">
        <v>83</v>
      </c>
      <c r="T577" s="11" t="s">
        <v>386</v>
      </c>
      <c r="U577" s="32">
        <v>4</v>
      </c>
      <c r="V577" s="76"/>
      <c r="W577" s="33">
        <v>10</v>
      </c>
      <c r="X577" s="34">
        <f t="shared" si="593"/>
        <v>2.5</v>
      </c>
      <c r="Y577" s="35">
        <f t="shared" si="597"/>
        <v>2740.25</v>
      </c>
      <c r="Z577" s="35">
        <f t="shared" si="602"/>
        <v>1025.25</v>
      </c>
      <c r="AA577" s="33">
        <v>4</v>
      </c>
      <c r="AB577" s="36">
        <f t="shared" si="615"/>
        <v>0.4</v>
      </c>
      <c r="AC577" s="222"/>
      <c r="AD577" s="223"/>
      <c r="AE577" s="33">
        <v>1</v>
      </c>
      <c r="AF577" s="36">
        <f t="shared" si="616"/>
        <v>0.25</v>
      </c>
      <c r="AG577" s="33">
        <f>AE577</f>
        <v>1</v>
      </c>
      <c r="AH577" s="223"/>
      <c r="AI577" s="33">
        <v>2</v>
      </c>
      <c r="AJ577" s="36">
        <f>AI577/W577</f>
        <v>0.2</v>
      </c>
      <c r="AK577" s="33">
        <v>1</v>
      </c>
      <c r="AL577" s="36">
        <f>AK577/U577</f>
        <v>0.25</v>
      </c>
      <c r="AM577" s="31">
        <v>10890</v>
      </c>
      <c r="AN577" s="35">
        <v>71</v>
      </c>
      <c r="AO577" s="37">
        <f t="shared" si="598"/>
        <v>6.4775111759875926E-3</v>
      </c>
      <c r="AP577" s="35">
        <f t="shared" si="603"/>
        <v>10961</v>
      </c>
      <c r="AQ577" s="35">
        <v>15903</v>
      </c>
      <c r="AR577" s="36">
        <f t="shared" si="592"/>
        <v>0.68924102370621898</v>
      </c>
      <c r="AS577" s="31">
        <f t="shared" si="604"/>
        <v>10890</v>
      </c>
      <c r="AT577" s="31">
        <f t="shared" si="599"/>
        <v>71</v>
      </c>
      <c r="AU577" s="35">
        <f t="shared" si="605"/>
        <v>10961</v>
      </c>
      <c r="AV577" s="35">
        <v>4047</v>
      </c>
      <c r="AW577" s="36">
        <f t="shared" si="606"/>
        <v>0.37162534435261707</v>
      </c>
      <c r="AX577" s="35">
        <v>54</v>
      </c>
      <c r="AY577" s="36">
        <f t="shared" si="600"/>
        <v>0.76056338028169013</v>
      </c>
      <c r="AZ577" s="35">
        <f t="shared" si="601"/>
        <v>4101</v>
      </c>
      <c r="BA577" s="36">
        <f t="shared" si="607"/>
        <v>0.37414469482711432</v>
      </c>
      <c r="BB577" s="35">
        <v>37</v>
      </c>
      <c r="BC577" s="36">
        <f t="shared" si="613"/>
        <v>9.1425747467259698E-3</v>
      </c>
      <c r="BD577" s="35">
        <v>2</v>
      </c>
      <c r="BE577" s="36">
        <f t="shared" si="617"/>
        <v>3.7037037037037035E-2</v>
      </c>
      <c r="BF577" s="33">
        <f t="shared" si="614"/>
        <v>39</v>
      </c>
      <c r="BG577" s="36">
        <f t="shared" si="580"/>
        <v>9.5098756400877841E-3</v>
      </c>
      <c r="BH577" s="35">
        <v>24</v>
      </c>
      <c r="BI577" s="36">
        <f t="shared" si="608"/>
        <v>0.64864864864864868</v>
      </c>
      <c r="BJ577" s="601"/>
      <c r="BK577" s="601"/>
      <c r="BL577" s="33">
        <f t="shared" si="609"/>
        <v>24</v>
      </c>
      <c r="BM577" s="36">
        <f t="shared" si="610"/>
        <v>0.61538461538461542</v>
      </c>
      <c r="BN577" s="35">
        <v>9</v>
      </c>
      <c r="BO577" s="36">
        <f t="shared" si="586"/>
        <v>2.1945866861741038E-3</v>
      </c>
      <c r="BP577" s="35">
        <v>62</v>
      </c>
      <c r="BQ577" s="36">
        <f t="shared" si="587"/>
        <v>1.511826383808827E-2</v>
      </c>
      <c r="BR577" s="35">
        <f t="shared" si="611"/>
        <v>71</v>
      </c>
      <c r="BS577" s="36">
        <f t="shared" si="588"/>
        <v>1.7312850524262374E-2</v>
      </c>
      <c r="BT577" s="33">
        <v>3</v>
      </c>
      <c r="BU577" s="36">
        <f>BT577/W577</f>
        <v>0.3</v>
      </c>
      <c r="BV577" s="33">
        <v>1</v>
      </c>
      <c r="BW577" s="36">
        <f>BV577/U577</f>
        <v>0.25</v>
      </c>
      <c r="BX577" s="244" t="str">
        <f t="shared" si="612"/>
        <v/>
      </c>
    </row>
    <row r="578" spans="1:76" s="469" customFormat="1" ht="13.5" thickBot="1" x14ac:dyDescent="0.25">
      <c r="A578" s="9" t="s">
        <v>265</v>
      </c>
      <c r="B578" s="9" t="s">
        <v>272</v>
      </c>
      <c r="C578" s="9" t="s">
        <v>502</v>
      </c>
      <c r="D578" s="9" t="s">
        <v>509</v>
      </c>
      <c r="E578" s="9" t="s">
        <v>504</v>
      </c>
      <c r="F578" s="9" t="s">
        <v>519</v>
      </c>
      <c r="G578" s="83" t="s">
        <v>920</v>
      </c>
      <c r="H578" s="83" t="s">
        <v>1109</v>
      </c>
      <c r="I578" s="9" t="s">
        <v>934</v>
      </c>
      <c r="J578" s="9"/>
      <c r="K578" s="615"/>
      <c r="L578" s="749"/>
      <c r="M578" s="616"/>
      <c r="N578" s="617"/>
      <c r="O578" s="615"/>
      <c r="P578" s="615"/>
      <c r="Q578" s="772"/>
      <c r="R578" s="772"/>
      <c r="S578" s="772"/>
      <c r="T578" s="342" t="s">
        <v>386</v>
      </c>
      <c r="U578" s="48">
        <v>1</v>
      </c>
      <c r="V578" s="345"/>
      <c r="W578" s="48">
        <v>3</v>
      </c>
      <c r="X578" s="50">
        <f t="shared" si="593"/>
        <v>3</v>
      </c>
      <c r="Y578" s="51">
        <f t="shared" si="597"/>
        <v>32416</v>
      </c>
      <c r="Z578" s="51">
        <f t="shared" si="602"/>
        <v>12244</v>
      </c>
      <c r="AA578" s="49">
        <v>1</v>
      </c>
      <c r="AB578" s="52">
        <f t="shared" si="615"/>
        <v>0.33333333333333331</v>
      </c>
      <c r="AC578" s="49">
        <v>1</v>
      </c>
      <c r="AD578" s="52" t="s">
        <v>434</v>
      </c>
      <c r="AE578" s="49">
        <v>1</v>
      </c>
      <c r="AF578" s="52">
        <f t="shared" si="616"/>
        <v>1</v>
      </c>
      <c r="AG578" s="49">
        <v>1</v>
      </c>
      <c r="AH578" s="225"/>
      <c r="AI578" s="225"/>
      <c r="AJ578" s="225"/>
      <c r="AK578" s="225"/>
      <c r="AL578" s="225"/>
      <c r="AM578" s="47">
        <v>32118</v>
      </c>
      <c r="AN578" s="51">
        <v>298</v>
      </c>
      <c r="AO578" s="53">
        <f t="shared" si="598"/>
        <v>9.1929911154985198E-3</v>
      </c>
      <c r="AP578" s="51">
        <f t="shared" si="603"/>
        <v>32416</v>
      </c>
      <c r="AQ578" s="51">
        <v>43695</v>
      </c>
      <c r="AR578" s="52">
        <f t="shared" si="592"/>
        <v>0.74186977915093255</v>
      </c>
      <c r="AS578" s="47">
        <f t="shared" si="604"/>
        <v>32118</v>
      </c>
      <c r="AT578" s="47">
        <f t="shared" si="599"/>
        <v>298</v>
      </c>
      <c r="AU578" s="51">
        <f t="shared" si="605"/>
        <v>32416</v>
      </c>
      <c r="AV578" s="51">
        <v>12024</v>
      </c>
      <c r="AW578" s="52">
        <f t="shared" si="606"/>
        <v>0.37436951242294042</v>
      </c>
      <c r="AX578" s="51">
        <v>220</v>
      </c>
      <c r="AY578" s="52">
        <f t="shared" si="600"/>
        <v>0.73825503355704702</v>
      </c>
      <c r="AZ578" s="51">
        <f t="shared" si="601"/>
        <v>12244</v>
      </c>
      <c r="BA578" s="52">
        <f t="shared" si="607"/>
        <v>0.37771470878578478</v>
      </c>
      <c r="BB578" s="51">
        <v>73</v>
      </c>
      <c r="BC578" s="52">
        <f t="shared" si="613"/>
        <v>6.0711909514304723E-3</v>
      </c>
      <c r="BD578" s="49">
        <v>3</v>
      </c>
      <c r="BE578" s="52">
        <f t="shared" si="617"/>
        <v>1.3636363636363636E-2</v>
      </c>
      <c r="BF578" s="49">
        <f t="shared" si="614"/>
        <v>76</v>
      </c>
      <c r="BG578" s="52">
        <f t="shared" si="580"/>
        <v>6.2071218556027444E-3</v>
      </c>
      <c r="BH578" s="51">
        <v>68</v>
      </c>
      <c r="BI578" s="52">
        <f t="shared" si="608"/>
        <v>0.93150684931506844</v>
      </c>
      <c r="BJ578" s="49">
        <v>1</v>
      </c>
      <c r="BK578" s="52">
        <f t="shared" ref="BK578:BK590" si="618">IF(BD578="","",IF(BD578=0,"",BJ578/BD578))</f>
        <v>0.33333333333333331</v>
      </c>
      <c r="BL578" s="49">
        <f t="shared" si="609"/>
        <v>69</v>
      </c>
      <c r="BM578" s="52">
        <f t="shared" si="610"/>
        <v>0.90789473684210531</v>
      </c>
      <c r="BN578" s="51">
        <v>14</v>
      </c>
      <c r="BO578" s="52">
        <f t="shared" si="586"/>
        <v>1.1434171839268213E-3</v>
      </c>
      <c r="BP578" s="51">
        <v>506</v>
      </c>
      <c r="BQ578" s="52">
        <f t="shared" si="587"/>
        <v>4.1326363933355113E-2</v>
      </c>
      <c r="BR578" s="51">
        <f t="shared" si="611"/>
        <v>520</v>
      </c>
      <c r="BS578" s="52">
        <f t="shared" si="588"/>
        <v>4.2469781117281932E-2</v>
      </c>
      <c r="BT578" s="49">
        <v>0</v>
      </c>
      <c r="BU578" s="225"/>
      <c r="BV578" s="224"/>
      <c r="BW578" s="225"/>
      <c r="BX578" s="257" t="str">
        <f t="shared" si="612"/>
        <v/>
      </c>
    </row>
    <row r="579" spans="1:76" x14ac:dyDescent="0.2">
      <c r="A579" s="12" t="s">
        <v>274</v>
      </c>
      <c r="B579" s="12" t="s">
        <v>276</v>
      </c>
      <c r="C579" s="12" t="s">
        <v>277</v>
      </c>
      <c r="D579" s="12" t="s">
        <v>515</v>
      </c>
      <c r="E579" s="12" t="s">
        <v>504</v>
      </c>
      <c r="F579" s="12" t="s">
        <v>505</v>
      </c>
      <c r="G579" s="12" t="s">
        <v>316</v>
      </c>
      <c r="H579" s="12" t="s">
        <v>1112</v>
      </c>
      <c r="I579" s="12" t="s">
        <v>934</v>
      </c>
      <c r="J579" s="12"/>
      <c r="K579" s="296"/>
      <c r="L579" s="296"/>
      <c r="M579" s="297"/>
      <c r="N579" s="296"/>
      <c r="O579" s="296"/>
      <c r="P579" s="296"/>
      <c r="Q579" s="272"/>
      <c r="R579" s="272"/>
      <c r="S579" s="272"/>
      <c r="T579" s="13" t="s">
        <v>386</v>
      </c>
      <c r="U579" s="41">
        <v>4</v>
      </c>
      <c r="V579" s="150"/>
      <c r="W579" s="42">
        <v>8</v>
      </c>
      <c r="X579" s="43">
        <f t="shared" si="593"/>
        <v>2</v>
      </c>
      <c r="Y579" s="44">
        <f t="shared" si="597"/>
        <v>706.5</v>
      </c>
      <c r="Z579" s="44">
        <f t="shared" si="602"/>
        <v>417.5</v>
      </c>
      <c r="AA579" s="42">
        <v>2</v>
      </c>
      <c r="AB579" s="45">
        <f t="shared" si="615"/>
        <v>0.25</v>
      </c>
      <c r="AC579" s="229"/>
      <c r="AD579" s="229"/>
      <c r="AE579" s="42">
        <v>1</v>
      </c>
      <c r="AF579" s="45">
        <f t="shared" si="616"/>
        <v>0.25</v>
      </c>
      <c r="AG579" s="42">
        <f>AE579</f>
        <v>1</v>
      </c>
      <c r="AH579" s="229"/>
      <c r="AI579" s="229"/>
      <c r="AJ579" s="229"/>
      <c r="AK579" s="229"/>
      <c r="AL579" s="229"/>
      <c r="AM579" s="40">
        <v>2822</v>
      </c>
      <c r="AN579" s="44">
        <v>4</v>
      </c>
      <c r="AO579" s="63">
        <f t="shared" si="598"/>
        <v>1.4154281670205238E-3</v>
      </c>
      <c r="AP579" s="44">
        <f t="shared" si="603"/>
        <v>2826</v>
      </c>
      <c r="AQ579" s="776">
        <v>2964</v>
      </c>
      <c r="AR579" s="45">
        <f t="shared" si="592"/>
        <v>0.95344129554655865</v>
      </c>
      <c r="AS579" s="40">
        <f t="shared" si="604"/>
        <v>2822</v>
      </c>
      <c r="AT579" s="40">
        <f t="shared" si="599"/>
        <v>4</v>
      </c>
      <c r="AU579" s="44">
        <f t="shared" si="605"/>
        <v>2826</v>
      </c>
      <c r="AV579" s="44">
        <v>1666</v>
      </c>
      <c r="AW579" s="45">
        <f t="shared" si="606"/>
        <v>0.59036144578313254</v>
      </c>
      <c r="AX579" s="44">
        <v>4</v>
      </c>
      <c r="AY579" s="115">
        <f t="shared" si="600"/>
        <v>1</v>
      </c>
      <c r="AZ579" s="44">
        <f t="shared" si="601"/>
        <v>1670</v>
      </c>
      <c r="BA579" s="45">
        <f t="shared" si="607"/>
        <v>0.5909412597310687</v>
      </c>
      <c r="BB579" s="44">
        <v>35</v>
      </c>
      <c r="BC579" s="45">
        <f t="shared" si="613"/>
        <v>2.100840336134454E-2</v>
      </c>
      <c r="BD579" s="42">
        <v>1</v>
      </c>
      <c r="BE579" s="45">
        <f t="shared" si="617"/>
        <v>0.25</v>
      </c>
      <c r="BF579" s="42">
        <f t="shared" si="614"/>
        <v>36</v>
      </c>
      <c r="BG579" s="45">
        <f t="shared" si="580"/>
        <v>2.1556886227544911E-2</v>
      </c>
      <c r="BH579" s="44">
        <v>27</v>
      </c>
      <c r="BI579" s="45">
        <f t="shared" si="608"/>
        <v>0.77142857142857146</v>
      </c>
      <c r="BJ579" s="42">
        <v>1</v>
      </c>
      <c r="BK579" s="45">
        <f t="shared" si="618"/>
        <v>1</v>
      </c>
      <c r="BL579" s="42">
        <f t="shared" si="609"/>
        <v>28</v>
      </c>
      <c r="BM579" s="45">
        <f t="shared" si="610"/>
        <v>0.77777777777777779</v>
      </c>
      <c r="BN579" s="44">
        <v>5</v>
      </c>
      <c r="BO579" s="45">
        <f t="shared" si="586"/>
        <v>2.9940119760479044E-3</v>
      </c>
      <c r="BP579" s="44">
        <v>19</v>
      </c>
      <c r="BQ579" s="45">
        <f t="shared" si="587"/>
        <v>1.1377245508982036E-2</v>
      </c>
      <c r="BR579" s="44">
        <f t="shared" si="611"/>
        <v>24</v>
      </c>
      <c r="BS579" s="45">
        <f t="shared" si="588"/>
        <v>1.437125748502994E-2</v>
      </c>
      <c r="BT579" s="42">
        <v>2</v>
      </c>
      <c r="BU579" s="45">
        <f>BT579/W579</f>
        <v>0.25</v>
      </c>
      <c r="BV579" s="42">
        <v>0</v>
      </c>
      <c r="BW579" s="229"/>
      <c r="BX579" s="259" t="str">
        <f t="shared" si="612"/>
        <v/>
      </c>
    </row>
    <row r="580" spans="1:76" x14ac:dyDescent="0.2">
      <c r="A580" s="10" t="s">
        <v>274</v>
      </c>
      <c r="B580" s="10" t="s">
        <v>276</v>
      </c>
      <c r="C580" s="10" t="s">
        <v>623</v>
      </c>
      <c r="D580" s="10" t="s">
        <v>515</v>
      </c>
      <c r="E580" s="10" t="s">
        <v>504</v>
      </c>
      <c r="F580" s="10" t="s">
        <v>505</v>
      </c>
      <c r="G580" s="10" t="s">
        <v>316</v>
      </c>
      <c r="H580" s="10" t="s">
        <v>1112</v>
      </c>
      <c r="I580" s="10" t="s">
        <v>934</v>
      </c>
      <c r="J580" s="10"/>
      <c r="K580" s="614"/>
      <c r="L580" s="747"/>
      <c r="M580" s="759"/>
      <c r="N580" s="614"/>
      <c r="O580" s="771"/>
      <c r="P580" s="614"/>
      <c r="Q580" s="612"/>
      <c r="R580" s="612"/>
      <c r="S580" s="612"/>
      <c r="T580" s="11" t="s">
        <v>386</v>
      </c>
      <c r="U580" s="32">
        <v>3</v>
      </c>
      <c r="V580" s="76"/>
      <c r="W580" s="33">
        <v>6</v>
      </c>
      <c r="X580" s="34">
        <f t="shared" si="593"/>
        <v>2</v>
      </c>
      <c r="Y580" s="35">
        <f t="shared" si="597"/>
        <v>659.66666666666663</v>
      </c>
      <c r="Z580" s="35">
        <f t="shared" si="602"/>
        <v>344</v>
      </c>
      <c r="AA580" s="33">
        <v>3</v>
      </c>
      <c r="AB580" s="36">
        <f t="shared" si="615"/>
        <v>0.5</v>
      </c>
      <c r="AC580" s="223"/>
      <c r="AD580" s="223"/>
      <c r="AE580" s="33">
        <v>2</v>
      </c>
      <c r="AF580" s="36">
        <f t="shared" si="616"/>
        <v>0.66666666666666663</v>
      </c>
      <c r="AG580" s="33">
        <f>AE580</f>
        <v>2</v>
      </c>
      <c r="AH580" s="223"/>
      <c r="AI580" s="223"/>
      <c r="AJ580" s="223"/>
      <c r="AK580" s="223"/>
      <c r="AL580" s="223"/>
      <c r="AM580" s="31">
        <v>1956</v>
      </c>
      <c r="AN580" s="35">
        <v>23</v>
      </c>
      <c r="AO580" s="37">
        <f t="shared" si="598"/>
        <v>1.1622031328954016E-2</v>
      </c>
      <c r="AP580" s="35">
        <f t="shared" si="603"/>
        <v>1979</v>
      </c>
      <c r="AQ580" s="163">
        <v>3162</v>
      </c>
      <c r="AR580" s="36">
        <f t="shared" si="592"/>
        <v>0.62586970271979758</v>
      </c>
      <c r="AS580" s="31">
        <f t="shared" si="604"/>
        <v>1956</v>
      </c>
      <c r="AT580" s="31">
        <f t="shared" si="599"/>
        <v>23</v>
      </c>
      <c r="AU580" s="35">
        <f t="shared" si="605"/>
        <v>1979</v>
      </c>
      <c r="AV580" s="35">
        <v>1024</v>
      </c>
      <c r="AW580" s="36">
        <f t="shared" si="606"/>
        <v>0.52351738241308798</v>
      </c>
      <c r="AX580" s="35">
        <v>8</v>
      </c>
      <c r="AY580" s="36">
        <f t="shared" si="600"/>
        <v>0.34782608695652173</v>
      </c>
      <c r="AZ580" s="35">
        <f t="shared" si="601"/>
        <v>1032</v>
      </c>
      <c r="BA580" s="36">
        <f t="shared" si="607"/>
        <v>0.52147549267306725</v>
      </c>
      <c r="BB580" s="35">
        <v>21</v>
      </c>
      <c r="BC580" s="36">
        <f t="shared" si="613"/>
        <v>2.05078125E-2</v>
      </c>
      <c r="BD580" s="33">
        <v>5</v>
      </c>
      <c r="BE580" s="36">
        <f t="shared" si="617"/>
        <v>0.625</v>
      </c>
      <c r="BF580" s="33">
        <f t="shared" si="614"/>
        <v>26</v>
      </c>
      <c r="BG580" s="36">
        <f t="shared" si="580"/>
        <v>2.5193798449612403E-2</v>
      </c>
      <c r="BH580" s="35">
        <v>18</v>
      </c>
      <c r="BI580" s="36">
        <f t="shared" si="608"/>
        <v>0.8571428571428571</v>
      </c>
      <c r="BJ580" s="33">
        <v>5</v>
      </c>
      <c r="BK580" s="36">
        <f t="shared" si="618"/>
        <v>1</v>
      </c>
      <c r="BL580" s="33">
        <f t="shared" si="609"/>
        <v>23</v>
      </c>
      <c r="BM580" s="36">
        <f t="shared" si="610"/>
        <v>0.88461538461538458</v>
      </c>
      <c r="BN580" s="35">
        <v>0</v>
      </c>
      <c r="BO580" s="36"/>
      <c r="BP580" s="35">
        <v>15</v>
      </c>
      <c r="BQ580" s="36">
        <f t="shared" si="587"/>
        <v>1.4534883720930232E-2</v>
      </c>
      <c r="BR580" s="35">
        <f t="shared" si="611"/>
        <v>15</v>
      </c>
      <c r="BS580" s="36">
        <f t="shared" si="588"/>
        <v>1.4534883720930232E-2</v>
      </c>
      <c r="BT580" s="33">
        <v>2</v>
      </c>
      <c r="BU580" s="36">
        <f>BT580/W580</f>
        <v>0.33333333333333331</v>
      </c>
      <c r="BV580" s="33">
        <v>1</v>
      </c>
      <c r="BW580" s="36">
        <f>BV580/U580</f>
        <v>0.33333333333333331</v>
      </c>
      <c r="BX580" s="244" t="str">
        <f t="shared" si="612"/>
        <v/>
      </c>
    </row>
    <row r="581" spans="1:76" x14ac:dyDescent="0.2">
      <c r="A581" s="10" t="s">
        <v>274</v>
      </c>
      <c r="B581" s="10" t="s">
        <v>276</v>
      </c>
      <c r="C581" s="10" t="s">
        <v>625</v>
      </c>
      <c r="D581" s="10" t="s">
        <v>515</v>
      </c>
      <c r="E581" s="10" t="s">
        <v>504</v>
      </c>
      <c r="F581" s="10" t="s">
        <v>505</v>
      </c>
      <c r="G581" s="10" t="s">
        <v>316</v>
      </c>
      <c r="H581" s="10" t="s">
        <v>1112</v>
      </c>
      <c r="I581" s="10" t="s">
        <v>934</v>
      </c>
      <c r="J581" s="10"/>
      <c r="K581" s="614" t="s">
        <v>436</v>
      </c>
      <c r="L581" s="614" t="s">
        <v>438</v>
      </c>
      <c r="M581" s="289" t="s">
        <v>896</v>
      </c>
      <c r="N581" s="614"/>
      <c r="O581" s="614" t="s">
        <v>438</v>
      </c>
      <c r="P581" s="614" t="s">
        <v>438</v>
      </c>
      <c r="Q581" s="612">
        <v>5899</v>
      </c>
      <c r="R581" s="612">
        <v>50</v>
      </c>
      <c r="S581" s="612">
        <v>5</v>
      </c>
      <c r="T581" s="30" t="s">
        <v>386</v>
      </c>
      <c r="U581" s="32">
        <v>3</v>
      </c>
      <c r="V581" s="76"/>
      <c r="W581" s="33">
        <v>5</v>
      </c>
      <c r="X581" s="34">
        <f t="shared" si="593"/>
        <v>1.6666666666666667</v>
      </c>
      <c r="Y581" s="35">
        <f t="shared" si="597"/>
        <v>364.66666666666669</v>
      </c>
      <c r="Z581" s="35">
        <f t="shared" si="602"/>
        <v>166.33333333333334</v>
      </c>
      <c r="AA581" s="33">
        <v>0</v>
      </c>
      <c r="AB581" s="222"/>
      <c r="AC581" s="223"/>
      <c r="AD581" s="223"/>
      <c r="AE581" s="222"/>
      <c r="AF581" s="222"/>
      <c r="AG581" s="222"/>
      <c r="AH581" s="223"/>
      <c r="AI581" s="223"/>
      <c r="AJ581" s="223"/>
      <c r="AK581" s="223"/>
      <c r="AL581" s="223"/>
      <c r="AM581" s="31">
        <v>1078</v>
      </c>
      <c r="AN581" s="35">
        <v>16</v>
      </c>
      <c r="AO581" s="37">
        <f t="shared" si="598"/>
        <v>1.4625228519195612E-2</v>
      </c>
      <c r="AP581" s="35">
        <f t="shared" si="603"/>
        <v>1094</v>
      </c>
      <c r="AQ581" s="163">
        <v>2178</v>
      </c>
      <c r="AR581" s="36">
        <f t="shared" si="592"/>
        <v>0.50229568411386594</v>
      </c>
      <c r="AS581" s="31">
        <f t="shared" si="604"/>
        <v>1078</v>
      </c>
      <c r="AT581" s="31">
        <f t="shared" si="599"/>
        <v>16</v>
      </c>
      <c r="AU581" s="35">
        <f t="shared" si="605"/>
        <v>1094</v>
      </c>
      <c r="AV581" s="35">
        <v>497</v>
      </c>
      <c r="AW581" s="36">
        <f t="shared" si="606"/>
        <v>0.46103896103896103</v>
      </c>
      <c r="AX581" s="35">
        <v>2</v>
      </c>
      <c r="AY581" s="36">
        <f t="shared" si="600"/>
        <v>0.125</v>
      </c>
      <c r="AZ581" s="35">
        <f t="shared" si="601"/>
        <v>499</v>
      </c>
      <c r="BA581" s="36">
        <f t="shared" si="607"/>
        <v>0.45612431444241314</v>
      </c>
      <c r="BB581" s="35">
        <v>3</v>
      </c>
      <c r="BC581" s="36">
        <f t="shared" si="613"/>
        <v>6.0362173038229373E-3</v>
      </c>
      <c r="BD581" s="33">
        <v>2</v>
      </c>
      <c r="BE581" s="36">
        <f t="shared" si="617"/>
        <v>1</v>
      </c>
      <c r="BF581" s="33">
        <f t="shared" si="614"/>
        <v>5</v>
      </c>
      <c r="BG581" s="36">
        <f t="shared" si="580"/>
        <v>1.002004008016032E-2</v>
      </c>
      <c r="BH581" s="35">
        <v>2</v>
      </c>
      <c r="BI581" s="36">
        <f t="shared" si="608"/>
        <v>0.66666666666666663</v>
      </c>
      <c r="BJ581" s="33">
        <v>2</v>
      </c>
      <c r="BK581" s="36">
        <f t="shared" si="618"/>
        <v>1</v>
      </c>
      <c r="BL581" s="33">
        <f t="shared" si="609"/>
        <v>4</v>
      </c>
      <c r="BM581" s="36">
        <f t="shared" si="610"/>
        <v>0.8</v>
      </c>
      <c r="BN581" s="35">
        <v>0</v>
      </c>
      <c r="BO581" s="36"/>
      <c r="BP581" s="35">
        <v>11</v>
      </c>
      <c r="BQ581" s="36">
        <f t="shared" si="587"/>
        <v>2.2044088176352707E-2</v>
      </c>
      <c r="BR581" s="35">
        <f t="shared" si="611"/>
        <v>11</v>
      </c>
      <c r="BS581" s="36">
        <f t="shared" si="588"/>
        <v>2.2044088176352707E-2</v>
      </c>
      <c r="BT581" s="33">
        <v>3</v>
      </c>
      <c r="BU581" s="36">
        <f>BT581/W581</f>
        <v>0.6</v>
      </c>
      <c r="BV581" s="33">
        <v>1</v>
      </c>
      <c r="BW581" s="36">
        <f>BV581/U581</f>
        <v>0.33333333333333331</v>
      </c>
      <c r="BX581" s="244" t="str">
        <f t="shared" si="612"/>
        <v/>
      </c>
    </row>
    <row r="582" spans="1:76" x14ac:dyDescent="0.2">
      <c r="A582" s="10" t="s">
        <v>274</v>
      </c>
      <c r="B582" s="10" t="s">
        <v>276</v>
      </c>
      <c r="C582" s="10" t="s">
        <v>502</v>
      </c>
      <c r="D582" s="10" t="s">
        <v>509</v>
      </c>
      <c r="E582" s="10" t="s">
        <v>504</v>
      </c>
      <c r="F582" s="10" t="s">
        <v>505</v>
      </c>
      <c r="G582" s="10" t="s">
        <v>316</v>
      </c>
      <c r="H582" s="10" t="s">
        <v>1112</v>
      </c>
      <c r="I582" s="10" t="s">
        <v>934</v>
      </c>
      <c r="J582" s="10"/>
      <c r="K582" s="614"/>
      <c r="L582" s="746"/>
      <c r="M582" s="746"/>
      <c r="N582" s="614"/>
      <c r="O582" s="768"/>
      <c r="P582" s="614"/>
      <c r="Q582" s="293"/>
      <c r="R582" s="293"/>
      <c r="S582" s="293"/>
      <c r="T582" s="11" t="s">
        <v>386</v>
      </c>
      <c r="U582" s="32">
        <v>1</v>
      </c>
      <c r="V582" s="76"/>
      <c r="W582" s="33">
        <v>4</v>
      </c>
      <c r="X582" s="34">
        <f t="shared" si="593"/>
        <v>4</v>
      </c>
      <c r="Y582" s="35">
        <f t="shared" si="597"/>
        <v>5899</v>
      </c>
      <c r="Z582" s="35">
        <f t="shared" si="602"/>
        <v>3655</v>
      </c>
      <c r="AA582" s="33">
        <v>2</v>
      </c>
      <c r="AB582" s="36">
        <f>AA582/W582</f>
        <v>0.5</v>
      </c>
      <c r="AC582" s="222"/>
      <c r="AD582" s="36" t="s">
        <v>310</v>
      </c>
      <c r="AE582" s="222"/>
      <c r="AF582" s="222"/>
      <c r="AG582" s="222"/>
      <c r="AH582" s="223"/>
      <c r="AI582" s="223"/>
      <c r="AJ582" s="223"/>
      <c r="AK582" s="223"/>
      <c r="AL582" s="223"/>
      <c r="AM582" s="31">
        <v>5856</v>
      </c>
      <c r="AN582" s="35">
        <v>43</v>
      </c>
      <c r="AO582" s="37">
        <f t="shared" si="598"/>
        <v>7.2893710798440413E-3</v>
      </c>
      <c r="AP582" s="35">
        <f t="shared" si="603"/>
        <v>5899</v>
      </c>
      <c r="AQ582" s="35">
        <v>8304</v>
      </c>
      <c r="AR582" s="36">
        <f t="shared" si="592"/>
        <v>0.71038053949903657</v>
      </c>
      <c r="AS582" s="31">
        <f t="shared" si="604"/>
        <v>5856</v>
      </c>
      <c r="AT582" s="31">
        <f t="shared" si="599"/>
        <v>43</v>
      </c>
      <c r="AU582" s="35">
        <f t="shared" si="605"/>
        <v>5899</v>
      </c>
      <c r="AV582" s="35">
        <v>3647</v>
      </c>
      <c r="AW582" s="36">
        <f t="shared" si="606"/>
        <v>0.62278005464480879</v>
      </c>
      <c r="AX582" s="35">
        <v>8</v>
      </c>
      <c r="AY582" s="36">
        <f t="shared" si="600"/>
        <v>0.18604651162790697</v>
      </c>
      <c r="AZ582" s="35">
        <f t="shared" si="601"/>
        <v>3655</v>
      </c>
      <c r="BA582" s="36">
        <f t="shared" si="607"/>
        <v>0.6195965417867435</v>
      </c>
      <c r="BB582" s="35">
        <v>59</v>
      </c>
      <c r="BC582" s="36">
        <f t="shared" si="613"/>
        <v>1.6177680285165891E-2</v>
      </c>
      <c r="BD582" s="33">
        <v>8</v>
      </c>
      <c r="BE582" s="36">
        <f t="shared" si="617"/>
        <v>1</v>
      </c>
      <c r="BF582" s="33">
        <f t="shared" si="614"/>
        <v>67</v>
      </c>
      <c r="BG582" s="36">
        <f t="shared" si="580"/>
        <v>1.8331053351573187E-2</v>
      </c>
      <c r="BH582" s="35">
        <v>47</v>
      </c>
      <c r="BI582" s="36">
        <f t="shared" si="608"/>
        <v>0.79661016949152541</v>
      </c>
      <c r="BJ582" s="33">
        <v>8</v>
      </c>
      <c r="BK582" s="36">
        <f t="shared" si="618"/>
        <v>1</v>
      </c>
      <c r="BL582" s="33">
        <f t="shared" si="609"/>
        <v>55</v>
      </c>
      <c r="BM582" s="36">
        <f t="shared" si="610"/>
        <v>0.82089552238805974</v>
      </c>
      <c r="BN582" s="35">
        <v>5</v>
      </c>
      <c r="BO582" s="36">
        <f>IF(AZ582="","",BN582/AZ582)</f>
        <v>1.3679890560875513E-3</v>
      </c>
      <c r="BP582" s="35">
        <v>51</v>
      </c>
      <c r="BQ582" s="36">
        <f t="shared" si="587"/>
        <v>1.3953488372093023E-2</v>
      </c>
      <c r="BR582" s="35">
        <f t="shared" si="611"/>
        <v>56</v>
      </c>
      <c r="BS582" s="36">
        <f t="shared" si="588"/>
        <v>1.5321477428180574E-2</v>
      </c>
      <c r="BT582" s="33">
        <v>1</v>
      </c>
      <c r="BU582" s="36">
        <f>BT582/W582</f>
        <v>0.25</v>
      </c>
      <c r="BV582" s="33">
        <v>0</v>
      </c>
      <c r="BW582" s="223"/>
      <c r="BX582" s="244" t="str">
        <f t="shared" si="612"/>
        <v/>
      </c>
    </row>
    <row r="583" spans="1:76" s="469" customFormat="1" ht="13.5" thickBot="1" x14ac:dyDescent="0.25">
      <c r="A583" s="9" t="s">
        <v>274</v>
      </c>
      <c r="B583" s="9" t="s">
        <v>540</v>
      </c>
      <c r="C583" s="9" t="s">
        <v>544</v>
      </c>
      <c r="D583" s="9" t="s">
        <v>542</v>
      </c>
      <c r="E583" s="9" t="s">
        <v>504</v>
      </c>
      <c r="F583" s="9" t="s">
        <v>505</v>
      </c>
      <c r="G583" s="9" t="s">
        <v>316</v>
      </c>
      <c r="H583" s="9" t="s">
        <v>1112</v>
      </c>
      <c r="I583" s="9" t="s">
        <v>934</v>
      </c>
      <c r="J583" s="9"/>
      <c r="K583" s="615"/>
      <c r="L583" s="615"/>
      <c r="M583" s="616"/>
      <c r="N583" s="615"/>
      <c r="O583" s="615"/>
      <c r="P583" s="615"/>
      <c r="Q583" s="613"/>
      <c r="R583" s="613"/>
      <c r="S583" s="613"/>
      <c r="T583" s="337" t="s">
        <v>386</v>
      </c>
      <c r="U583" s="48">
        <v>1</v>
      </c>
      <c r="V583" s="345"/>
      <c r="W583" s="49">
        <v>2</v>
      </c>
      <c r="X583" s="50">
        <f t="shared" si="593"/>
        <v>2</v>
      </c>
      <c r="Y583" s="51">
        <f t="shared" si="597"/>
        <v>5899</v>
      </c>
      <c r="Z583" s="51">
        <f t="shared" si="602"/>
        <v>3475</v>
      </c>
      <c r="AA583" s="224"/>
      <c r="AB583" s="225"/>
      <c r="AC583" s="224"/>
      <c r="AD583" s="225"/>
      <c r="AE583" s="224"/>
      <c r="AF583" s="225"/>
      <c r="AG583" s="224"/>
      <c r="AH583" s="225"/>
      <c r="AI583" s="225"/>
      <c r="AJ583" s="225"/>
      <c r="AK583" s="225"/>
      <c r="AL583" s="225"/>
      <c r="AM583" s="47">
        <v>5899</v>
      </c>
      <c r="AN583" s="611"/>
      <c r="AO583" s="224"/>
      <c r="AP583" s="51">
        <f t="shared" si="603"/>
        <v>5899</v>
      </c>
      <c r="AQ583" s="51">
        <v>8304</v>
      </c>
      <c r="AR583" s="52">
        <f t="shared" si="592"/>
        <v>0.71038053949903657</v>
      </c>
      <c r="AS583" s="47">
        <f t="shared" si="604"/>
        <v>5899</v>
      </c>
      <c r="AT583" s="224"/>
      <c r="AU583" s="51">
        <f t="shared" si="605"/>
        <v>5899</v>
      </c>
      <c r="AV583" s="51">
        <v>3475</v>
      </c>
      <c r="AW583" s="52">
        <f t="shared" si="606"/>
        <v>0.58908289540600101</v>
      </c>
      <c r="AX583" s="51"/>
      <c r="AY583" s="52" t="str">
        <f t="shared" si="600"/>
        <v/>
      </c>
      <c r="AZ583" s="51">
        <f t="shared" si="601"/>
        <v>3475</v>
      </c>
      <c r="BA583" s="52">
        <f t="shared" si="607"/>
        <v>0.58908289540600101</v>
      </c>
      <c r="BB583" s="51">
        <v>47</v>
      </c>
      <c r="BC583" s="52">
        <f t="shared" si="613"/>
        <v>1.3525179856115108E-2</v>
      </c>
      <c r="BD583" s="224"/>
      <c r="BE583" s="225" t="str">
        <f t="shared" si="617"/>
        <v/>
      </c>
      <c r="BF583" s="49">
        <f t="shared" si="614"/>
        <v>47</v>
      </c>
      <c r="BG583" s="52">
        <f t="shared" si="580"/>
        <v>1.3525179856115108E-2</v>
      </c>
      <c r="BH583" s="51">
        <v>47</v>
      </c>
      <c r="BI583" s="52">
        <f t="shared" si="608"/>
        <v>1</v>
      </c>
      <c r="BJ583" s="224"/>
      <c r="BK583" s="225" t="str">
        <f t="shared" si="618"/>
        <v/>
      </c>
      <c r="BL583" s="49">
        <f t="shared" si="609"/>
        <v>47</v>
      </c>
      <c r="BM583" s="52">
        <f t="shared" si="610"/>
        <v>1</v>
      </c>
      <c r="BN583" s="51">
        <v>0</v>
      </c>
      <c r="BO583" s="52"/>
      <c r="BP583" s="51">
        <v>182</v>
      </c>
      <c r="BQ583" s="52">
        <f t="shared" si="587"/>
        <v>5.2374100719424457E-2</v>
      </c>
      <c r="BR583" s="51">
        <f t="shared" si="611"/>
        <v>182</v>
      </c>
      <c r="BS583" s="52">
        <f t="shared" si="588"/>
        <v>5.2374100719424457E-2</v>
      </c>
      <c r="BT583" s="49">
        <v>0</v>
      </c>
      <c r="BU583" s="225"/>
      <c r="BV583" s="224"/>
      <c r="BW583" s="225"/>
      <c r="BX583" s="257" t="str">
        <f t="shared" si="612"/>
        <v/>
      </c>
    </row>
    <row r="584" spans="1:76" x14ac:dyDescent="0.2">
      <c r="A584" s="12" t="s">
        <v>278</v>
      </c>
      <c r="B584" s="12" t="s">
        <v>279</v>
      </c>
      <c r="C584" s="12" t="s">
        <v>280</v>
      </c>
      <c r="D584" s="12" t="s">
        <v>507</v>
      </c>
      <c r="E584" s="12" t="s">
        <v>504</v>
      </c>
      <c r="F584" s="12" t="s">
        <v>519</v>
      </c>
      <c r="G584" s="12" t="s">
        <v>920</v>
      </c>
      <c r="H584" s="12" t="s">
        <v>1109</v>
      </c>
      <c r="I584" s="12" t="s">
        <v>934</v>
      </c>
      <c r="J584" s="12"/>
      <c r="K584" s="296"/>
      <c r="L584" s="296"/>
      <c r="M584" s="297"/>
      <c r="N584" s="296"/>
      <c r="O584" s="296"/>
      <c r="P584" s="296"/>
      <c r="Q584" s="272"/>
      <c r="R584" s="272"/>
      <c r="S584" s="272"/>
      <c r="T584" s="39" t="s">
        <v>386</v>
      </c>
      <c r="U584" s="41">
        <v>2</v>
      </c>
      <c r="V584" s="150"/>
      <c r="W584" s="41">
        <v>3</v>
      </c>
      <c r="X584" s="43">
        <f t="shared" si="593"/>
        <v>1.5</v>
      </c>
      <c r="Y584" s="44">
        <f t="shared" si="597"/>
        <v>295.5</v>
      </c>
      <c r="Z584" s="44">
        <f t="shared" si="602"/>
        <v>134.5</v>
      </c>
      <c r="AA584" s="228"/>
      <c r="AB584" s="229"/>
      <c r="AC584" s="228"/>
      <c r="AD584" s="229"/>
      <c r="AE584" s="228"/>
      <c r="AF584" s="229"/>
      <c r="AG584" s="228"/>
      <c r="AH584" s="229"/>
      <c r="AI584" s="42">
        <v>1</v>
      </c>
      <c r="AJ584" s="45">
        <f>AI584/W584</f>
        <v>0.33333333333333331</v>
      </c>
      <c r="AK584" s="42">
        <v>1</v>
      </c>
      <c r="AL584" s="45">
        <f>AK584/U584</f>
        <v>0.5</v>
      </c>
      <c r="AM584" s="40">
        <v>590</v>
      </c>
      <c r="AN584" s="44">
        <v>1</v>
      </c>
      <c r="AO584" s="63">
        <f>AN584/AP584</f>
        <v>1.6920473773265651E-3</v>
      </c>
      <c r="AP584" s="44">
        <f t="shared" si="603"/>
        <v>591</v>
      </c>
      <c r="AQ584" s="231"/>
      <c r="AR584" s="229"/>
      <c r="AS584" s="40">
        <f t="shared" si="604"/>
        <v>590</v>
      </c>
      <c r="AT584" s="40">
        <f t="shared" ref="AT584:AT595" si="619">IF(V584=0,AN584,"")</f>
        <v>1</v>
      </c>
      <c r="AU584" s="44">
        <f t="shared" si="605"/>
        <v>591</v>
      </c>
      <c r="AV584" s="44">
        <v>268</v>
      </c>
      <c r="AW584" s="45">
        <f t="shared" si="606"/>
        <v>0.45423728813559322</v>
      </c>
      <c r="AX584" s="44">
        <v>1</v>
      </c>
      <c r="AY584" s="45">
        <f t="shared" si="600"/>
        <v>1</v>
      </c>
      <c r="AZ584" s="44">
        <f t="shared" si="601"/>
        <v>269</v>
      </c>
      <c r="BA584" s="45">
        <f t="shared" si="607"/>
        <v>0.45516074450084604</v>
      </c>
      <c r="BB584" s="44">
        <v>1</v>
      </c>
      <c r="BC584" s="45">
        <f t="shared" si="613"/>
        <v>3.7313432835820895E-3</v>
      </c>
      <c r="BD584" s="114"/>
      <c r="BE584" s="114"/>
      <c r="BF584" s="42">
        <f t="shared" si="614"/>
        <v>1</v>
      </c>
      <c r="BG584" s="45">
        <f t="shared" si="580"/>
        <v>3.7174721189591076E-3</v>
      </c>
      <c r="BH584" s="44">
        <v>1</v>
      </c>
      <c r="BI584" s="45">
        <f t="shared" si="608"/>
        <v>1</v>
      </c>
      <c r="BJ584" s="114"/>
      <c r="BK584" s="229" t="str">
        <f t="shared" si="618"/>
        <v/>
      </c>
      <c r="BL584" s="42">
        <f t="shared" si="609"/>
        <v>1</v>
      </c>
      <c r="BM584" s="45">
        <f t="shared" si="610"/>
        <v>1</v>
      </c>
      <c r="BN584" s="44">
        <v>0</v>
      </c>
      <c r="BO584" s="45"/>
      <c r="BP584" s="44">
        <v>13</v>
      </c>
      <c r="BQ584" s="45">
        <f t="shared" si="587"/>
        <v>4.8327137546468404E-2</v>
      </c>
      <c r="BR584" s="44">
        <f t="shared" si="611"/>
        <v>13</v>
      </c>
      <c r="BS584" s="45">
        <f t="shared" si="588"/>
        <v>4.8327137546468404E-2</v>
      </c>
      <c r="BT584" s="42">
        <v>1</v>
      </c>
      <c r="BU584" s="45">
        <f>BT584/W584</f>
        <v>0.33333333333333331</v>
      </c>
      <c r="BV584" s="42">
        <v>0</v>
      </c>
      <c r="BW584" s="229"/>
      <c r="BX584" s="259" t="str">
        <f t="shared" si="612"/>
        <v/>
      </c>
    </row>
    <row r="585" spans="1:76" x14ac:dyDescent="0.2">
      <c r="A585" s="10" t="s">
        <v>278</v>
      </c>
      <c r="B585" s="10" t="s">
        <v>279</v>
      </c>
      <c r="C585" s="10" t="s">
        <v>281</v>
      </c>
      <c r="D585" s="10" t="s">
        <v>507</v>
      </c>
      <c r="E585" s="10" t="s">
        <v>504</v>
      </c>
      <c r="F585" s="10" t="s">
        <v>519</v>
      </c>
      <c r="G585" s="10" t="s">
        <v>920</v>
      </c>
      <c r="H585" s="10" t="s">
        <v>1109</v>
      </c>
      <c r="I585" s="10" t="s">
        <v>934</v>
      </c>
      <c r="J585" s="10"/>
      <c r="K585" s="614"/>
      <c r="L585" s="614"/>
      <c r="M585" s="289"/>
      <c r="N585" s="614"/>
      <c r="O585" s="614"/>
      <c r="P585" s="614"/>
      <c r="Q585" s="612"/>
      <c r="R585" s="612"/>
      <c r="S585" s="612"/>
      <c r="T585" s="30" t="s">
        <v>510</v>
      </c>
      <c r="U585" s="32">
        <v>3</v>
      </c>
      <c r="V585" s="32">
        <v>2</v>
      </c>
      <c r="W585" s="32">
        <v>2</v>
      </c>
      <c r="X585" s="34">
        <f t="shared" ref="X585:X603" si="620">W585/U585</f>
        <v>0.66666666666666663</v>
      </c>
      <c r="Y585" s="35">
        <f t="shared" si="597"/>
        <v>289.33333333333331</v>
      </c>
      <c r="Z585" s="230" t="str">
        <f t="shared" si="602"/>
        <v/>
      </c>
      <c r="AA585" s="222"/>
      <c r="AB585" s="223"/>
      <c r="AC585" s="222"/>
      <c r="AD585" s="223"/>
      <c r="AE585" s="222"/>
      <c r="AF585" s="223"/>
      <c r="AG585" s="222"/>
      <c r="AH585" s="223"/>
      <c r="AI585" s="223"/>
      <c r="AJ585" s="223"/>
      <c r="AK585" s="223"/>
      <c r="AL585" s="223"/>
      <c r="AM585" s="31">
        <v>867</v>
      </c>
      <c r="AN585" s="35">
        <v>1</v>
      </c>
      <c r="AO585" s="37">
        <f>AN585/AP585</f>
        <v>1.152073732718894E-3</v>
      </c>
      <c r="AP585" s="35">
        <f t="shared" si="603"/>
        <v>868</v>
      </c>
      <c r="AQ585" s="230"/>
      <c r="AR585" s="223"/>
      <c r="AS585" s="210" t="str">
        <f t="shared" si="604"/>
        <v/>
      </c>
      <c r="AT585" s="210" t="str">
        <f t="shared" si="619"/>
        <v/>
      </c>
      <c r="AU585" s="230" t="str">
        <f t="shared" si="605"/>
        <v/>
      </c>
      <c r="AV585" s="230"/>
      <c r="AW585" s="223" t="str">
        <f t="shared" si="606"/>
        <v/>
      </c>
      <c r="AX585" s="230"/>
      <c r="AY585" s="223" t="str">
        <f t="shared" si="600"/>
        <v/>
      </c>
      <c r="AZ585" s="230" t="str">
        <f t="shared" si="601"/>
        <v/>
      </c>
      <c r="BA585" s="223" t="str">
        <f t="shared" si="607"/>
        <v/>
      </c>
      <c r="BB585" s="230"/>
      <c r="BC585" s="223" t="str">
        <f t="shared" si="613"/>
        <v/>
      </c>
      <c r="BD585" s="601"/>
      <c r="BE585" s="601"/>
      <c r="BF585" s="222" t="str">
        <f t="shared" si="614"/>
        <v/>
      </c>
      <c r="BG585" s="223" t="str">
        <f t="shared" si="580"/>
        <v/>
      </c>
      <c r="BH585" s="230"/>
      <c r="BI585" s="223" t="str">
        <f t="shared" si="608"/>
        <v/>
      </c>
      <c r="BJ585" s="222"/>
      <c r="BK585" s="223" t="str">
        <f t="shared" si="618"/>
        <v/>
      </c>
      <c r="BL585" s="222" t="str">
        <f t="shared" si="609"/>
        <v/>
      </c>
      <c r="BM585" s="223" t="str">
        <f t="shared" si="610"/>
        <v/>
      </c>
      <c r="BN585" s="230"/>
      <c r="BO585" s="223" t="str">
        <f>IF(AZ585="","",BN585/AZ585)</f>
        <v/>
      </c>
      <c r="BP585" s="230"/>
      <c r="BQ585" s="223" t="str">
        <f t="shared" si="587"/>
        <v/>
      </c>
      <c r="BR585" s="230" t="str">
        <f t="shared" si="611"/>
        <v/>
      </c>
      <c r="BS585" s="223" t="str">
        <f t="shared" si="588"/>
        <v/>
      </c>
      <c r="BT585" s="33">
        <v>1</v>
      </c>
      <c r="BU585" s="36">
        <f>BT585/W585</f>
        <v>0.5</v>
      </c>
      <c r="BV585" s="33">
        <v>1</v>
      </c>
      <c r="BW585" s="36">
        <f>BV585/U585</f>
        <v>0.33333333333333331</v>
      </c>
      <c r="BX585" s="38">
        <f t="shared" si="612"/>
        <v>1</v>
      </c>
    </row>
    <row r="586" spans="1:76" x14ac:dyDescent="0.2">
      <c r="A586" s="10" t="s">
        <v>278</v>
      </c>
      <c r="B586" s="10" t="s">
        <v>279</v>
      </c>
      <c r="C586" s="10" t="s">
        <v>282</v>
      </c>
      <c r="D586" s="10" t="s">
        <v>507</v>
      </c>
      <c r="E586" s="10" t="s">
        <v>504</v>
      </c>
      <c r="F586" s="10" t="s">
        <v>519</v>
      </c>
      <c r="G586" s="10" t="s">
        <v>920</v>
      </c>
      <c r="H586" s="10" t="s">
        <v>1109</v>
      </c>
      <c r="I586" s="10" t="s">
        <v>934</v>
      </c>
      <c r="J586" s="10"/>
      <c r="K586" s="614"/>
      <c r="L586" s="614"/>
      <c r="M586" s="289"/>
      <c r="N586" s="614"/>
      <c r="O586" s="614"/>
      <c r="P586" s="614"/>
      <c r="Q586" s="612"/>
      <c r="R586" s="612"/>
      <c r="S586" s="612"/>
      <c r="T586" s="30" t="s">
        <v>510</v>
      </c>
      <c r="U586" s="32">
        <v>1</v>
      </c>
      <c r="V586" s="32">
        <v>1</v>
      </c>
      <c r="W586" s="32">
        <v>1</v>
      </c>
      <c r="X586" s="34">
        <f t="shared" si="620"/>
        <v>1</v>
      </c>
      <c r="Y586" s="35">
        <f t="shared" si="597"/>
        <v>237</v>
      </c>
      <c r="Z586" s="230" t="str">
        <f t="shared" si="602"/>
        <v/>
      </c>
      <c r="AA586" s="222"/>
      <c r="AB586" s="223"/>
      <c r="AC586" s="222"/>
      <c r="AD586" s="223"/>
      <c r="AE586" s="222"/>
      <c r="AF586" s="223"/>
      <c r="AG586" s="222"/>
      <c r="AH586" s="223"/>
      <c r="AI586" s="223"/>
      <c r="AJ586" s="223"/>
      <c r="AK586" s="223"/>
      <c r="AL586" s="223"/>
      <c r="AM586" s="31">
        <v>237</v>
      </c>
      <c r="AN586" s="222"/>
      <c r="AO586" s="222"/>
      <c r="AP586" s="35">
        <f t="shared" si="603"/>
        <v>237</v>
      </c>
      <c r="AQ586" s="230"/>
      <c r="AR586" s="223"/>
      <c r="AS586" s="210" t="str">
        <f t="shared" si="604"/>
        <v/>
      </c>
      <c r="AT586" s="210" t="str">
        <f t="shared" si="619"/>
        <v/>
      </c>
      <c r="AU586" s="230" t="str">
        <f t="shared" si="605"/>
        <v/>
      </c>
      <c r="AV586" s="230"/>
      <c r="AW586" s="223" t="str">
        <f t="shared" si="606"/>
        <v/>
      </c>
      <c r="AX586" s="230"/>
      <c r="AY586" s="223" t="str">
        <f t="shared" si="600"/>
        <v/>
      </c>
      <c r="AZ586" s="230" t="str">
        <f t="shared" si="601"/>
        <v/>
      </c>
      <c r="BA586" s="223" t="str">
        <f t="shared" si="607"/>
        <v/>
      </c>
      <c r="BB586" s="230" t="s">
        <v>323</v>
      </c>
      <c r="BC586" s="223" t="str">
        <f t="shared" si="613"/>
        <v/>
      </c>
      <c r="BD586" s="601"/>
      <c r="BE586" s="601"/>
      <c r="BF586" s="222" t="str">
        <f t="shared" si="614"/>
        <v/>
      </c>
      <c r="BG586" s="223" t="str">
        <f t="shared" si="580"/>
        <v/>
      </c>
      <c r="BH586" s="230"/>
      <c r="BI586" s="223" t="str">
        <f t="shared" si="608"/>
        <v/>
      </c>
      <c r="BJ586" s="222"/>
      <c r="BK586" s="223" t="str">
        <f t="shared" si="618"/>
        <v/>
      </c>
      <c r="BL586" s="222" t="str">
        <f t="shared" si="609"/>
        <v/>
      </c>
      <c r="BM586" s="223" t="str">
        <f t="shared" si="610"/>
        <v/>
      </c>
      <c r="BN586" s="230"/>
      <c r="BO586" s="223" t="str">
        <f>IF(AZ586="","",BN586/AZ586)</f>
        <v/>
      </c>
      <c r="BP586" s="230"/>
      <c r="BQ586" s="223" t="str">
        <f t="shared" si="587"/>
        <v/>
      </c>
      <c r="BR586" s="230" t="str">
        <f t="shared" si="611"/>
        <v/>
      </c>
      <c r="BS586" s="223" t="str">
        <f t="shared" si="588"/>
        <v/>
      </c>
      <c r="BT586" s="33">
        <v>1</v>
      </c>
      <c r="BU586" s="36">
        <f>BT586/W586</f>
        <v>1</v>
      </c>
      <c r="BV586" s="33">
        <v>1</v>
      </c>
      <c r="BW586" s="36">
        <f>BV586/U586</f>
        <v>1</v>
      </c>
      <c r="BX586" s="244" t="str">
        <f t="shared" si="612"/>
        <v/>
      </c>
    </row>
    <row r="587" spans="1:76" x14ac:dyDescent="0.2">
      <c r="A587" s="10" t="s">
        <v>278</v>
      </c>
      <c r="B587" s="10" t="s">
        <v>283</v>
      </c>
      <c r="C587" s="10" t="s">
        <v>502</v>
      </c>
      <c r="D587" s="10" t="s">
        <v>507</v>
      </c>
      <c r="E587" s="10" t="s">
        <v>504</v>
      </c>
      <c r="F587" s="10" t="s">
        <v>519</v>
      </c>
      <c r="G587" s="10" t="s">
        <v>920</v>
      </c>
      <c r="H587" s="10" t="s">
        <v>1109</v>
      </c>
      <c r="I587" s="10" t="s">
        <v>934</v>
      </c>
      <c r="J587" s="10"/>
      <c r="K587" s="614"/>
      <c r="L587" s="614"/>
      <c r="M587" s="289"/>
      <c r="N587" s="614"/>
      <c r="O587" s="614"/>
      <c r="P587" s="614"/>
      <c r="Q587" s="612"/>
      <c r="R587" s="612"/>
      <c r="S587" s="612"/>
      <c r="T587" s="11" t="s">
        <v>510</v>
      </c>
      <c r="U587" s="32">
        <v>6</v>
      </c>
      <c r="V587" s="33">
        <v>3</v>
      </c>
      <c r="W587" s="33">
        <v>3</v>
      </c>
      <c r="X587" s="34">
        <f t="shared" si="620"/>
        <v>0.5</v>
      </c>
      <c r="Y587" s="35">
        <f t="shared" si="597"/>
        <v>376.83333333333331</v>
      </c>
      <c r="Z587" s="35">
        <f t="shared" si="602"/>
        <v>753.66666666666663</v>
      </c>
      <c r="AA587" s="222"/>
      <c r="AB587" s="223"/>
      <c r="AC587" s="222"/>
      <c r="AD587" s="223"/>
      <c r="AE587" s="222"/>
      <c r="AF587" s="223"/>
      <c r="AG587" s="222"/>
      <c r="AH587" s="223"/>
      <c r="AI587" s="33">
        <v>3</v>
      </c>
      <c r="AJ587" s="36">
        <f>AI587/W587</f>
        <v>1</v>
      </c>
      <c r="AK587" s="33">
        <v>3</v>
      </c>
      <c r="AL587" s="36">
        <f>AK587/U587</f>
        <v>0.5</v>
      </c>
      <c r="AM587" s="31">
        <v>2230</v>
      </c>
      <c r="AN587" s="35">
        <v>31</v>
      </c>
      <c r="AO587" s="37">
        <f t="shared" ref="AO587:AO595" si="621">AN587/AP587</f>
        <v>1.3710747456877488E-2</v>
      </c>
      <c r="AP587" s="35">
        <f t="shared" si="603"/>
        <v>2261</v>
      </c>
      <c r="AQ587" s="169">
        <v>2990</v>
      </c>
      <c r="AR587" s="36">
        <f t="shared" ref="AR587:AR603" si="622">AP587/AQ587</f>
        <v>0.75618729096989967</v>
      </c>
      <c r="AS587" s="210" t="str">
        <f t="shared" si="604"/>
        <v/>
      </c>
      <c r="AT587" s="210" t="str">
        <f t="shared" si="619"/>
        <v/>
      </c>
      <c r="AU587" s="230" t="str">
        <f t="shared" si="605"/>
        <v/>
      </c>
      <c r="AV587" s="35">
        <v>2230</v>
      </c>
      <c r="AW587" s="223" t="str">
        <f t="shared" si="606"/>
        <v/>
      </c>
      <c r="AX587" s="35">
        <v>31</v>
      </c>
      <c r="AY587" s="223" t="str">
        <f t="shared" si="600"/>
        <v/>
      </c>
      <c r="AZ587" s="35">
        <f t="shared" si="601"/>
        <v>2261</v>
      </c>
      <c r="BA587" s="223"/>
      <c r="BB587" s="230"/>
      <c r="BC587" s="223" t="str">
        <f t="shared" si="613"/>
        <v/>
      </c>
      <c r="BD587" s="601"/>
      <c r="BE587" s="601"/>
      <c r="BF587" s="222" t="str">
        <f t="shared" si="614"/>
        <v/>
      </c>
      <c r="BG587" s="223"/>
      <c r="BH587" s="230"/>
      <c r="BI587" s="223" t="str">
        <f t="shared" si="608"/>
        <v/>
      </c>
      <c r="BJ587" s="222"/>
      <c r="BK587" s="223" t="str">
        <f t="shared" si="618"/>
        <v/>
      </c>
      <c r="BL587" s="222" t="str">
        <f t="shared" si="609"/>
        <v/>
      </c>
      <c r="BM587" s="223" t="str">
        <f t="shared" si="610"/>
        <v/>
      </c>
      <c r="BN587" s="35"/>
      <c r="BO587" s="36"/>
      <c r="BP587" s="35"/>
      <c r="BQ587" s="36"/>
      <c r="BR587" s="35" t="str">
        <f t="shared" si="611"/>
        <v/>
      </c>
      <c r="BS587" s="36"/>
      <c r="BT587" s="33">
        <v>0</v>
      </c>
      <c r="BU587" s="223"/>
      <c r="BV587" s="222"/>
      <c r="BW587" s="223"/>
      <c r="BX587" s="38">
        <f t="shared" si="612"/>
        <v>3</v>
      </c>
    </row>
    <row r="588" spans="1:76" x14ac:dyDescent="0.2">
      <c r="A588" s="12" t="s">
        <v>278</v>
      </c>
      <c r="B588" s="794" t="s">
        <v>432</v>
      </c>
      <c r="C588" s="12" t="s">
        <v>502</v>
      </c>
      <c r="D588" s="12" t="s">
        <v>507</v>
      </c>
      <c r="E588" s="12" t="s">
        <v>504</v>
      </c>
      <c r="F588" s="12" t="s">
        <v>519</v>
      </c>
      <c r="G588" s="10" t="s">
        <v>920</v>
      </c>
      <c r="H588" s="12" t="s">
        <v>1109</v>
      </c>
      <c r="I588" s="10" t="s">
        <v>934</v>
      </c>
      <c r="J588" s="797"/>
      <c r="K588" s="296"/>
      <c r="L588" s="296"/>
      <c r="M588" s="297"/>
      <c r="N588" s="296"/>
      <c r="O588" s="296"/>
      <c r="P588" s="296"/>
      <c r="Q588" s="272"/>
      <c r="R588" s="272"/>
      <c r="S588" s="272"/>
      <c r="T588" s="13" t="s">
        <v>386</v>
      </c>
      <c r="U588" s="41">
        <v>6</v>
      </c>
      <c r="V588" s="76"/>
      <c r="W588" s="41">
        <v>8</v>
      </c>
      <c r="X588" s="43">
        <f t="shared" si="620"/>
        <v>1.3333333333333333</v>
      </c>
      <c r="Y588" s="44">
        <f t="shared" si="597"/>
        <v>1051.1666666666667</v>
      </c>
      <c r="Z588" s="44">
        <f t="shared" si="602"/>
        <v>497.33333333333331</v>
      </c>
      <c r="AA588" s="228"/>
      <c r="AB588" s="229"/>
      <c r="AC588" s="228"/>
      <c r="AD588" s="229"/>
      <c r="AE588" s="228"/>
      <c r="AF588" s="229"/>
      <c r="AG588" s="228"/>
      <c r="AH588" s="229"/>
      <c r="AI588" s="42">
        <v>6</v>
      </c>
      <c r="AJ588" s="45">
        <f>AI588/W588</f>
        <v>0.75</v>
      </c>
      <c r="AK588" s="42">
        <v>6</v>
      </c>
      <c r="AL588" s="45">
        <f>AK588/U588</f>
        <v>1</v>
      </c>
      <c r="AM588" s="40">
        <v>6303</v>
      </c>
      <c r="AN588" s="44">
        <v>4</v>
      </c>
      <c r="AO588" s="63">
        <f t="shared" si="621"/>
        <v>6.3421595053115589E-4</v>
      </c>
      <c r="AP588" s="44">
        <f t="shared" si="603"/>
        <v>6307</v>
      </c>
      <c r="AQ588" s="170">
        <f>AQ593</f>
        <v>3501</v>
      </c>
      <c r="AR588" s="45">
        <f t="shared" si="622"/>
        <v>1.8014852899171665</v>
      </c>
      <c r="AS588" s="40">
        <f t="shared" si="604"/>
        <v>6303</v>
      </c>
      <c r="AT588" s="40">
        <f t="shared" si="619"/>
        <v>4</v>
      </c>
      <c r="AU588" s="44">
        <f t="shared" si="605"/>
        <v>6307</v>
      </c>
      <c r="AV588" s="44">
        <v>2981</v>
      </c>
      <c r="AW588" s="45">
        <f t="shared" si="606"/>
        <v>0.47294938917975565</v>
      </c>
      <c r="AX588" s="44">
        <v>3</v>
      </c>
      <c r="AY588" s="45">
        <f t="shared" si="600"/>
        <v>0.75</v>
      </c>
      <c r="AZ588" s="44">
        <f t="shared" si="601"/>
        <v>2984</v>
      </c>
      <c r="BA588" s="45">
        <f t="shared" ref="BA588:BA603" si="623">IF(AZ588="","",AZ588/AU588)</f>
        <v>0.47312509909624229</v>
      </c>
      <c r="BB588" s="44">
        <v>29</v>
      </c>
      <c r="BC588" s="45">
        <f t="shared" si="613"/>
        <v>9.7282791009728285E-3</v>
      </c>
      <c r="BD588" s="124"/>
      <c r="BE588" s="601"/>
      <c r="BF588" s="42">
        <f t="shared" si="614"/>
        <v>29</v>
      </c>
      <c r="BG588" s="45">
        <f t="shared" ref="BG588:BG603" si="624">IF(AZ588="","",BF588/AZ588)</f>
        <v>9.7184986595174258E-3</v>
      </c>
      <c r="BH588" s="44">
        <v>21</v>
      </c>
      <c r="BI588" s="45">
        <f t="shared" si="608"/>
        <v>0.72413793103448276</v>
      </c>
      <c r="BJ588" s="124"/>
      <c r="BK588" s="229" t="str">
        <f t="shared" si="618"/>
        <v/>
      </c>
      <c r="BL588" s="42">
        <f t="shared" si="609"/>
        <v>21</v>
      </c>
      <c r="BM588" s="45">
        <f t="shared" si="610"/>
        <v>0.72413793103448276</v>
      </c>
      <c r="BN588" s="44">
        <v>2</v>
      </c>
      <c r="BO588" s="45">
        <f>IF(AZ588="","",BN588/AZ588)</f>
        <v>6.7024128686327079E-4</v>
      </c>
      <c r="BP588" s="44">
        <v>176</v>
      </c>
      <c r="BQ588" s="45">
        <f t="shared" ref="BQ588:BQ603" si="625">IF(AZ588="","",BP588/AZ588)</f>
        <v>5.8981233243967826E-2</v>
      </c>
      <c r="BR588" s="44">
        <f t="shared" si="611"/>
        <v>178</v>
      </c>
      <c r="BS588" s="45">
        <f t="shared" ref="BS588:BS603" si="626">IF(AZ588="","",BR588/AZ588)</f>
        <v>5.9651474530831097E-2</v>
      </c>
      <c r="BT588" s="42">
        <v>4</v>
      </c>
      <c r="BU588" s="45">
        <f>BT588/W588</f>
        <v>0.5</v>
      </c>
      <c r="BV588" s="42">
        <v>3</v>
      </c>
      <c r="BW588" s="45">
        <f>BV588/U588</f>
        <v>0.5</v>
      </c>
      <c r="BX588" s="259" t="str">
        <f t="shared" si="612"/>
        <v/>
      </c>
    </row>
    <row r="589" spans="1:76" x14ac:dyDescent="0.2">
      <c r="A589" s="10" t="s">
        <v>278</v>
      </c>
      <c r="B589" s="10" t="s">
        <v>284</v>
      </c>
      <c r="C589" s="10" t="s">
        <v>502</v>
      </c>
      <c r="D589" s="10" t="s">
        <v>507</v>
      </c>
      <c r="E589" s="10" t="s">
        <v>504</v>
      </c>
      <c r="F589" s="10" t="s">
        <v>519</v>
      </c>
      <c r="G589" s="10" t="s">
        <v>920</v>
      </c>
      <c r="H589" s="10" t="s">
        <v>1109</v>
      </c>
      <c r="I589" s="10" t="s">
        <v>934</v>
      </c>
      <c r="J589" s="10"/>
      <c r="K589" s="288"/>
      <c r="L589" s="288"/>
      <c r="M589" s="289"/>
      <c r="N589" s="288"/>
      <c r="O589" s="288"/>
      <c r="P589" s="288"/>
      <c r="Q589" s="268"/>
      <c r="R589" s="268"/>
      <c r="S589" s="268"/>
      <c r="T589" s="11" t="s">
        <v>386</v>
      </c>
      <c r="U589" s="32">
        <v>6</v>
      </c>
      <c r="V589" s="76"/>
      <c r="W589" s="33">
        <v>7</v>
      </c>
      <c r="X589" s="34">
        <f t="shared" si="620"/>
        <v>1.1666666666666667</v>
      </c>
      <c r="Y589" s="35">
        <f t="shared" si="597"/>
        <v>336.33333333333331</v>
      </c>
      <c r="Z589" s="35">
        <f t="shared" si="602"/>
        <v>147.5</v>
      </c>
      <c r="AA589" s="222"/>
      <c r="AB589" s="223"/>
      <c r="AC589" s="222"/>
      <c r="AD589" s="223"/>
      <c r="AE589" s="222"/>
      <c r="AF589" s="223"/>
      <c r="AG589" s="222"/>
      <c r="AH589" s="223"/>
      <c r="AI589" s="33">
        <v>6</v>
      </c>
      <c r="AJ589" s="36">
        <f>AI589/W589</f>
        <v>0.8571428571428571</v>
      </c>
      <c r="AK589" s="33">
        <v>5</v>
      </c>
      <c r="AL589" s="36">
        <f>AK589/U589</f>
        <v>0.83333333333333337</v>
      </c>
      <c r="AM589" s="31">
        <v>2015</v>
      </c>
      <c r="AN589" s="35">
        <v>3</v>
      </c>
      <c r="AO589" s="37">
        <f t="shared" si="621"/>
        <v>1.4866204162537165E-3</v>
      </c>
      <c r="AP589" s="35">
        <f t="shared" si="603"/>
        <v>2018</v>
      </c>
      <c r="AQ589" s="169">
        <v>3480</v>
      </c>
      <c r="AR589" s="36">
        <f t="shared" si="622"/>
        <v>0.5798850574712644</v>
      </c>
      <c r="AS589" s="31">
        <f t="shared" si="604"/>
        <v>2015</v>
      </c>
      <c r="AT589" s="31">
        <f t="shared" si="619"/>
        <v>3</v>
      </c>
      <c r="AU589" s="35">
        <f t="shared" si="605"/>
        <v>2018</v>
      </c>
      <c r="AV589" s="35">
        <v>882</v>
      </c>
      <c r="AW589" s="36">
        <f t="shared" si="606"/>
        <v>0.43771712158808934</v>
      </c>
      <c r="AX589" s="35">
        <v>3</v>
      </c>
      <c r="AY589" s="36">
        <f t="shared" si="600"/>
        <v>1</v>
      </c>
      <c r="AZ589" s="35">
        <f t="shared" si="601"/>
        <v>885</v>
      </c>
      <c r="BA589" s="36">
        <f t="shared" si="623"/>
        <v>0.43855302279484637</v>
      </c>
      <c r="BB589" s="35">
        <v>8</v>
      </c>
      <c r="BC589" s="36">
        <f t="shared" si="613"/>
        <v>9.0702947845804991E-3</v>
      </c>
      <c r="BD589" s="601"/>
      <c r="BE589" s="601"/>
      <c r="BF589" s="33">
        <f t="shared" si="614"/>
        <v>8</v>
      </c>
      <c r="BG589" s="36">
        <f t="shared" si="624"/>
        <v>9.0395480225988704E-3</v>
      </c>
      <c r="BH589" s="35">
        <v>4</v>
      </c>
      <c r="BI589" s="36">
        <f t="shared" si="608"/>
        <v>0.5</v>
      </c>
      <c r="BJ589" s="601"/>
      <c r="BK589" s="223" t="str">
        <f t="shared" si="618"/>
        <v/>
      </c>
      <c r="BL589" s="33">
        <f t="shared" si="609"/>
        <v>4</v>
      </c>
      <c r="BM589" s="36">
        <f t="shared" si="610"/>
        <v>0.5</v>
      </c>
      <c r="BN589" s="35">
        <v>0</v>
      </c>
      <c r="BO589" s="36">
        <f>IF(AZ589="","",BN589/AZ589)</f>
        <v>0</v>
      </c>
      <c r="BP589" s="35">
        <v>46</v>
      </c>
      <c r="BQ589" s="36">
        <f t="shared" si="625"/>
        <v>5.19774011299435E-2</v>
      </c>
      <c r="BR589" s="35">
        <f t="shared" si="611"/>
        <v>46</v>
      </c>
      <c r="BS589" s="36">
        <f t="shared" si="626"/>
        <v>5.19774011299435E-2</v>
      </c>
      <c r="BT589" s="33">
        <v>1</v>
      </c>
      <c r="BU589" s="36">
        <f>BT589/W589</f>
        <v>0.14285714285714285</v>
      </c>
      <c r="BV589" s="33">
        <v>1</v>
      </c>
      <c r="BW589" s="36">
        <f>BV589/U589</f>
        <v>0.16666666666666666</v>
      </c>
      <c r="BX589" s="244" t="str">
        <f t="shared" si="612"/>
        <v/>
      </c>
    </row>
    <row r="590" spans="1:76" x14ac:dyDescent="0.2">
      <c r="A590" s="10" t="s">
        <v>278</v>
      </c>
      <c r="B590" s="10" t="s">
        <v>285</v>
      </c>
      <c r="C590" s="10" t="s">
        <v>502</v>
      </c>
      <c r="D590" s="10" t="s">
        <v>507</v>
      </c>
      <c r="E590" s="10" t="s">
        <v>504</v>
      </c>
      <c r="F590" s="10" t="s">
        <v>519</v>
      </c>
      <c r="G590" s="10" t="s">
        <v>920</v>
      </c>
      <c r="H590" s="10" t="s">
        <v>1109</v>
      </c>
      <c r="I590" s="10" t="s">
        <v>934</v>
      </c>
      <c r="J590" s="10"/>
      <c r="K590" s="288"/>
      <c r="L590" s="288"/>
      <c r="M590" s="289"/>
      <c r="N590" s="288"/>
      <c r="O590" s="288"/>
      <c r="P590" s="288"/>
      <c r="Q590" s="268"/>
      <c r="R590" s="268"/>
      <c r="S590" s="268"/>
      <c r="T590" s="11" t="s">
        <v>510</v>
      </c>
      <c r="U590" s="32">
        <v>6</v>
      </c>
      <c r="V590" s="76"/>
      <c r="W590" s="33">
        <v>6</v>
      </c>
      <c r="X590" s="34">
        <f t="shared" si="620"/>
        <v>1</v>
      </c>
      <c r="Y590" s="35">
        <f t="shared" si="597"/>
        <v>1681.5</v>
      </c>
      <c r="Z590" s="230" t="str">
        <f t="shared" si="602"/>
        <v/>
      </c>
      <c r="AA590" s="222"/>
      <c r="AB590" s="223"/>
      <c r="AC590" s="222"/>
      <c r="AD590" s="223"/>
      <c r="AE590" s="222"/>
      <c r="AF590" s="223"/>
      <c r="AG590" s="222"/>
      <c r="AH590" s="223"/>
      <c r="AI590" s="33">
        <v>5</v>
      </c>
      <c r="AJ590" s="36">
        <f>AI590/W590</f>
        <v>0.83333333333333337</v>
      </c>
      <c r="AK590" s="33">
        <v>5</v>
      </c>
      <c r="AL590" s="36">
        <f>AK590/U590</f>
        <v>0.83333333333333337</v>
      </c>
      <c r="AM590" s="31">
        <v>10079</v>
      </c>
      <c r="AN590" s="35">
        <v>10</v>
      </c>
      <c r="AO590" s="37">
        <f t="shared" si="621"/>
        <v>9.911785112498761E-4</v>
      </c>
      <c r="AP590" s="35">
        <f t="shared" si="603"/>
        <v>10089</v>
      </c>
      <c r="AQ590" s="169">
        <v>14800</v>
      </c>
      <c r="AR590" s="36">
        <f t="shared" si="622"/>
        <v>0.68168918918918919</v>
      </c>
      <c r="AS590" s="31">
        <f t="shared" si="604"/>
        <v>10079</v>
      </c>
      <c r="AT590" s="31">
        <f t="shared" si="619"/>
        <v>10</v>
      </c>
      <c r="AU590" s="35">
        <f t="shared" si="605"/>
        <v>10089</v>
      </c>
      <c r="AV590" s="230"/>
      <c r="AW590" s="223"/>
      <c r="AX590" s="230"/>
      <c r="AY590" s="223"/>
      <c r="AZ590" s="230" t="str">
        <f t="shared" si="601"/>
        <v/>
      </c>
      <c r="BA590" s="223" t="str">
        <f t="shared" si="623"/>
        <v/>
      </c>
      <c r="BB590" s="230"/>
      <c r="BC590" s="223" t="str">
        <f t="shared" si="613"/>
        <v/>
      </c>
      <c r="BD590" s="230"/>
      <c r="BE590" s="223" t="str">
        <f>IF(BD590="","",BD590/AX590)</f>
        <v/>
      </c>
      <c r="BF590" s="222" t="str">
        <f t="shared" si="614"/>
        <v/>
      </c>
      <c r="BG590" s="223" t="str">
        <f t="shared" si="624"/>
        <v/>
      </c>
      <c r="BH590" s="230"/>
      <c r="BI590" s="223" t="str">
        <f t="shared" si="608"/>
        <v/>
      </c>
      <c r="BJ590" s="230"/>
      <c r="BK590" s="223" t="str">
        <f t="shared" si="618"/>
        <v/>
      </c>
      <c r="BL590" s="222" t="str">
        <f t="shared" si="609"/>
        <v/>
      </c>
      <c r="BM590" s="223" t="str">
        <f t="shared" si="610"/>
        <v/>
      </c>
      <c r="BN590" s="230"/>
      <c r="BO590" s="223" t="str">
        <f>IF(AZ590="","",BN590/AZ590)</f>
        <v/>
      </c>
      <c r="BP590" s="230"/>
      <c r="BQ590" s="223" t="str">
        <f t="shared" si="625"/>
        <v/>
      </c>
      <c r="BR590" s="230" t="str">
        <f t="shared" si="611"/>
        <v/>
      </c>
      <c r="BS590" s="223" t="str">
        <f t="shared" si="626"/>
        <v/>
      </c>
      <c r="BT590" s="33">
        <v>1</v>
      </c>
      <c r="BU590" s="36">
        <f>BT590/W590</f>
        <v>0.16666666666666666</v>
      </c>
      <c r="BV590" s="33">
        <v>1</v>
      </c>
      <c r="BW590" s="36">
        <f>BV590/U590</f>
        <v>0.16666666666666666</v>
      </c>
      <c r="BX590" s="244" t="str">
        <f t="shared" si="612"/>
        <v/>
      </c>
    </row>
    <row r="591" spans="1:76" x14ac:dyDescent="0.2">
      <c r="A591" s="10" t="s">
        <v>278</v>
      </c>
      <c r="B591" s="10" t="s">
        <v>286</v>
      </c>
      <c r="C591" s="10" t="s">
        <v>287</v>
      </c>
      <c r="D591" s="10" t="s">
        <v>515</v>
      </c>
      <c r="E591" s="10" t="s">
        <v>504</v>
      </c>
      <c r="F591" s="10" t="s">
        <v>519</v>
      </c>
      <c r="G591" s="10" t="s">
        <v>920</v>
      </c>
      <c r="H591" s="10" t="s">
        <v>1109</v>
      </c>
      <c r="I591" s="10" t="s">
        <v>934</v>
      </c>
      <c r="J591" s="10"/>
      <c r="K591" s="614"/>
      <c r="L591" s="747"/>
      <c r="M591" s="289"/>
      <c r="N591" s="614"/>
      <c r="O591" s="614"/>
      <c r="P591" s="747"/>
      <c r="Q591" s="612"/>
      <c r="R591" s="612"/>
      <c r="S591" s="612"/>
      <c r="T591" s="11" t="s">
        <v>386</v>
      </c>
      <c r="U591" s="32">
        <v>1</v>
      </c>
      <c r="V591" s="76"/>
      <c r="W591" s="33">
        <v>2</v>
      </c>
      <c r="X591" s="34">
        <f t="shared" si="620"/>
        <v>2</v>
      </c>
      <c r="Y591" s="35">
        <f t="shared" si="597"/>
        <v>1696</v>
      </c>
      <c r="Z591" s="35">
        <f t="shared" si="602"/>
        <v>607</v>
      </c>
      <c r="AA591" s="33">
        <v>0</v>
      </c>
      <c r="AB591" s="222"/>
      <c r="AC591" s="222"/>
      <c r="AD591" s="229"/>
      <c r="AE591" s="222"/>
      <c r="AF591" s="222"/>
      <c r="AG591" s="222"/>
      <c r="AH591" s="223"/>
      <c r="AI591" s="223"/>
      <c r="AJ591" s="223"/>
      <c r="AK591" s="223"/>
      <c r="AL591" s="223"/>
      <c r="AM591" s="31">
        <v>1694</v>
      </c>
      <c r="AN591" s="35">
        <v>2</v>
      </c>
      <c r="AO591" s="37">
        <f t="shared" si="621"/>
        <v>1.1792452830188679E-3</v>
      </c>
      <c r="AP591" s="35">
        <f t="shared" si="603"/>
        <v>1696</v>
      </c>
      <c r="AQ591" s="163">
        <v>2991</v>
      </c>
      <c r="AR591" s="36">
        <f t="shared" si="622"/>
        <v>0.56703443664326314</v>
      </c>
      <c r="AS591" s="31">
        <f t="shared" si="604"/>
        <v>1694</v>
      </c>
      <c r="AT591" s="31">
        <f t="shared" si="619"/>
        <v>2</v>
      </c>
      <c r="AU591" s="35">
        <f t="shared" si="605"/>
        <v>1696</v>
      </c>
      <c r="AV591" s="35">
        <v>605</v>
      </c>
      <c r="AW591" s="36">
        <f t="shared" ref="AW591:AW603" si="627">IF(AS591="","",AV591/AS591)</f>
        <v>0.35714285714285715</v>
      </c>
      <c r="AX591" s="35">
        <v>2</v>
      </c>
      <c r="AY591" s="36">
        <f>IF(AT591="","",IF(AT591=0,"",AX591/AT591))</f>
        <v>1</v>
      </c>
      <c r="AZ591" s="35">
        <f t="shared" si="601"/>
        <v>607</v>
      </c>
      <c r="BA591" s="36">
        <f t="shared" si="623"/>
        <v>0.35790094339622641</v>
      </c>
      <c r="BB591" s="35">
        <v>1</v>
      </c>
      <c r="BC591" s="36">
        <f t="shared" si="613"/>
        <v>1.652892561983471E-3</v>
      </c>
      <c r="BD591" s="35">
        <v>1</v>
      </c>
      <c r="BE591" s="36">
        <f>IF(BD591="","",BD591/AX591)</f>
        <v>0.5</v>
      </c>
      <c r="BF591" s="33">
        <f t="shared" si="614"/>
        <v>2</v>
      </c>
      <c r="BG591" s="36">
        <f t="shared" si="624"/>
        <v>3.2948929159802307E-3</v>
      </c>
      <c r="BH591" s="35">
        <v>1</v>
      </c>
      <c r="BI591" s="36">
        <f t="shared" si="608"/>
        <v>1</v>
      </c>
      <c r="BJ591" s="601"/>
      <c r="BK591" s="601"/>
      <c r="BL591" s="33">
        <f t="shared" si="609"/>
        <v>1</v>
      </c>
      <c r="BM591" s="36">
        <f t="shared" si="610"/>
        <v>0.5</v>
      </c>
      <c r="BN591" s="35">
        <v>2</v>
      </c>
      <c r="BO591" s="36">
        <f>IF(AZ591="","",BN591/AZ591)</f>
        <v>3.2948929159802307E-3</v>
      </c>
      <c r="BP591" s="35">
        <v>8</v>
      </c>
      <c r="BQ591" s="36">
        <f t="shared" si="625"/>
        <v>1.3179571663920923E-2</v>
      </c>
      <c r="BR591" s="35">
        <f t="shared" si="611"/>
        <v>10</v>
      </c>
      <c r="BS591" s="36">
        <f t="shared" si="626"/>
        <v>1.6474464579901153E-2</v>
      </c>
      <c r="BT591" s="33">
        <v>1</v>
      </c>
      <c r="BU591" s="36">
        <f>BT591/W591</f>
        <v>0.5</v>
      </c>
      <c r="BV591" s="33">
        <v>1</v>
      </c>
      <c r="BW591" s="36">
        <f>BV591/U591</f>
        <v>1</v>
      </c>
      <c r="BX591" s="244" t="str">
        <f t="shared" si="612"/>
        <v/>
      </c>
    </row>
    <row r="592" spans="1:76" x14ac:dyDescent="0.2">
      <c r="A592" s="10" t="s">
        <v>278</v>
      </c>
      <c r="B592" s="10" t="s">
        <v>286</v>
      </c>
      <c r="C592" s="10" t="s">
        <v>433</v>
      </c>
      <c r="D592" s="10" t="s">
        <v>515</v>
      </c>
      <c r="E592" s="10" t="s">
        <v>504</v>
      </c>
      <c r="F592" s="10" t="s">
        <v>519</v>
      </c>
      <c r="G592" s="10" t="s">
        <v>920</v>
      </c>
      <c r="H592" s="10" t="s">
        <v>1109</v>
      </c>
      <c r="I592" s="10" t="s">
        <v>934</v>
      </c>
      <c r="J592" s="10"/>
      <c r="K592" s="614"/>
      <c r="L592" s="614"/>
      <c r="M592" s="289"/>
      <c r="N592" s="614"/>
      <c r="O592" s="614"/>
      <c r="P592" s="614"/>
      <c r="Q592" s="612"/>
      <c r="R592" s="612"/>
      <c r="S592" s="612"/>
      <c r="T592" s="11" t="s">
        <v>386</v>
      </c>
      <c r="U592" s="32">
        <v>3</v>
      </c>
      <c r="V592" s="76"/>
      <c r="W592" s="33">
        <v>4</v>
      </c>
      <c r="X592" s="34">
        <f t="shared" si="620"/>
        <v>1.3333333333333333</v>
      </c>
      <c r="Y592" s="35">
        <f t="shared" si="597"/>
        <v>2102.3333333333335</v>
      </c>
      <c r="Z592" s="35">
        <f t="shared" si="602"/>
        <v>994.33333333333337</v>
      </c>
      <c r="AA592" s="33">
        <v>3</v>
      </c>
      <c r="AB592" s="36">
        <f>AA592/W592</f>
        <v>0.75</v>
      </c>
      <c r="AC592" s="222"/>
      <c r="AD592" s="223"/>
      <c r="AE592" s="33">
        <v>3</v>
      </c>
      <c r="AF592" s="36">
        <f>AE592/U592</f>
        <v>1</v>
      </c>
      <c r="AG592" s="33">
        <f>AE592</f>
        <v>3</v>
      </c>
      <c r="AH592" s="223"/>
      <c r="AI592" s="223"/>
      <c r="AJ592" s="223"/>
      <c r="AK592" s="223"/>
      <c r="AL592" s="223"/>
      <c r="AM592" s="31">
        <v>6303</v>
      </c>
      <c r="AN592" s="35">
        <v>4</v>
      </c>
      <c r="AO592" s="37">
        <f t="shared" si="621"/>
        <v>6.3421595053115589E-4</v>
      </c>
      <c r="AP592" s="35">
        <f t="shared" si="603"/>
        <v>6307</v>
      </c>
      <c r="AQ592" s="165">
        <v>9372</v>
      </c>
      <c r="AR592" s="36">
        <f t="shared" si="622"/>
        <v>0.67296201451131032</v>
      </c>
      <c r="AS592" s="31">
        <f t="shared" si="604"/>
        <v>6303</v>
      </c>
      <c r="AT592" s="31">
        <f t="shared" si="619"/>
        <v>4</v>
      </c>
      <c r="AU592" s="35">
        <f t="shared" si="605"/>
        <v>6307</v>
      </c>
      <c r="AV592" s="35">
        <v>2981</v>
      </c>
      <c r="AW592" s="36">
        <f t="shared" si="627"/>
        <v>0.47294938917975565</v>
      </c>
      <c r="AX592" s="35">
        <v>2</v>
      </c>
      <c r="AY592" s="36">
        <f>IF(AT592="","",IF(AT592=0,"",AX592/AT592))</f>
        <v>0.5</v>
      </c>
      <c r="AZ592" s="35">
        <f t="shared" si="601"/>
        <v>2983</v>
      </c>
      <c r="BA592" s="36">
        <f t="shared" si="623"/>
        <v>0.47296654510860947</v>
      </c>
      <c r="BB592" s="35">
        <v>29</v>
      </c>
      <c r="BC592" s="36">
        <f t="shared" si="613"/>
        <v>9.7282791009728285E-3</v>
      </c>
      <c r="BD592" s="601"/>
      <c r="BE592" s="601"/>
      <c r="BF592" s="33">
        <f t="shared" si="614"/>
        <v>29</v>
      </c>
      <c r="BG592" s="36">
        <f t="shared" si="624"/>
        <v>9.7217566208514915E-3</v>
      </c>
      <c r="BH592" s="35">
        <v>21</v>
      </c>
      <c r="BI592" s="36">
        <f t="shared" si="608"/>
        <v>0.72413793103448276</v>
      </c>
      <c r="BJ592" s="601"/>
      <c r="BK592" s="601"/>
      <c r="BL592" s="33">
        <f t="shared" si="609"/>
        <v>21</v>
      </c>
      <c r="BM592" s="36">
        <f t="shared" si="610"/>
        <v>0.72413793103448276</v>
      </c>
      <c r="BN592" s="35">
        <v>0</v>
      </c>
      <c r="BO592" s="36"/>
      <c r="BP592" s="35">
        <v>125</v>
      </c>
      <c r="BQ592" s="36">
        <f t="shared" si="625"/>
        <v>4.190412336573919E-2</v>
      </c>
      <c r="BR592" s="35">
        <f t="shared" si="611"/>
        <v>125</v>
      </c>
      <c r="BS592" s="36">
        <f t="shared" si="626"/>
        <v>4.190412336573919E-2</v>
      </c>
      <c r="BT592" s="33">
        <v>0</v>
      </c>
      <c r="BU592" s="223"/>
      <c r="BV592" s="222"/>
      <c r="BW592" s="223"/>
      <c r="BX592" s="244" t="str">
        <f t="shared" si="612"/>
        <v/>
      </c>
    </row>
    <row r="593" spans="1:76" x14ac:dyDescent="0.2">
      <c r="A593" s="10" t="s">
        <v>278</v>
      </c>
      <c r="B593" s="10" t="s">
        <v>286</v>
      </c>
      <c r="C593" s="795" t="s">
        <v>288</v>
      </c>
      <c r="D593" s="10" t="s">
        <v>515</v>
      </c>
      <c r="E593" s="10" t="s">
        <v>504</v>
      </c>
      <c r="F593" s="10" t="s">
        <v>519</v>
      </c>
      <c r="G593" s="10" t="s">
        <v>920</v>
      </c>
      <c r="H593" s="10" t="s">
        <v>1109</v>
      </c>
      <c r="I593" s="10" t="s">
        <v>934</v>
      </c>
      <c r="J593" s="10"/>
      <c r="K593" s="614"/>
      <c r="L593" s="614"/>
      <c r="M593" s="289"/>
      <c r="N593" s="614"/>
      <c r="O593" s="614"/>
      <c r="P593" s="614"/>
      <c r="Q593" s="612"/>
      <c r="R593" s="612"/>
      <c r="S593" s="612"/>
      <c r="T593" s="11" t="s">
        <v>386</v>
      </c>
      <c r="U593" s="32">
        <v>1</v>
      </c>
      <c r="V593" s="76"/>
      <c r="W593" s="33">
        <v>3</v>
      </c>
      <c r="X593" s="34">
        <f t="shared" si="620"/>
        <v>3</v>
      </c>
      <c r="Y593" s="35">
        <f t="shared" si="597"/>
        <v>2018</v>
      </c>
      <c r="Z593" s="35">
        <f t="shared" si="602"/>
        <v>884</v>
      </c>
      <c r="AA593" s="33">
        <v>1</v>
      </c>
      <c r="AB593" s="36">
        <f>AA593/W593</f>
        <v>0.33333333333333331</v>
      </c>
      <c r="AC593" s="222"/>
      <c r="AD593" s="223"/>
      <c r="AE593" s="33">
        <v>1</v>
      </c>
      <c r="AF593" s="36">
        <f>AE593/U593</f>
        <v>1</v>
      </c>
      <c r="AG593" s="33">
        <f>AE593</f>
        <v>1</v>
      </c>
      <c r="AH593" s="223"/>
      <c r="AI593" s="223"/>
      <c r="AJ593" s="223"/>
      <c r="AK593" s="223"/>
      <c r="AL593" s="223"/>
      <c r="AM593" s="31">
        <v>2015</v>
      </c>
      <c r="AN593" s="35">
        <v>3</v>
      </c>
      <c r="AO593" s="37">
        <f t="shared" si="621"/>
        <v>1.4866204162537165E-3</v>
      </c>
      <c r="AP593" s="35">
        <f t="shared" si="603"/>
        <v>2018</v>
      </c>
      <c r="AQ593" s="163">
        <v>3501</v>
      </c>
      <c r="AR593" s="36">
        <f t="shared" si="622"/>
        <v>0.57640674093116251</v>
      </c>
      <c r="AS593" s="31">
        <f t="shared" si="604"/>
        <v>2015</v>
      </c>
      <c r="AT593" s="31">
        <f t="shared" si="619"/>
        <v>3</v>
      </c>
      <c r="AU593" s="35">
        <f t="shared" si="605"/>
        <v>2018</v>
      </c>
      <c r="AV593" s="35">
        <v>882</v>
      </c>
      <c r="AW593" s="36">
        <f t="shared" si="627"/>
        <v>0.43771712158808934</v>
      </c>
      <c r="AX593" s="35">
        <v>2</v>
      </c>
      <c r="AY593" s="36">
        <f>IF(AT593="","",IF(AT593=0,"",AX593/AT593))</f>
        <v>0.66666666666666663</v>
      </c>
      <c r="AZ593" s="35">
        <f t="shared" si="601"/>
        <v>884</v>
      </c>
      <c r="BA593" s="36">
        <f t="shared" si="623"/>
        <v>0.43805748265609512</v>
      </c>
      <c r="BB593" s="35">
        <v>8</v>
      </c>
      <c r="BC593" s="36">
        <f t="shared" si="613"/>
        <v>9.0702947845804991E-3</v>
      </c>
      <c r="BD593" s="601"/>
      <c r="BE593" s="601"/>
      <c r="BF593" s="33">
        <f t="shared" si="614"/>
        <v>8</v>
      </c>
      <c r="BG593" s="36">
        <f t="shared" si="624"/>
        <v>9.0497737556561094E-3</v>
      </c>
      <c r="BH593" s="35">
        <v>4</v>
      </c>
      <c r="BI593" s="36">
        <f t="shared" si="608"/>
        <v>0.5</v>
      </c>
      <c r="BJ593" s="124"/>
      <c r="BK593" s="601"/>
      <c r="BL593" s="33">
        <f t="shared" si="609"/>
        <v>4</v>
      </c>
      <c r="BM593" s="36">
        <f t="shared" si="610"/>
        <v>0.5</v>
      </c>
      <c r="BN593" s="35">
        <v>1</v>
      </c>
      <c r="BO593" s="36">
        <f>IF(AZ593="","",BN593/AZ593)</f>
        <v>1.1312217194570137E-3</v>
      </c>
      <c r="BP593" s="35">
        <v>39</v>
      </c>
      <c r="BQ593" s="36">
        <f t="shared" si="625"/>
        <v>4.4117647058823532E-2</v>
      </c>
      <c r="BR593" s="35">
        <f t="shared" si="611"/>
        <v>40</v>
      </c>
      <c r="BS593" s="36">
        <f t="shared" si="626"/>
        <v>4.5248868778280542E-2</v>
      </c>
      <c r="BT593" s="33">
        <v>0</v>
      </c>
      <c r="BU593" s="223"/>
      <c r="BV593" s="222"/>
      <c r="BW593" s="223"/>
      <c r="BX593" s="244" t="str">
        <f t="shared" si="612"/>
        <v/>
      </c>
    </row>
    <row r="594" spans="1:76" x14ac:dyDescent="0.2">
      <c r="A594" s="10" t="s">
        <v>278</v>
      </c>
      <c r="B594" s="10" t="s">
        <v>286</v>
      </c>
      <c r="C594" s="10" t="s">
        <v>289</v>
      </c>
      <c r="D594" s="10" t="s">
        <v>515</v>
      </c>
      <c r="E594" s="10" t="s">
        <v>504</v>
      </c>
      <c r="F594" s="10" t="s">
        <v>519</v>
      </c>
      <c r="G594" s="10" t="s">
        <v>920</v>
      </c>
      <c r="H594" s="10" t="s">
        <v>1109</v>
      </c>
      <c r="I594" s="10" t="s">
        <v>934</v>
      </c>
      <c r="J594" s="10"/>
      <c r="K594" s="614" t="s">
        <v>449</v>
      </c>
      <c r="L594" s="614" t="s">
        <v>461</v>
      </c>
      <c r="M594" s="289" t="s">
        <v>898</v>
      </c>
      <c r="N594" s="614" t="s">
        <v>437</v>
      </c>
      <c r="O594" s="614" t="s">
        <v>438</v>
      </c>
      <c r="P594" s="614" t="s">
        <v>897</v>
      </c>
      <c r="Q594" s="612">
        <v>22371</v>
      </c>
      <c r="R594" s="612">
        <v>121</v>
      </c>
      <c r="S594" s="612">
        <v>69</v>
      </c>
      <c r="T594" s="11" t="s">
        <v>386</v>
      </c>
      <c r="U594" s="32">
        <v>5</v>
      </c>
      <c r="V594" s="76"/>
      <c r="W594" s="33">
        <v>11</v>
      </c>
      <c r="X594" s="34">
        <f t="shared" si="620"/>
        <v>2.2000000000000002</v>
      </c>
      <c r="Y594" s="35">
        <f t="shared" si="597"/>
        <v>2470</v>
      </c>
      <c r="Z594" s="35">
        <f t="shared" si="602"/>
        <v>1294.2</v>
      </c>
      <c r="AA594" s="33">
        <v>4</v>
      </c>
      <c r="AB594" s="36">
        <f>AA594/W594</f>
        <v>0.36363636363636365</v>
      </c>
      <c r="AC594" s="222"/>
      <c r="AD594" s="223"/>
      <c r="AE594" s="33">
        <v>3</v>
      </c>
      <c r="AF594" s="36">
        <f>AE594/U594</f>
        <v>0.6</v>
      </c>
      <c r="AG594" s="33">
        <f>AE594</f>
        <v>3</v>
      </c>
      <c r="AH594" s="223"/>
      <c r="AI594" s="33">
        <v>1</v>
      </c>
      <c r="AJ594" s="36">
        <f>AI594/W594</f>
        <v>9.0909090909090912E-2</v>
      </c>
      <c r="AK594" s="223"/>
      <c r="AL594" s="223"/>
      <c r="AM594" s="31">
        <v>12309</v>
      </c>
      <c r="AN594" s="35">
        <v>41</v>
      </c>
      <c r="AO594" s="37">
        <f t="shared" si="621"/>
        <v>3.3198380566801617E-3</v>
      </c>
      <c r="AP594" s="35">
        <f t="shared" si="603"/>
        <v>12350</v>
      </c>
      <c r="AQ594" s="163">
        <v>16827</v>
      </c>
      <c r="AR594" s="36">
        <f t="shared" si="622"/>
        <v>0.73393950199084801</v>
      </c>
      <c r="AS594" s="31">
        <f t="shared" si="604"/>
        <v>12309</v>
      </c>
      <c r="AT594" s="31">
        <f t="shared" si="619"/>
        <v>41</v>
      </c>
      <c r="AU594" s="35">
        <f t="shared" si="605"/>
        <v>12350</v>
      </c>
      <c r="AV594" s="35">
        <v>6442</v>
      </c>
      <c r="AW594" s="36">
        <f t="shared" si="627"/>
        <v>0.52335689333008373</v>
      </c>
      <c r="AX594" s="35">
        <v>29</v>
      </c>
      <c r="AY594" s="36">
        <f>IF(AT594="","",IF(AT594=0,"",AX594/AT594))</f>
        <v>0.70731707317073167</v>
      </c>
      <c r="AZ594" s="35">
        <f t="shared" si="601"/>
        <v>6471</v>
      </c>
      <c r="BA594" s="36">
        <f t="shared" si="623"/>
        <v>0.52396761133603242</v>
      </c>
      <c r="BB594" s="35">
        <v>98</v>
      </c>
      <c r="BC594" s="36">
        <f t="shared" si="613"/>
        <v>1.5212666873641726E-2</v>
      </c>
      <c r="BD594" s="35">
        <v>2</v>
      </c>
      <c r="BE594" s="36">
        <f>IF(BD594="","",BD594/AX594)</f>
        <v>6.8965517241379309E-2</v>
      </c>
      <c r="BF594" s="33">
        <f t="shared" si="614"/>
        <v>100</v>
      </c>
      <c r="BG594" s="36">
        <f t="shared" si="624"/>
        <v>1.5453562046051614E-2</v>
      </c>
      <c r="BH594" s="35">
        <v>72</v>
      </c>
      <c r="BI594" s="36">
        <f t="shared" si="608"/>
        <v>0.73469387755102045</v>
      </c>
      <c r="BJ594" s="35">
        <v>2</v>
      </c>
      <c r="BK594" s="36">
        <f t="shared" ref="BK594:BK603" si="628">IF(BD594="","",IF(BD594=0,"",BJ594/BD594))</f>
        <v>1</v>
      </c>
      <c r="BL594" s="33">
        <f t="shared" si="609"/>
        <v>74</v>
      </c>
      <c r="BM594" s="36">
        <f t="shared" si="610"/>
        <v>0.74</v>
      </c>
      <c r="BN594" s="35">
        <v>22</v>
      </c>
      <c r="BO594" s="36">
        <f>IF(AZ594="","",BN594/AZ594)</f>
        <v>3.3997836501313554E-3</v>
      </c>
      <c r="BP594" s="35">
        <v>83</v>
      </c>
      <c r="BQ594" s="36">
        <f t="shared" si="625"/>
        <v>1.282645649822284E-2</v>
      </c>
      <c r="BR594" s="35">
        <f t="shared" si="611"/>
        <v>105</v>
      </c>
      <c r="BS594" s="36">
        <f t="shared" si="626"/>
        <v>1.6226240148354196E-2</v>
      </c>
      <c r="BT594" s="33">
        <v>5</v>
      </c>
      <c r="BU594" s="36">
        <f t="shared" ref="BU594:BU603" si="629">BT594/W594</f>
        <v>0.45454545454545453</v>
      </c>
      <c r="BV594" s="33">
        <v>2</v>
      </c>
      <c r="BW594" s="36">
        <f t="shared" ref="BW594:BW601" si="630">BV594/U594</f>
        <v>0.4</v>
      </c>
      <c r="BX594" s="244" t="str">
        <f t="shared" si="612"/>
        <v/>
      </c>
    </row>
    <row r="595" spans="1:76" ht="13.5" thickBot="1" x14ac:dyDescent="0.25">
      <c r="A595" s="10" t="s">
        <v>278</v>
      </c>
      <c r="B595" s="10" t="s">
        <v>286</v>
      </c>
      <c r="C595" s="10" t="s">
        <v>502</v>
      </c>
      <c r="D595" s="10" t="s">
        <v>509</v>
      </c>
      <c r="E595" s="10" t="s">
        <v>504</v>
      </c>
      <c r="F595" s="10" t="s">
        <v>519</v>
      </c>
      <c r="G595" s="10" t="s">
        <v>920</v>
      </c>
      <c r="H595" s="94" t="s">
        <v>1109</v>
      </c>
      <c r="I595" s="10" t="s">
        <v>934</v>
      </c>
      <c r="J595" s="10"/>
      <c r="K595" s="615"/>
      <c r="L595" s="749"/>
      <c r="M595" s="616"/>
      <c r="N595" s="615"/>
      <c r="O595" s="615"/>
      <c r="P595" s="770"/>
      <c r="Q595" s="772"/>
      <c r="R595" s="772"/>
      <c r="S595" s="772"/>
      <c r="T595" s="11" t="s">
        <v>386</v>
      </c>
      <c r="U595" s="32">
        <v>1</v>
      </c>
      <c r="V595" s="76"/>
      <c r="W595" s="33">
        <v>7</v>
      </c>
      <c r="X595" s="34">
        <f t="shared" si="620"/>
        <v>7</v>
      </c>
      <c r="Y595" s="35">
        <f t="shared" si="597"/>
        <v>22365</v>
      </c>
      <c r="Z595" s="35">
        <f t="shared" si="602"/>
        <v>10945</v>
      </c>
      <c r="AA595" s="33">
        <v>2</v>
      </c>
      <c r="AB595" s="36">
        <f>AA595/W595</f>
        <v>0.2857142857142857</v>
      </c>
      <c r="AC595" s="33">
        <v>5</v>
      </c>
      <c r="AD595" s="36" t="s">
        <v>434</v>
      </c>
      <c r="AE595" s="33">
        <v>1</v>
      </c>
      <c r="AF595" s="36">
        <f>AE595/U595</f>
        <v>1</v>
      </c>
      <c r="AG595" s="33">
        <v>1</v>
      </c>
      <c r="AH595" s="223"/>
      <c r="AI595" s="223"/>
      <c r="AJ595" s="223"/>
      <c r="AK595" s="223"/>
      <c r="AL595" s="223"/>
      <c r="AM595" s="31">
        <v>22321</v>
      </c>
      <c r="AN595" s="35">
        <v>44</v>
      </c>
      <c r="AO595" s="37">
        <f t="shared" si="621"/>
        <v>1.9673597138385869E-3</v>
      </c>
      <c r="AP595" s="51">
        <f t="shared" si="603"/>
        <v>22365</v>
      </c>
      <c r="AQ595" s="35">
        <v>32691</v>
      </c>
      <c r="AR595" s="36">
        <f t="shared" si="622"/>
        <v>0.68413324768284844</v>
      </c>
      <c r="AS595" s="31">
        <f t="shared" si="604"/>
        <v>22321</v>
      </c>
      <c r="AT595" s="31">
        <f t="shared" si="619"/>
        <v>44</v>
      </c>
      <c r="AU595" s="35">
        <f t="shared" si="605"/>
        <v>22365</v>
      </c>
      <c r="AV595" s="35">
        <v>10910</v>
      </c>
      <c r="AW595" s="36">
        <f t="shared" si="627"/>
        <v>0.4887773845257829</v>
      </c>
      <c r="AX595" s="35">
        <v>35</v>
      </c>
      <c r="AY595" s="36">
        <f>IF(AT595="","",IF(AT595=0,"",AX595/AT595))</f>
        <v>0.79545454545454541</v>
      </c>
      <c r="AZ595" s="35">
        <f t="shared" si="601"/>
        <v>10945</v>
      </c>
      <c r="BA595" s="36">
        <f t="shared" si="623"/>
        <v>0.48938072881734851</v>
      </c>
      <c r="BB595" s="35">
        <v>136</v>
      </c>
      <c r="BC595" s="36">
        <f t="shared" si="613"/>
        <v>1.2465627864344637E-2</v>
      </c>
      <c r="BD595" s="35">
        <v>3</v>
      </c>
      <c r="BE595" s="36">
        <f>IF(BD595="","",BD595/AX595)</f>
        <v>8.5714285714285715E-2</v>
      </c>
      <c r="BF595" s="33">
        <f t="shared" si="614"/>
        <v>139</v>
      </c>
      <c r="BG595" s="36">
        <f t="shared" si="624"/>
        <v>1.2699862951119233E-2</v>
      </c>
      <c r="BH595" s="35">
        <v>98</v>
      </c>
      <c r="BI595" s="36">
        <f t="shared" si="608"/>
        <v>0.72058823529411764</v>
      </c>
      <c r="BJ595" s="35">
        <v>2</v>
      </c>
      <c r="BK595" s="36">
        <f t="shared" si="628"/>
        <v>0.66666666666666663</v>
      </c>
      <c r="BL595" s="33">
        <f t="shared" si="609"/>
        <v>100</v>
      </c>
      <c r="BM595" s="36">
        <f t="shared" si="610"/>
        <v>0.71942446043165464</v>
      </c>
      <c r="BN595" s="35">
        <v>33</v>
      </c>
      <c r="BO595" s="36">
        <f>IF(AZ595="","",BN595/AZ595)</f>
        <v>3.015075376884422E-3</v>
      </c>
      <c r="BP595" s="35">
        <v>196</v>
      </c>
      <c r="BQ595" s="36">
        <f t="shared" si="625"/>
        <v>1.7907720420283234E-2</v>
      </c>
      <c r="BR595" s="35">
        <f t="shared" si="611"/>
        <v>229</v>
      </c>
      <c r="BS595" s="36">
        <f t="shared" si="626"/>
        <v>2.0922795797167656E-2</v>
      </c>
      <c r="BT595" s="33">
        <v>3</v>
      </c>
      <c r="BU595" s="36">
        <f t="shared" si="629"/>
        <v>0.42857142857142855</v>
      </c>
      <c r="BV595" s="33">
        <v>0</v>
      </c>
      <c r="BW595" s="36">
        <f t="shared" si="630"/>
        <v>0</v>
      </c>
      <c r="BX595" s="244" t="str">
        <f t="shared" si="612"/>
        <v/>
      </c>
    </row>
    <row r="596" spans="1:76" ht="13.5" thickBot="1" x14ac:dyDescent="0.25">
      <c r="A596" s="55" t="s">
        <v>428</v>
      </c>
      <c r="B596" s="55" t="s">
        <v>248</v>
      </c>
      <c r="C596" s="55" t="s">
        <v>502</v>
      </c>
      <c r="D596" s="55" t="s">
        <v>517</v>
      </c>
      <c r="E596" s="55" t="s">
        <v>518</v>
      </c>
      <c r="F596" s="55" t="s">
        <v>519</v>
      </c>
      <c r="G596" s="55" t="s">
        <v>924</v>
      </c>
      <c r="H596" s="55" t="s">
        <v>517</v>
      </c>
      <c r="I596" s="55" t="s">
        <v>517</v>
      </c>
      <c r="J596" s="55"/>
      <c r="K596" s="294" t="s">
        <v>436</v>
      </c>
      <c r="L596" s="294" t="s">
        <v>438</v>
      </c>
      <c r="M596" s="616" t="s">
        <v>890</v>
      </c>
      <c r="N596" s="615" t="s">
        <v>437</v>
      </c>
      <c r="O596" s="294"/>
      <c r="P596" s="294"/>
      <c r="Q596" s="295"/>
      <c r="R596" s="295"/>
      <c r="S596" s="295"/>
      <c r="T596" s="57" t="s">
        <v>386</v>
      </c>
      <c r="U596" s="58">
        <v>7</v>
      </c>
      <c r="V596" s="76"/>
      <c r="W596" s="59">
        <v>13</v>
      </c>
      <c r="X596" s="60">
        <f t="shared" si="620"/>
        <v>1.8571428571428572</v>
      </c>
      <c r="Y596" s="61">
        <f t="shared" si="597"/>
        <v>6195.2857142857147</v>
      </c>
      <c r="Z596" s="61">
        <f t="shared" si="602"/>
        <v>3429.1428571428573</v>
      </c>
      <c r="AA596" s="226"/>
      <c r="AB596" s="227"/>
      <c r="AC596" s="226"/>
      <c r="AD596" s="227"/>
      <c r="AE596" s="226"/>
      <c r="AF596" s="227"/>
      <c r="AG596" s="226"/>
      <c r="AH596" s="227"/>
      <c r="AI596" s="59">
        <v>5</v>
      </c>
      <c r="AJ596" s="62">
        <f>AI596/W596</f>
        <v>0.38461538461538464</v>
      </c>
      <c r="AK596" s="59">
        <v>5</v>
      </c>
      <c r="AL596" s="62">
        <f>AK596/U596</f>
        <v>0.7142857142857143</v>
      </c>
      <c r="AM596" s="56">
        <v>30987</v>
      </c>
      <c r="AN596" s="251"/>
      <c r="AO596" s="252"/>
      <c r="AP596" s="865">
        <v>43367</v>
      </c>
      <c r="AQ596" s="176">
        <v>62500</v>
      </c>
      <c r="AR596" s="62">
        <f t="shared" si="622"/>
        <v>0.69387200000000004</v>
      </c>
      <c r="AS596" s="56">
        <f t="shared" si="604"/>
        <v>30987</v>
      </c>
      <c r="AT596" s="212"/>
      <c r="AU596" s="61">
        <f t="shared" si="605"/>
        <v>30987</v>
      </c>
      <c r="AV596" s="61">
        <v>24004</v>
      </c>
      <c r="AW596" s="62">
        <f t="shared" si="627"/>
        <v>0.77464743279439763</v>
      </c>
      <c r="AX596" s="251"/>
      <c r="AY596" s="227"/>
      <c r="AZ596" s="61">
        <f t="shared" si="601"/>
        <v>24004</v>
      </c>
      <c r="BA596" s="62">
        <f t="shared" si="623"/>
        <v>0.77464743279439763</v>
      </c>
      <c r="BB596" s="61">
        <v>316</v>
      </c>
      <c r="BC596" s="62">
        <f t="shared" si="613"/>
        <v>1.3164472587902017E-2</v>
      </c>
      <c r="BD596" s="226"/>
      <c r="BE596" s="227"/>
      <c r="BF596" s="59">
        <f t="shared" si="614"/>
        <v>316</v>
      </c>
      <c r="BG596" s="62">
        <f t="shared" si="624"/>
        <v>1.3164472587902017E-2</v>
      </c>
      <c r="BH596" s="61">
        <v>306</v>
      </c>
      <c r="BI596" s="62">
        <f t="shared" si="608"/>
        <v>0.96835443037974689</v>
      </c>
      <c r="BJ596" s="226"/>
      <c r="BK596" s="227" t="str">
        <f t="shared" si="628"/>
        <v/>
      </c>
      <c r="BL596" s="59">
        <f t="shared" si="609"/>
        <v>306</v>
      </c>
      <c r="BM596" s="62">
        <f t="shared" si="610"/>
        <v>0.96835443037974689</v>
      </c>
      <c r="BN596" s="61">
        <v>1377</v>
      </c>
      <c r="BO596" s="62">
        <f>IF(AZ596="","",BN596/AZ596)</f>
        <v>5.7365439093484419E-2</v>
      </c>
      <c r="BP596" s="61">
        <v>1297</v>
      </c>
      <c r="BQ596" s="62">
        <f t="shared" si="625"/>
        <v>5.4032661223129476E-2</v>
      </c>
      <c r="BR596" s="61">
        <f t="shared" si="611"/>
        <v>2674</v>
      </c>
      <c r="BS596" s="62">
        <f t="shared" si="626"/>
        <v>0.1113981003166139</v>
      </c>
      <c r="BT596" s="59">
        <v>8</v>
      </c>
      <c r="BU596" s="62">
        <f t="shared" si="629"/>
        <v>0.61538461538461542</v>
      </c>
      <c r="BV596" s="59">
        <v>4</v>
      </c>
      <c r="BW596" s="62">
        <f t="shared" si="630"/>
        <v>0.5714285714285714</v>
      </c>
      <c r="BX596" s="258" t="str">
        <f t="shared" si="612"/>
        <v/>
      </c>
    </row>
    <row r="597" spans="1:76" x14ac:dyDescent="0.2">
      <c r="A597" s="12" t="s">
        <v>290</v>
      </c>
      <c r="B597" s="12" t="s">
        <v>291</v>
      </c>
      <c r="C597" s="12" t="s">
        <v>292</v>
      </c>
      <c r="D597" s="12" t="s">
        <v>515</v>
      </c>
      <c r="E597" s="12" t="s">
        <v>504</v>
      </c>
      <c r="F597" s="12" t="s">
        <v>519</v>
      </c>
      <c r="G597" s="12" t="s">
        <v>922</v>
      </c>
      <c r="H597" s="12" t="s">
        <v>1109</v>
      </c>
      <c r="I597" s="12" t="s">
        <v>934</v>
      </c>
      <c r="J597" s="12"/>
      <c r="K597" s="296"/>
      <c r="L597" s="750"/>
      <c r="M597" s="297"/>
      <c r="N597" s="296"/>
      <c r="O597" s="296"/>
      <c r="P597" s="296"/>
      <c r="Q597" s="272"/>
      <c r="R597" s="272"/>
      <c r="S597" s="272"/>
      <c r="T597" s="11" t="s">
        <v>386</v>
      </c>
      <c r="U597" s="41">
        <v>2</v>
      </c>
      <c r="V597" s="76"/>
      <c r="W597" s="42">
        <v>4</v>
      </c>
      <c r="X597" s="43">
        <f t="shared" si="620"/>
        <v>2</v>
      </c>
      <c r="Y597" s="44">
        <f t="shared" ref="Y597:Y603" si="631">AP597/U597</f>
        <v>4136</v>
      </c>
      <c r="Z597" s="44">
        <f t="shared" si="602"/>
        <v>1879</v>
      </c>
      <c r="AA597" s="42">
        <v>2</v>
      </c>
      <c r="AB597" s="45">
        <f>AA597/W597</f>
        <v>0.5</v>
      </c>
      <c r="AC597" s="228"/>
      <c r="AD597" s="229"/>
      <c r="AE597" s="42">
        <v>2</v>
      </c>
      <c r="AF597" s="45">
        <f>AE597/U597</f>
        <v>1</v>
      </c>
      <c r="AG597" s="42">
        <f>AE597</f>
        <v>2</v>
      </c>
      <c r="AH597" s="229"/>
      <c r="AI597" s="228"/>
      <c r="AJ597" s="229"/>
      <c r="AK597" s="228"/>
      <c r="AL597" s="229"/>
      <c r="AM597" s="40">
        <v>8237</v>
      </c>
      <c r="AN597" s="44">
        <v>35</v>
      </c>
      <c r="AO597" s="63">
        <f t="shared" ref="AO597:AO603" si="632">AN597/AP597</f>
        <v>4.2311411992263055E-3</v>
      </c>
      <c r="AP597" s="44">
        <f t="shared" ref="AP597:AP603" si="633">AM597+AN597</f>
        <v>8272</v>
      </c>
      <c r="AQ597" s="776">
        <v>11805</v>
      </c>
      <c r="AR597" s="45">
        <f t="shared" si="622"/>
        <v>0.70072003388394744</v>
      </c>
      <c r="AS597" s="40">
        <f t="shared" si="604"/>
        <v>8237</v>
      </c>
      <c r="AT597" s="40">
        <f t="shared" ref="AT597:AT603" si="634">IF(V597=0,AN597,"")</f>
        <v>35</v>
      </c>
      <c r="AU597" s="44">
        <f t="shared" si="605"/>
        <v>8272</v>
      </c>
      <c r="AV597" s="44">
        <v>3722</v>
      </c>
      <c r="AW597" s="45">
        <f t="shared" si="627"/>
        <v>0.45186354255189998</v>
      </c>
      <c r="AX597" s="44">
        <v>36</v>
      </c>
      <c r="AY597" s="270">
        <f t="shared" ref="AY597:AY603" si="635">IF(AT597="","",IF(AT597=0,"",AX597/AT597))</f>
        <v>1.0285714285714285</v>
      </c>
      <c r="AZ597" s="44">
        <f t="shared" si="601"/>
        <v>3758</v>
      </c>
      <c r="BA597" s="45">
        <f t="shared" si="623"/>
        <v>0.45430367504835589</v>
      </c>
      <c r="BB597" s="44">
        <v>40</v>
      </c>
      <c r="BC597" s="45">
        <f t="shared" si="613"/>
        <v>1.0746910263299301E-2</v>
      </c>
      <c r="BD597" s="44">
        <v>4</v>
      </c>
      <c r="BE597" s="45">
        <f>IF(BD597="","",BD597/AX597)</f>
        <v>0.1111111111111111</v>
      </c>
      <c r="BF597" s="42">
        <f t="shared" si="614"/>
        <v>44</v>
      </c>
      <c r="BG597" s="45">
        <f t="shared" si="624"/>
        <v>1.1708355508249068E-2</v>
      </c>
      <c r="BH597" s="44">
        <v>24</v>
      </c>
      <c r="BI597" s="45">
        <f t="shared" si="608"/>
        <v>0.6</v>
      </c>
      <c r="BJ597" s="44">
        <v>4</v>
      </c>
      <c r="BK597" s="45">
        <f t="shared" si="628"/>
        <v>1</v>
      </c>
      <c r="BL597" s="42">
        <f t="shared" si="609"/>
        <v>28</v>
      </c>
      <c r="BM597" s="45">
        <f t="shared" si="610"/>
        <v>0.63636363636363635</v>
      </c>
      <c r="BN597" s="114"/>
      <c r="BO597" s="45"/>
      <c r="BP597" s="44">
        <v>100</v>
      </c>
      <c r="BQ597" s="45">
        <f t="shared" si="625"/>
        <v>2.6609898882384245E-2</v>
      </c>
      <c r="BR597" s="44">
        <f t="shared" si="611"/>
        <v>100</v>
      </c>
      <c r="BS597" s="45">
        <f t="shared" si="626"/>
        <v>2.6609898882384245E-2</v>
      </c>
      <c r="BT597" s="42">
        <v>2</v>
      </c>
      <c r="BU597" s="45">
        <f t="shared" si="629"/>
        <v>0.5</v>
      </c>
      <c r="BV597" s="42">
        <v>1</v>
      </c>
      <c r="BW597" s="45">
        <f t="shared" si="630"/>
        <v>0.5</v>
      </c>
      <c r="BX597" s="259" t="str">
        <f t="shared" si="612"/>
        <v/>
      </c>
    </row>
    <row r="598" spans="1:76" x14ac:dyDescent="0.2">
      <c r="A598" s="10" t="s">
        <v>290</v>
      </c>
      <c r="B598" s="10" t="s">
        <v>291</v>
      </c>
      <c r="C598" s="10" t="s">
        <v>293</v>
      </c>
      <c r="D598" s="10" t="s">
        <v>515</v>
      </c>
      <c r="E598" s="10" t="s">
        <v>504</v>
      </c>
      <c r="F598" s="10" t="s">
        <v>519</v>
      </c>
      <c r="G598" s="12" t="s">
        <v>922</v>
      </c>
      <c r="H598" s="12" t="s">
        <v>1109</v>
      </c>
      <c r="I598" s="10" t="s">
        <v>934</v>
      </c>
      <c r="J598" s="10"/>
      <c r="K598" s="614"/>
      <c r="L598" s="614"/>
      <c r="M598" s="289"/>
      <c r="N598" s="614"/>
      <c r="O598" s="614"/>
      <c r="P598" s="614"/>
      <c r="Q598" s="612"/>
      <c r="R598" s="612"/>
      <c r="S598" s="612"/>
      <c r="T598" s="11" t="s">
        <v>386</v>
      </c>
      <c r="U598" s="32">
        <v>3</v>
      </c>
      <c r="V598" s="76"/>
      <c r="W598" s="33">
        <v>9</v>
      </c>
      <c r="X598" s="34">
        <f t="shared" si="620"/>
        <v>3</v>
      </c>
      <c r="Y598" s="35">
        <f t="shared" si="631"/>
        <v>4287</v>
      </c>
      <c r="Z598" s="35">
        <f t="shared" si="602"/>
        <v>1932</v>
      </c>
      <c r="AA598" s="33">
        <v>3</v>
      </c>
      <c r="AB598" s="36">
        <f>AA598/W598</f>
        <v>0.33333333333333331</v>
      </c>
      <c r="AC598" s="222"/>
      <c r="AD598" s="223"/>
      <c r="AE598" s="33">
        <v>2</v>
      </c>
      <c r="AF598" s="36">
        <f>AE598/U598</f>
        <v>0.66666666666666663</v>
      </c>
      <c r="AG598" s="33">
        <f>AE598</f>
        <v>2</v>
      </c>
      <c r="AH598" s="223"/>
      <c r="AI598" s="222"/>
      <c r="AJ598" s="223"/>
      <c r="AK598" s="222"/>
      <c r="AL598" s="223"/>
      <c r="AM598" s="31">
        <v>12854</v>
      </c>
      <c r="AN598" s="35">
        <v>7</v>
      </c>
      <c r="AO598" s="37">
        <f t="shared" si="632"/>
        <v>5.4428116009641548E-4</v>
      </c>
      <c r="AP598" s="35">
        <f t="shared" si="633"/>
        <v>12861</v>
      </c>
      <c r="AQ598" s="165">
        <v>18540</v>
      </c>
      <c r="AR598" s="36">
        <f t="shared" si="622"/>
        <v>0.69368932038834952</v>
      </c>
      <c r="AS598" s="31">
        <f t="shared" si="604"/>
        <v>12854</v>
      </c>
      <c r="AT598" s="31">
        <f t="shared" si="634"/>
        <v>7</v>
      </c>
      <c r="AU598" s="35">
        <f t="shared" si="605"/>
        <v>12861</v>
      </c>
      <c r="AV598" s="35">
        <v>5790</v>
      </c>
      <c r="AW598" s="36">
        <f t="shared" si="627"/>
        <v>0.45044344173020073</v>
      </c>
      <c r="AX598" s="35">
        <v>6</v>
      </c>
      <c r="AY598" s="36">
        <f t="shared" si="635"/>
        <v>0.8571428571428571</v>
      </c>
      <c r="AZ598" s="35">
        <f t="shared" si="601"/>
        <v>5796</v>
      </c>
      <c r="BA598" s="36">
        <f t="shared" si="623"/>
        <v>0.45066480055983205</v>
      </c>
      <c r="BB598" s="35">
        <v>100</v>
      </c>
      <c r="BC598" s="36">
        <f t="shared" si="613"/>
        <v>1.7271157167530225E-2</v>
      </c>
      <c r="BD598" s="35">
        <v>1</v>
      </c>
      <c r="BE598" s="36">
        <f>IF(BD598="","",BD598/AX598)</f>
        <v>0.16666666666666666</v>
      </c>
      <c r="BF598" s="33">
        <f t="shared" si="614"/>
        <v>101</v>
      </c>
      <c r="BG598" s="36">
        <f t="shared" si="624"/>
        <v>1.7425810904071772E-2</v>
      </c>
      <c r="BH598" s="35">
        <v>59</v>
      </c>
      <c r="BI598" s="36">
        <f t="shared" si="608"/>
        <v>0.59</v>
      </c>
      <c r="BJ598" s="601"/>
      <c r="BK598" s="36">
        <f t="shared" si="628"/>
        <v>0</v>
      </c>
      <c r="BL598" s="33">
        <f t="shared" si="609"/>
        <v>59</v>
      </c>
      <c r="BM598" s="36">
        <f t="shared" si="610"/>
        <v>0.58415841584158412</v>
      </c>
      <c r="BN598" s="35">
        <v>7</v>
      </c>
      <c r="BO598" s="36">
        <f t="shared" ref="BO598:BO603" si="636">IF(AZ598="","",BN598/AZ598)</f>
        <v>1.2077294685990338E-3</v>
      </c>
      <c r="BP598" s="35">
        <v>166</v>
      </c>
      <c r="BQ598" s="36">
        <f t="shared" si="625"/>
        <v>2.8640441683919944E-2</v>
      </c>
      <c r="BR598" s="35">
        <f t="shared" si="611"/>
        <v>173</v>
      </c>
      <c r="BS598" s="36">
        <f t="shared" si="626"/>
        <v>2.984817115251898E-2</v>
      </c>
      <c r="BT598" s="33">
        <v>3</v>
      </c>
      <c r="BU598" s="36">
        <f t="shared" si="629"/>
        <v>0.33333333333333331</v>
      </c>
      <c r="BV598" s="33">
        <v>1</v>
      </c>
      <c r="BW598" s="36">
        <f t="shared" si="630"/>
        <v>0.33333333333333331</v>
      </c>
      <c r="BX598" s="244" t="str">
        <f t="shared" si="612"/>
        <v/>
      </c>
    </row>
    <row r="599" spans="1:76" x14ac:dyDescent="0.2">
      <c r="A599" s="10" t="s">
        <v>290</v>
      </c>
      <c r="B599" s="10" t="s">
        <v>291</v>
      </c>
      <c r="C599" s="10" t="s">
        <v>294</v>
      </c>
      <c r="D599" s="10" t="s">
        <v>515</v>
      </c>
      <c r="E599" s="10" t="s">
        <v>504</v>
      </c>
      <c r="F599" s="10" t="s">
        <v>519</v>
      </c>
      <c r="G599" s="12" t="s">
        <v>922</v>
      </c>
      <c r="H599" s="12" t="s">
        <v>1109</v>
      </c>
      <c r="I599" s="10" t="s">
        <v>934</v>
      </c>
      <c r="J599" s="10"/>
      <c r="K599" s="614"/>
      <c r="L599" s="614"/>
      <c r="M599" s="289"/>
      <c r="N599" s="614"/>
      <c r="O599" s="614"/>
      <c r="P599" s="614"/>
      <c r="Q599" s="612"/>
      <c r="R599" s="612"/>
      <c r="S599" s="612"/>
      <c r="T599" s="11" t="s">
        <v>386</v>
      </c>
      <c r="U599" s="32">
        <v>2</v>
      </c>
      <c r="V599" s="76"/>
      <c r="W599" s="33">
        <v>7</v>
      </c>
      <c r="X599" s="34">
        <f t="shared" si="620"/>
        <v>3.5</v>
      </c>
      <c r="Y599" s="35">
        <f t="shared" si="631"/>
        <v>3980.5</v>
      </c>
      <c r="Z599" s="35">
        <f t="shared" si="602"/>
        <v>2089</v>
      </c>
      <c r="AA599" s="33">
        <v>2</v>
      </c>
      <c r="AB599" s="36">
        <f>AA599/W599</f>
        <v>0.2857142857142857</v>
      </c>
      <c r="AC599" s="222"/>
      <c r="AD599" s="223"/>
      <c r="AE599" s="33">
        <v>1</v>
      </c>
      <c r="AF599" s="36">
        <f>AE599/U599</f>
        <v>0.5</v>
      </c>
      <c r="AG599" s="33">
        <f>AE599</f>
        <v>1</v>
      </c>
      <c r="AH599" s="223"/>
      <c r="AI599" s="222"/>
      <c r="AJ599" s="223"/>
      <c r="AK599" s="222"/>
      <c r="AL599" s="223"/>
      <c r="AM599" s="31">
        <v>7912</v>
      </c>
      <c r="AN599" s="35">
        <v>49</v>
      </c>
      <c r="AO599" s="37">
        <f t="shared" si="632"/>
        <v>6.1550056525562112E-3</v>
      </c>
      <c r="AP599" s="35">
        <f t="shared" si="633"/>
        <v>7961</v>
      </c>
      <c r="AQ599" s="163">
        <v>11283</v>
      </c>
      <c r="AR599" s="36">
        <f t="shared" si="622"/>
        <v>0.7055747584862182</v>
      </c>
      <c r="AS599" s="31">
        <f t="shared" si="604"/>
        <v>7912</v>
      </c>
      <c r="AT599" s="31">
        <f t="shared" si="634"/>
        <v>49</v>
      </c>
      <c r="AU599" s="35">
        <f t="shared" si="605"/>
        <v>7961</v>
      </c>
      <c r="AV599" s="35">
        <v>4144</v>
      </c>
      <c r="AW599" s="36">
        <f t="shared" si="627"/>
        <v>0.52376137512639032</v>
      </c>
      <c r="AX599" s="35">
        <v>34</v>
      </c>
      <c r="AY599" s="36">
        <f t="shared" si="635"/>
        <v>0.69387755102040816</v>
      </c>
      <c r="AZ599" s="35">
        <f t="shared" si="601"/>
        <v>4178</v>
      </c>
      <c r="BA599" s="36">
        <f t="shared" si="623"/>
        <v>0.52480844115060921</v>
      </c>
      <c r="BB599" s="35">
        <v>54</v>
      </c>
      <c r="BC599" s="36">
        <f t="shared" si="613"/>
        <v>1.3030888030888031E-2</v>
      </c>
      <c r="BD599" s="601"/>
      <c r="BE599" s="601"/>
      <c r="BF599" s="33">
        <f t="shared" si="614"/>
        <v>54</v>
      </c>
      <c r="BG599" s="36">
        <f t="shared" si="624"/>
        <v>1.292484442316898E-2</v>
      </c>
      <c r="BH599" s="35">
        <v>31</v>
      </c>
      <c r="BI599" s="36">
        <f t="shared" si="608"/>
        <v>0.57407407407407407</v>
      </c>
      <c r="BJ599" s="601"/>
      <c r="BK599" s="223" t="str">
        <f t="shared" si="628"/>
        <v/>
      </c>
      <c r="BL599" s="33">
        <f t="shared" si="609"/>
        <v>31</v>
      </c>
      <c r="BM599" s="36">
        <f t="shared" si="610"/>
        <v>0.57407407407407407</v>
      </c>
      <c r="BN599" s="35">
        <v>2</v>
      </c>
      <c r="BO599" s="36">
        <f t="shared" si="636"/>
        <v>4.7869794159885112E-4</v>
      </c>
      <c r="BP599" s="35">
        <v>103</v>
      </c>
      <c r="BQ599" s="36">
        <f t="shared" si="625"/>
        <v>2.4652943992340835E-2</v>
      </c>
      <c r="BR599" s="35">
        <f t="shared" si="611"/>
        <v>105</v>
      </c>
      <c r="BS599" s="36">
        <f t="shared" si="626"/>
        <v>2.5131641933939686E-2</v>
      </c>
      <c r="BT599" s="33">
        <v>1</v>
      </c>
      <c r="BU599" s="36">
        <f t="shared" si="629"/>
        <v>0.14285714285714285</v>
      </c>
      <c r="BV599" s="33">
        <v>1</v>
      </c>
      <c r="BW599" s="36">
        <f t="shared" si="630"/>
        <v>0.5</v>
      </c>
      <c r="BX599" s="244" t="str">
        <f t="shared" si="612"/>
        <v/>
      </c>
    </row>
    <row r="600" spans="1:76" x14ac:dyDescent="0.2">
      <c r="A600" s="10" t="s">
        <v>290</v>
      </c>
      <c r="B600" s="10" t="s">
        <v>291</v>
      </c>
      <c r="C600" s="10" t="s">
        <v>295</v>
      </c>
      <c r="D600" s="10" t="s">
        <v>515</v>
      </c>
      <c r="E600" s="10" t="s">
        <v>504</v>
      </c>
      <c r="F600" s="10" t="s">
        <v>519</v>
      </c>
      <c r="G600" s="12" t="s">
        <v>922</v>
      </c>
      <c r="H600" s="12" t="s">
        <v>1109</v>
      </c>
      <c r="I600" s="10" t="s">
        <v>934</v>
      </c>
      <c r="J600" s="10"/>
      <c r="K600" s="614"/>
      <c r="L600" s="614"/>
      <c r="M600" s="289"/>
      <c r="N600" s="614"/>
      <c r="O600" s="614"/>
      <c r="P600" s="614"/>
      <c r="Q600" s="612"/>
      <c r="R600" s="612"/>
      <c r="S600" s="612"/>
      <c r="T600" s="30" t="s">
        <v>510</v>
      </c>
      <c r="U600" s="32">
        <v>1</v>
      </c>
      <c r="V600" s="33">
        <v>1</v>
      </c>
      <c r="W600" s="33">
        <v>1</v>
      </c>
      <c r="X600" s="34">
        <f t="shared" si="620"/>
        <v>1</v>
      </c>
      <c r="Y600" s="35">
        <f t="shared" si="631"/>
        <v>3939</v>
      </c>
      <c r="Z600" s="230" t="str">
        <f t="shared" si="602"/>
        <v/>
      </c>
      <c r="AA600" s="33">
        <v>1</v>
      </c>
      <c r="AB600" s="36">
        <f>AA600/W600</f>
        <v>1</v>
      </c>
      <c r="AC600" s="222"/>
      <c r="AD600" s="223"/>
      <c r="AE600" s="33">
        <v>1</v>
      </c>
      <c r="AF600" s="36">
        <f>AE600/U600</f>
        <v>1</v>
      </c>
      <c r="AG600" s="33">
        <f>AE600</f>
        <v>1</v>
      </c>
      <c r="AH600" s="223"/>
      <c r="AI600" s="222"/>
      <c r="AJ600" s="223"/>
      <c r="AK600" s="222"/>
      <c r="AL600" s="223"/>
      <c r="AM600" s="31">
        <v>3937</v>
      </c>
      <c r="AN600" s="31">
        <v>2</v>
      </c>
      <c r="AO600" s="37">
        <f t="shared" si="632"/>
        <v>5.0774308200050779E-4</v>
      </c>
      <c r="AP600" s="35">
        <f t="shared" si="633"/>
        <v>3939</v>
      </c>
      <c r="AQ600" s="163">
        <v>5787</v>
      </c>
      <c r="AR600" s="36">
        <f t="shared" si="622"/>
        <v>0.68066355624676</v>
      </c>
      <c r="AS600" s="210" t="str">
        <f t="shared" si="604"/>
        <v/>
      </c>
      <c r="AT600" s="210" t="str">
        <f t="shared" si="634"/>
        <v/>
      </c>
      <c r="AU600" s="230" t="str">
        <f>IF(AS600="","",IF(AS600=0,"",AS600+AT600))</f>
        <v/>
      </c>
      <c r="AV600" s="230"/>
      <c r="AW600" s="223" t="str">
        <f t="shared" si="627"/>
        <v/>
      </c>
      <c r="AX600" s="230"/>
      <c r="AY600" s="223" t="str">
        <f t="shared" si="635"/>
        <v/>
      </c>
      <c r="AZ600" s="230" t="str">
        <f t="shared" si="601"/>
        <v/>
      </c>
      <c r="BA600" s="223" t="str">
        <f t="shared" si="623"/>
        <v/>
      </c>
      <c r="BB600" s="230"/>
      <c r="BC600" s="223" t="str">
        <f t="shared" si="613"/>
        <v/>
      </c>
      <c r="BD600" s="601"/>
      <c r="BE600" s="601"/>
      <c r="BF600" s="222" t="str">
        <f t="shared" si="614"/>
        <v/>
      </c>
      <c r="BG600" s="223" t="str">
        <f t="shared" si="624"/>
        <v/>
      </c>
      <c r="BH600" s="230"/>
      <c r="BI600" s="223" t="str">
        <f>IF(BB600="","",IF(BB600=0,"",BH600/BB600))</f>
        <v/>
      </c>
      <c r="BJ600" s="601"/>
      <c r="BK600" s="223" t="str">
        <f t="shared" si="628"/>
        <v/>
      </c>
      <c r="BL600" s="222" t="str">
        <f t="shared" si="609"/>
        <v/>
      </c>
      <c r="BM600" s="223" t="str">
        <f>IF(BF600="","",IF(BF600=0,"",BL600/BF600))</f>
        <v/>
      </c>
      <c r="BN600" s="230"/>
      <c r="BO600" s="223" t="str">
        <f t="shared" si="636"/>
        <v/>
      </c>
      <c r="BP600" s="230"/>
      <c r="BQ600" s="223" t="str">
        <f t="shared" si="625"/>
        <v/>
      </c>
      <c r="BR600" s="230" t="str">
        <f t="shared" si="611"/>
        <v/>
      </c>
      <c r="BS600" s="223" t="str">
        <f t="shared" si="626"/>
        <v/>
      </c>
      <c r="BT600" s="33">
        <v>1</v>
      </c>
      <c r="BU600" s="36">
        <f t="shared" si="629"/>
        <v>1</v>
      </c>
      <c r="BV600" s="33">
        <v>1</v>
      </c>
      <c r="BW600" s="36">
        <f t="shared" si="630"/>
        <v>1</v>
      </c>
      <c r="BX600" s="244" t="str">
        <f t="shared" si="612"/>
        <v/>
      </c>
    </row>
    <row r="601" spans="1:76" x14ac:dyDescent="0.2">
      <c r="A601" s="10" t="s">
        <v>290</v>
      </c>
      <c r="B601" s="10" t="s">
        <v>291</v>
      </c>
      <c r="C601" s="10" t="s">
        <v>296</v>
      </c>
      <c r="D601" s="10" t="s">
        <v>515</v>
      </c>
      <c r="E601" s="10" t="s">
        <v>504</v>
      </c>
      <c r="F601" s="10" t="s">
        <v>519</v>
      </c>
      <c r="G601" s="12" t="s">
        <v>922</v>
      </c>
      <c r="H601" s="12" t="s">
        <v>1109</v>
      </c>
      <c r="I601" s="10" t="s">
        <v>934</v>
      </c>
      <c r="J601" s="10"/>
      <c r="K601" s="614"/>
      <c r="L601" s="614"/>
      <c r="M601" s="289"/>
      <c r="N601" s="614"/>
      <c r="O601" s="614"/>
      <c r="P601" s="614"/>
      <c r="Q601" s="612"/>
      <c r="R601" s="612"/>
      <c r="S601" s="612"/>
      <c r="T601" s="11" t="s">
        <v>386</v>
      </c>
      <c r="U601" s="32">
        <v>4</v>
      </c>
      <c r="V601" s="76"/>
      <c r="W601" s="33">
        <v>18</v>
      </c>
      <c r="X601" s="34">
        <f t="shared" si="620"/>
        <v>4.5</v>
      </c>
      <c r="Y601" s="35">
        <f t="shared" si="631"/>
        <v>4395</v>
      </c>
      <c r="Z601" s="35">
        <f t="shared" si="602"/>
        <v>1971.75</v>
      </c>
      <c r="AA601" s="33">
        <v>3</v>
      </c>
      <c r="AB601" s="36">
        <f>AA601/W601</f>
        <v>0.16666666666666666</v>
      </c>
      <c r="AC601" s="222"/>
      <c r="AD601" s="223"/>
      <c r="AE601" s="33">
        <v>2</v>
      </c>
      <c r="AF601" s="36">
        <f>AE601/U601</f>
        <v>0.5</v>
      </c>
      <c r="AG601" s="33">
        <f>AE601</f>
        <v>2</v>
      </c>
      <c r="AH601" s="223"/>
      <c r="AI601" s="222"/>
      <c r="AJ601" s="223"/>
      <c r="AK601" s="222"/>
      <c r="AL601" s="223"/>
      <c r="AM601" s="31">
        <v>17558</v>
      </c>
      <c r="AN601" s="35">
        <v>22</v>
      </c>
      <c r="AO601" s="37">
        <f t="shared" si="632"/>
        <v>1.2514220705346986E-3</v>
      </c>
      <c r="AP601" s="35">
        <f t="shared" si="633"/>
        <v>17580</v>
      </c>
      <c r="AQ601" s="163">
        <v>23088</v>
      </c>
      <c r="AR601" s="36">
        <f t="shared" si="622"/>
        <v>0.76143451143451146</v>
      </c>
      <c r="AS601" s="31">
        <f t="shared" si="604"/>
        <v>17558</v>
      </c>
      <c r="AT601" s="31">
        <f t="shared" si="634"/>
        <v>22</v>
      </c>
      <c r="AU601" s="35">
        <f>IF(AS601="","",IF(AS601=0,"",AS601+AT601))</f>
        <v>17580</v>
      </c>
      <c r="AV601" s="35">
        <v>7870</v>
      </c>
      <c r="AW601" s="36">
        <f t="shared" si="627"/>
        <v>0.44822872764551769</v>
      </c>
      <c r="AX601" s="35">
        <v>17</v>
      </c>
      <c r="AY601" s="36">
        <f t="shared" si="635"/>
        <v>0.77272727272727271</v>
      </c>
      <c r="AZ601" s="35">
        <f t="shared" si="601"/>
        <v>7887</v>
      </c>
      <c r="BA601" s="36">
        <f t="shared" si="623"/>
        <v>0.44863481228668944</v>
      </c>
      <c r="BB601" s="35">
        <v>130</v>
      </c>
      <c r="BC601" s="36">
        <f t="shared" si="613"/>
        <v>1.6518424396442185E-2</v>
      </c>
      <c r="BD601" s="601"/>
      <c r="BE601" s="601"/>
      <c r="BF601" s="33">
        <f t="shared" si="614"/>
        <v>130</v>
      </c>
      <c r="BG601" s="36">
        <f t="shared" si="624"/>
        <v>1.6482819830100165E-2</v>
      </c>
      <c r="BH601" s="35">
        <v>61</v>
      </c>
      <c r="BI601" s="36">
        <f>IF(BB601="","",IF(BB601=0,"",BH601/BB601))</f>
        <v>0.46923076923076923</v>
      </c>
      <c r="BJ601" s="601"/>
      <c r="BK601" s="223" t="str">
        <f t="shared" si="628"/>
        <v/>
      </c>
      <c r="BL601" s="33">
        <f t="shared" si="609"/>
        <v>61</v>
      </c>
      <c r="BM601" s="36">
        <f>IF(BF601="","",IF(BF601=0,"",BL601/BF601))</f>
        <v>0.46923076923076923</v>
      </c>
      <c r="BN601" s="35">
        <v>36</v>
      </c>
      <c r="BO601" s="36">
        <f t="shared" si="636"/>
        <v>4.5644731837200456E-3</v>
      </c>
      <c r="BP601" s="35">
        <v>270</v>
      </c>
      <c r="BQ601" s="36">
        <f t="shared" si="625"/>
        <v>3.4233548877900345E-2</v>
      </c>
      <c r="BR601" s="35">
        <f t="shared" si="611"/>
        <v>306</v>
      </c>
      <c r="BS601" s="36">
        <f t="shared" si="626"/>
        <v>3.8798022061620391E-2</v>
      </c>
      <c r="BT601" s="33">
        <v>6</v>
      </c>
      <c r="BU601" s="36">
        <f t="shared" si="629"/>
        <v>0.33333333333333331</v>
      </c>
      <c r="BV601" s="33">
        <v>2</v>
      </c>
      <c r="BW601" s="36">
        <f t="shared" si="630"/>
        <v>0.5</v>
      </c>
      <c r="BX601" s="244" t="str">
        <f t="shared" si="612"/>
        <v/>
      </c>
    </row>
    <row r="602" spans="1:76" x14ac:dyDescent="0.2">
      <c r="A602" s="10" t="s">
        <v>290</v>
      </c>
      <c r="B602" s="10" t="s">
        <v>291</v>
      </c>
      <c r="C602" s="10" t="s">
        <v>297</v>
      </c>
      <c r="D602" s="10" t="s">
        <v>515</v>
      </c>
      <c r="E602" s="10" t="s">
        <v>504</v>
      </c>
      <c r="F602" s="10" t="s">
        <v>519</v>
      </c>
      <c r="G602" s="12" t="s">
        <v>922</v>
      </c>
      <c r="H602" s="12" t="s">
        <v>1109</v>
      </c>
      <c r="I602" s="10" t="s">
        <v>934</v>
      </c>
      <c r="J602" s="10"/>
      <c r="K602" s="614" t="s">
        <v>449</v>
      </c>
      <c r="L602" s="614" t="s">
        <v>461</v>
      </c>
      <c r="M602" s="289" t="s">
        <v>899</v>
      </c>
      <c r="N602" s="614" t="s">
        <v>437</v>
      </c>
      <c r="O602" s="614" t="s">
        <v>438</v>
      </c>
      <c r="P602" s="614" t="s">
        <v>438</v>
      </c>
      <c r="Q602" s="612">
        <v>55079</v>
      </c>
      <c r="R602" s="612">
        <v>573</v>
      </c>
      <c r="S602" s="612">
        <v>92</v>
      </c>
      <c r="T602" s="30" t="s">
        <v>386</v>
      </c>
      <c r="U602" s="32">
        <v>1</v>
      </c>
      <c r="V602" s="76"/>
      <c r="W602" s="33">
        <v>5</v>
      </c>
      <c r="X602" s="34">
        <f t="shared" si="620"/>
        <v>5</v>
      </c>
      <c r="Y602" s="35">
        <f t="shared" si="631"/>
        <v>4466</v>
      </c>
      <c r="Z602" s="35">
        <f t="shared" si="602"/>
        <v>2548</v>
      </c>
      <c r="AA602" s="33">
        <v>0</v>
      </c>
      <c r="AB602" s="222"/>
      <c r="AC602" s="222"/>
      <c r="AD602" s="222"/>
      <c r="AE602" s="222"/>
      <c r="AF602" s="222"/>
      <c r="AG602" s="222"/>
      <c r="AH602" s="223"/>
      <c r="AI602" s="222"/>
      <c r="AJ602" s="223"/>
      <c r="AK602" s="222"/>
      <c r="AL602" s="223"/>
      <c r="AM602" s="31">
        <v>4448</v>
      </c>
      <c r="AN602" s="35">
        <v>18</v>
      </c>
      <c r="AO602" s="37">
        <f t="shared" si="632"/>
        <v>4.0304523063143752E-3</v>
      </c>
      <c r="AP602" s="35">
        <f t="shared" si="633"/>
        <v>4466</v>
      </c>
      <c r="AQ602" s="163">
        <v>6492</v>
      </c>
      <c r="AR602" s="36">
        <f t="shared" si="622"/>
        <v>0.68792359827479976</v>
      </c>
      <c r="AS602" s="31">
        <f t="shared" si="604"/>
        <v>4448</v>
      </c>
      <c r="AT602" s="31">
        <f t="shared" si="634"/>
        <v>18</v>
      </c>
      <c r="AU602" s="35">
        <f>IF(AS602="","",IF(AS602=0,"",AS602+AT602))</f>
        <v>4466</v>
      </c>
      <c r="AV602" s="35">
        <v>2535</v>
      </c>
      <c r="AW602" s="36">
        <f t="shared" si="627"/>
        <v>0.56991906474820142</v>
      </c>
      <c r="AX602" s="35">
        <v>13</v>
      </c>
      <c r="AY602" s="36">
        <f t="shared" si="635"/>
        <v>0.72222222222222221</v>
      </c>
      <c r="AZ602" s="35">
        <f t="shared" si="601"/>
        <v>2548</v>
      </c>
      <c r="BA602" s="36">
        <f t="shared" si="623"/>
        <v>0.57053291536050155</v>
      </c>
      <c r="BB602" s="35">
        <v>34</v>
      </c>
      <c r="BC602" s="36">
        <f t="shared" si="613"/>
        <v>1.3412228796844181E-2</v>
      </c>
      <c r="BD602" s="35">
        <v>1</v>
      </c>
      <c r="BE602" s="36">
        <f>IF(BD602="","",BD602/AX602)</f>
        <v>7.6923076923076927E-2</v>
      </c>
      <c r="BF602" s="33">
        <f t="shared" si="614"/>
        <v>35</v>
      </c>
      <c r="BG602" s="36">
        <f t="shared" si="624"/>
        <v>1.3736263736263736E-2</v>
      </c>
      <c r="BH602" s="35">
        <v>17</v>
      </c>
      <c r="BI602" s="36">
        <f>IF(BB602="","",IF(BB602=0,"",BH602/BB602))</f>
        <v>0.5</v>
      </c>
      <c r="BJ602" s="601"/>
      <c r="BK602" s="36">
        <f t="shared" si="628"/>
        <v>0</v>
      </c>
      <c r="BL602" s="33">
        <f t="shared" si="609"/>
        <v>17</v>
      </c>
      <c r="BM602" s="36">
        <f>IF(BF602="","",IF(BF602=0,"",BL602/BF602))</f>
        <v>0.48571428571428571</v>
      </c>
      <c r="BN602" s="35">
        <v>4</v>
      </c>
      <c r="BO602" s="36">
        <f t="shared" si="636"/>
        <v>1.5698587127158557E-3</v>
      </c>
      <c r="BP602" s="35">
        <v>146</v>
      </c>
      <c r="BQ602" s="36">
        <f t="shared" si="625"/>
        <v>5.7299843014128729E-2</v>
      </c>
      <c r="BR602" s="35">
        <f t="shared" si="611"/>
        <v>150</v>
      </c>
      <c r="BS602" s="36">
        <f t="shared" si="626"/>
        <v>5.8869701726844581E-2</v>
      </c>
      <c r="BT602" s="33">
        <v>1</v>
      </c>
      <c r="BU602" s="36">
        <f t="shared" si="629"/>
        <v>0.2</v>
      </c>
      <c r="BV602" s="33">
        <v>0</v>
      </c>
      <c r="BW602" s="223"/>
      <c r="BX602" s="244" t="str">
        <f t="shared" si="612"/>
        <v/>
      </c>
    </row>
    <row r="603" spans="1:76" s="469" customFormat="1" ht="13.5" thickBot="1" x14ac:dyDescent="0.25">
      <c r="A603" s="9" t="s">
        <v>290</v>
      </c>
      <c r="B603" s="9" t="s">
        <v>291</v>
      </c>
      <c r="C603" s="9" t="s">
        <v>502</v>
      </c>
      <c r="D603" s="9" t="s">
        <v>509</v>
      </c>
      <c r="E603" s="9" t="s">
        <v>504</v>
      </c>
      <c r="F603" s="9" t="s">
        <v>519</v>
      </c>
      <c r="G603" s="83" t="s">
        <v>922</v>
      </c>
      <c r="H603" s="83" t="s">
        <v>1109</v>
      </c>
      <c r="I603" s="9" t="s">
        <v>934</v>
      </c>
      <c r="J603" s="9"/>
      <c r="K603" s="615"/>
      <c r="L603" s="749"/>
      <c r="M603" s="616"/>
      <c r="N603" s="615"/>
      <c r="O603" s="615"/>
      <c r="P603" s="615"/>
      <c r="Q603" s="772"/>
      <c r="R603" s="772"/>
      <c r="S603" s="772"/>
      <c r="T603" s="337" t="s">
        <v>386</v>
      </c>
      <c r="U603" s="48">
        <v>1</v>
      </c>
      <c r="V603" s="345"/>
      <c r="W603" s="49">
        <v>12</v>
      </c>
      <c r="X603" s="50">
        <f t="shared" si="620"/>
        <v>12</v>
      </c>
      <c r="Y603" s="51">
        <f t="shared" si="631"/>
        <v>55079</v>
      </c>
      <c r="Z603" s="51">
        <f t="shared" si="602"/>
        <v>26296</v>
      </c>
      <c r="AA603" s="49">
        <v>3</v>
      </c>
      <c r="AB603" s="52">
        <f>AA603/W603</f>
        <v>0.25</v>
      </c>
      <c r="AC603" s="49">
        <v>7</v>
      </c>
      <c r="AD603" s="52" t="s">
        <v>310</v>
      </c>
      <c r="AE603" s="49">
        <v>0</v>
      </c>
      <c r="AF603" s="52">
        <f>AE603/U603</f>
        <v>0</v>
      </c>
      <c r="AG603" s="49">
        <v>0</v>
      </c>
      <c r="AH603" s="225"/>
      <c r="AI603" s="224"/>
      <c r="AJ603" s="225"/>
      <c r="AK603" s="224"/>
      <c r="AL603" s="225"/>
      <c r="AM603" s="47">
        <v>54946</v>
      </c>
      <c r="AN603" s="51">
        <v>133</v>
      </c>
      <c r="AO603" s="53">
        <f t="shared" si="632"/>
        <v>2.4147134116450915E-3</v>
      </c>
      <c r="AP603" s="51">
        <f t="shared" si="633"/>
        <v>55079</v>
      </c>
      <c r="AQ603" s="51">
        <v>76995</v>
      </c>
      <c r="AR603" s="52">
        <f t="shared" si="622"/>
        <v>0.71535814013897003</v>
      </c>
      <c r="AS603" s="47">
        <f t="shared" si="604"/>
        <v>54946</v>
      </c>
      <c r="AT603" s="47">
        <f t="shared" si="634"/>
        <v>133</v>
      </c>
      <c r="AU603" s="51">
        <f>IF(AS603="","",IF(AS603=0,"",AS603+AT603))</f>
        <v>55079</v>
      </c>
      <c r="AV603" s="51">
        <v>26188</v>
      </c>
      <c r="AW603" s="52">
        <f t="shared" si="627"/>
        <v>0.47661340224948129</v>
      </c>
      <c r="AX603" s="51">
        <v>108</v>
      </c>
      <c r="AY603" s="52">
        <f t="shared" si="635"/>
        <v>0.81203007518796988</v>
      </c>
      <c r="AZ603" s="51">
        <f t="shared" si="601"/>
        <v>26296</v>
      </c>
      <c r="BA603" s="52">
        <f t="shared" si="623"/>
        <v>0.47742333738811527</v>
      </c>
      <c r="BB603" s="51">
        <v>392</v>
      </c>
      <c r="BC603" s="52">
        <f>IF(BB603="","",BB603/AV603)</f>
        <v>1.4968687948678784E-2</v>
      </c>
      <c r="BD603" s="51">
        <v>6</v>
      </c>
      <c r="BE603" s="52">
        <f>IF(BD603="","",BD603/AX603)</f>
        <v>5.5555555555555552E-2</v>
      </c>
      <c r="BF603" s="49">
        <f t="shared" si="614"/>
        <v>398</v>
      </c>
      <c r="BG603" s="52">
        <f t="shared" si="624"/>
        <v>1.5135381807118953E-2</v>
      </c>
      <c r="BH603" s="51">
        <v>209</v>
      </c>
      <c r="BI603" s="52">
        <f>IF(BB603="","",IF(BB603=0,"",BH603/BB603))</f>
        <v>0.53316326530612246</v>
      </c>
      <c r="BJ603" s="51">
        <v>4</v>
      </c>
      <c r="BK603" s="52">
        <f t="shared" si="628"/>
        <v>0.66666666666666663</v>
      </c>
      <c r="BL603" s="49">
        <f t="shared" si="609"/>
        <v>213</v>
      </c>
      <c r="BM603" s="52">
        <f>IF(BF603="","",IF(BF603=0,"",BL603/BF603))</f>
        <v>0.53517587939698497</v>
      </c>
      <c r="BN603" s="51">
        <v>76</v>
      </c>
      <c r="BO603" s="52">
        <f t="shared" si="636"/>
        <v>2.8901734104046241E-3</v>
      </c>
      <c r="BP603" s="51">
        <v>263</v>
      </c>
      <c r="BQ603" s="52">
        <f t="shared" si="625"/>
        <v>1.0001521143900212E-2</v>
      </c>
      <c r="BR603" s="51">
        <f t="shared" si="611"/>
        <v>339</v>
      </c>
      <c r="BS603" s="52">
        <f t="shared" si="626"/>
        <v>1.2891694554304837E-2</v>
      </c>
      <c r="BT603" s="49">
        <v>2</v>
      </c>
      <c r="BU603" s="52">
        <f t="shared" si="629"/>
        <v>0.16666666666666666</v>
      </c>
      <c r="BV603" s="49">
        <v>1</v>
      </c>
      <c r="BW603" s="52">
        <f>BV603/U603</f>
        <v>1</v>
      </c>
      <c r="BX603" s="257" t="str">
        <f t="shared" si="612"/>
        <v/>
      </c>
    </row>
    <row r="605" spans="1:76" x14ac:dyDescent="0.2">
      <c r="W605" s="590"/>
      <c r="BT605" s="590"/>
      <c r="BU605" s="717"/>
      <c r="BV605" s="590"/>
    </row>
  </sheetData>
  <sortState ref="A2:BX603">
    <sortCondition ref="A2:A603"/>
  </sortState>
  <conditionalFormatting sqref="W123:BV205 W225:BV229 W231:BV279 V1:V603 W207:BV223 W206:AL206 AQ206:BV206 AN206:AO206 W281:BV603 W1:BV120 BU605">
    <cfRule type="cellIs" dxfId="20" priority="14" stopIfTrue="1" operator="between">
      <formula>0</formula>
      <formula>0</formula>
    </cfRule>
  </conditionalFormatting>
  <conditionalFormatting sqref="W121:BN122 BP122:BV122 BP121:BT121 W224:BT224 W230:BT230 W280:BT280">
    <cfRule type="cellIs" dxfId="19" priority="13" stopIfTrue="1" operator="between">
      <formula>0</formula>
      <formula>0</formula>
    </cfRule>
  </conditionalFormatting>
  <conditionalFormatting sqref="BW55">
    <cfRule type="cellIs" dxfId="18" priority="12" stopIfTrue="1" operator="between">
      <formula>0</formula>
      <formula>0</formula>
    </cfRule>
  </conditionalFormatting>
  <conditionalFormatting sqref="BW117">
    <cfRule type="cellIs" dxfId="17" priority="11" stopIfTrue="1" operator="between">
      <formula>0</formula>
      <formula>0</formula>
    </cfRule>
  </conditionalFormatting>
  <conditionalFormatting sqref="BU121:BW121">
    <cfRule type="cellIs" dxfId="16" priority="10" stopIfTrue="1" operator="between">
      <formula>0</formula>
      <formula>0</formula>
    </cfRule>
  </conditionalFormatting>
  <conditionalFormatting sqref="BO121:BO122">
    <cfRule type="cellIs" dxfId="15" priority="9" stopIfTrue="1" operator="between">
      <formula>0</formula>
      <formula>0</formula>
    </cfRule>
  </conditionalFormatting>
  <conditionalFormatting sqref="BU224:BW224">
    <cfRule type="cellIs" dxfId="14" priority="8" stopIfTrue="1" operator="between">
      <formula>0</formula>
      <formula>0</formula>
    </cfRule>
  </conditionalFormatting>
  <conditionalFormatting sqref="BU230:BW230">
    <cfRule type="cellIs" dxfId="13" priority="7" stopIfTrue="1" operator="between">
      <formula>0</formula>
      <formula>0</formula>
    </cfRule>
  </conditionalFormatting>
  <conditionalFormatting sqref="BW231">
    <cfRule type="cellIs" dxfId="12" priority="6" stopIfTrue="1" operator="between">
      <formula>0</formula>
      <formula>0</formula>
    </cfRule>
  </conditionalFormatting>
  <conditionalFormatting sqref="BW228">
    <cfRule type="cellIs" dxfId="11" priority="5" stopIfTrue="1" operator="between">
      <formula>0</formula>
      <formula>0</formula>
    </cfRule>
  </conditionalFormatting>
  <conditionalFormatting sqref="BW242">
    <cfRule type="cellIs" dxfId="10" priority="4" stopIfTrue="1" operator="between">
      <formula>0</formula>
      <formula>0</formula>
    </cfRule>
  </conditionalFormatting>
  <conditionalFormatting sqref="BW240">
    <cfRule type="cellIs" dxfId="9" priority="3" stopIfTrue="1" operator="between">
      <formula>0</formula>
      <formula>0</formula>
    </cfRule>
  </conditionalFormatting>
  <conditionalFormatting sqref="BU280:BW280">
    <cfRule type="cellIs" dxfId="8" priority="2" stopIfTrue="1" operator="between">
      <formula>0</formula>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defaultRowHeight="12.75" x14ac:dyDescent="0.2"/>
  <cols>
    <col min="1" max="1" width="36.5703125" customWidth="1"/>
  </cols>
  <sheetData>
    <row r="1" spans="1:1" x14ac:dyDescent="0.2">
      <c r="A1" s="655" t="s">
        <v>1160</v>
      </c>
    </row>
    <row r="3" spans="1:1" x14ac:dyDescent="0.2">
      <c r="A3" s="623" t="s">
        <v>1161</v>
      </c>
    </row>
    <row r="4" spans="1:1" x14ac:dyDescent="0.2">
      <c r="A4" s="623" t="s">
        <v>1424</v>
      </c>
    </row>
    <row r="5" spans="1:1" x14ac:dyDescent="0.2">
      <c r="A5" s="745" t="s">
        <v>1425</v>
      </c>
    </row>
    <row r="6" spans="1:1" x14ac:dyDescent="0.2">
      <c r="A6" s="745" t="s">
        <v>1426</v>
      </c>
    </row>
    <row r="7" spans="1:1" x14ac:dyDescent="0.2">
      <c r="A7" s="623" t="s">
        <v>1162</v>
      </c>
    </row>
    <row r="8" spans="1:1" x14ac:dyDescent="0.2">
      <c r="A8" s="623" t="s">
        <v>1163</v>
      </c>
    </row>
    <row r="9" spans="1:1" x14ac:dyDescent="0.2">
      <c r="A9" s="745" t="s">
        <v>1427</v>
      </c>
    </row>
    <row r="10" spans="1:1" x14ac:dyDescent="0.2">
      <c r="A10" s="623" t="s">
        <v>1164</v>
      </c>
    </row>
    <row r="11" spans="1:1" x14ac:dyDescent="0.2">
      <c r="A11" s="745" t="s">
        <v>1428</v>
      </c>
    </row>
    <row r="12" spans="1:1" x14ac:dyDescent="0.2">
      <c r="A12" s="623" t="s">
        <v>1165</v>
      </c>
    </row>
    <row r="13" spans="1:1" x14ac:dyDescent="0.2">
      <c r="A13" s="623" t="s">
        <v>1166</v>
      </c>
    </row>
    <row r="14" spans="1:1" x14ac:dyDescent="0.2">
      <c r="A14" s="623" t="s">
        <v>1167</v>
      </c>
    </row>
    <row r="15" spans="1:1" x14ac:dyDescent="0.2">
      <c r="A15" s="623" t="s">
        <v>1168</v>
      </c>
    </row>
    <row r="16" spans="1:1" x14ac:dyDescent="0.2">
      <c r="A16" s="623" t="s">
        <v>1169</v>
      </c>
    </row>
    <row r="17" spans="1:1" x14ac:dyDescent="0.2">
      <c r="A17" s="745" t="s">
        <v>1429</v>
      </c>
    </row>
    <row r="18" spans="1:1" x14ac:dyDescent="0.2">
      <c r="A18" s="745" t="s">
        <v>1430</v>
      </c>
    </row>
    <row r="19" spans="1:1" x14ac:dyDescent="0.2">
      <c r="A19" s="623" t="s">
        <v>1170</v>
      </c>
    </row>
    <row r="20" spans="1:1" x14ac:dyDescent="0.2">
      <c r="A20" s="623" t="s">
        <v>1171</v>
      </c>
    </row>
    <row r="21" spans="1:1" x14ac:dyDescent="0.2">
      <c r="A21" s="623" t="s">
        <v>1172</v>
      </c>
    </row>
    <row r="22" spans="1:1" x14ac:dyDescent="0.2">
      <c r="A22" s="623" t="s">
        <v>1173</v>
      </c>
    </row>
    <row r="23" spans="1:1" x14ac:dyDescent="0.2">
      <c r="A23" s="623" t="s">
        <v>1174</v>
      </c>
    </row>
    <row r="24" spans="1:1" x14ac:dyDescent="0.2">
      <c r="A24" s="623" t="s">
        <v>1175</v>
      </c>
    </row>
    <row r="25" spans="1:1" x14ac:dyDescent="0.2">
      <c r="A25" s="623" t="s">
        <v>1176</v>
      </c>
    </row>
    <row r="26" spans="1:1" x14ac:dyDescent="0.2">
      <c r="A26" s="623" t="s">
        <v>1177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0"/>
  <sheetViews>
    <sheetView topLeftCell="B7" zoomScale="80" zoomScaleNormal="80" workbookViewId="0">
      <selection activeCell="AA34" sqref="AA34"/>
    </sheetView>
  </sheetViews>
  <sheetFormatPr defaultRowHeight="12.75" x14ac:dyDescent="0.2"/>
  <cols>
    <col min="1" max="1" width="19.42578125" customWidth="1"/>
    <col min="13" max="13" width="18.140625" customWidth="1"/>
    <col min="14" max="14" width="11.42578125" customWidth="1"/>
    <col min="25" max="25" width="17.85546875" customWidth="1"/>
    <col min="26" max="26" width="12.42578125" customWidth="1"/>
  </cols>
  <sheetData>
    <row r="1" spans="1:27" ht="15" x14ac:dyDescent="0.25">
      <c r="A1" s="553" t="s">
        <v>1071</v>
      </c>
      <c r="B1" s="527">
        <v>1989</v>
      </c>
      <c r="C1" s="527">
        <v>1992</v>
      </c>
      <c r="D1" s="527">
        <v>1995</v>
      </c>
      <c r="E1" s="527">
        <v>1998</v>
      </c>
      <c r="F1" s="527">
        <v>2001</v>
      </c>
      <c r="G1" s="527">
        <v>2004</v>
      </c>
      <c r="H1" s="527">
        <v>2007</v>
      </c>
      <c r="I1" s="527">
        <v>2010</v>
      </c>
      <c r="J1" s="527">
        <v>2013</v>
      </c>
      <c r="M1" s="553" t="s">
        <v>1085</v>
      </c>
      <c r="N1" s="543"/>
      <c r="O1" s="527">
        <v>1989</v>
      </c>
      <c r="P1" s="527">
        <v>1992</v>
      </c>
      <c r="Q1" s="527">
        <v>1995</v>
      </c>
      <c r="R1" s="527">
        <v>1998</v>
      </c>
      <c r="S1" s="527">
        <v>2001</v>
      </c>
      <c r="T1" s="527">
        <v>2004</v>
      </c>
      <c r="U1" s="527">
        <v>2007</v>
      </c>
      <c r="V1" s="527">
        <v>2010</v>
      </c>
      <c r="W1" s="527">
        <v>2013</v>
      </c>
      <c r="Y1" s="929">
        <v>2013</v>
      </c>
      <c r="Z1" s="930" t="s">
        <v>1466</v>
      </c>
      <c r="AA1" s="931" t="s">
        <v>1467</v>
      </c>
    </row>
    <row r="2" spans="1:27" ht="15" x14ac:dyDescent="0.25">
      <c r="A2" s="552" t="s">
        <v>1072</v>
      </c>
      <c r="B2" s="528">
        <v>0.56000000000000005</v>
      </c>
      <c r="C2" s="528">
        <v>0.52</v>
      </c>
      <c r="D2" s="528">
        <v>0.48</v>
      </c>
      <c r="E2" s="528">
        <v>0.53</v>
      </c>
      <c r="F2" s="528">
        <v>0.49</v>
      </c>
      <c r="G2" s="528">
        <v>0.45</v>
      </c>
      <c r="H2" s="528">
        <v>0.43</v>
      </c>
      <c r="I2" s="528">
        <v>0.47</v>
      </c>
      <c r="J2" s="678">
        <v>0.434</v>
      </c>
      <c r="M2" s="534" t="s">
        <v>1072</v>
      </c>
      <c r="N2" s="546" t="s">
        <v>1086</v>
      </c>
      <c r="O2" s="538">
        <v>0.14000000000000001</v>
      </c>
      <c r="P2" s="538">
        <v>0.19</v>
      </c>
      <c r="Q2" s="538">
        <v>0.23</v>
      </c>
      <c r="R2" s="538">
        <v>0.19</v>
      </c>
      <c r="S2" s="538">
        <v>0.23</v>
      </c>
      <c r="T2" s="538">
        <v>0.24</v>
      </c>
      <c r="U2" s="538">
        <v>0.21</v>
      </c>
      <c r="V2" s="538">
        <v>0.21</v>
      </c>
      <c r="W2" s="538">
        <v>0.22</v>
      </c>
      <c r="Y2" s="534" t="s">
        <v>1072</v>
      </c>
      <c r="Z2" s="538">
        <v>0.22</v>
      </c>
      <c r="AA2" s="538">
        <v>0.21199999999999999</v>
      </c>
    </row>
    <row r="3" spans="1:27" ht="15" x14ac:dyDescent="0.25">
      <c r="A3" s="551" t="s">
        <v>1073</v>
      </c>
      <c r="B3" s="526">
        <v>0.65</v>
      </c>
      <c r="C3" s="526">
        <v>0.61</v>
      </c>
      <c r="D3" s="526">
        <v>0.59</v>
      </c>
      <c r="E3" s="526">
        <v>0.61</v>
      </c>
      <c r="F3" s="526">
        <v>0.56999999999999995</v>
      </c>
      <c r="G3" s="526">
        <v>0.51</v>
      </c>
      <c r="H3" s="526">
        <v>0.49</v>
      </c>
      <c r="I3" s="526">
        <v>0.5</v>
      </c>
      <c r="J3" s="538">
        <v>0.47499999999999998</v>
      </c>
      <c r="M3" s="527" t="s">
        <v>1072</v>
      </c>
      <c r="N3" s="547" t="s">
        <v>1087</v>
      </c>
      <c r="O3" s="528">
        <v>0.22</v>
      </c>
      <c r="P3" s="528">
        <v>0.25</v>
      </c>
      <c r="Q3" s="528">
        <v>0.28999999999999998</v>
      </c>
      <c r="R3" s="528">
        <v>0.28000000000000003</v>
      </c>
      <c r="S3" s="528">
        <v>0.26</v>
      </c>
      <c r="T3" s="528">
        <v>0.25</v>
      </c>
      <c r="U3" s="528">
        <v>0.27</v>
      </c>
      <c r="V3" s="528">
        <v>0.24</v>
      </c>
      <c r="W3" s="528">
        <v>0.21199999999999999</v>
      </c>
      <c r="Y3" s="534" t="s">
        <v>1073</v>
      </c>
      <c r="Z3" s="541">
        <v>0.28999999999999998</v>
      </c>
      <c r="AA3" s="541">
        <v>0.29699999999999999</v>
      </c>
    </row>
    <row r="4" spans="1:27" ht="15" x14ac:dyDescent="0.25">
      <c r="A4" s="552" t="s">
        <v>1074</v>
      </c>
      <c r="B4" s="528">
        <v>0.67</v>
      </c>
      <c r="C4" s="528">
        <v>0.62</v>
      </c>
      <c r="D4" s="528">
        <v>0.59</v>
      </c>
      <c r="E4" s="528">
        <v>0.59</v>
      </c>
      <c r="F4" s="528">
        <v>0.56000000000000005</v>
      </c>
      <c r="G4" s="528">
        <v>0.52</v>
      </c>
      <c r="H4" s="528">
        <v>0.49</v>
      </c>
      <c r="I4" s="528">
        <v>0.5</v>
      </c>
      <c r="J4" s="528">
        <v>0.41</v>
      </c>
      <c r="M4" s="544" t="s">
        <v>1073</v>
      </c>
      <c r="N4" s="548" t="s">
        <v>1086</v>
      </c>
      <c r="O4" s="545">
        <v>0.17</v>
      </c>
      <c r="P4" s="545">
        <v>0.22</v>
      </c>
      <c r="Q4" s="545">
        <v>0.24</v>
      </c>
      <c r="R4" s="545">
        <v>0.25</v>
      </c>
      <c r="S4" s="545">
        <v>0.26</v>
      </c>
      <c r="T4" s="545">
        <v>0.26</v>
      </c>
      <c r="U4" s="545">
        <v>0.26</v>
      </c>
      <c r="V4" s="545">
        <v>0.28000000000000003</v>
      </c>
      <c r="W4" s="545">
        <v>0.28999999999999998</v>
      </c>
      <c r="Y4" s="534" t="s">
        <v>1074</v>
      </c>
      <c r="Z4" s="541">
        <v>0.2</v>
      </c>
      <c r="AA4" s="541">
        <v>0.17</v>
      </c>
    </row>
    <row r="5" spans="1:27" ht="15" x14ac:dyDescent="0.25">
      <c r="A5" s="551" t="s">
        <v>1075</v>
      </c>
      <c r="B5" s="526">
        <v>0.52</v>
      </c>
      <c r="C5" s="526">
        <v>0.48</v>
      </c>
      <c r="D5" s="526">
        <v>0.49</v>
      </c>
      <c r="E5" s="526">
        <v>0.51</v>
      </c>
      <c r="F5" s="526">
        <v>0.45</v>
      </c>
      <c r="G5" s="526">
        <v>0.43</v>
      </c>
      <c r="H5" s="526">
        <v>0.41</v>
      </c>
      <c r="I5" s="526">
        <v>0.46</v>
      </c>
      <c r="J5" s="526">
        <v>0.38600000000000001</v>
      </c>
      <c r="M5" s="527" t="s">
        <v>1073</v>
      </c>
      <c r="N5" s="547" t="s">
        <v>1087</v>
      </c>
      <c r="O5" s="528">
        <v>0.19</v>
      </c>
      <c r="P5" s="528">
        <v>0.23</v>
      </c>
      <c r="Q5" s="528">
        <v>0.26</v>
      </c>
      <c r="R5" s="528">
        <v>0.27</v>
      </c>
      <c r="S5" s="528">
        <v>0.26</v>
      </c>
      <c r="T5" s="528">
        <v>0.26</v>
      </c>
      <c r="U5" s="528">
        <v>0.28000000000000003</v>
      </c>
      <c r="V5" s="528">
        <v>0.28000000000000003</v>
      </c>
      <c r="W5" s="528">
        <v>0.29699999999999999</v>
      </c>
      <c r="Y5" s="534" t="s">
        <v>1075</v>
      </c>
      <c r="Z5" s="541">
        <v>0.28999999999999998</v>
      </c>
      <c r="AA5" s="541">
        <v>0.32500000000000001</v>
      </c>
    </row>
    <row r="6" spans="1:27" ht="15" x14ac:dyDescent="0.25">
      <c r="A6" s="552" t="s">
        <v>1076</v>
      </c>
      <c r="B6" s="528">
        <v>0.52</v>
      </c>
      <c r="C6" s="528">
        <v>0.48</v>
      </c>
      <c r="D6" s="528">
        <v>0.49</v>
      </c>
      <c r="E6" s="528">
        <v>0.51</v>
      </c>
      <c r="F6" s="528">
        <v>0.45</v>
      </c>
      <c r="G6" s="528">
        <v>0.43</v>
      </c>
      <c r="H6" s="528">
        <v>0.41</v>
      </c>
      <c r="I6" s="528">
        <v>0.46</v>
      </c>
      <c r="J6" s="528">
        <v>0.41</v>
      </c>
      <c r="M6" s="534" t="s">
        <v>1074</v>
      </c>
      <c r="N6" s="546" t="s">
        <v>1086</v>
      </c>
      <c r="O6" s="539">
        <v>0.11</v>
      </c>
      <c r="P6" s="539">
        <v>0.19</v>
      </c>
      <c r="Q6" s="539">
        <v>0.16</v>
      </c>
      <c r="R6" s="539">
        <v>0.16</v>
      </c>
      <c r="S6" s="539">
        <v>0.22</v>
      </c>
      <c r="T6" s="539">
        <v>0.22</v>
      </c>
      <c r="U6" s="539">
        <v>0.19</v>
      </c>
      <c r="V6" s="539">
        <v>0.18</v>
      </c>
      <c r="W6" s="540">
        <v>0.2</v>
      </c>
      <c r="Y6" s="534" t="s">
        <v>1076</v>
      </c>
      <c r="Z6" s="538">
        <v>0.15</v>
      </c>
      <c r="AA6" s="538">
        <v>0.308</v>
      </c>
    </row>
    <row r="7" spans="1:27" ht="15" x14ac:dyDescent="0.25">
      <c r="A7" s="551" t="s">
        <v>1077</v>
      </c>
      <c r="B7" s="526">
        <v>0.54</v>
      </c>
      <c r="C7" s="526">
        <v>0.49</v>
      </c>
      <c r="D7" s="526">
        <v>0.5</v>
      </c>
      <c r="E7" s="526">
        <v>0.5</v>
      </c>
      <c r="F7" s="526">
        <v>0.46</v>
      </c>
      <c r="G7" s="526">
        <v>0.42</v>
      </c>
      <c r="H7" s="526">
        <v>0.41</v>
      </c>
      <c r="I7" s="526">
        <v>0.5</v>
      </c>
      <c r="J7" s="526">
        <v>0.40500000000000003</v>
      </c>
      <c r="M7" s="527" t="s">
        <v>1074</v>
      </c>
      <c r="N7" s="547" t="s">
        <v>1087</v>
      </c>
      <c r="O7" s="531">
        <f>6/59</f>
        <v>0.10169491525423729</v>
      </c>
      <c r="P7" s="531">
        <f>9/59</f>
        <v>0.15254237288135594</v>
      </c>
      <c r="Q7" s="531">
        <f>12/59</f>
        <v>0.20338983050847459</v>
      </c>
      <c r="R7" s="531">
        <f>15/59</f>
        <v>0.25423728813559321</v>
      </c>
      <c r="S7" s="531">
        <f>8/59</f>
        <v>0.13559322033898305</v>
      </c>
      <c r="T7" s="531">
        <f>10/58</f>
        <v>0.17241379310344829</v>
      </c>
      <c r="U7" s="531">
        <f>10/57</f>
        <v>0.17543859649122806</v>
      </c>
      <c r="V7" s="531">
        <f>9/54</f>
        <v>0.16666666666666666</v>
      </c>
      <c r="W7" s="532">
        <v>0.17</v>
      </c>
      <c r="Y7" s="534" t="s">
        <v>1077</v>
      </c>
      <c r="Z7" s="538">
        <v>0.36</v>
      </c>
      <c r="AA7" s="538">
        <v>0.374</v>
      </c>
    </row>
    <row r="8" spans="1:27" ht="15" x14ac:dyDescent="0.25">
      <c r="A8" s="551" t="s">
        <v>1078</v>
      </c>
      <c r="B8" s="526">
        <v>0.55000000000000004</v>
      </c>
      <c r="G8" s="526">
        <v>0.48</v>
      </c>
      <c r="H8" s="526">
        <v>0.43</v>
      </c>
      <c r="I8" s="526">
        <v>0.47</v>
      </c>
      <c r="J8" s="526">
        <v>0.35099999999999998</v>
      </c>
      <c r="M8" s="534" t="s">
        <v>1075</v>
      </c>
      <c r="N8" s="546" t="s">
        <v>1086</v>
      </c>
      <c r="O8" s="538">
        <v>0.28000000000000003</v>
      </c>
      <c r="P8" s="538">
        <v>0.3</v>
      </c>
      <c r="Q8" s="538">
        <v>0.34</v>
      </c>
      <c r="R8" s="538">
        <v>0.32</v>
      </c>
      <c r="S8" s="538">
        <v>0.33</v>
      </c>
      <c r="T8" s="538">
        <v>0.34</v>
      </c>
      <c r="U8" s="538">
        <v>0.31</v>
      </c>
      <c r="V8" s="541">
        <v>0.3</v>
      </c>
      <c r="W8" s="538">
        <v>0.28999999999999998</v>
      </c>
      <c r="Y8" s="534" t="s">
        <v>1078</v>
      </c>
      <c r="Z8" s="538">
        <v>0.28999999999999998</v>
      </c>
      <c r="AA8" s="538">
        <v>0.26700000000000002</v>
      </c>
    </row>
    <row r="9" spans="1:27" ht="15" x14ac:dyDescent="0.25">
      <c r="A9" s="551" t="s">
        <v>1079</v>
      </c>
      <c r="F9" s="526">
        <v>0.5</v>
      </c>
      <c r="G9" s="526">
        <v>0.46</v>
      </c>
      <c r="H9" s="526">
        <v>0.43</v>
      </c>
      <c r="I9" s="526">
        <v>0.49</v>
      </c>
      <c r="J9" s="526">
        <v>0.41</v>
      </c>
      <c r="M9" s="527" t="s">
        <v>1075</v>
      </c>
      <c r="N9" s="547" t="s">
        <v>1087</v>
      </c>
      <c r="O9" s="528">
        <v>0.35</v>
      </c>
      <c r="P9" s="528">
        <v>0.35</v>
      </c>
      <c r="Q9" s="528">
        <v>0.33</v>
      </c>
      <c r="R9" s="528">
        <v>0.36</v>
      </c>
      <c r="S9" s="528">
        <v>0.39</v>
      </c>
      <c r="T9" s="528">
        <v>0.34</v>
      </c>
      <c r="U9" s="528">
        <v>0.37</v>
      </c>
      <c r="V9" s="528">
        <v>0.35</v>
      </c>
      <c r="W9" s="528">
        <v>0.32500000000000001</v>
      </c>
      <c r="Y9" s="534" t="s">
        <v>1079</v>
      </c>
      <c r="Z9" s="538">
        <v>0.43</v>
      </c>
      <c r="AA9" s="538">
        <v>0.47099999999999997</v>
      </c>
    </row>
    <row r="10" spans="1:27" ht="15" x14ac:dyDescent="0.25">
      <c r="M10" s="534" t="s">
        <v>1076</v>
      </c>
      <c r="N10" s="546" t="s">
        <v>1086</v>
      </c>
      <c r="O10" s="539">
        <v>0.23</v>
      </c>
      <c r="P10" s="539">
        <v>0.26</v>
      </c>
      <c r="Q10" s="539">
        <v>0.24</v>
      </c>
      <c r="R10" s="539">
        <v>0.28999999999999998</v>
      </c>
      <c r="S10" s="539">
        <v>0.22</v>
      </c>
      <c r="T10" s="539">
        <v>0.22</v>
      </c>
      <c r="U10" s="539">
        <v>0.22</v>
      </c>
      <c r="V10" s="542">
        <v>0.18</v>
      </c>
      <c r="W10" s="538">
        <v>0.15</v>
      </c>
    </row>
    <row r="11" spans="1:27" ht="15" x14ac:dyDescent="0.25">
      <c r="M11" s="527" t="s">
        <v>1076</v>
      </c>
      <c r="N11" s="547" t="s">
        <v>1087</v>
      </c>
      <c r="O11" s="531">
        <f>4/14</f>
        <v>0.2857142857142857</v>
      </c>
      <c r="P11" s="531">
        <f>4/15</f>
        <v>0.26666666666666666</v>
      </c>
      <c r="Q11" s="531">
        <f>3/15</f>
        <v>0.2</v>
      </c>
      <c r="R11" s="531">
        <f>4/15</f>
        <v>0.26666666666666666</v>
      </c>
      <c r="S11" s="531">
        <f>4/15</f>
        <v>0.26666666666666666</v>
      </c>
      <c r="T11" s="531">
        <f>4/16</f>
        <v>0.25</v>
      </c>
      <c r="U11" s="531">
        <f>3/16</f>
        <v>0.1875</v>
      </c>
      <c r="V11" s="531">
        <f>3/13</f>
        <v>0.23076923076923078</v>
      </c>
      <c r="W11" s="528">
        <v>0.308</v>
      </c>
    </row>
    <row r="12" spans="1:27" ht="15" x14ac:dyDescent="0.25">
      <c r="A12" s="553" t="s">
        <v>1189</v>
      </c>
      <c r="B12" s="527">
        <v>1989</v>
      </c>
      <c r="C12" s="527">
        <v>1992</v>
      </c>
      <c r="D12" s="527">
        <v>1995</v>
      </c>
      <c r="E12" s="527">
        <v>1998</v>
      </c>
      <c r="F12" s="527">
        <v>2001</v>
      </c>
      <c r="G12" s="527">
        <v>2004</v>
      </c>
      <c r="H12" s="527">
        <v>2007</v>
      </c>
      <c r="I12" s="527">
        <v>2010</v>
      </c>
      <c r="J12" s="527">
        <v>2013</v>
      </c>
      <c r="M12" s="529" t="s">
        <v>1077</v>
      </c>
      <c r="N12" s="530" t="s">
        <v>1086</v>
      </c>
      <c r="O12" s="526">
        <v>0.27</v>
      </c>
      <c r="P12" s="526">
        <v>0.32</v>
      </c>
      <c r="Q12" s="526">
        <v>0.32</v>
      </c>
      <c r="R12" s="526">
        <v>0.34</v>
      </c>
      <c r="S12" s="526">
        <v>0.33</v>
      </c>
      <c r="T12" s="526">
        <v>0.33</v>
      </c>
      <c r="U12" s="526">
        <v>0.34</v>
      </c>
      <c r="V12" s="526">
        <v>0.31</v>
      </c>
      <c r="W12" s="526">
        <v>0.36</v>
      </c>
    </row>
    <row r="13" spans="1:27" ht="15" x14ac:dyDescent="0.25">
      <c r="A13" s="529" t="s">
        <v>1073</v>
      </c>
      <c r="B13" s="526">
        <v>0.65</v>
      </c>
      <c r="C13" s="526">
        <v>0.61</v>
      </c>
      <c r="D13" s="526">
        <v>0.59</v>
      </c>
      <c r="E13" s="526">
        <v>0.61</v>
      </c>
      <c r="F13" s="526">
        <v>0.56999999999999995</v>
      </c>
      <c r="G13" s="526">
        <v>0.51</v>
      </c>
      <c r="H13" s="526">
        <v>0.49</v>
      </c>
      <c r="I13" s="679">
        <v>0.5</v>
      </c>
      <c r="J13" s="526">
        <v>0.48099999999999998</v>
      </c>
      <c r="M13" s="527" t="s">
        <v>1077</v>
      </c>
      <c r="N13" s="547" t="s">
        <v>1087</v>
      </c>
      <c r="O13" s="528">
        <v>0.28999999999999998</v>
      </c>
      <c r="P13" s="528">
        <v>0.32</v>
      </c>
      <c r="Q13" s="528">
        <v>0.33</v>
      </c>
      <c r="R13" s="528">
        <v>0.35</v>
      </c>
      <c r="S13" s="528">
        <v>0.31</v>
      </c>
      <c r="T13" s="528">
        <v>0.32</v>
      </c>
      <c r="U13" s="528">
        <v>0.33</v>
      </c>
      <c r="V13" s="528">
        <v>0.33</v>
      </c>
      <c r="W13" s="528">
        <v>0.374</v>
      </c>
    </row>
    <row r="14" spans="1:27" ht="15" x14ac:dyDescent="0.25">
      <c r="A14" s="529" t="s">
        <v>1075</v>
      </c>
      <c r="B14" s="526">
        <v>0.52</v>
      </c>
      <c r="C14" s="526">
        <v>0.48</v>
      </c>
      <c r="D14" s="526">
        <v>0.49</v>
      </c>
      <c r="E14" s="526">
        <v>0.51</v>
      </c>
      <c r="F14" s="526">
        <v>0.45</v>
      </c>
      <c r="G14" s="526">
        <v>0.43</v>
      </c>
      <c r="H14" s="526">
        <v>0.41</v>
      </c>
      <c r="I14" s="679">
        <v>0.46</v>
      </c>
      <c r="J14" s="526">
        <v>0.38600000000000001</v>
      </c>
      <c r="M14" s="529" t="s">
        <v>1078</v>
      </c>
      <c r="N14" s="530" t="s">
        <v>1086</v>
      </c>
      <c r="O14" s="526">
        <v>0.19</v>
      </c>
      <c r="T14" s="526">
        <v>0.28000000000000003</v>
      </c>
      <c r="U14" s="526">
        <v>0.28000000000000003</v>
      </c>
      <c r="V14" s="526">
        <v>0.26</v>
      </c>
      <c r="W14" s="526">
        <v>0.28999999999999998</v>
      </c>
    </row>
    <row r="15" spans="1:27" ht="15" x14ac:dyDescent="0.25">
      <c r="A15" s="527" t="s">
        <v>1072</v>
      </c>
      <c r="B15" s="528">
        <v>0.56000000000000005</v>
      </c>
      <c r="C15" s="528">
        <v>0.52</v>
      </c>
      <c r="D15" s="528">
        <v>0.48</v>
      </c>
      <c r="E15" s="528">
        <v>0.53</v>
      </c>
      <c r="F15" s="528">
        <v>0.49</v>
      </c>
      <c r="G15" s="528">
        <v>0.45</v>
      </c>
      <c r="H15" s="528">
        <v>0.43</v>
      </c>
      <c r="I15" s="680">
        <v>0.47</v>
      </c>
      <c r="J15" s="528">
        <v>0.434</v>
      </c>
      <c r="M15" s="527" t="s">
        <v>1078</v>
      </c>
      <c r="N15" s="547" t="s">
        <v>1087</v>
      </c>
      <c r="O15" s="528">
        <v>0.24</v>
      </c>
      <c r="P15" s="543"/>
      <c r="Q15" s="543"/>
      <c r="R15" s="543"/>
      <c r="S15" s="543"/>
      <c r="T15" s="528">
        <v>0.28999999999999998</v>
      </c>
      <c r="U15" s="528">
        <v>0.28000000000000003</v>
      </c>
      <c r="V15" s="528">
        <v>0.28999999999999998</v>
      </c>
      <c r="W15" s="528">
        <v>0.26700000000000002</v>
      </c>
    </row>
    <row r="16" spans="1:27" ht="15" x14ac:dyDescent="0.25">
      <c r="M16" s="529" t="s">
        <v>1079</v>
      </c>
      <c r="N16" s="530" t="s">
        <v>1086</v>
      </c>
      <c r="O16" s="526">
        <v>0.46</v>
      </c>
      <c r="S16" s="526">
        <v>0.44</v>
      </c>
      <c r="T16" s="526">
        <v>0.43</v>
      </c>
      <c r="U16" s="526">
        <v>0.41</v>
      </c>
      <c r="V16" s="526">
        <v>0.42</v>
      </c>
      <c r="W16" s="526">
        <v>0.43</v>
      </c>
    </row>
    <row r="17" spans="1:23" ht="15" x14ac:dyDescent="0.25">
      <c r="A17" s="553" t="s">
        <v>1190</v>
      </c>
      <c r="B17" s="527">
        <v>1989</v>
      </c>
      <c r="C17" s="527">
        <v>1992</v>
      </c>
      <c r="D17" s="527">
        <v>1995</v>
      </c>
      <c r="E17" s="527">
        <v>1998</v>
      </c>
      <c r="F17" s="527">
        <v>2001</v>
      </c>
      <c r="G17" s="527">
        <v>2004</v>
      </c>
      <c r="H17" s="527">
        <v>2007</v>
      </c>
      <c r="I17" s="527">
        <v>2010</v>
      </c>
      <c r="J17" s="527">
        <v>2013</v>
      </c>
      <c r="M17" s="529" t="s">
        <v>1079</v>
      </c>
      <c r="N17" s="530" t="s">
        <v>1087</v>
      </c>
      <c r="O17" s="526">
        <v>0.53</v>
      </c>
      <c r="S17" s="526">
        <v>0.44</v>
      </c>
      <c r="T17" s="526">
        <v>0.42</v>
      </c>
      <c r="U17" s="526">
        <v>0.46</v>
      </c>
      <c r="V17" s="526">
        <v>0.46</v>
      </c>
      <c r="W17" s="526">
        <v>0.47099999999999997</v>
      </c>
    </row>
    <row r="18" spans="1:23" ht="15" x14ac:dyDescent="0.25">
      <c r="A18" s="651" t="s">
        <v>1113</v>
      </c>
      <c r="I18" s="679">
        <v>0.45</v>
      </c>
      <c r="J18" s="526">
        <v>0.38</v>
      </c>
      <c r="O18" s="527">
        <v>1989</v>
      </c>
      <c r="P18" s="527">
        <v>1992</v>
      </c>
      <c r="Q18" s="527">
        <v>1995</v>
      </c>
      <c r="R18" s="527">
        <v>1998</v>
      </c>
      <c r="S18" s="527">
        <v>2001</v>
      </c>
      <c r="T18" s="527">
        <v>2004</v>
      </c>
      <c r="U18" s="527">
        <v>2007</v>
      </c>
      <c r="V18" s="527">
        <v>2010</v>
      </c>
      <c r="W18" s="527">
        <v>2013</v>
      </c>
    </row>
    <row r="19" spans="1:23" ht="15" x14ac:dyDescent="0.25">
      <c r="A19" s="651" t="s">
        <v>1114</v>
      </c>
      <c r="I19" s="679">
        <v>0.5</v>
      </c>
      <c r="J19" s="526">
        <v>0.47</v>
      </c>
      <c r="M19" s="956" t="s">
        <v>1468</v>
      </c>
      <c r="O19" s="526">
        <v>0.21</v>
      </c>
      <c r="P19" s="526">
        <v>0.27</v>
      </c>
      <c r="Q19" s="526">
        <v>0.28000000000000003</v>
      </c>
      <c r="R19" s="526">
        <v>0.28000000000000003</v>
      </c>
      <c r="S19" s="526">
        <v>0.32</v>
      </c>
      <c r="T19" s="526">
        <v>0.3</v>
      </c>
      <c r="U19" s="526">
        <v>0.3</v>
      </c>
      <c r="V19" s="526">
        <v>0.3</v>
      </c>
      <c r="W19" s="526">
        <v>0.31</v>
      </c>
    </row>
    <row r="20" spans="1:23" ht="15" x14ac:dyDescent="0.25">
      <c r="A20" s="651" t="s">
        <v>1115</v>
      </c>
      <c r="I20" s="679">
        <v>0.54</v>
      </c>
      <c r="J20" s="526">
        <v>0.5</v>
      </c>
      <c r="M20" s="956" t="s">
        <v>1469</v>
      </c>
      <c r="O20" s="526">
        <v>0.25</v>
      </c>
      <c r="P20" s="526">
        <v>0.28000000000000003</v>
      </c>
      <c r="Q20" s="526">
        <v>0.3</v>
      </c>
      <c r="R20" s="526">
        <v>0.32</v>
      </c>
      <c r="S20" s="526">
        <v>0.31</v>
      </c>
      <c r="T20" s="526">
        <v>0.3</v>
      </c>
      <c r="U20" s="526">
        <v>0.32</v>
      </c>
      <c r="V20" s="526">
        <v>0.32</v>
      </c>
      <c r="W20" s="526">
        <v>0.33</v>
      </c>
    </row>
    <row r="21" spans="1:23" ht="15" x14ac:dyDescent="0.25">
      <c r="M21" s="529"/>
      <c r="N21" s="533"/>
    </row>
    <row r="22" spans="1:23" ht="15" x14ac:dyDescent="0.25">
      <c r="M22" s="529"/>
      <c r="N22" s="533"/>
    </row>
    <row r="23" spans="1:23" ht="15" x14ac:dyDescent="0.25">
      <c r="A23" s="554" t="s">
        <v>1082</v>
      </c>
      <c r="B23" s="527">
        <v>1989</v>
      </c>
      <c r="C23" s="527">
        <v>1992</v>
      </c>
      <c r="D23" s="527">
        <v>1995</v>
      </c>
      <c r="E23" s="527">
        <v>1998</v>
      </c>
      <c r="F23" s="527">
        <v>2001</v>
      </c>
      <c r="G23" s="527">
        <v>2004</v>
      </c>
      <c r="H23" s="527">
        <v>2007</v>
      </c>
      <c r="I23" s="527">
        <v>2010</v>
      </c>
      <c r="J23" s="527">
        <v>2013</v>
      </c>
      <c r="M23" s="529"/>
      <c r="N23" s="533"/>
    </row>
    <row r="24" spans="1:23" ht="15" x14ac:dyDescent="0.25">
      <c r="A24" s="550" t="s">
        <v>1180</v>
      </c>
      <c r="B24" s="526">
        <v>0.56999999999999995</v>
      </c>
      <c r="C24" s="526">
        <v>0.53</v>
      </c>
      <c r="D24" s="526">
        <v>0.53</v>
      </c>
      <c r="E24" s="526">
        <v>0.55000000000000004</v>
      </c>
      <c r="F24" s="526">
        <v>0.5</v>
      </c>
      <c r="G24" s="526">
        <v>0.46</v>
      </c>
      <c r="H24" s="526">
        <v>0.44</v>
      </c>
      <c r="I24" s="526">
        <v>0.49</v>
      </c>
      <c r="J24" s="526">
        <v>0.41</v>
      </c>
      <c r="M24" s="529"/>
      <c r="N24" s="533"/>
    </row>
    <row r="25" spans="1:23" ht="15" x14ac:dyDescent="0.25">
      <c r="A25" s="551" t="s">
        <v>1181</v>
      </c>
      <c r="B25" s="526">
        <v>0.56000000000000005</v>
      </c>
      <c r="C25" s="526">
        <v>0.51</v>
      </c>
      <c r="D25" s="526">
        <v>0.51</v>
      </c>
      <c r="E25" s="526">
        <v>0.53</v>
      </c>
      <c r="F25" s="526">
        <v>0.47</v>
      </c>
      <c r="G25" s="526">
        <v>0.46</v>
      </c>
      <c r="H25" s="526">
        <v>0.44</v>
      </c>
      <c r="I25" s="526">
        <v>0.49</v>
      </c>
      <c r="J25" s="526">
        <v>0.42</v>
      </c>
      <c r="M25" s="529"/>
      <c r="N25" s="533"/>
    </row>
    <row r="26" spans="1:23" ht="15" x14ac:dyDescent="0.25">
      <c r="M26" s="529"/>
      <c r="N26" s="533"/>
    </row>
    <row r="27" spans="1:23" ht="15" x14ac:dyDescent="0.25">
      <c r="A27" s="553" t="s">
        <v>1083</v>
      </c>
      <c r="H27" s="527">
        <v>2007</v>
      </c>
      <c r="I27" s="527">
        <v>2010</v>
      </c>
      <c r="J27" s="527">
        <v>2013</v>
      </c>
    </row>
    <row r="28" spans="1:23" ht="15" x14ac:dyDescent="0.25">
      <c r="A28" s="550" t="s">
        <v>1080</v>
      </c>
      <c r="H28" s="526">
        <v>0.4</v>
      </c>
      <c r="I28" s="526">
        <v>0.51</v>
      </c>
      <c r="J28" s="526">
        <v>0.35499999999999998</v>
      </c>
      <c r="M28" s="529"/>
      <c r="N28" s="533"/>
    </row>
    <row r="29" spans="1:23" ht="15" x14ac:dyDescent="0.25">
      <c r="A29" s="551" t="s">
        <v>1081</v>
      </c>
      <c r="H29" s="526">
        <v>0.4</v>
      </c>
      <c r="I29" s="526">
        <v>0.51</v>
      </c>
      <c r="J29" s="526">
        <v>0.34899999999999998</v>
      </c>
      <c r="N29" s="533"/>
    </row>
    <row r="30" spans="1:23" ht="15" x14ac:dyDescent="0.25">
      <c r="A30" s="677" t="s">
        <v>1186</v>
      </c>
      <c r="I30" s="526">
        <v>0.51</v>
      </c>
      <c r="J30" s="526">
        <v>0.35</v>
      </c>
    </row>
    <row r="32" spans="1:23" ht="15" x14ac:dyDescent="0.25">
      <c r="A32" s="553" t="s">
        <v>1084</v>
      </c>
      <c r="H32" s="527">
        <v>2007</v>
      </c>
      <c r="I32" s="527">
        <v>2010</v>
      </c>
      <c r="J32" s="527">
        <v>2013</v>
      </c>
    </row>
    <row r="33" spans="1:23" ht="15" x14ac:dyDescent="0.25">
      <c r="A33" s="550" t="s">
        <v>1080</v>
      </c>
      <c r="H33" s="526">
        <v>0.42</v>
      </c>
      <c r="I33" s="526">
        <v>0.52200000000000002</v>
      </c>
      <c r="J33" s="526">
        <v>0.42899999999999999</v>
      </c>
    </row>
    <row r="34" spans="1:23" ht="15" x14ac:dyDescent="0.25">
      <c r="A34" s="551" t="s">
        <v>1081</v>
      </c>
      <c r="H34" s="526">
        <v>0.42</v>
      </c>
      <c r="I34" s="526">
        <v>0.52200000000000002</v>
      </c>
      <c r="J34" s="526">
        <v>0.42899999999999999</v>
      </c>
    </row>
    <row r="36" spans="1:23" ht="15" x14ac:dyDescent="0.25">
      <c r="M36" s="549"/>
      <c r="N36" s="534"/>
      <c r="O36" s="534"/>
      <c r="P36" s="534"/>
      <c r="Q36" s="534"/>
      <c r="R36" s="534"/>
      <c r="S36" s="534"/>
      <c r="T36" s="534"/>
      <c r="U36" s="534"/>
      <c r="V36" s="534"/>
      <c r="W36" s="525"/>
    </row>
    <row r="37" spans="1:23" ht="15" x14ac:dyDescent="0.25">
      <c r="M37" s="534"/>
      <c r="N37" s="538"/>
      <c r="O37" s="538"/>
      <c r="P37" s="538"/>
      <c r="Q37" s="538"/>
      <c r="R37" s="538"/>
      <c r="S37" s="538"/>
      <c r="T37" s="538"/>
      <c r="U37" s="538"/>
      <c r="V37" s="538"/>
      <c r="W37" s="525"/>
    </row>
    <row r="38" spans="1:23" ht="15" x14ac:dyDescent="0.25">
      <c r="M38" s="534"/>
      <c r="N38" s="538"/>
      <c r="O38" s="538"/>
      <c r="P38" s="538"/>
      <c r="Q38" s="538"/>
      <c r="R38" s="538"/>
      <c r="S38" s="538"/>
      <c r="T38" s="538"/>
      <c r="U38" s="538"/>
      <c r="V38" s="538"/>
      <c r="W38" s="525"/>
    </row>
    <row r="39" spans="1:23" ht="15" x14ac:dyDescent="0.25">
      <c r="M39" s="534"/>
      <c r="N39" s="539"/>
      <c r="O39" s="539"/>
      <c r="P39" s="539"/>
      <c r="Q39" s="539"/>
      <c r="R39" s="539"/>
      <c r="S39" s="539"/>
      <c r="T39" s="539"/>
      <c r="U39" s="539"/>
      <c r="V39" s="540"/>
      <c r="W39" s="525"/>
    </row>
    <row r="40" spans="1:23" ht="15" x14ac:dyDescent="0.25">
      <c r="M40" s="534"/>
      <c r="N40" s="538"/>
      <c r="O40" s="538"/>
      <c r="P40" s="538"/>
      <c r="Q40" s="538"/>
      <c r="R40" s="538"/>
      <c r="S40" s="538"/>
      <c r="T40" s="538"/>
      <c r="U40" s="541"/>
      <c r="V40" s="538"/>
      <c r="W40" s="525"/>
    </row>
    <row r="41" spans="1:23" ht="15" x14ac:dyDescent="0.25">
      <c r="M41" s="534"/>
      <c r="N41" s="539"/>
      <c r="O41" s="539"/>
      <c r="P41" s="539"/>
      <c r="Q41" s="539"/>
      <c r="R41" s="539"/>
      <c r="S41" s="539"/>
      <c r="T41" s="539"/>
      <c r="U41" s="542"/>
      <c r="V41" s="538"/>
      <c r="W41" s="525"/>
    </row>
    <row r="42" spans="1:23" ht="15" x14ac:dyDescent="0.25">
      <c r="M42" s="534"/>
      <c r="N42" s="538"/>
      <c r="O42" s="538"/>
      <c r="P42" s="538"/>
      <c r="Q42" s="538"/>
      <c r="R42" s="538"/>
      <c r="S42" s="538"/>
      <c r="T42" s="538"/>
      <c r="U42" s="538"/>
      <c r="V42" s="538"/>
      <c r="W42" s="525"/>
    </row>
    <row r="43" spans="1:23" ht="15" x14ac:dyDescent="0.25">
      <c r="M43" s="534"/>
      <c r="N43" s="538"/>
      <c r="O43" s="525"/>
      <c r="P43" s="525"/>
      <c r="Q43" s="525"/>
      <c r="R43" s="525"/>
      <c r="S43" s="538"/>
      <c r="T43" s="538"/>
      <c r="U43" s="538"/>
      <c r="V43" s="538"/>
      <c r="W43" s="525"/>
    </row>
    <row r="44" spans="1:23" ht="15" x14ac:dyDescent="0.25">
      <c r="M44" s="534"/>
      <c r="N44" s="538"/>
      <c r="O44" s="525"/>
      <c r="P44" s="525"/>
      <c r="Q44" s="525"/>
      <c r="R44" s="538"/>
      <c r="S44" s="538"/>
      <c r="T44" s="538"/>
      <c r="U44" s="538"/>
      <c r="V44" s="538"/>
      <c r="W44" s="525"/>
    </row>
    <row r="45" spans="1:23" x14ac:dyDescent="0.2">
      <c r="M45" s="525"/>
      <c r="N45" s="525"/>
      <c r="O45" s="525"/>
      <c r="P45" s="525"/>
      <c r="Q45" s="525"/>
      <c r="R45" s="525"/>
      <c r="S45" s="525"/>
      <c r="T45" s="525"/>
      <c r="U45" s="525"/>
      <c r="V45" s="525"/>
      <c r="W45" s="525"/>
    </row>
    <row r="46" spans="1:23" ht="15" x14ac:dyDescent="0.25">
      <c r="M46" s="534"/>
      <c r="N46" s="525"/>
      <c r="O46" s="525"/>
      <c r="P46" s="525"/>
      <c r="Q46" s="525"/>
      <c r="R46" s="525"/>
      <c r="S46" s="525"/>
      <c r="T46" s="525"/>
      <c r="U46" s="525"/>
      <c r="V46" s="538"/>
      <c r="W46" s="525"/>
    </row>
    <row r="47" spans="1:23" x14ac:dyDescent="0.2">
      <c r="M47" s="525"/>
      <c r="N47" s="525"/>
      <c r="O47" s="525"/>
      <c r="P47" s="525"/>
      <c r="Q47" s="525"/>
      <c r="R47" s="525"/>
      <c r="S47" s="525"/>
      <c r="T47" s="525"/>
      <c r="U47" s="525"/>
      <c r="V47" s="525"/>
      <c r="W47" s="525"/>
    </row>
    <row r="48" spans="1:23" x14ac:dyDescent="0.2">
      <c r="M48" s="525"/>
      <c r="N48" s="525"/>
      <c r="O48" s="525"/>
      <c r="P48" s="525"/>
      <c r="Q48" s="525"/>
      <c r="R48" s="525"/>
      <c r="S48" s="525"/>
      <c r="T48" s="525"/>
      <c r="U48" s="525"/>
      <c r="V48" s="525"/>
      <c r="W48" s="525"/>
    </row>
    <row r="49" spans="13:23" ht="15" x14ac:dyDescent="0.25">
      <c r="M49" s="549"/>
      <c r="N49" s="525"/>
      <c r="O49" s="534"/>
      <c r="P49" s="534"/>
      <c r="Q49" s="534"/>
      <c r="R49" s="534"/>
      <c r="S49" s="534"/>
      <c r="T49" s="534"/>
      <c r="U49" s="534"/>
      <c r="V49" s="534"/>
      <c r="W49" s="534"/>
    </row>
    <row r="50" spans="13:23" x14ac:dyDescent="0.2">
      <c r="M50" s="525"/>
      <c r="N50" s="525"/>
      <c r="O50" s="525"/>
      <c r="P50" s="525"/>
      <c r="Q50" s="525"/>
      <c r="R50" s="525"/>
      <c r="S50" s="525"/>
      <c r="T50" s="525"/>
      <c r="U50" s="525"/>
      <c r="V50" s="525"/>
      <c r="W50" s="525"/>
    </row>
    <row r="51" spans="13:23" x14ac:dyDescent="0.2">
      <c r="M51" s="525"/>
      <c r="N51" s="525"/>
      <c r="O51" s="525"/>
      <c r="P51" s="525"/>
      <c r="Q51" s="525"/>
      <c r="R51" s="525"/>
      <c r="S51" s="525"/>
      <c r="T51" s="525"/>
      <c r="U51" s="525"/>
      <c r="V51" s="525"/>
      <c r="W51" s="525"/>
    </row>
    <row r="52" spans="13:23" x14ac:dyDescent="0.2">
      <c r="M52" s="525"/>
      <c r="N52" s="525"/>
      <c r="O52" s="525"/>
      <c r="P52" s="525"/>
      <c r="Q52" s="525"/>
      <c r="R52" s="525"/>
      <c r="S52" s="525"/>
      <c r="T52" s="525"/>
      <c r="U52" s="525"/>
      <c r="V52" s="525"/>
      <c r="W52" s="525"/>
    </row>
    <row r="53" spans="13:23" x14ac:dyDescent="0.2">
      <c r="M53" s="525"/>
      <c r="N53" s="525"/>
      <c r="O53" s="525"/>
      <c r="P53" s="525"/>
      <c r="Q53" s="525"/>
      <c r="R53" s="525"/>
      <c r="S53" s="525"/>
      <c r="T53" s="525"/>
      <c r="U53" s="525"/>
      <c r="V53" s="525"/>
      <c r="W53" s="525"/>
    </row>
    <row r="54" spans="13:23" x14ac:dyDescent="0.2">
      <c r="M54" s="525"/>
      <c r="N54" s="525"/>
      <c r="O54" s="525"/>
      <c r="P54" s="525"/>
      <c r="Q54" s="525"/>
      <c r="R54" s="525"/>
      <c r="S54" s="525"/>
      <c r="T54" s="525"/>
      <c r="U54" s="525"/>
      <c r="V54" s="525"/>
      <c r="W54" s="525"/>
    </row>
    <row r="55" spans="13:23" x14ac:dyDescent="0.2">
      <c r="M55" s="525"/>
      <c r="N55" s="525"/>
      <c r="O55" s="525"/>
      <c r="P55" s="525"/>
      <c r="Q55" s="525"/>
      <c r="R55" s="525"/>
      <c r="S55" s="525"/>
      <c r="T55" s="525"/>
      <c r="U55" s="525"/>
      <c r="V55" s="525"/>
      <c r="W55" s="525"/>
    </row>
    <row r="56" spans="13:23" x14ac:dyDescent="0.2">
      <c r="M56" s="525"/>
      <c r="N56" s="525"/>
      <c r="O56" s="525"/>
      <c r="P56" s="525"/>
      <c r="Q56" s="525"/>
      <c r="R56" s="525"/>
      <c r="S56" s="525"/>
      <c r="T56" s="525"/>
      <c r="U56" s="525"/>
      <c r="V56" s="525"/>
      <c r="W56" s="525"/>
    </row>
    <row r="57" spans="13:23" x14ac:dyDescent="0.2">
      <c r="M57" s="525"/>
      <c r="N57" s="525"/>
      <c r="O57" s="525"/>
      <c r="P57" s="525"/>
      <c r="Q57" s="525"/>
      <c r="R57" s="525"/>
      <c r="S57" s="525"/>
      <c r="T57" s="525"/>
      <c r="U57" s="525"/>
      <c r="V57" s="525"/>
      <c r="W57" s="525"/>
    </row>
    <row r="58" spans="13:23" x14ac:dyDescent="0.2">
      <c r="M58" s="525"/>
      <c r="N58" s="525"/>
      <c r="O58" s="525"/>
      <c r="P58" s="525"/>
      <c r="Q58" s="525"/>
      <c r="R58" s="525"/>
      <c r="S58" s="525"/>
      <c r="T58" s="525"/>
      <c r="U58" s="525"/>
      <c r="V58" s="525"/>
      <c r="W58" s="525"/>
    </row>
    <row r="59" spans="13:23" ht="15" x14ac:dyDescent="0.25">
      <c r="M59" s="534"/>
      <c r="N59" s="525"/>
      <c r="O59" s="525"/>
      <c r="P59" s="525"/>
      <c r="Q59" s="525"/>
      <c r="R59" s="525"/>
      <c r="S59" s="525"/>
      <c r="T59" s="525"/>
      <c r="U59" s="525"/>
      <c r="V59" s="525"/>
      <c r="W59" s="538"/>
    </row>
    <row r="60" spans="13:23" x14ac:dyDescent="0.2">
      <c r="M60" s="525"/>
      <c r="N60" s="525"/>
      <c r="O60" s="525"/>
      <c r="P60" s="525"/>
      <c r="Q60" s="525"/>
      <c r="R60" s="525"/>
      <c r="S60" s="525"/>
      <c r="T60" s="525"/>
      <c r="U60" s="525"/>
      <c r="V60" s="525"/>
      <c r="W60" s="525"/>
    </row>
  </sheetData>
  <pageMargins left="0.7" right="0.7" top="0.75" bottom="0.75" header="0.3" footer="0.3"/>
  <pageSetup paperSize="9" scale="3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40"/>
  <sheetViews>
    <sheetView workbookViewId="0">
      <pane xSplit="10" ySplit="1" topLeftCell="K53" activePane="bottomRight" state="frozen"/>
      <selection pane="topRight" activeCell="K1" sqref="K1"/>
      <selection pane="bottomLeft" activeCell="A2" sqref="A2"/>
      <selection pane="bottomRight" activeCell="N69" sqref="N69"/>
    </sheetView>
  </sheetViews>
  <sheetFormatPr defaultRowHeight="12.75" x14ac:dyDescent="0.2"/>
  <cols>
    <col min="1" max="1" width="18.42578125" customWidth="1"/>
    <col min="2" max="2" width="18.140625" customWidth="1"/>
    <col min="19" max="19" width="9.140625" style="580"/>
    <col min="23" max="23" width="9.140625" style="580"/>
    <col min="29" max="29" width="9.140625" style="580"/>
    <col min="32" max="32" width="12.85546875" bestFit="1" customWidth="1"/>
    <col min="34" max="34" width="9.140625" style="580"/>
    <col min="36" max="36" width="9.140625" style="580"/>
    <col min="37" max="37" width="12.85546875" bestFit="1" customWidth="1"/>
    <col min="38" max="38" width="9.140625" style="580"/>
    <col min="40" max="40" width="9.140625" style="580"/>
    <col min="42" max="42" width="9.140625" style="580"/>
    <col min="44" max="44" width="9.140625" style="580"/>
    <col min="46" max="46" width="9.140625" style="580"/>
    <col min="48" max="48" width="9.140625" style="580"/>
    <col min="50" max="50" width="9.140625" style="580"/>
    <col min="52" max="52" width="9.140625" style="580"/>
    <col min="54" max="54" width="9.140625" style="580"/>
    <col min="56" max="56" width="9.140625" style="580"/>
    <col min="58" max="58" width="9.140625" style="580"/>
    <col min="60" max="60" width="9.140625" style="580"/>
  </cols>
  <sheetData>
    <row r="1" spans="1:61" s="652" customFormat="1" ht="89.25"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2" t="s">
        <v>299</v>
      </c>
      <c r="P1" s="652" t="s">
        <v>322</v>
      </c>
      <c r="Q1" s="652" t="s">
        <v>324</v>
      </c>
      <c r="R1" s="652" t="s">
        <v>325</v>
      </c>
      <c r="S1" s="654" t="s">
        <v>326</v>
      </c>
      <c r="T1" s="652" t="s">
        <v>327</v>
      </c>
      <c r="U1" s="652" t="s">
        <v>309</v>
      </c>
      <c r="V1" s="652" t="s">
        <v>387</v>
      </c>
      <c r="W1" s="654" t="s">
        <v>388</v>
      </c>
      <c r="X1" s="652" t="s">
        <v>489</v>
      </c>
      <c r="Y1" s="652" t="s">
        <v>477</v>
      </c>
      <c r="Z1" s="652" t="s">
        <v>478</v>
      </c>
      <c r="AA1" s="652" t="s">
        <v>479</v>
      </c>
      <c r="AB1" s="652" t="s">
        <v>929</v>
      </c>
      <c r="AC1" s="654" t="s">
        <v>480</v>
      </c>
      <c r="AD1" s="652" t="s">
        <v>490</v>
      </c>
      <c r="AE1" s="652" t="s">
        <v>481</v>
      </c>
      <c r="AF1" s="652" t="s">
        <v>482</v>
      </c>
      <c r="AG1" s="652" t="s">
        <v>483</v>
      </c>
      <c r="AH1" s="654" t="s">
        <v>484</v>
      </c>
      <c r="AI1" s="652" t="s">
        <v>485</v>
      </c>
      <c r="AJ1" s="654" t="s">
        <v>486</v>
      </c>
      <c r="AK1" s="652" t="s">
        <v>487</v>
      </c>
      <c r="AL1" s="654" t="s">
        <v>488</v>
      </c>
      <c r="AM1" s="652" t="s">
        <v>332</v>
      </c>
      <c r="AN1" s="654" t="s">
        <v>333</v>
      </c>
      <c r="AO1" s="652" t="s">
        <v>334</v>
      </c>
      <c r="AP1" s="654" t="s">
        <v>335</v>
      </c>
      <c r="AQ1" s="652" t="s">
        <v>336</v>
      </c>
      <c r="AR1" s="654" t="s">
        <v>337</v>
      </c>
      <c r="AS1" s="652" t="s">
        <v>475</v>
      </c>
      <c r="AT1" s="654" t="s">
        <v>338</v>
      </c>
      <c r="AU1" s="652" t="s">
        <v>476</v>
      </c>
      <c r="AV1" s="654" t="s">
        <v>339</v>
      </c>
      <c r="AW1" s="652" t="s">
        <v>491</v>
      </c>
      <c r="AX1" s="654" t="s">
        <v>492</v>
      </c>
      <c r="AY1" s="652" t="s">
        <v>493</v>
      </c>
      <c r="AZ1" s="654" t="s">
        <v>494</v>
      </c>
      <c r="BA1" s="652" t="s">
        <v>471</v>
      </c>
      <c r="BB1" s="654" t="s">
        <v>472</v>
      </c>
      <c r="BC1" s="652" t="s">
        <v>473</v>
      </c>
      <c r="BD1" s="654" t="s">
        <v>474</v>
      </c>
      <c r="BE1" s="652" t="s">
        <v>497</v>
      </c>
      <c r="BF1" s="654" t="s">
        <v>496</v>
      </c>
      <c r="BG1" s="652" t="s">
        <v>939</v>
      </c>
      <c r="BH1" s="654" t="s">
        <v>940</v>
      </c>
      <c r="BI1" s="652" t="s">
        <v>454</v>
      </c>
    </row>
    <row r="2" spans="1:61" x14ac:dyDescent="0.2">
      <c r="A2" t="s">
        <v>500</v>
      </c>
      <c r="B2" t="s">
        <v>508</v>
      </c>
      <c r="C2" t="s">
        <v>502</v>
      </c>
      <c r="D2" t="s">
        <v>509</v>
      </c>
      <c r="E2" t="s">
        <v>504</v>
      </c>
      <c r="F2" t="s">
        <v>505</v>
      </c>
      <c r="G2" t="s">
        <v>314</v>
      </c>
      <c r="H2" t="s">
        <v>1109</v>
      </c>
      <c r="I2" t="s">
        <v>934</v>
      </c>
      <c r="K2" t="s">
        <v>386</v>
      </c>
      <c r="L2">
        <v>1</v>
      </c>
      <c r="N2">
        <v>3</v>
      </c>
      <c r="O2">
        <v>3</v>
      </c>
      <c r="P2">
        <v>21323</v>
      </c>
      <c r="Q2">
        <v>10468</v>
      </c>
      <c r="R2">
        <v>1</v>
      </c>
      <c r="S2" s="580">
        <v>0.33333333333333331</v>
      </c>
      <c r="T2">
        <v>2</v>
      </c>
      <c r="U2" t="s">
        <v>434</v>
      </c>
      <c r="V2">
        <v>1</v>
      </c>
      <c r="W2" s="580">
        <v>1</v>
      </c>
      <c r="X2">
        <v>21305</v>
      </c>
      <c r="Y2">
        <v>18</v>
      </c>
      <c r="Z2">
        <v>8.4415888946208321E-4</v>
      </c>
      <c r="AA2">
        <v>21323</v>
      </c>
      <c r="AB2">
        <v>31041</v>
      </c>
      <c r="AC2" s="580">
        <v>0.68693018910473247</v>
      </c>
      <c r="AD2">
        <v>21305</v>
      </c>
      <c r="AE2">
        <v>18</v>
      </c>
      <c r="AF2">
        <v>21323</v>
      </c>
      <c r="AG2">
        <v>10438</v>
      </c>
      <c r="AH2" s="580">
        <v>0.48993194085895331</v>
      </c>
      <c r="AI2">
        <v>30</v>
      </c>
      <c r="AJ2" s="580">
        <v>1.6666666666666667</v>
      </c>
      <c r="AK2">
        <v>10468</v>
      </c>
      <c r="AL2" s="580">
        <v>0.4909252919382826</v>
      </c>
      <c r="AM2">
        <v>32</v>
      </c>
      <c r="AN2" s="580">
        <v>3.0657214025675418E-3</v>
      </c>
      <c r="AP2" s="580" t="s">
        <v>323</v>
      </c>
      <c r="AQ2">
        <v>32</v>
      </c>
      <c r="AR2" s="580">
        <v>3.0569354222392052E-3</v>
      </c>
      <c r="AS2">
        <v>30</v>
      </c>
      <c r="AT2" s="580">
        <v>0.9375</v>
      </c>
      <c r="AV2" s="580" t="s">
        <v>323</v>
      </c>
      <c r="AW2">
        <v>30</v>
      </c>
      <c r="AX2" s="580">
        <v>0.9375</v>
      </c>
      <c r="AY2">
        <v>4</v>
      </c>
      <c r="AZ2" s="580">
        <v>3.8211692777990065E-4</v>
      </c>
      <c r="BA2">
        <v>193</v>
      </c>
      <c r="BB2" s="580">
        <v>1.8437141765380208E-2</v>
      </c>
      <c r="BC2">
        <v>197</v>
      </c>
      <c r="BD2" s="580">
        <v>1.8819258693160108E-2</v>
      </c>
      <c r="BE2">
        <v>0</v>
      </c>
      <c r="BI2" t="s">
        <v>323</v>
      </c>
    </row>
    <row r="3" spans="1:61" x14ac:dyDescent="0.2">
      <c r="A3" t="s">
        <v>464</v>
      </c>
      <c r="B3" t="s">
        <v>466</v>
      </c>
      <c r="C3" t="s">
        <v>502</v>
      </c>
      <c r="D3" t="s">
        <v>509</v>
      </c>
      <c r="E3" t="s">
        <v>504</v>
      </c>
      <c r="F3" t="s">
        <v>519</v>
      </c>
      <c r="G3" t="s">
        <v>315</v>
      </c>
      <c r="H3" t="s">
        <v>1110</v>
      </c>
      <c r="I3" t="s">
        <v>935</v>
      </c>
      <c r="J3" t="s">
        <v>936</v>
      </c>
      <c r="K3" t="s">
        <v>386</v>
      </c>
      <c r="L3">
        <v>1</v>
      </c>
      <c r="N3">
        <v>17</v>
      </c>
      <c r="O3">
        <v>17</v>
      </c>
      <c r="P3">
        <v>994022</v>
      </c>
      <c r="Q3">
        <v>352656</v>
      </c>
      <c r="R3">
        <v>0</v>
      </c>
      <c r="S3" s="580">
        <v>0</v>
      </c>
      <c r="T3">
        <v>3</v>
      </c>
      <c r="U3" t="s">
        <v>434</v>
      </c>
      <c r="V3">
        <v>1</v>
      </c>
      <c r="W3" s="580">
        <v>1</v>
      </c>
      <c r="X3">
        <v>993619</v>
      </c>
      <c r="Y3">
        <v>403</v>
      </c>
      <c r="Z3">
        <v>4.0542362241479567E-4</v>
      </c>
      <c r="AA3">
        <v>994022</v>
      </c>
      <c r="AB3">
        <v>1415550</v>
      </c>
      <c r="AC3" s="580">
        <v>0.70221609974921406</v>
      </c>
      <c r="AD3">
        <v>993619</v>
      </c>
      <c r="AE3">
        <v>403</v>
      </c>
      <c r="AF3">
        <v>994022</v>
      </c>
      <c r="AG3">
        <v>352319</v>
      </c>
      <c r="AH3" s="580">
        <v>0.35458158509448795</v>
      </c>
      <c r="AI3">
        <v>337</v>
      </c>
      <c r="AJ3" s="580">
        <v>0.83622828784119108</v>
      </c>
      <c r="AK3">
        <v>352656</v>
      </c>
      <c r="AL3" s="580">
        <v>0.35477685604543963</v>
      </c>
      <c r="AM3">
        <v>3297</v>
      </c>
      <c r="AN3" s="580">
        <v>9.3579965883191091E-3</v>
      </c>
      <c r="AO3">
        <v>21</v>
      </c>
      <c r="AP3" s="580">
        <v>6.2314540059347182E-2</v>
      </c>
      <c r="AQ3">
        <v>3318</v>
      </c>
      <c r="AR3" s="580">
        <v>9.4086021505376347E-3</v>
      </c>
      <c r="AS3">
        <v>2472</v>
      </c>
      <c r="AT3" s="580">
        <v>0.74977252047315746</v>
      </c>
      <c r="AU3">
        <v>13</v>
      </c>
      <c r="AV3" s="580">
        <v>0.61904761904761907</v>
      </c>
      <c r="AW3">
        <v>2485</v>
      </c>
      <c r="AX3" s="580">
        <v>0.74894514767932485</v>
      </c>
      <c r="AY3">
        <v>1584</v>
      </c>
      <c r="AZ3" s="580">
        <v>4.49162923642303E-3</v>
      </c>
      <c r="BA3">
        <v>7147</v>
      </c>
      <c r="BB3" s="580">
        <v>2.0266208429744567E-2</v>
      </c>
      <c r="BC3">
        <v>8731</v>
      </c>
      <c r="BD3" s="580">
        <v>2.4757837666167598E-2</v>
      </c>
      <c r="BE3">
        <v>4</v>
      </c>
      <c r="BF3" s="580">
        <v>0.23529411764705882</v>
      </c>
      <c r="BG3">
        <v>0</v>
      </c>
      <c r="BI3" t="s">
        <v>323</v>
      </c>
    </row>
    <row r="4" spans="1:61" x14ac:dyDescent="0.2">
      <c r="A4" t="s">
        <v>539</v>
      </c>
      <c r="B4" t="s">
        <v>546</v>
      </c>
      <c r="C4" t="s">
        <v>502</v>
      </c>
      <c r="D4" t="s">
        <v>509</v>
      </c>
      <c r="E4" t="s">
        <v>504</v>
      </c>
      <c r="F4" t="s">
        <v>505</v>
      </c>
      <c r="G4" t="s">
        <v>316</v>
      </c>
      <c r="H4" t="s">
        <v>1112</v>
      </c>
      <c r="I4" t="s">
        <v>934</v>
      </c>
      <c r="K4" t="s">
        <v>386</v>
      </c>
      <c r="L4">
        <v>1</v>
      </c>
      <c r="N4">
        <v>2</v>
      </c>
      <c r="O4">
        <v>2</v>
      </c>
      <c r="P4">
        <v>7311</v>
      </c>
      <c r="Q4">
        <v>4263</v>
      </c>
      <c r="R4">
        <v>1</v>
      </c>
      <c r="S4" s="580">
        <v>0.5</v>
      </c>
      <c r="U4" t="s">
        <v>434</v>
      </c>
      <c r="V4">
        <v>1</v>
      </c>
      <c r="W4" s="580">
        <v>1</v>
      </c>
      <c r="X4">
        <v>7491</v>
      </c>
      <c r="Y4">
        <v>35</v>
      </c>
      <c r="Z4">
        <v>4.6505447781025775E-3</v>
      </c>
      <c r="AA4">
        <v>7526</v>
      </c>
      <c r="AB4">
        <v>10473</v>
      </c>
      <c r="AC4" s="580">
        <v>0.69808077914637645</v>
      </c>
      <c r="AD4">
        <v>7491</v>
      </c>
      <c r="AE4">
        <v>35</v>
      </c>
      <c r="AF4">
        <v>7526</v>
      </c>
      <c r="AG4">
        <v>4177</v>
      </c>
      <c r="AH4" s="580">
        <v>0.55760245628087035</v>
      </c>
      <c r="AI4">
        <v>40</v>
      </c>
      <c r="AJ4" s="580">
        <v>1.1428571428571428</v>
      </c>
      <c r="AK4">
        <v>4217</v>
      </c>
      <c r="AL4" s="580">
        <v>0.5603242094073877</v>
      </c>
      <c r="AM4">
        <v>45</v>
      </c>
      <c r="AN4" s="580">
        <v>1.0658455708195168E-2</v>
      </c>
      <c r="AO4">
        <v>3</v>
      </c>
      <c r="AP4" s="580">
        <v>7.3170731707317069E-2</v>
      </c>
      <c r="AQ4">
        <v>48</v>
      </c>
      <c r="AR4" s="580">
        <v>1.1259676284306826E-2</v>
      </c>
      <c r="AS4">
        <v>45</v>
      </c>
      <c r="AT4" s="580">
        <v>1</v>
      </c>
      <c r="AU4">
        <v>3</v>
      </c>
      <c r="AV4" s="580">
        <v>1</v>
      </c>
      <c r="AW4">
        <v>48</v>
      </c>
      <c r="AX4" s="580">
        <v>1</v>
      </c>
      <c r="AY4">
        <v>2</v>
      </c>
      <c r="BA4">
        <v>167</v>
      </c>
      <c r="BB4" s="580">
        <v>3.9174290405817498E-2</v>
      </c>
      <c r="BC4">
        <v>169</v>
      </c>
      <c r="BD4" s="580">
        <v>3.9643443584330286E-2</v>
      </c>
      <c r="BE4">
        <v>0</v>
      </c>
      <c r="BI4" t="s">
        <v>323</v>
      </c>
    </row>
    <row r="5" spans="1:61" x14ac:dyDescent="0.2">
      <c r="A5" t="s">
        <v>550</v>
      </c>
      <c r="B5" t="s">
        <v>552</v>
      </c>
      <c r="C5" t="s">
        <v>502</v>
      </c>
      <c r="D5" t="s">
        <v>509</v>
      </c>
      <c r="E5" t="s">
        <v>504</v>
      </c>
      <c r="F5" t="s">
        <v>519</v>
      </c>
      <c r="G5" t="s">
        <v>320</v>
      </c>
      <c r="H5" t="s">
        <v>1112</v>
      </c>
      <c r="I5" t="s">
        <v>934</v>
      </c>
      <c r="K5" t="s">
        <v>510</v>
      </c>
      <c r="L5">
        <v>1</v>
      </c>
      <c r="M5">
        <v>1</v>
      </c>
      <c r="N5">
        <v>1</v>
      </c>
      <c r="O5">
        <v>1</v>
      </c>
      <c r="P5">
        <v>6297</v>
      </c>
      <c r="Q5" t="s">
        <v>323</v>
      </c>
      <c r="S5" s="580">
        <v>0</v>
      </c>
      <c r="U5" t="s">
        <v>510</v>
      </c>
      <c r="V5">
        <v>1</v>
      </c>
      <c r="W5" s="580">
        <v>1</v>
      </c>
      <c r="X5">
        <v>6270</v>
      </c>
      <c r="Y5">
        <v>27</v>
      </c>
      <c r="Z5">
        <v>4.287756074321105E-3</v>
      </c>
      <c r="AA5">
        <v>6297</v>
      </c>
      <c r="AB5">
        <v>8235</v>
      </c>
      <c r="AC5" s="580">
        <v>0.76466302367941708</v>
      </c>
      <c r="AD5" t="s">
        <v>323</v>
      </c>
      <c r="AE5" t="s">
        <v>323</v>
      </c>
      <c r="AF5" t="s">
        <v>323</v>
      </c>
      <c r="AH5" s="580" t="s">
        <v>323</v>
      </c>
      <c r="AJ5" s="580" t="s">
        <v>323</v>
      </c>
      <c r="AK5" t="s">
        <v>323</v>
      </c>
      <c r="BC5" t="s">
        <v>323</v>
      </c>
      <c r="BD5" s="580" t="s">
        <v>323</v>
      </c>
      <c r="BE5">
        <v>0</v>
      </c>
      <c r="BF5" s="580" t="s">
        <v>323</v>
      </c>
      <c r="BI5" t="s">
        <v>323</v>
      </c>
    </row>
    <row r="6" spans="1:61" x14ac:dyDescent="0.2">
      <c r="A6" t="s">
        <v>553</v>
      </c>
      <c r="B6" t="s">
        <v>554</v>
      </c>
      <c r="C6" t="s">
        <v>502</v>
      </c>
      <c r="D6" t="s">
        <v>509</v>
      </c>
      <c r="E6" t="s">
        <v>504</v>
      </c>
      <c r="F6" t="s">
        <v>519</v>
      </c>
      <c r="G6" t="s">
        <v>319</v>
      </c>
      <c r="H6" t="s">
        <v>1112</v>
      </c>
      <c r="I6" t="s">
        <v>934</v>
      </c>
      <c r="K6" t="s">
        <v>386</v>
      </c>
      <c r="L6">
        <v>1</v>
      </c>
      <c r="N6">
        <v>2</v>
      </c>
      <c r="O6">
        <v>2</v>
      </c>
      <c r="P6">
        <v>9330</v>
      </c>
      <c r="Q6">
        <v>5153</v>
      </c>
      <c r="R6">
        <v>0</v>
      </c>
      <c r="S6" s="580">
        <v>0</v>
      </c>
      <c r="U6" t="s">
        <v>434</v>
      </c>
      <c r="V6">
        <v>1</v>
      </c>
      <c r="W6" s="580">
        <v>1</v>
      </c>
      <c r="X6">
        <v>9300</v>
      </c>
      <c r="Y6">
        <v>30</v>
      </c>
      <c r="Z6">
        <v>3.2154340836012861E-3</v>
      </c>
      <c r="AA6">
        <v>9330</v>
      </c>
      <c r="AB6">
        <v>12717</v>
      </c>
      <c r="AC6" s="580">
        <v>0.73366359990563812</v>
      </c>
      <c r="AD6">
        <v>9300</v>
      </c>
      <c r="AE6">
        <v>30</v>
      </c>
      <c r="AF6">
        <v>9330</v>
      </c>
      <c r="AG6">
        <v>5124</v>
      </c>
      <c r="AH6" s="580">
        <v>0.55096774193548392</v>
      </c>
      <c r="AI6">
        <v>29</v>
      </c>
      <c r="AJ6" s="580">
        <v>0.96666666666666667</v>
      </c>
      <c r="AK6">
        <v>5153</v>
      </c>
      <c r="AL6" s="580">
        <v>0.55230439442658097</v>
      </c>
      <c r="AM6">
        <v>54</v>
      </c>
      <c r="AN6" s="580">
        <v>1.0538641686182669E-2</v>
      </c>
      <c r="AO6">
        <v>6</v>
      </c>
      <c r="AP6" s="580">
        <v>0.20689655172413793</v>
      </c>
      <c r="AQ6">
        <v>60</v>
      </c>
      <c r="AR6" s="580">
        <v>1.1643702697457792E-2</v>
      </c>
      <c r="AS6">
        <v>45</v>
      </c>
      <c r="AT6" s="580">
        <v>0.83333333333333337</v>
      </c>
      <c r="AU6">
        <v>6</v>
      </c>
      <c r="AV6" s="580">
        <v>1</v>
      </c>
      <c r="AW6">
        <v>51</v>
      </c>
      <c r="AX6" s="580">
        <v>0.85</v>
      </c>
      <c r="AY6">
        <v>1</v>
      </c>
      <c r="BA6">
        <v>96</v>
      </c>
      <c r="BB6" s="580">
        <v>1.8629924315932467E-2</v>
      </c>
      <c r="BC6">
        <v>97</v>
      </c>
      <c r="BD6" s="580">
        <v>1.8823986027556763E-2</v>
      </c>
      <c r="BE6">
        <v>1</v>
      </c>
      <c r="BF6" s="580">
        <v>0.5</v>
      </c>
      <c r="BG6">
        <v>0</v>
      </c>
      <c r="BI6" t="s">
        <v>323</v>
      </c>
    </row>
    <row r="7" spans="1:61" x14ac:dyDescent="0.2">
      <c r="A7" t="s">
        <v>557</v>
      </c>
      <c r="B7" t="s">
        <v>563</v>
      </c>
      <c r="C7" t="s">
        <v>502</v>
      </c>
      <c r="D7" t="s">
        <v>509</v>
      </c>
      <c r="E7" t="s">
        <v>504</v>
      </c>
      <c r="F7" t="s">
        <v>505</v>
      </c>
      <c r="G7" t="s">
        <v>317</v>
      </c>
      <c r="H7" t="s">
        <v>1112</v>
      </c>
      <c r="I7" t="s">
        <v>934</v>
      </c>
      <c r="K7" t="s">
        <v>386</v>
      </c>
      <c r="L7">
        <v>1</v>
      </c>
      <c r="N7">
        <v>2</v>
      </c>
      <c r="O7">
        <v>2</v>
      </c>
      <c r="P7">
        <v>13929</v>
      </c>
      <c r="Q7">
        <v>7200</v>
      </c>
      <c r="R7">
        <v>0</v>
      </c>
      <c r="U7" t="s">
        <v>434</v>
      </c>
      <c r="V7">
        <v>1</v>
      </c>
      <c r="W7" s="580">
        <v>1</v>
      </c>
      <c r="X7">
        <v>13803</v>
      </c>
      <c r="Y7">
        <v>126</v>
      </c>
      <c r="Z7">
        <v>9.0458755115227218E-3</v>
      </c>
      <c r="AA7">
        <v>13929</v>
      </c>
      <c r="AB7">
        <v>17898</v>
      </c>
      <c r="AC7" s="580">
        <v>0.77824337914850816</v>
      </c>
      <c r="AD7">
        <v>13803</v>
      </c>
      <c r="AE7">
        <v>126</v>
      </c>
      <c r="AF7">
        <v>13929</v>
      </c>
      <c r="AG7">
        <v>7067</v>
      </c>
      <c r="AH7" s="580">
        <v>0.51199014706947765</v>
      </c>
      <c r="AI7">
        <v>133</v>
      </c>
      <c r="AJ7" s="580">
        <v>1.0555555555555556</v>
      </c>
      <c r="AK7">
        <v>7200</v>
      </c>
      <c r="AL7" s="580">
        <v>0.51690717208701276</v>
      </c>
      <c r="AM7">
        <v>34</v>
      </c>
      <c r="AN7" s="580">
        <v>4.8110938163294188E-3</v>
      </c>
      <c r="AO7">
        <v>23</v>
      </c>
      <c r="AP7" s="580">
        <v>0.17293233082706766</v>
      </c>
      <c r="AQ7">
        <v>57</v>
      </c>
      <c r="AR7" s="580">
        <v>7.9166666666666673E-3</v>
      </c>
      <c r="AS7">
        <v>34</v>
      </c>
      <c r="AT7" s="580">
        <v>1</v>
      </c>
      <c r="AU7">
        <v>22</v>
      </c>
      <c r="AV7" s="580">
        <v>0.95652173913043481</v>
      </c>
      <c r="AW7">
        <v>56</v>
      </c>
      <c r="AX7" s="580">
        <v>0.98245614035087714</v>
      </c>
      <c r="AY7">
        <v>7</v>
      </c>
      <c r="AZ7" s="580">
        <v>9.7222222222222219E-4</v>
      </c>
      <c r="BA7">
        <v>240</v>
      </c>
      <c r="BB7" s="580">
        <v>3.3333333333333333E-2</v>
      </c>
      <c r="BC7">
        <v>247</v>
      </c>
      <c r="BD7" s="580">
        <v>3.4305555555555554E-2</v>
      </c>
      <c r="BE7">
        <v>1</v>
      </c>
      <c r="BF7" s="580">
        <v>0.5</v>
      </c>
      <c r="BG7">
        <v>0</v>
      </c>
      <c r="BI7" t="s">
        <v>323</v>
      </c>
    </row>
    <row r="8" spans="1:61" x14ac:dyDescent="0.2">
      <c r="A8" t="s">
        <v>465</v>
      </c>
      <c r="B8" t="s">
        <v>566</v>
      </c>
      <c r="C8" t="s">
        <v>502</v>
      </c>
      <c r="D8" t="s">
        <v>509</v>
      </c>
      <c r="E8" t="s">
        <v>504</v>
      </c>
      <c r="F8" t="s">
        <v>505</v>
      </c>
      <c r="G8" t="s">
        <v>921</v>
      </c>
      <c r="H8" t="s">
        <v>1112</v>
      </c>
      <c r="I8" t="s">
        <v>934</v>
      </c>
      <c r="K8" t="s">
        <v>386</v>
      </c>
      <c r="L8">
        <v>1</v>
      </c>
      <c r="N8">
        <v>2</v>
      </c>
      <c r="O8">
        <v>2</v>
      </c>
      <c r="P8">
        <v>373</v>
      </c>
      <c r="Q8">
        <v>203</v>
      </c>
      <c r="R8">
        <v>0</v>
      </c>
      <c r="S8" s="580">
        <v>0</v>
      </c>
      <c r="T8">
        <v>1</v>
      </c>
      <c r="U8" t="s">
        <v>434</v>
      </c>
      <c r="V8">
        <v>1</v>
      </c>
      <c r="W8" s="580">
        <v>1</v>
      </c>
      <c r="X8">
        <v>367</v>
      </c>
      <c r="Y8">
        <v>6</v>
      </c>
      <c r="Z8">
        <v>1.6085790884718499E-2</v>
      </c>
      <c r="AA8">
        <v>373</v>
      </c>
      <c r="AB8">
        <v>600</v>
      </c>
      <c r="AC8" s="580">
        <v>0.6216666666666667</v>
      </c>
      <c r="AD8">
        <v>367</v>
      </c>
      <c r="AE8">
        <v>6</v>
      </c>
      <c r="AF8">
        <v>373</v>
      </c>
      <c r="AG8">
        <v>203</v>
      </c>
      <c r="AH8" s="580">
        <v>0.55313351498637597</v>
      </c>
      <c r="AK8">
        <v>203</v>
      </c>
      <c r="AL8" s="580">
        <v>0.5442359249329759</v>
      </c>
      <c r="BA8">
        <v>1</v>
      </c>
      <c r="BB8" s="580">
        <v>4.9261083743842365E-3</v>
      </c>
      <c r="BC8">
        <v>1</v>
      </c>
      <c r="BD8" s="580">
        <v>4.9261083743842365E-3</v>
      </c>
      <c r="BE8">
        <v>0</v>
      </c>
      <c r="BG8">
        <v>0</v>
      </c>
      <c r="BI8" t="s">
        <v>323</v>
      </c>
    </row>
    <row r="9" spans="1:61" x14ac:dyDescent="0.2">
      <c r="A9" t="s">
        <v>567</v>
      </c>
      <c r="B9" t="s">
        <v>579</v>
      </c>
      <c r="C9" t="s">
        <v>502</v>
      </c>
      <c r="D9" t="s">
        <v>509</v>
      </c>
      <c r="E9" t="s">
        <v>504</v>
      </c>
      <c r="F9" t="s">
        <v>505</v>
      </c>
      <c r="G9" t="s">
        <v>314</v>
      </c>
      <c r="H9" t="s">
        <v>1110</v>
      </c>
      <c r="I9" t="s">
        <v>935</v>
      </c>
      <c r="J9" t="s">
        <v>936</v>
      </c>
      <c r="K9" t="s">
        <v>386</v>
      </c>
      <c r="L9">
        <v>1</v>
      </c>
      <c r="N9">
        <v>12</v>
      </c>
      <c r="O9">
        <v>12</v>
      </c>
      <c r="P9">
        <v>241342</v>
      </c>
      <c r="Q9">
        <v>103467</v>
      </c>
      <c r="R9">
        <v>0</v>
      </c>
      <c r="S9" s="580">
        <v>0</v>
      </c>
      <c r="T9">
        <v>3</v>
      </c>
      <c r="U9" t="s">
        <v>310</v>
      </c>
      <c r="X9">
        <v>241046</v>
      </c>
      <c r="Y9">
        <v>296</v>
      </c>
      <c r="Z9">
        <v>1.2264752923237562E-3</v>
      </c>
      <c r="AA9">
        <v>241342</v>
      </c>
      <c r="AB9">
        <v>341472</v>
      </c>
      <c r="AC9" s="580">
        <v>0.70676951550932432</v>
      </c>
      <c r="AD9">
        <v>241046</v>
      </c>
      <c r="AE9">
        <v>296</v>
      </c>
      <c r="AF9">
        <v>241342</v>
      </c>
      <c r="AG9">
        <v>103207</v>
      </c>
      <c r="AH9" s="580">
        <v>0.42816308920289076</v>
      </c>
      <c r="AI9">
        <v>260</v>
      </c>
      <c r="AJ9" s="580">
        <v>0.8783783783783784</v>
      </c>
      <c r="AK9">
        <v>103467</v>
      </c>
      <c r="AL9" s="580">
        <v>0.42871526713129088</v>
      </c>
      <c r="AN9" s="580" t="s">
        <v>323</v>
      </c>
      <c r="AP9" s="580" t="s">
        <v>323</v>
      </c>
      <c r="AQ9" t="s">
        <v>323</v>
      </c>
      <c r="AS9">
        <v>880</v>
      </c>
      <c r="AT9" s="580" t="s">
        <v>323</v>
      </c>
      <c r="AV9" s="580" t="s">
        <v>323</v>
      </c>
      <c r="AW9">
        <v>880</v>
      </c>
      <c r="AX9" s="580" t="s">
        <v>323</v>
      </c>
      <c r="AY9">
        <v>201</v>
      </c>
      <c r="AZ9" s="580">
        <v>1.9426483806431036E-3</v>
      </c>
      <c r="BA9">
        <v>1364</v>
      </c>
      <c r="BB9" s="580">
        <v>1.3182947219886533E-2</v>
      </c>
      <c r="BC9">
        <v>1565</v>
      </c>
      <c r="BD9" s="580">
        <v>1.5125595600529637E-2</v>
      </c>
      <c r="BE9">
        <v>1</v>
      </c>
      <c r="BF9" s="580">
        <v>8.3333333333333329E-2</v>
      </c>
      <c r="BG9">
        <v>1</v>
      </c>
      <c r="BH9" s="580">
        <v>1</v>
      </c>
      <c r="BI9" t="s">
        <v>323</v>
      </c>
    </row>
    <row r="10" spans="1:61" x14ac:dyDescent="0.2">
      <c r="A10" t="s">
        <v>587</v>
      </c>
      <c r="B10" t="s">
        <v>597</v>
      </c>
      <c r="C10" t="s">
        <v>502</v>
      </c>
      <c r="D10" t="s">
        <v>509</v>
      </c>
      <c r="E10" t="s">
        <v>504</v>
      </c>
      <c r="F10" t="s">
        <v>505</v>
      </c>
      <c r="G10" t="s">
        <v>317</v>
      </c>
      <c r="H10" t="s">
        <v>1112</v>
      </c>
      <c r="I10" t="s">
        <v>934</v>
      </c>
      <c r="K10" t="s">
        <v>386</v>
      </c>
      <c r="L10">
        <v>1</v>
      </c>
      <c r="N10">
        <v>2</v>
      </c>
      <c r="O10">
        <v>2</v>
      </c>
      <c r="P10">
        <v>11791</v>
      </c>
      <c r="Q10">
        <v>6003</v>
      </c>
      <c r="R10">
        <v>1</v>
      </c>
      <c r="S10" s="580">
        <v>0.5</v>
      </c>
      <c r="T10">
        <v>1</v>
      </c>
      <c r="U10" t="s">
        <v>434</v>
      </c>
      <c r="V10">
        <v>1</v>
      </c>
      <c r="W10" s="580">
        <v>1</v>
      </c>
      <c r="X10">
        <v>11756</v>
      </c>
      <c r="Y10">
        <v>35</v>
      </c>
      <c r="Z10">
        <v>2.9683657026545671E-3</v>
      </c>
      <c r="AA10">
        <v>11791</v>
      </c>
      <c r="AB10">
        <v>16890</v>
      </c>
      <c r="AC10" s="580">
        <v>0.69810538780343401</v>
      </c>
      <c r="AD10">
        <v>11756</v>
      </c>
      <c r="AE10">
        <v>35</v>
      </c>
      <c r="AF10">
        <v>11791</v>
      </c>
      <c r="AG10">
        <v>5971</v>
      </c>
      <c r="AH10" s="580">
        <v>0.50791085403198366</v>
      </c>
      <c r="AI10">
        <v>32</v>
      </c>
      <c r="AJ10" s="580">
        <v>0.91428571428571426</v>
      </c>
      <c r="AK10">
        <v>6003</v>
      </c>
      <c r="AL10" s="580">
        <v>0.50911712322958191</v>
      </c>
      <c r="AM10">
        <v>35</v>
      </c>
      <c r="AN10" s="580">
        <v>5.8616647127784291E-3</v>
      </c>
      <c r="AQ10">
        <v>35</v>
      </c>
      <c r="AR10" s="580">
        <v>5.8304181242711979E-3</v>
      </c>
      <c r="AS10">
        <v>35</v>
      </c>
      <c r="AT10" s="580">
        <v>1</v>
      </c>
      <c r="AV10" s="580" t="s">
        <v>323</v>
      </c>
      <c r="AW10">
        <v>35</v>
      </c>
      <c r="AX10" s="580">
        <v>1</v>
      </c>
      <c r="BA10">
        <v>59</v>
      </c>
      <c r="BB10" s="580">
        <v>9.8284191237714476E-3</v>
      </c>
      <c r="BC10">
        <v>59</v>
      </c>
      <c r="BD10" s="580">
        <v>9.8284191237714476E-3</v>
      </c>
      <c r="BE10">
        <v>0</v>
      </c>
      <c r="BI10" t="s">
        <v>323</v>
      </c>
    </row>
    <row r="11" spans="1:61" x14ac:dyDescent="0.2">
      <c r="A11" t="s">
        <v>606</v>
      </c>
      <c r="B11" t="s">
        <v>613</v>
      </c>
      <c r="C11" t="s">
        <v>502</v>
      </c>
      <c r="D11" t="s">
        <v>509</v>
      </c>
      <c r="E11" t="s">
        <v>518</v>
      </c>
      <c r="F11" t="s">
        <v>505</v>
      </c>
      <c r="G11" t="s">
        <v>317</v>
      </c>
      <c r="H11" t="s">
        <v>1110</v>
      </c>
      <c r="I11" t="s">
        <v>935</v>
      </c>
      <c r="J11" t="s">
        <v>936</v>
      </c>
      <c r="K11" t="s">
        <v>386</v>
      </c>
      <c r="L11">
        <v>1</v>
      </c>
      <c r="N11">
        <v>9</v>
      </c>
      <c r="O11">
        <v>9</v>
      </c>
      <c r="P11">
        <v>87260</v>
      </c>
      <c r="Q11">
        <v>37945</v>
      </c>
      <c r="R11">
        <v>1</v>
      </c>
      <c r="S11" s="580">
        <v>0.1111111111111111</v>
      </c>
      <c r="T11">
        <v>8</v>
      </c>
      <c r="U11" t="s">
        <v>434</v>
      </c>
      <c r="V11">
        <v>1</v>
      </c>
      <c r="W11" s="580">
        <v>1</v>
      </c>
      <c r="X11">
        <v>87145</v>
      </c>
      <c r="Y11">
        <v>115</v>
      </c>
      <c r="Z11">
        <v>1.3179005271602108E-3</v>
      </c>
      <c r="AA11">
        <v>87260</v>
      </c>
      <c r="AB11">
        <v>120246</v>
      </c>
      <c r="AC11" s="580">
        <v>0.72567902466610112</v>
      </c>
      <c r="AD11">
        <v>87145</v>
      </c>
      <c r="AE11">
        <v>115</v>
      </c>
      <c r="AF11">
        <v>87260</v>
      </c>
      <c r="AG11">
        <v>37845</v>
      </c>
      <c r="AH11" s="580">
        <v>0.43427620632279534</v>
      </c>
      <c r="AI11">
        <v>100</v>
      </c>
      <c r="AJ11" s="580">
        <v>0.86956521739130432</v>
      </c>
      <c r="AK11">
        <v>37945</v>
      </c>
      <c r="AL11" s="580">
        <v>0.43484987393994956</v>
      </c>
      <c r="AM11">
        <v>534</v>
      </c>
      <c r="AN11" s="580">
        <v>1.4110186286167262E-2</v>
      </c>
      <c r="AO11">
        <v>13</v>
      </c>
      <c r="AP11" s="580">
        <v>0.13</v>
      </c>
      <c r="AQ11">
        <v>547</v>
      </c>
      <c r="AR11" s="580">
        <v>1.4415601528528133E-2</v>
      </c>
      <c r="AS11">
        <v>444</v>
      </c>
      <c r="AT11" s="580">
        <v>0.8314606741573034</v>
      </c>
      <c r="AU11">
        <v>12</v>
      </c>
      <c r="AV11" s="580">
        <v>0.92307692307692313</v>
      </c>
      <c r="AW11">
        <v>456</v>
      </c>
      <c r="AX11" s="580">
        <v>0.8336380255941499</v>
      </c>
      <c r="AY11">
        <v>89</v>
      </c>
      <c r="AZ11" s="580">
        <v>2.3455000658848331E-3</v>
      </c>
      <c r="BA11">
        <v>638</v>
      </c>
      <c r="BB11" s="580">
        <v>1.6813809461062063E-2</v>
      </c>
      <c r="BC11">
        <v>727</v>
      </c>
      <c r="BD11" s="580">
        <v>1.9159309526946895E-2</v>
      </c>
      <c r="BE11">
        <v>1</v>
      </c>
      <c r="BF11" s="580">
        <v>0.1111111111111111</v>
      </c>
      <c r="BG11">
        <v>0</v>
      </c>
      <c r="BI11" t="s">
        <v>323</v>
      </c>
    </row>
    <row r="12" spans="1:61" x14ac:dyDescent="0.2">
      <c r="A12" t="s">
        <v>616</v>
      </c>
      <c r="B12" t="s">
        <v>622</v>
      </c>
      <c r="C12" t="s">
        <v>502</v>
      </c>
      <c r="D12" t="s">
        <v>509</v>
      </c>
      <c r="E12" t="s">
        <v>504</v>
      </c>
      <c r="F12" t="s">
        <v>519</v>
      </c>
      <c r="G12" t="s">
        <v>922</v>
      </c>
      <c r="H12" t="s">
        <v>1109</v>
      </c>
      <c r="I12" t="s">
        <v>934</v>
      </c>
      <c r="K12" t="s">
        <v>386</v>
      </c>
      <c r="L12">
        <v>1</v>
      </c>
      <c r="N12">
        <v>7</v>
      </c>
      <c r="O12">
        <v>7</v>
      </c>
      <c r="P12">
        <v>37443</v>
      </c>
      <c r="Q12">
        <v>18308</v>
      </c>
      <c r="R12">
        <v>1</v>
      </c>
      <c r="S12" s="580">
        <v>0.14285714285714285</v>
      </c>
      <c r="T12">
        <v>1</v>
      </c>
      <c r="U12" t="s">
        <v>435</v>
      </c>
      <c r="X12">
        <v>37228</v>
      </c>
      <c r="Y12">
        <v>215</v>
      </c>
      <c r="Z12">
        <v>5.7420612664583499E-3</v>
      </c>
      <c r="AA12">
        <v>37443</v>
      </c>
      <c r="AB12">
        <v>55734</v>
      </c>
      <c r="AC12" s="580">
        <v>0.67181612660135648</v>
      </c>
      <c r="AD12">
        <v>37228</v>
      </c>
      <c r="AE12">
        <v>215</v>
      </c>
      <c r="AF12">
        <v>37443</v>
      </c>
      <c r="AG12">
        <v>18123</v>
      </c>
      <c r="AH12" s="580">
        <v>0.48681100247125819</v>
      </c>
      <c r="AI12">
        <v>185</v>
      </c>
      <c r="AJ12" s="580">
        <v>0.86046511627906974</v>
      </c>
      <c r="AK12">
        <v>18308</v>
      </c>
      <c r="AL12" s="580">
        <v>0.48895654728520682</v>
      </c>
      <c r="AM12">
        <v>236</v>
      </c>
      <c r="AN12" s="580">
        <v>1.3022126579484632E-2</v>
      </c>
      <c r="AO12">
        <v>22</v>
      </c>
      <c r="AP12" s="580">
        <v>0.11891891891891893</v>
      </c>
      <c r="AQ12">
        <v>258</v>
      </c>
      <c r="AR12" s="580">
        <v>1.4092200131090233E-2</v>
      </c>
      <c r="AS12">
        <v>157</v>
      </c>
      <c r="AT12" s="580">
        <v>0.6652542372881356</v>
      </c>
      <c r="AU12">
        <v>9</v>
      </c>
      <c r="AV12" s="580">
        <v>0.40909090909090912</v>
      </c>
      <c r="AW12">
        <v>166</v>
      </c>
      <c r="AX12" s="580">
        <v>0.64341085271317833</v>
      </c>
      <c r="AY12">
        <v>41</v>
      </c>
      <c r="AZ12" s="580">
        <v>2.2394581603670527E-3</v>
      </c>
      <c r="BA12">
        <v>288</v>
      </c>
      <c r="BB12" s="580">
        <v>1.5730828053310029E-2</v>
      </c>
      <c r="BC12">
        <v>329</v>
      </c>
      <c r="BD12" s="580">
        <v>1.7970286213677081E-2</v>
      </c>
      <c r="BE12">
        <v>2</v>
      </c>
      <c r="BF12" s="580">
        <v>0.2857142857142857</v>
      </c>
      <c r="BG12">
        <v>0</v>
      </c>
      <c r="BI12" t="s">
        <v>323</v>
      </c>
    </row>
    <row r="13" spans="1:61" x14ac:dyDescent="0.2">
      <c r="A13" t="s">
        <v>626</v>
      </c>
      <c r="B13" t="s">
        <v>628</v>
      </c>
      <c r="C13" t="s">
        <v>502</v>
      </c>
      <c r="D13" t="s">
        <v>509</v>
      </c>
      <c r="E13" t="s">
        <v>504</v>
      </c>
      <c r="F13" t="s">
        <v>519</v>
      </c>
      <c r="G13" t="s">
        <v>923</v>
      </c>
      <c r="H13" t="s">
        <v>1109</v>
      </c>
      <c r="I13" t="s">
        <v>934</v>
      </c>
      <c r="K13" t="s">
        <v>386</v>
      </c>
      <c r="L13">
        <v>1</v>
      </c>
      <c r="N13">
        <v>3</v>
      </c>
      <c r="O13">
        <v>3</v>
      </c>
      <c r="P13">
        <v>31388</v>
      </c>
      <c r="Q13">
        <v>15148</v>
      </c>
      <c r="R13">
        <v>0</v>
      </c>
      <c r="S13" s="580">
        <v>0</v>
      </c>
      <c r="T13">
        <v>1</v>
      </c>
      <c r="U13" t="s">
        <v>434</v>
      </c>
      <c r="V13">
        <v>1</v>
      </c>
      <c r="W13" s="580">
        <v>1</v>
      </c>
      <c r="X13">
        <v>31357</v>
      </c>
      <c r="Y13">
        <v>31</v>
      </c>
      <c r="Z13">
        <v>9.8763858799541223E-4</v>
      </c>
      <c r="AA13">
        <v>31388</v>
      </c>
      <c r="AB13">
        <v>43656</v>
      </c>
      <c r="AC13" s="580">
        <v>0.7189847901777533</v>
      </c>
      <c r="AD13">
        <v>31357</v>
      </c>
      <c r="AE13">
        <v>31</v>
      </c>
      <c r="AF13">
        <v>31388</v>
      </c>
      <c r="AG13">
        <v>15121</v>
      </c>
      <c r="AH13" s="580">
        <v>0.4822208757215295</v>
      </c>
      <c r="AI13">
        <v>27</v>
      </c>
      <c r="AJ13" s="580">
        <v>0.87096774193548387</v>
      </c>
      <c r="AK13">
        <v>15148</v>
      </c>
      <c r="AL13" s="580">
        <v>0.4826048171275647</v>
      </c>
      <c r="AM13">
        <v>217</v>
      </c>
      <c r="AN13" s="580">
        <v>1.4350902718074201E-2</v>
      </c>
      <c r="AO13">
        <v>4</v>
      </c>
      <c r="AP13" s="580">
        <v>0.14814814814814814</v>
      </c>
      <c r="AQ13">
        <v>221</v>
      </c>
      <c r="AR13" s="580">
        <v>1.4589384737259044E-2</v>
      </c>
      <c r="AS13">
        <v>165</v>
      </c>
      <c r="AT13" s="580">
        <v>0.76036866359447008</v>
      </c>
      <c r="AU13">
        <v>3</v>
      </c>
      <c r="AV13" s="580">
        <v>0.75</v>
      </c>
      <c r="AW13">
        <v>168</v>
      </c>
      <c r="AX13" s="580">
        <v>0.76018099547511309</v>
      </c>
      <c r="AY13">
        <v>23</v>
      </c>
      <c r="AZ13" s="580">
        <v>1.5183522577237919E-3</v>
      </c>
      <c r="BA13">
        <v>293</v>
      </c>
      <c r="BB13" s="580">
        <v>1.9342487457090045E-2</v>
      </c>
      <c r="BC13">
        <v>316</v>
      </c>
      <c r="BD13" s="580">
        <v>2.0860839714813836E-2</v>
      </c>
      <c r="BE13">
        <v>0</v>
      </c>
      <c r="BG13">
        <v>0</v>
      </c>
      <c r="BI13" t="s">
        <v>323</v>
      </c>
    </row>
    <row r="14" spans="1:61" x14ac:dyDescent="0.2">
      <c r="A14" t="s">
        <v>631</v>
      </c>
      <c r="B14" t="s">
        <v>641</v>
      </c>
      <c r="C14" t="s">
        <v>502</v>
      </c>
      <c r="D14" t="s">
        <v>509</v>
      </c>
      <c r="E14" t="s">
        <v>504</v>
      </c>
      <c r="F14" t="s">
        <v>505</v>
      </c>
      <c r="G14" t="s">
        <v>318</v>
      </c>
      <c r="H14" t="s">
        <v>1112</v>
      </c>
      <c r="I14" t="s">
        <v>934</v>
      </c>
      <c r="K14" t="s">
        <v>510</v>
      </c>
      <c r="L14">
        <v>1</v>
      </c>
      <c r="M14">
        <v>1</v>
      </c>
      <c r="N14">
        <v>1</v>
      </c>
      <c r="O14">
        <v>1</v>
      </c>
      <c r="P14">
        <v>8926</v>
      </c>
      <c r="Q14" t="s">
        <v>323</v>
      </c>
      <c r="R14">
        <v>0</v>
      </c>
      <c r="U14" t="s">
        <v>510</v>
      </c>
      <c r="V14">
        <v>1</v>
      </c>
      <c r="W14" s="580">
        <v>1</v>
      </c>
      <c r="X14">
        <v>8911</v>
      </c>
      <c r="Y14">
        <v>15</v>
      </c>
      <c r="Z14">
        <v>1.6804839793860631E-3</v>
      </c>
      <c r="AA14">
        <v>8926</v>
      </c>
      <c r="AB14">
        <v>12033</v>
      </c>
      <c r="AC14" s="580">
        <v>0.74179340147926531</v>
      </c>
      <c r="AD14" t="s">
        <v>323</v>
      </c>
      <c r="AE14" t="s">
        <v>323</v>
      </c>
      <c r="AF14" t="s">
        <v>323</v>
      </c>
      <c r="AH14" s="580" t="s">
        <v>323</v>
      </c>
      <c r="AJ14" s="580" t="s">
        <v>323</v>
      </c>
      <c r="AK14" t="s">
        <v>323</v>
      </c>
      <c r="AL14" s="580" t="s">
        <v>323</v>
      </c>
      <c r="AN14" s="580" t="s">
        <v>323</v>
      </c>
      <c r="AP14" s="580" t="s">
        <v>323</v>
      </c>
      <c r="AQ14" t="s">
        <v>323</v>
      </c>
      <c r="AR14" s="580" t="s">
        <v>323</v>
      </c>
      <c r="AT14" s="580" t="s">
        <v>323</v>
      </c>
      <c r="AV14" s="580" t="s">
        <v>323</v>
      </c>
      <c r="AW14" t="s">
        <v>323</v>
      </c>
      <c r="AX14" s="580" t="s">
        <v>323</v>
      </c>
      <c r="AZ14" s="580" t="s">
        <v>323</v>
      </c>
      <c r="BB14" s="580" t="s">
        <v>323</v>
      </c>
      <c r="BC14" t="s">
        <v>323</v>
      </c>
      <c r="BD14" s="580" t="s">
        <v>323</v>
      </c>
      <c r="BE14">
        <v>0</v>
      </c>
      <c r="BI14" t="s">
        <v>323</v>
      </c>
    </row>
    <row r="15" spans="1:61" x14ac:dyDescent="0.2">
      <c r="A15" t="s">
        <v>647</v>
      </c>
      <c r="B15" t="s">
        <v>648</v>
      </c>
      <c r="C15" t="s">
        <v>502</v>
      </c>
      <c r="D15" t="s">
        <v>509</v>
      </c>
      <c r="E15" t="s">
        <v>504</v>
      </c>
      <c r="F15" t="s">
        <v>505</v>
      </c>
      <c r="G15" t="s">
        <v>316</v>
      </c>
      <c r="H15" t="s">
        <v>1112</v>
      </c>
      <c r="I15" t="s">
        <v>934</v>
      </c>
      <c r="K15" t="s">
        <v>510</v>
      </c>
      <c r="L15">
        <v>1</v>
      </c>
      <c r="M15">
        <v>1</v>
      </c>
      <c r="N15">
        <v>1</v>
      </c>
      <c r="O15">
        <v>1</v>
      </c>
      <c r="P15">
        <v>9879</v>
      </c>
      <c r="Q15" t="s">
        <v>323</v>
      </c>
      <c r="R15">
        <v>0</v>
      </c>
      <c r="U15" t="s">
        <v>510</v>
      </c>
      <c r="V15">
        <v>1</v>
      </c>
      <c r="W15" s="580">
        <v>1</v>
      </c>
      <c r="X15">
        <v>9860</v>
      </c>
      <c r="Y15">
        <v>19</v>
      </c>
      <c r="Z15">
        <v>1.9232715861929345E-3</v>
      </c>
      <c r="AA15">
        <v>9879</v>
      </c>
      <c r="AB15">
        <v>13374</v>
      </c>
      <c r="AC15" s="580">
        <v>0.73867205024674742</v>
      </c>
      <c r="AD15" t="s">
        <v>323</v>
      </c>
      <c r="AE15" t="s">
        <v>323</v>
      </c>
      <c r="AF15" t="s">
        <v>323</v>
      </c>
      <c r="AH15" s="580" t="s">
        <v>323</v>
      </c>
      <c r="AJ15" s="580" t="s">
        <v>323</v>
      </c>
      <c r="AK15" t="s">
        <v>323</v>
      </c>
      <c r="AL15" s="580" t="s">
        <v>323</v>
      </c>
      <c r="AM15" t="s">
        <v>323</v>
      </c>
      <c r="AN15" s="580" t="s">
        <v>323</v>
      </c>
      <c r="AO15" t="s">
        <v>323</v>
      </c>
      <c r="AP15" s="580" t="s">
        <v>323</v>
      </c>
      <c r="AQ15" t="s">
        <v>323</v>
      </c>
      <c r="AR15" s="580" t="s">
        <v>323</v>
      </c>
      <c r="AT15" s="580" t="s">
        <v>323</v>
      </c>
      <c r="AV15" s="580" t="s">
        <v>323</v>
      </c>
      <c r="AW15" t="s">
        <v>323</v>
      </c>
      <c r="AX15" s="580" t="s">
        <v>323</v>
      </c>
      <c r="AZ15" s="580" t="s">
        <v>323</v>
      </c>
      <c r="BB15" s="580" t="s">
        <v>323</v>
      </c>
      <c r="BC15" t="s">
        <v>323</v>
      </c>
      <c r="BD15" s="580" t="s">
        <v>323</v>
      </c>
      <c r="BE15">
        <v>0</v>
      </c>
      <c r="BI15" t="s">
        <v>323</v>
      </c>
    </row>
    <row r="16" spans="1:61" x14ac:dyDescent="0.2">
      <c r="A16" t="s">
        <v>652</v>
      </c>
      <c r="B16" t="s">
        <v>653</v>
      </c>
      <c r="C16" t="s">
        <v>502</v>
      </c>
      <c r="D16" t="s">
        <v>509</v>
      </c>
      <c r="E16" t="s">
        <v>504</v>
      </c>
      <c r="F16" t="s">
        <v>519</v>
      </c>
      <c r="G16" t="s">
        <v>321</v>
      </c>
      <c r="H16" t="s">
        <v>1110</v>
      </c>
      <c r="I16" t="s">
        <v>935</v>
      </c>
      <c r="J16" t="s">
        <v>936</v>
      </c>
      <c r="K16" t="s">
        <v>386</v>
      </c>
      <c r="L16">
        <v>1</v>
      </c>
      <c r="N16">
        <v>8</v>
      </c>
      <c r="O16">
        <v>8</v>
      </c>
      <c r="P16">
        <v>97259</v>
      </c>
      <c r="Q16">
        <v>37276</v>
      </c>
      <c r="R16">
        <v>2</v>
      </c>
      <c r="S16" s="580">
        <v>0.25</v>
      </c>
      <c r="T16">
        <v>6</v>
      </c>
      <c r="U16" t="s">
        <v>434</v>
      </c>
      <c r="V16">
        <v>1</v>
      </c>
      <c r="W16" s="580">
        <v>1</v>
      </c>
      <c r="X16">
        <v>97146</v>
      </c>
      <c r="Y16">
        <v>113</v>
      </c>
      <c r="Z16">
        <v>1.1618462044643684E-3</v>
      </c>
      <c r="AA16">
        <v>97259</v>
      </c>
      <c r="AB16">
        <v>141612</v>
      </c>
      <c r="AC16" s="580">
        <v>0.68679914131570774</v>
      </c>
      <c r="AD16">
        <v>97146</v>
      </c>
      <c r="AE16">
        <v>113</v>
      </c>
      <c r="AF16">
        <v>97259</v>
      </c>
      <c r="AG16">
        <v>37163</v>
      </c>
      <c r="AH16" s="580">
        <v>0.38254791756737283</v>
      </c>
      <c r="AI16">
        <v>113</v>
      </c>
      <c r="AJ16" s="580">
        <v>1</v>
      </c>
      <c r="AK16">
        <v>37276</v>
      </c>
      <c r="AL16" s="580">
        <v>0.38326530192578578</v>
      </c>
      <c r="AM16">
        <v>499</v>
      </c>
      <c r="AN16" s="580">
        <v>1.3427333638296155E-2</v>
      </c>
      <c r="AO16">
        <v>24</v>
      </c>
      <c r="AP16" s="580">
        <v>0.21238938053097345</v>
      </c>
      <c r="AQ16">
        <v>523</v>
      </c>
      <c r="AR16" s="580">
        <v>1.4030475372894088E-2</v>
      </c>
      <c r="AS16">
        <v>335</v>
      </c>
      <c r="AT16" s="580">
        <v>0.67134268537074149</v>
      </c>
      <c r="AU16">
        <v>13</v>
      </c>
      <c r="AV16" s="580">
        <v>0.54166666666666663</v>
      </c>
      <c r="AW16">
        <v>348</v>
      </c>
      <c r="AX16" s="580">
        <v>0.66539196940726575</v>
      </c>
      <c r="AY16">
        <v>128</v>
      </c>
      <c r="AZ16" s="580">
        <v>3.4338448331366028E-3</v>
      </c>
      <c r="BA16">
        <v>1066</v>
      </c>
      <c r="BB16" s="580">
        <v>2.8597489000965769E-2</v>
      </c>
      <c r="BC16">
        <v>1194</v>
      </c>
      <c r="BD16" s="580">
        <v>3.2031333834102373E-2</v>
      </c>
      <c r="BE16">
        <v>1</v>
      </c>
      <c r="BF16" s="580">
        <v>0.125</v>
      </c>
      <c r="BG16">
        <v>1</v>
      </c>
      <c r="BH16" s="580">
        <v>1</v>
      </c>
      <c r="BI16" t="s">
        <v>323</v>
      </c>
    </row>
    <row r="17" spans="1:61" x14ac:dyDescent="0.2">
      <c r="A17" t="s">
        <v>656</v>
      </c>
      <c r="B17" t="s">
        <v>663</v>
      </c>
      <c r="C17" t="s">
        <v>502</v>
      </c>
      <c r="D17" t="s">
        <v>509</v>
      </c>
      <c r="E17" t="s">
        <v>504</v>
      </c>
      <c r="F17" t="s">
        <v>519</v>
      </c>
      <c r="G17" t="s">
        <v>319</v>
      </c>
      <c r="H17" t="s">
        <v>1109</v>
      </c>
      <c r="I17" t="s">
        <v>934</v>
      </c>
      <c r="K17" t="s">
        <v>386</v>
      </c>
      <c r="L17">
        <v>1</v>
      </c>
      <c r="N17">
        <v>3</v>
      </c>
      <c r="O17">
        <v>3</v>
      </c>
      <c r="P17">
        <v>51605</v>
      </c>
      <c r="Q17">
        <v>23175</v>
      </c>
      <c r="R17">
        <v>2</v>
      </c>
      <c r="S17" s="580">
        <v>0.66666666666666663</v>
      </c>
      <c r="T17">
        <v>2</v>
      </c>
      <c r="U17" t="s">
        <v>434</v>
      </c>
      <c r="V17">
        <v>1</v>
      </c>
      <c r="W17" s="580">
        <v>1</v>
      </c>
      <c r="X17">
        <v>51548</v>
      </c>
      <c r="Y17">
        <v>57</v>
      </c>
      <c r="Z17">
        <v>1.1045441333204147E-3</v>
      </c>
      <c r="AA17">
        <v>51605</v>
      </c>
      <c r="AB17">
        <v>73245</v>
      </c>
      <c r="AC17" s="580">
        <v>0.70455321182333264</v>
      </c>
      <c r="AD17">
        <v>51548</v>
      </c>
      <c r="AE17">
        <v>57</v>
      </c>
      <c r="AF17">
        <v>51605</v>
      </c>
      <c r="AG17">
        <v>23122</v>
      </c>
      <c r="AH17" s="580">
        <v>0.44855280515247925</v>
      </c>
      <c r="AI17">
        <v>53</v>
      </c>
      <c r="AJ17" s="580">
        <v>0.92982456140350878</v>
      </c>
      <c r="AK17">
        <v>23175</v>
      </c>
      <c r="AL17" s="580">
        <v>0.44908439104737913</v>
      </c>
      <c r="AM17">
        <v>258</v>
      </c>
      <c r="AN17" s="580">
        <v>1.1158204307585849E-2</v>
      </c>
      <c r="AO17">
        <v>13</v>
      </c>
      <c r="AP17" s="580">
        <v>0.24528301886792453</v>
      </c>
      <c r="AQ17">
        <v>271</v>
      </c>
      <c r="AR17" s="580">
        <v>1.1693635382955772E-2</v>
      </c>
      <c r="AS17">
        <v>255</v>
      </c>
      <c r="AT17" s="580">
        <v>0.98837209302325579</v>
      </c>
      <c r="AU17">
        <v>13</v>
      </c>
      <c r="AV17" s="580">
        <v>1</v>
      </c>
      <c r="AW17">
        <v>268</v>
      </c>
      <c r="AX17" s="580">
        <v>0.98892988929889303</v>
      </c>
      <c r="AY17">
        <v>38</v>
      </c>
      <c r="AZ17" s="580">
        <v>1.6396979503775621E-3</v>
      </c>
      <c r="BA17">
        <v>640</v>
      </c>
      <c r="BB17" s="580">
        <v>2.761596548004315E-2</v>
      </c>
      <c r="BC17">
        <v>678</v>
      </c>
      <c r="BD17" s="580">
        <v>2.9255663430420711E-2</v>
      </c>
      <c r="BE17">
        <v>0</v>
      </c>
      <c r="BI17" t="s">
        <v>323</v>
      </c>
    </row>
    <row r="18" spans="1:61" x14ac:dyDescent="0.2">
      <c r="A18" t="s">
        <v>669</v>
      </c>
      <c r="B18" t="s">
        <v>670</v>
      </c>
      <c r="C18" t="s">
        <v>502</v>
      </c>
      <c r="D18" t="s">
        <v>509</v>
      </c>
      <c r="E18" t="s">
        <v>504</v>
      </c>
      <c r="F18" t="s">
        <v>519</v>
      </c>
      <c r="G18" t="s">
        <v>321</v>
      </c>
      <c r="H18" t="s">
        <v>1112</v>
      </c>
      <c r="I18" t="s">
        <v>934</v>
      </c>
      <c r="K18" t="s">
        <v>386</v>
      </c>
      <c r="L18">
        <v>1</v>
      </c>
      <c r="N18">
        <v>2</v>
      </c>
      <c r="O18">
        <v>2</v>
      </c>
      <c r="P18">
        <v>13299</v>
      </c>
      <c r="Q18">
        <v>5375</v>
      </c>
      <c r="R18">
        <v>1</v>
      </c>
      <c r="S18" s="580">
        <v>0.5</v>
      </c>
      <c r="U18" t="s">
        <v>434</v>
      </c>
      <c r="V18">
        <v>1</v>
      </c>
      <c r="W18" s="580">
        <v>1</v>
      </c>
      <c r="X18">
        <v>13274</v>
      </c>
      <c r="Y18">
        <v>25</v>
      </c>
      <c r="Z18">
        <v>1.8798405895180089E-3</v>
      </c>
      <c r="AA18">
        <v>13299</v>
      </c>
      <c r="AB18">
        <v>17811</v>
      </c>
      <c r="AC18" s="580">
        <v>0.7466734040761327</v>
      </c>
      <c r="AD18">
        <v>13274</v>
      </c>
      <c r="AE18">
        <v>25</v>
      </c>
      <c r="AF18">
        <v>13299</v>
      </c>
      <c r="AG18">
        <v>5352</v>
      </c>
      <c r="AH18" s="580">
        <v>0.40319421425342777</v>
      </c>
      <c r="AI18">
        <v>23</v>
      </c>
      <c r="AJ18" s="580">
        <v>0.92</v>
      </c>
      <c r="AK18">
        <v>5375</v>
      </c>
      <c r="AL18" s="580">
        <v>0.40416572674637191</v>
      </c>
      <c r="AM18">
        <v>27</v>
      </c>
      <c r="AN18" s="580">
        <v>5.0448430493273541E-3</v>
      </c>
      <c r="AO18">
        <v>14</v>
      </c>
      <c r="AP18" s="580">
        <v>0.60869565217391308</v>
      </c>
      <c r="AQ18">
        <v>41</v>
      </c>
      <c r="AR18" s="580">
        <v>7.6279069767441858E-3</v>
      </c>
      <c r="AS18">
        <v>27</v>
      </c>
      <c r="AT18" s="580">
        <v>1</v>
      </c>
      <c r="AU18">
        <v>14</v>
      </c>
      <c r="AV18" s="580">
        <v>1</v>
      </c>
      <c r="AW18">
        <v>41</v>
      </c>
      <c r="AX18" s="580">
        <v>1</v>
      </c>
      <c r="AY18">
        <v>4</v>
      </c>
      <c r="AZ18" s="580">
        <v>7.4418604651162786E-4</v>
      </c>
      <c r="BA18">
        <v>101</v>
      </c>
      <c r="BB18" s="580">
        <v>1.8790697674418606E-2</v>
      </c>
      <c r="BC18">
        <v>105</v>
      </c>
      <c r="BD18" s="580">
        <v>1.9534883720930232E-2</v>
      </c>
      <c r="BE18">
        <v>1</v>
      </c>
      <c r="BF18" s="580">
        <v>0.5</v>
      </c>
      <c r="BI18" t="s">
        <v>323</v>
      </c>
    </row>
    <row r="19" spans="1:61" x14ac:dyDescent="0.2">
      <c r="A19" t="s">
        <v>679</v>
      </c>
      <c r="B19" t="s">
        <v>681</v>
      </c>
      <c r="C19" t="s">
        <v>502</v>
      </c>
      <c r="D19" t="s">
        <v>509</v>
      </c>
      <c r="E19" t="s">
        <v>504</v>
      </c>
      <c r="F19" t="s">
        <v>519</v>
      </c>
      <c r="G19" t="s">
        <v>924</v>
      </c>
      <c r="H19" t="s">
        <v>1109</v>
      </c>
      <c r="I19" t="s">
        <v>934</v>
      </c>
      <c r="K19" t="s">
        <v>386</v>
      </c>
      <c r="L19">
        <v>1</v>
      </c>
      <c r="N19">
        <v>3</v>
      </c>
      <c r="O19">
        <v>3</v>
      </c>
      <c r="P19">
        <v>22102</v>
      </c>
      <c r="Q19">
        <v>11700</v>
      </c>
      <c r="R19">
        <v>1</v>
      </c>
      <c r="S19" s="580">
        <v>0.33333333333333331</v>
      </c>
      <c r="T19">
        <v>1</v>
      </c>
      <c r="U19" t="s">
        <v>434</v>
      </c>
      <c r="V19">
        <v>1</v>
      </c>
      <c r="W19" s="580">
        <v>1</v>
      </c>
      <c r="X19">
        <v>22045</v>
      </c>
      <c r="Y19">
        <v>57</v>
      </c>
      <c r="Z19">
        <v>2.5789521310288659E-3</v>
      </c>
      <c r="AA19">
        <v>22102</v>
      </c>
      <c r="AB19">
        <v>30096</v>
      </c>
      <c r="AC19" s="580">
        <v>0.7343833067517278</v>
      </c>
      <c r="AD19">
        <v>22045</v>
      </c>
      <c r="AE19">
        <v>57</v>
      </c>
      <c r="AF19">
        <v>22102</v>
      </c>
      <c r="AG19">
        <v>11647</v>
      </c>
      <c r="AH19" s="580">
        <v>0.52832841914266271</v>
      </c>
      <c r="AI19">
        <v>53</v>
      </c>
      <c r="AJ19" s="580">
        <v>0.92982456140350878</v>
      </c>
      <c r="AK19">
        <v>11700</v>
      </c>
      <c r="AL19" s="580">
        <v>0.52936385847434619</v>
      </c>
      <c r="AM19">
        <v>89</v>
      </c>
      <c r="AN19" s="580">
        <v>7.6414527346097706E-3</v>
      </c>
      <c r="AO19">
        <v>7</v>
      </c>
      <c r="AP19" s="580">
        <v>0.13207547169811321</v>
      </c>
      <c r="AQ19">
        <v>96</v>
      </c>
      <c r="AR19" s="580">
        <v>8.2051282051282051E-3</v>
      </c>
      <c r="AS19">
        <v>66</v>
      </c>
      <c r="AT19" s="580">
        <v>0.7415730337078652</v>
      </c>
      <c r="AU19">
        <v>2</v>
      </c>
      <c r="AV19" s="580">
        <v>0.2857142857142857</v>
      </c>
      <c r="AW19">
        <v>68</v>
      </c>
      <c r="AX19" s="580">
        <v>0.70833333333333337</v>
      </c>
      <c r="AY19">
        <v>13</v>
      </c>
      <c r="AZ19" s="580">
        <v>1.1111111111111111E-3</v>
      </c>
      <c r="BA19">
        <v>235</v>
      </c>
      <c r="BB19" s="580">
        <v>2.0085470085470087E-2</v>
      </c>
      <c r="BC19">
        <v>248</v>
      </c>
      <c r="BD19" s="580">
        <v>2.1196581196581198E-2</v>
      </c>
      <c r="BE19">
        <v>2</v>
      </c>
      <c r="BF19" s="580">
        <v>0.66666666666666663</v>
      </c>
      <c r="BI19" t="s">
        <v>323</v>
      </c>
    </row>
    <row r="20" spans="1:61" x14ac:dyDescent="0.2">
      <c r="A20" t="s">
        <v>686</v>
      </c>
      <c r="B20" t="s">
        <v>690</v>
      </c>
      <c r="C20" t="s">
        <v>502</v>
      </c>
      <c r="D20" t="s">
        <v>509</v>
      </c>
      <c r="E20" t="s">
        <v>504</v>
      </c>
      <c r="F20" t="s">
        <v>505</v>
      </c>
      <c r="G20" t="s">
        <v>314</v>
      </c>
      <c r="H20" t="s">
        <v>1112</v>
      </c>
      <c r="I20" t="s">
        <v>934</v>
      </c>
      <c r="K20" t="s">
        <v>510</v>
      </c>
      <c r="L20">
        <v>1</v>
      </c>
      <c r="M20">
        <v>1</v>
      </c>
      <c r="N20">
        <v>1</v>
      </c>
      <c r="O20">
        <v>1</v>
      </c>
      <c r="P20">
        <v>8048</v>
      </c>
      <c r="Q20" t="s">
        <v>323</v>
      </c>
      <c r="R20">
        <v>0</v>
      </c>
      <c r="U20" t="s">
        <v>510</v>
      </c>
      <c r="V20">
        <v>1</v>
      </c>
      <c r="W20" s="580">
        <v>1</v>
      </c>
      <c r="X20">
        <v>7983</v>
      </c>
      <c r="Y20">
        <v>65</v>
      </c>
      <c r="Z20">
        <v>8.0765407554671976E-3</v>
      </c>
      <c r="AA20">
        <v>8048</v>
      </c>
      <c r="AB20">
        <v>11529</v>
      </c>
      <c r="AC20" s="580">
        <v>0.69806574724607506</v>
      </c>
      <c r="AD20" t="s">
        <v>323</v>
      </c>
      <c r="AE20" t="s">
        <v>323</v>
      </c>
      <c r="AF20" t="s">
        <v>323</v>
      </c>
      <c r="AH20" s="580" t="s">
        <v>323</v>
      </c>
      <c r="AJ20" s="580" t="s">
        <v>323</v>
      </c>
      <c r="AK20" t="s">
        <v>323</v>
      </c>
      <c r="AL20" s="580" t="s">
        <v>323</v>
      </c>
      <c r="AN20" s="580" t="s">
        <v>323</v>
      </c>
      <c r="AP20" s="580" t="s">
        <v>323</v>
      </c>
      <c r="AQ20" t="s">
        <v>323</v>
      </c>
      <c r="AR20" s="580" t="s">
        <v>323</v>
      </c>
      <c r="AT20" s="580" t="s">
        <v>323</v>
      </c>
      <c r="AV20" s="580" t="s">
        <v>323</v>
      </c>
      <c r="AW20" t="s">
        <v>323</v>
      </c>
      <c r="AX20" s="580" t="s">
        <v>323</v>
      </c>
      <c r="AZ20" s="580" t="s">
        <v>323</v>
      </c>
      <c r="BB20" s="580" t="s">
        <v>323</v>
      </c>
      <c r="BC20" t="s">
        <v>323</v>
      </c>
      <c r="BD20" s="580" t="s">
        <v>323</v>
      </c>
      <c r="BE20">
        <v>0</v>
      </c>
      <c r="BI20" t="s">
        <v>323</v>
      </c>
    </row>
    <row r="21" spans="1:61" x14ac:dyDescent="0.2">
      <c r="A21" t="s">
        <v>696</v>
      </c>
      <c r="B21" t="s">
        <v>700</v>
      </c>
      <c r="C21" t="s">
        <v>502</v>
      </c>
      <c r="D21" t="s">
        <v>509</v>
      </c>
      <c r="E21" t="s">
        <v>504</v>
      </c>
      <c r="F21" t="s">
        <v>519</v>
      </c>
      <c r="G21" t="s">
        <v>320</v>
      </c>
      <c r="H21" t="s">
        <v>1110</v>
      </c>
      <c r="I21" t="s">
        <v>935</v>
      </c>
      <c r="J21" t="s">
        <v>505</v>
      </c>
      <c r="K21" t="s">
        <v>386</v>
      </c>
      <c r="L21">
        <v>1</v>
      </c>
      <c r="N21">
        <v>2</v>
      </c>
      <c r="O21">
        <v>2</v>
      </c>
      <c r="P21">
        <v>70111</v>
      </c>
      <c r="Q21">
        <v>25680</v>
      </c>
      <c r="R21">
        <v>0</v>
      </c>
      <c r="U21" s="590" t="s">
        <v>434</v>
      </c>
      <c r="V21">
        <v>1</v>
      </c>
      <c r="W21" s="580">
        <v>1</v>
      </c>
      <c r="X21">
        <v>70077</v>
      </c>
      <c r="Y21">
        <v>34</v>
      </c>
      <c r="Z21">
        <v>4.8494530102266407E-4</v>
      </c>
      <c r="AA21">
        <v>70111</v>
      </c>
      <c r="AB21">
        <v>98235</v>
      </c>
      <c r="AC21" s="580">
        <v>0.71370692726624929</v>
      </c>
      <c r="AD21">
        <v>70077</v>
      </c>
      <c r="AE21">
        <v>34</v>
      </c>
      <c r="AF21">
        <v>70111</v>
      </c>
      <c r="AG21">
        <v>25646</v>
      </c>
      <c r="AH21" s="580">
        <v>0.36596886282232399</v>
      </c>
      <c r="AI21">
        <v>34</v>
      </c>
      <c r="AJ21" s="580">
        <v>1</v>
      </c>
      <c r="AK21">
        <v>25680</v>
      </c>
      <c r="AL21" s="580">
        <v>0.36627633324300041</v>
      </c>
      <c r="AM21">
        <v>320</v>
      </c>
      <c r="AN21" s="580">
        <v>1.2477579349606176E-2</v>
      </c>
      <c r="AQ21">
        <v>320</v>
      </c>
      <c r="AR21" s="580">
        <v>1.2461059190031152E-2</v>
      </c>
      <c r="AS21">
        <v>180</v>
      </c>
      <c r="AT21" s="580">
        <v>0.5625</v>
      </c>
      <c r="AV21" s="580" t="s">
        <v>323</v>
      </c>
      <c r="AW21">
        <v>180</v>
      </c>
      <c r="AX21" s="580">
        <v>0.5625</v>
      </c>
      <c r="AY21">
        <v>18</v>
      </c>
      <c r="AZ21" s="580">
        <v>7.0093457943925228E-4</v>
      </c>
      <c r="BA21">
        <v>816</v>
      </c>
      <c r="BB21" s="580">
        <v>3.1775700934579439E-2</v>
      </c>
      <c r="BC21">
        <v>834</v>
      </c>
      <c r="BD21" s="580">
        <v>3.2476635514018692E-2</v>
      </c>
      <c r="BE21">
        <v>0</v>
      </c>
      <c r="BI21" t="s">
        <v>323</v>
      </c>
    </row>
    <row r="22" spans="1:61" x14ac:dyDescent="0.2">
      <c r="A22" t="s">
        <v>703</v>
      </c>
      <c r="B22" t="s">
        <v>706</v>
      </c>
      <c r="C22" t="s">
        <v>502</v>
      </c>
      <c r="D22" t="s">
        <v>509</v>
      </c>
      <c r="E22" t="s">
        <v>504</v>
      </c>
      <c r="F22" t="s">
        <v>505</v>
      </c>
      <c r="G22" t="s">
        <v>318</v>
      </c>
      <c r="H22" t="s">
        <v>1109</v>
      </c>
      <c r="I22" t="s">
        <v>935</v>
      </c>
      <c r="J22" t="s">
        <v>505</v>
      </c>
      <c r="K22" t="s">
        <v>386</v>
      </c>
      <c r="L22">
        <v>1</v>
      </c>
      <c r="N22">
        <v>3</v>
      </c>
      <c r="O22">
        <v>3</v>
      </c>
      <c r="P22">
        <v>38784</v>
      </c>
      <c r="Q22">
        <v>18086</v>
      </c>
      <c r="R22">
        <v>0</v>
      </c>
      <c r="U22" t="s">
        <v>434</v>
      </c>
      <c r="V22">
        <v>1</v>
      </c>
      <c r="W22" s="580">
        <v>1</v>
      </c>
      <c r="X22">
        <v>38718</v>
      </c>
      <c r="Y22">
        <v>66</v>
      </c>
      <c r="Z22">
        <v>1.7017326732673267E-3</v>
      </c>
      <c r="AA22">
        <v>38784</v>
      </c>
      <c r="AB22">
        <v>51696</v>
      </c>
      <c r="AC22" s="580">
        <v>0.75023212627669456</v>
      </c>
      <c r="AD22">
        <v>38718</v>
      </c>
      <c r="AE22">
        <v>66</v>
      </c>
      <c r="AF22">
        <v>38784</v>
      </c>
      <c r="AG22">
        <v>18027</v>
      </c>
      <c r="AH22" s="580">
        <v>0.46559739655973964</v>
      </c>
      <c r="AI22">
        <v>59</v>
      </c>
      <c r="AJ22" s="580">
        <v>0.89393939393939392</v>
      </c>
      <c r="AK22">
        <v>18086</v>
      </c>
      <c r="AL22" s="580">
        <v>0.46632632013201319</v>
      </c>
      <c r="AM22">
        <v>73</v>
      </c>
      <c r="AN22" s="580">
        <v>4.0494813335552231E-3</v>
      </c>
      <c r="AO22">
        <v>8</v>
      </c>
      <c r="AP22" s="580">
        <v>0.13559322033898305</v>
      </c>
      <c r="AQ22">
        <v>81</v>
      </c>
      <c r="AR22" s="580">
        <v>4.4786022337719783E-3</v>
      </c>
      <c r="AS22">
        <v>71</v>
      </c>
      <c r="AT22" s="580">
        <v>0.9726027397260274</v>
      </c>
      <c r="AU22">
        <v>6</v>
      </c>
      <c r="AV22" s="580">
        <v>0.75</v>
      </c>
      <c r="AW22">
        <v>77</v>
      </c>
      <c r="AX22" s="580">
        <v>0.95061728395061729</v>
      </c>
      <c r="AY22">
        <v>13</v>
      </c>
      <c r="AZ22" s="580">
        <v>7.1878801282760144E-4</v>
      </c>
      <c r="BA22">
        <v>639</v>
      </c>
      <c r="BB22" s="580">
        <v>3.5331195399756717E-2</v>
      </c>
      <c r="BC22">
        <v>652</v>
      </c>
      <c r="BD22" s="580">
        <v>3.6049983412584322E-2</v>
      </c>
      <c r="BE22">
        <v>0</v>
      </c>
      <c r="BI22" t="s">
        <v>323</v>
      </c>
    </row>
    <row r="23" spans="1:61" x14ac:dyDescent="0.2">
      <c r="A23" t="s">
        <v>707</v>
      </c>
      <c r="B23" t="s">
        <v>708</v>
      </c>
      <c r="C23" t="s">
        <v>502</v>
      </c>
      <c r="D23" t="s">
        <v>509</v>
      </c>
      <c r="E23" t="s">
        <v>504</v>
      </c>
      <c r="F23" t="s">
        <v>505</v>
      </c>
      <c r="G23" t="s">
        <v>314</v>
      </c>
      <c r="H23" t="s">
        <v>1112</v>
      </c>
      <c r="I23" t="s">
        <v>934</v>
      </c>
      <c r="K23" t="s">
        <v>386</v>
      </c>
      <c r="L23">
        <v>1</v>
      </c>
      <c r="N23">
        <v>2</v>
      </c>
      <c r="O23">
        <v>2</v>
      </c>
      <c r="P23">
        <v>2700</v>
      </c>
      <c r="Q23">
        <v>1600</v>
      </c>
      <c r="R23">
        <v>1</v>
      </c>
      <c r="S23" s="580">
        <v>0.5</v>
      </c>
      <c r="T23">
        <v>1</v>
      </c>
      <c r="U23" t="s">
        <v>434</v>
      </c>
      <c r="V23">
        <v>1</v>
      </c>
      <c r="W23" s="580">
        <v>1</v>
      </c>
      <c r="X23">
        <v>2678</v>
      </c>
      <c r="Y23">
        <v>22</v>
      </c>
      <c r="Z23">
        <v>8.1481481481481474E-3</v>
      </c>
      <c r="AA23">
        <v>2700</v>
      </c>
      <c r="AB23">
        <v>3552</v>
      </c>
      <c r="AC23" s="580">
        <v>0.76013513513513509</v>
      </c>
      <c r="AD23">
        <v>2678</v>
      </c>
      <c r="AE23">
        <v>22</v>
      </c>
      <c r="AF23">
        <v>2700</v>
      </c>
      <c r="AG23">
        <v>1582</v>
      </c>
      <c r="AH23" s="580">
        <v>0.59073935772964903</v>
      </c>
      <c r="AI23">
        <v>18</v>
      </c>
      <c r="AJ23" s="580">
        <v>0.81818181818181823</v>
      </c>
      <c r="AK23">
        <v>1600</v>
      </c>
      <c r="AL23" s="580">
        <v>0.59259259259259256</v>
      </c>
      <c r="AM23">
        <v>22</v>
      </c>
      <c r="AN23" s="580">
        <v>1.3906447534766119E-2</v>
      </c>
      <c r="AO23">
        <v>14</v>
      </c>
      <c r="AP23" s="580">
        <v>0.77777777777777779</v>
      </c>
      <c r="AQ23">
        <v>36</v>
      </c>
      <c r="AR23" s="580">
        <v>2.2499999999999999E-2</v>
      </c>
      <c r="AS23">
        <v>20</v>
      </c>
      <c r="AT23" s="580">
        <v>0.90909090909090906</v>
      </c>
      <c r="AU23">
        <v>9</v>
      </c>
      <c r="AV23" s="580">
        <v>0.6428571428571429</v>
      </c>
      <c r="AW23">
        <v>29</v>
      </c>
      <c r="AX23" s="580">
        <v>0.80555555555555558</v>
      </c>
      <c r="BA23">
        <v>62</v>
      </c>
      <c r="BB23" s="580">
        <v>3.875E-2</v>
      </c>
      <c r="BC23">
        <v>62</v>
      </c>
      <c r="BD23" s="580">
        <v>3.875E-2</v>
      </c>
      <c r="BE23">
        <v>1</v>
      </c>
      <c r="BF23" s="580">
        <v>0.5</v>
      </c>
      <c r="BG23">
        <v>0</v>
      </c>
      <c r="BI23" t="s">
        <v>323</v>
      </c>
    </row>
    <row r="24" spans="1:61" x14ac:dyDescent="0.2">
      <c r="A24" t="s">
        <v>714</v>
      </c>
      <c r="B24" t="s">
        <v>719</v>
      </c>
      <c r="C24" t="s">
        <v>502</v>
      </c>
      <c r="D24" t="s">
        <v>509</v>
      </c>
      <c r="E24" t="s">
        <v>518</v>
      </c>
      <c r="F24" t="s">
        <v>519</v>
      </c>
      <c r="G24" t="s">
        <v>320</v>
      </c>
      <c r="H24" t="s">
        <v>1109</v>
      </c>
      <c r="I24" t="s">
        <v>934</v>
      </c>
      <c r="K24" t="s">
        <v>386</v>
      </c>
      <c r="L24">
        <v>1</v>
      </c>
      <c r="N24">
        <v>7</v>
      </c>
      <c r="O24">
        <v>7</v>
      </c>
      <c r="P24">
        <v>37730</v>
      </c>
      <c r="Q24">
        <v>19295</v>
      </c>
      <c r="R24">
        <v>2</v>
      </c>
      <c r="S24" s="580">
        <v>0.2857142857142857</v>
      </c>
      <c r="T24">
        <v>5</v>
      </c>
      <c r="U24" t="s">
        <v>435</v>
      </c>
      <c r="X24">
        <v>37489</v>
      </c>
      <c r="Y24">
        <v>241</v>
      </c>
      <c r="Z24">
        <v>6.3874900609594484E-3</v>
      </c>
      <c r="AA24">
        <v>37730</v>
      </c>
      <c r="AB24">
        <v>49104</v>
      </c>
      <c r="AC24" s="580">
        <v>0.76836917562724016</v>
      </c>
      <c r="AD24">
        <v>37489</v>
      </c>
      <c r="AE24">
        <v>241</v>
      </c>
      <c r="AF24">
        <v>37730</v>
      </c>
      <c r="AG24">
        <v>19038</v>
      </c>
      <c r="AH24" s="580">
        <v>0.50782896316252768</v>
      </c>
      <c r="AI24">
        <v>257</v>
      </c>
      <c r="AJ24" s="580">
        <v>1.0663900414937759</v>
      </c>
      <c r="AK24">
        <v>19295</v>
      </c>
      <c r="AL24" s="580">
        <v>0.51139676649880728</v>
      </c>
      <c r="AM24">
        <v>213</v>
      </c>
      <c r="AN24" s="580">
        <v>1.1188150015757958E-2</v>
      </c>
      <c r="AO24">
        <v>44</v>
      </c>
      <c r="AP24" s="580">
        <v>0.17120622568093385</v>
      </c>
      <c r="AQ24">
        <v>257</v>
      </c>
      <c r="AR24" s="580">
        <v>1.3319512827157294E-2</v>
      </c>
      <c r="AS24">
        <v>173</v>
      </c>
      <c r="AT24" s="580">
        <v>0.81220657276995301</v>
      </c>
      <c r="AU24">
        <v>41</v>
      </c>
      <c r="AV24" s="580">
        <v>0.93181818181818177</v>
      </c>
      <c r="AW24">
        <v>214</v>
      </c>
      <c r="AX24" s="580">
        <v>0.83268482490272377</v>
      </c>
      <c r="AY24">
        <v>38</v>
      </c>
      <c r="AZ24" s="580">
        <v>1.9694221300855146E-3</v>
      </c>
      <c r="BA24">
        <v>129</v>
      </c>
      <c r="BB24" s="580">
        <v>6.6856698626587196E-3</v>
      </c>
      <c r="BC24">
        <v>167</v>
      </c>
      <c r="BD24" s="580">
        <v>8.6550919927442342E-3</v>
      </c>
      <c r="BE24">
        <v>2</v>
      </c>
      <c r="BF24" s="580">
        <v>0.2857142857142857</v>
      </c>
      <c r="BI24" t="s">
        <v>323</v>
      </c>
    </row>
    <row r="25" spans="1:61" x14ac:dyDescent="0.2">
      <c r="A25" t="s">
        <v>725</v>
      </c>
      <c r="B25" t="s">
        <v>726</v>
      </c>
      <c r="C25" t="s">
        <v>502</v>
      </c>
      <c r="D25" t="s">
        <v>509</v>
      </c>
      <c r="E25" t="s">
        <v>504</v>
      </c>
      <c r="F25" t="s">
        <v>519</v>
      </c>
      <c r="G25" t="s">
        <v>920</v>
      </c>
      <c r="H25" t="s">
        <v>1112</v>
      </c>
      <c r="I25" t="s">
        <v>934</v>
      </c>
      <c r="K25" t="s">
        <v>386</v>
      </c>
      <c r="L25">
        <v>1</v>
      </c>
      <c r="N25">
        <v>2</v>
      </c>
      <c r="O25">
        <v>2</v>
      </c>
      <c r="P25">
        <v>4403</v>
      </c>
      <c r="Q25">
        <v>2102</v>
      </c>
      <c r="R25">
        <v>0</v>
      </c>
      <c r="S25" s="580">
        <v>0</v>
      </c>
      <c r="U25" t="s">
        <v>434</v>
      </c>
      <c r="V25">
        <v>1</v>
      </c>
      <c r="W25" s="580">
        <v>1</v>
      </c>
      <c r="X25">
        <v>4395</v>
      </c>
      <c r="Y25">
        <v>8</v>
      </c>
      <c r="Z25">
        <v>1.8169429934135816E-3</v>
      </c>
      <c r="AA25">
        <v>4403</v>
      </c>
      <c r="AB25">
        <v>6363</v>
      </c>
      <c r="AC25" s="580">
        <v>0.69196919691969194</v>
      </c>
      <c r="AD25">
        <v>4395</v>
      </c>
      <c r="AE25">
        <v>8</v>
      </c>
      <c r="AF25">
        <v>4403</v>
      </c>
      <c r="AG25">
        <v>2093</v>
      </c>
      <c r="AH25" s="580">
        <v>0.47622298065984076</v>
      </c>
      <c r="AI25">
        <v>9</v>
      </c>
      <c r="AJ25" s="580">
        <v>1.125</v>
      </c>
      <c r="AK25">
        <v>2102</v>
      </c>
      <c r="AL25" s="580">
        <v>0.47740177151941859</v>
      </c>
      <c r="AM25">
        <v>48</v>
      </c>
      <c r="AN25" s="580">
        <v>2.2933588150979456E-2</v>
      </c>
      <c r="AO25">
        <v>4</v>
      </c>
      <c r="AP25" s="580">
        <v>0.44444444444444442</v>
      </c>
      <c r="AQ25">
        <v>52</v>
      </c>
      <c r="AR25" s="580">
        <v>2.4738344433872503E-2</v>
      </c>
      <c r="AS25">
        <v>44</v>
      </c>
      <c r="AT25" s="580">
        <v>0.91666666666666663</v>
      </c>
      <c r="AU25">
        <v>4</v>
      </c>
      <c r="AV25" s="580">
        <v>1</v>
      </c>
      <c r="AW25">
        <v>48</v>
      </c>
      <c r="AX25" s="580">
        <v>0.92307692307692313</v>
      </c>
      <c r="AY25">
        <v>1</v>
      </c>
      <c r="AZ25" s="580">
        <v>4.7573739295908661E-4</v>
      </c>
      <c r="BA25">
        <v>63</v>
      </c>
      <c r="BB25" s="580">
        <v>2.9971455756422453E-2</v>
      </c>
      <c r="BC25">
        <v>64</v>
      </c>
      <c r="BD25" s="580">
        <v>3.0447193149381543E-2</v>
      </c>
      <c r="BE25">
        <v>0</v>
      </c>
      <c r="BI25" t="s">
        <v>323</v>
      </c>
    </row>
    <row r="26" spans="1:61" x14ac:dyDescent="0.2">
      <c r="A26" t="s">
        <v>727</v>
      </c>
      <c r="B26" t="s">
        <v>731</v>
      </c>
      <c r="C26" t="s">
        <v>502</v>
      </c>
      <c r="D26" t="s">
        <v>509</v>
      </c>
      <c r="E26" t="s">
        <v>504</v>
      </c>
      <c r="F26" t="s">
        <v>505</v>
      </c>
      <c r="G26" t="s">
        <v>314</v>
      </c>
      <c r="H26" t="s">
        <v>1112</v>
      </c>
      <c r="I26" t="s">
        <v>934</v>
      </c>
      <c r="K26" t="s">
        <v>386</v>
      </c>
      <c r="L26">
        <v>1</v>
      </c>
      <c r="N26">
        <v>2</v>
      </c>
      <c r="O26">
        <v>2</v>
      </c>
      <c r="P26">
        <v>2982</v>
      </c>
      <c r="Q26">
        <v>1901</v>
      </c>
      <c r="R26">
        <v>1</v>
      </c>
      <c r="S26" s="580">
        <v>0.5</v>
      </c>
      <c r="U26" t="s">
        <v>434</v>
      </c>
      <c r="V26">
        <v>1</v>
      </c>
      <c r="W26" s="580">
        <v>1</v>
      </c>
      <c r="X26">
        <v>2871</v>
      </c>
      <c r="Y26">
        <v>111</v>
      </c>
      <c r="Z26">
        <v>3.722334004024145E-2</v>
      </c>
      <c r="AA26">
        <v>2982</v>
      </c>
      <c r="AB26">
        <v>4158</v>
      </c>
      <c r="AC26" s="580">
        <v>0.71717171717171713</v>
      </c>
      <c r="AD26">
        <v>2871</v>
      </c>
      <c r="AE26">
        <v>111</v>
      </c>
      <c r="AF26">
        <v>2982</v>
      </c>
      <c r="AG26">
        <v>1800</v>
      </c>
      <c r="AH26" s="580">
        <v>0.62695924764890287</v>
      </c>
      <c r="AI26">
        <v>101</v>
      </c>
      <c r="AJ26" s="580">
        <v>0.90990990990990994</v>
      </c>
      <c r="AK26">
        <v>1901</v>
      </c>
      <c r="AL26" s="580">
        <v>0.63749161636485585</v>
      </c>
      <c r="AM26">
        <v>11</v>
      </c>
      <c r="AN26" s="580">
        <v>6.1111111111111114E-3</v>
      </c>
      <c r="AO26">
        <v>14</v>
      </c>
      <c r="AP26" s="580">
        <v>0.13861386138613863</v>
      </c>
      <c r="AQ26">
        <v>25</v>
      </c>
      <c r="AR26" s="580">
        <v>1.3150973172014729E-2</v>
      </c>
      <c r="AS26">
        <v>8</v>
      </c>
      <c r="AT26" s="580">
        <v>0.72727272727272729</v>
      </c>
      <c r="AU26">
        <v>13</v>
      </c>
      <c r="AV26" s="580">
        <v>0.9285714285714286</v>
      </c>
      <c r="AW26">
        <v>21</v>
      </c>
      <c r="AX26" s="580">
        <v>0.84</v>
      </c>
      <c r="AY26">
        <v>1</v>
      </c>
      <c r="AZ26" s="580">
        <v>5.2603892688058915E-4</v>
      </c>
      <c r="BA26">
        <v>21</v>
      </c>
      <c r="BB26" s="580">
        <v>1.1046817464492372E-2</v>
      </c>
      <c r="BC26">
        <v>22</v>
      </c>
      <c r="BD26" s="580">
        <v>1.1572856391372961E-2</v>
      </c>
      <c r="BE26">
        <v>1</v>
      </c>
      <c r="BF26" s="580">
        <v>0.5</v>
      </c>
      <c r="BG26">
        <v>1</v>
      </c>
      <c r="BH26" s="580">
        <v>1</v>
      </c>
      <c r="BI26" t="s">
        <v>323</v>
      </c>
    </row>
    <row r="27" spans="1:61" x14ac:dyDescent="0.2">
      <c r="A27" t="s">
        <v>734</v>
      </c>
      <c r="B27" t="s">
        <v>735</v>
      </c>
      <c r="C27" t="s">
        <v>502</v>
      </c>
      <c r="D27" t="s">
        <v>509</v>
      </c>
      <c r="E27" t="s">
        <v>504</v>
      </c>
      <c r="F27" t="s">
        <v>519</v>
      </c>
      <c r="G27" t="s">
        <v>924</v>
      </c>
      <c r="H27" t="s">
        <v>1109</v>
      </c>
      <c r="I27" t="s">
        <v>934</v>
      </c>
      <c r="K27" t="s">
        <v>510</v>
      </c>
      <c r="L27">
        <v>1</v>
      </c>
      <c r="M27">
        <v>1</v>
      </c>
      <c r="N27">
        <v>1</v>
      </c>
      <c r="O27">
        <v>1</v>
      </c>
      <c r="P27">
        <v>19410</v>
      </c>
      <c r="Q27" t="s">
        <v>323</v>
      </c>
      <c r="R27">
        <v>0</v>
      </c>
      <c r="S27" s="580">
        <v>0</v>
      </c>
      <c r="U27" t="s">
        <v>510</v>
      </c>
      <c r="V27">
        <v>1</v>
      </c>
      <c r="W27" s="580">
        <v>1</v>
      </c>
      <c r="X27">
        <v>19392</v>
      </c>
      <c r="Y27">
        <v>18</v>
      </c>
      <c r="Z27">
        <v>9.2735703245749618E-4</v>
      </c>
      <c r="AA27">
        <v>19410</v>
      </c>
      <c r="AB27">
        <v>27462</v>
      </c>
      <c r="AC27" s="580">
        <v>0.70679484378413804</v>
      </c>
      <c r="AD27" t="s">
        <v>323</v>
      </c>
      <c r="AE27" t="s">
        <v>323</v>
      </c>
      <c r="AF27" t="s">
        <v>323</v>
      </c>
      <c r="AH27" s="580" t="s">
        <v>323</v>
      </c>
      <c r="AJ27" s="580" t="s">
        <v>323</v>
      </c>
      <c r="AK27" t="s">
        <v>323</v>
      </c>
      <c r="AL27" s="580" t="s">
        <v>323</v>
      </c>
      <c r="AN27" s="580" t="s">
        <v>323</v>
      </c>
      <c r="AP27" s="580" t="s">
        <v>323</v>
      </c>
      <c r="AQ27" t="s">
        <v>323</v>
      </c>
      <c r="AR27" s="580" t="s">
        <v>323</v>
      </c>
      <c r="AT27" s="580" t="s">
        <v>323</v>
      </c>
      <c r="AV27" s="580" t="s">
        <v>323</v>
      </c>
      <c r="AW27" t="s">
        <v>323</v>
      </c>
      <c r="AX27" s="580" t="s">
        <v>323</v>
      </c>
      <c r="AZ27" s="580" t="s">
        <v>323</v>
      </c>
      <c r="BB27" s="580" t="s">
        <v>323</v>
      </c>
      <c r="BC27" t="s">
        <v>323</v>
      </c>
      <c r="BD27" s="580" t="s">
        <v>323</v>
      </c>
      <c r="BE27">
        <v>1</v>
      </c>
      <c r="BF27" s="580">
        <v>1</v>
      </c>
      <c r="BG27">
        <v>1</v>
      </c>
      <c r="BH27" s="580">
        <v>1</v>
      </c>
      <c r="BI27" t="s">
        <v>323</v>
      </c>
    </row>
    <row r="28" spans="1:61" x14ac:dyDescent="0.2">
      <c r="A28" t="s">
        <v>751</v>
      </c>
      <c r="B28" t="s">
        <v>752</v>
      </c>
      <c r="C28" t="s">
        <v>502</v>
      </c>
      <c r="D28" t="s">
        <v>509</v>
      </c>
      <c r="E28" t="s">
        <v>518</v>
      </c>
      <c r="F28" t="s">
        <v>505</v>
      </c>
      <c r="G28" t="s">
        <v>927</v>
      </c>
      <c r="H28" t="s">
        <v>1109</v>
      </c>
      <c r="I28" t="s">
        <v>934</v>
      </c>
      <c r="K28" t="s">
        <v>386</v>
      </c>
      <c r="L28">
        <v>1</v>
      </c>
      <c r="N28">
        <v>4</v>
      </c>
      <c r="O28">
        <v>4</v>
      </c>
      <c r="P28">
        <v>32810</v>
      </c>
      <c r="Q28">
        <v>17940</v>
      </c>
      <c r="R28">
        <v>1</v>
      </c>
      <c r="S28" s="580">
        <v>0.25</v>
      </c>
      <c r="T28">
        <v>2</v>
      </c>
      <c r="U28" t="s">
        <v>434</v>
      </c>
      <c r="V28">
        <v>1</v>
      </c>
      <c r="W28" s="580">
        <v>1</v>
      </c>
      <c r="X28">
        <v>32678</v>
      </c>
      <c r="Y28">
        <v>132</v>
      </c>
      <c r="Z28">
        <v>4.023163669612923E-3</v>
      </c>
      <c r="AA28">
        <v>32810</v>
      </c>
      <c r="AB28">
        <v>43416</v>
      </c>
      <c r="AC28" s="580">
        <v>0.75571217984153305</v>
      </c>
      <c r="AD28">
        <v>32678</v>
      </c>
      <c r="AE28">
        <v>132</v>
      </c>
      <c r="AF28">
        <v>32810</v>
      </c>
      <c r="AG28">
        <v>17857</v>
      </c>
      <c r="AH28" s="580">
        <v>0.54645327131403387</v>
      </c>
      <c r="AI28">
        <v>83</v>
      </c>
      <c r="AJ28" s="580">
        <v>0.62878787878787878</v>
      </c>
      <c r="AK28">
        <v>17940</v>
      </c>
      <c r="AL28" s="580">
        <v>0.5467845169155745</v>
      </c>
      <c r="AM28">
        <v>228</v>
      </c>
      <c r="AN28" s="580">
        <v>1.2768102144817158E-2</v>
      </c>
      <c r="AO28">
        <v>37</v>
      </c>
      <c r="AP28" s="580">
        <v>0.44578313253012047</v>
      </c>
      <c r="AQ28">
        <v>265</v>
      </c>
      <c r="AR28" s="580">
        <v>1.4771460423634336E-2</v>
      </c>
      <c r="AS28">
        <v>191</v>
      </c>
      <c r="AT28" s="580">
        <v>0.83771929824561409</v>
      </c>
      <c r="AU28">
        <v>37</v>
      </c>
      <c r="AV28" s="580">
        <v>1</v>
      </c>
      <c r="AW28">
        <v>228</v>
      </c>
      <c r="AX28" s="580">
        <v>0.86037735849056607</v>
      </c>
      <c r="AY28">
        <v>28</v>
      </c>
      <c r="AZ28" s="580">
        <v>1.560758082497213E-3</v>
      </c>
      <c r="BA28">
        <v>175</v>
      </c>
      <c r="BB28" s="580">
        <v>9.7547380156075801E-3</v>
      </c>
      <c r="BC28">
        <v>203</v>
      </c>
      <c r="BD28" s="580">
        <v>1.1315496098104793E-2</v>
      </c>
      <c r="BE28">
        <v>0</v>
      </c>
      <c r="BI28" t="s">
        <v>323</v>
      </c>
    </row>
    <row r="29" spans="1:61" x14ac:dyDescent="0.2">
      <c r="A29" t="s">
        <v>755</v>
      </c>
      <c r="B29" t="s">
        <v>759</v>
      </c>
      <c r="C29" t="s">
        <v>502</v>
      </c>
      <c r="D29" t="s">
        <v>509</v>
      </c>
      <c r="E29" t="s">
        <v>504</v>
      </c>
      <c r="F29" t="s">
        <v>519</v>
      </c>
      <c r="G29" t="s">
        <v>320</v>
      </c>
      <c r="H29" t="s">
        <v>1109</v>
      </c>
      <c r="I29" t="s">
        <v>934</v>
      </c>
      <c r="K29" t="s">
        <v>386</v>
      </c>
      <c r="L29">
        <v>1</v>
      </c>
      <c r="N29">
        <v>3</v>
      </c>
      <c r="O29">
        <v>3</v>
      </c>
      <c r="P29">
        <v>17543</v>
      </c>
      <c r="Q29">
        <v>8590</v>
      </c>
      <c r="R29">
        <v>1</v>
      </c>
      <c r="S29" s="580">
        <v>0.33333333333333331</v>
      </c>
      <c r="T29">
        <v>1</v>
      </c>
      <c r="U29" t="s">
        <v>435</v>
      </c>
      <c r="X29">
        <v>17502</v>
      </c>
      <c r="Y29">
        <v>41</v>
      </c>
      <c r="Z29">
        <v>2.337114518611412E-3</v>
      </c>
      <c r="AA29">
        <v>17543</v>
      </c>
      <c r="AB29">
        <v>23352</v>
      </c>
      <c r="AC29" s="580">
        <v>0.75124186365193557</v>
      </c>
      <c r="AD29">
        <v>17502</v>
      </c>
      <c r="AE29">
        <v>41</v>
      </c>
      <c r="AF29">
        <v>17543</v>
      </c>
      <c r="AG29">
        <v>8556</v>
      </c>
      <c r="AH29" s="580">
        <v>0.48885841618100789</v>
      </c>
      <c r="AI29">
        <v>34</v>
      </c>
      <c r="AJ29" s="580">
        <v>0.82926829268292679</v>
      </c>
      <c r="AK29">
        <v>8590</v>
      </c>
      <c r="AL29" s="580">
        <v>0.48965399304565926</v>
      </c>
      <c r="AM29">
        <v>99</v>
      </c>
      <c r="AN29" s="580">
        <v>1.1570827489481066E-2</v>
      </c>
      <c r="AO29">
        <v>7</v>
      </c>
      <c r="AP29" s="580">
        <v>0.20588235294117646</v>
      </c>
      <c r="AQ29">
        <v>106</v>
      </c>
      <c r="AR29" s="580">
        <v>1.2339930151338767E-2</v>
      </c>
      <c r="AS29">
        <v>92</v>
      </c>
      <c r="AT29" s="580">
        <v>0.92929292929292928</v>
      </c>
      <c r="AU29">
        <v>3</v>
      </c>
      <c r="AV29" s="580">
        <v>0.42857142857142855</v>
      </c>
      <c r="AW29">
        <v>95</v>
      </c>
      <c r="AX29" s="580">
        <v>0.89622641509433965</v>
      </c>
      <c r="AY29">
        <v>38</v>
      </c>
      <c r="AZ29" s="580">
        <v>4.4237485448195574E-3</v>
      </c>
      <c r="BA29">
        <v>200</v>
      </c>
      <c r="BB29" s="580">
        <v>2.3282887077997673E-2</v>
      </c>
      <c r="BC29">
        <v>238</v>
      </c>
      <c r="BD29" s="580">
        <v>2.7706635622817229E-2</v>
      </c>
      <c r="BE29">
        <v>1</v>
      </c>
      <c r="BF29" s="580">
        <v>0.33333333333333331</v>
      </c>
      <c r="BG29">
        <v>1</v>
      </c>
      <c r="BH29" s="580">
        <v>1</v>
      </c>
    </row>
    <row r="30" spans="1:61" x14ac:dyDescent="0.2">
      <c r="A30" t="s">
        <v>763</v>
      </c>
      <c r="B30" t="s">
        <v>764</v>
      </c>
      <c r="C30" t="s">
        <v>502</v>
      </c>
      <c r="D30" t="s">
        <v>509</v>
      </c>
      <c r="E30" t="s">
        <v>504</v>
      </c>
      <c r="F30" t="s">
        <v>519</v>
      </c>
      <c r="G30" t="s">
        <v>321</v>
      </c>
      <c r="H30" t="s">
        <v>1109</v>
      </c>
      <c r="I30" t="s">
        <v>934</v>
      </c>
      <c r="K30" t="s">
        <v>386</v>
      </c>
      <c r="L30">
        <v>1</v>
      </c>
      <c r="N30">
        <v>5</v>
      </c>
      <c r="O30">
        <v>5</v>
      </c>
      <c r="P30">
        <v>22212</v>
      </c>
      <c r="Q30">
        <v>9958</v>
      </c>
      <c r="R30">
        <v>4</v>
      </c>
      <c r="S30" s="580">
        <v>0.8</v>
      </c>
      <c r="T30">
        <v>3</v>
      </c>
      <c r="U30" t="s">
        <v>310</v>
      </c>
      <c r="X30">
        <v>22197</v>
      </c>
      <c r="Y30">
        <v>15</v>
      </c>
      <c r="Z30">
        <v>6.7531064289573202E-4</v>
      </c>
      <c r="AA30">
        <v>22212</v>
      </c>
      <c r="AB30">
        <v>31536</v>
      </c>
      <c r="AC30" s="580">
        <v>0.704337899543379</v>
      </c>
      <c r="AD30">
        <v>22197</v>
      </c>
      <c r="AE30">
        <v>15</v>
      </c>
      <c r="AF30">
        <v>22212</v>
      </c>
      <c r="AG30">
        <v>9945</v>
      </c>
      <c r="AH30" s="580">
        <v>0.44803351804297881</v>
      </c>
      <c r="AI30">
        <v>13</v>
      </c>
      <c r="AJ30" s="580">
        <v>0.8666666666666667</v>
      </c>
      <c r="AK30">
        <v>9958</v>
      </c>
      <c r="AL30" s="580">
        <v>0.4483162254637133</v>
      </c>
      <c r="AX30" s="580" t="s">
        <v>323</v>
      </c>
      <c r="AY30">
        <v>17</v>
      </c>
      <c r="AZ30" s="580">
        <v>1.7071701144808194E-3</v>
      </c>
      <c r="BA30">
        <v>119</v>
      </c>
      <c r="BB30" s="580">
        <v>1.1950190801365735E-2</v>
      </c>
      <c r="BC30">
        <v>136</v>
      </c>
      <c r="BD30" s="580">
        <v>1.3657360915846555E-2</v>
      </c>
      <c r="BE30">
        <v>1</v>
      </c>
      <c r="BF30" s="580">
        <v>0.2</v>
      </c>
      <c r="BG30">
        <v>1</v>
      </c>
      <c r="BH30" s="580">
        <v>1</v>
      </c>
      <c r="BI30" t="s">
        <v>323</v>
      </c>
    </row>
    <row r="31" spans="1:61" x14ac:dyDescent="0.2">
      <c r="A31" t="s">
        <v>768</v>
      </c>
      <c r="B31" t="s">
        <v>769</v>
      </c>
      <c r="C31" t="s">
        <v>502</v>
      </c>
      <c r="D31" t="s">
        <v>509</v>
      </c>
      <c r="E31" t="s">
        <v>504</v>
      </c>
      <c r="F31" t="s">
        <v>519</v>
      </c>
      <c r="G31" t="s">
        <v>319</v>
      </c>
      <c r="H31" t="s">
        <v>1109</v>
      </c>
      <c r="I31" t="s">
        <v>935</v>
      </c>
      <c r="J31" t="s">
        <v>505</v>
      </c>
      <c r="K31" t="s">
        <v>386</v>
      </c>
      <c r="L31">
        <v>1</v>
      </c>
      <c r="N31">
        <v>6</v>
      </c>
      <c r="O31">
        <v>6</v>
      </c>
      <c r="P31">
        <v>41983</v>
      </c>
      <c r="Q31">
        <v>20052</v>
      </c>
      <c r="R31">
        <v>3</v>
      </c>
      <c r="S31" s="580">
        <v>0.5</v>
      </c>
      <c r="T31">
        <v>4</v>
      </c>
      <c r="U31" t="s">
        <v>310</v>
      </c>
      <c r="X31">
        <v>41948</v>
      </c>
      <c r="Y31">
        <v>35</v>
      </c>
      <c r="Z31">
        <v>8.3367077150275112E-4</v>
      </c>
      <c r="AA31">
        <v>41983</v>
      </c>
      <c r="AB31">
        <v>57246</v>
      </c>
      <c r="AC31" s="580">
        <v>0.73337875135380637</v>
      </c>
      <c r="AD31">
        <v>41948</v>
      </c>
      <c r="AE31">
        <v>35</v>
      </c>
      <c r="AF31">
        <v>41983</v>
      </c>
      <c r="AG31">
        <v>20021</v>
      </c>
      <c r="AH31" s="580">
        <v>0.47728139601411274</v>
      </c>
      <c r="AI31">
        <v>31</v>
      </c>
      <c r="AJ31" s="580">
        <v>0.88571428571428568</v>
      </c>
      <c r="AK31">
        <v>20052</v>
      </c>
      <c r="AL31" s="580">
        <v>0.47762189457637616</v>
      </c>
      <c r="AM31">
        <v>226</v>
      </c>
      <c r="AN31" s="580">
        <v>1.1288147445182558E-2</v>
      </c>
      <c r="AO31">
        <v>16</v>
      </c>
      <c r="AP31" s="580">
        <v>0.5161290322580645</v>
      </c>
      <c r="AQ31">
        <v>242</v>
      </c>
      <c r="AR31" s="580">
        <v>1.2068621583881906E-2</v>
      </c>
      <c r="AS31">
        <v>204</v>
      </c>
      <c r="AT31" s="580">
        <v>0.90265486725663713</v>
      </c>
      <c r="AU31">
        <v>14</v>
      </c>
      <c r="AV31" s="580">
        <v>0.875</v>
      </c>
      <c r="AW31">
        <v>218</v>
      </c>
      <c r="AX31" s="580">
        <v>0.90082644628099173</v>
      </c>
      <c r="AY31">
        <v>48</v>
      </c>
      <c r="AZ31" s="580">
        <v>2.3937761819269898E-3</v>
      </c>
      <c r="BA31">
        <v>379</v>
      </c>
      <c r="BB31" s="580">
        <v>1.8900857769798524E-2</v>
      </c>
      <c r="BC31">
        <v>427</v>
      </c>
      <c r="BD31" s="580">
        <v>2.1294633951725515E-2</v>
      </c>
      <c r="BE31">
        <v>1</v>
      </c>
      <c r="BF31" s="580">
        <v>0.16666666666666666</v>
      </c>
      <c r="BG31">
        <v>0</v>
      </c>
      <c r="BI31" t="s">
        <v>323</v>
      </c>
    </row>
    <row r="32" spans="1:61" x14ac:dyDescent="0.2">
      <c r="A32" t="s">
        <v>4</v>
      </c>
      <c r="B32" t="s">
        <v>6</v>
      </c>
      <c r="C32" t="s">
        <v>502</v>
      </c>
      <c r="D32" t="s">
        <v>509</v>
      </c>
      <c r="E32" t="s">
        <v>504</v>
      </c>
      <c r="F32" t="s">
        <v>505</v>
      </c>
      <c r="G32" t="s">
        <v>926</v>
      </c>
      <c r="H32" t="s">
        <v>1110</v>
      </c>
      <c r="I32" t="s">
        <v>935</v>
      </c>
      <c r="J32" t="s">
        <v>505</v>
      </c>
      <c r="K32" t="s">
        <v>386</v>
      </c>
      <c r="L32">
        <v>1</v>
      </c>
      <c r="N32">
        <v>4</v>
      </c>
      <c r="O32">
        <v>4</v>
      </c>
      <c r="P32">
        <v>35104</v>
      </c>
      <c r="Q32">
        <v>18318</v>
      </c>
      <c r="R32">
        <v>1</v>
      </c>
      <c r="S32" s="580">
        <v>0.25</v>
      </c>
      <c r="U32" t="s">
        <v>435</v>
      </c>
      <c r="V32">
        <v>0</v>
      </c>
      <c r="W32" s="580">
        <v>0</v>
      </c>
      <c r="X32">
        <v>35029</v>
      </c>
      <c r="Y32">
        <v>75</v>
      </c>
      <c r="Z32">
        <v>2.1365086599817685E-3</v>
      </c>
      <c r="AA32">
        <v>35104</v>
      </c>
      <c r="AB32">
        <v>46437</v>
      </c>
      <c r="AC32" s="580">
        <v>0.75594892004220771</v>
      </c>
      <c r="AD32">
        <v>35029</v>
      </c>
      <c r="AE32">
        <v>75</v>
      </c>
      <c r="AF32">
        <v>35104</v>
      </c>
      <c r="AG32">
        <v>18254</v>
      </c>
      <c r="AH32" s="580">
        <v>0.52111107939136148</v>
      </c>
      <c r="AI32">
        <v>64</v>
      </c>
      <c r="AJ32" s="580">
        <v>0.85333333333333339</v>
      </c>
      <c r="AK32">
        <v>18318</v>
      </c>
      <c r="AL32" s="580">
        <v>0.52182087511394715</v>
      </c>
      <c r="AM32">
        <v>295</v>
      </c>
      <c r="AN32" s="580">
        <v>1.6160841459406158E-2</v>
      </c>
      <c r="AO32">
        <v>18</v>
      </c>
      <c r="AP32" s="580">
        <v>0.28125</v>
      </c>
      <c r="AQ32">
        <v>313</v>
      </c>
      <c r="AR32" s="580">
        <v>1.7087018233431596E-2</v>
      </c>
      <c r="AS32">
        <v>260</v>
      </c>
      <c r="AT32" s="580">
        <v>0.88135593220338981</v>
      </c>
      <c r="AU32">
        <v>11</v>
      </c>
      <c r="AV32" s="580">
        <v>0.61111111111111116</v>
      </c>
      <c r="AW32">
        <v>271</v>
      </c>
      <c r="AX32" s="580">
        <v>0.86581469648562304</v>
      </c>
      <c r="AY32">
        <v>22</v>
      </c>
      <c r="AZ32" s="580">
        <v>1.2010044764712304E-3</v>
      </c>
      <c r="BA32">
        <v>247</v>
      </c>
      <c r="BB32" s="580">
        <v>1.3484004804017905E-2</v>
      </c>
      <c r="BC32">
        <v>269</v>
      </c>
      <c r="BD32" s="580">
        <v>1.4685009280489136E-2</v>
      </c>
      <c r="BE32">
        <v>1</v>
      </c>
      <c r="BF32" s="580">
        <v>0.25</v>
      </c>
      <c r="BG32">
        <v>1</v>
      </c>
      <c r="BH32" s="580">
        <v>1</v>
      </c>
      <c r="BI32" t="s">
        <v>323</v>
      </c>
    </row>
    <row r="33" spans="1:61" x14ac:dyDescent="0.2">
      <c r="A33" t="s">
        <v>7</v>
      </c>
      <c r="B33" t="s">
        <v>13</v>
      </c>
      <c r="C33" t="s">
        <v>502</v>
      </c>
      <c r="D33" t="s">
        <v>509</v>
      </c>
      <c r="E33" t="s">
        <v>504</v>
      </c>
      <c r="F33" t="s">
        <v>519</v>
      </c>
      <c r="G33" t="s">
        <v>925</v>
      </c>
      <c r="H33" t="s">
        <v>1109</v>
      </c>
      <c r="I33" t="s">
        <v>934</v>
      </c>
      <c r="K33" t="s">
        <v>386</v>
      </c>
      <c r="L33">
        <v>1</v>
      </c>
      <c r="N33">
        <v>4</v>
      </c>
      <c r="O33">
        <v>4</v>
      </c>
      <c r="P33">
        <v>54693</v>
      </c>
      <c r="Q33">
        <v>27694</v>
      </c>
      <c r="R33">
        <v>1</v>
      </c>
      <c r="S33" s="580">
        <v>0.25</v>
      </c>
      <c r="T33">
        <v>3</v>
      </c>
      <c r="U33" t="s">
        <v>435</v>
      </c>
      <c r="X33">
        <v>54627</v>
      </c>
      <c r="Y33">
        <v>66</v>
      </c>
      <c r="Z33">
        <v>1.2067357797158685E-3</v>
      </c>
      <c r="AA33">
        <v>54693</v>
      </c>
      <c r="AB33">
        <v>74187</v>
      </c>
      <c r="AC33" s="580">
        <v>0.73723159044037367</v>
      </c>
      <c r="AD33">
        <v>54627</v>
      </c>
      <c r="AE33">
        <v>66</v>
      </c>
      <c r="AF33">
        <v>54693</v>
      </c>
      <c r="AG33">
        <v>27626</v>
      </c>
      <c r="AH33" s="580">
        <v>0.50572061434821614</v>
      </c>
      <c r="AI33">
        <v>68</v>
      </c>
      <c r="AJ33" s="580">
        <v>1.0303030303030303</v>
      </c>
      <c r="AK33">
        <v>27694</v>
      </c>
      <c r="AL33" s="580">
        <v>0.50635364671895855</v>
      </c>
      <c r="AM33">
        <v>278</v>
      </c>
      <c r="AN33" s="580">
        <v>1.0062984145370303E-2</v>
      </c>
      <c r="AO33">
        <v>11</v>
      </c>
      <c r="AP33" s="580">
        <v>0.16176470588235295</v>
      </c>
      <c r="AQ33">
        <v>289</v>
      </c>
      <c r="AR33" s="580">
        <v>1.0435473387737416E-2</v>
      </c>
      <c r="AS33">
        <v>227</v>
      </c>
      <c r="AT33" s="580">
        <v>0.81654676258992809</v>
      </c>
      <c r="AU33">
        <v>8</v>
      </c>
      <c r="AV33" s="580">
        <v>0.72727272727272729</v>
      </c>
      <c r="AW33">
        <v>235</v>
      </c>
      <c r="AX33" s="580">
        <v>0.81314878892733566</v>
      </c>
      <c r="AY33">
        <v>34</v>
      </c>
      <c r="AZ33" s="580">
        <v>1.2277027514985194E-3</v>
      </c>
      <c r="BA33">
        <v>496</v>
      </c>
      <c r="BB33" s="580">
        <v>1.7910016610096051E-2</v>
      </c>
      <c r="BC33">
        <v>530</v>
      </c>
      <c r="BD33" s="580">
        <v>1.9137719361594568E-2</v>
      </c>
      <c r="BE33">
        <v>0</v>
      </c>
      <c r="BI33" t="s">
        <v>323</v>
      </c>
    </row>
    <row r="34" spans="1:61" x14ac:dyDescent="0.2">
      <c r="A34" t="s">
        <v>26</v>
      </c>
      <c r="B34" t="s">
        <v>28</v>
      </c>
      <c r="C34" t="s">
        <v>502</v>
      </c>
      <c r="D34" t="s">
        <v>509</v>
      </c>
      <c r="E34" t="s">
        <v>504</v>
      </c>
      <c r="F34" t="s">
        <v>519</v>
      </c>
      <c r="G34" t="s">
        <v>920</v>
      </c>
      <c r="H34" t="s">
        <v>1112</v>
      </c>
      <c r="I34" t="s">
        <v>934</v>
      </c>
      <c r="K34" t="s">
        <v>386</v>
      </c>
      <c r="L34">
        <v>1</v>
      </c>
      <c r="N34">
        <v>4</v>
      </c>
      <c r="O34">
        <v>4</v>
      </c>
      <c r="P34">
        <v>5376</v>
      </c>
      <c r="Q34">
        <v>2553</v>
      </c>
      <c r="R34">
        <v>1</v>
      </c>
      <c r="S34" s="580">
        <v>0.25</v>
      </c>
      <c r="T34">
        <v>1</v>
      </c>
      <c r="U34" t="s">
        <v>434</v>
      </c>
      <c r="V34">
        <v>1</v>
      </c>
      <c r="W34" s="580">
        <v>1</v>
      </c>
      <c r="X34">
        <v>5349</v>
      </c>
      <c r="Y34">
        <v>27</v>
      </c>
      <c r="Z34">
        <v>5.0223214285714289E-3</v>
      </c>
      <c r="AA34">
        <v>5376</v>
      </c>
      <c r="AB34">
        <v>8439</v>
      </c>
      <c r="AC34" s="580">
        <v>0.63704230359047276</v>
      </c>
      <c r="AD34">
        <v>5349</v>
      </c>
      <c r="AE34">
        <v>27</v>
      </c>
      <c r="AF34">
        <v>5376</v>
      </c>
      <c r="AG34">
        <v>2532</v>
      </c>
      <c r="AH34" s="580">
        <v>0.47335950644980368</v>
      </c>
      <c r="AI34">
        <v>21</v>
      </c>
      <c r="AJ34" s="580">
        <v>0.77777777777777779</v>
      </c>
      <c r="AK34">
        <v>2553</v>
      </c>
      <c r="AL34" s="580">
        <v>0.47488839285714285</v>
      </c>
      <c r="AM34">
        <v>29</v>
      </c>
      <c r="AN34" s="580">
        <v>1.1453396524486572E-2</v>
      </c>
      <c r="AQ34">
        <v>29</v>
      </c>
      <c r="AR34" s="580">
        <v>1.1359185272228751E-2</v>
      </c>
      <c r="AS34">
        <v>23</v>
      </c>
      <c r="AT34" s="580">
        <v>0.7931034482758621</v>
      </c>
      <c r="AV34" s="580" t="s">
        <v>323</v>
      </c>
      <c r="AW34">
        <v>23</v>
      </c>
      <c r="AX34" s="580">
        <v>0.7931034482758621</v>
      </c>
      <c r="AY34">
        <v>4</v>
      </c>
      <c r="AZ34" s="580">
        <v>1.5667841754798276E-3</v>
      </c>
      <c r="BA34">
        <v>27</v>
      </c>
      <c r="BB34" s="580">
        <v>1.0575793184488837E-2</v>
      </c>
      <c r="BC34">
        <v>31</v>
      </c>
      <c r="BD34" s="580">
        <v>1.2142577359968664E-2</v>
      </c>
      <c r="BE34">
        <v>0</v>
      </c>
      <c r="BI34" t="s">
        <v>323</v>
      </c>
    </row>
    <row r="35" spans="1:61" x14ac:dyDescent="0.2">
      <c r="A35" t="s">
        <v>38</v>
      </c>
      <c r="B35" t="s">
        <v>43</v>
      </c>
      <c r="C35" t="s">
        <v>502</v>
      </c>
      <c r="D35" t="s">
        <v>509</v>
      </c>
      <c r="E35" t="s">
        <v>504</v>
      </c>
      <c r="F35" t="s">
        <v>519</v>
      </c>
      <c r="G35" t="s">
        <v>321</v>
      </c>
      <c r="H35" t="s">
        <v>1112</v>
      </c>
      <c r="I35" t="s">
        <v>934</v>
      </c>
      <c r="K35" t="s">
        <v>386</v>
      </c>
      <c r="L35">
        <v>1</v>
      </c>
      <c r="N35">
        <v>3</v>
      </c>
      <c r="O35">
        <v>3</v>
      </c>
      <c r="P35">
        <v>5833</v>
      </c>
      <c r="Q35">
        <v>2754</v>
      </c>
      <c r="R35">
        <v>1</v>
      </c>
      <c r="S35" s="580">
        <v>0.33333333333333331</v>
      </c>
      <c r="T35">
        <v>1</v>
      </c>
      <c r="U35" t="s">
        <v>310</v>
      </c>
      <c r="X35">
        <v>5772</v>
      </c>
      <c r="Y35">
        <v>61</v>
      </c>
      <c r="Z35">
        <v>1.045774044231099E-2</v>
      </c>
      <c r="AA35">
        <v>5833</v>
      </c>
      <c r="AB35">
        <v>9138</v>
      </c>
      <c r="AC35" s="580">
        <v>0.63832348435106145</v>
      </c>
      <c r="AD35">
        <v>5772</v>
      </c>
      <c r="AE35">
        <v>61</v>
      </c>
      <c r="AF35">
        <v>5833</v>
      </c>
      <c r="AG35">
        <v>2706</v>
      </c>
      <c r="AH35" s="580">
        <v>0.46881496881496881</v>
      </c>
      <c r="AI35">
        <v>48</v>
      </c>
      <c r="AJ35" s="580">
        <v>0.78688524590163933</v>
      </c>
      <c r="AK35">
        <v>2754</v>
      </c>
      <c r="AL35" s="580">
        <v>0.47214126521515515</v>
      </c>
      <c r="AM35">
        <v>60</v>
      </c>
      <c r="AN35" s="580">
        <v>2.2172949002217297E-2</v>
      </c>
      <c r="AP35" s="580" t="s">
        <v>323</v>
      </c>
      <c r="AQ35">
        <v>60</v>
      </c>
      <c r="AR35" s="580">
        <v>2.178649237472767E-2</v>
      </c>
      <c r="AV35" s="580" t="s">
        <v>323</v>
      </c>
      <c r="AW35" t="s">
        <v>323</v>
      </c>
      <c r="AY35">
        <v>3</v>
      </c>
      <c r="AZ35" s="580">
        <v>1.0893246187363835E-3</v>
      </c>
      <c r="BA35">
        <v>60</v>
      </c>
      <c r="BB35" s="580">
        <v>2.178649237472767E-2</v>
      </c>
      <c r="BC35">
        <v>63</v>
      </c>
      <c r="BD35" s="580">
        <v>2.2875816993464051E-2</v>
      </c>
      <c r="BE35">
        <v>1</v>
      </c>
      <c r="BF35" s="580">
        <v>0.33333333333333331</v>
      </c>
      <c r="BG35">
        <v>0</v>
      </c>
      <c r="BI35" t="s">
        <v>323</v>
      </c>
    </row>
    <row r="36" spans="1:61" x14ac:dyDescent="0.2">
      <c r="A36" t="s">
        <v>48</v>
      </c>
      <c r="B36" t="s">
        <v>49</v>
      </c>
      <c r="C36" t="s">
        <v>502</v>
      </c>
      <c r="D36" t="s">
        <v>509</v>
      </c>
      <c r="E36" t="s">
        <v>518</v>
      </c>
      <c r="F36" t="s">
        <v>519</v>
      </c>
      <c r="G36" t="s">
        <v>924</v>
      </c>
      <c r="H36" t="s">
        <v>1110</v>
      </c>
      <c r="I36" t="s">
        <v>935</v>
      </c>
      <c r="J36" t="s">
        <v>505</v>
      </c>
      <c r="K36" t="s">
        <v>386</v>
      </c>
      <c r="L36">
        <v>1</v>
      </c>
      <c r="N36">
        <v>6</v>
      </c>
      <c r="O36">
        <v>6</v>
      </c>
      <c r="P36">
        <v>53701</v>
      </c>
      <c r="Q36">
        <v>20790</v>
      </c>
      <c r="R36">
        <v>2</v>
      </c>
      <c r="S36" s="580">
        <v>0.33333333333333331</v>
      </c>
      <c r="T36">
        <v>2</v>
      </c>
      <c r="U36" s="590" t="s">
        <v>434</v>
      </c>
      <c r="V36">
        <v>1</v>
      </c>
      <c r="W36" s="580">
        <v>1</v>
      </c>
      <c r="X36">
        <v>53631</v>
      </c>
      <c r="Y36">
        <v>70</v>
      </c>
      <c r="Z36">
        <v>1.3035139010446732E-3</v>
      </c>
      <c r="AA36">
        <v>53701</v>
      </c>
      <c r="AB36">
        <v>80079</v>
      </c>
      <c r="AC36" s="580">
        <v>0.67060028222130641</v>
      </c>
      <c r="AD36">
        <v>53631</v>
      </c>
      <c r="AE36">
        <v>70</v>
      </c>
      <c r="AF36">
        <v>53701</v>
      </c>
      <c r="AG36">
        <v>20723</v>
      </c>
      <c r="AH36" s="580">
        <v>0.38639965691484401</v>
      </c>
      <c r="AI36">
        <v>67</v>
      </c>
      <c r="AJ36" s="580">
        <v>0.95714285714285718</v>
      </c>
      <c r="AK36">
        <v>20790</v>
      </c>
      <c r="AL36" s="580">
        <v>0.38714362861026796</v>
      </c>
      <c r="AM36">
        <v>271</v>
      </c>
      <c r="AN36" s="580">
        <v>1.3077257153886985E-2</v>
      </c>
      <c r="AO36">
        <v>12</v>
      </c>
      <c r="AP36" s="580">
        <v>0.17910447761194029</v>
      </c>
      <c r="AQ36">
        <v>283</v>
      </c>
      <c r="AR36" s="580">
        <v>1.3612313612313612E-2</v>
      </c>
      <c r="AS36">
        <v>251</v>
      </c>
      <c r="AT36" s="580">
        <v>0.92619926199261993</v>
      </c>
      <c r="AU36">
        <v>9</v>
      </c>
      <c r="AV36" s="580">
        <v>0.75</v>
      </c>
      <c r="AW36">
        <v>260</v>
      </c>
      <c r="AX36" s="580">
        <v>0.91872791519434627</v>
      </c>
      <c r="AY36">
        <v>45</v>
      </c>
      <c r="AZ36" s="580">
        <v>2.1645021645021645E-3</v>
      </c>
      <c r="BA36">
        <v>390</v>
      </c>
      <c r="BB36" s="580">
        <v>1.875901875901876E-2</v>
      </c>
      <c r="BC36">
        <v>435</v>
      </c>
      <c r="BD36" s="580">
        <v>2.0923520923520924E-2</v>
      </c>
      <c r="BE36">
        <v>0</v>
      </c>
      <c r="BI36" t="s">
        <v>323</v>
      </c>
    </row>
    <row r="37" spans="1:61" x14ac:dyDescent="0.2">
      <c r="A37" t="s">
        <v>50</v>
      </c>
      <c r="B37" t="s">
        <v>59</v>
      </c>
      <c r="C37" t="s">
        <v>502</v>
      </c>
      <c r="D37" t="s">
        <v>509</v>
      </c>
      <c r="E37" t="s">
        <v>518</v>
      </c>
      <c r="F37" t="s">
        <v>519</v>
      </c>
      <c r="G37" t="s">
        <v>320</v>
      </c>
      <c r="H37" t="s">
        <v>1110</v>
      </c>
      <c r="I37" t="s">
        <v>935</v>
      </c>
      <c r="J37" t="s">
        <v>505</v>
      </c>
      <c r="K37" t="s">
        <v>386</v>
      </c>
      <c r="L37">
        <v>1</v>
      </c>
      <c r="N37">
        <v>3</v>
      </c>
      <c r="O37">
        <v>3</v>
      </c>
      <c r="P37">
        <v>36077</v>
      </c>
      <c r="Q37">
        <v>13187</v>
      </c>
      <c r="R37">
        <v>0</v>
      </c>
      <c r="T37">
        <v>2</v>
      </c>
      <c r="U37" t="s">
        <v>434</v>
      </c>
      <c r="V37">
        <v>1</v>
      </c>
      <c r="W37" s="580">
        <v>1</v>
      </c>
      <c r="X37">
        <v>36044</v>
      </c>
      <c r="Y37">
        <v>33</v>
      </c>
      <c r="Z37">
        <v>9.1471020317653907E-4</v>
      </c>
      <c r="AA37">
        <v>36077</v>
      </c>
      <c r="AB37">
        <v>51714</v>
      </c>
      <c r="AC37" s="580">
        <v>0.69762540124531069</v>
      </c>
      <c r="AD37">
        <v>36044</v>
      </c>
      <c r="AE37">
        <v>33</v>
      </c>
      <c r="AF37">
        <v>36077</v>
      </c>
      <c r="AG37">
        <v>13157</v>
      </c>
      <c r="AH37" s="580">
        <v>0.36502607923648872</v>
      </c>
      <c r="AI37">
        <v>30</v>
      </c>
      <c r="AJ37" s="580">
        <v>0.90909090909090906</v>
      </c>
      <c r="AK37">
        <v>13187</v>
      </c>
      <c r="AL37" s="580">
        <v>0.36552374088754608</v>
      </c>
      <c r="AM37">
        <v>232</v>
      </c>
      <c r="AN37" s="580">
        <v>1.7633199057535912E-2</v>
      </c>
      <c r="AO37">
        <v>5</v>
      </c>
      <c r="AP37" s="580">
        <v>0.16666666666666666</v>
      </c>
      <c r="AQ37">
        <v>237</v>
      </c>
      <c r="AR37" s="580">
        <v>1.7972245393190263E-2</v>
      </c>
      <c r="AS37">
        <v>178</v>
      </c>
      <c r="AT37" s="580">
        <v>0.76724137931034486</v>
      </c>
      <c r="AU37">
        <v>2</v>
      </c>
      <c r="AV37" s="580">
        <v>0.4</v>
      </c>
      <c r="AW37">
        <v>180</v>
      </c>
      <c r="AX37" s="580">
        <v>0.759493670886076</v>
      </c>
      <c r="AY37">
        <v>21</v>
      </c>
      <c r="AZ37" s="580">
        <v>1.5924774399029347E-3</v>
      </c>
      <c r="BA37">
        <v>333</v>
      </c>
      <c r="BB37" s="580">
        <v>2.5252142261317966E-2</v>
      </c>
      <c r="BC37">
        <v>354</v>
      </c>
      <c r="BD37" s="580">
        <v>2.6844619701220901E-2</v>
      </c>
      <c r="BE37">
        <v>1</v>
      </c>
      <c r="BF37" s="580">
        <v>0.33333333333333331</v>
      </c>
      <c r="BG37">
        <v>0</v>
      </c>
      <c r="BI37" t="s">
        <v>323</v>
      </c>
    </row>
    <row r="38" spans="1:61" x14ac:dyDescent="0.2">
      <c r="A38" t="s">
        <v>60</v>
      </c>
      <c r="B38" t="s">
        <v>62</v>
      </c>
      <c r="C38" t="s">
        <v>502</v>
      </c>
      <c r="D38" t="s">
        <v>509</v>
      </c>
      <c r="E38" t="s">
        <v>504</v>
      </c>
      <c r="F38" t="s">
        <v>505</v>
      </c>
      <c r="G38" t="s">
        <v>317</v>
      </c>
      <c r="H38" t="s">
        <v>1109</v>
      </c>
      <c r="I38" t="s">
        <v>934</v>
      </c>
      <c r="K38" t="s">
        <v>386</v>
      </c>
      <c r="L38">
        <v>1</v>
      </c>
      <c r="N38">
        <v>2</v>
      </c>
      <c r="O38">
        <v>2</v>
      </c>
      <c r="P38">
        <v>18862</v>
      </c>
      <c r="Q38">
        <v>8627</v>
      </c>
      <c r="R38">
        <v>0</v>
      </c>
      <c r="T38">
        <v>1</v>
      </c>
      <c r="U38" t="s">
        <v>434</v>
      </c>
      <c r="V38">
        <v>1</v>
      </c>
      <c r="W38" s="580">
        <v>1</v>
      </c>
      <c r="X38">
        <v>18395</v>
      </c>
      <c r="Y38">
        <v>467</v>
      </c>
      <c r="Z38">
        <v>2.4758774255116106E-2</v>
      </c>
      <c r="AA38">
        <v>18862</v>
      </c>
      <c r="AB38">
        <v>28224</v>
      </c>
      <c r="AC38" s="580">
        <v>0.66829648526077101</v>
      </c>
      <c r="AD38">
        <v>18395</v>
      </c>
      <c r="AE38">
        <v>467</v>
      </c>
      <c r="AF38">
        <v>18862</v>
      </c>
      <c r="AG38">
        <v>8198</v>
      </c>
      <c r="AH38" s="580">
        <v>0.44566458276705628</v>
      </c>
      <c r="AI38">
        <v>429</v>
      </c>
      <c r="AJ38" s="580">
        <v>0.9186295503211992</v>
      </c>
      <c r="AK38">
        <v>8627</v>
      </c>
      <c r="AL38" s="580">
        <v>0.45737461562930759</v>
      </c>
      <c r="AM38">
        <v>143</v>
      </c>
      <c r="AN38" s="580">
        <v>1.7443278848499635E-2</v>
      </c>
      <c r="AO38">
        <v>39</v>
      </c>
      <c r="AP38" s="580">
        <v>9.0909090909090912E-2</v>
      </c>
      <c r="AQ38">
        <v>182</v>
      </c>
      <c r="AR38" s="580">
        <v>2.1096557320041731E-2</v>
      </c>
      <c r="AS38">
        <v>132</v>
      </c>
      <c r="AT38" s="580">
        <v>0.92307692307692313</v>
      </c>
      <c r="AU38">
        <v>31</v>
      </c>
      <c r="AV38" s="580">
        <v>0.79487179487179482</v>
      </c>
      <c r="AW38">
        <v>163</v>
      </c>
      <c r="AX38" s="580">
        <v>0.89560439560439564</v>
      </c>
      <c r="AY38">
        <v>34</v>
      </c>
      <c r="AZ38" s="580">
        <v>3.9411151037440596E-3</v>
      </c>
      <c r="BA38">
        <v>872</v>
      </c>
      <c r="BB38" s="580">
        <v>0.10107801089602411</v>
      </c>
      <c r="BC38">
        <v>906</v>
      </c>
      <c r="BD38" s="580">
        <v>0.10501912599976818</v>
      </c>
      <c r="BE38">
        <v>1</v>
      </c>
      <c r="BF38" s="580">
        <v>0.5</v>
      </c>
      <c r="BG38">
        <v>1</v>
      </c>
      <c r="BH38" s="580">
        <v>1</v>
      </c>
      <c r="BI38" t="s">
        <v>323</v>
      </c>
    </row>
    <row r="39" spans="1:61" x14ac:dyDescent="0.2">
      <c r="A39" t="s">
        <v>66</v>
      </c>
      <c r="B39" t="s">
        <v>69</v>
      </c>
      <c r="C39" t="s">
        <v>502</v>
      </c>
      <c r="D39" t="s">
        <v>509</v>
      </c>
      <c r="E39" t="s">
        <v>504</v>
      </c>
      <c r="F39" t="s">
        <v>519</v>
      </c>
      <c r="G39" t="s">
        <v>924</v>
      </c>
      <c r="H39" t="s">
        <v>1112</v>
      </c>
      <c r="I39" t="s">
        <v>934</v>
      </c>
      <c r="K39" t="s">
        <v>386</v>
      </c>
      <c r="L39">
        <v>1</v>
      </c>
      <c r="N39">
        <v>4</v>
      </c>
      <c r="O39">
        <v>4</v>
      </c>
      <c r="P39">
        <v>9866</v>
      </c>
      <c r="Q39">
        <v>4856</v>
      </c>
      <c r="R39">
        <v>1</v>
      </c>
      <c r="S39" s="580">
        <v>0.25</v>
      </c>
      <c r="T39">
        <v>2</v>
      </c>
      <c r="U39" t="s">
        <v>435</v>
      </c>
      <c r="X39">
        <v>9852</v>
      </c>
      <c r="Y39">
        <v>14</v>
      </c>
      <c r="Z39">
        <v>1.4190147982971822E-3</v>
      </c>
      <c r="AA39">
        <v>9866</v>
      </c>
      <c r="AB39">
        <v>14019</v>
      </c>
      <c r="AC39" s="580">
        <v>0.70375918396461945</v>
      </c>
      <c r="AD39">
        <v>9852</v>
      </c>
      <c r="AE39">
        <v>14</v>
      </c>
      <c r="AF39">
        <v>9866</v>
      </c>
      <c r="AG39">
        <v>4846</v>
      </c>
      <c r="AH39" s="580">
        <v>0.49187982135606984</v>
      </c>
      <c r="AI39">
        <v>10</v>
      </c>
      <c r="AJ39" s="580">
        <v>0.7142857142857143</v>
      </c>
      <c r="AK39">
        <v>4856</v>
      </c>
      <c r="AL39" s="580">
        <v>0.4921954186093655</v>
      </c>
      <c r="AM39">
        <v>31</v>
      </c>
      <c r="AN39" s="580">
        <v>6.3970284770945105E-3</v>
      </c>
      <c r="AO39">
        <v>3</v>
      </c>
      <c r="AP39" s="580">
        <v>0.3</v>
      </c>
      <c r="AQ39">
        <v>34</v>
      </c>
      <c r="AR39" s="580">
        <v>7.0016474464579901E-3</v>
      </c>
      <c r="AS39">
        <v>26</v>
      </c>
      <c r="AT39" s="580">
        <v>0.83870967741935487</v>
      </c>
      <c r="AU39">
        <v>2</v>
      </c>
      <c r="AV39" s="580">
        <v>0.66666666666666663</v>
      </c>
      <c r="AW39">
        <v>28</v>
      </c>
      <c r="AX39" s="580">
        <v>0.82352941176470584</v>
      </c>
      <c r="AY39">
        <v>18</v>
      </c>
      <c r="AZ39" s="580">
        <v>3.7067545304777594E-3</v>
      </c>
      <c r="BA39">
        <v>56</v>
      </c>
      <c r="BB39" s="580">
        <v>1.1532125205930808E-2</v>
      </c>
      <c r="BC39">
        <v>74</v>
      </c>
      <c r="BD39" s="580">
        <v>1.5238879736408566E-2</v>
      </c>
      <c r="BE39">
        <v>1</v>
      </c>
      <c r="BF39" s="580">
        <v>0.25</v>
      </c>
      <c r="BG39">
        <v>0</v>
      </c>
      <c r="BI39" t="s">
        <v>323</v>
      </c>
    </row>
    <row r="40" spans="1:61" x14ac:dyDescent="0.2">
      <c r="A40" t="s">
        <v>77</v>
      </c>
      <c r="B40" t="s">
        <v>80</v>
      </c>
      <c r="C40" t="s">
        <v>502</v>
      </c>
      <c r="D40" t="s">
        <v>509</v>
      </c>
      <c r="E40" t="s">
        <v>504</v>
      </c>
      <c r="F40" t="s">
        <v>519</v>
      </c>
      <c r="G40" t="s">
        <v>920</v>
      </c>
      <c r="H40" t="s">
        <v>1109</v>
      </c>
      <c r="I40" t="s">
        <v>934</v>
      </c>
      <c r="K40" t="s">
        <v>386</v>
      </c>
      <c r="L40">
        <v>1</v>
      </c>
      <c r="N40">
        <v>5</v>
      </c>
      <c r="O40">
        <v>5</v>
      </c>
      <c r="P40">
        <v>45663</v>
      </c>
      <c r="Q40">
        <v>19995</v>
      </c>
      <c r="R40">
        <v>0</v>
      </c>
      <c r="S40" s="580">
        <v>0</v>
      </c>
      <c r="T40">
        <v>2</v>
      </c>
      <c r="U40" t="s">
        <v>435</v>
      </c>
      <c r="X40">
        <v>45546</v>
      </c>
      <c r="Y40">
        <v>117</v>
      </c>
      <c r="Z40">
        <v>2.5622495236843836E-3</v>
      </c>
      <c r="AA40">
        <v>45663</v>
      </c>
      <c r="AB40">
        <v>65280</v>
      </c>
      <c r="AC40" s="580">
        <v>0.69949448529411762</v>
      </c>
      <c r="AD40">
        <v>45546</v>
      </c>
      <c r="AE40">
        <v>117</v>
      </c>
      <c r="AF40">
        <v>45663</v>
      </c>
      <c r="AG40">
        <v>19905</v>
      </c>
      <c r="AH40" s="580">
        <v>0.43703069424318269</v>
      </c>
      <c r="AI40">
        <v>90</v>
      </c>
      <c r="AJ40" s="580">
        <v>0.76923076923076927</v>
      </c>
      <c r="AK40">
        <v>19995</v>
      </c>
      <c r="AL40" s="580">
        <v>0.43788187372708759</v>
      </c>
      <c r="AM40">
        <v>170</v>
      </c>
      <c r="AN40" s="580">
        <v>8.5405676965586534E-3</v>
      </c>
      <c r="AO40">
        <v>3</v>
      </c>
      <c r="AP40" s="580">
        <v>3.3333333333333333E-2</v>
      </c>
      <c r="AQ40">
        <v>173</v>
      </c>
      <c r="AR40" s="580">
        <v>8.6521630407601895E-3</v>
      </c>
      <c r="AS40">
        <v>158</v>
      </c>
      <c r="AT40" s="580">
        <v>0.92941176470588238</v>
      </c>
      <c r="AU40">
        <v>1</v>
      </c>
      <c r="AV40" s="580">
        <v>0.33333333333333331</v>
      </c>
      <c r="AW40">
        <v>159</v>
      </c>
      <c r="AX40" s="580">
        <v>0.91907514450867056</v>
      </c>
      <c r="AY40">
        <v>48</v>
      </c>
      <c r="AZ40" s="580">
        <v>2.4006001500375095E-3</v>
      </c>
      <c r="BA40">
        <v>351</v>
      </c>
      <c r="BB40" s="580">
        <v>1.7554388597149289E-2</v>
      </c>
      <c r="BC40">
        <v>399</v>
      </c>
      <c r="BD40" s="580">
        <v>1.9954988747186795E-2</v>
      </c>
      <c r="BE40">
        <v>3</v>
      </c>
      <c r="BF40" s="580">
        <v>0.6</v>
      </c>
      <c r="BG40" s="590">
        <v>1</v>
      </c>
      <c r="BH40" s="580">
        <v>1</v>
      </c>
      <c r="BI40" t="s">
        <v>323</v>
      </c>
    </row>
    <row r="41" spans="1:61" x14ac:dyDescent="0.2">
      <c r="A41" t="s">
        <v>81</v>
      </c>
      <c r="B41" t="s">
        <v>84</v>
      </c>
      <c r="C41" t="s">
        <v>502</v>
      </c>
      <c r="D41" t="s">
        <v>509</v>
      </c>
      <c r="E41" t="s">
        <v>504</v>
      </c>
      <c r="F41" t="s">
        <v>519</v>
      </c>
      <c r="G41" t="s">
        <v>924</v>
      </c>
      <c r="H41" t="s">
        <v>1112</v>
      </c>
      <c r="I41" t="s">
        <v>934</v>
      </c>
      <c r="K41" t="s">
        <v>386</v>
      </c>
      <c r="L41">
        <v>1</v>
      </c>
      <c r="N41">
        <v>4</v>
      </c>
      <c r="O41">
        <v>4</v>
      </c>
      <c r="P41">
        <v>7361</v>
      </c>
      <c r="Q41">
        <v>3446</v>
      </c>
      <c r="R41">
        <v>1</v>
      </c>
      <c r="S41" s="580">
        <v>0.25</v>
      </c>
      <c r="T41">
        <v>1</v>
      </c>
      <c r="U41" t="s">
        <v>310</v>
      </c>
      <c r="X41">
        <v>7293</v>
      </c>
      <c r="Y41">
        <v>68</v>
      </c>
      <c r="Z41">
        <v>9.2378752886836026E-3</v>
      </c>
      <c r="AA41">
        <v>7361</v>
      </c>
      <c r="AB41">
        <v>11844</v>
      </c>
      <c r="AC41" s="580">
        <v>0.62149611617696721</v>
      </c>
      <c r="AD41">
        <v>7293</v>
      </c>
      <c r="AE41">
        <v>68</v>
      </c>
      <c r="AF41">
        <v>7361</v>
      </c>
      <c r="AG41">
        <v>3384</v>
      </c>
      <c r="AH41" s="580">
        <v>0.4640065816536405</v>
      </c>
      <c r="AI41">
        <v>62</v>
      </c>
      <c r="AJ41" s="580">
        <v>0.91176470588235292</v>
      </c>
      <c r="AK41">
        <v>3446</v>
      </c>
      <c r="AL41" s="580">
        <v>0.46814291536476021</v>
      </c>
      <c r="AM41">
        <v>63</v>
      </c>
      <c r="AN41" s="580">
        <v>1.8617021276595744E-2</v>
      </c>
      <c r="AO41">
        <v>5</v>
      </c>
      <c r="AP41" s="580">
        <v>8.0645161290322578E-2</v>
      </c>
      <c r="AQ41">
        <v>68</v>
      </c>
      <c r="AR41" s="580">
        <v>1.9733023795705164E-2</v>
      </c>
      <c r="AS41">
        <v>47</v>
      </c>
      <c r="AT41" s="580">
        <v>0.74603174603174605</v>
      </c>
      <c r="AU41">
        <v>2</v>
      </c>
      <c r="AV41" s="580">
        <v>0.4</v>
      </c>
      <c r="AW41">
        <v>49</v>
      </c>
      <c r="AX41" s="580">
        <v>0.72058823529411764</v>
      </c>
      <c r="AY41">
        <v>5</v>
      </c>
      <c r="AZ41" s="580">
        <v>1.4509576320371445E-3</v>
      </c>
      <c r="BA41">
        <v>37</v>
      </c>
      <c r="BB41" s="580">
        <v>1.0737086477074869E-2</v>
      </c>
      <c r="BC41">
        <v>42</v>
      </c>
      <c r="BD41" s="580">
        <v>1.2188044109112013E-2</v>
      </c>
      <c r="BE41">
        <v>0</v>
      </c>
      <c r="BI41" t="s">
        <v>323</v>
      </c>
    </row>
    <row r="42" spans="1:61" x14ac:dyDescent="0.2">
      <c r="A42" t="s">
        <v>89</v>
      </c>
      <c r="B42" t="s">
        <v>94</v>
      </c>
      <c r="C42" t="s">
        <v>502</v>
      </c>
      <c r="D42" t="s">
        <v>509</v>
      </c>
      <c r="E42" t="s">
        <v>504</v>
      </c>
      <c r="F42" t="s">
        <v>505</v>
      </c>
      <c r="G42" t="s">
        <v>314</v>
      </c>
      <c r="H42" t="s">
        <v>1109</v>
      </c>
      <c r="I42" t="s">
        <v>934</v>
      </c>
      <c r="K42" t="s">
        <v>386</v>
      </c>
      <c r="L42">
        <v>1</v>
      </c>
      <c r="N42">
        <v>6</v>
      </c>
      <c r="O42">
        <v>6</v>
      </c>
      <c r="P42">
        <v>29579</v>
      </c>
      <c r="Q42">
        <v>12839</v>
      </c>
      <c r="R42">
        <v>3</v>
      </c>
      <c r="S42" s="580">
        <v>0.5</v>
      </c>
      <c r="T42">
        <v>4</v>
      </c>
      <c r="U42" t="s">
        <v>434</v>
      </c>
      <c r="V42">
        <v>1</v>
      </c>
      <c r="W42" s="580">
        <v>1</v>
      </c>
      <c r="X42">
        <v>29543</v>
      </c>
      <c r="Y42">
        <v>36</v>
      </c>
      <c r="Z42">
        <v>1.2170796849115928E-3</v>
      </c>
      <c r="AA42">
        <v>29579</v>
      </c>
      <c r="AB42">
        <v>44598</v>
      </c>
      <c r="AC42" s="580">
        <v>0.66323601955244627</v>
      </c>
      <c r="AD42">
        <v>29543</v>
      </c>
      <c r="AE42">
        <v>36</v>
      </c>
      <c r="AF42">
        <v>29579</v>
      </c>
      <c r="AG42">
        <v>12808</v>
      </c>
      <c r="AH42" s="580">
        <v>0.43353755542768169</v>
      </c>
      <c r="AI42">
        <v>31</v>
      </c>
      <c r="AJ42" s="580">
        <v>0.86111111111111116</v>
      </c>
      <c r="AK42">
        <v>12839</v>
      </c>
      <c r="AL42" s="580">
        <v>0.43405794651610941</v>
      </c>
      <c r="AN42" s="580" t="s">
        <v>323</v>
      </c>
      <c r="AP42" s="580" t="s">
        <v>323</v>
      </c>
      <c r="AQ42" t="s">
        <v>323</v>
      </c>
      <c r="AS42">
        <v>130</v>
      </c>
      <c r="AT42" s="580" t="s">
        <v>323</v>
      </c>
      <c r="AV42" s="580" t="s">
        <v>323</v>
      </c>
      <c r="AW42">
        <v>130</v>
      </c>
      <c r="AX42" s="580" t="s">
        <v>323</v>
      </c>
      <c r="AY42">
        <v>31</v>
      </c>
      <c r="AZ42" s="580">
        <v>2.4145182646623567E-3</v>
      </c>
      <c r="BA42">
        <v>82</v>
      </c>
      <c r="BB42" s="580">
        <v>6.386790248461718E-3</v>
      </c>
      <c r="BC42">
        <v>113</v>
      </c>
      <c r="BD42" s="580">
        <v>8.8013085131240752E-3</v>
      </c>
      <c r="BE42">
        <v>2</v>
      </c>
      <c r="BF42" s="580">
        <v>0.33333333333333331</v>
      </c>
      <c r="BG42">
        <v>0</v>
      </c>
      <c r="BI42" t="s">
        <v>323</v>
      </c>
    </row>
    <row r="43" spans="1:61" x14ac:dyDescent="0.2">
      <c r="A43" t="s">
        <v>99</v>
      </c>
      <c r="B43" t="s">
        <v>105</v>
      </c>
      <c r="C43" t="s">
        <v>502</v>
      </c>
      <c r="D43" t="s">
        <v>509</v>
      </c>
      <c r="E43" t="s">
        <v>504</v>
      </c>
      <c r="F43" t="s">
        <v>519</v>
      </c>
      <c r="G43" t="s">
        <v>925</v>
      </c>
      <c r="H43" t="s">
        <v>1109</v>
      </c>
      <c r="I43" t="s">
        <v>934</v>
      </c>
      <c r="K43" t="s">
        <v>386</v>
      </c>
      <c r="L43">
        <v>1</v>
      </c>
      <c r="N43">
        <v>3</v>
      </c>
      <c r="O43">
        <v>3</v>
      </c>
      <c r="P43">
        <v>17477</v>
      </c>
      <c r="Q43">
        <v>7984</v>
      </c>
      <c r="R43">
        <v>0</v>
      </c>
      <c r="U43" t="s">
        <v>434</v>
      </c>
      <c r="V43">
        <v>1</v>
      </c>
      <c r="W43" s="580">
        <v>1</v>
      </c>
      <c r="X43">
        <v>17453</v>
      </c>
      <c r="Y43">
        <v>24</v>
      </c>
      <c r="Z43">
        <v>1.3732333924586599E-3</v>
      </c>
      <c r="AA43">
        <v>17477</v>
      </c>
      <c r="AB43">
        <v>26577</v>
      </c>
      <c r="AC43" s="580">
        <v>0.65759867554652518</v>
      </c>
      <c r="AD43">
        <v>17453</v>
      </c>
      <c r="AE43">
        <v>24</v>
      </c>
      <c r="AF43">
        <v>17477</v>
      </c>
      <c r="AG43">
        <v>7960</v>
      </c>
      <c r="AH43" s="580">
        <v>0.4560820489314158</v>
      </c>
      <c r="AI43">
        <v>24</v>
      </c>
      <c r="AJ43" s="580">
        <v>1</v>
      </c>
      <c r="AK43">
        <v>7984</v>
      </c>
      <c r="AL43" s="580">
        <v>0.45682897522458088</v>
      </c>
      <c r="AM43">
        <v>83</v>
      </c>
      <c r="AN43" s="580">
        <v>1.0427135678391959E-2</v>
      </c>
      <c r="AO43">
        <v>5</v>
      </c>
      <c r="AP43" s="580">
        <v>0.20833333333333334</v>
      </c>
      <c r="AQ43">
        <v>88</v>
      </c>
      <c r="AR43" s="580">
        <v>1.1022044088176353E-2</v>
      </c>
      <c r="AS43">
        <v>75</v>
      </c>
      <c r="AT43" s="580">
        <v>0.90361445783132532</v>
      </c>
      <c r="AU43">
        <v>5</v>
      </c>
      <c r="AV43" s="580">
        <v>1</v>
      </c>
      <c r="AW43">
        <v>80</v>
      </c>
      <c r="AX43" s="580">
        <v>0.90909090909090906</v>
      </c>
      <c r="AY43">
        <v>12</v>
      </c>
      <c r="AZ43" s="580">
        <v>1.5030060120240481E-3</v>
      </c>
      <c r="BA43">
        <v>108</v>
      </c>
      <c r="BB43" s="580">
        <v>1.3527054108216433E-2</v>
      </c>
      <c r="BC43">
        <v>120</v>
      </c>
      <c r="BD43" s="580">
        <v>1.503006012024048E-2</v>
      </c>
      <c r="BE43">
        <v>0</v>
      </c>
      <c r="BI43" t="s">
        <v>323</v>
      </c>
    </row>
    <row r="44" spans="1:61" x14ac:dyDescent="0.2">
      <c r="A44" t="s">
        <v>109</v>
      </c>
      <c r="B44" t="s">
        <v>111</v>
      </c>
      <c r="C44" t="s">
        <v>502</v>
      </c>
      <c r="D44" t="s">
        <v>509</v>
      </c>
      <c r="E44" t="s">
        <v>504</v>
      </c>
      <c r="F44" t="s">
        <v>519</v>
      </c>
      <c r="G44" t="s">
        <v>321</v>
      </c>
      <c r="H44" t="s">
        <v>1112</v>
      </c>
      <c r="I44" t="s">
        <v>934</v>
      </c>
      <c r="K44" t="s">
        <v>386</v>
      </c>
      <c r="L44">
        <v>1</v>
      </c>
      <c r="N44">
        <v>4</v>
      </c>
      <c r="O44">
        <v>4</v>
      </c>
      <c r="P44">
        <v>14790</v>
      </c>
      <c r="Q44">
        <v>5909</v>
      </c>
      <c r="R44">
        <v>0</v>
      </c>
      <c r="U44" s="590" t="s">
        <v>434</v>
      </c>
      <c r="V44">
        <v>1</v>
      </c>
      <c r="W44" s="580">
        <v>1</v>
      </c>
      <c r="X44">
        <v>14774</v>
      </c>
      <c r="Y44">
        <v>16</v>
      </c>
      <c r="Z44">
        <v>1.0818120351588911E-3</v>
      </c>
      <c r="AA44">
        <v>14790</v>
      </c>
      <c r="AB44">
        <v>22071</v>
      </c>
      <c r="AC44" s="580">
        <v>0.67011009922522768</v>
      </c>
      <c r="AD44">
        <v>14774</v>
      </c>
      <c r="AE44">
        <v>16</v>
      </c>
      <c r="AF44">
        <v>14790</v>
      </c>
      <c r="AG44">
        <v>5897</v>
      </c>
      <c r="AH44" s="580">
        <v>0.39914715039935023</v>
      </c>
      <c r="AI44">
        <v>12</v>
      </c>
      <c r="AJ44" s="580">
        <v>0.75</v>
      </c>
      <c r="AK44">
        <v>5909</v>
      </c>
      <c r="AL44" s="580">
        <v>0.39952670723461797</v>
      </c>
      <c r="AM44">
        <v>58</v>
      </c>
      <c r="AN44" s="580">
        <v>9.8355095811429542E-3</v>
      </c>
      <c r="AQ44">
        <v>58</v>
      </c>
      <c r="AR44" s="580">
        <v>9.8155356236249783E-3</v>
      </c>
      <c r="AS44">
        <v>53</v>
      </c>
      <c r="AT44" s="580">
        <v>0.91379310344827591</v>
      </c>
      <c r="AW44">
        <v>53</v>
      </c>
      <c r="AX44" s="580">
        <v>0.91379310344827591</v>
      </c>
      <c r="AY44">
        <v>18</v>
      </c>
      <c r="AZ44" s="580">
        <v>3.0462007107801658E-3</v>
      </c>
      <c r="BA44">
        <v>146</v>
      </c>
      <c r="BB44" s="580">
        <v>2.4708072431883568E-2</v>
      </c>
      <c r="BC44">
        <v>164</v>
      </c>
      <c r="BD44" s="580">
        <v>2.7754273142663734E-2</v>
      </c>
      <c r="BE44">
        <v>2</v>
      </c>
      <c r="BF44" s="580">
        <v>0.5</v>
      </c>
      <c r="BG44">
        <v>0</v>
      </c>
      <c r="BI44" t="s">
        <v>323</v>
      </c>
    </row>
    <row r="45" spans="1:61" x14ac:dyDescent="0.2">
      <c r="A45" t="s">
        <v>115</v>
      </c>
      <c r="B45" t="s">
        <v>120</v>
      </c>
      <c r="C45" t="s">
        <v>502</v>
      </c>
      <c r="D45" t="s">
        <v>509</v>
      </c>
      <c r="E45" t="s">
        <v>504</v>
      </c>
      <c r="F45" t="s">
        <v>519</v>
      </c>
      <c r="G45" t="s">
        <v>320</v>
      </c>
      <c r="H45" t="s">
        <v>1112</v>
      </c>
      <c r="I45" t="s">
        <v>934</v>
      </c>
      <c r="K45" t="s">
        <v>510</v>
      </c>
      <c r="L45">
        <v>1</v>
      </c>
      <c r="M45">
        <v>1</v>
      </c>
      <c r="N45">
        <v>1</v>
      </c>
      <c r="O45">
        <v>1</v>
      </c>
      <c r="P45">
        <v>7214</v>
      </c>
      <c r="Q45" t="s">
        <v>323</v>
      </c>
      <c r="R45">
        <v>0</v>
      </c>
      <c r="S45" s="580">
        <v>0</v>
      </c>
      <c r="T45">
        <v>0</v>
      </c>
      <c r="U45" t="s">
        <v>510</v>
      </c>
      <c r="V45">
        <v>1</v>
      </c>
      <c r="W45" s="580">
        <v>1</v>
      </c>
      <c r="X45">
        <v>7163</v>
      </c>
      <c r="Y45">
        <v>51</v>
      </c>
      <c r="Z45">
        <v>7.0695869143332412E-3</v>
      </c>
      <c r="AA45">
        <v>7214</v>
      </c>
      <c r="AB45">
        <v>9528</v>
      </c>
      <c r="AC45" s="580">
        <v>0.75713685978169609</v>
      </c>
      <c r="AD45" t="s">
        <v>323</v>
      </c>
      <c r="AE45" t="s">
        <v>323</v>
      </c>
      <c r="AF45" t="s">
        <v>323</v>
      </c>
      <c r="AH45" s="580" t="s">
        <v>323</v>
      </c>
      <c r="AJ45" s="580" t="s">
        <v>323</v>
      </c>
      <c r="AK45" t="s">
        <v>323</v>
      </c>
      <c r="AL45" s="580" t="s">
        <v>323</v>
      </c>
      <c r="AN45" s="580" t="s">
        <v>323</v>
      </c>
      <c r="AP45" s="580" t="s">
        <v>323</v>
      </c>
      <c r="AQ45" t="s">
        <v>323</v>
      </c>
      <c r="AR45" s="580" t="s">
        <v>323</v>
      </c>
      <c r="AT45" s="580" t="s">
        <v>323</v>
      </c>
      <c r="AW45" t="s">
        <v>323</v>
      </c>
      <c r="AX45" s="580" t="s">
        <v>323</v>
      </c>
      <c r="AZ45" s="580" t="s">
        <v>323</v>
      </c>
      <c r="BB45" s="580" t="s">
        <v>323</v>
      </c>
      <c r="BC45" t="s">
        <v>323</v>
      </c>
      <c r="BD45" s="580" t="s">
        <v>323</v>
      </c>
      <c r="BE45">
        <v>1</v>
      </c>
      <c r="BF45" s="580">
        <v>1</v>
      </c>
      <c r="BG45">
        <v>1</v>
      </c>
      <c r="BH45" s="580">
        <v>1</v>
      </c>
      <c r="BI45" t="s">
        <v>323</v>
      </c>
    </row>
    <row r="46" spans="1:61" x14ac:dyDescent="0.2">
      <c r="A46" t="s">
        <v>124</v>
      </c>
      <c r="B46" t="s">
        <v>129</v>
      </c>
      <c r="C46" t="s">
        <v>502</v>
      </c>
      <c r="D46" t="s">
        <v>509</v>
      </c>
      <c r="E46" t="s">
        <v>504</v>
      </c>
      <c r="F46" t="s">
        <v>505</v>
      </c>
      <c r="G46" t="s">
        <v>318</v>
      </c>
      <c r="H46" t="s">
        <v>1109</v>
      </c>
      <c r="I46" t="s">
        <v>934</v>
      </c>
      <c r="K46" t="s">
        <v>386</v>
      </c>
      <c r="L46">
        <v>1</v>
      </c>
      <c r="N46">
        <v>3</v>
      </c>
      <c r="O46">
        <v>3</v>
      </c>
      <c r="P46">
        <v>19953</v>
      </c>
      <c r="Q46">
        <v>9282</v>
      </c>
      <c r="R46">
        <v>2</v>
      </c>
      <c r="S46" s="580">
        <v>0.66666666666666663</v>
      </c>
      <c r="T46">
        <v>2</v>
      </c>
      <c r="U46" t="s">
        <v>310</v>
      </c>
      <c r="X46">
        <v>19815</v>
      </c>
      <c r="Y46">
        <v>138</v>
      </c>
      <c r="Z46">
        <v>6.9162531950082698E-3</v>
      </c>
      <c r="AA46">
        <v>19953</v>
      </c>
      <c r="AB46">
        <v>29616</v>
      </c>
      <c r="AC46" s="580">
        <v>0.67372366288492702</v>
      </c>
      <c r="AD46">
        <v>19815</v>
      </c>
      <c r="AE46">
        <v>138</v>
      </c>
      <c r="AF46">
        <v>19953</v>
      </c>
      <c r="AG46">
        <v>9166</v>
      </c>
      <c r="AH46" s="580">
        <v>0.46257885440322988</v>
      </c>
      <c r="AI46">
        <v>116</v>
      </c>
      <c r="AJ46" s="580">
        <v>0.84057971014492749</v>
      </c>
      <c r="AK46">
        <v>9282</v>
      </c>
      <c r="AL46" s="580">
        <v>0.46519320402946923</v>
      </c>
      <c r="AM46">
        <v>26</v>
      </c>
      <c r="AN46" s="580">
        <v>2.8365699323587169E-3</v>
      </c>
      <c r="AO46">
        <v>25</v>
      </c>
      <c r="AP46" s="580">
        <v>0.21551724137931033</v>
      </c>
      <c r="AQ46">
        <v>51</v>
      </c>
      <c r="AR46" s="580">
        <v>5.4945054945054949E-3</v>
      </c>
      <c r="AS46">
        <v>19</v>
      </c>
      <c r="AT46" s="580">
        <v>0.73076923076923073</v>
      </c>
      <c r="AU46">
        <v>15</v>
      </c>
      <c r="AV46" s="580">
        <v>0.6</v>
      </c>
      <c r="AW46">
        <v>34</v>
      </c>
      <c r="AX46" s="580">
        <v>0.66666666666666663</v>
      </c>
      <c r="AY46">
        <v>12</v>
      </c>
      <c r="AZ46" s="580">
        <v>1.2928248222365869E-3</v>
      </c>
      <c r="BA46">
        <v>165</v>
      </c>
      <c r="BB46" s="580">
        <v>1.777634130575307E-2</v>
      </c>
      <c r="BC46">
        <v>177</v>
      </c>
      <c r="BD46" s="580">
        <v>1.9069166127989659E-2</v>
      </c>
      <c r="BE46">
        <v>0</v>
      </c>
      <c r="BI46" t="s">
        <v>323</v>
      </c>
    </row>
    <row r="47" spans="1:61" x14ac:dyDescent="0.2">
      <c r="A47" t="s">
        <v>136</v>
      </c>
      <c r="B47" t="s">
        <v>137</v>
      </c>
      <c r="C47" t="s">
        <v>502</v>
      </c>
      <c r="D47" t="s">
        <v>509</v>
      </c>
      <c r="E47" t="s">
        <v>504</v>
      </c>
      <c r="F47" t="s">
        <v>519</v>
      </c>
      <c r="G47" t="s">
        <v>925</v>
      </c>
      <c r="H47" t="s">
        <v>1112</v>
      </c>
      <c r="I47" t="s">
        <v>934</v>
      </c>
      <c r="K47" t="s">
        <v>386</v>
      </c>
      <c r="L47">
        <v>1</v>
      </c>
      <c r="N47">
        <v>2</v>
      </c>
      <c r="O47">
        <v>2</v>
      </c>
      <c r="P47">
        <v>6271</v>
      </c>
      <c r="Q47">
        <v>2972</v>
      </c>
      <c r="R47">
        <v>0</v>
      </c>
      <c r="U47" t="s">
        <v>434</v>
      </c>
      <c r="V47">
        <v>1</v>
      </c>
      <c r="W47" s="580">
        <v>1</v>
      </c>
      <c r="X47">
        <v>6255</v>
      </c>
      <c r="Y47">
        <v>16</v>
      </c>
      <c r="Z47">
        <v>2.5514272045925688E-3</v>
      </c>
      <c r="AA47">
        <v>6271</v>
      </c>
      <c r="AB47">
        <v>8991</v>
      </c>
      <c r="AC47" s="580">
        <v>0.6974752530308086</v>
      </c>
      <c r="AD47">
        <v>6255</v>
      </c>
      <c r="AE47">
        <v>16</v>
      </c>
      <c r="AF47">
        <v>6271</v>
      </c>
      <c r="AG47">
        <v>2954</v>
      </c>
      <c r="AH47" s="580">
        <v>0.47226219024780175</v>
      </c>
      <c r="AI47">
        <v>18</v>
      </c>
      <c r="AJ47" s="580">
        <v>1.125</v>
      </c>
      <c r="AK47">
        <v>2972</v>
      </c>
      <c r="AL47" s="580">
        <v>0.47392760325306971</v>
      </c>
      <c r="AM47">
        <v>31</v>
      </c>
      <c r="AN47" s="580">
        <v>1.049424509140149E-2</v>
      </c>
      <c r="AO47">
        <v>19</v>
      </c>
      <c r="AP47" s="580">
        <v>1.0555555555555556</v>
      </c>
      <c r="AQ47">
        <v>50</v>
      </c>
      <c r="AR47" s="580">
        <v>1.6823687752355317E-2</v>
      </c>
      <c r="AS47">
        <v>21</v>
      </c>
      <c r="AT47" s="580">
        <v>0.67741935483870963</v>
      </c>
      <c r="AU47">
        <v>18</v>
      </c>
      <c r="AV47" s="580">
        <v>0.94736842105263153</v>
      </c>
      <c r="AW47">
        <v>39</v>
      </c>
      <c r="AX47" s="580">
        <v>0.78</v>
      </c>
      <c r="AY47">
        <v>1</v>
      </c>
      <c r="AZ47" s="580">
        <v>3.3647375504710633E-4</v>
      </c>
      <c r="BA47">
        <v>58</v>
      </c>
      <c r="BB47" s="580">
        <v>1.9515477792732168E-2</v>
      </c>
      <c r="BC47">
        <v>59</v>
      </c>
      <c r="BD47" s="580">
        <v>1.9851951547779273E-2</v>
      </c>
      <c r="BE47">
        <v>0</v>
      </c>
      <c r="BI47" t="s">
        <v>323</v>
      </c>
    </row>
    <row r="48" spans="1:61" x14ac:dyDescent="0.2">
      <c r="A48" t="s">
        <v>140</v>
      </c>
      <c r="B48" t="s">
        <v>143</v>
      </c>
      <c r="C48" t="s">
        <v>502</v>
      </c>
      <c r="D48" t="s">
        <v>509</v>
      </c>
      <c r="E48" t="s">
        <v>504</v>
      </c>
      <c r="F48" t="s">
        <v>519</v>
      </c>
      <c r="G48" t="s">
        <v>925</v>
      </c>
      <c r="H48" t="s">
        <v>1112</v>
      </c>
      <c r="I48" t="s">
        <v>934</v>
      </c>
      <c r="K48" t="s">
        <v>386</v>
      </c>
      <c r="L48">
        <v>1</v>
      </c>
      <c r="N48">
        <v>2</v>
      </c>
      <c r="O48">
        <v>2</v>
      </c>
      <c r="P48">
        <v>12096</v>
      </c>
      <c r="Q48">
        <v>6105</v>
      </c>
      <c r="R48">
        <v>0</v>
      </c>
      <c r="U48" t="s">
        <v>434</v>
      </c>
      <c r="V48">
        <v>1</v>
      </c>
      <c r="W48" s="580">
        <v>1</v>
      </c>
      <c r="X48">
        <v>12074</v>
      </c>
      <c r="Y48">
        <v>22</v>
      </c>
      <c r="Z48">
        <v>1.8187830687830687E-3</v>
      </c>
      <c r="AA48">
        <v>12096</v>
      </c>
      <c r="AB48">
        <v>16854</v>
      </c>
      <c r="AC48" s="580">
        <v>0.71769312922748307</v>
      </c>
      <c r="AD48">
        <v>12074</v>
      </c>
      <c r="AE48">
        <v>22</v>
      </c>
      <c r="AF48">
        <v>12096</v>
      </c>
      <c r="AG48">
        <v>6085</v>
      </c>
      <c r="AH48" s="580">
        <v>0.50397548451217489</v>
      </c>
      <c r="AI48">
        <v>20</v>
      </c>
      <c r="AJ48" s="580">
        <v>0.90909090909090906</v>
      </c>
      <c r="AK48">
        <v>6105</v>
      </c>
      <c r="AL48" s="580">
        <v>0.50471230158730163</v>
      </c>
      <c r="AM48">
        <v>47</v>
      </c>
      <c r="AN48" s="580">
        <v>7.7239112571898111E-3</v>
      </c>
      <c r="AO48">
        <v>7</v>
      </c>
      <c r="AP48" s="580">
        <v>0.35</v>
      </c>
      <c r="AQ48">
        <v>54</v>
      </c>
      <c r="AR48" s="580">
        <v>8.8452088452088459E-3</v>
      </c>
      <c r="AS48">
        <v>43</v>
      </c>
      <c r="AT48" s="580">
        <v>0.91489361702127658</v>
      </c>
      <c r="AU48">
        <v>5</v>
      </c>
      <c r="AV48" s="580">
        <v>0.7142857142857143</v>
      </c>
      <c r="AW48">
        <v>48</v>
      </c>
      <c r="AX48" s="580">
        <v>0.88888888888888884</v>
      </c>
      <c r="AY48">
        <v>3</v>
      </c>
      <c r="AZ48" s="580">
        <v>4.9140049140049139E-4</v>
      </c>
      <c r="BA48">
        <v>115</v>
      </c>
      <c r="BB48" s="580">
        <v>1.8837018837018837E-2</v>
      </c>
      <c r="BC48">
        <v>118</v>
      </c>
      <c r="BD48" s="580">
        <v>1.9328419328419329E-2</v>
      </c>
      <c r="BE48">
        <v>1</v>
      </c>
      <c r="BF48" s="580">
        <v>0.5</v>
      </c>
      <c r="BG48">
        <v>0</v>
      </c>
      <c r="BI48" t="s">
        <v>323</v>
      </c>
    </row>
    <row r="49" spans="1:61" x14ac:dyDescent="0.2">
      <c r="A49" t="s">
        <v>146</v>
      </c>
      <c r="B49" t="s">
        <v>149</v>
      </c>
      <c r="C49" t="s">
        <v>502</v>
      </c>
      <c r="D49" t="s">
        <v>509</v>
      </c>
      <c r="E49" t="s">
        <v>504</v>
      </c>
      <c r="F49" t="s">
        <v>505</v>
      </c>
      <c r="G49" t="s">
        <v>928</v>
      </c>
      <c r="H49" t="s">
        <v>1109</v>
      </c>
      <c r="I49" t="s">
        <v>934</v>
      </c>
      <c r="K49" t="s">
        <v>386</v>
      </c>
      <c r="L49">
        <v>1</v>
      </c>
      <c r="N49">
        <v>5</v>
      </c>
      <c r="O49">
        <v>5</v>
      </c>
      <c r="P49">
        <v>35281</v>
      </c>
      <c r="Q49">
        <v>17766</v>
      </c>
      <c r="R49">
        <v>1</v>
      </c>
      <c r="S49" s="580">
        <v>0.2</v>
      </c>
      <c r="U49" s="590" t="s">
        <v>434</v>
      </c>
      <c r="V49">
        <v>1</v>
      </c>
      <c r="W49" s="580">
        <v>1</v>
      </c>
      <c r="X49">
        <v>35092</v>
      </c>
      <c r="Y49">
        <v>189</v>
      </c>
      <c r="Z49">
        <v>5.3569910149939065E-3</v>
      </c>
      <c r="AA49">
        <v>35281</v>
      </c>
      <c r="AB49">
        <v>47154</v>
      </c>
      <c r="AC49" s="580">
        <v>0.7482079993213725</v>
      </c>
      <c r="AD49">
        <v>35092</v>
      </c>
      <c r="AE49">
        <v>189</v>
      </c>
      <c r="AF49">
        <v>35281</v>
      </c>
      <c r="AG49">
        <v>17600</v>
      </c>
      <c r="AH49" s="580">
        <v>0.50153881226490371</v>
      </c>
      <c r="AI49">
        <v>166</v>
      </c>
      <c r="AJ49" s="580">
        <v>0.87830687830687826</v>
      </c>
      <c r="AK49">
        <v>17766</v>
      </c>
      <c r="AL49" s="580">
        <v>0.50355715540942714</v>
      </c>
      <c r="AM49">
        <v>179</v>
      </c>
      <c r="AN49" s="580">
        <v>1.0170454545454545E-2</v>
      </c>
      <c r="AO49">
        <v>51</v>
      </c>
      <c r="AP49" s="580">
        <v>0.30722891566265059</v>
      </c>
      <c r="AQ49">
        <v>230</v>
      </c>
      <c r="AR49" s="580">
        <v>1.2946076775864009E-2</v>
      </c>
      <c r="AS49">
        <v>117</v>
      </c>
      <c r="AT49" s="580">
        <v>0.65363128491620115</v>
      </c>
      <c r="AU49">
        <v>34</v>
      </c>
      <c r="AV49" s="580">
        <v>0.66666666666666663</v>
      </c>
      <c r="AW49">
        <v>151</v>
      </c>
      <c r="AX49" s="580">
        <v>0.65652173913043477</v>
      </c>
      <c r="AY49">
        <v>30</v>
      </c>
      <c r="AZ49" s="580">
        <v>1.6886187098953055E-3</v>
      </c>
      <c r="BA49">
        <v>269</v>
      </c>
      <c r="BB49" s="580">
        <v>1.5141281098727907E-2</v>
      </c>
      <c r="BC49">
        <v>299</v>
      </c>
      <c r="BD49" s="580">
        <v>1.6829899808623212E-2</v>
      </c>
      <c r="BE49">
        <v>0</v>
      </c>
      <c r="BI49" t="s">
        <v>323</v>
      </c>
    </row>
    <row r="50" spans="1:61" x14ac:dyDescent="0.2">
      <c r="A50" t="s">
        <v>155</v>
      </c>
      <c r="B50" t="s">
        <v>157</v>
      </c>
      <c r="C50" t="s">
        <v>502</v>
      </c>
      <c r="D50" t="s">
        <v>509</v>
      </c>
      <c r="E50" t="s">
        <v>504</v>
      </c>
      <c r="F50" t="s">
        <v>519</v>
      </c>
      <c r="G50" t="s">
        <v>321</v>
      </c>
      <c r="H50" t="s">
        <v>1109</v>
      </c>
      <c r="I50" t="s">
        <v>934</v>
      </c>
      <c r="K50" t="s">
        <v>386</v>
      </c>
      <c r="L50">
        <v>1</v>
      </c>
      <c r="N50">
        <v>5</v>
      </c>
      <c r="O50">
        <v>5</v>
      </c>
      <c r="P50">
        <v>22959</v>
      </c>
      <c r="Q50">
        <v>11130</v>
      </c>
      <c r="R50">
        <v>1</v>
      </c>
      <c r="S50" s="580">
        <v>0.2</v>
      </c>
      <c r="U50" s="590" t="s">
        <v>310</v>
      </c>
      <c r="X50">
        <v>22528</v>
      </c>
      <c r="Y50">
        <v>431</v>
      </c>
      <c r="Z50">
        <v>1.8772594625201446E-2</v>
      </c>
      <c r="AA50">
        <v>22959</v>
      </c>
      <c r="AB50">
        <v>32904</v>
      </c>
      <c r="AC50" s="580">
        <v>0.69775711159737419</v>
      </c>
      <c r="AD50">
        <v>22528</v>
      </c>
      <c r="AE50">
        <v>431</v>
      </c>
      <c r="AF50">
        <v>22959</v>
      </c>
      <c r="AG50">
        <v>10819</v>
      </c>
      <c r="AH50" s="580">
        <v>0.48024680397727271</v>
      </c>
      <c r="AI50">
        <v>311</v>
      </c>
      <c r="AJ50" s="580">
        <v>0.72157772621809746</v>
      </c>
      <c r="AK50">
        <v>11130</v>
      </c>
      <c r="AL50" s="580">
        <v>0.48477721155102577</v>
      </c>
      <c r="AM50">
        <v>160</v>
      </c>
      <c r="AN50" s="580">
        <v>1.4788797485904427E-2</v>
      </c>
      <c r="AO50">
        <v>59</v>
      </c>
      <c r="AP50" s="580">
        <v>0.18971061093247588</v>
      </c>
      <c r="AQ50">
        <v>219</v>
      </c>
      <c r="AR50" s="580">
        <v>1.9676549865229112E-2</v>
      </c>
      <c r="AS50">
        <v>152</v>
      </c>
      <c r="AT50" s="580">
        <v>0.95</v>
      </c>
      <c r="AU50">
        <v>25</v>
      </c>
      <c r="AV50" s="580">
        <v>0.42372881355932202</v>
      </c>
      <c r="AW50">
        <v>177</v>
      </c>
      <c r="AX50" s="580">
        <v>0.80821917808219179</v>
      </c>
      <c r="AY50">
        <v>17</v>
      </c>
      <c r="AZ50" s="580">
        <v>1.5274034141958669E-3</v>
      </c>
      <c r="BA50">
        <v>285</v>
      </c>
      <c r="BB50" s="580">
        <v>2.5606469002695417E-2</v>
      </c>
      <c r="BC50">
        <v>302</v>
      </c>
      <c r="BD50" s="580">
        <v>2.7133872416891285E-2</v>
      </c>
      <c r="BE50">
        <v>0</v>
      </c>
      <c r="BI50" t="s">
        <v>323</v>
      </c>
    </row>
    <row r="51" spans="1:61" x14ac:dyDescent="0.2">
      <c r="A51" t="s">
        <v>161</v>
      </c>
      <c r="B51" t="s">
        <v>162</v>
      </c>
      <c r="C51" t="s">
        <v>502</v>
      </c>
      <c r="D51" t="s">
        <v>509</v>
      </c>
      <c r="E51" t="s">
        <v>504</v>
      </c>
      <c r="F51" t="s">
        <v>519</v>
      </c>
      <c r="G51" t="s">
        <v>920</v>
      </c>
      <c r="H51" t="s">
        <v>1110</v>
      </c>
      <c r="I51" t="s">
        <v>935</v>
      </c>
      <c r="J51" t="s">
        <v>936</v>
      </c>
      <c r="K51" t="s">
        <v>386</v>
      </c>
      <c r="L51">
        <v>1</v>
      </c>
      <c r="N51">
        <v>6</v>
      </c>
      <c r="O51">
        <v>6</v>
      </c>
      <c r="P51">
        <v>84644</v>
      </c>
      <c r="Q51">
        <v>32033</v>
      </c>
      <c r="R51">
        <v>0</v>
      </c>
      <c r="S51" s="580">
        <v>0</v>
      </c>
      <c r="T51">
        <v>5</v>
      </c>
      <c r="U51" t="s">
        <v>434</v>
      </c>
      <c r="V51">
        <v>1</v>
      </c>
      <c r="W51" s="580">
        <v>1</v>
      </c>
      <c r="X51">
        <v>84551</v>
      </c>
      <c r="Y51">
        <v>93</v>
      </c>
      <c r="Z51">
        <v>1.0987193421860971E-3</v>
      </c>
      <c r="AA51">
        <v>84644</v>
      </c>
      <c r="AB51">
        <v>114792</v>
      </c>
      <c r="AC51" s="580">
        <v>0.73736845773224613</v>
      </c>
      <c r="AD51">
        <v>84551</v>
      </c>
      <c r="AE51">
        <v>93</v>
      </c>
      <c r="AF51">
        <v>84644</v>
      </c>
      <c r="AG51">
        <v>31954</v>
      </c>
      <c r="AH51" s="580">
        <v>0.37792574895625125</v>
      </c>
      <c r="AI51">
        <v>79</v>
      </c>
      <c r="AJ51" s="580">
        <v>0.84946236559139787</v>
      </c>
      <c r="AK51">
        <v>32033</v>
      </c>
      <c r="AL51" s="580">
        <v>0.37844383535749726</v>
      </c>
      <c r="AM51">
        <v>340</v>
      </c>
      <c r="AN51" s="580">
        <v>1.0640295424672968E-2</v>
      </c>
      <c r="AO51">
        <v>20</v>
      </c>
      <c r="AP51" s="580">
        <v>0.25316455696202533</v>
      </c>
      <c r="AQ51">
        <v>360</v>
      </c>
      <c r="AR51" s="580">
        <v>1.1238410389286049E-2</v>
      </c>
      <c r="AS51">
        <v>306</v>
      </c>
      <c r="AT51" s="580">
        <v>0.9</v>
      </c>
      <c r="AU51">
        <v>13</v>
      </c>
      <c r="AV51" s="580">
        <v>0.65</v>
      </c>
      <c r="AW51">
        <v>319</v>
      </c>
      <c r="AX51" s="580">
        <v>0.88611111111111107</v>
      </c>
      <c r="AY51">
        <v>84</v>
      </c>
      <c r="AZ51" s="580">
        <v>2.622295757500078E-3</v>
      </c>
      <c r="BA51">
        <v>726</v>
      </c>
      <c r="BB51" s="580">
        <v>2.266412761839353E-2</v>
      </c>
      <c r="BC51">
        <v>810</v>
      </c>
      <c r="BD51" s="580">
        <v>2.528642337589361E-2</v>
      </c>
      <c r="BE51">
        <v>0</v>
      </c>
      <c r="BI51" t="s">
        <v>323</v>
      </c>
    </row>
    <row r="52" spans="1:61" x14ac:dyDescent="0.2">
      <c r="A52" t="s">
        <v>166</v>
      </c>
      <c r="B52" t="s">
        <v>172</v>
      </c>
      <c r="C52" t="s">
        <v>502</v>
      </c>
      <c r="D52" t="s">
        <v>509</v>
      </c>
      <c r="E52" t="s">
        <v>504</v>
      </c>
      <c r="F52" t="s">
        <v>519</v>
      </c>
      <c r="G52" t="s">
        <v>321</v>
      </c>
      <c r="H52" t="s">
        <v>1109</v>
      </c>
      <c r="I52" t="s">
        <v>934</v>
      </c>
      <c r="K52" t="s">
        <v>386</v>
      </c>
      <c r="L52">
        <v>1</v>
      </c>
      <c r="N52">
        <v>2</v>
      </c>
      <c r="O52">
        <v>2</v>
      </c>
      <c r="P52">
        <v>21971</v>
      </c>
      <c r="Q52">
        <v>10585</v>
      </c>
      <c r="R52">
        <v>0</v>
      </c>
      <c r="U52" s="590" t="s">
        <v>434</v>
      </c>
      <c r="V52">
        <v>1</v>
      </c>
      <c r="W52" s="580">
        <v>1</v>
      </c>
      <c r="X52">
        <v>20573</v>
      </c>
      <c r="Y52">
        <v>1398</v>
      </c>
      <c r="Z52">
        <v>6.3629329570797866E-2</v>
      </c>
      <c r="AA52">
        <v>21971</v>
      </c>
      <c r="AB52">
        <v>26178</v>
      </c>
      <c r="AC52" s="580">
        <v>0.83929253571701423</v>
      </c>
      <c r="AD52">
        <v>20573</v>
      </c>
      <c r="AE52">
        <v>1398</v>
      </c>
      <c r="AF52">
        <v>21971</v>
      </c>
      <c r="AG52">
        <v>9417</v>
      </c>
      <c r="AH52" s="580">
        <v>0.45773586739901811</v>
      </c>
      <c r="AI52">
        <v>1168</v>
      </c>
      <c r="AJ52" s="580">
        <v>0.83547925608011442</v>
      </c>
      <c r="AK52">
        <v>10585</v>
      </c>
      <c r="AL52" s="580">
        <v>0.48177142597059763</v>
      </c>
      <c r="AM52">
        <v>57</v>
      </c>
      <c r="AN52" s="580">
        <v>6.0528830837846444E-3</v>
      </c>
      <c r="AO52">
        <v>29</v>
      </c>
      <c r="AP52" s="580">
        <v>2.482876712328767E-2</v>
      </c>
      <c r="AQ52">
        <v>86</v>
      </c>
      <c r="AR52" s="580">
        <v>8.1247047709022205E-3</v>
      </c>
      <c r="AS52">
        <v>47</v>
      </c>
      <c r="AT52" s="580">
        <v>0.82456140350877194</v>
      </c>
      <c r="AU52">
        <v>23</v>
      </c>
      <c r="AV52" s="580">
        <v>0.7931034482758621</v>
      </c>
      <c r="AW52">
        <v>70</v>
      </c>
      <c r="AX52" s="580">
        <v>0.81395348837209303</v>
      </c>
      <c r="AY52">
        <v>4</v>
      </c>
      <c r="AZ52" s="580">
        <v>3.778932451582428E-4</v>
      </c>
      <c r="BA52">
        <v>460</v>
      </c>
      <c r="BB52" s="580">
        <v>4.345772319319792E-2</v>
      </c>
      <c r="BC52">
        <v>464</v>
      </c>
      <c r="BD52" s="580">
        <v>4.3835616438356165E-2</v>
      </c>
      <c r="BE52">
        <v>0</v>
      </c>
      <c r="BI52" t="s">
        <v>323</v>
      </c>
    </row>
    <row r="53" spans="1:61" x14ac:dyDescent="0.2">
      <c r="A53" t="s">
        <v>175</v>
      </c>
      <c r="B53" t="s">
        <v>181</v>
      </c>
      <c r="C53" t="s">
        <v>502</v>
      </c>
      <c r="D53" t="s">
        <v>509</v>
      </c>
      <c r="E53" t="s">
        <v>504</v>
      </c>
      <c r="F53" t="s">
        <v>505</v>
      </c>
      <c r="G53" t="s">
        <v>314</v>
      </c>
      <c r="H53" t="s">
        <v>1109</v>
      </c>
      <c r="I53" t="s">
        <v>934</v>
      </c>
      <c r="K53" t="s">
        <v>386</v>
      </c>
      <c r="L53">
        <v>1</v>
      </c>
      <c r="N53">
        <v>2</v>
      </c>
      <c r="O53">
        <v>2</v>
      </c>
      <c r="P53">
        <v>33706</v>
      </c>
      <c r="Q53">
        <v>17242</v>
      </c>
      <c r="R53">
        <v>2</v>
      </c>
      <c r="S53" s="580">
        <v>1</v>
      </c>
      <c r="T53">
        <v>2</v>
      </c>
      <c r="U53" t="s">
        <v>310</v>
      </c>
      <c r="X53">
        <v>33688</v>
      </c>
      <c r="Y53">
        <v>18</v>
      </c>
      <c r="Z53">
        <v>5.3402954963507985E-4</v>
      </c>
      <c r="AA53">
        <v>33706</v>
      </c>
      <c r="AB53">
        <v>43932</v>
      </c>
      <c r="AC53" s="580">
        <v>0.76723117545297281</v>
      </c>
      <c r="AD53">
        <v>33688</v>
      </c>
      <c r="AE53">
        <v>18</v>
      </c>
      <c r="AF53">
        <v>33706</v>
      </c>
      <c r="AG53">
        <v>17226</v>
      </c>
      <c r="AH53" s="580">
        <v>0.51133934932320113</v>
      </c>
      <c r="AI53">
        <v>16</v>
      </c>
      <c r="AJ53" s="580">
        <v>0.88888888888888884</v>
      </c>
      <c r="AK53">
        <v>17242</v>
      </c>
      <c r="AL53" s="580">
        <v>0.51154097193378034</v>
      </c>
      <c r="AM53">
        <v>90</v>
      </c>
      <c r="AN53" s="580">
        <v>5.2246603970741903E-3</v>
      </c>
      <c r="AQ53">
        <v>90</v>
      </c>
      <c r="AR53" s="580">
        <v>5.2198120867648764E-3</v>
      </c>
      <c r="AS53">
        <v>78</v>
      </c>
      <c r="AT53" s="580">
        <v>0.8666666666666667</v>
      </c>
      <c r="AV53" s="580" t="s">
        <v>323</v>
      </c>
      <c r="AW53">
        <v>78</v>
      </c>
      <c r="AX53" s="580">
        <v>0.8666666666666667</v>
      </c>
      <c r="AY53">
        <v>13</v>
      </c>
      <c r="AZ53" s="580">
        <v>7.5397285697714886E-4</v>
      </c>
      <c r="BA53">
        <v>556</v>
      </c>
      <c r="BB53" s="580">
        <v>3.2246839113791906E-2</v>
      </c>
      <c r="BC53">
        <v>569</v>
      </c>
      <c r="BD53" s="580">
        <v>3.3000811970769053E-2</v>
      </c>
      <c r="BE53">
        <v>0</v>
      </c>
      <c r="BI53" t="s">
        <v>323</v>
      </c>
    </row>
    <row r="54" spans="1:61" x14ac:dyDescent="0.2">
      <c r="A54" t="s">
        <v>185</v>
      </c>
      <c r="B54" t="s">
        <v>187</v>
      </c>
      <c r="C54" t="s">
        <v>502</v>
      </c>
      <c r="D54" t="s">
        <v>509</v>
      </c>
      <c r="E54" t="s">
        <v>504</v>
      </c>
      <c r="F54" t="s">
        <v>519</v>
      </c>
      <c r="G54" t="s">
        <v>320</v>
      </c>
      <c r="H54" t="s">
        <v>1110</v>
      </c>
      <c r="I54" t="s">
        <v>935</v>
      </c>
      <c r="J54" t="s">
        <v>505</v>
      </c>
      <c r="K54" t="s">
        <v>386</v>
      </c>
      <c r="L54">
        <v>1</v>
      </c>
      <c r="N54">
        <v>3</v>
      </c>
      <c r="O54">
        <v>3</v>
      </c>
      <c r="P54">
        <v>28963</v>
      </c>
      <c r="Q54">
        <v>11812</v>
      </c>
      <c r="R54">
        <v>1</v>
      </c>
      <c r="S54" s="580">
        <v>0.33333333333333331</v>
      </c>
      <c r="T54">
        <v>2</v>
      </c>
      <c r="U54" t="s">
        <v>434</v>
      </c>
      <c r="V54">
        <v>1</v>
      </c>
      <c r="W54" s="580">
        <v>1</v>
      </c>
      <c r="X54">
        <v>28942</v>
      </c>
      <c r="Y54">
        <v>21</v>
      </c>
      <c r="Z54">
        <v>7.2506301142837416E-4</v>
      </c>
      <c r="AA54">
        <v>28963</v>
      </c>
      <c r="AB54">
        <v>40179</v>
      </c>
      <c r="AC54" s="580">
        <v>0.72084919983075735</v>
      </c>
      <c r="AD54">
        <v>28942</v>
      </c>
      <c r="AE54">
        <v>21</v>
      </c>
      <c r="AF54">
        <v>28963</v>
      </c>
      <c r="AG54">
        <v>11796</v>
      </c>
      <c r="AH54" s="580">
        <v>0.40757376822610741</v>
      </c>
      <c r="AI54">
        <v>16</v>
      </c>
      <c r="AJ54" s="580">
        <v>0.76190476190476186</v>
      </c>
      <c r="AK54">
        <v>11812</v>
      </c>
      <c r="AL54" s="580">
        <v>0.40783068052342641</v>
      </c>
      <c r="AM54">
        <v>154</v>
      </c>
      <c r="AN54" s="580">
        <v>1.3055272973889455E-2</v>
      </c>
      <c r="AO54">
        <v>1</v>
      </c>
      <c r="AP54" s="580">
        <v>6.25E-2</v>
      </c>
      <c r="AQ54">
        <v>155</v>
      </c>
      <c r="AR54" s="580">
        <v>1.3122248560785641E-2</v>
      </c>
      <c r="AS54">
        <v>123</v>
      </c>
      <c r="AT54" s="580">
        <v>0.79870129870129869</v>
      </c>
      <c r="AU54">
        <v>1</v>
      </c>
      <c r="AV54" s="580">
        <v>1</v>
      </c>
      <c r="AW54">
        <v>124</v>
      </c>
      <c r="AX54" s="580">
        <v>0.8</v>
      </c>
      <c r="AY54">
        <v>7</v>
      </c>
      <c r="AZ54" s="580">
        <v>5.9261767693870641E-4</v>
      </c>
      <c r="BA54">
        <v>193</v>
      </c>
      <c r="BB54" s="580">
        <v>1.6339315949881476E-2</v>
      </c>
      <c r="BC54">
        <v>180</v>
      </c>
      <c r="BD54" s="580">
        <v>1.5238740264138165E-2</v>
      </c>
      <c r="BE54">
        <v>1</v>
      </c>
      <c r="BF54" s="580">
        <v>0.33333333333333331</v>
      </c>
      <c r="BG54">
        <v>0</v>
      </c>
      <c r="BI54" t="s">
        <v>323</v>
      </c>
    </row>
    <row r="55" spans="1:61" x14ac:dyDescent="0.2">
      <c r="A55" t="s">
        <v>188</v>
      </c>
      <c r="B55" t="s">
        <v>194</v>
      </c>
      <c r="C55" t="s">
        <v>502</v>
      </c>
      <c r="D55" t="s">
        <v>509</v>
      </c>
      <c r="E55" t="s">
        <v>504</v>
      </c>
      <c r="F55" t="s">
        <v>519</v>
      </c>
      <c r="G55" t="s">
        <v>321</v>
      </c>
      <c r="H55" t="s">
        <v>1109</v>
      </c>
      <c r="I55" t="s">
        <v>934</v>
      </c>
      <c r="K55" t="s">
        <v>386</v>
      </c>
      <c r="L55">
        <v>1</v>
      </c>
      <c r="N55">
        <v>5</v>
      </c>
      <c r="O55">
        <v>5</v>
      </c>
      <c r="P55">
        <v>42127</v>
      </c>
      <c r="Q55">
        <v>12952</v>
      </c>
      <c r="R55">
        <v>1</v>
      </c>
      <c r="S55" s="580">
        <v>0.2</v>
      </c>
      <c r="T55">
        <v>1</v>
      </c>
      <c r="U55" t="s">
        <v>434</v>
      </c>
      <c r="V55">
        <v>1</v>
      </c>
      <c r="W55" s="580">
        <v>1</v>
      </c>
      <c r="X55">
        <v>42058</v>
      </c>
      <c r="Y55">
        <v>69</v>
      </c>
      <c r="Z55">
        <v>1.6379044318370641E-3</v>
      </c>
      <c r="AA55">
        <v>42127</v>
      </c>
      <c r="AB55">
        <v>63381</v>
      </c>
      <c r="AC55" s="580">
        <v>0.66466291159811297</v>
      </c>
      <c r="AD55">
        <v>42058</v>
      </c>
      <c r="AE55">
        <v>69</v>
      </c>
      <c r="AF55">
        <v>42127</v>
      </c>
      <c r="AG55">
        <v>12889</v>
      </c>
      <c r="AH55" s="580">
        <v>0.30645774882305388</v>
      </c>
      <c r="AI55">
        <v>63</v>
      </c>
      <c r="AJ55" s="580">
        <v>0.91304347826086951</v>
      </c>
      <c r="AK55">
        <v>12952</v>
      </c>
      <c r="AL55" s="580">
        <v>0.30745127827758917</v>
      </c>
      <c r="AM55">
        <v>81</v>
      </c>
      <c r="AN55" s="580">
        <v>6.2844285825122198E-3</v>
      </c>
      <c r="AO55">
        <v>6</v>
      </c>
      <c r="AP55" s="580">
        <v>9.5238095238095233E-2</v>
      </c>
      <c r="AQ55">
        <v>87</v>
      </c>
      <c r="AR55" s="580">
        <v>6.7171093267449043E-3</v>
      </c>
      <c r="AS55">
        <v>64</v>
      </c>
      <c r="AT55" s="580">
        <v>0.79012345679012341</v>
      </c>
      <c r="AU55">
        <v>4</v>
      </c>
      <c r="AV55" s="580">
        <v>0.66666666666666663</v>
      </c>
      <c r="AW55">
        <v>68</v>
      </c>
      <c r="AX55" s="580">
        <v>0.7816091954022989</v>
      </c>
      <c r="AY55">
        <v>24</v>
      </c>
      <c r="AZ55" s="580">
        <v>1.8529956763434219E-3</v>
      </c>
      <c r="BA55">
        <v>531</v>
      </c>
      <c r="BB55" s="580">
        <v>4.0997529339098206E-2</v>
      </c>
      <c r="BC55">
        <v>555</v>
      </c>
      <c r="BD55" s="580">
        <v>4.2850525015441628E-2</v>
      </c>
      <c r="BE55">
        <v>0</v>
      </c>
      <c r="BI55" t="s">
        <v>323</v>
      </c>
    </row>
    <row r="56" spans="1:61" x14ac:dyDescent="0.2">
      <c r="A56" t="s">
        <v>206</v>
      </c>
      <c r="B56" t="s">
        <v>208</v>
      </c>
      <c r="C56" t="s">
        <v>502</v>
      </c>
      <c r="D56" t="s">
        <v>509</v>
      </c>
      <c r="E56" t="s">
        <v>504</v>
      </c>
      <c r="F56" t="s">
        <v>505</v>
      </c>
      <c r="G56" t="s">
        <v>314</v>
      </c>
      <c r="H56" t="s">
        <v>1109</v>
      </c>
      <c r="I56" t="s">
        <v>934</v>
      </c>
      <c r="K56" t="s">
        <v>510</v>
      </c>
      <c r="L56">
        <v>1</v>
      </c>
      <c r="M56">
        <v>1</v>
      </c>
      <c r="N56">
        <v>1</v>
      </c>
      <c r="O56">
        <v>1</v>
      </c>
      <c r="P56">
        <v>35500</v>
      </c>
      <c r="R56">
        <v>0</v>
      </c>
      <c r="U56" t="s">
        <v>510</v>
      </c>
      <c r="V56">
        <v>1</v>
      </c>
      <c r="W56" s="580">
        <v>1</v>
      </c>
      <c r="X56">
        <v>35477</v>
      </c>
      <c r="Y56">
        <v>23</v>
      </c>
      <c r="Z56">
        <v>6.4788732394366192E-4</v>
      </c>
      <c r="AA56">
        <v>35500</v>
      </c>
      <c r="AB56">
        <v>49986</v>
      </c>
      <c r="AC56" s="580">
        <v>0.71019885567959029</v>
      </c>
      <c r="AD56" t="s">
        <v>323</v>
      </c>
      <c r="AE56" t="s">
        <v>323</v>
      </c>
      <c r="AF56" t="s">
        <v>323</v>
      </c>
      <c r="AH56" s="580" t="s">
        <v>323</v>
      </c>
      <c r="AJ56" s="580" t="s">
        <v>323</v>
      </c>
      <c r="AK56" t="s">
        <v>323</v>
      </c>
      <c r="AL56" s="580" t="s">
        <v>323</v>
      </c>
      <c r="AN56" s="580" t="s">
        <v>323</v>
      </c>
      <c r="AP56" s="580" t="s">
        <v>323</v>
      </c>
      <c r="AQ56" t="s">
        <v>323</v>
      </c>
      <c r="AR56" s="580" t="s">
        <v>323</v>
      </c>
      <c r="AT56" s="580" t="s">
        <v>323</v>
      </c>
      <c r="AV56" s="580" t="s">
        <v>323</v>
      </c>
      <c r="AW56" t="s">
        <v>323</v>
      </c>
      <c r="AX56" s="580" t="s">
        <v>323</v>
      </c>
      <c r="AZ56" s="580" t="s">
        <v>323</v>
      </c>
      <c r="BB56" s="580" t="s">
        <v>323</v>
      </c>
      <c r="BC56" t="s">
        <v>323</v>
      </c>
      <c r="BD56" s="580" t="s">
        <v>323</v>
      </c>
      <c r="BE56">
        <v>0</v>
      </c>
      <c r="BI56" t="s">
        <v>323</v>
      </c>
    </row>
    <row r="57" spans="1:61" x14ac:dyDescent="0.2">
      <c r="A57" t="s">
        <v>213</v>
      </c>
      <c r="B57" t="s">
        <v>214</v>
      </c>
      <c r="C57" t="s">
        <v>502</v>
      </c>
      <c r="D57" t="s">
        <v>509</v>
      </c>
      <c r="E57" t="s">
        <v>504</v>
      </c>
      <c r="F57" t="s">
        <v>505</v>
      </c>
      <c r="G57" t="s">
        <v>314</v>
      </c>
      <c r="H57" t="s">
        <v>1112</v>
      </c>
      <c r="I57" t="s">
        <v>934</v>
      </c>
      <c r="K57" t="s">
        <v>386</v>
      </c>
      <c r="L57">
        <v>1</v>
      </c>
      <c r="N57">
        <v>2</v>
      </c>
      <c r="O57">
        <v>2</v>
      </c>
      <c r="P57">
        <v>5505</v>
      </c>
      <c r="Q57">
        <v>3038</v>
      </c>
      <c r="R57">
        <v>2</v>
      </c>
      <c r="S57" s="580">
        <v>1</v>
      </c>
      <c r="T57">
        <v>1</v>
      </c>
      <c r="U57" t="s">
        <v>310</v>
      </c>
      <c r="X57">
        <v>5498</v>
      </c>
      <c r="Y57">
        <v>7</v>
      </c>
      <c r="Z57">
        <v>1.2715712988192551E-3</v>
      </c>
      <c r="AA57">
        <v>5505</v>
      </c>
      <c r="AB57">
        <v>7536</v>
      </c>
      <c r="AC57" s="580">
        <v>0.73049363057324845</v>
      </c>
      <c r="AD57">
        <v>5498</v>
      </c>
      <c r="AE57">
        <v>7</v>
      </c>
      <c r="AF57">
        <v>5505</v>
      </c>
      <c r="AG57">
        <v>3031</v>
      </c>
      <c r="AH57" s="580">
        <v>0.55129137868315747</v>
      </c>
      <c r="AI57">
        <v>7</v>
      </c>
      <c r="AJ57" s="580">
        <v>1</v>
      </c>
      <c r="AK57">
        <v>3038</v>
      </c>
      <c r="AL57" s="580">
        <v>0.55186194368755681</v>
      </c>
      <c r="AM57">
        <v>27</v>
      </c>
      <c r="AN57" s="580">
        <v>8.9079511712306172E-3</v>
      </c>
      <c r="AO57">
        <v>3</v>
      </c>
      <c r="AP57" s="580">
        <v>0.42857142857142855</v>
      </c>
      <c r="AQ57">
        <v>30</v>
      </c>
      <c r="AR57" s="580">
        <v>9.8749177090190921E-3</v>
      </c>
      <c r="AS57">
        <v>23</v>
      </c>
      <c r="AT57" s="580">
        <v>0.85185185185185186</v>
      </c>
      <c r="AU57">
        <v>3</v>
      </c>
      <c r="AV57" s="580">
        <v>1</v>
      </c>
      <c r="AW57">
        <v>26</v>
      </c>
      <c r="AX57" s="580">
        <v>0.8666666666666667</v>
      </c>
      <c r="AY57">
        <v>3</v>
      </c>
      <c r="AZ57" s="580">
        <v>9.8749177090190921E-4</v>
      </c>
      <c r="BA57">
        <v>105</v>
      </c>
      <c r="BB57" s="580">
        <v>3.4562211981566823E-2</v>
      </c>
      <c r="BC57">
        <v>108</v>
      </c>
      <c r="BD57" s="580">
        <v>3.5549703752468728E-2</v>
      </c>
      <c r="BE57">
        <v>1</v>
      </c>
      <c r="BF57" s="580">
        <v>0.5</v>
      </c>
      <c r="BG57">
        <v>0</v>
      </c>
      <c r="BI57" t="s">
        <v>323</v>
      </c>
    </row>
    <row r="58" spans="1:61" x14ac:dyDescent="0.2">
      <c r="A58" t="s">
        <v>219</v>
      </c>
      <c r="B58" t="s">
        <v>226</v>
      </c>
      <c r="C58" t="s">
        <v>502</v>
      </c>
      <c r="D58" t="s">
        <v>509</v>
      </c>
      <c r="E58" t="s">
        <v>504</v>
      </c>
      <c r="F58" t="s">
        <v>519</v>
      </c>
      <c r="G58" t="s">
        <v>321</v>
      </c>
      <c r="H58" t="s">
        <v>1109</v>
      </c>
      <c r="I58" t="s">
        <v>934</v>
      </c>
      <c r="K58" t="s">
        <v>386</v>
      </c>
      <c r="L58">
        <v>1</v>
      </c>
      <c r="N58">
        <v>4</v>
      </c>
      <c r="O58">
        <v>4</v>
      </c>
      <c r="P58">
        <v>32815</v>
      </c>
      <c r="Q58">
        <v>12723</v>
      </c>
      <c r="R58">
        <v>1</v>
      </c>
      <c r="S58" s="580">
        <v>0.25</v>
      </c>
      <c r="U58" t="s">
        <v>310</v>
      </c>
      <c r="X58">
        <v>32787</v>
      </c>
      <c r="Y58">
        <v>28</v>
      </c>
      <c r="Z58">
        <v>8.5326832241353035E-4</v>
      </c>
      <c r="AA58">
        <v>32815</v>
      </c>
      <c r="AB58">
        <v>46665</v>
      </c>
      <c r="AC58" s="580">
        <v>0.70320368584592308</v>
      </c>
      <c r="AD58">
        <v>32787</v>
      </c>
      <c r="AE58">
        <v>28</v>
      </c>
      <c r="AF58">
        <v>32815</v>
      </c>
      <c r="AG58">
        <v>12698</v>
      </c>
      <c r="AH58" s="580">
        <v>0.38728764449324427</v>
      </c>
      <c r="AI58">
        <v>25</v>
      </c>
      <c r="AJ58" s="580">
        <v>0.8928571428571429</v>
      </c>
      <c r="AK58">
        <v>12723</v>
      </c>
      <c r="AL58" s="580">
        <v>0.3877190309309767</v>
      </c>
      <c r="AM58">
        <v>100</v>
      </c>
      <c r="AN58" s="580">
        <v>7.8752559458182391E-3</v>
      </c>
      <c r="AO58">
        <v>9</v>
      </c>
      <c r="AP58" s="580">
        <v>0.36</v>
      </c>
      <c r="AQ58">
        <v>109</v>
      </c>
      <c r="AR58" s="580">
        <v>8.5671618329010452E-3</v>
      </c>
      <c r="AS58">
        <v>89</v>
      </c>
      <c r="AT58" s="580">
        <v>0.89</v>
      </c>
      <c r="AU58">
        <v>4</v>
      </c>
      <c r="AV58" s="580">
        <v>0.44444444444444442</v>
      </c>
      <c r="AW58">
        <v>93</v>
      </c>
      <c r="AX58" s="580">
        <v>0.85321100917431192</v>
      </c>
      <c r="AY58">
        <v>11</v>
      </c>
      <c r="AZ58" s="580">
        <v>8.6457596478817884E-4</v>
      </c>
      <c r="BA58">
        <v>303</v>
      </c>
      <c r="BB58" s="580">
        <v>2.3815137939165291E-2</v>
      </c>
      <c r="BC58">
        <v>314</v>
      </c>
      <c r="BD58" s="580">
        <v>2.467971390395347E-2</v>
      </c>
      <c r="BE58">
        <v>0</v>
      </c>
      <c r="BI58" t="s">
        <v>323</v>
      </c>
    </row>
    <row r="59" spans="1:61" x14ac:dyDescent="0.2">
      <c r="A59" t="s">
        <v>228</v>
      </c>
      <c r="B59" t="s">
        <v>229</v>
      </c>
      <c r="C59" t="s">
        <v>502</v>
      </c>
      <c r="D59" t="s">
        <v>509</v>
      </c>
      <c r="E59" t="s">
        <v>504</v>
      </c>
      <c r="F59" t="s">
        <v>519</v>
      </c>
      <c r="G59" t="s">
        <v>319</v>
      </c>
      <c r="H59" t="s">
        <v>1112</v>
      </c>
      <c r="I59" t="s">
        <v>934</v>
      </c>
      <c r="K59" t="s">
        <v>386</v>
      </c>
      <c r="L59">
        <v>1</v>
      </c>
      <c r="N59">
        <v>4</v>
      </c>
      <c r="O59">
        <v>4</v>
      </c>
      <c r="Q59" t="s">
        <v>323</v>
      </c>
      <c r="R59">
        <v>1</v>
      </c>
      <c r="S59" s="580">
        <v>0.25</v>
      </c>
      <c r="T59">
        <v>1</v>
      </c>
      <c r="U59" t="s">
        <v>435</v>
      </c>
      <c r="V59">
        <v>0</v>
      </c>
      <c r="W59" s="580">
        <v>0</v>
      </c>
      <c r="AA59" s="735">
        <v>5235</v>
      </c>
      <c r="AB59" s="736">
        <v>7890</v>
      </c>
      <c r="AC59" s="667">
        <f>AA59/AB59</f>
        <v>0.66349809885931554</v>
      </c>
      <c r="AD59" s="743"/>
      <c r="AE59" s="744"/>
      <c r="AF59" s="735">
        <v>5235</v>
      </c>
      <c r="AG59" s="735"/>
      <c r="AH59" s="742" t="str">
        <f>IF(AD59="","",AG59/AD59)</f>
        <v/>
      </c>
      <c r="AI59" s="735"/>
      <c r="AJ59" s="742" t="str">
        <f>IF(AE59="","",IF(AE59=0,"",AI59/AE59))</f>
        <v/>
      </c>
      <c r="AK59" s="735">
        <v>3246</v>
      </c>
      <c r="AL59" s="740">
        <f>IF(AK59="","",AK59/AF59)</f>
        <v>0.62005730659025793</v>
      </c>
      <c r="AM59" s="738"/>
      <c r="AN59" s="739" t="str">
        <f>IF(AM59="","",AM59/AG59)</f>
        <v/>
      </c>
      <c r="AO59" s="738"/>
      <c r="AP59" s="739" t="str">
        <f>IF(AO59="","",AO59/AI59)</f>
        <v/>
      </c>
      <c r="AQ59" s="741">
        <v>54</v>
      </c>
      <c r="AR59" s="742">
        <f>IF(AK59="","",AQ59/AK59)</f>
        <v>1.6635859519408502E-2</v>
      </c>
      <c r="AT59" s="580" t="s">
        <v>323</v>
      </c>
      <c r="AV59" s="580" t="s">
        <v>323</v>
      </c>
      <c r="AW59" t="s">
        <v>323</v>
      </c>
      <c r="AX59" s="580" t="s">
        <v>323</v>
      </c>
      <c r="AY59">
        <v>5</v>
      </c>
      <c r="AZ59" s="580" t="s">
        <v>323</v>
      </c>
      <c r="BA59">
        <v>42</v>
      </c>
      <c r="BB59" s="580" t="s">
        <v>323</v>
      </c>
      <c r="BC59">
        <v>47</v>
      </c>
      <c r="BD59" s="580" t="s">
        <v>323</v>
      </c>
      <c r="BE59">
        <v>0</v>
      </c>
      <c r="BI59" t="s">
        <v>323</v>
      </c>
    </row>
    <row r="60" spans="1:61" x14ac:dyDescent="0.2">
      <c r="A60" t="s">
        <v>235</v>
      </c>
      <c r="B60" t="s">
        <v>240</v>
      </c>
      <c r="C60" t="s">
        <v>502</v>
      </c>
      <c r="D60" t="s">
        <v>509</v>
      </c>
      <c r="E60" t="s">
        <v>504</v>
      </c>
      <c r="F60" t="s">
        <v>505</v>
      </c>
      <c r="G60" t="s">
        <v>317</v>
      </c>
      <c r="H60" t="s">
        <v>1109</v>
      </c>
      <c r="I60" t="s">
        <v>934</v>
      </c>
      <c r="K60" t="s">
        <v>386</v>
      </c>
      <c r="L60">
        <v>1</v>
      </c>
      <c r="N60">
        <v>7</v>
      </c>
      <c r="O60">
        <v>7</v>
      </c>
      <c r="P60">
        <v>15574</v>
      </c>
      <c r="Q60">
        <v>8926</v>
      </c>
      <c r="R60">
        <v>2</v>
      </c>
      <c r="S60" s="580">
        <v>0.2857142857142857</v>
      </c>
      <c r="T60">
        <v>4</v>
      </c>
      <c r="U60" t="s">
        <v>310</v>
      </c>
      <c r="X60">
        <v>15510</v>
      </c>
      <c r="Y60">
        <v>64</v>
      </c>
      <c r="Z60">
        <v>4.1094131244381665E-3</v>
      </c>
      <c r="AA60">
        <v>15574</v>
      </c>
      <c r="AB60">
        <v>20826</v>
      </c>
      <c r="AC60" s="580">
        <v>0.74781523096129843</v>
      </c>
      <c r="AD60">
        <v>15510</v>
      </c>
      <c r="AE60">
        <v>64</v>
      </c>
      <c r="AF60">
        <v>15574</v>
      </c>
      <c r="AG60">
        <v>8869</v>
      </c>
      <c r="AH60" s="580">
        <v>0.57182462927143773</v>
      </c>
      <c r="AI60">
        <v>57</v>
      </c>
      <c r="AJ60" s="580">
        <v>0.890625</v>
      </c>
      <c r="AK60">
        <v>8926</v>
      </c>
      <c r="AL60" s="580">
        <v>0.57313471169898544</v>
      </c>
      <c r="AM60">
        <v>89</v>
      </c>
      <c r="AN60" s="580">
        <v>1.0034953207802459E-2</v>
      </c>
      <c r="AO60">
        <v>14</v>
      </c>
      <c r="AP60" s="580">
        <v>0.24561403508771928</v>
      </c>
      <c r="AQ60">
        <v>103</v>
      </c>
      <c r="AR60" s="580">
        <v>1.1539323325117633E-2</v>
      </c>
      <c r="AS60">
        <v>75</v>
      </c>
      <c r="AT60" s="580">
        <v>0.84269662921348309</v>
      </c>
      <c r="AU60">
        <v>13</v>
      </c>
      <c r="AV60" s="580">
        <v>0.9285714285714286</v>
      </c>
      <c r="AW60">
        <v>88</v>
      </c>
      <c r="AX60" s="580">
        <v>0.85436893203883491</v>
      </c>
      <c r="AY60">
        <v>29</v>
      </c>
      <c r="AZ60" s="580">
        <v>3.2489356934797221E-3</v>
      </c>
      <c r="BA60">
        <v>72</v>
      </c>
      <c r="BB60" s="580">
        <v>8.0663231010531036E-3</v>
      </c>
      <c r="BC60">
        <v>101</v>
      </c>
      <c r="BD60" s="580">
        <v>1.1315258794532825E-2</v>
      </c>
      <c r="BE60">
        <v>2</v>
      </c>
      <c r="BF60" s="580">
        <v>0.2857142857142857</v>
      </c>
      <c r="BG60">
        <v>0</v>
      </c>
      <c r="BI60" t="s">
        <v>323</v>
      </c>
    </row>
    <row r="61" spans="1:61" x14ac:dyDescent="0.2">
      <c r="A61" t="s">
        <v>244</v>
      </c>
      <c r="B61" t="s">
        <v>245</v>
      </c>
      <c r="C61" t="s">
        <v>502</v>
      </c>
      <c r="D61" t="s">
        <v>509</v>
      </c>
      <c r="E61" t="s">
        <v>504</v>
      </c>
      <c r="F61" t="s">
        <v>519</v>
      </c>
      <c r="G61" t="s">
        <v>321</v>
      </c>
      <c r="H61" t="s">
        <v>1112</v>
      </c>
      <c r="I61" t="s">
        <v>934</v>
      </c>
      <c r="K61" t="s">
        <v>386</v>
      </c>
      <c r="L61">
        <v>1</v>
      </c>
      <c r="N61">
        <v>2</v>
      </c>
      <c r="O61">
        <v>2</v>
      </c>
      <c r="P61">
        <v>5682</v>
      </c>
      <c r="Q61">
        <v>2475</v>
      </c>
      <c r="R61">
        <v>0</v>
      </c>
      <c r="T61">
        <v>1</v>
      </c>
      <c r="U61" s="590" t="s">
        <v>434</v>
      </c>
      <c r="V61">
        <v>1</v>
      </c>
      <c r="W61" s="580">
        <v>1</v>
      </c>
      <c r="X61">
        <v>5662</v>
      </c>
      <c r="Y61">
        <v>20</v>
      </c>
      <c r="Z61">
        <v>3.5198873636043647E-3</v>
      </c>
      <c r="AA61">
        <v>5682</v>
      </c>
      <c r="AB61">
        <v>8910</v>
      </c>
      <c r="AC61" s="580">
        <v>0.63771043771043767</v>
      </c>
      <c r="AD61">
        <v>5662</v>
      </c>
      <c r="AE61">
        <v>20</v>
      </c>
      <c r="AF61">
        <v>5682</v>
      </c>
      <c r="AG61">
        <v>2457</v>
      </c>
      <c r="AH61" s="580">
        <v>0.43394560226068529</v>
      </c>
      <c r="AI61">
        <v>18</v>
      </c>
      <c r="AJ61" s="580">
        <v>0.9</v>
      </c>
      <c r="AK61">
        <v>2475</v>
      </c>
      <c r="AL61" s="580">
        <v>0.4355860612460401</v>
      </c>
      <c r="AM61">
        <v>18</v>
      </c>
      <c r="AN61" s="580">
        <v>7.326007326007326E-3</v>
      </c>
      <c r="AO61">
        <v>2</v>
      </c>
      <c r="AP61" s="580">
        <v>0.1111111111111111</v>
      </c>
      <c r="AQ61">
        <v>20</v>
      </c>
      <c r="AR61" s="580">
        <v>8.0808080808080808E-3</v>
      </c>
      <c r="AS61">
        <v>15</v>
      </c>
      <c r="AT61" s="580">
        <v>0.83333333333333337</v>
      </c>
      <c r="AW61">
        <v>15</v>
      </c>
      <c r="AX61" s="580">
        <v>0.75</v>
      </c>
      <c r="AY61">
        <v>1</v>
      </c>
      <c r="AZ61" s="580">
        <v>4.0404040404040404E-4</v>
      </c>
      <c r="BA61">
        <v>65</v>
      </c>
      <c r="BB61" s="580">
        <v>2.6262626262626262E-2</v>
      </c>
      <c r="BC61">
        <v>66</v>
      </c>
      <c r="BD61" s="580">
        <v>2.6666666666666668E-2</v>
      </c>
      <c r="BE61">
        <v>0</v>
      </c>
      <c r="BI61" t="s">
        <v>323</v>
      </c>
    </row>
    <row r="62" spans="1:61" x14ac:dyDescent="0.2">
      <c r="A62" t="s">
        <v>247</v>
      </c>
      <c r="B62" t="s">
        <v>252</v>
      </c>
      <c r="C62" t="s">
        <v>502</v>
      </c>
      <c r="D62" t="s">
        <v>509</v>
      </c>
      <c r="E62" t="s">
        <v>504</v>
      </c>
      <c r="F62" t="s">
        <v>519</v>
      </c>
      <c r="G62" t="s">
        <v>924</v>
      </c>
      <c r="H62" t="s">
        <v>1109</v>
      </c>
      <c r="I62" t="s">
        <v>934</v>
      </c>
      <c r="K62" t="s">
        <v>386</v>
      </c>
      <c r="L62">
        <v>1</v>
      </c>
      <c r="N62">
        <v>3</v>
      </c>
      <c r="O62">
        <v>3</v>
      </c>
      <c r="P62">
        <v>31061</v>
      </c>
      <c r="Q62">
        <v>18158</v>
      </c>
      <c r="R62">
        <v>3</v>
      </c>
      <c r="S62" s="580">
        <v>1</v>
      </c>
      <c r="T62">
        <v>2</v>
      </c>
      <c r="U62" t="s">
        <v>434</v>
      </c>
      <c r="V62">
        <v>1</v>
      </c>
      <c r="W62" s="580">
        <v>1</v>
      </c>
      <c r="X62">
        <v>30987</v>
      </c>
      <c r="Y62">
        <v>74</v>
      </c>
      <c r="Z62">
        <v>2.3824088084736486E-3</v>
      </c>
      <c r="AA62">
        <v>31061</v>
      </c>
      <c r="AB62">
        <v>42150</v>
      </c>
      <c r="AC62" s="580">
        <v>0.73691577698695132</v>
      </c>
      <c r="AD62">
        <v>30987</v>
      </c>
      <c r="AE62">
        <v>74</v>
      </c>
      <c r="AF62">
        <v>31061</v>
      </c>
      <c r="AG62">
        <v>18112</v>
      </c>
      <c r="AH62" s="580">
        <v>0.58450317875238</v>
      </c>
      <c r="AI62">
        <v>46</v>
      </c>
      <c r="AJ62" s="580">
        <v>0.6216216216216216</v>
      </c>
      <c r="AK62">
        <v>18158</v>
      </c>
      <c r="AL62" s="580">
        <v>0.5845916100576285</v>
      </c>
      <c r="AM62">
        <v>316</v>
      </c>
      <c r="AN62" s="580">
        <v>1.7446996466431094E-2</v>
      </c>
      <c r="AO62">
        <v>13</v>
      </c>
      <c r="AP62" s="580">
        <v>0.28260869565217389</v>
      </c>
      <c r="AQ62">
        <v>329</v>
      </c>
      <c r="AR62" s="580">
        <v>1.8118735543562067E-2</v>
      </c>
      <c r="AS62">
        <v>306</v>
      </c>
      <c r="AT62" s="580">
        <v>0.96835443037974689</v>
      </c>
      <c r="AU62">
        <v>10</v>
      </c>
      <c r="AV62" s="580">
        <v>0.76923076923076927</v>
      </c>
      <c r="AW62">
        <v>316</v>
      </c>
      <c r="AX62" s="580">
        <v>0.96048632218844987</v>
      </c>
      <c r="AY62">
        <v>43</v>
      </c>
      <c r="AZ62" s="580">
        <v>2.3681022139002091E-3</v>
      </c>
      <c r="BA62">
        <v>325</v>
      </c>
      <c r="BB62" s="580">
        <v>1.7898446965524839E-2</v>
      </c>
      <c r="BC62">
        <v>368</v>
      </c>
      <c r="BD62" s="580">
        <v>2.0266549179425046E-2</v>
      </c>
      <c r="BE62">
        <v>1</v>
      </c>
      <c r="BF62" s="580">
        <v>0.33333333333333331</v>
      </c>
      <c r="BG62">
        <v>1</v>
      </c>
      <c r="BH62" s="580">
        <v>1</v>
      </c>
      <c r="BI62" t="s">
        <v>323</v>
      </c>
    </row>
    <row r="63" spans="1:61" x14ac:dyDescent="0.2">
      <c r="A63" t="s">
        <v>253</v>
      </c>
      <c r="B63" t="s">
        <v>257</v>
      </c>
      <c r="C63" t="s">
        <v>502</v>
      </c>
      <c r="D63" t="s">
        <v>509</v>
      </c>
      <c r="E63" t="s">
        <v>518</v>
      </c>
      <c r="F63" t="s">
        <v>519</v>
      </c>
      <c r="G63" t="s">
        <v>320</v>
      </c>
      <c r="H63" t="s">
        <v>1110</v>
      </c>
      <c r="I63" t="s">
        <v>935</v>
      </c>
      <c r="J63" t="s">
        <v>936</v>
      </c>
      <c r="K63" t="s">
        <v>386</v>
      </c>
      <c r="L63">
        <v>1</v>
      </c>
      <c r="N63">
        <v>6</v>
      </c>
      <c r="O63">
        <v>6</v>
      </c>
      <c r="P63">
        <v>136390</v>
      </c>
      <c r="Q63">
        <v>56842</v>
      </c>
      <c r="R63">
        <v>1</v>
      </c>
      <c r="S63" s="580">
        <v>0.16666666666666666</v>
      </c>
      <c r="T63">
        <v>3</v>
      </c>
      <c r="U63" t="s">
        <v>434</v>
      </c>
      <c r="V63">
        <v>1</v>
      </c>
      <c r="W63" s="580">
        <v>1</v>
      </c>
      <c r="X63">
        <v>136169</v>
      </c>
      <c r="Y63">
        <v>221</v>
      </c>
      <c r="Z63">
        <v>1.620353398342987E-3</v>
      </c>
      <c r="AA63">
        <v>136390</v>
      </c>
      <c r="AB63">
        <v>190956</v>
      </c>
      <c r="AC63" s="580">
        <v>0.71424830851086119</v>
      </c>
      <c r="AD63">
        <v>136169</v>
      </c>
      <c r="AE63">
        <v>221</v>
      </c>
      <c r="AF63">
        <v>136390</v>
      </c>
      <c r="AG63">
        <v>56656</v>
      </c>
      <c r="AH63" s="580">
        <v>0.41607120563417516</v>
      </c>
      <c r="AI63">
        <v>186</v>
      </c>
      <c r="AJ63" s="580">
        <v>0.84162895927601811</v>
      </c>
      <c r="AK63">
        <v>56842</v>
      </c>
      <c r="AL63" s="580">
        <v>0.41676075958647996</v>
      </c>
      <c r="AM63">
        <v>1227</v>
      </c>
      <c r="AN63" s="580">
        <v>2.1657017791584299E-2</v>
      </c>
      <c r="AO63">
        <v>30</v>
      </c>
      <c r="AP63" s="580">
        <v>0.16129032258064516</v>
      </c>
      <c r="AQ63">
        <v>1257</v>
      </c>
      <c r="AR63" s="580">
        <v>2.2113929840610815E-2</v>
      </c>
      <c r="AS63">
        <v>1098</v>
      </c>
      <c r="AT63" s="580">
        <v>0.89486552567237165</v>
      </c>
      <c r="AU63">
        <v>20</v>
      </c>
      <c r="AV63" s="580">
        <v>0.66666666666666663</v>
      </c>
      <c r="AW63">
        <v>1118</v>
      </c>
      <c r="AX63" s="580">
        <v>0.88941925218774864</v>
      </c>
      <c r="AY63">
        <v>71</v>
      </c>
      <c r="AZ63" s="580">
        <v>1.2490763871784948E-3</v>
      </c>
      <c r="BA63">
        <v>517</v>
      </c>
      <c r="BB63" s="580">
        <v>9.095387213680025E-3</v>
      </c>
      <c r="BC63">
        <v>588</v>
      </c>
      <c r="BD63" s="580">
        <v>1.0344463600858521E-2</v>
      </c>
      <c r="BE63">
        <v>2</v>
      </c>
      <c r="BF63" s="580">
        <v>0.33333333333333331</v>
      </c>
      <c r="BG63">
        <v>1</v>
      </c>
      <c r="BH63" s="580">
        <v>1</v>
      </c>
      <c r="BI63" t="s">
        <v>323</v>
      </c>
    </row>
    <row r="64" spans="1:61" x14ac:dyDescent="0.2">
      <c r="A64" t="s">
        <v>265</v>
      </c>
      <c r="B64" t="s">
        <v>272</v>
      </c>
      <c r="C64" t="s">
        <v>502</v>
      </c>
      <c r="D64" t="s">
        <v>509</v>
      </c>
      <c r="E64" t="s">
        <v>504</v>
      </c>
      <c r="F64" t="s">
        <v>519</v>
      </c>
      <c r="G64" t="s">
        <v>920</v>
      </c>
      <c r="H64" t="s">
        <v>1109</v>
      </c>
      <c r="I64" t="s">
        <v>934</v>
      </c>
      <c r="K64" t="s">
        <v>386</v>
      </c>
      <c r="L64">
        <v>1</v>
      </c>
      <c r="N64">
        <v>3</v>
      </c>
      <c r="O64">
        <v>3</v>
      </c>
      <c r="P64">
        <v>32416</v>
      </c>
      <c r="Q64">
        <v>12244</v>
      </c>
      <c r="R64">
        <v>1</v>
      </c>
      <c r="S64" s="580">
        <v>0.33333333333333331</v>
      </c>
      <c r="T64">
        <v>1</v>
      </c>
      <c r="U64" t="s">
        <v>434</v>
      </c>
      <c r="V64">
        <v>1</v>
      </c>
      <c r="W64" s="580">
        <v>1</v>
      </c>
      <c r="X64">
        <v>32118</v>
      </c>
      <c r="Y64">
        <v>298</v>
      </c>
      <c r="Z64">
        <v>9.1929911154985198E-3</v>
      </c>
      <c r="AA64">
        <v>32416</v>
      </c>
      <c r="AB64">
        <v>43695</v>
      </c>
      <c r="AC64" s="580">
        <v>0.74186977915093255</v>
      </c>
      <c r="AD64">
        <v>32118</v>
      </c>
      <c r="AE64">
        <v>298</v>
      </c>
      <c r="AF64">
        <v>32416</v>
      </c>
      <c r="AG64">
        <v>12024</v>
      </c>
      <c r="AH64" s="580">
        <v>0.37436951242294042</v>
      </c>
      <c r="AI64">
        <v>220</v>
      </c>
      <c r="AJ64" s="580">
        <v>0.73825503355704702</v>
      </c>
      <c r="AK64">
        <v>12244</v>
      </c>
      <c r="AL64" s="580">
        <v>0.37771470878578478</v>
      </c>
      <c r="AM64">
        <v>73</v>
      </c>
      <c r="AN64" s="580">
        <v>6.0711909514304723E-3</v>
      </c>
      <c r="AO64">
        <v>3</v>
      </c>
      <c r="AP64" s="580">
        <v>1.3636363636363636E-2</v>
      </c>
      <c r="AQ64">
        <v>76</v>
      </c>
      <c r="AR64" s="580">
        <v>6.2071218556027444E-3</v>
      </c>
      <c r="AS64">
        <v>68</v>
      </c>
      <c r="AT64" s="580">
        <v>0.93150684931506844</v>
      </c>
      <c r="AU64">
        <v>1</v>
      </c>
      <c r="AV64" s="580">
        <v>0.33333333333333331</v>
      </c>
      <c r="AW64">
        <v>69</v>
      </c>
      <c r="AX64" s="580">
        <v>0.90789473684210531</v>
      </c>
      <c r="AY64">
        <v>14</v>
      </c>
      <c r="AZ64" s="580">
        <v>1.1434171839268213E-3</v>
      </c>
      <c r="BA64">
        <v>506</v>
      </c>
      <c r="BB64" s="580">
        <v>4.1326363933355113E-2</v>
      </c>
      <c r="BC64">
        <v>520</v>
      </c>
      <c r="BD64" s="580">
        <v>4.2469781117281932E-2</v>
      </c>
      <c r="BE64">
        <v>0</v>
      </c>
      <c r="BI64" t="s">
        <v>323</v>
      </c>
    </row>
    <row r="65" spans="1:61" x14ac:dyDescent="0.2">
      <c r="A65" t="s">
        <v>274</v>
      </c>
      <c r="B65" t="s">
        <v>276</v>
      </c>
      <c r="C65" t="s">
        <v>502</v>
      </c>
      <c r="D65" t="s">
        <v>509</v>
      </c>
      <c r="E65" t="s">
        <v>504</v>
      </c>
      <c r="F65" t="s">
        <v>505</v>
      </c>
      <c r="G65" t="s">
        <v>316</v>
      </c>
      <c r="H65" t="s">
        <v>1112</v>
      </c>
      <c r="I65" t="s">
        <v>934</v>
      </c>
      <c r="K65" t="s">
        <v>386</v>
      </c>
      <c r="L65">
        <v>1</v>
      </c>
      <c r="N65">
        <v>4</v>
      </c>
      <c r="O65">
        <v>4</v>
      </c>
      <c r="P65">
        <v>5899</v>
      </c>
      <c r="Q65">
        <v>3655</v>
      </c>
      <c r="R65">
        <v>2</v>
      </c>
      <c r="S65" s="580">
        <v>0.5</v>
      </c>
      <c r="U65" t="s">
        <v>310</v>
      </c>
      <c r="X65">
        <v>5856</v>
      </c>
      <c r="Y65">
        <v>43</v>
      </c>
      <c r="Z65">
        <v>7.2893710798440413E-3</v>
      </c>
      <c r="AA65">
        <v>5899</v>
      </c>
      <c r="AB65">
        <v>8304</v>
      </c>
      <c r="AC65" s="580">
        <v>0.71038053949903657</v>
      </c>
      <c r="AD65">
        <v>5856</v>
      </c>
      <c r="AE65">
        <v>43</v>
      </c>
      <c r="AF65">
        <v>5899</v>
      </c>
      <c r="AG65">
        <v>3647</v>
      </c>
      <c r="AH65" s="580">
        <v>0.62278005464480879</v>
      </c>
      <c r="AI65">
        <v>8</v>
      </c>
      <c r="AJ65" s="580">
        <v>0.18604651162790697</v>
      </c>
      <c r="AK65">
        <v>3655</v>
      </c>
      <c r="AL65" s="580">
        <v>0.6195965417867435</v>
      </c>
      <c r="AM65">
        <v>59</v>
      </c>
      <c r="AN65" s="580">
        <v>1.6177680285165891E-2</v>
      </c>
      <c r="AO65">
        <v>8</v>
      </c>
      <c r="AP65" s="580">
        <v>1</v>
      </c>
      <c r="AQ65">
        <v>67</v>
      </c>
      <c r="AR65" s="580">
        <v>1.8331053351573187E-2</v>
      </c>
      <c r="AS65">
        <v>47</v>
      </c>
      <c r="AT65" s="580">
        <v>0.79661016949152541</v>
      </c>
      <c r="AU65">
        <v>8</v>
      </c>
      <c r="AV65" s="580">
        <v>1</v>
      </c>
      <c r="AW65">
        <v>55</v>
      </c>
      <c r="AX65" s="580">
        <v>0.82089552238805974</v>
      </c>
      <c r="AY65">
        <v>5</v>
      </c>
      <c r="AZ65" s="580">
        <v>1.3679890560875513E-3</v>
      </c>
      <c r="BA65">
        <v>51</v>
      </c>
      <c r="BB65" s="580">
        <v>1.3953488372093023E-2</v>
      </c>
      <c r="BC65">
        <v>56</v>
      </c>
      <c r="BD65" s="580">
        <v>1.5321477428180574E-2</v>
      </c>
      <c r="BE65">
        <v>1</v>
      </c>
      <c r="BF65" s="580">
        <v>0.25</v>
      </c>
      <c r="BG65">
        <v>0</v>
      </c>
      <c r="BI65" t="s">
        <v>323</v>
      </c>
    </row>
    <row r="66" spans="1:61" x14ac:dyDescent="0.2">
      <c r="A66" t="s">
        <v>278</v>
      </c>
      <c r="B66" t="s">
        <v>286</v>
      </c>
      <c r="C66" t="s">
        <v>502</v>
      </c>
      <c r="D66" t="s">
        <v>509</v>
      </c>
      <c r="E66" t="s">
        <v>504</v>
      </c>
      <c r="F66" t="s">
        <v>519</v>
      </c>
      <c r="G66" t="s">
        <v>920</v>
      </c>
      <c r="H66" t="s">
        <v>1109</v>
      </c>
      <c r="I66" t="s">
        <v>934</v>
      </c>
      <c r="K66" t="s">
        <v>386</v>
      </c>
      <c r="L66">
        <v>1</v>
      </c>
      <c r="N66">
        <v>7</v>
      </c>
      <c r="O66">
        <v>7</v>
      </c>
      <c r="P66">
        <v>22365</v>
      </c>
      <c r="Q66">
        <v>10945</v>
      </c>
      <c r="R66">
        <v>2</v>
      </c>
      <c r="S66" s="580">
        <v>0.2857142857142857</v>
      </c>
      <c r="T66">
        <v>5</v>
      </c>
      <c r="U66" t="s">
        <v>434</v>
      </c>
      <c r="V66">
        <v>1</v>
      </c>
      <c r="W66" s="580">
        <v>1</v>
      </c>
      <c r="X66">
        <v>22321</v>
      </c>
      <c r="Y66">
        <v>44</v>
      </c>
      <c r="Z66">
        <v>1.9673597138385869E-3</v>
      </c>
      <c r="AA66">
        <v>22365</v>
      </c>
      <c r="AB66">
        <v>32691</v>
      </c>
      <c r="AC66" s="580">
        <v>0.68413324768284844</v>
      </c>
      <c r="AD66">
        <v>22321</v>
      </c>
      <c r="AE66">
        <v>44</v>
      </c>
      <c r="AF66">
        <v>22365</v>
      </c>
      <c r="AG66">
        <v>10910</v>
      </c>
      <c r="AH66" s="580">
        <v>0.4887773845257829</v>
      </c>
      <c r="AI66">
        <v>35</v>
      </c>
      <c r="AJ66" s="580">
        <v>0.79545454545454541</v>
      </c>
      <c r="AK66">
        <v>10945</v>
      </c>
      <c r="AL66" s="580">
        <v>0.48938072881734851</v>
      </c>
      <c r="AM66">
        <v>136</v>
      </c>
      <c r="AN66" s="580">
        <v>1.2465627864344637E-2</v>
      </c>
      <c r="AO66">
        <v>3</v>
      </c>
      <c r="AP66" s="580">
        <v>8.5714285714285715E-2</v>
      </c>
      <c r="AQ66">
        <v>139</v>
      </c>
      <c r="AR66" s="580">
        <v>1.2699862951119233E-2</v>
      </c>
      <c r="AS66">
        <v>98</v>
      </c>
      <c r="AT66" s="580">
        <v>0.72058823529411764</v>
      </c>
      <c r="AU66">
        <v>2</v>
      </c>
      <c r="AV66" s="580">
        <v>0.66666666666666663</v>
      </c>
      <c r="AW66">
        <v>100</v>
      </c>
      <c r="AX66" s="580">
        <v>0.71942446043165464</v>
      </c>
      <c r="AY66">
        <v>33</v>
      </c>
      <c r="AZ66" s="580">
        <v>3.015075376884422E-3</v>
      </c>
      <c r="BA66">
        <v>196</v>
      </c>
      <c r="BB66" s="580">
        <v>1.7907720420283234E-2</v>
      </c>
      <c r="BC66">
        <v>229</v>
      </c>
      <c r="BD66" s="580">
        <v>2.0922795797167656E-2</v>
      </c>
      <c r="BE66">
        <v>3</v>
      </c>
      <c r="BF66" s="580">
        <v>0.42857142857142855</v>
      </c>
      <c r="BG66">
        <v>0</v>
      </c>
      <c r="BI66" t="s">
        <v>323</v>
      </c>
    </row>
    <row r="67" spans="1:61" x14ac:dyDescent="0.2">
      <c r="A67" t="s">
        <v>290</v>
      </c>
      <c r="B67" t="s">
        <v>291</v>
      </c>
      <c r="C67" t="s">
        <v>502</v>
      </c>
      <c r="D67" t="s">
        <v>509</v>
      </c>
      <c r="E67" t="s">
        <v>504</v>
      </c>
      <c r="F67" t="s">
        <v>519</v>
      </c>
      <c r="G67" t="s">
        <v>922</v>
      </c>
      <c r="H67" t="s">
        <v>1109</v>
      </c>
      <c r="I67" t="s">
        <v>934</v>
      </c>
      <c r="K67" t="s">
        <v>386</v>
      </c>
      <c r="L67">
        <v>1</v>
      </c>
      <c r="N67">
        <v>12</v>
      </c>
      <c r="O67">
        <v>12</v>
      </c>
      <c r="P67">
        <v>55079</v>
      </c>
      <c r="Q67">
        <v>26296</v>
      </c>
      <c r="R67">
        <v>3</v>
      </c>
      <c r="S67" s="580">
        <v>0.25</v>
      </c>
      <c r="T67">
        <v>7</v>
      </c>
      <c r="U67" t="s">
        <v>310</v>
      </c>
      <c r="V67">
        <v>0</v>
      </c>
      <c r="W67" s="580">
        <v>0</v>
      </c>
      <c r="X67">
        <v>54946</v>
      </c>
      <c r="Y67">
        <v>133</v>
      </c>
      <c r="Z67">
        <v>2.4147134116450915E-3</v>
      </c>
      <c r="AA67">
        <v>55079</v>
      </c>
      <c r="AB67">
        <v>76995</v>
      </c>
      <c r="AC67" s="580">
        <v>0.71535814013897003</v>
      </c>
      <c r="AD67">
        <v>54946</v>
      </c>
      <c r="AE67">
        <v>133</v>
      </c>
      <c r="AF67">
        <v>55079</v>
      </c>
      <c r="AG67">
        <v>26188</v>
      </c>
      <c r="AH67" s="580">
        <v>0.47661340224948129</v>
      </c>
      <c r="AI67">
        <v>108</v>
      </c>
      <c r="AJ67" s="580">
        <v>0.81203007518796988</v>
      </c>
      <c r="AK67">
        <v>26296</v>
      </c>
      <c r="AL67" s="580">
        <v>0.47742333738811527</v>
      </c>
      <c r="AM67">
        <v>392</v>
      </c>
      <c r="AN67" s="580">
        <v>1.4968687948678784E-2</v>
      </c>
      <c r="AO67">
        <v>6</v>
      </c>
      <c r="AP67" s="580">
        <v>5.5555555555555552E-2</v>
      </c>
      <c r="AQ67">
        <v>398</v>
      </c>
      <c r="AR67" s="580">
        <v>1.5135381807118953E-2</v>
      </c>
      <c r="AS67">
        <v>209</v>
      </c>
      <c r="AT67" s="580">
        <v>0.53316326530612246</v>
      </c>
      <c r="AU67">
        <v>4</v>
      </c>
      <c r="AV67" s="580">
        <v>0.66666666666666663</v>
      </c>
      <c r="AW67">
        <v>213</v>
      </c>
      <c r="AX67" s="580">
        <v>0.53517587939698497</v>
      </c>
      <c r="AY67">
        <v>76</v>
      </c>
      <c r="AZ67" s="580">
        <v>2.8901734104046241E-3</v>
      </c>
      <c r="BA67">
        <v>263</v>
      </c>
      <c r="BB67" s="580">
        <v>1.0001521143900212E-2</v>
      </c>
      <c r="BC67">
        <v>339</v>
      </c>
      <c r="BD67" s="580">
        <v>1.2891694554304837E-2</v>
      </c>
      <c r="BE67">
        <v>2</v>
      </c>
      <c r="BF67" s="580">
        <v>0.16666666666666666</v>
      </c>
      <c r="BG67">
        <v>1</v>
      </c>
      <c r="BH67" s="580">
        <v>1</v>
      </c>
      <c r="BI67" t="s">
        <v>323</v>
      </c>
    </row>
    <row r="69" spans="1:61" x14ac:dyDescent="0.2">
      <c r="N69" s="590"/>
      <c r="AA69" s="590"/>
      <c r="AE69" s="580"/>
      <c r="AG69" s="580"/>
      <c r="AH69"/>
      <c r="AI69" s="580"/>
      <c r="AJ69"/>
      <c r="AK69" s="580"/>
      <c r="AL69"/>
      <c r="AM69" s="580"/>
      <c r="AN69"/>
      <c r="AO69" s="580"/>
      <c r="AP69"/>
      <c r="AQ69" s="580"/>
      <c r="AR69"/>
      <c r="AS69" s="580"/>
      <c r="AT69"/>
      <c r="AU69" s="580"/>
      <c r="AV69"/>
      <c r="AW69" s="580"/>
      <c r="AX69"/>
      <c r="AZ69"/>
      <c r="BB69"/>
      <c r="BD69"/>
      <c r="BF69" s="621"/>
      <c r="BG69" s="590"/>
      <c r="BH69" s="621"/>
    </row>
    <row r="70" spans="1:61" x14ac:dyDescent="0.2">
      <c r="T70" s="655" t="s">
        <v>435</v>
      </c>
      <c r="U70">
        <v>8</v>
      </c>
      <c r="AE70" s="580"/>
      <c r="AG70" s="580"/>
      <c r="AH70"/>
      <c r="AI70" s="580"/>
      <c r="AJ70"/>
      <c r="AK70" s="580"/>
      <c r="AL70"/>
      <c r="AM70" s="580"/>
      <c r="AN70"/>
      <c r="AO70" s="580"/>
      <c r="AP70"/>
      <c r="AQ70" s="580"/>
      <c r="AR70"/>
      <c r="AS70" s="580"/>
      <c r="AT70"/>
      <c r="AU70" s="580"/>
      <c r="AV70"/>
      <c r="AW70" s="580"/>
      <c r="AX70"/>
      <c r="AZ70"/>
      <c r="BB70"/>
      <c r="BD70"/>
      <c r="BF70"/>
      <c r="BH70"/>
    </row>
    <row r="71" spans="1:61" x14ac:dyDescent="0.2">
      <c r="T71" s="655" t="s">
        <v>310</v>
      </c>
      <c r="U71">
        <v>13</v>
      </c>
      <c r="AE71" s="580"/>
      <c r="AG71" s="580"/>
      <c r="AH71"/>
      <c r="AI71" s="580"/>
      <c r="AJ71"/>
      <c r="AK71" s="580"/>
      <c r="AL71"/>
      <c r="AM71" s="580"/>
      <c r="AN71"/>
      <c r="AO71" s="580"/>
      <c r="AP71"/>
      <c r="AQ71" s="580"/>
      <c r="AR71"/>
      <c r="AS71" s="580"/>
      <c r="AT71"/>
      <c r="AU71" s="580"/>
      <c r="AV71"/>
      <c r="AW71" s="580"/>
      <c r="AX71"/>
      <c r="AZ71"/>
      <c r="BB71"/>
      <c r="BD71"/>
      <c r="BF71"/>
      <c r="BH71"/>
    </row>
    <row r="72" spans="1:61" x14ac:dyDescent="0.2">
      <c r="T72" s="655" t="s">
        <v>434</v>
      </c>
      <c r="U72">
        <v>38</v>
      </c>
      <c r="AE72" s="580"/>
      <c r="AG72" s="580"/>
      <c r="AH72"/>
      <c r="AI72" s="580"/>
      <c r="AJ72"/>
      <c r="AK72" s="580"/>
      <c r="AL72"/>
      <c r="AM72" s="580"/>
      <c r="AN72"/>
      <c r="AO72" s="580"/>
      <c r="AP72"/>
      <c r="AQ72" s="580"/>
      <c r="AR72"/>
      <c r="AS72" s="580"/>
      <c r="AT72"/>
      <c r="AU72" s="580"/>
      <c r="AV72"/>
      <c r="AW72" s="580"/>
      <c r="AX72"/>
      <c r="AZ72"/>
      <c r="BB72"/>
      <c r="BD72"/>
      <c r="BF72"/>
      <c r="BH72"/>
    </row>
    <row r="73" spans="1:61" x14ac:dyDescent="0.2">
      <c r="T73" s="655" t="s">
        <v>510</v>
      </c>
      <c r="U73" s="543">
        <v>7</v>
      </c>
      <c r="AE73" s="580"/>
      <c r="AG73" s="580"/>
      <c r="AH73"/>
      <c r="AI73" s="580"/>
      <c r="AJ73"/>
      <c r="AK73" s="580"/>
      <c r="AL73"/>
      <c r="AM73" s="580"/>
      <c r="AN73"/>
      <c r="AO73" s="580"/>
      <c r="AP73"/>
      <c r="AQ73" s="580"/>
      <c r="AR73"/>
      <c r="AS73" s="580"/>
      <c r="AT73"/>
      <c r="AU73" s="580"/>
      <c r="AV73"/>
      <c r="AW73" s="580"/>
      <c r="AX73"/>
      <c r="AZ73"/>
      <c r="BB73"/>
      <c r="BD73"/>
      <c r="BF73"/>
      <c r="BH73"/>
    </row>
    <row r="74" spans="1:61" x14ac:dyDescent="0.2">
      <c r="U74">
        <f>SUM(U70:U73)</f>
        <v>66</v>
      </c>
      <c r="AE74" s="580"/>
      <c r="AG74" s="580"/>
      <c r="AH74"/>
      <c r="AI74" s="580"/>
      <c r="AJ74"/>
      <c r="AK74" s="580"/>
      <c r="AL74"/>
      <c r="AM74" s="580"/>
      <c r="AN74"/>
      <c r="AO74" s="580"/>
      <c r="AP74"/>
      <c r="AQ74" s="580"/>
      <c r="AR74"/>
      <c r="AS74" s="580"/>
      <c r="AT74"/>
      <c r="AU74" s="580"/>
      <c r="AV74"/>
      <c r="AW74" s="580"/>
      <c r="AX74"/>
      <c r="AZ74"/>
      <c r="BB74"/>
      <c r="BD74"/>
      <c r="BF74"/>
      <c r="BH74"/>
    </row>
    <row r="75" spans="1:61" x14ac:dyDescent="0.2">
      <c r="U75" s="590"/>
      <c r="AE75" s="580"/>
      <c r="AG75" s="580"/>
      <c r="AH75"/>
      <c r="AI75" s="580"/>
      <c r="AJ75"/>
      <c r="AK75" s="580"/>
      <c r="AL75"/>
      <c r="AM75" s="580"/>
      <c r="AN75"/>
      <c r="AO75" s="580"/>
      <c r="AP75"/>
      <c r="AQ75" s="580"/>
      <c r="AR75"/>
      <c r="AS75" s="580"/>
      <c r="AT75"/>
      <c r="AU75" s="580"/>
      <c r="AV75"/>
      <c r="AW75" s="580"/>
      <c r="AX75"/>
      <c r="AZ75"/>
      <c r="BB75"/>
      <c r="BD75"/>
      <c r="BF75"/>
      <c r="BH75"/>
    </row>
    <row r="76" spans="1:61" x14ac:dyDescent="0.2">
      <c r="U76" s="590"/>
      <c r="AE76" s="580"/>
      <c r="AG76" s="580"/>
      <c r="AH76"/>
      <c r="AI76" s="580"/>
      <c r="AJ76"/>
      <c r="AK76" s="580"/>
      <c r="AL76"/>
      <c r="AM76" s="580"/>
      <c r="AN76"/>
      <c r="AO76" s="580"/>
      <c r="AP76"/>
      <c r="AQ76" s="580"/>
      <c r="AR76"/>
      <c r="AS76" s="580"/>
      <c r="AT76"/>
      <c r="AU76" s="580"/>
      <c r="AV76"/>
      <c r="AW76" s="580"/>
      <c r="AX76"/>
      <c r="AZ76"/>
      <c r="BB76"/>
      <c r="BD76"/>
      <c r="BF76"/>
      <c r="BH76"/>
    </row>
    <row r="77" spans="1:61" x14ac:dyDescent="0.2">
      <c r="U77" s="590"/>
      <c r="AE77" s="580"/>
      <c r="AG77" s="580"/>
      <c r="AH77"/>
      <c r="AI77" s="580"/>
      <c r="AJ77"/>
      <c r="AK77" s="580"/>
      <c r="AL77"/>
      <c r="AM77" s="580"/>
      <c r="AN77"/>
      <c r="AO77" s="580"/>
      <c r="AP77"/>
      <c r="AQ77" s="580"/>
      <c r="AR77"/>
      <c r="AS77" s="580"/>
      <c r="AT77"/>
      <c r="AU77" s="580"/>
      <c r="AV77"/>
      <c r="AW77" s="580"/>
      <c r="AX77"/>
      <c r="AZ77"/>
      <c r="BB77"/>
      <c r="BD77"/>
      <c r="BF77"/>
      <c r="BH77"/>
    </row>
    <row r="78" spans="1:61" x14ac:dyDescent="0.2">
      <c r="U78" s="590"/>
    </row>
    <row r="79" spans="1:61" x14ac:dyDescent="0.2">
      <c r="U79" s="590"/>
    </row>
    <row r="80" spans="1:61" x14ac:dyDescent="0.2">
      <c r="U80" s="590"/>
    </row>
    <row r="81" spans="21:21" customFormat="1" x14ac:dyDescent="0.2">
      <c r="U81" s="590"/>
    </row>
    <row r="82" spans="21:21" customFormat="1" x14ac:dyDescent="0.2">
      <c r="U82" s="590"/>
    </row>
    <row r="83" spans="21:21" customFormat="1" x14ac:dyDescent="0.2">
      <c r="U83" s="590"/>
    </row>
    <row r="84" spans="21:21" customFormat="1" x14ac:dyDescent="0.2">
      <c r="U84" s="590"/>
    </row>
    <row r="85" spans="21:21" customFormat="1" x14ac:dyDescent="0.2">
      <c r="U85" s="590"/>
    </row>
    <row r="86" spans="21:21" customFormat="1" x14ac:dyDescent="0.2">
      <c r="U86" s="590"/>
    </row>
    <row r="87" spans="21:21" customFormat="1" x14ac:dyDescent="0.2">
      <c r="U87" s="590"/>
    </row>
    <row r="88" spans="21:21" customFormat="1" x14ac:dyDescent="0.2">
      <c r="U88" s="590"/>
    </row>
    <row r="89" spans="21:21" customFormat="1" x14ac:dyDescent="0.2">
      <c r="U89" s="590"/>
    </row>
    <row r="90" spans="21:21" customFormat="1" x14ac:dyDescent="0.2">
      <c r="U90" s="590"/>
    </row>
    <row r="91" spans="21:21" customFormat="1" x14ac:dyDescent="0.2">
      <c r="U91" s="590"/>
    </row>
    <row r="92" spans="21:21" customFormat="1" x14ac:dyDescent="0.2">
      <c r="U92" s="590"/>
    </row>
    <row r="93" spans="21:21" customFormat="1" x14ac:dyDescent="0.2">
      <c r="U93" s="590"/>
    </row>
    <row r="94" spans="21:21" customFormat="1" x14ac:dyDescent="0.2">
      <c r="U94" s="590"/>
    </row>
    <row r="95" spans="21:21" customFormat="1" x14ac:dyDescent="0.2">
      <c r="U95" s="590"/>
    </row>
    <row r="96" spans="21:21" customFormat="1" x14ac:dyDescent="0.2">
      <c r="U96" s="590"/>
    </row>
    <row r="97" spans="21:21" customFormat="1" x14ac:dyDescent="0.2">
      <c r="U97" s="590"/>
    </row>
    <row r="98" spans="21:21" customFormat="1" x14ac:dyDescent="0.2">
      <c r="U98" s="590"/>
    </row>
    <row r="99" spans="21:21" customFormat="1" x14ac:dyDescent="0.2">
      <c r="U99" s="590"/>
    </row>
    <row r="100" spans="21:21" customFormat="1" x14ac:dyDescent="0.2">
      <c r="U100" s="590"/>
    </row>
    <row r="101" spans="21:21" customFormat="1" x14ac:dyDescent="0.2">
      <c r="U101" s="590"/>
    </row>
    <row r="102" spans="21:21" customFormat="1" x14ac:dyDescent="0.2">
      <c r="U102" s="590"/>
    </row>
    <row r="103" spans="21:21" customFormat="1" x14ac:dyDescent="0.2">
      <c r="U103" s="590"/>
    </row>
    <row r="104" spans="21:21" customFormat="1" x14ac:dyDescent="0.2">
      <c r="U104" s="590"/>
    </row>
    <row r="105" spans="21:21" customFormat="1" x14ac:dyDescent="0.2">
      <c r="U105" s="590"/>
    </row>
    <row r="106" spans="21:21" customFormat="1" x14ac:dyDescent="0.2">
      <c r="U106" s="590"/>
    </row>
    <row r="107" spans="21:21" customFormat="1" x14ac:dyDescent="0.2">
      <c r="U107" s="590"/>
    </row>
    <row r="108" spans="21:21" customFormat="1" x14ac:dyDescent="0.2">
      <c r="U108" s="590"/>
    </row>
    <row r="109" spans="21:21" customFormat="1" x14ac:dyDescent="0.2">
      <c r="U109" s="590"/>
    </row>
    <row r="110" spans="21:21" customFormat="1" x14ac:dyDescent="0.2">
      <c r="U110" s="590"/>
    </row>
    <row r="111" spans="21:21" customFormat="1" x14ac:dyDescent="0.2">
      <c r="U111" s="590"/>
    </row>
    <row r="112" spans="21:21" customFormat="1" x14ac:dyDescent="0.2">
      <c r="U112" s="590"/>
    </row>
    <row r="113" spans="21:21" customFormat="1" x14ac:dyDescent="0.2">
      <c r="U113" s="590"/>
    </row>
    <row r="114" spans="21:21" customFormat="1" x14ac:dyDescent="0.2">
      <c r="U114" s="590"/>
    </row>
    <row r="115" spans="21:21" customFormat="1" x14ac:dyDescent="0.2">
      <c r="U115" s="590"/>
    </row>
    <row r="116" spans="21:21" customFormat="1" x14ac:dyDescent="0.2">
      <c r="U116" s="590"/>
    </row>
    <row r="117" spans="21:21" customFormat="1" x14ac:dyDescent="0.2">
      <c r="U117" s="590"/>
    </row>
    <row r="118" spans="21:21" customFormat="1" x14ac:dyDescent="0.2">
      <c r="U118" s="590"/>
    </row>
    <row r="119" spans="21:21" customFormat="1" x14ac:dyDescent="0.2">
      <c r="U119" s="590"/>
    </row>
    <row r="120" spans="21:21" customFormat="1" x14ac:dyDescent="0.2">
      <c r="U120" s="590"/>
    </row>
    <row r="121" spans="21:21" customFormat="1" x14ac:dyDescent="0.2">
      <c r="U121" s="590"/>
    </row>
    <row r="122" spans="21:21" customFormat="1" x14ac:dyDescent="0.2">
      <c r="U122" s="590"/>
    </row>
    <row r="123" spans="21:21" customFormat="1" x14ac:dyDescent="0.2">
      <c r="U123" s="590"/>
    </row>
    <row r="124" spans="21:21" customFormat="1" x14ac:dyDescent="0.2">
      <c r="U124" s="590"/>
    </row>
    <row r="125" spans="21:21" customFormat="1" x14ac:dyDescent="0.2">
      <c r="U125" s="590"/>
    </row>
    <row r="126" spans="21:21" customFormat="1" x14ac:dyDescent="0.2">
      <c r="U126" s="590"/>
    </row>
    <row r="127" spans="21:21" customFormat="1" x14ac:dyDescent="0.2">
      <c r="U127" s="590"/>
    </row>
    <row r="128" spans="21:21" customFormat="1" x14ac:dyDescent="0.2">
      <c r="U128" s="590"/>
    </row>
    <row r="129" spans="21:21" customFormat="1" x14ac:dyDescent="0.2">
      <c r="U129" s="590"/>
    </row>
    <row r="130" spans="21:21" customFormat="1" x14ac:dyDescent="0.2">
      <c r="U130" s="590"/>
    </row>
    <row r="131" spans="21:21" customFormat="1" x14ac:dyDescent="0.2">
      <c r="U131" s="590"/>
    </row>
    <row r="132" spans="21:21" customFormat="1" x14ac:dyDescent="0.2">
      <c r="U132" s="590"/>
    </row>
    <row r="133" spans="21:21" customFormat="1" x14ac:dyDescent="0.2">
      <c r="U133" s="590"/>
    </row>
    <row r="134" spans="21:21" customFormat="1" x14ac:dyDescent="0.2">
      <c r="U134" s="590"/>
    </row>
    <row r="135" spans="21:21" customFormat="1" x14ac:dyDescent="0.2">
      <c r="U135" s="590"/>
    </row>
    <row r="136" spans="21:21" customFormat="1" x14ac:dyDescent="0.2">
      <c r="U136" s="590"/>
    </row>
    <row r="137" spans="21:21" customFormat="1" x14ac:dyDescent="0.2">
      <c r="U137" s="590"/>
    </row>
    <row r="138" spans="21:21" customFormat="1" x14ac:dyDescent="0.2">
      <c r="U138" s="590"/>
    </row>
    <row r="139" spans="21:21" customFormat="1" x14ac:dyDescent="0.2">
      <c r="U139" s="590"/>
    </row>
    <row r="140" spans="21:21" customFormat="1" x14ac:dyDescent="0.2">
      <c r="U140" s="590"/>
    </row>
  </sheetData>
  <sortState ref="A2:BI67">
    <sortCondition ref="A2:A67"/>
  </sortState>
  <conditionalFormatting sqref="AA59:AR59">
    <cfRule type="cellIs" dxfId="7" priority="1" stopIfTrue="1" operator="between">
      <formula>0</formula>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2"/>
  <sheetViews>
    <sheetView workbookViewId="0">
      <pane xSplit="10" ySplit="1" topLeftCell="W229" activePane="bottomRight" state="frozen"/>
      <selection pane="topRight" activeCell="K1" sqref="K1"/>
      <selection pane="bottomLeft" activeCell="A2" sqref="A2"/>
      <selection pane="bottomRight" activeCell="AA242" sqref="AA242"/>
    </sheetView>
  </sheetViews>
  <sheetFormatPr defaultRowHeight="12.75" x14ac:dyDescent="0.2"/>
  <cols>
    <col min="1" max="1" width="26.28515625" customWidth="1"/>
    <col min="2" max="2" width="22" customWidth="1"/>
    <col min="3" max="3" width="17.7109375" customWidth="1"/>
    <col min="19" max="19" width="9.140625" style="621"/>
    <col min="21" max="21" width="9.140625" style="621"/>
    <col min="23" max="23" width="9.140625" style="621"/>
    <col min="25" max="25" width="9.140625" style="621"/>
    <col min="28" max="28" width="9.140625" style="621"/>
    <col min="31" max="31" width="9.140625" style="621"/>
    <col min="35" max="35" width="9.7109375" bestFit="1" customWidth="1"/>
    <col min="36" max="36" width="12.28515625" style="621" bestFit="1" customWidth="1"/>
    <col min="38" max="38" width="12.28515625" style="621" bestFit="1" customWidth="1"/>
    <col min="39" max="39" width="9.7109375" bestFit="1" customWidth="1"/>
    <col min="40" max="40" width="9.140625" style="621"/>
    <col min="42" max="42" width="9.140625" style="621"/>
    <col min="44" max="44" width="9.140625" style="621"/>
    <col min="46" max="46" width="9.140625" style="621"/>
    <col min="48" max="48" width="9.140625" style="621"/>
    <col min="50" max="50" width="9.140625" style="621"/>
    <col min="52" max="52" width="9.140625" style="621"/>
    <col min="54" max="54" width="9.140625" style="621"/>
    <col min="56" max="56" width="9.140625" style="621"/>
    <col min="58" max="58" width="9.140625" style="621"/>
    <col min="60" max="60" width="9.140625" style="621"/>
    <col min="62" max="62" width="9.140625" style="621"/>
  </cols>
  <sheetData>
    <row r="1" spans="1:63" s="652" customFormat="1" ht="102"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2" t="s">
        <v>299</v>
      </c>
      <c r="P1" s="652" t="s">
        <v>322</v>
      </c>
      <c r="Q1" s="652" t="s">
        <v>324</v>
      </c>
      <c r="R1" s="652" t="s">
        <v>325</v>
      </c>
      <c r="S1" s="653" t="s">
        <v>326</v>
      </c>
      <c r="T1" s="652" t="s">
        <v>1117</v>
      </c>
      <c r="U1" s="653" t="s">
        <v>1116</v>
      </c>
      <c r="V1" s="652" t="s">
        <v>328</v>
      </c>
      <c r="W1" s="653" t="s">
        <v>329</v>
      </c>
      <c r="X1" s="652" t="s">
        <v>330</v>
      </c>
      <c r="Y1" s="653" t="s">
        <v>331</v>
      </c>
      <c r="Z1" s="652" t="s">
        <v>489</v>
      </c>
      <c r="AA1" s="652" t="s">
        <v>477</v>
      </c>
      <c r="AB1" s="653" t="s">
        <v>478</v>
      </c>
      <c r="AC1" s="652" t="s">
        <v>479</v>
      </c>
      <c r="AD1" s="652" t="s">
        <v>929</v>
      </c>
      <c r="AE1" s="653" t="s">
        <v>480</v>
      </c>
      <c r="AF1" s="652" t="s">
        <v>490</v>
      </c>
      <c r="AG1" s="652" t="s">
        <v>481</v>
      </c>
      <c r="AH1" s="652" t="s">
        <v>482</v>
      </c>
      <c r="AI1" s="652" t="s">
        <v>483</v>
      </c>
      <c r="AJ1" s="653" t="s">
        <v>484</v>
      </c>
      <c r="AK1" s="652" t="s">
        <v>485</v>
      </c>
      <c r="AL1" s="653" t="s">
        <v>1147</v>
      </c>
      <c r="AM1" s="652" t="s">
        <v>487</v>
      </c>
      <c r="AN1" s="653" t="s">
        <v>488</v>
      </c>
      <c r="AO1" s="652" t="s">
        <v>332</v>
      </c>
      <c r="AP1" s="653" t="s">
        <v>333</v>
      </c>
      <c r="AQ1" s="652" t="s">
        <v>334</v>
      </c>
      <c r="AR1" s="653" t="s">
        <v>335</v>
      </c>
      <c r="AS1" s="652" t="s">
        <v>336</v>
      </c>
      <c r="AT1" s="653" t="s">
        <v>337</v>
      </c>
      <c r="AU1" s="652" t="s">
        <v>475</v>
      </c>
      <c r="AV1" s="653" t="s">
        <v>338</v>
      </c>
      <c r="AW1" s="652" t="s">
        <v>476</v>
      </c>
      <c r="AX1" s="653" t="s">
        <v>339</v>
      </c>
      <c r="AY1" s="652" t="s">
        <v>491</v>
      </c>
      <c r="AZ1" s="653" t="s">
        <v>492</v>
      </c>
      <c r="BA1" s="652" t="s">
        <v>493</v>
      </c>
      <c r="BB1" s="653" t="s">
        <v>494</v>
      </c>
      <c r="BC1" s="652" t="s">
        <v>471</v>
      </c>
      <c r="BD1" s="653" t="s">
        <v>472</v>
      </c>
      <c r="BE1" s="652" t="s">
        <v>473</v>
      </c>
      <c r="BF1" s="653" t="s">
        <v>474</v>
      </c>
      <c r="BG1" s="652" t="s">
        <v>497</v>
      </c>
      <c r="BH1" s="653" t="s">
        <v>496</v>
      </c>
      <c r="BI1" s="652" t="s">
        <v>939</v>
      </c>
      <c r="BJ1" s="653" t="s">
        <v>940</v>
      </c>
      <c r="BK1" s="652" t="s">
        <v>454</v>
      </c>
    </row>
    <row r="2" spans="1:63" x14ac:dyDescent="0.2">
      <c r="A2" t="s">
        <v>500</v>
      </c>
      <c r="B2" t="s">
        <v>508</v>
      </c>
      <c r="C2" t="s">
        <v>511</v>
      </c>
      <c r="D2" t="s">
        <v>515</v>
      </c>
      <c r="E2" t="s">
        <v>504</v>
      </c>
      <c r="F2" t="s">
        <v>505</v>
      </c>
      <c r="G2" t="s">
        <v>314</v>
      </c>
      <c r="H2" t="s">
        <v>1109</v>
      </c>
      <c r="I2" t="s">
        <v>934</v>
      </c>
      <c r="K2" t="s">
        <v>386</v>
      </c>
      <c r="L2">
        <v>7</v>
      </c>
      <c r="N2">
        <v>13</v>
      </c>
      <c r="O2">
        <v>1.8571428571428572</v>
      </c>
      <c r="P2">
        <v>1826.8571428571429</v>
      </c>
      <c r="Q2">
        <v>972.85714285714289</v>
      </c>
      <c r="R2">
        <v>4</v>
      </c>
      <c r="S2" s="621">
        <v>0.30769230769230771</v>
      </c>
      <c r="T2">
        <v>4</v>
      </c>
      <c r="U2" s="621">
        <v>0.5714285714285714</v>
      </c>
      <c r="Z2">
        <v>12784</v>
      </c>
      <c r="AA2">
        <v>4</v>
      </c>
      <c r="AB2" s="621">
        <v>3.1279324366593683E-4</v>
      </c>
      <c r="AC2">
        <v>12788</v>
      </c>
      <c r="AD2">
        <v>17502</v>
      </c>
      <c r="AE2" s="621">
        <v>0.73065935321677522</v>
      </c>
      <c r="AF2">
        <v>12784</v>
      </c>
      <c r="AG2">
        <v>4</v>
      </c>
      <c r="AH2">
        <v>12788</v>
      </c>
      <c r="AI2">
        <v>6806</v>
      </c>
      <c r="AJ2" s="621">
        <v>0.53238423028785986</v>
      </c>
      <c r="AK2">
        <v>4</v>
      </c>
      <c r="AL2" s="621">
        <v>1</v>
      </c>
      <c r="AM2">
        <v>6810</v>
      </c>
      <c r="AN2" s="621">
        <v>0.53253049734125746</v>
      </c>
      <c r="AO2">
        <v>22</v>
      </c>
      <c r="AP2" s="621">
        <v>3.2324419629738465E-3</v>
      </c>
      <c r="AR2" s="621" t="s">
        <v>323</v>
      </c>
      <c r="AS2">
        <v>22</v>
      </c>
      <c r="AT2" s="621">
        <v>3.2305433186490457E-3</v>
      </c>
      <c r="AU2">
        <v>20</v>
      </c>
      <c r="AV2" s="621">
        <v>0.90909090909090906</v>
      </c>
      <c r="AX2" s="621" t="s">
        <v>323</v>
      </c>
      <c r="AY2">
        <v>20</v>
      </c>
      <c r="AZ2" s="621">
        <v>0.90909090909090906</v>
      </c>
      <c r="BA2">
        <v>19</v>
      </c>
      <c r="BB2" s="621">
        <v>2.7900146842878121E-3</v>
      </c>
      <c r="BC2">
        <v>82</v>
      </c>
      <c r="BD2" s="621">
        <v>1.2041116005873716E-2</v>
      </c>
      <c r="BE2">
        <v>101</v>
      </c>
      <c r="BF2" s="621">
        <v>1.4831130690161527E-2</v>
      </c>
      <c r="BG2">
        <v>5</v>
      </c>
      <c r="BH2" s="621">
        <v>0.38461538461538464</v>
      </c>
      <c r="BI2">
        <v>1</v>
      </c>
      <c r="BJ2" s="621">
        <v>0.14285714285714285</v>
      </c>
      <c r="BK2" t="s">
        <v>323</v>
      </c>
    </row>
    <row r="3" spans="1:63" x14ac:dyDescent="0.2">
      <c r="A3" t="s">
        <v>500</v>
      </c>
      <c r="B3" t="s">
        <v>508</v>
      </c>
      <c r="C3" t="s">
        <v>514</v>
      </c>
      <c r="D3" t="s">
        <v>515</v>
      </c>
      <c r="E3" t="s">
        <v>504</v>
      </c>
      <c r="F3" t="s">
        <v>505</v>
      </c>
      <c r="G3" t="s">
        <v>314</v>
      </c>
      <c r="H3" t="s">
        <v>1109</v>
      </c>
      <c r="I3" t="s">
        <v>934</v>
      </c>
      <c r="K3" t="s">
        <v>510</v>
      </c>
      <c r="L3">
        <v>3</v>
      </c>
      <c r="M3">
        <v>3</v>
      </c>
      <c r="N3">
        <v>3</v>
      </c>
      <c r="O3">
        <v>1</v>
      </c>
      <c r="P3">
        <v>1774</v>
      </c>
      <c r="Q3" t="s">
        <v>323</v>
      </c>
      <c r="R3">
        <v>2</v>
      </c>
      <c r="S3" s="621">
        <v>0.66666666666666663</v>
      </c>
      <c r="T3">
        <v>2</v>
      </c>
      <c r="U3" s="621">
        <v>0.66666666666666663</v>
      </c>
      <c r="Z3">
        <v>5315</v>
      </c>
      <c r="AA3">
        <v>7</v>
      </c>
      <c r="AB3" s="621">
        <v>1.3152950018789928E-3</v>
      </c>
      <c r="AC3">
        <v>5322</v>
      </c>
      <c r="AD3">
        <v>8301</v>
      </c>
      <c r="AE3" s="621">
        <v>0.64112757499096495</v>
      </c>
      <c r="AF3" t="s">
        <v>323</v>
      </c>
      <c r="AG3" t="s">
        <v>323</v>
      </c>
      <c r="AH3" t="s">
        <v>323</v>
      </c>
      <c r="AJ3" s="621" t="s">
        <v>323</v>
      </c>
      <c r="AL3" s="621" t="s">
        <v>323</v>
      </c>
      <c r="AM3" t="s">
        <v>323</v>
      </c>
      <c r="AN3" s="621" t="s">
        <v>323</v>
      </c>
      <c r="AP3" s="621" t="s">
        <v>323</v>
      </c>
      <c r="AR3" s="621" t="s">
        <v>323</v>
      </c>
      <c r="AT3" s="621" t="s">
        <v>323</v>
      </c>
      <c r="AV3" s="621" t="s">
        <v>323</v>
      </c>
      <c r="AX3" s="621" t="s">
        <v>323</v>
      </c>
      <c r="AZ3" s="621" t="s">
        <v>323</v>
      </c>
      <c r="BB3" s="621" t="s">
        <v>323</v>
      </c>
      <c r="BD3" s="621" t="s">
        <v>323</v>
      </c>
      <c r="BE3" t="s">
        <v>323</v>
      </c>
      <c r="BF3" s="621" t="s">
        <v>323</v>
      </c>
      <c r="BG3">
        <v>0</v>
      </c>
      <c r="BK3" t="s">
        <v>323</v>
      </c>
    </row>
    <row r="4" spans="1:63" x14ac:dyDescent="0.2">
      <c r="A4" t="s">
        <v>500</v>
      </c>
      <c r="B4" t="s">
        <v>508</v>
      </c>
      <c r="C4" t="s">
        <v>513</v>
      </c>
      <c r="D4" t="s">
        <v>515</v>
      </c>
      <c r="E4" t="s">
        <v>504</v>
      </c>
      <c r="F4" t="s">
        <v>505</v>
      </c>
      <c r="G4" t="s">
        <v>314</v>
      </c>
      <c r="H4" t="s">
        <v>1109</v>
      </c>
      <c r="I4" t="s">
        <v>934</v>
      </c>
      <c r="K4" t="s">
        <v>510</v>
      </c>
      <c r="L4">
        <v>2</v>
      </c>
      <c r="M4">
        <v>2</v>
      </c>
      <c r="N4">
        <v>2</v>
      </c>
      <c r="O4">
        <v>1</v>
      </c>
      <c r="P4">
        <v>1606.5</v>
      </c>
      <c r="Q4" t="s">
        <v>323</v>
      </c>
      <c r="R4">
        <v>2</v>
      </c>
      <c r="S4" s="621">
        <v>1</v>
      </c>
      <c r="T4">
        <v>2</v>
      </c>
      <c r="U4" s="621">
        <v>1</v>
      </c>
      <c r="Z4">
        <v>3206</v>
      </c>
      <c r="AA4">
        <v>7</v>
      </c>
      <c r="AB4" s="621">
        <v>2.1786492374727671E-3</v>
      </c>
      <c r="AC4">
        <v>3213</v>
      </c>
      <c r="AD4">
        <v>5238</v>
      </c>
      <c r="AE4" s="621">
        <v>0.61340206185567014</v>
      </c>
      <c r="AF4" t="s">
        <v>323</v>
      </c>
      <c r="AG4" t="s">
        <v>323</v>
      </c>
      <c r="AH4" t="s">
        <v>323</v>
      </c>
      <c r="AJ4" s="621" t="s">
        <v>323</v>
      </c>
      <c r="AL4" s="621" t="s">
        <v>323</v>
      </c>
      <c r="AM4" t="s">
        <v>323</v>
      </c>
      <c r="AN4" s="621" t="s">
        <v>323</v>
      </c>
      <c r="AP4" s="621" t="s">
        <v>323</v>
      </c>
      <c r="AR4" s="621" t="s">
        <v>323</v>
      </c>
      <c r="AS4" t="s">
        <v>323</v>
      </c>
      <c r="AT4" s="621" t="s">
        <v>323</v>
      </c>
      <c r="AV4" s="621" t="s">
        <v>323</v>
      </c>
      <c r="AX4" s="621" t="s">
        <v>323</v>
      </c>
      <c r="AY4" t="s">
        <v>323</v>
      </c>
      <c r="AZ4" s="621" t="s">
        <v>323</v>
      </c>
      <c r="BB4" s="621" t="s">
        <v>323</v>
      </c>
      <c r="BD4" s="621" t="s">
        <v>323</v>
      </c>
      <c r="BE4" t="s">
        <v>323</v>
      </c>
      <c r="BF4" s="621" t="s">
        <v>323</v>
      </c>
      <c r="BG4">
        <v>0</v>
      </c>
      <c r="BK4" t="s">
        <v>323</v>
      </c>
    </row>
    <row r="5" spans="1:63" x14ac:dyDescent="0.2">
      <c r="A5" t="s">
        <v>464</v>
      </c>
      <c r="B5" t="s">
        <v>466</v>
      </c>
      <c r="C5" t="s">
        <v>373</v>
      </c>
      <c r="D5" t="s">
        <v>527</v>
      </c>
      <c r="E5" t="s">
        <v>504</v>
      </c>
      <c r="F5" t="s">
        <v>519</v>
      </c>
      <c r="G5" t="s">
        <v>315</v>
      </c>
      <c r="H5" t="s">
        <v>1110</v>
      </c>
      <c r="I5" t="s">
        <v>935</v>
      </c>
      <c r="J5" t="s">
        <v>936</v>
      </c>
      <c r="K5" t="s">
        <v>386</v>
      </c>
      <c r="L5">
        <v>2</v>
      </c>
      <c r="N5">
        <v>8</v>
      </c>
      <c r="O5">
        <v>4</v>
      </c>
      <c r="P5">
        <v>52197.5</v>
      </c>
      <c r="Q5">
        <v>18943.5</v>
      </c>
      <c r="R5">
        <v>1</v>
      </c>
      <c r="S5" s="621">
        <v>0.125</v>
      </c>
      <c r="T5">
        <v>1</v>
      </c>
      <c r="U5" s="621">
        <v>0.5</v>
      </c>
      <c r="V5">
        <v>3</v>
      </c>
      <c r="W5" s="621">
        <v>0.375</v>
      </c>
      <c r="X5">
        <v>1</v>
      </c>
      <c r="Y5" s="621">
        <v>0.5</v>
      </c>
      <c r="Z5">
        <v>104366</v>
      </c>
      <c r="AA5">
        <v>29</v>
      </c>
      <c r="AB5" s="621">
        <v>2.7779108194836915E-4</v>
      </c>
      <c r="AC5">
        <v>104395</v>
      </c>
      <c r="AD5">
        <v>143499</v>
      </c>
      <c r="AE5" s="621">
        <v>0.72749635885964359</v>
      </c>
      <c r="AF5">
        <v>104366</v>
      </c>
      <c r="AG5">
        <v>29</v>
      </c>
      <c r="AH5">
        <v>104395</v>
      </c>
      <c r="AI5">
        <v>37860</v>
      </c>
      <c r="AJ5" s="621">
        <v>0.36276181898319376</v>
      </c>
      <c r="AK5">
        <v>27</v>
      </c>
      <c r="AL5" s="621">
        <v>0.93103448275862066</v>
      </c>
      <c r="AM5">
        <v>37887</v>
      </c>
      <c r="AN5" s="621">
        <v>0.36291968006130559</v>
      </c>
      <c r="AO5">
        <v>324</v>
      </c>
      <c r="AP5" s="621">
        <v>8.5578446909667198E-3</v>
      </c>
      <c r="AQ5">
        <v>2</v>
      </c>
      <c r="AR5" s="621">
        <v>7.407407407407407E-2</v>
      </c>
      <c r="AS5">
        <v>326</v>
      </c>
      <c r="AT5" s="621">
        <v>8.604534536912397E-3</v>
      </c>
      <c r="AU5">
        <v>266</v>
      </c>
      <c r="AV5" s="621">
        <v>0.82098765432098764</v>
      </c>
      <c r="AW5">
        <v>2</v>
      </c>
      <c r="AX5" s="621">
        <v>1</v>
      </c>
      <c r="AY5">
        <v>268</v>
      </c>
      <c r="AZ5" s="621">
        <v>0.82208588957055218</v>
      </c>
      <c r="BA5">
        <v>68</v>
      </c>
      <c r="BB5" s="621">
        <v>1.794810885000132E-3</v>
      </c>
      <c r="BC5">
        <v>2647</v>
      </c>
      <c r="BD5" s="621">
        <v>6.9865653126402194E-2</v>
      </c>
      <c r="BE5">
        <v>2715</v>
      </c>
      <c r="BF5" s="621">
        <v>7.1660464011402331E-2</v>
      </c>
      <c r="BG5">
        <v>4</v>
      </c>
      <c r="BH5" s="621">
        <v>0.5</v>
      </c>
      <c r="BI5">
        <v>0</v>
      </c>
      <c r="BK5" t="s">
        <v>323</v>
      </c>
    </row>
    <row r="6" spans="1:63" x14ac:dyDescent="0.2">
      <c r="A6" t="s">
        <v>464</v>
      </c>
      <c r="B6" t="s">
        <v>466</v>
      </c>
      <c r="C6" t="s">
        <v>374</v>
      </c>
      <c r="D6" t="s">
        <v>527</v>
      </c>
      <c r="E6" t="s">
        <v>504</v>
      </c>
      <c r="F6" t="s">
        <v>519</v>
      </c>
      <c r="G6" t="s">
        <v>315</v>
      </c>
      <c r="H6" t="s">
        <v>1110</v>
      </c>
      <c r="I6" t="s">
        <v>935</v>
      </c>
      <c r="J6" t="s">
        <v>936</v>
      </c>
      <c r="K6" t="s">
        <v>386</v>
      </c>
      <c r="L6">
        <v>2</v>
      </c>
      <c r="N6">
        <v>6</v>
      </c>
      <c r="O6">
        <v>3</v>
      </c>
      <c r="P6">
        <v>53321.5</v>
      </c>
      <c r="Q6">
        <v>18754</v>
      </c>
      <c r="R6">
        <v>1</v>
      </c>
      <c r="S6" s="621">
        <v>0.16666666666666666</v>
      </c>
      <c r="T6">
        <v>1</v>
      </c>
      <c r="U6" s="621">
        <v>0.5</v>
      </c>
      <c r="V6">
        <v>2</v>
      </c>
      <c r="W6" s="621">
        <v>0.33333333333333331</v>
      </c>
      <c r="Z6">
        <v>106605</v>
      </c>
      <c r="AA6">
        <v>38</v>
      </c>
      <c r="AB6" s="621">
        <v>3.5632906051030072E-4</v>
      </c>
      <c r="AC6">
        <v>106643</v>
      </c>
      <c r="AD6">
        <v>147633</v>
      </c>
      <c r="AE6" s="621">
        <v>0.72235204866120717</v>
      </c>
      <c r="AF6">
        <v>106605</v>
      </c>
      <c r="AG6">
        <v>38</v>
      </c>
      <c r="AH6">
        <v>106643</v>
      </c>
      <c r="AI6">
        <v>37477</v>
      </c>
      <c r="AJ6" s="621">
        <v>0.35155011491018245</v>
      </c>
      <c r="AK6">
        <v>31</v>
      </c>
      <c r="AL6" s="621">
        <v>0.81578947368421051</v>
      </c>
      <c r="AM6">
        <v>37508</v>
      </c>
      <c r="AN6" s="621">
        <v>0.35171553688474633</v>
      </c>
      <c r="AO6">
        <v>432</v>
      </c>
      <c r="AP6" s="621">
        <v>1.1527069936227553E-2</v>
      </c>
      <c r="AQ6">
        <v>2</v>
      </c>
      <c r="AR6" s="621">
        <v>6.4516129032258063E-2</v>
      </c>
      <c r="AS6">
        <v>434</v>
      </c>
      <c r="AT6" s="621">
        <v>1.1570864882158473E-2</v>
      </c>
      <c r="AU6">
        <v>330</v>
      </c>
      <c r="AV6" s="621">
        <v>0.76388888888888884</v>
      </c>
      <c r="AW6">
        <v>1</v>
      </c>
      <c r="AX6" s="621">
        <v>0.5</v>
      </c>
      <c r="AY6">
        <v>331</v>
      </c>
      <c r="AZ6" s="621">
        <v>0.76267281105990781</v>
      </c>
      <c r="BA6">
        <v>35</v>
      </c>
      <c r="BB6" s="621">
        <v>9.3313426469019941E-4</v>
      </c>
      <c r="BC6">
        <v>1902</v>
      </c>
      <c r="BD6" s="621">
        <v>5.0709182041164549E-2</v>
      </c>
      <c r="BE6">
        <v>1937</v>
      </c>
      <c r="BF6" s="621">
        <v>5.1642316305854752E-2</v>
      </c>
      <c r="BG6">
        <v>3</v>
      </c>
      <c r="BH6" s="621">
        <v>0.5</v>
      </c>
      <c r="BI6">
        <v>2</v>
      </c>
      <c r="BJ6" s="621">
        <v>1</v>
      </c>
      <c r="BK6" t="s">
        <v>323</v>
      </c>
    </row>
    <row r="7" spans="1:63" x14ac:dyDescent="0.2">
      <c r="A7" t="s">
        <v>464</v>
      </c>
      <c r="B7" t="s">
        <v>466</v>
      </c>
      <c r="C7" t="s">
        <v>375</v>
      </c>
      <c r="D7" t="s">
        <v>527</v>
      </c>
      <c r="E7" t="s">
        <v>504</v>
      </c>
      <c r="F7" t="s">
        <v>519</v>
      </c>
      <c r="G7" t="s">
        <v>315</v>
      </c>
      <c r="H7" t="s">
        <v>1110</v>
      </c>
      <c r="I7" t="s">
        <v>935</v>
      </c>
      <c r="J7" t="s">
        <v>936</v>
      </c>
      <c r="K7" t="s">
        <v>386</v>
      </c>
      <c r="L7">
        <v>1</v>
      </c>
      <c r="N7">
        <v>3</v>
      </c>
      <c r="O7">
        <v>3</v>
      </c>
      <c r="P7">
        <v>46059</v>
      </c>
      <c r="Q7">
        <v>17043</v>
      </c>
      <c r="R7">
        <v>0</v>
      </c>
      <c r="S7" s="621">
        <v>0</v>
      </c>
      <c r="T7">
        <v>0</v>
      </c>
      <c r="U7" s="621">
        <v>0</v>
      </c>
      <c r="V7">
        <v>1</v>
      </c>
      <c r="W7" s="621">
        <v>0.33333333333333331</v>
      </c>
      <c r="X7">
        <v>1</v>
      </c>
      <c r="Y7" s="621">
        <v>1</v>
      </c>
      <c r="Z7">
        <v>46033</v>
      </c>
      <c r="AA7">
        <v>26</v>
      </c>
      <c r="AB7" s="621">
        <v>5.6449336720293538E-4</v>
      </c>
      <c r="AC7">
        <v>46059</v>
      </c>
      <c r="AD7">
        <v>65319</v>
      </c>
      <c r="AE7" s="621">
        <v>0.70513939282597715</v>
      </c>
      <c r="AF7">
        <v>46033</v>
      </c>
      <c r="AG7">
        <v>26</v>
      </c>
      <c r="AH7">
        <v>46059</v>
      </c>
      <c r="AI7">
        <v>17018</v>
      </c>
      <c r="AJ7" s="621">
        <v>0.36969130840918474</v>
      </c>
      <c r="AK7">
        <v>25</v>
      </c>
      <c r="AL7" s="621">
        <v>0.96153846153846156</v>
      </c>
      <c r="AM7">
        <v>17043</v>
      </c>
      <c r="AN7" s="621">
        <v>0.37002540220152413</v>
      </c>
      <c r="AO7">
        <v>87</v>
      </c>
      <c r="AP7" s="621">
        <v>5.112234105065225E-3</v>
      </c>
      <c r="AQ7">
        <v>2</v>
      </c>
      <c r="AR7" s="621">
        <v>0.08</v>
      </c>
      <c r="AS7">
        <v>89</v>
      </c>
      <c r="AT7" s="621">
        <v>5.2220853136184945E-3</v>
      </c>
      <c r="AU7">
        <v>57</v>
      </c>
      <c r="AV7" s="621">
        <v>0.65517241379310343</v>
      </c>
      <c r="AW7">
        <v>1</v>
      </c>
      <c r="AX7" s="621">
        <v>0.5</v>
      </c>
      <c r="AY7">
        <v>58</v>
      </c>
      <c r="AZ7" s="621">
        <v>0.651685393258427</v>
      </c>
      <c r="BA7">
        <v>20</v>
      </c>
      <c r="BB7" s="621">
        <v>1.1735023176670774E-3</v>
      </c>
      <c r="BC7">
        <v>823</v>
      </c>
      <c r="BD7" s="621">
        <v>4.8289620372000235E-2</v>
      </c>
      <c r="BE7">
        <v>843</v>
      </c>
      <c r="BF7" s="621">
        <v>4.9463122689667315E-2</v>
      </c>
      <c r="BG7">
        <v>2</v>
      </c>
      <c r="BH7" s="621">
        <v>0.66666666666666663</v>
      </c>
      <c r="BI7">
        <v>0</v>
      </c>
      <c r="BK7" t="s">
        <v>323</v>
      </c>
    </row>
    <row r="8" spans="1:63" x14ac:dyDescent="0.2">
      <c r="A8" t="s">
        <v>464</v>
      </c>
      <c r="B8" t="s">
        <v>466</v>
      </c>
      <c r="C8" t="s">
        <v>747</v>
      </c>
      <c r="D8" t="s">
        <v>527</v>
      </c>
      <c r="E8" t="s">
        <v>504</v>
      </c>
      <c r="F8" t="s">
        <v>519</v>
      </c>
      <c r="G8" t="s">
        <v>315</v>
      </c>
      <c r="H8" t="s">
        <v>1110</v>
      </c>
      <c r="I8" t="s">
        <v>935</v>
      </c>
      <c r="J8" t="s">
        <v>936</v>
      </c>
      <c r="K8" t="s">
        <v>510</v>
      </c>
      <c r="L8">
        <v>2</v>
      </c>
      <c r="M8">
        <v>2</v>
      </c>
      <c r="N8">
        <v>2</v>
      </c>
      <c r="O8">
        <v>1</v>
      </c>
      <c r="P8">
        <v>46581.5</v>
      </c>
      <c r="Q8" t="s">
        <v>323</v>
      </c>
      <c r="R8">
        <v>1</v>
      </c>
      <c r="S8" s="621">
        <v>0.5</v>
      </c>
      <c r="T8">
        <v>1</v>
      </c>
      <c r="U8" s="621">
        <v>0.5</v>
      </c>
      <c r="Z8">
        <v>93150</v>
      </c>
      <c r="AA8">
        <v>13</v>
      </c>
      <c r="AB8" s="621">
        <v>1.3954037547094878E-4</v>
      </c>
      <c r="AC8">
        <v>93163</v>
      </c>
      <c r="AD8">
        <v>127125</v>
      </c>
      <c r="AE8" s="621">
        <v>0.73284562438544743</v>
      </c>
      <c r="AF8" t="s">
        <v>323</v>
      </c>
      <c r="AG8" t="s">
        <v>323</v>
      </c>
      <c r="AH8" t="s">
        <v>323</v>
      </c>
      <c r="AJ8" s="621" t="s">
        <v>323</v>
      </c>
      <c r="AL8" s="621" t="s">
        <v>323</v>
      </c>
      <c r="AM8" t="s">
        <v>323</v>
      </c>
      <c r="BG8">
        <v>1</v>
      </c>
      <c r="BH8" s="621">
        <v>0.5</v>
      </c>
      <c r="BI8">
        <v>1</v>
      </c>
      <c r="BJ8" s="621">
        <v>0.5</v>
      </c>
      <c r="BK8" t="s">
        <v>323</v>
      </c>
    </row>
    <row r="9" spans="1:63" x14ac:dyDescent="0.2">
      <c r="A9" t="s">
        <v>464</v>
      </c>
      <c r="B9" t="s">
        <v>466</v>
      </c>
      <c r="C9" t="s">
        <v>376</v>
      </c>
      <c r="D9" t="s">
        <v>527</v>
      </c>
      <c r="E9" t="s">
        <v>504</v>
      </c>
      <c r="F9" t="s">
        <v>519</v>
      </c>
      <c r="G9" t="s">
        <v>315</v>
      </c>
      <c r="H9" t="s">
        <v>1110</v>
      </c>
      <c r="I9" t="s">
        <v>935</v>
      </c>
      <c r="J9" t="s">
        <v>936</v>
      </c>
      <c r="K9" t="s">
        <v>386</v>
      </c>
      <c r="L9">
        <v>2</v>
      </c>
      <c r="N9">
        <v>7</v>
      </c>
      <c r="O9">
        <v>3.5</v>
      </c>
      <c r="P9">
        <v>48859</v>
      </c>
      <c r="Q9">
        <v>14971</v>
      </c>
      <c r="R9">
        <v>2</v>
      </c>
      <c r="S9" s="621">
        <v>0.2857142857142857</v>
      </c>
      <c r="T9">
        <v>2</v>
      </c>
      <c r="U9" s="621">
        <v>1</v>
      </c>
      <c r="V9">
        <v>1</v>
      </c>
      <c r="W9" s="621">
        <v>0.14285714285714285</v>
      </c>
      <c r="Z9">
        <v>97705</v>
      </c>
      <c r="AA9">
        <v>13</v>
      </c>
      <c r="AB9" s="621">
        <v>1.3303587875314682E-4</v>
      </c>
      <c r="AC9">
        <v>97718</v>
      </c>
      <c r="AD9">
        <v>146619</v>
      </c>
      <c r="AE9" s="621">
        <v>0.66647569551013175</v>
      </c>
      <c r="AF9">
        <v>97705</v>
      </c>
      <c r="AG9">
        <v>13</v>
      </c>
      <c r="AH9">
        <v>97718</v>
      </c>
      <c r="AI9">
        <v>29933</v>
      </c>
      <c r="AJ9" s="621">
        <v>0.30636098459648942</v>
      </c>
      <c r="AK9">
        <v>9</v>
      </c>
      <c r="AL9" s="621">
        <v>0.69230769230769229</v>
      </c>
      <c r="AM9">
        <v>29942</v>
      </c>
      <c r="AN9" s="621">
        <v>0.30641232935590168</v>
      </c>
      <c r="AO9">
        <v>249</v>
      </c>
      <c r="AP9" s="621">
        <v>8.3185781578859457E-3</v>
      </c>
      <c r="AS9">
        <v>249</v>
      </c>
      <c r="AT9" s="621">
        <v>8.3160777503172804E-3</v>
      </c>
      <c r="AU9">
        <v>134</v>
      </c>
      <c r="AV9" s="621">
        <v>0.5381526104417671</v>
      </c>
      <c r="AX9" s="621" t="s">
        <v>323</v>
      </c>
      <c r="AY9">
        <v>134</v>
      </c>
      <c r="AZ9" s="621">
        <v>0.5381526104417671</v>
      </c>
      <c r="BA9">
        <v>80</v>
      </c>
      <c r="BB9" s="621">
        <v>2.6718322089372788E-3</v>
      </c>
      <c r="BC9">
        <v>1305</v>
      </c>
      <c r="BD9" s="621">
        <v>4.3584262908289359E-2</v>
      </c>
      <c r="BE9">
        <v>1385</v>
      </c>
      <c r="BF9" s="621">
        <v>4.6256095117226635E-2</v>
      </c>
      <c r="BG9">
        <v>0</v>
      </c>
      <c r="BI9">
        <v>0</v>
      </c>
      <c r="BK9" t="s">
        <v>323</v>
      </c>
    </row>
    <row r="10" spans="1:63" x14ac:dyDescent="0.2">
      <c r="A10" t="s">
        <v>464</v>
      </c>
      <c r="B10" t="s">
        <v>466</v>
      </c>
      <c r="C10" t="s">
        <v>377</v>
      </c>
      <c r="D10" t="s">
        <v>527</v>
      </c>
      <c r="E10" t="s">
        <v>504</v>
      </c>
      <c r="F10" t="s">
        <v>519</v>
      </c>
      <c r="G10" t="s">
        <v>315</v>
      </c>
      <c r="H10" t="s">
        <v>1110</v>
      </c>
      <c r="I10" t="s">
        <v>935</v>
      </c>
      <c r="J10" t="s">
        <v>936</v>
      </c>
      <c r="K10" t="s">
        <v>386</v>
      </c>
      <c r="L10">
        <v>2</v>
      </c>
      <c r="N10">
        <v>6</v>
      </c>
      <c r="O10">
        <v>3</v>
      </c>
      <c r="P10">
        <v>41997</v>
      </c>
      <c r="Q10">
        <v>13199</v>
      </c>
      <c r="R10">
        <v>2</v>
      </c>
      <c r="S10" s="621">
        <v>0.33333333333333331</v>
      </c>
      <c r="T10">
        <v>2</v>
      </c>
      <c r="U10" s="621">
        <v>1</v>
      </c>
      <c r="V10">
        <v>1</v>
      </c>
      <c r="W10" s="621">
        <v>0.16666666666666666</v>
      </c>
      <c r="Z10">
        <v>83981</v>
      </c>
      <c r="AA10">
        <v>13</v>
      </c>
      <c r="AB10" s="621">
        <v>1.5477295997333142E-4</v>
      </c>
      <c r="AC10">
        <v>83994</v>
      </c>
      <c r="AD10">
        <v>127878</v>
      </c>
      <c r="AE10" s="621">
        <v>0.65682916529817481</v>
      </c>
      <c r="AF10">
        <v>83981</v>
      </c>
      <c r="AG10">
        <v>13</v>
      </c>
      <c r="AH10">
        <v>83994</v>
      </c>
      <c r="AI10">
        <v>26386</v>
      </c>
      <c r="AJ10" s="621">
        <v>0.31419011443064504</v>
      </c>
      <c r="AK10">
        <v>12</v>
      </c>
      <c r="AL10" s="621">
        <v>0.92307692307692313</v>
      </c>
      <c r="AM10">
        <v>26398</v>
      </c>
      <c r="AN10" s="621">
        <v>0.3142843536443079</v>
      </c>
      <c r="AO10">
        <v>195</v>
      </c>
      <c r="AP10" s="621">
        <v>7.3902827256878646E-3</v>
      </c>
      <c r="AQ10">
        <v>1</v>
      </c>
      <c r="AR10" s="621">
        <v>8.3333333333333329E-2</v>
      </c>
      <c r="AS10">
        <v>196</v>
      </c>
      <c r="AT10" s="621">
        <v>7.4248049094628385E-3</v>
      </c>
      <c r="AU10">
        <v>127</v>
      </c>
      <c r="AV10" s="621">
        <v>0.6512820512820513</v>
      </c>
      <c r="AW10">
        <v>1</v>
      </c>
      <c r="AX10" s="621">
        <v>1</v>
      </c>
      <c r="AY10">
        <v>128</v>
      </c>
      <c r="AZ10" s="621">
        <v>0.65306122448979587</v>
      </c>
      <c r="BA10">
        <v>79</v>
      </c>
      <c r="BB10" s="621">
        <v>2.99265095840594E-3</v>
      </c>
      <c r="BC10">
        <v>708</v>
      </c>
      <c r="BD10" s="621">
        <v>2.6820213652549437E-2</v>
      </c>
      <c r="BE10">
        <v>787</v>
      </c>
      <c r="BF10" s="621">
        <v>2.9812864610955375E-2</v>
      </c>
      <c r="BG10">
        <v>1</v>
      </c>
      <c r="BH10" s="621">
        <v>0.16666666666666666</v>
      </c>
      <c r="BI10">
        <v>0</v>
      </c>
      <c r="BK10" t="s">
        <v>323</v>
      </c>
    </row>
    <row r="11" spans="1:63" x14ac:dyDescent="0.2">
      <c r="A11" t="s">
        <v>464</v>
      </c>
      <c r="B11" t="s">
        <v>466</v>
      </c>
      <c r="C11" t="s">
        <v>378</v>
      </c>
      <c r="D11" t="s">
        <v>527</v>
      </c>
      <c r="E11" t="s">
        <v>504</v>
      </c>
      <c r="F11" t="s">
        <v>519</v>
      </c>
      <c r="G11" t="s">
        <v>315</v>
      </c>
      <c r="H11" t="s">
        <v>1110</v>
      </c>
      <c r="I11" t="s">
        <v>935</v>
      </c>
      <c r="J11" t="s">
        <v>936</v>
      </c>
      <c r="K11" t="s">
        <v>386</v>
      </c>
      <c r="L11">
        <v>1</v>
      </c>
      <c r="N11">
        <v>2</v>
      </c>
      <c r="O11">
        <v>2</v>
      </c>
      <c r="P11">
        <v>48222</v>
      </c>
      <c r="Q11">
        <v>17066</v>
      </c>
      <c r="R11">
        <v>1</v>
      </c>
      <c r="S11" s="621">
        <v>0.5</v>
      </c>
      <c r="T11">
        <v>1</v>
      </c>
      <c r="U11" s="621">
        <v>1</v>
      </c>
      <c r="V11">
        <v>0</v>
      </c>
      <c r="W11" s="621">
        <v>0</v>
      </c>
      <c r="Z11">
        <v>48205</v>
      </c>
      <c r="AA11">
        <v>17</v>
      </c>
      <c r="AB11" s="621">
        <v>3.5253618680270414E-4</v>
      </c>
      <c r="AC11">
        <v>48222</v>
      </c>
      <c r="AD11">
        <v>70005</v>
      </c>
      <c r="AE11" s="621">
        <v>0.6888365116777373</v>
      </c>
      <c r="AF11">
        <v>48205</v>
      </c>
      <c r="AG11">
        <v>17</v>
      </c>
      <c r="AH11">
        <v>48222</v>
      </c>
      <c r="AI11">
        <v>17050</v>
      </c>
      <c r="AJ11" s="621">
        <v>0.3536977491961415</v>
      </c>
      <c r="AK11">
        <v>16</v>
      </c>
      <c r="AL11" s="621">
        <v>0.94117647058823528</v>
      </c>
      <c r="AM11">
        <v>17066</v>
      </c>
      <c r="AN11" s="621">
        <v>0.3539048567044088</v>
      </c>
      <c r="AO11">
        <v>174</v>
      </c>
      <c r="AP11" s="621">
        <v>1.0205278592375367E-2</v>
      </c>
      <c r="AQ11">
        <v>1</v>
      </c>
      <c r="AR11" s="621">
        <v>6.25E-2</v>
      </c>
      <c r="AS11">
        <v>175</v>
      </c>
      <c r="AT11" s="621">
        <v>1.0254306808859722E-2</v>
      </c>
      <c r="AU11">
        <v>136</v>
      </c>
      <c r="AV11" s="621">
        <v>0.7816091954022989</v>
      </c>
      <c r="AY11">
        <v>136</v>
      </c>
      <c r="AZ11" s="621">
        <v>0.77714285714285714</v>
      </c>
      <c r="BA11">
        <v>18</v>
      </c>
      <c r="BB11" s="621">
        <v>1.0547287003398571E-3</v>
      </c>
      <c r="BC11">
        <v>980</v>
      </c>
      <c r="BD11" s="621">
        <v>5.742411812961444E-2</v>
      </c>
      <c r="BE11">
        <v>998</v>
      </c>
      <c r="BF11" s="621">
        <v>5.8478846829954294E-2</v>
      </c>
      <c r="BG11">
        <v>1</v>
      </c>
      <c r="BH11" s="621">
        <v>0.5</v>
      </c>
      <c r="BI11">
        <v>1</v>
      </c>
      <c r="BJ11" s="621">
        <v>1</v>
      </c>
      <c r="BK11" t="s">
        <v>323</v>
      </c>
    </row>
    <row r="12" spans="1:63" x14ac:dyDescent="0.2">
      <c r="A12" t="s">
        <v>464</v>
      </c>
      <c r="B12" t="s">
        <v>466</v>
      </c>
      <c r="C12" t="s">
        <v>379</v>
      </c>
      <c r="D12" t="s">
        <v>527</v>
      </c>
      <c r="E12" t="s">
        <v>504</v>
      </c>
      <c r="F12" t="s">
        <v>519</v>
      </c>
      <c r="G12" t="s">
        <v>315</v>
      </c>
      <c r="H12" t="s">
        <v>1110</v>
      </c>
      <c r="I12" t="s">
        <v>935</v>
      </c>
      <c r="J12" t="s">
        <v>936</v>
      </c>
      <c r="K12" t="s">
        <v>386</v>
      </c>
      <c r="L12">
        <v>2</v>
      </c>
      <c r="N12">
        <v>6</v>
      </c>
      <c r="O12">
        <v>3</v>
      </c>
      <c r="P12">
        <v>50514</v>
      </c>
      <c r="Q12">
        <v>18781</v>
      </c>
      <c r="R12">
        <v>2</v>
      </c>
      <c r="S12" s="621">
        <v>0.33333333333333331</v>
      </c>
      <c r="T12">
        <v>1</v>
      </c>
      <c r="U12" s="621">
        <v>0.5</v>
      </c>
      <c r="V12">
        <v>3</v>
      </c>
      <c r="W12" s="621">
        <v>0.5</v>
      </c>
      <c r="X12">
        <v>1</v>
      </c>
      <c r="Y12" s="621">
        <v>0.5</v>
      </c>
      <c r="Z12">
        <v>100999</v>
      </c>
      <c r="AA12">
        <v>29</v>
      </c>
      <c r="AB12" s="621">
        <v>2.8704913489329689E-4</v>
      </c>
      <c r="AC12">
        <v>101028</v>
      </c>
      <c r="AD12">
        <v>137964</v>
      </c>
      <c r="AE12" s="621">
        <v>0.73227798556145085</v>
      </c>
      <c r="AF12">
        <v>100999</v>
      </c>
      <c r="AG12">
        <v>29</v>
      </c>
      <c r="AH12">
        <v>101028</v>
      </c>
      <c r="AI12">
        <v>37538</v>
      </c>
      <c r="AJ12" s="621">
        <v>0.37166704620837832</v>
      </c>
      <c r="AK12">
        <v>24</v>
      </c>
      <c r="AL12" s="621">
        <v>0.82758620689655171</v>
      </c>
      <c r="AM12">
        <v>37562</v>
      </c>
      <c r="AN12" s="621">
        <v>0.37179791740903512</v>
      </c>
      <c r="AO12">
        <v>373</v>
      </c>
      <c r="AP12" s="621">
        <v>9.9365975811177999E-3</v>
      </c>
      <c r="AQ12">
        <v>2</v>
      </c>
      <c r="AR12" s="621">
        <v>8.3333333333333329E-2</v>
      </c>
      <c r="AS12">
        <v>375</v>
      </c>
      <c r="AT12" s="621">
        <v>9.983493956658325E-3</v>
      </c>
      <c r="AU12">
        <v>310</v>
      </c>
      <c r="AV12" s="621">
        <v>0.83109919571045576</v>
      </c>
      <c r="AW12">
        <v>2</v>
      </c>
      <c r="AX12" s="621">
        <v>1</v>
      </c>
      <c r="AY12">
        <v>312</v>
      </c>
      <c r="AZ12" s="621">
        <v>0.83199999999999996</v>
      </c>
      <c r="BA12">
        <v>43</v>
      </c>
      <c r="BB12" s="621">
        <v>1.1447739736968213E-3</v>
      </c>
      <c r="BC12">
        <v>1196</v>
      </c>
      <c r="BD12" s="621">
        <v>3.1840690059102283E-2</v>
      </c>
      <c r="BE12">
        <v>1239</v>
      </c>
      <c r="BF12" s="621">
        <v>3.2985464032799103E-2</v>
      </c>
      <c r="BG12">
        <v>1</v>
      </c>
      <c r="BH12" s="621">
        <v>0.16666666666666666</v>
      </c>
      <c r="BI12">
        <v>1</v>
      </c>
      <c r="BJ12" s="621">
        <v>0.5</v>
      </c>
      <c r="BK12" t="s">
        <v>323</v>
      </c>
    </row>
    <row r="13" spans="1:63" x14ac:dyDescent="0.2">
      <c r="A13" t="s">
        <v>464</v>
      </c>
      <c r="B13" t="s">
        <v>466</v>
      </c>
      <c r="C13" t="s">
        <v>380</v>
      </c>
      <c r="D13" t="s">
        <v>527</v>
      </c>
      <c r="E13" t="s">
        <v>504</v>
      </c>
      <c r="F13" t="s">
        <v>519</v>
      </c>
      <c r="G13" t="s">
        <v>315</v>
      </c>
      <c r="H13" t="s">
        <v>1110</v>
      </c>
      <c r="I13" t="s">
        <v>935</v>
      </c>
      <c r="J13" t="s">
        <v>936</v>
      </c>
      <c r="K13" t="s">
        <v>510</v>
      </c>
      <c r="L13">
        <v>1</v>
      </c>
      <c r="M13">
        <v>1</v>
      </c>
      <c r="N13">
        <v>1</v>
      </c>
      <c r="O13">
        <v>1</v>
      </c>
      <c r="P13">
        <v>61600</v>
      </c>
      <c r="Q13" t="s">
        <v>323</v>
      </c>
      <c r="R13">
        <v>1</v>
      </c>
      <c r="S13" s="621">
        <v>1</v>
      </c>
      <c r="T13">
        <v>1</v>
      </c>
      <c r="U13" s="621">
        <v>1</v>
      </c>
      <c r="Z13">
        <v>61561</v>
      </c>
      <c r="AA13">
        <v>39</v>
      </c>
      <c r="AB13" s="621">
        <v>6.3311688311688309E-4</v>
      </c>
      <c r="AC13">
        <v>61600</v>
      </c>
      <c r="AD13">
        <v>79539</v>
      </c>
      <c r="AE13" s="621">
        <v>0.77446284212776118</v>
      </c>
      <c r="AF13" t="s">
        <v>323</v>
      </c>
      <c r="AG13" t="s">
        <v>323</v>
      </c>
      <c r="AH13" t="s">
        <v>323</v>
      </c>
      <c r="AJ13" s="621" t="s">
        <v>323</v>
      </c>
      <c r="AL13" s="621" t="s">
        <v>323</v>
      </c>
      <c r="AM13" t="s">
        <v>323</v>
      </c>
      <c r="BG13">
        <v>0</v>
      </c>
      <c r="BI13">
        <v>0</v>
      </c>
      <c r="BK13" t="s">
        <v>323</v>
      </c>
    </row>
    <row r="14" spans="1:63" x14ac:dyDescent="0.2">
      <c r="A14" t="s">
        <v>464</v>
      </c>
      <c r="B14" t="s">
        <v>466</v>
      </c>
      <c r="C14" t="s">
        <v>381</v>
      </c>
      <c r="D14" t="s">
        <v>527</v>
      </c>
      <c r="E14" t="s">
        <v>504</v>
      </c>
      <c r="F14" t="s">
        <v>519</v>
      </c>
      <c r="G14" t="s">
        <v>315</v>
      </c>
      <c r="H14" t="s">
        <v>1110</v>
      </c>
      <c r="I14" t="s">
        <v>935</v>
      </c>
      <c r="J14" t="s">
        <v>936</v>
      </c>
      <c r="K14" t="s">
        <v>386</v>
      </c>
      <c r="L14">
        <v>1</v>
      </c>
      <c r="N14">
        <v>2</v>
      </c>
      <c r="O14">
        <v>2</v>
      </c>
      <c r="P14">
        <v>39020</v>
      </c>
      <c r="Q14">
        <v>15304</v>
      </c>
      <c r="R14">
        <v>1</v>
      </c>
      <c r="S14" s="621">
        <v>0.5</v>
      </c>
      <c r="T14">
        <v>1</v>
      </c>
      <c r="U14" s="621">
        <v>1</v>
      </c>
      <c r="Z14">
        <v>38999</v>
      </c>
      <c r="AA14">
        <v>21</v>
      </c>
      <c r="AB14" s="621">
        <v>5.381855458739108E-4</v>
      </c>
      <c r="AC14">
        <v>39020</v>
      </c>
      <c r="AD14">
        <v>54879</v>
      </c>
      <c r="AE14" s="621">
        <v>0.71101878678547348</v>
      </c>
      <c r="AF14">
        <v>38999</v>
      </c>
      <c r="AG14">
        <v>21</v>
      </c>
      <c r="AH14">
        <v>39020</v>
      </c>
      <c r="AI14">
        <v>15288</v>
      </c>
      <c r="AJ14" s="621">
        <v>0.39201005153978308</v>
      </c>
      <c r="AK14">
        <v>16</v>
      </c>
      <c r="AL14" s="621">
        <v>0.76190476190476186</v>
      </c>
      <c r="AM14">
        <v>15304</v>
      </c>
      <c r="AN14" s="621">
        <v>0.3922091235263967</v>
      </c>
      <c r="AO14">
        <v>108</v>
      </c>
      <c r="AP14" s="621">
        <v>7.0643642072213504E-3</v>
      </c>
      <c r="AQ14">
        <v>1</v>
      </c>
      <c r="AR14" s="621">
        <v>6.25E-2</v>
      </c>
      <c r="AS14">
        <v>109</v>
      </c>
      <c r="AT14" s="621">
        <v>7.1223209618400422E-3</v>
      </c>
      <c r="AU14">
        <v>88</v>
      </c>
      <c r="AV14" s="621">
        <v>0.81481481481481477</v>
      </c>
      <c r="AY14">
        <v>88</v>
      </c>
      <c r="AZ14" s="621">
        <v>0.80733944954128445</v>
      </c>
      <c r="BA14">
        <v>5</v>
      </c>
      <c r="BC14">
        <v>1096</v>
      </c>
      <c r="BD14" s="621">
        <v>7.1615263983272351E-2</v>
      </c>
      <c r="BE14">
        <v>1101</v>
      </c>
      <c r="BF14" s="621">
        <v>7.1941975953998955E-2</v>
      </c>
      <c r="BG14">
        <v>1</v>
      </c>
      <c r="BH14" s="621">
        <v>0.5</v>
      </c>
      <c r="BI14">
        <v>1</v>
      </c>
      <c r="BJ14" s="621">
        <v>1</v>
      </c>
      <c r="BK14" t="s">
        <v>323</v>
      </c>
    </row>
    <row r="15" spans="1:63" x14ac:dyDescent="0.2">
      <c r="A15" t="s">
        <v>464</v>
      </c>
      <c r="B15" t="s">
        <v>466</v>
      </c>
      <c r="C15" t="s">
        <v>529</v>
      </c>
      <c r="D15" t="s">
        <v>527</v>
      </c>
      <c r="E15" t="s">
        <v>504</v>
      </c>
      <c r="F15" t="s">
        <v>519</v>
      </c>
      <c r="G15" t="s">
        <v>315</v>
      </c>
      <c r="H15" t="s">
        <v>1110</v>
      </c>
      <c r="I15" t="s">
        <v>935</v>
      </c>
      <c r="J15" t="s">
        <v>936</v>
      </c>
      <c r="K15" t="s">
        <v>386</v>
      </c>
      <c r="L15">
        <v>2</v>
      </c>
      <c r="N15">
        <v>8</v>
      </c>
      <c r="O15">
        <v>4</v>
      </c>
      <c r="P15">
        <v>53379</v>
      </c>
      <c r="Q15">
        <v>17970.5</v>
      </c>
      <c r="R15">
        <v>1</v>
      </c>
      <c r="S15" s="621">
        <v>0.125</v>
      </c>
      <c r="T15">
        <v>1</v>
      </c>
      <c r="U15" s="621">
        <v>0.5</v>
      </c>
      <c r="V15">
        <v>2</v>
      </c>
      <c r="W15" s="621">
        <v>0.25</v>
      </c>
      <c r="Z15">
        <v>106735</v>
      </c>
      <c r="AA15">
        <v>23</v>
      </c>
      <c r="AB15" s="621">
        <v>2.1544052904700351E-4</v>
      </c>
      <c r="AC15">
        <v>106758</v>
      </c>
      <c r="AD15">
        <v>156081</v>
      </c>
      <c r="AE15" s="621">
        <v>0.68399100467065177</v>
      </c>
      <c r="AF15">
        <v>106735</v>
      </c>
      <c r="AG15">
        <v>23</v>
      </c>
      <c r="AH15">
        <v>106758</v>
      </c>
      <c r="AI15">
        <v>35922</v>
      </c>
      <c r="AJ15" s="621">
        <v>0.33655314564107369</v>
      </c>
      <c r="AK15">
        <v>19</v>
      </c>
      <c r="AL15" s="621">
        <v>0.82608695652173914</v>
      </c>
      <c r="AM15">
        <v>35941</v>
      </c>
      <c r="AN15" s="621">
        <v>0.33665861106427619</v>
      </c>
      <c r="AO15">
        <v>356</v>
      </c>
      <c r="AP15" s="621">
        <v>9.9103613384555426E-3</v>
      </c>
      <c r="AS15">
        <v>356</v>
      </c>
      <c r="AT15" s="621">
        <v>9.9051222837428007E-3</v>
      </c>
      <c r="AU15">
        <v>267</v>
      </c>
      <c r="AV15" s="621">
        <v>0.75</v>
      </c>
      <c r="AX15" s="621" t="s">
        <v>323</v>
      </c>
      <c r="AY15">
        <v>267</v>
      </c>
      <c r="AZ15" s="621">
        <v>0.75</v>
      </c>
      <c r="BA15">
        <v>71</v>
      </c>
      <c r="BB15" s="621">
        <v>1.9754597813082552E-3</v>
      </c>
      <c r="BC15">
        <v>1285</v>
      </c>
      <c r="BD15" s="621">
        <v>3.5753039703959266E-2</v>
      </c>
      <c r="BE15">
        <v>1356</v>
      </c>
      <c r="BF15" s="621">
        <v>3.7728499485267519E-2</v>
      </c>
      <c r="BG15">
        <v>3</v>
      </c>
      <c r="BH15" s="621">
        <v>0.375</v>
      </c>
      <c r="BI15">
        <v>2</v>
      </c>
      <c r="BJ15" s="621">
        <v>1</v>
      </c>
      <c r="BK15" t="s">
        <v>323</v>
      </c>
    </row>
    <row r="16" spans="1:63" x14ac:dyDescent="0.2">
      <c r="A16" t="s">
        <v>464</v>
      </c>
      <c r="B16" t="s">
        <v>466</v>
      </c>
      <c r="C16" t="s">
        <v>382</v>
      </c>
      <c r="D16" t="s">
        <v>527</v>
      </c>
      <c r="E16" t="s">
        <v>504</v>
      </c>
      <c r="F16" t="s">
        <v>519</v>
      </c>
      <c r="G16" t="s">
        <v>315</v>
      </c>
      <c r="H16" t="s">
        <v>1110</v>
      </c>
      <c r="I16" t="s">
        <v>935</v>
      </c>
      <c r="J16" t="s">
        <v>936</v>
      </c>
      <c r="K16" t="s">
        <v>386</v>
      </c>
      <c r="L16">
        <v>1</v>
      </c>
      <c r="N16">
        <v>6</v>
      </c>
      <c r="O16">
        <v>6</v>
      </c>
      <c r="P16">
        <v>53732</v>
      </c>
      <c r="Q16">
        <v>20568</v>
      </c>
      <c r="R16">
        <v>1</v>
      </c>
      <c r="S16" s="621">
        <v>0.16666666666666666</v>
      </c>
      <c r="T16">
        <v>1</v>
      </c>
      <c r="U16" s="621">
        <v>1</v>
      </c>
      <c r="V16">
        <v>2</v>
      </c>
      <c r="W16" s="621">
        <v>0.33333333333333331</v>
      </c>
      <c r="Z16">
        <v>53605</v>
      </c>
      <c r="AA16">
        <v>127</v>
      </c>
      <c r="AB16" s="621">
        <v>2.3635822228839426E-3</v>
      </c>
      <c r="AC16">
        <v>53732</v>
      </c>
      <c r="AD16">
        <v>86412</v>
      </c>
      <c r="AE16" s="621">
        <v>0.6218117854001759</v>
      </c>
      <c r="AF16">
        <v>53605</v>
      </c>
      <c r="AG16">
        <v>127</v>
      </c>
      <c r="AH16">
        <v>53732</v>
      </c>
      <c r="AI16">
        <v>20466</v>
      </c>
      <c r="AJ16" s="621">
        <v>0.38179274321425238</v>
      </c>
      <c r="AK16">
        <v>102</v>
      </c>
      <c r="AL16" s="621">
        <v>0.80314960629921262</v>
      </c>
      <c r="AM16">
        <v>20568</v>
      </c>
      <c r="AN16" s="621">
        <v>0.38278865480533014</v>
      </c>
      <c r="AO16">
        <v>427</v>
      </c>
      <c r="AP16" s="621">
        <v>2.0863871787354635E-2</v>
      </c>
      <c r="AQ16">
        <v>7</v>
      </c>
      <c r="AR16" s="621">
        <v>6.8627450980392163E-2</v>
      </c>
      <c r="AS16">
        <v>434</v>
      </c>
      <c r="AT16" s="621">
        <v>2.1100739012057564E-2</v>
      </c>
      <c r="AU16">
        <v>311</v>
      </c>
      <c r="AV16" s="621">
        <v>0.72833723653395788</v>
      </c>
      <c r="AW16">
        <v>3</v>
      </c>
      <c r="AX16" s="621">
        <v>0.42857142857142855</v>
      </c>
      <c r="AY16">
        <v>314</v>
      </c>
      <c r="AZ16" s="621">
        <v>0.72350230414746541</v>
      </c>
      <c r="BA16">
        <v>24</v>
      </c>
      <c r="BB16" s="621">
        <v>1.1668611435239206E-3</v>
      </c>
      <c r="BC16">
        <v>1554</v>
      </c>
      <c r="BD16" s="621">
        <v>7.5554259043173866E-2</v>
      </c>
      <c r="BE16">
        <v>1578</v>
      </c>
      <c r="BF16" s="621">
        <v>7.6721120186697786E-2</v>
      </c>
      <c r="BG16">
        <v>1</v>
      </c>
      <c r="BH16" s="621">
        <v>0.16666666666666666</v>
      </c>
      <c r="BI16">
        <v>0</v>
      </c>
      <c r="BK16" t="s">
        <v>323</v>
      </c>
    </row>
    <row r="17" spans="1:63" x14ac:dyDescent="0.2">
      <c r="A17" t="s">
        <v>464</v>
      </c>
      <c r="B17" t="s">
        <v>466</v>
      </c>
      <c r="C17" t="s">
        <v>383</v>
      </c>
      <c r="D17" t="s">
        <v>527</v>
      </c>
      <c r="E17" t="s">
        <v>504</v>
      </c>
      <c r="F17" t="s">
        <v>519</v>
      </c>
      <c r="G17" t="s">
        <v>315</v>
      </c>
      <c r="H17" t="s">
        <v>1110</v>
      </c>
      <c r="I17" t="s">
        <v>935</v>
      </c>
      <c r="J17" t="s">
        <v>936</v>
      </c>
      <c r="K17" t="s">
        <v>386</v>
      </c>
      <c r="L17">
        <v>1</v>
      </c>
      <c r="N17">
        <v>3</v>
      </c>
      <c r="O17">
        <v>3</v>
      </c>
      <c r="P17">
        <v>51690</v>
      </c>
      <c r="Q17">
        <v>17571</v>
      </c>
      <c r="R17">
        <v>0</v>
      </c>
      <c r="S17" s="621">
        <v>0</v>
      </c>
      <c r="T17">
        <v>0</v>
      </c>
      <c r="U17" s="621">
        <v>0</v>
      </c>
      <c r="V17">
        <v>1</v>
      </c>
      <c r="W17" s="621">
        <v>0.33333333333333331</v>
      </c>
      <c r="Z17">
        <v>51675</v>
      </c>
      <c r="AA17">
        <v>15</v>
      </c>
      <c r="AB17" s="621">
        <v>2.901915264074289E-4</v>
      </c>
      <c r="AC17">
        <v>51690</v>
      </c>
      <c r="AD17">
        <v>72597</v>
      </c>
      <c r="AE17" s="621">
        <v>0.71201289309475602</v>
      </c>
      <c r="AF17">
        <v>51675</v>
      </c>
      <c r="AG17">
        <v>15</v>
      </c>
      <c r="AH17">
        <v>51690</v>
      </c>
      <c r="AI17">
        <v>17559</v>
      </c>
      <c r="AJ17" s="621">
        <v>0.33979680696661829</v>
      </c>
      <c r="AK17">
        <v>12</v>
      </c>
      <c r="AL17" s="621">
        <v>0.8</v>
      </c>
      <c r="AM17">
        <v>17571</v>
      </c>
      <c r="AN17" s="621">
        <v>0.33993035403366223</v>
      </c>
      <c r="AO17">
        <v>162</v>
      </c>
      <c r="AP17" s="621">
        <v>9.226037929267043E-3</v>
      </c>
      <c r="AS17">
        <v>162</v>
      </c>
      <c r="AT17" s="621">
        <v>9.2197370667577265E-3</v>
      </c>
      <c r="AU17">
        <v>120</v>
      </c>
      <c r="AV17" s="621">
        <v>0.7407407407407407</v>
      </c>
      <c r="AX17" s="621" t="s">
        <v>323</v>
      </c>
      <c r="AY17">
        <v>120</v>
      </c>
      <c r="AZ17" s="621">
        <v>0.7407407407407407</v>
      </c>
      <c r="BA17">
        <v>30</v>
      </c>
      <c r="BB17" s="621">
        <v>1.7073587160662455E-3</v>
      </c>
      <c r="BC17">
        <v>1295</v>
      </c>
      <c r="BD17" s="621">
        <v>7.3700984576859599E-2</v>
      </c>
      <c r="BE17">
        <v>1325</v>
      </c>
      <c r="BF17" s="621">
        <v>7.5408343292925839E-2</v>
      </c>
      <c r="BG17">
        <v>1</v>
      </c>
      <c r="BH17" s="621">
        <v>0.33333333333333331</v>
      </c>
      <c r="BI17">
        <v>0</v>
      </c>
      <c r="BK17" t="s">
        <v>323</v>
      </c>
    </row>
    <row r="18" spans="1:63" x14ac:dyDescent="0.2">
      <c r="A18" t="s">
        <v>530</v>
      </c>
      <c r="B18" t="s">
        <v>531</v>
      </c>
      <c r="C18" t="s">
        <v>532</v>
      </c>
      <c r="D18" t="s">
        <v>528</v>
      </c>
      <c r="E18" t="s">
        <v>504</v>
      </c>
      <c r="F18" t="s">
        <v>519</v>
      </c>
      <c r="G18" t="s">
        <v>920</v>
      </c>
      <c r="H18" t="s">
        <v>937</v>
      </c>
      <c r="I18" t="s">
        <v>937</v>
      </c>
      <c r="K18" t="s">
        <v>386</v>
      </c>
      <c r="L18">
        <v>2</v>
      </c>
      <c r="N18">
        <v>4</v>
      </c>
      <c r="O18">
        <v>2</v>
      </c>
      <c r="P18">
        <v>11051.5</v>
      </c>
      <c r="Q18">
        <v>6173</v>
      </c>
      <c r="R18">
        <v>1</v>
      </c>
      <c r="S18" s="621">
        <v>0.25</v>
      </c>
      <c r="T18">
        <v>0</v>
      </c>
      <c r="U18" s="621">
        <v>0</v>
      </c>
      <c r="Z18">
        <v>22071</v>
      </c>
      <c r="AA18">
        <v>32</v>
      </c>
      <c r="AB18" s="621">
        <v>1.4477672714111208E-3</v>
      </c>
      <c r="AC18">
        <v>22103</v>
      </c>
      <c r="AD18">
        <v>49600</v>
      </c>
      <c r="AE18" s="621">
        <v>0.44562499999999999</v>
      </c>
      <c r="AF18">
        <v>22071</v>
      </c>
      <c r="AG18">
        <v>32</v>
      </c>
      <c r="AH18">
        <v>22103</v>
      </c>
      <c r="AI18">
        <v>12321</v>
      </c>
      <c r="AJ18" s="621">
        <v>0.55824384939513394</v>
      </c>
      <c r="AK18">
        <v>25</v>
      </c>
      <c r="AL18" s="621">
        <v>0.78125</v>
      </c>
      <c r="AM18">
        <v>12346</v>
      </c>
      <c r="AN18" s="621">
        <v>0.55856671040130301</v>
      </c>
      <c r="AO18">
        <v>164</v>
      </c>
      <c r="AP18" s="621">
        <v>1.33106079052025E-2</v>
      </c>
      <c r="AQ18">
        <v>1</v>
      </c>
      <c r="AR18" s="621">
        <v>0.04</v>
      </c>
      <c r="AS18">
        <v>165</v>
      </c>
      <c r="AT18" s="621">
        <v>1.3364652519034506E-2</v>
      </c>
      <c r="AU18">
        <v>121</v>
      </c>
      <c r="AV18" s="621">
        <v>0.73780487804878048</v>
      </c>
      <c r="AW18">
        <v>1</v>
      </c>
      <c r="AX18" s="621">
        <v>1</v>
      </c>
      <c r="AY18">
        <v>122</v>
      </c>
      <c r="AZ18" s="621">
        <v>0.73939393939393938</v>
      </c>
      <c r="BA18">
        <v>21</v>
      </c>
      <c r="BB18" s="621">
        <v>1.7009557751498461E-3</v>
      </c>
      <c r="BC18">
        <v>725</v>
      </c>
      <c r="BD18" s="621">
        <v>5.8723473189697069E-2</v>
      </c>
      <c r="BE18">
        <v>746</v>
      </c>
      <c r="BF18" s="621">
        <v>6.0424428964846913E-2</v>
      </c>
      <c r="BG18">
        <v>0</v>
      </c>
      <c r="BI18">
        <v>0</v>
      </c>
      <c r="BK18" t="s">
        <v>323</v>
      </c>
    </row>
    <row r="19" spans="1:63" x14ac:dyDescent="0.2">
      <c r="A19" t="s">
        <v>530</v>
      </c>
      <c r="B19" t="s">
        <v>531</v>
      </c>
      <c r="C19" t="s">
        <v>533</v>
      </c>
      <c r="D19" t="s">
        <v>528</v>
      </c>
      <c r="E19" t="s">
        <v>504</v>
      </c>
      <c r="F19" t="s">
        <v>519</v>
      </c>
      <c r="G19" t="s">
        <v>920</v>
      </c>
      <c r="H19" t="s">
        <v>937</v>
      </c>
      <c r="I19" t="s">
        <v>937</v>
      </c>
      <c r="K19" t="s">
        <v>386</v>
      </c>
      <c r="L19">
        <v>1</v>
      </c>
      <c r="N19">
        <v>4</v>
      </c>
      <c r="O19">
        <v>4</v>
      </c>
      <c r="P19">
        <v>9995</v>
      </c>
      <c r="Q19">
        <v>3215</v>
      </c>
      <c r="R19">
        <v>1</v>
      </c>
      <c r="S19" s="621">
        <v>0.25</v>
      </c>
      <c r="T19">
        <v>1</v>
      </c>
      <c r="U19" s="621">
        <v>1</v>
      </c>
      <c r="Z19">
        <v>9994</v>
      </c>
      <c r="AA19">
        <v>1</v>
      </c>
      <c r="AB19" s="621">
        <v>1.0005002501250626E-4</v>
      </c>
      <c r="AC19">
        <v>9995</v>
      </c>
      <c r="AF19">
        <v>9994</v>
      </c>
      <c r="AG19">
        <v>1</v>
      </c>
      <c r="AH19">
        <v>9995</v>
      </c>
      <c r="AI19">
        <v>3214</v>
      </c>
      <c r="AJ19" s="621">
        <v>0.32159295577346408</v>
      </c>
      <c r="AK19">
        <v>1</v>
      </c>
      <c r="AL19" s="621">
        <v>1</v>
      </c>
      <c r="AM19">
        <v>3215</v>
      </c>
      <c r="AN19" s="621">
        <v>0.3216608304152076</v>
      </c>
      <c r="AO19">
        <v>46</v>
      </c>
      <c r="AP19" s="621">
        <v>1.431238332296204E-2</v>
      </c>
      <c r="AQ19">
        <v>1</v>
      </c>
      <c r="AR19" s="621">
        <v>1</v>
      </c>
      <c r="AS19">
        <v>47</v>
      </c>
      <c r="AT19" s="621">
        <v>1.4618973561430793E-2</v>
      </c>
      <c r="AU19">
        <v>44</v>
      </c>
      <c r="AV19" s="621">
        <v>0.95652173913043481</v>
      </c>
      <c r="AY19">
        <v>44</v>
      </c>
      <c r="AZ19" s="621">
        <v>0.93617021276595747</v>
      </c>
      <c r="BA19">
        <v>98</v>
      </c>
      <c r="BB19" s="621">
        <v>3.0482115085536547E-2</v>
      </c>
      <c r="BC19">
        <v>121</v>
      </c>
      <c r="BD19" s="621">
        <v>3.7636080870917576E-2</v>
      </c>
      <c r="BE19">
        <v>219</v>
      </c>
      <c r="BF19" s="621">
        <v>6.8118195956454117E-2</v>
      </c>
      <c r="BG19">
        <v>2</v>
      </c>
      <c r="BH19" s="621">
        <v>0.5</v>
      </c>
      <c r="BI19">
        <v>0</v>
      </c>
      <c r="BK19" t="s">
        <v>323</v>
      </c>
    </row>
    <row r="20" spans="1:63" x14ac:dyDescent="0.2">
      <c r="A20" t="s">
        <v>530</v>
      </c>
      <c r="B20" t="s">
        <v>531</v>
      </c>
      <c r="C20" t="s">
        <v>534</v>
      </c>
      <c r="D20" t="s">
        <v>528</v>
      </c>
      <c r="E20" t="s">
        <v>504</v>
      </c>
      <c r="F20" t="s">
        <v>519</v>
      </c>
      <c r="G20" t="s">
        <v>920</v>
      </c>
      <c r="H20" t="s">
        <v>937</v>
      </c>
      <c r="I20" t="s">
        <v>937</v>
      </c>
      <c r="K20" t="s">
        <v>386</v>
      </c>
      <c r="L20">
        <v>1</v>
      </c>
      <c r="N20">
        <v>4</v>
      </c>
      <c r="O20">
        <v>4</v>
      </c>
      <c r="P20">
        <v>9397</v>
      </c>
      <c r="Q20">
        <v>1918</v>
      </c>
      <c r="R20">
        <v>1</v>
      </c>
      <c r="S20" s="621">
        <v>0.25</v>
      </c>
      <c r="T20">
        <v>0</v>
      </c>
      <c r="U20" s="621">
        <v>0</v>
      </c>
      <c r="Z20">
        <v>9397</v>
      </c>
      <c r="AC20">
        <v>9397</v>
      </c>
      <c r="AF20">
        <v>9397</v>
      </c>
      <c r="AH20">
        <v>9397</v>
      </c>
      <c r="AI20">
        <v>1918</v>
      </c>
      <c r="AJ20" s="621">
        <v>0.20410769394487602</v>
      </c>
      <c r="AL20" s="621" t="s">
        <v>323</v>
      </c>
      <c r="AM20">
        <v>1918</v>
      </c>
      <c r="AN20" s="621">
        <v>0.20410769394487602</v>
      </c>
      <c r="AO20">
        <v>13</v>
      </c>
      <c r="AP20" s="621">
        <v>6.7778936392075082E-3</v>
      </c>
      <c r="AS20">
        <v>13</v>
      </c>
      <c r="AT20" s="621">
        <v>6.7778936392075082E-3</v>
      </c>
      <c r="AU20">
        <v>13</v>
      </c>
      <c r="AV20" s="621">
        <v>1</v>
      </c>
      <c r="AY20">
        <v>13</v>
      </c>
      <c r="AZ20" s="621">
        <v>1</v>
      </c>
      <c r="BA20">
        <v>23</v>
      </c>
      <c r="BB20" s="621">
        <v>1.1991657977059436E-2</v>
      </c>
      <c r="BC20">
        <v>74</v>
      </c>
      <c r="BD20" s="621">
        <v>3.8581856100104277E-2</v>
      </c>
      <c r="BE20">
        <v>97</v>
      </c>
      <c r="BF20" s="621">
        <v>5.0573514077163713E-2</v>
      </c>
      <c r="BG20">
        <v>1</v>
      </c>
      <c r="BH20" s="621">
        <v>0.25</v>
      </c>
      <c r="BI20">
        <v>0</v>
      </c>
      <c r="BK20" t="s">
        <v>323</v>
      </c>
    </row>
    <row r="21" spans="1:63" x14ac:dyDescent="0.2">
      <c r="A21" t="s">
        <v>530</v>
      </c>
      <c r="B21" t="s">
        <v>531</v>
      </c>
      <c r="C21" t="s">
        <v>535</v>
      </c>
      <c r="D21" t="s">
        <v>528</v>
      </c>
      <c r="E21" t="s">
        <v>504</v>
      </c>
      <c r="F21" t="s">
        <v>519</v>
      </c>
      <c r="G21" t="s">
        <v>920</v>
      </c>
      <c r="H21" t="s">
        <v>937</v>
      </c>
      <c r="I21" t="s">
        <v>937</v>
      </c>
      <c r="K21" t="s">
        <v>386</v>
      </c>
      <c r="L21">
        <v>1</v>
      </c>
      <c r="N21">
        <v>5</v>
      </c>
      <c r="O21">
        <v>5</v>
      </c>
      <c r="P21">
        <v>10691</v>
      </c>
      <c r="Q21">
        <v>3231</v>
      </c>
      <c r="R21">
        <v>1</v>
      </c>
      <c r="S21" s="621">
        <v>0.2</v>
      </c>
      <c r="T21">
        <v>0</v>
      </c>
      <c r="U21" s="621">
        <v>0</v>
      </c>
      <c r="Z21">
        <v>10685</v>
      </c>
      <c r="AA21">
        <v>6</v>
      </c>
      <c r="AB21" s="621">
        <v>5.6121971751940886E-4</v>
      </c>
      <c r="AC21">
        <v>10691</v>
      </c>
      <c r="AF21">
        <v>10685</v>
      </c>
      <c r="AG21">
        <v>6</v>
      </c>
      <c r="AH21">
        <v>10691</v>
      </c>
      <c r="AI21">
        <v>3225</v>
      </c>
      <c r="AJ21" s="621">
        <v>0.30182498830135707</v>
      </c>
      <c r="AK21">
        <v>6</v>
      </c>
      <c r="AL21" s="621">
        <v>1</v>
      </c>
      <c r="AM21">
        <v>3231</v>
      </c>
      <c r="AN21" s="621">
        <v>0.30221681788420168</v>
      </c>
      <c r="AP21" s="621" t="s">
        <v>323</v>
      </c>
      <c r="AY21">
        <v>30</v>
      </c>
      <c r="BA21">
        <v>84</v>
      </c>
      <c r="BB21" s="621">
        <v>2.5998142989786442E-2</v>
      </c>
      <c r="BC21">
        <v>152</v>
      </c>
      <c r="BD21" s="621">
        <v>4.7044258743423086E-2</v>
      </c>
      <c r="BE21">
        <v>236</v>
      </c>
      <c r="BF21" s="621">
        <v>7.3042401733209528E-2</v>
      </c>
      <c r="BG21">
        <v>1</v>
      </c>
      <c r="BH21" s="621">
        <v>0.2</v>
      </c>
      <c r="BI21">
        <v>0</v>
      </c>
      <c r="BK21" t="s">
        <v>323</v>
      </c>
    </row>
    <row r="22" spans="1:63" x14ac:dyDescent="0.2">
      <c r="A22" t="s">
        <v>530</v>
      </c>
      <c r="B22" t="s">
        <v>531</v>
      </c>
      <c r="C22" t="s">
        <v>536</v>
      </c>
      <c r="D22" t="s">
        <v>528</v>
      </c>
      <c r="E22" t="s">
        <v>504</v>
      </c>
      <c r="F22" t="s">
        <v>519</v>
      </c>
      <c r="G22" t="s">
        <v>920</v>
      </c>
      <c r="H22" t="s">
        <v>937</v>
      </c>
      <c r="I22" t="s">
        <v>937</v>
      </c>
      <c r="K22" t="s">
        <v>386</v>
      </c>
      <c r="L22">
        <v>2</v>
      </c>
      <c r="N22">
        <v>3</v>
      </c>
      <c r="O22">
        <v>1.5</v>
      </c>
      <c r="P22">
        <v>16423.5</v>
      </c>
      <c r="Q22">
        <v>7984.5</v>
      </c>
      <c r="R22">
        <v>2</v>
      </c>
      <c r="S22" s="621">
        <v>0.66666666666666663</v>
      </c>
      <c r="T22">
        <v>2</v>
      </c>
      <c r="U22" s="621">
        <v>1</v>
      </c>
      <c r="Z22">
        <v>32766</v>
      </c>
      <c r="AA22">
        <v>81</v>
      </c>
      <c r="AB22" s="621">
        <v>2.4659786281852223E-3</v>
      </c>
      <c r="AC22">
        <v>32847</v>
      </c>
      <c r="AD22">
        <v>65100</v>
      </c>
      <c r="AE22" s="621">
        <v>0.50456221198156681</v>
      </c>
      <c r="AF22">
        <v>32766</v>
      </c>
      <c r="AG22">
        <v>81</v>
      </c>
      <c r="AH22">
        <v>32847</v>
      </c>
      <c r="AI22">
        <v>15888</v>
      </c>
      <c r="AJ22" s="621">
        <v>0.4848928767624977</v>
      </c>
      <c r="AK22">
        <v>81</v>
      </c>
      <c r="AL22" s="621">
        <v>1</v>
      </c>
      <c r="AM22">
        <v>15969</v>
      </c>
      <c r="AN22" s="621">
        <v>0.48616311991962735</v>
      </c>
      <c r="AY22">
        <v>132</v>
      </c>
      <c r="AZ22" s="621" t="s">
        <v>323</v>
      </c>
      <c r="BA22">
        <v>19</v>
      </c>
      <c r="BB22" s="621">
        <v>1.1898052476673555E-3</v>
      </c>
      <c r="BC22">
        <v>1530</v>
      </c>
      <c r="BD22" s="621">
        <v>9.5810633101634415E-2</v>
      </c>
      <c r="BE22">
        <v>1549</v>
      </c>
      <c r="BF22" s="621">
        <v>9.7000438349301776E-2</v>
      </c>
      <c r="BG22">
        <v>0</v>
      </c>
      <c r="BK22" t="s">
        <v>323</v>
      </c>
    </row>
    <row r="23" spans="1:63" x14ac:dyDescent="0.2">
      <c r="A23" t="s">
        <v>530</v>
      </c>
      <c r="B23" t="s">
        <v>531</v>
      </c>
      <c r="C23" t="s">
        <v>537</v>
      </c>
      <c r="D23" t="s">
        <v>528</v>
      </c>
      <c r="E23" t="s">
        <v>504</v>
      </c>
      <c r="F23" t="s">
        <v>519</v>
      </c>
      <c r="G23" t="s">
        <v>920</v>
      </c>
      <c r="H23" t="s">
        <v>937</v>
      </c>
      <c r="I23" t="s">
        <v>937</v>
      </c>
      <c r="K23" t="s">
        <v>386</v>
      </c>
      <c r="L23">
        <v>5</v>
      </c>
      <c r="N23">
        <v>10</v>
      </c>
      <c r="O23">
        <v>2</v>
      </c>
      <c r="P23">
        <v>15624.2</v>
      </c>
      <c r="Q23">
        <v>6159</v>
      </c>
      <c r="R23">
        <v>4</v>
      </c>
      <c r="S23" s="621">
        <v>0.4</v>
      </c>
      <c r="T23">
        <v>4</v>
      </c>
      <c r="U23" s="621">
        <v>0.8</v>
      </c>
      <c r="Z23">
        <v>78084</v>
      </c>
      <c r="AA23">
        <v>37</v>
      </c>
      <c r="AB23" s="621">
        <v>4.7362424956157753E-4</v>
      </c>
      <c r="AC23">
        <v>78121</v>
      </c>
      <c r="AD23">
        <v>117600</v>
      </c>
      <c r="AE23" s="621">
        <v>0.66429421768707486</v>
      </c>
      <c r="AF23">
        <v>78084</v>
      </c>
      <c r="AG23">
        <v>37</v>
      </c>
      <c r="AH23">
        <v>78121</v>
      </c>
      <c r="AI23">
        <v>30760</v>
      </c>
      <c r="AJ23" s="621">
        <v>0.39393473694995135</v>
      </c>
      <c r="AK23">
        <v>35</v>
      </c>
      <c r="AL23" s="621">
        <v>0.94594594594594594</v>
      </c>
      <c r="AM23">
        <v>30795</v>
      </c>
      <c r="AN23" s="621">
        <v>0.39419618284456165</v>
      </c>
      <c r="AP23" s="621" t="s">
        <v>323</v>
      </c>
      <c r="AR23" s="621" t="s">
        <v>323</v>
      </c>
      <c r="AS23" t="s">
        <v>323</v>
      </c>
      <c r="AV23" s="621" t="s">
        <v>323</v>
      </c>
      <c r="AX23" s="621" t="s">
        <v>323</v>
      </c>
      <c r="AY23">
        <v>313</v>
      </c>
      <c r="AZ23" s="621" t="s">
        <v>323</v>
      </c>
      <c r="BA23">
        <v>54</v>
      </c>
      <c r="BB23" s="621">
        <v>1.7535314174378957E-3</v>
      </c>
      <c r="BC23">
        <v>2404</v>
      </c>
      <c r="BD23" s="621">
        <v>7.8064620880012994E-2</v>
      </c>
      <c r="BE23">
        <v>2458</v>
      </c>
      <c r="BF23" s="621">
        <v>7.9818152297450887E-2</v>
      </c>
      <c r="BG23">
        <v>1</v>
      </c>
      <c r="BH23" s="621">
        <v>0.1</v>
      </c>
      <c r="BI23">
        <v>1</v>
      </c>
      <c r="BJ23" s="621">
        <v>0.2</v>
      </c>
      <c r="BK23" t="s">
        <v>323</v>
      </c>
    </row>
    <row r="24" spans="1:63" x14ac:dyDescent="0.2">
      <c r="A24" t="s">
        <v>530</v>
      </c>
      <c r="B24" t="s">
        <v>531</v>
      </c>
      <c r="C24" t="s">
        <v>538</v>
      </c>
      <c r="D24" t="s">
        <v>528</v>
      </c>
      <c r="E24" t="s">
        <v>504</v>
      </c>
      <c r="F24" t="s">
        <v>519</v>
      </c>
      <c r="G24" t="s">
        <v>920</v>
      </c>
      <c r="H24" t="s">
        <v>937</v>
      </c>
      <c r="I24" t="s">
        <v>937</v>
      </c>
      <c r="K24" t="s">
        <v>386</v>
      </c>
      <c r="L24">
        <v>2</v>
      </c>
      <c r="N24">
        <v>5</v>
      </c>
      <c r="O24">
        <v>2.5</v>
      </c>
      <c r="P24">
        <v>14722</v>
      </c>
      <c r="Q24">
        <v>5732</v>
      </c>
      <c r="R24">
        <v>1</v>
      </c>
      <c r="S24" s="621">
        <v>0.2</v>
      </c>
      <c r="T24">
        <v>1</v>
      </c>
      <c r="U24" s="621">
        <v>0.5</v>
      </c>
      <c r="Z24">
        <v>29216</v>
      </c>
      <c r="AA24">
        <v>228</v>
      </c>
      <c r="AB24" s="621">
        <v>7.7435131096318431E-3</v>
      </c>
      <c r="AC24">
        <v>29444</v>
      </c>
      <c r="AD24">
        <v>45800</v>
      </c>
      <c r="AE24" s="621">
        <v>0.64288209606986901</v>
      </c>
      <c r="AF24">
        <v>29216</v>
      </c>
      <c r="AG24">
        <v>228</v>
      </c>
      <c r="AH24">
        <v>29444</v>
      </c>
      <c r="AI24">
        <v>11302</v>
      </c>
      <c r="AJ24" s="621">
        <v>0.38684282584884994</v>
      </c>
      <c r="AK24">
        <v>162</v>
      </c>
      <c r="AL24" s="621">
        <v>0.71052631578947367</v>
      </c>
      <c r="AM24">
        <v>11464</v>
      </c>
      <c r="AN24" s="621">
        <v>0.38934927319657653</v>
      </c>
      <c r="AO24">
        <v>66</v>
      </c>
      <c r="AP24" s="621">
        <v>5.8396743939125818E-3</v>
      </c>
      <c r="AQ24">
        <v>1</v>
      </c>
      <c r="AR24" s="621">
        <v>6.1728395061728392E-3</v>
      </c>
      <c r="AS24">
        <v>67</v>
      </c>
      <c r="AT24" s="621">
        <v>5.8443824145150034E-3</v>
      </c>
      <c r="AU24">
        <v>61</v>
      </c>
      <c r="AV24" s="621">
        <v>0.9242424242424242</v>
      </c>
      <c r="AW24">
        <v>1</v>
      </c>
      <c r="AX24" s="621">
        <v>1</v>
      </c>
      <c r="AY24">
        <v>62</v>
      </c>
      <c r="AZ24" s="621">
        <v>0.92537313432835822</v>
      </c>
      <c r="BA24">
        <v>62</v>
      </c>
      <c r="BB24" s="621">
        <v>5.4082344731332865E-3</v>
      </c>
      <c r="BC24">
        <v>996</v>
      </c>
      <c r="BD24" s="621">
        <v>8.6880669923237966E-2</v>
      </c>
      <c r="BE24">
        <v>1058</v>
      </c>
      <c r="BF24" s="621">
        <v>9.2288904396371246E-2</v>
      </c>
      <c r="BG24">
        <v>1</v>
      </c>
      <c r="BH24" s="621">
        <v>0.2</v>
      </c>
      <c r="BI24">
        <v>1</v>
      </c>
      <c r="BJ24" s="621">
        <v>0.5</v>
      </c>
      <c r="BK24" t="s">
        <v>323</v>
      </c>
    </row>
    <row r="25" spans="1:63" x14ac:dyDescent="0.2">
      <c r="A25" t="s">
        <v>539</v>
      </c>
      <c r="B25" t="s">
        <v>546</v>
      </c>
      <c r="C25" t="s">
        <v>547</v>
      </c>
      <c r="D25" t="s">
        <v>515</v>
      </c>
      <c r="E25" t="s">
        <v>504</v>
      </c>
      <c r="F25" t="s">
        <v>505</v>
      </c>
      <c r="G25" t="s">
        <v>316</v>
      </c>
      <c r="H25" t="s">
        <v>1112</v>
      </c>
      <c r="I25" t="s">
        <v>934</v>
      </c>
      <c r="K25" t="s">
        <v>510</v>
      </c>
      <c r="L25">
        <v>2</v>
      </c>
      <c r="M25">
        <v>2</v>
      </c>
      <c r="N25">
        <v>2</v>
      </c>
      <c r="O25">
        <v>1</v>
      </c>
      <c r="P25">
        <v>695.5</v>
      </c>
      <c r="Q25" t="s">
        <v>323</v>
      </c>
      <c r="R25">
        <v>2</v>
      </c>
      <c r="S25" s="621">
        <v>1</v>
      </c>
      <c r="T25">
        <v>2</v>
      </c>
      <c r="U25" s="621">
        <v>1</v>
      </c>
      <c r="Z25">
        <v>1375</v>
      </c>
      <c r="AA25">
        <v>16</v>
      </c>
      <c r="AB25" s="621">
        <v>1.1502516175413372E-2</v>
      </c>
      <c r="AC25">
        <v>1391</v>
      </c>
      <c r="AD25">
        <v>2067</v>
      </c>
      <c r="AE25" s="621">
        <v>0.67295597484276726</v>
      </c>
      <c r="AF25" t="s">
        <v>323</v>
      </c>
      <c r="AG25" t="s">
        <v>323</v>
      </c>
      <c r="AH25" t="s">
        <v>323</v>
      </c>
      <c r="AJ25" s="621" t="s">
        <v>323</v>
      </c>
      <c r="AL25" s="621" t="s">
        <v>323</v>
      </c>
      <c r="AM25" t="s">
        <v>323</v>
      </c>
      <c r="BE25" t="s">
        <v>323</v>
      </c>
      <c r="BF25" s="621" t="s">
        <v>323</v>
      </c>
      <c r="BG25">
        <v>0</v>
      </c>
      <c r="BJ25" s="621" t="s">
        <v>323</v>
      </c>
      <c r="BK25" t="s">
        <v>323</v>
      </c>
    </row>
    <row r="26" spans="1:63" x14ac:dyDescent="0.2">
      <c r="A26" t="s">
        <v>539</v>
      </c>
      <c r="B26" t="s">
        <v>546</v>
      </c>
      <c r="C26" t="s">
        <v>548</v>
      </c>
      <c r="D26" t="s">
        <v>515</v>
      </c>
      <c r="E26" t="s">
        <v>504</v>
      </c>
      <c r="F26" t="s">
        <v>505</v>
      </c>
      <c r="G26" t="s">
        <v>316</v>
      </c>
      <c r="H26" t="s">
        <v>1112</v>
      </c>
      <c r="I26" t="s">
        <v>934</v>
      </c>
      <c r="K26" t="s">
        <v>386</v>
      </c>
      <c r="L26">
        <v>2</v>
      </c>
      <c r="N26">
        <v>4</v>
      </c>
      <c r="O26">
        <v>2</v>
      </c>
      <c r="P26">
        <v>655</v>
      </c>
      <c r="Q26">
        <v>356</v>
      </c>
      <c r="R26">
        <v>2</v>
      </c>
      <c r="S26" s="621">
        <v>0.5</v>
      </c>
      <c r="T26">
        <v>2</v>
      </c>
      <c r="U26" s="621">
        <v>1</v>
      </c>
      <c r="Z26">
        <v>1294</v>
      </c>
      <c r="AA26">
        <v>16</v>
      </c>
      <c r="AB26" s="621">
        <v>1.2213740458015267E-2</v>
      </c>
      <c r="AC26">
        <v>1310</v>
      </c>
      <c r="AD26">
        <v>1758</v>
      </c>
      <c r="AE26" s="621">
        <v>0.74516496018202505</v>
      </c>
      <c r="AF26">
        <v>1323</v>
      </c>
      <c r="AG26">
        <v>10</v>
      </c>
      <c r="AH26">
        <v>1333</v>
      </c>
      <c r="AI26">
        <v>701</v>
      </c>
      <c r="AJ26" s="621">
        <v>0.52985638699924409</v>
      </c>
      <c r="AK26">
        <v>11</v>
      </c>
      <c r="AL26" s="621">
        <v>1.1000000000000001</v>
      </c>
      <c r="AM26">
        <v>712</v>
      </c>
      <c r="AN26" s="621">
        <v>0.53413353338334579</v>
      </c>
      <c r="AO26">
        <v>5</v>
      </c>
      <c r="AP26" s="621">
        <v>7.1326676176890159E-3</v>
      </c>
      <c r="AS26">
        <v>5</v>
      </c>
      <c r="AT26" s="621">
        <v>7.0224719101123594E-3</v>
      </c>
      <c r="AU26">
        <v>5</v>
      </c>
      <c r="AV26" s="621">
        <v>1</v>
      </c>
      <c r="AX26" s="621" t="s">
        <v>323</v>
      </c>
      <c r="AY26">
        <v>5</v>
      </c>
      <c r="AZ26" s="621">
        <v>1</v>
      </c>
      <c r="BA26">
        <v>21</v>
      </c>
      <c r="BB26" s="621">
        <v>2.9494382022471909E-2</v>
      </c>
      <c r="BE26">
        <v>21</v>
      </c>
      <c r="BF26" s="621">
        <v>2.9494382022471909E-2</v>
      </c>
      <c r="BG26">
        <v>2</v>
      </c>
      <c r="BH26" s="621">
        <v>0.5</v>
      </c>
      <c r="BI26">
        <v>1</v>
      </c>
      <c r="BJ26" s="621">
        <v>0.5</v>
      </c>
      <c r="BK26" t="s">
        <v>323</v>
      </c>
    </row>
    <row r="27" spans="1:63" x14ac:dyDescent="0.2">
      <c r="A27" t="s">
        <v>539</v>
      </c>
      <c r="B27" t="s">
        <v>546</v>
      </c>
      <c r="C27" t="s">
        <v>549</v>
      </c>
      <c r="D27" t="s">
        <v>515</v>
      </c>
      <c r="E27" t="s">
        <v>504</v>
      </c>
      <c r="F27" t="s">
        <v>505</v>
      </c>
      <c r="G27" t="s">
        <v>316</v>
      </c>
      <c r="H27" t="s">
        <v>1112</v>
      </c>
      <c r="I27" t="s">
        <v>934</v>
      </c>
      <c r="K27" t="s">
        <v>386</v>
      </c>
      <c r="L27">
        <v>6</v>
      </c>
      <c r="N27">
        <v>18</v>
      </c>
      <c r="O27">
        <v>3</v>
      </c>
      <c r="P27">
        <v>768.33333333333337</v>
      </c>
      <c r="Q27">
        <v>497</v>
      </c>
      <c r="R27">
        <v>6</v>
      </c>
      <c r="S27" s="621">
        <v>0.33333333333333331</v>
      </c>
      <c r="T27">
        <v>4</v>
      </c>
      <c r="U27" s="621">
        <v>0.66666666666666663</v>
      </c>
      <c r="Z27">
        <v>4592</v>
      </c>
      <c r="AA27">
        <v>18</v>
      </c>
      <c r="AB27" s="621">
        <v>3.9045553145336228E-3</v>
      </c>
      <c r="AC27">
        <v>4610</v>
      </c>
      <c r="AD27">
        <v>6648</v>
      </c>
      <c r="AE27" s="621">
        <v>0.69344163658243085</v>
      </c>
      <c r="AF27">
        <v>4792</v>
      </c>
      <c r="AG27">
        <v>15</v>
      </c>
      <c r="AH27">
        <v>4807</v>
      </c>
      <c r="AI27">
        <v>2965</v>
      </c>
      <c r="AJ27" s="621">
        <v>0.61873956594323876</v>
      </c>
      <c r="AK27">
        <v>17</v>
      </c>
      <c r="AL27" s="621">
        <v>1.1333333333333333</v>
      </c>
      <c r="AM27">
        <v>2982</v>
      </c>
      <c r="AN27" s="621">
        <v>0.6203453297274808</v>
      </c>
      <c r="AO27">
        <v>36</v>
      </c>
      <c r="AP27" s="621">
        <v>1.2141652613827993E-2</v>
      </c>
      <c r="AQ27">
        <v>3</v>
      </c>
      <c r="AR27" s="621">
        <v>0.17647058823529413</v>
      </c>
      <c r="AS27">
        <v>39</v>
      </c>
      <c r="AT27" s="621">
        <v>1.3078470824949699E-2</v>
      </c>
      <c r="AU27">
        <v>36</v>
      </c>
      <c r="AV27" s="621">
        <v>1</v>
      </c>
      <c r="AW27">
        <v>3</v>
      </c>
      <c r="AX27" s="621">
        <v>1</v>
      </c>
      <c r="AY27">
        <v>39</v>
      </c>
      <c r="AZ27" s="621">
        <v>1</v>
      </c>
      <c r="BA27">
        <v>19</v>
      </c>
      <c r="BB27" s="621">
        <v>6.371562709590879E-3</v>
      </c>
      <c r="BC27">
        <v>79</v>
      </c>
      <c r="BD27" s="621">
        <v>2.6492287055667339E-2</v>
      </c>
      <c r="BE27">
        <v>98</v>
      </c>
      <c r="BF27" s="621">
        <v>3.2863849765258218E-2</v>
      </c>
      <c r="BG27">
        <v>4</v>
      </c>
      <c r="BH27" s="621">
        <v>0.22222222222222221</v>
      </c>
      <c r="BI27">
        <v>1</v>
      </c>
      <c r="BJ27" s="621">
        <v>0.16666666666666666</v>
      </c>
      <c r="BK27" t="s">
        <v>323</v>
      </c>
    </row>
    <row r="28" spans="1:63" x14ac:dyDescent="0.2">
      <c r="A28" t="s">
        <v>550</v>
      </c>
      <c r="B28" t="s">
        <v>552</v>
      </c>
      <c r="C28" t="s">
        <v>502</v>
      </c>
      <c r="D28" t="s">
        <v>515</v>
      </c>
      <c r="E28" t="s">
        <v>504</v>
      </c>
      <c r="F28" t="s">
        <v>519</v>
      </c>
      <c r="G28" t="s">
        <v>320</v>
      </c>
      <c r="H28" t="s">
        <v>1112</v>
      </c>
      <c r="I28" t="s">
        <v>934</v>
      </c>
      <c r="K28" t="s">
        <v>386</v>
      </c>
      <c r="L28">
        <v>8</v>
      </c>
      <c r="N28">
        <v>13</v>
      </c>
      <c r="O28">
        <v>1.625</v>
      </c>
      <c r="P28">
        <v>787.125</v>
      </c>
      <c r="Q28">
        <v>360</v>
      </c>
      <c r="R28">
        <v>6</v>
      </c>
      <c r="S28" s="621">
        <v>0.46153846153846156</v>
      </c>
      <c r="T28">
        <v>5</v>
      </c>
      <c r="U28" s="621">
        <v>0.625</v>
      </c>
      <c r="Z28">
        <v>6270</v>
      </c>
      <c r="AA28">
        <v>27</v>
      </c>
      <c r="AB28" s="621">
        <v>4.287756074321105E-3</v>
      </c>
      <c r="AC28">
        <v>6297</v>
      </c>
      <c r="AD28">
        <v>8235</v>
      </c>
      <c r="AE28" s="621">
        <v>0.76466302367941708</v>
      </c>
      <c r="AF28">
        <v>6270</v>
      </c>
      <c r="AG28">
        <v>27</v>
      </c>
      <c r="AH28">
        <v>6297</v>
      </c>
      <c r="AI28">
        <v>2856</v>
      </c>
      <c r="AJ28" s="621">
        <v>0.45550239234449763</v>
      </c>
      <c r="AK28">
        <v>24</v>
      </c>
      <c r="AL28" s="621">
        <v>0.88888888888888884</v>
      </c>
      <c r="AM28">
        <v>2880</v>
      </c>
      <c r="AN28" s="621">
        <v>0.45736064792758457</v>
      </c>
      <c r="AO28">
        <v>30</v>
      </c>
      <c r="AP28" s="621">
        <v>1.050420168067227E-2</v>
      </c>
      <c r="AQ28">
        <v>3</v>
      </c>
      <c r="AR28" s="621">
        <v>0.125</v>
      </c>
      <c r="AS28">
        <v>33</v>
      </c>
      <c r="AT28" s="621">
        <v>1.1458333333333333E-2</v>
      </c>
      <c r="AU28">
        <v>30</v>
      </c>
      <c r="AV28" s="621">
        <v>1</v>
      </c>
      <c r="AW28">
        <v>3</v>
      </c>
      <c r="AX28" s="621">
        <v>1</v>
      </c>
      <c r="AY28">
        <v>33</v>
      </c>
      <c r="AZ28" s="621">
        <v>1</v>
      </c>
      <c r="BA28">
        <v>19</v>
      </c>
      <c r="BB28" s="621">
        <v>6.5972222222222222E-3</v>
      </c>
      <c r="BC28">
        <v>33</v>
      </c>
      <c r="BD28" s="621">
        <v>1.1458333333333333E-2</v>
      </c>
      <c r="BE28">
        <v>52</v>
      </c>
      <c r="BF28" s="621">
        <v>1.8055555555555554E-2</v>
      </c>
      <c r="BG28">
        <v>6</v>
      </c>
      <c r="BH28" s="621">
        <v>0.46153846153846156</v>
      </c>
      <c r="BI28">
        <v>3</v>
      </c>
      <c r="BJ28" s="621">
        <v>0.375</v>
      </c>
      <c r="BK28" t="s">
        <v>323</v>
      </c>
    </row>
    <row r="29" spans="1:63" x14ac:dyDescent="0.2">
      <c r="A29" t="s">
        <v>553</v>
      </c>
      <c r="B29" t="s">
        <v>554</v>
      </c>
      <c r="C29" t="s">
        <v>555</v>
      </c>
      <c r="D29" t="s">
        <v>515</v>
      </c>
      <c r="E29" t="s">
        <v>504</v>
      </c>
      <c r="F29" t="s">
        <v>519</v>
      </c>
      <c r="G29" t="s">
        <v>319</v>
      </c>
      <c r="H29" t="s">
        <v>1112</v>
      </c>
      <c r="I29" t="s">
        <v>934</v>
      </c>
      <c r="K29" t="s">
        <v>386</v>
      </c>
      <c r="L29">
        <v>4</v>
      </c>
      <c r="N29">
        <v>5</v>
      </c>
      <c r="O29">
        <v>1.25</v>
      </c>
      <c r="P29">
        <v>1142.5</v>
      </c>
      <c r="Q29">
        <v>632.25</v>
      </c>
      <c r="R29">
        <v>4</v>
      </c>
      <c r="S29" s="621">
        <v>0.8</v>
      </c>
      <c r="T29">
        <v>4</v>
      </c>
      <c r="U29" s="621">
        <v>1</v>
      </c>
      <c r="Z29">
        <v>4546</v>
      </c>
      <c r="AA29">
        <v>24</v>
      </c>
      <c r="AB29" s="621">
        <v>5.2516411378555799E-3</v>
      </c>
      <c r="AC29">
        <v>4570</v>
      </c>
      <c r="AD29">
        <v>6339</v>
      </c>
      <c r="AE29" s="621">
        <v>0.72093390124625334</v>
      </c>
      <c r="AF29">
        <v>4546</v>
      </c>
      <c r="AG29">
        <v>24</v>
      </c>
      <c r="AH29">
        <v>4570</v>
      </c>
      <c r="AI29">
        <v>2506</v>
      </c>
      <c r="AJ29" s="621">
        <v>0.55125384953805545</v>
      </c>
      <c r="AK29">
        <v>23</v>
      </c>
      <c r="AL29" s="621">
        <v>0.95833333333333337</v>
      </c>
      <c r="AM29">
        <v>2529</v>
      </c>
      <c r="AN29" s="621">
        <v>0.55339168490153168</v>
      </c>
      <c r="AO29">
        <v>25</v>
      </c>
      <c r="AP29" s="621">
        <v>9.9760574620909818E-3</v>
      </c>
      <c r="AQ29">
        <v>3</v>
      </c>
      <c r="AR29" s="621">
        <v>0.13043478260869565</v>
      </c>
      <c r="AS29">
        <v>28</v>
      </c>
      <c r="AT29" s="621">
        <v>1.1071569790431E-2</v>
      </c>
      <c r="AU29">
        <v>21</v>
      </c>
      <c r="AV29" s="621">
        <v>0.84</v>
      </c>
      <c r="AW29">
        <v>3</v>
      </c>
      <c r="AX29" s="621">
        <v>1</v>
      </c>
      <c r="AY29">
        <v>24</v>
      </c>
      <c r="AZ29" s="621">
        <v>0.8571428571428571</v>
      </c>
      <c r="BA29">
        <v>2</v>
      </c>
      <c r="BB29" s="621">
        <v>7.9082641360221433E-4</v>
      </c>
      <c r="BC29">
        <v>60</v>
      </c>
      <c r="BD29" s="621">
        <v>2.3724792408066429E-2</v>
      </c>
      <c r="BE29">
        <v>62</v>
      </c>
      <c r="BF29" s="621">
        <v>2.4515618821668642E-2</v>
      </c>
      <c r="BG29">
        <v>1</v>
      </c>
      <c r="BH29" s="621">
        <v>0.2</v>
      </c>
      <c r="BI29">
        <v>1</v>
      </c>
      <c r="BJ29" s="621">
        <v>0.25</v>
      </c>
      <c r="BK29" t="s">
        <v>323</v>
      </c>
    </row>
    <row r="30" spans="1:63" x14ac:dyDescent="0.2">
      <c r="A30" t="s">
        <v>553</v>
      </c>
      <c r="B30" t="s">
        <v>554</v>
      </c>
      <c r="C30" t="s">
        <v>556</v>
      </c>
      <c r="D30" t="s">
        <v>515</v>
      </c>
      <c r="E30" t="s">
        <v>504</v>
      </c>
      <c r="F30" t="s">
        <v>519</v>
      </c>
      <c r="G30" t="s">
        <v>319</v>
      </c>
      <c r="H30" t="s">
        <v>1112</v>
      </c>
      <c r="I30" t="s">
        <v>934</v>
      </c>
      <c r="K30" t="s">
        <v>386</v>
      </c>
      <c r="L30">
        <v>4</v>
      </c>
      <c r="N30">
        <v>7</v>
      </c>
      <c r="O30">
        <v>1.75</v>
      </c>
      <c r="P30">
        <v>1190</v>
      </c>
      <c r="Q30">
        <v>655.5</v>
      </c>
      <c r="R30">
        <v>3</v>
      </c>
      <c r="S30" s="621">
        <v>0.42857142857142855</v>
      </c>
      <c r="T30">
        <v>2</v>
      </c>
      <c r="U30" s="621">
        <v>0.5</v>
      </c>
      <c r="Z30">
        <v>4754</v>
      </c>
      <c r="AA30">
        <v>6</v>
      </c>
      <c r="AB30" s="621">
        <v>1.2605042016806723E-3</v>
      </c>
      <c r="AC30">
        <v>4760</v>
      </c>
      <c r="AD30">
        <v>6378</v>
      </c>
      <c r="AE30" s="621">
        <v>0.74631545939165878</v>
      </c>
      <c r="AF30">
        <v>4754</v>
      </c>
      <c r="AG30">
        <v>6</v>
      </c>
      <c r="AH30">
        <v>4760</v>
      </c>
      <c r="AI30">
        <v>2616</v>
      </c>
      <c r="AJ30" s="621">
        <v>0.55027345393352967</v>
      </c>
      <c r="AK30">
        <v>6</v>
      </c>
      <c r="AL30" s="621">
        <v>1</v>
      </c>
      <c r="AM30">
        <v>2622</v>
      </c>
      <c r="AN30" s="621">
        <v>0.55084033613445382</v>
      </c>
      <c r="AO30">
        <v>29</v>
      </c>
      <c r="AP30" s="621">
        <v>1.1085626911314985E-2</v>
      </c>
      <c r="AQ30">
        <v>3</v>
      </c>
      <c r="AR30" s="621">
        <v>0.5</v>
      </c>
      <c r="AS30">
        <v>32</v>
      </c>
      <c r="AT30" s="621">
        <v>1.2204424103737605E-2</v>
      </c>
      <c r="AU30">
        <v>24</v>
      </c>
      <c r="AV30" s="621">
        <v>0.82758620689655171</v>
      </c>
      <c r="AW30">
        <v>3</v>
      </c>
      <c r="AX30" s="621">
        <v>1</v>
      </c>
      <c r="AY30">
        <v>27</v>
      </c>
      <c r="AZ30" s="621">
        <v>0.84375</v>
      </c>
      <c r="BA30">
        <v>3</v>
      </c>
      <c r="BB30" s="621">
        <v>1.1441647597254005E-3</v>
      </c>
      <c r="BC30">
        <v>57</v>
      </c>
      <c r="BD30" s="621">
        <v>2.1739130434782608E-2</v>
      </c>
      <c r="BE30">
        <v>60</v>
      </c>
      <c r="BF30" s="621">
        <v>2.2883295194508008E-2</v>
      </c>
      <c r="BG30">
        <v>3</v>
      </c>
      <c r="BH30" s="621">
        <v>0.42857142857142855</v>
      </c>
      <c r="BI30">
        <v>1</v>
      </c>
      <c r="BJ30" s="621">
        <v>0.25</v>
      </c>
      <c r="BK30" t="s">
        <v>323</v>
      </c>
    </row>
    <row r="31" spans="1:63" x14ac:dyDescent="0.2">
      <c r="A31" t="s">
        <v>557</v>
      </c>
      <c r="B31" t="s">
        <v>563</v>
      </c>
      <c r="C31" t="s">
        <v>559</v>
      </c>
      <c r="D31" t="s">
        <v>515</v>
      </c>
      <c r="E31" t="s">
        <v>504</v>
      </c>
      <c r="F31" t="s">
        <v>505</v>
      </c>
      <c r="G31" t="s">
        <v>317</v>
      </c>
      <c r="H31" t="s">
        <v>1112</v>
      </c>
      <c r="I31" t="s">
        <v>934</v>
      </c>
      <c r="K31" t="s">
        <v>386</v>
      </c>
      <c r="L31">
        <v>3</v>
      </c>
      <c r="N31">
        <v>6</v>
      </c>
      <c r="O31">
        <v>2</v>
      </c>
      <c r="P31">
        <v>1456.3333333333333</v>
      </c>
      <c r="Q31">
        <v>805</v>
      </c>
      <c r="R31">
        <v>3</v>
      </c>
      <c r="S31" s="621">
        <v>0.5</v>
      </c>
      <c r="T31">
        <v>2</v>
      </c>
      <c r="U31" s="621">
        <v>0.66666666666666663</v>
      </c>
      <c r="V31">
        <v>4</v>
      </c>
      <c r="W31" s="621">
        <v>0.66666666666666663</v>
      </c>
      <c r="X31">
        <v>3</v>
      </c>
      <c r="Y31" s="621">
        <v>1</v>
      </c>
      <c r="Z31">
        <v>4352</v>
      </c>
      <c r="AA31">
        <v>17</v>
      </c>
      <c r="AB31" s="621">
        <v>3.8910505836575876E-3</v>
      </c>
      <c r="AC31">
        <v>4369</v>
      </c>
      <c r="AD31">
        <v>5364</v>
      </c>
      <c r="AE31" s="621">
        <v>0.81450410141685314</v>
      </c>
      <c r="AF31">
        <v>4352</v>
      </c>
      <c r="AG31">
        <v>17</v>
      </c>
      <c r="AH31">
        <v>4369</v>
      </c>
      <c r="AI31">
        <v>2391</v>
      </c>
      <c r="AJ31" s="621">
        <v>0.5494025735294118</v>
      </c>
      <c r="AK31">
        <v>24</v>
      </c>
      <c r="AL31" s="621">
        <v>1.411764705882353</v>
      </c>
      <c r="AM31">
        <v>2415</v>
      </c>
      <c r="AN31" s="621">
        <v>0.55275806820782791</v>
      </c>
      <c r="AO31">
        <v>8</v>
      </c>
      <c r="AP31" s="621">
        <v>3.3458803847762441E-3</v>
      </c>
      <c r="AQ31">
        <v>9</v>
      </c>
      <c r="AR31" s="621">
        <v>0.375</v>
      </c>
      <c r="AS31">
        <v>17</v>
      </c>
      <c r="AT31" s="621">
        <v>7.0393374741200831E-3</v>
      </c>
      <c r="AU31">
        <v>8</v>
      </c>
      <c r="AV31" s="621">
        <v>1</v>
      </c>
      <c r="AW31">
        <v>8</v>
      </c>
      <c r="AX31" s="621">
        <v>0.88888888888888884</v>
      </c>
      <c r="AY31">
        <v>16</v>
      </c>
      <c r="AZ31" s="621">
        <v>0.94117647058823528</v>
      </c>
      <c r="BA31">
        <v>3</v>
      </c>
      <c r="BB31" s="621">
        <v>1.2422360248447205E-3</v>
      </c>
      <c r="BC31">
        <v>62</v>
      </c>
      <c r="BD31" s="621">
        <v>2.5672877846790891E-2</v>
      </c>
      <c r="BE31">
        <v>65</v>
      </c>
      <c r="BF31" s="621">
        <v>2.6915113871635612E-2</v>
      </c>
      <c r="BG31">
        <v>0</v>
      </c>
      <c r="BK31" t="s">
        <v>323</v>
      </c>
    </row>
    <row r="32" spans="1:63" x14ac:dyDescent="0.2">
      <c r="A32" t="s">
        <v>557</v>
      </c>
      <c r="B32" t="s">
        <v>563</v>
      </c>
      <c r="C32" t="s">
        <v>564</v>
      </c>
      <c r="D32" t="s">
        <v>515</v>
      </c>
      <c r="E32" t="s">
        <v>504</v>
      </c>
      <c r="F32" t="s">
        <v>505</v>
      </c>
      <c r="G32" t="s">
        <v>317</v>
      </c>
      <c r="H32" t="s">
        <v>1112</v>
      </c>
      <c r="I32" t="s">
        <v>934</v>
      </c>
      <c r="K32" t="s">
        <v>386</v>
      </c>
      <c r="L32">
        <v>3</v>
      </c>
      <c r="N32">
        <v>5</v>
      </c>
      <c r="O32">
        <v>1.6666666666666667</v>
      </c>
      <c r="P32">
        <v>1497</v>
      </c>
      <c r="Q32">
        <v>698</v>
      </c>
      <c r="R32">
        <v>2</v>
      </c>
      <c r="S32" s="621">
        <v>0.4</v>
      </c>
      <c r="T32">
        <v>1</v>
      </c>
      <c r="U32" s="621">
        <v>0.33333333333333331</v>
      </c>
      <c r="V32">
        <v>4</v>
      </c>
      <c r="W32" s="621">
        <v>0.8</v>
      </c>
      <c r="X32">
        <v>2</v>
      </c>
      <c r="Y32" s="621">
        <v>0.66666666666666663</v>
      </c>
      <c r="Z32">
        <v>4457</v>
      </c>
      <c r="AA32">
        <v>34</v>
      </c>
      <c r="AB32" s="621">
        <v>7.5706969494544647E-3</v>
      </c>
      <c r="AC32">
        <v>4491</v>
      </c>
      <c r="AD32">
        <v>6018</v>
      </c>
      <c r="AE32" s="621">
        <v>0.74626121635094711</v>
      </c>
      <c r="AF32">
        <v>4457</v>
      </c>
      <c r="AG32">
        <v>34</v>
      </c>
      <c r="AH32">
        <v>4491</v>
      </c>
      <c r="AI32">
        <v>2056</v>
      </c>
      <c r="AJ32" s="621">
        <v>0.46129683643706532</v>
      </c>
      <c r="AK32">
        <v>38</v>
      </c>
      <c r="AL32" s="621">
        <v>1.1176470588235294</v>
      </c>
      <c r="AM32">
        <v>2094</v>
      </c>
      <c r="AN32" s="621">
        <v>0.46626586506346024</v>
      </c>
      <c r="AO32">
        <v>14</v>
      </c>
      <c r="AP32" s="621">
        <v>6.8093385214007783E-3</v>
      </c>
      <c r="AQ32">
        <v>9</v>
      </c>
      <c r="AR32" s="621">
        <v>0.23684210526315788</v>
      </c>
      <c r="AS32">
        <v>23</v>
      </c>
      <c r="AT32" s="621">
        <v>1.0983763132760267E-2</v>
      </c>
      <c r="AU32">
        <v>14</v>
      </c>
      <c r="AV32" s="621">
        <v>1</v>
      </c>
      <c r="AW32">
        <v>9</v>
      </c>
      <c r="AX32" s="621">
        <v>1</v>
      </c>
      <c r="AY32">
        <v>23</v>
      </c>
      <c r="AZ32" s="621">
        <v>1</v>
      </c>
      <c r="BA32">
        <v>6</v>
      </c>
      <c r="BB32" s="621">
        <v>2.8653295128939827E-3</v>
      </c>
      <c r="BC32">
        <v>20</v>
      </c>
      <c r="BD32" s="621">
        <v>9.5510983763132766E-3</v>
      </c>
      <c r="BE32">
        <v>26</v>
      </c>
      <c r="BF32" s="621">
        <v>1.2416427889207259E-2</v>
      </c>
      <c r="BG32">
        <v>2</v>
      </c>
      <c r="BH32" s="621">
        <v>0.4</v>
      </c>
      <c r="BI32">
        <v>1</v>
      </c>
      <c r="BJ32" s="621">
        <v>0.33333333333333331</v>
      </c>
      <c r="BK32" t="s">
        <v>323</v>
      </c>
    </row>
    <row r="33" spans="1:63" x14ac:dyDescent="0.2">
      <c r="A33" t="s">
        <v>557</v>
      </c>
      <c r="B33" t="s">
        <v>563</v>
      </c>
      <c r="C33" t="s">
        <v>560</v>
      </c>
      <c r="D33" t="s">
        <v>515</v>
      </c>
      <c r="E33" t="s">
        <v>504</v>
      </c>
      <c r="F33" t="s">
        <v>505</v>
      </c>
      <c r="G33" t="s">
        <v>317</v>
      </c>
      <c r="H33" t="s">
        <v>1112</v>
      </c>
      <c r="I33" t="s">
        <v>934</v>
      </c>
      <c r="K33" t="s">
        <v>386</v>
      </c>
      <c r="L33">
        <v>2</v>
      </c>
      <c r="N33">
        <v>4</v>
      </c>
      <c r="O33">
        <v>2</v>
      </c>
      <c r="P33">
        <v>1293</v>
      </c>
      <c r="Q33">
        <v>719</v>
      </c>
      <c r="R33">
        <v>1</v>
      </c>
      <c r="S33" s="621">
        <v>0.25</v>
      </c>
      <c r="T33">
        <v>1</v>
      </c>
      <c r="U33" s="621">
        <v>0.5</v>
      </c>
      <c r="V33">
        <v>1</v>
      </c>
      <c r="W33" s="621">
        <v>0.25</v>
      </c>
      <c r="X33">
        <v>1</v>
      </c>
      <c r="Y33" s="621">
        <v>0.5</v>
      </c>
      <c r="Z33">
        <v>2558</v>
      </c>
      <c r="AA33">
        <v>28</v>
      </c>
      <c r="AB33" s="621">
        <v>1.082753286929621E-2</v>
      </c>
      <c r="AC33">
        <v>2586</v>
      </c>
      <c r="AD33">
        <v>3264</v>
      </c>
      <c r="AE33" s="621">
        <v>0.79227941176470584</v>
      </c>
      <c r="AF33">
        <v>2558</v>
      </c>
      <c r="AG33">
        <v>28</v>
      </c>
      <c r="AH33">
        <v>2586</v>
      </c>
      <c r="AI33">
        <v>1410</v>
      </c>
      <c r="AJ33" s="621">
        <v>0.55121188428459733</v>
      </c>
      <c r="AK33">
        <v>28</v>
      </c>
      <c r="AL33" s="621">
        <v>1</v>
      </c>
      <c r="AM33">
        <v>1438</v>
      </c>
      <c r="AN33" s="621">
        <v>0.5560711523588554</v>
      </c>
      <c r="AO33">
        <v>7</v>
      </c>
      <c r="AP33" s="621">
        <v>4.9645390070921988E-3</v>
      </c>
      <c r="AQ33">
        <v>4</v>
      </c>
      <c r="AR33" s="621">
        <v>0.14285714285714285</v>
      </c>
      <c r="AS33">
        <v>11</v>
      </c>
      <c r="AT33" s="621">
        <v>7.6495132127955496E-3</v>
      </c>
      <c r="AU33">
        <v>7</v>
      </c>
      <c r="AV33" s="621">
        <v>1</v>
      </c>
      <c r="AW33">
        <v>4</v>
      </c>
      <c r="AX33" s="621">
        <v>1</v>
      </c>
      <c r="AY33">
        <v>11</v>
      </c>
      <c r="AZ33" s="621">
        <v>1</v>
      </c>
      <c r="BA33">
        <v>1</v>
      </c>
      <c r="BB33" s="621">
        <v>6.9541029207232264E-4</v>
      </c>
      <c r="BC33">
        <v>41</v>
      </c>
      <c r="BD33" s="621">
        <v>2.851182197496523E-2</v>
      </c>
      <c r="BE33">
        <v>42</v>
      </c>
      <c r="BF33" s="621">
        <v>2.9207232267037551E-2</v>
      </c>
      <c r="BG33">
        <v>1</v>
      </c>
      <c r="BH33" s="621">
        <v>0.25</v>
      </c>
      <c r="BI33">
        <v>1</v>
      </c>
      <c r="BJ33" s="621">
        <v>0.5</v>
      </c>
      <c r="BK33" t="s">
        <v>323</v>
      </c>
    </row>
    <row r="34" spans="1:63" x14ac:dyDescent="0.2">
      <c r="A34" t="s">
        <v>557</v>
      </c>
      <c r="B34" t="s">
        <v>563</v>
      </c>
      <c r="C34" t="s">
        <v>565</v>
      </c>
      <c r="D34" t="s">
        <v>515</v>
      </c>
      <c r="E34" t="s">
        <v>504</v>
      </c>
      <c r="F34" t="s">
        <v>505</v>
      </c>
      <c r="G34" t="s">
        <v>317</v>
      </c>
      <c r="H34" t="s">
        <v>1112</v>
      </c>
      <c r="I34" t="s">
        <v>934</v>
      </c>
      <c r="K34" t="s">
        <v>386</v>
      </c>
      <c r="L34">
        <v>1</v>
      </c>
      <c r="N34">
        <v>2</v>
      </c>
      <c r="O34">
        <v>2</v>
      </c>
      <c r="P34">
        <v>1252</v>
      </c>
      <c r="Q34">
        <v>775</v>
      </c>
      <c r="R34">
        <v>0</v>
      </c>
      <c r="S34" s="621">
        <v>0</v>
      </c>
      <c r="Z34">
        <v>1214</v>
      </c>
      <c r="AA34">
        <v>38</v>
      </c>
      <c r="AB34" s="621">
        <v>3.035143769968051E-2</v>
      </c>
      <c r="AC34">
        <v>1252</v>
      </c>
      <c r="AD34">
        <v>1686</v>
      </c>
      <c r="AE34" s="621">
        <v>0.74258600237247929</v>
      </c>
      <c r="AF34">
        <v>1214</v>
      </c>
      <c r="AG34">
        <v>38</v>
      </c>
      <c r="AH34">
        <v>1252</v>
      </c>
      <c r="AI34">
        <v>739</v>
      </c>
      <c r="AJ34" s="621">
        <v>0.60873146622734764</v>
      </c>
      <c r="AK34">
        <v>36</v>
      </c>
      <c r="AL34" s="621">
        <v>0.94736842105263153</v>
      </c>
      <c r="AM34">
        <v>775</v>
      </c>
      <c r="AN34" s="621">
        <v>0.61900958466453671</v>
      </c>
      <c r="AO34">
        <v>4</v>
      </c>
      <c r="AP34" s="621">
        <v>5.4127198917456026E-3</v>
      </c>
      <c r="AQ34">
        <v>1</v>
      </c>
      <c r="AR34" s="621">
        <v>2.7777777777777776E-2</v>
      </c>
      <c r="AS34">
        <v>5</v>
      </c>
      <c r="AT34" s="621">
        <v>6.4516129032258064E-3</v>
      </c>
      <c r="AU34">
        <v>4</v>
      </c>
      <c r="AV34" s="621">
        <v>1</v>
      </c>
      <c r="AW34">
        <v>1</v>
      </c>
      <c r="AX34" s="621">
        <v>1</v>
      </c>
      <c r="AY34">
        <v>5</v>
      </c>
      <c r="AZ34" s="621">
        <v>1</v>
      </c>
      <c r="BA34">
        <v>1</v>
      </c>
      <c r="BB34" s="621">
        <v>1.2903225806451613E-3</v>
      </c>
      <c r="BC34">
        <v>12</v>
      </c>
      <c r="BD34" s="621">
        <v>1.5483870967741935E-2</v>
      </c>
      <c r="BE34">
        <v>13</v>
      </c>
      <c r="BF34" s="621">
        <v>1.6774193548387096E-2</v>
      </c>
      <c r="BG34">
        <v>0</v>
      </c>
      <c r="BK34" t="s">
        <v>323</v>
      </c>
    </row>
    <row r="35" spans="1:63" x14ac:dyDescent="0.2">
      <c r="A35" t="s">
        <v>557</v>
      </c>
      <c r="B35" t="s">
        <v>563</v>
      </c>
      <c r="C35" t="s">
        <v>791</v>
      </c>
      <c r="D35" t="s">
        <v>515</v>
      </c>
      <c r="E35" t="s">
        <v>504</v>
      </c>
      <c r="F35" t="s">
        <v>505</v>
      </c>
      <c r="G35" t="s">
        <v>317</v>
      </c>
      <c r="H35" t="s">
        <v>1112</v>
      </c>
      <c r="I35" t="s">
        <v>934</v>
      </c>
      <c r="K35" t="s">
        <v>510</v>
      </c>
      <c r="L35">
        <v>1</v>
      </c>
      <c r="M35">
        <v>1</v>
      </c>
      <c r="N35">
        <v>1</v>
      </c>
      <c r="O35">
        <v>1</v>
      </c>
      <c r="P35">
        <v>1231</v>
      </c>
      <c r="Q35" t="s">
        <v>323</v>
      </c>
      <c r="R35">
        <v>0</v>
      </c>
      <c r="S35" s="621">
        <v>0</v>
      </c>
      <c r="T35">
        <v>0</v>
      </c>
      <c r="U35" s="621">
        <v>0</v>
      </c>
      <c r="V35">
        <v>1</v>
      </c>
      <c r="W35" s="621">
        <v>1</v>
      </c>
      <c r="X35">
        <v>1</v>
      </c>
      <c r="Y35" s="621">
        <v>1</v>
      </c>
      <c r="Z35">
        <v>1222</v>
      </c>
      <c r="AA35">
        <v>9</v>
      </c>
      <c r="AB35" s="621">
        <v>7.311129163281885E-3</v>
      </c>
      <c r="AC35">
        <v>1231</v>
      </c>
      <c r="AD35">
        <v>1566</v>
      </c>
      <c r="AE35" s="621">
        <v>0.78607918263090681</v>
      </c>
      <c r="AF35" t="s">
        <v>323</v>
      </c>
      <c r="AG35" t="s">
        <v>323</v>
      </c>
      <c r="AH35" t="s">
        <v>323</v>
      </c>
      <c r="AJ35" s="621" t="s">
        <v>323</v>
      </c>
      <c r="AL35" s="621" t="s">
        <v>323</v>
      </c>
      <c r="AM35" t="s">
        <v>323</v>
      </c>
      <c r="AN35" s="621" t="s">
        <v>323</v>
      </c>
      <c r="AP35" s="621" t="s">
        <v>323</v>
      </c>
      <c r="AR35" s="621" t="s">
        <v>323</v>
      </c>
      <c r="AS35" t="s">
        <v>323</v>
      </c>
      <c r="AT35" s="621" t="s">
        <v>323</v>
      </c>
      <c r="AV35" s="621" t="s">
        <v>323</v>
      </c>
      <c r="AX35" s="621" t="s">
        <v>323</v>
      </c>
      <c r="AY35" t="s">
        <v>323</v>
      </c>
      <c r="AZ35" s="621" t="s">
        <v>323</v>
      </c>
      <c r="BB35" s="621" t="s">
        <v>323</v>
      </c>
      <c r="BD35" s="621" t="s">
        <v>323</v>
      </c>
      <c r="BE35" t="s">
        <v>323</v>
      </c>
      <c r="BF35" s="621" t="s">
        <v>323</v>
      </c>
      <c r="BG35">
        <v>0</v>
      </c>
      <c r="BK35" t="s">
        <v>323</v>
      </c>
    </row>
    <row r="36" spans="1:63" x14ac:dyDescent="0.2">
      <c r="A36" t="s">
        <v>465</v>
      </c>
      <c r="B36" t="s">
        <v>566</v>
      </c>
      <c r="C36" t="s">
        <v>502</v>
      </c>
      <c r="D36" t="s">
        <v>515</v>
      </c>
      <c r="E36" t="s">
        <v>504</v>
      </c>
      <c r="F36" t="s">
        <v>505</v>
      </c>
      <c r="G36" t="s">
        <v>921</v>
      </c>
      <c r="H36" t="s">
        <v>1112</v>
      </c>
      <c r="I36" t="s">
        <v>934</v>
      </c>
      <c r="K36" t="s">
        <v>510</v>
      </c>
      <c r="L36">
        <v>8</v>
      </c>
      <c r="M36">
        <v>8</v>
      </c>
      <c r="N36">
        <v>8</v>
      </c>
      <c r="O36">
        <v>1</v>
      </c>
      <c r="P36">
        <v>46.625</v>
      </c>
      <c r="Q36" t="s">
        <v>323</v>
      </c>
      <c r="R36">
        <v>6</v>
      </c>
      <c r="S36" s="621">
        <v>0.75</v>
      </c>
      <c r="T36">
        <v>6</v>
      </c>
      <c r="U36" s="621">
        <v>0.75</v>
      </c>
      <c r="V36">
        <v>0</v>
      </c>
      <c r="X36">
        <v>0</v>
      </c>
      <c r="Z36">
        <v>367</v>
      </c>
      <c r="AA36">
        <v>6</v>
      </c>
      <c r="AB36" s="621">
        <v>1.6085790884718499E-2</v>
      </c>
      <c r="AC36">
        <v>373</v>
      </c>
      <c r="AD36">
        <v>600</v>
      </c>
      <c r="AE36" s="621">
        <v>0.6216666666666667</v>
      </c>
      <c r="AF36" t="s">
        <v>323</v>
      </c>
      <c r="AG36" t="s">
        <v>323</v>
      </c>
      <c r="AH36" t="s">
        <v>323</v>
      </c>
      <c r="AJ36" s="621" t="s">
        <v>323</v>
      </c>
      <c r="AL36" s="621" t="s">
        <v>323</v>
      </c>
      <c r="AM36" t="s">
        <v>323</v>
      </c>
      <c r="AN36" s="621" t="s">
        <v>323</v>
      </c>
      <c r="AP36" s="621" t="s">
        <v>323</v>
      </c>
      <c r="AR36" s="621" t="s">
        <v>323</v>
      </c>
      <c r="AS36" t="s">
        <v>323</v>
      </c>
      <c r="AT36" s="621" t="s">
        <v>323</v>
      </c>
      <c r="AV36" s="621" t="s">
        <v>323</v>
      </c>
      <c r="AX36" s="621" t="s">
        <v>323</v>
      </c>
      <c r="AY36" t="s">
        <v>323</v>
      </c>
      <c r="AZ36" s="621" t="s">
        <v>323</v>
      </c>
      <c r="BB36" s="621" t="s">
        <v>323</v>
      </c>
      <c r="BD36" s="621" t="s">
        <v>323</v>
      </c>
      <c r="BE36" t="s">
        <v>323</v>
      </c>
      <c r="BF36" s="621" t="s">
        <v>323</v>
      </c>
      <c r="BG36">
        <v>2</v>
      </c>
      <c r="BH36" s="621">
        <v>0.25</v>
      </c>
      <c r="BI36">
        <v>2</v>
      </c>
      <c r="BJ36" s="621">
        <v>0.25</v>
      </c>
      <c r="BK36" t="s">
        <v>323</v>
      </c>
    </row>
    <row r="37" spans="1:63" x14ac:dyDescent="0.2">
      <c r="A37" t="s">
        <v>567</v>
      </c>
      <c r="B37" t="s">
        <v>579</v>
      </c>
      <c r="C37" t="s">
        <v>580</v>
      </c>
      <c r="D37" t="s">
        <v>527</v>
      </c>
      <c r="E37" t="s">
        <v>504</v>
      </c>
      <c r="F37" t="s">
        <v>505</v>
      </c>
      <c r="G37" t="s">
        <v>314</v>
      </c>
      <c r="H37" t="s">
        <v>1110</v>
      </c>
      <c r="I37" t="s">
        <v>935</v>
      </c>
      <c r="J37" t="s">
        <v>936</v>
      </c>
      <c r="K37" t="s">
        <v>386</v>
      </c>
      <c r="L37">
        <v>1</v>
      </c>
      <c r="N37">
        <v>5</v>
      </c>
      <c r="O37">
        <v>5</v>
      </c>
      <c r="P37">
        <v>6529</v>
      </c>
      <c r="Q37">
        <v>3814</v>
      </c>
      <c r="R37">
        <v>0</v>
      </c>
      <c r="S37" s="621">
        <v>0</v>
      </c>
      <c r="V37">
        <v>2</v>
      </c>
      <c r="W37" s="621">
        <v>0.4</v>
      </c>
      <c r="X37">
        <v>1</v>
      </c>
      <c r="Y37" s="621">
        <v>1</v>
      </c>
      <c r="Z37">
        <v>6442</v>
      </c>
      <c r="AA37">
        <v>87</v>
      </c>
      <c r="AB37" s="621">
        <v>1.3325164650022975E-2</v>
      </c>
      <c r="AC37">
        <v>6529</v>
      </c>
      <c r="AD37">
        <v>8241</v>
      </c>
      <c r="AE37" s="621">
        <v>0.79225822108967359</v>
      </c>
      <c r="AF37">
        <v>6442</v>
      </c>
      <c r="AG37">
        <v>87</v>
      </c>
      <c r="AH37">
        <v>6529</v>
      </c>
      <c r="AI37">
        <v>3740</v>
      </c>
      <c r="AJ37" s="621">
        <v>0.58056504191244951</v>
      </c>
      <c r="AK37">
        <v>74</v>
      </c>
      <c r="AL37" s="621">
        <v>0.85057471264367812</v>
      </c>
      <c r="AM37">
        <v>3814</v>
      </c>
      <c r="AN37" s="621">
        <v>0.5841629652320417</v>
      </c>
      <c r="AP37" s="621" t="s">
        <v>323</v>
      </c>
      <c r="AR37" s="621" t="s">
        <v>323</v>
      </c>
      <c r="AS37" t="s">
        <v>323</v>
      </c>
      <c r="AU37">
        <v>40</v>
      </c>
      <c r="AV37" s="621" t="s">
        <v>323</v>
      </c>
      <c r="AX37" s="621" t="s">
        <v>323</v>
      </c>
      <c r="AY37">
        <v>40</v>
      </c>
      <c r="AZ37" s="621" t="s">
        <v>323</v>
      </c>
      <c r="BA37">
        <v>15</v>
      </c>
      <c r="BB37" s="621">
        <v>3.9328788673308858E-3</v>
      </c>
      <c r="BC37">
        <v>126</v>
      </c>
      <c r="BD37" s="621">
        <v>3.3036182485579442E-2</v>
      </c>
      <c r="BE37">
        <v>141</v>
      </c>
      <c r="BF37" s="621">
        <v>3.696906135291033E-2</v>
      </c>
      <c r="BG37">
        <v>2</v>
      </c>
      <c r="BH37" s="621">
        <v>0.4</v>
      </c>
      <c r="BI37">
        <v>0</v>
      </c>
      <c r="BK37" t="s">
        <v>323</v>
      </c>
    </row>
    <row r="38" spans="1:63" x14ac:dyDescent="0.2">
      <c r="A38" t="s">
        <v>567</v>
      </c>
      <c r="B38" t="s">
        <v>579</v>
      </c>
      <c r="C38" t="s">
        <v>581</v>
      </c>
      <c r="D38" t="s">
        <v>527</v>
      </c>
      <c r="E38" t="s">
        <v>504</v>
      </c>
      <c r="F38" t="s">
        <v>505</v>
      </c>
      <c r="G38" t="s">
        <v>314</v>
      </c>
      <c r="H38" t="s">
        <v>1110</v>
      </c>
      <c r="I38" t="s">
        <v>935</v>
      </c>
      <c r="J38" t="s">
        <v>936</v>
      </c>
      <c r="K38" t="s">
        <v>386</v>
      </c>
      <c r="L38">
        <v>2</v>
      </c>
      <c r="N38">
        <v>7</v>
      </c>
      <c r="O38">
        <v>3.5</v>
      </c>
      <c r="P38">
        <v>16881.5</v>
      </c>
      <c r="Q38">
        <v>7416.5</v>
      </c>
      <c r="R38">
        <v>1</v>
      </c>
      <c r="S38" s="621">
        <v>0.14285714285714285</v>
      </c>
      <c r="T38">
        <v>1</v>
      </c>
      <c r="U38" s="621">
        <v>0.5</v>
      </c>
      <c r="V38">
        <v>3</v>
      </c>
      <c r="W38" s="621">
        <v>0.42857142857142855</v>
      </c>
      <c r="X38">
        <v>1</v>
      </c>
      <c r="Y38" s="621">
        <v>0.5</v>
      </c>
      <c r="Z38">
        <v>33745</v>
      </c>
      <c r="AA38">
        <v>18</v>
      </c>
      <c r="AB38" s="621">
        <v>5.3312798033350122E-4</v>
      </c>
      <c r="AC38">
        <v>33763</v>
      </c>
      <c r="AD38">
        <v>47682</v>
      </c>
      <c r="AE38" s="621">
        <v>0.70808690910616168</v>
      </c>
      <c r="AF38">
        <v>33745</v>
      </c>
      <c r="AG38">
        <v>18</v>
      </c>
      <c r="AH38">
        <v>33763</v>
      </c>
      <c r="AI38">
        <v>14817</v>
      </c>
      <c r="AJ38" s="621">
        <v>0.43908727218847238</v>
      </c>
      <c r="AK38">
        <v>16</v>
      </c>
      <c r="AL38" s="621">
        <v>0.88888888888888884</v>
      </c>
      <c r="AM38">
        <v>14833</v>
      </c>
      <c r="AN38" s="621">
        <v>0.43932707401593463</v>
      </c>
      <c r="AP38" s="621" t="s">
        <v>323</v>
      </c>
      <c r="AR38" s="621" t="s">
        <v>323</v>
      </c>
      <c r="AS38" t="s">
        <v>323</v>
      </c>
      <c r="AU38">
        <v>124</v>
      </c>
      <c r="AV38" s="621" t="s">
        <v>323</v>
      </c>
      <c r="AX38" s="621" t="s">
        <v>323</v>
      </c>
      <c r="AY38">
        <v>124</v>
      </c>
      <c r="AZ38" s="621" t="s">
        <v>323</v>
      </c>
      <c r="BA38">
        <v>23</v>
      </c>
      <c r="BB38" s="621">
        <v>1.5505966426211824E-3</v>
      </c>
      <c r="BC38">
        <v>838</v>
      </c>
      <c r="BD38" s="621">
        <v>5.6495651587676131E-2</v>
      </c>
      <c r="BE38">
        <v>861</v>
      </c>
      <c r="BF38" s="621">
        <v>5.8046248230297311E-2</v>
      </c>
      <c r="BG38">
        <v>3</v>
      </c>
      <c r="BH38" s="621">
        <v>0.42857142857142855</v>
      </c>
      <c r="BI38">
        <v>0</v>
      </c>
      <c r="BK38" t="s">
        <v>323</v>
      </c>
    </row>
    <row r="39" spans="1:63" x14ac:dyDescent="0.2">
      <c r="A39" t="s">
        <v>567</v>
      </c>
      <c r="B39" t="s">
        <v>579</v>
      </c>
      <c r="C39" t="s">
        <v>582</v>
      </c>
      <c r="D39" t="s">
        <v>527</v>
      </c>
      <c r="E39" t="s">
        <v>504</v>
      </c>
      <c r="F39" t="s">
        <v>505</v>
      </c>
      <c r="G39" t="s">
        <v>314</v>
      </c>
      <c r="H39" t="s">
        <v>1110</v>
      </c>
      <c r="I39" t="s">
        <v>935</v>
      </c>
      <c r="J39" t="s">
        <v>936</v>
      </c>
      <c r="K39" t="s">
        <v>386</v>
      </c>
      <c r="L39">
        <v>2</v>
      </c>
      <c r="N39">
        <v>8</v>
      </c>
      <c r="O39">
        <v>4</v>
      </c>
      <c r="P39">
        <v>21167.5</v>
      </c>
      <c r="Q39">
        <v>9525.5</v>
      </c>
      <c r="R39">
        <v>2</v>
      </c>
      <c r="S39" s="621">
        <v>0.25</v>
      </c>
      <c r="T39">
        <v>1</v>
      </c>
      <c r="U39" s="621">
        <v>0.5</v>
      </c>
      <c r="V39">
        <v>1</v>
      </c>
      <c r="W39" s="621">
        <v>0.125</v>
      </c>
      <c r="X39">
        <v>1</v>
      </c>
      <c r="Y39" s="621">
        <v>0.5</v>
      </c>
      <c r="Z39">
        <v>42303</v>
      </c>
      <c r="AA39">
        <v>32</v>
      </c>
      <c r="AB39" s="621">
        <v>7.5587575292311322E-4</v>
      </c>
      <c r="AC39">
        <v>42335</v>
      </c>
      <c r="AD39">
        <v>56169</v>
      </c>
      <c r="AE39" s="621">
        <v>0.75370756111022097</v>
      </c>
      <c r="AF39">
        <v>42303</v>
      </c>
      <c r="AG39">
        <v>32</v>
      </c>
      <c r="AH39">
        <v>42335</v>
      </c>
      <c r="AI39">
        <v>19023</v>
      </c>
      <c r="AJ39" s="621">
        <v>0.44968441954471317</v>
      </c>
      <c r="AK39">
        <v>28</v>
      </c>
      <c r="AL39" s="621">
        <v>0.875</v>
      </c>
      <c r="AM39">
        <v>19051</v>
      </c>
      <c r="AN39" s="621">
        <v>0.45000590527931972</v>
      </c>
      <c r="AP39" s="621" t="s">
        <v>323</v>
      </c>
      <c r="AR39" s="621" t="s">
        <v>323</v>
      </c>
      <c r="AS39" t="s">
        <v>323</v>
      </c>
      <c r="AU39">
        <v>153</v>
      </c>
      <c r="AV39" s="621" t="s">
        <v>323</v>
      </c>
      <c r="AX39" s="621" t="s">
        <v>323</v>
      </c>
      <c r="AY39">
        <v>153</v>
      </c>
      <c r="AZ39" s="621" t="s">
        <v>323</v>
      </c>
      <c r="BA39">
        <v>37</v>
      </c>
      <c r="BB39" s="621">
        <v>1.9421552674400294E-3</v>
      </c>
      <c r="BC39">
        <v>711</v>
      </c>
      <c r="BD39" s="621">
        <v>3.7320875544590834E-2</v>
      </c>
      <c r="BE39">
        <v>748</v>
      </c>
      <c r="BF39" s="621">
        <v>3.9263030812030864E-2</v>
      </c>
      <c r="BG39">
        <v>3</v>
      </c>
      <c r="BH39" s="621">
        <v>0.375</v>
      </c>
      <c r="BI39">
        <v>0</v>
      </c>
      <c r="BK39" t="s">
        <v>323</v>
      </c>
    </row>
    <row r="40" spans="1:63" x14ac:dyDescent="0.2">
      <c r="A40" t="s">
        <v>567</v>
      </c>
      <c r="B40" t="s">
        <v>579</v>
      </c>
      <c r="C40" t="s">
        <v>583</v>
      </c>
      <c r="D40" t="s">
        <v>527</v>
      </c>
      <c r="E40" t="s">
        <v>504</v>
      </c>
      <c r="F40" t="s">
        <v>505</v>
      </c>
      <c r="G40" t="s">
        <v>314</v>
      </c>
      <c r="H40" t="s">
        <v>1110</v>
      </c>
      <c r="I40" t="s">
        <v>935</v>
      </c>
      <c r="J40" t="s">
        <v>936</v>
      </c>
      <c r="K40" t="s">
        <v>386</v>
      </c>
      <c r="L40">
        <v>2</v>
      </c>
      <c r="N40">
        <v>12</v>
      </c>
      <c r="O40">
        <v>6</v>
      </c>
      <c r="P40">
        <v>17013.5</v>
      </c>
      <c r="Q40">
        <v>6737.5</v>
      </c>
      <c r="R40">
        <v>1</v>
      </c>
      <c r="S40" s="621">
        <v>8.3333333333333329E-2</v>
      </c>
      <c r="T40">
        <v>1</v>
      </c>
      <c r="U40" s="621">
        <v>0.5</v>
      </c>
      <c r="V40">
        <v>1</v>
      </c>
      <c r="W40" s="621">
        <v>8.3333333333333329E-2</v>
      </c>
      <c r="X40">
        <v>1</v>
      </c>
      <c r="Y40" s="621">
        <v>0.5</v>
      </c>
      <c r="Z40">
        <v>33973</v>
      </c>
      <c r="AA40">
        <v>54</v>
      </c>
      <c r="AB40" s="621">
        <v>1.5869750492256149E-3</v>
      </c>
      <c r="AC40">
        <v>34027</v>
      </c>
      <c r="AD40">
        <v>49050</v>
      </c>
      <c r="AE40" s="621">
        <v>0.69372069317023444</v>
      </c>
      <c r="AF40">
        <v>33973</v>
      </c>
      <c r="AG40">
        <v>54</v>
      </c>
      <c r="AH40">
        <v>34027</v>
      </c>
      <c r="AI40">
        <v>13427</v>
      </c>
      <c r="AJ40" s="621">
        <v>0.39522562034556852</v>
      </c>
      <c r="AK40">
        <v>48</v>
      </c>
      <c r="AL40" s="621">
        <v>0.88888888888888884</v>
      </c>
      <c r="AM40">
        <v>13475</v>
      </c>
      <c r="AN40" s="621">
        <v>0.39600905163546596</v>
      </c>
      <c r="AP40" s="621" t="s">
        <v>323</v>
      </c>
      <c r="AR40" s="621" t="s">
        <v>323</v>
      </c>
      <c r="AS40" t="s">
        <v>323</v>
      </c>
      <c r="AU40">
        <v>187</v>
      </c>
      <c r="AV40" s="621" t="s">
        <v>323</v>
      </c>
      <c r="AX40" s="621" t="s">
        <v>323</v>
      </c>
      <c r="AY40">
        <v>187</v>
      </c>
      <c r="AZ40" s="621" t="s">
        <v>323</v>
      </c>
      <c r="BA40">
        <v>50</v>
      </c>
      <c r="BB40" s="621">
        <v>3.7105751391465678E-3</v>
      </c>
      <c r="BC40">
        <v>545</v>
      </c>
      <c r="BD40" s="621">
        <v>4.0445269016697587E-2</v>
      </c>
      <c r="BE40">
        <v>595</v>
      </c>
      <c r="BF40" s="621">
        <v>4.4155844155844157E-2</v>
      </c>
      <c r="BG40">
        <v>4</v>
      </c>
      <c r="BH40" s="621">
        <v>0.33333333333333331</v>
      </c>
      <c r="BI40">
        <v>0</v>
      </c>
      <c r="BK40" t="s">
        <v>323</v>
      </c>
    </row>
    <row r="41" spans="1:63" x14ac:dyDescent="0.2">
      <c r="A41" t="s">
        <v>567</v>
      </c>
      <c r="B41" t="s">
        <v>579</v>
      </c>
      <c r="C41" t="s">
        <v>584</v>
      </c>
      <c r="D41" t="s">
        <v>527</v>
      </c>
      <c r="E41" t="s">
        <v>504</v>
      </c>
      <c r="F41" t="s">
        <v>505</v>
      </c>
      <c r="G41" t="s">
        <v>314</v>
      </c>
      <c r="H41" t="s">
        <v>1110</v>
      </c>
      <c r="I41" t="s">
        <v>935</v>
      </c>
      <c r="J41" t="s">
        <v>936</v>
      </c>
      <c r="K41" t="s">
        <v>386</v>
      </c>
      <c r="L41">
        <v>2</v>
      </c>
      <c r="N41">
        <v>7</v>
      </c>
      <c r="O41">
        <v>3.5</v>
      </c>
      <c r="P41">
        <v>21804.5</v>
      </c>
      <c r="Q41">
        <v>8822.5</v>
      </c>
      <c r="R41">
        <v>2</v>
      </c>
      <c r="S41" s="621">
        <v>0.2857142857142857</v>
      </c>
      <c r="T41">
        <v>1</v>
      </c>
      <c r="U41" s="621">
        <v>0.5</v>
      </c>
      <c r="V41">
        <v>2</v>
      </c>
      <c r="W41" s="621">
        <v>0.2857142857142857</v>
      </c>
      <c r="X41">
        <v>2</v>
      </c>
      <c r="Y41" s="621">
        <v>1</v>
      </c>
      <c r="Z41">
        <v>43571</v>
      </c>
      <c r="AA41">
        <v>38</v>
      </c>
      <c r="AB41" s="621">
        <v>8.7137976105849707E-4</v>
      </c>
      <c r="AC41">
        <v>43609</v>
      </c>
      <c r="AD41">
        <v>65526</v>
      </c>
      <c r="AE41" s="621">
        <v>0.66552208283734704</v>
      </c>
      <c r="AF41">
        <v>43571</v>
      </c>
      <c r="AG41">
        <v>38</v>
      </c>
      <c r="AH41">
        <v>43609</v>
      </c>
      <c r="AI41">
        <v>17611</v>
      </c>
      <c r="AJ41" s="621">
        <v>0.4041908608937137</v>
      </c>
      <c r="AK41">
        <v>34</v>
      </c>
      <c r="AL41" s="621">
        <v>0.89473684210526316</v>
      </c>
      <c r="AM41">
        <v>17645</v>
      </c>
      <c r="AN41" s="621">
        <v>0.40461831273361004</v>
      </c>
      <c r="AP41" s="621" t="s">
        <v>323</v>
      </c>
      <c r="AR41" s="621" t="s">
        <v>323</v>
      </c>
      <c r="AS41" t="s">
        <v>323</v>
      </c>
      <c r="AU41">
        <v>115</v>
      </c>
      <c r="AV41" s="621" t="s">
        <v>323</v>
      </c>
      <c r="AX41" s="621" t="s">
        <v>323</v>
      </c>
      <c r="AY41">
        <v>115</v>
      </c>
      <c r="AZ41" s="621" t="s">
        <v>323</v>
      </c>
      <c r="BA41">
        <v>45</v>
      </c>
      <c r="BB41" s="621">
        <v>2.5502975347123833E-3</v>
      </c>
      <c r="BC41">
        <v>314</v>
      </c>
      <c r="BD41" s="621">
        <v>1.7795409464437518E-2</v>
      </c>
      <c r="BE41">
        <v>359</v>
      </c>
      <c r="BF41" s="621">
        <v>2.03457069991499E-2</v>
      </c>
      <c r="BG41">
        <v>3</v>
      </c>
      <c r="BH41" s="621">
        <v>0.42857142857142855</v>
      </c>
      <c r="BI41">
        <v>1</v>
      </c>
      <c r="BJ41" s="621">
        <v>0.5</v>
      </c>
      <c r="BK41" t="s">
        <v>323</v>
      </c>
    </row>
    <row r="42" spans="1:63" x14ac:dyDescent="0.2">
      <c r="A42" t="s">
        <v>567</v>
      </c>
      <c r="B42" t="s">
        <v>579</v>
      </c>
      <c r="C42" t="s">
        <v>585</v>
      </c>
      <c r="D42" t="s">
        <v>527</v>
      </c>
      <c r="E42" t="s">
        <v>504</v>
      </c>
      <c r="F42" t="s">
        <v>505</v>
      </c>
      <c r="G42" t="s">
        <v>314</v>
      </c>
      <c r="H42" t="s">
        <v>1110</v>
      </c>
      <c r="I42" t="s">
        <v>935</v>
      </c>
      <c r="J42" t="s">
        <v>936</v>
      </c>
      <c r="K42" t="s">
        <v>386</v>
      </c>
      <c r="L42">
        <v>2</v>
      </c>
      <c r="N42">
        <v>7</v>
      </c>
      <c r="O42">
        <v>3.5</v>
      </c>
      <c r="P42">
        <v>20884.5</v>
      </c>
      <c r="Q42">
        <v>8763</v>
      </c>
      <c r="R42">
        <v>2</v>
      </c>
      <c r="S42" s="621">
        <v>0.2857142857142857</v>
      </c>
      <c r="V42">
        <v>2</v>
      </c>
      <c r="W42" s="621">
        <v>0.2857142857142857</v>
      </c>
      <c r="X42">
        <v>1</v>
      </c>
      <c r="Y42" s="621">
        <v>0.5</v>
      </c>
      <c r="Z42">
        <v>41737</v>
      </c>
      <c r="AA42">
        <v>32</v>
      </c>
      <c r="AB42" s="621">
        <v>7.6611841317723666E-4</v>
      </c>
      <c r="AC42">
        <v>41769</v>
      </c>
      <c r="AD42">
        <v>59349</v>
      </c>
      <c r="AE42" s="621">
        <v>0.70378607895667999</v>
      </c>
      <c r="AF42">
        <v>41737</v>
      </c>
      <c r="AG42">
        <v>32</v>
      </c>
      <c r="AH42">
        <v>41769</v>
      </c>
      <c r="AI42">
        <v>17495</v>
      </c>
      <c r="AJ42" s="621">
        <v>0.41917243692646811</v>
      </c>
      <c r="AK42">
        <v>31</v>
      </c>
      <c r="AL42" s="621">
        <v>0.96875</v>
      </c>
      <c r="AM42">
        <v>17526</v>
      </c>
      <c r="AN42" s="621">
        <v>0.41959347841700784</v>
      </c>
      <c r="AP42" s="621" t="s">
        <v>323</v>
      </c>
      <c r="AR42" s="621" t="s">
        <v>323</v>
      </c>
      <c r="AS42" t="s">
        <v>323</v>
      </c>
      <c r="AU42">
        <v>125</v>
      </c>
      <c r="AV42" s="621" t="s">
        <v>323</v>
      </c>
      <c r="AX42" s="621" t="s">
        <v>323</v>
      </c>
      <c r="AY42">
        <v>125</v>
      </c>
      <c r="AZ42" s="621" t="s">
        <v>323</v>
      </c>
      <c r="BA42">
        <v>22</v>
      </c>
      <c r="BB42" s="621">
        <v>1.2552778728745864E-3</v>
      </c>
      <c r="BC42">
        <v>624</v>
      </c>
      <c r="BD42" s="621">
        <v>3.560424512153372E-2</v>
      </c>
      <c r="BE42">
        <v>646</v>
      </c>
      <c r="BF42" s="621">
        <v>3.6859522994408304E-2</v>
      </c>
      <c r="BG42">
        <v>3</v>
      </c>
      <c r="BH42" s="621">
        <v>0.42857142857142855</v>
      </c>
      <c r="BI42">
        <v>2</v>
      </c>
      <c r="BJ42" s="621">
        <v>1</v>
      </c>
      <c r="BK42" t="s">
        <v>323</v>
      </c>
    </row>
    <row r="43" spans="1:63" x14ac:dyDescent="0.2">
      <c r="A43" t="s">
        <v>567</v>
      </c>
      <c r="B43" t="s">
        <v>579</v>
      </c>
      <c r="C43" t="s">
        <v>586</v>
      </c>
      <c r="D43" t="s">
        <v>527</v>
      </c>
      <c r="E43" t="s">
        <v>504</v>
      </c>
      <c r="F43" t="s">
        <v>505</v>
      </c>
      <c r="G43" t="s">
        <v>314</v>
      </c>
      <c r="H43" t="s">
        <v>1110</v>
      </c>
      <c r="I43" t="s">
        <v>935</v>
      </c>
      <c r="J43" t="s">
        <v>936</v>
      </c>
      <c r="K43" t="s">
        <v>386</v>
      </c>
      <c r="L43">
        <v>2</v>
      </c>
      <c r="N43">
        <v>8</v>
      </c>
      <c r="O43">
        <v>4</v>
      </c>
      <c r="P43">
        <v>19655</v>
      </c>
      <c r="Q43">
        <v>8561.5</v>
      </c>
      <c r="R43">
        <v>0</v>
      </c>
      <c r="S43" s="621">
        <v>0</v>
      </c>
      <c r="V43">
        <v>3</v>
      </c>
      <c r="W43" s="621">
        <v>0.375</v>
      </c>
      <c r="X43">
        <v>2</v>
      </c>
      <c r="Y43" s="621">
        <v>1</v>
      </c>
      <c r="Z43">
        <v>39275</v>
      </c>
      <c r="AA43">
        <v>35</v>
      </c>
      <c r="AB43" s="621">
        <v>8.9035868735690669E-4</v>
      </c>
      <c r="AC43">
        <v>39310</v>
      </c>
      <c r="AD43">
        <v>55455</v>
      </c>
      <c r="AE43" s="621">
        <v>0.7088630421062122</v>
      </c>
      <c r="AF43">
        <v>39275</v>
      </c>
      <c r="AG43">
        <v>35</v>
      </c>
      <c r="AH43">
        <v>39310</v>
      </c>
      <c r="AI43">
        <v>17094</v>
      </c>
      <c r="AJ43" s="621">
        <v>0.43523870146403565</v>
      </c>
      <c r="AK43">
        <v>29</v>
      </c>
      <c r="AL43" s="621">
        <v>0.82857142857142863</v>
      </c>
      <c r="AM43">
        <v>17123</v>
      </c>
      <c r="AN43" s="621">
        <v>0.43558890867463751</v>
      </c>
      <c r="AP43" s="621" t="s">
        <v>323</v>
      </c>
      <c r="AR43" s="621" t="s">
        <v>323</v>
      </c>
      <c r="AS43" t="s">
        <v>323</v>
      </c>
      <c r="AU43">
        <v>136</v>
      </c>
      <c r="AV43" s="621" t="s">
        <v>323</v>
      </c>
      <c r="AX43" s="621" t="s">
        <v>323</v>
      </c>
      <c r="AY43">
        <v>136</v>
      </c>
      <c r="AZ43" s="621" t="s">
        <v>323</v>
      </c>
      <c r="BA43">
        <v>35</v>
      </c>
      <c r="BB43" s="621">
        <v>2.0440343397769081E-3</v>
      </c>
      <c r="BC43">
        <v>851</v>
      </c>
      <c r="BD43" s="621">
        <v>4.9699234947147113E-2</v>
      </c>
      <c r="BE43">
        <v>886</v>
      </c>
      <c r="BF43" s="621">
        <v>5.1743269286924021E-2</v>
      </c>
      <c r="BG43">
        <v>4</v>
      </c>
      <c r="BH43" s="621">
        <v>0.5</v>
      </c>
      <c r="BI43">
        <v>0</v>
      </c>
      <c r="BK43" t="s">
        <v>323</v>
      </c>
    </row>
    <row r="44" spans="1:63" x14ac:dyDescent="0.2">
      <c r="A44" t="s">
        <v>587</v>
      </c>
      <c r="B44" t="s">
        <v>597</v>
      </c>
      <c r="C44" t="s">
        <v>598</v>
      </c>
      <c r="D44" t="s">
        <v>515</v>
      </c>
      <c r="E44" t="s">
        <v>504</v>
      </c>
      <c r="F44" t="s">
        <v>505</v>
      </c>
      <c r="G44" t="s">
        <v>317</v>
      </c>
      <c r="H44" t="s">
        <v>1112</v>
      </c>
      <c r="I44" t="s">
        <v>934</v>
      </c>
      <c r="K44" t="s">
        <v>386</v>
      </c>
      <c r="L44">
        <v>4</v>
      </c>
      <c r="N44">
        <v>6</v>
      </c>
      <c r="O44">
        <v>1.5</v>
      </c>
      <c r="P44">
        <v>925.5</v>
      </c>
      <c r="Q44">
        <v>556.75</v>
      </c>
      <c r="R44">
        <v>3</v>
      </c>
      <c r="S44" s="621">
        <v>0.5</v>
      </c>
      <c r="T44">
        <v>3</v>
      </c>
      <c r="U44" s="621">
        <v>0.75</v>
      </c>
      <c r="Z44">
        <v>3694</v>
      </c>
      <c r="AA44">
        <v>8</v>
      </c>
      <c r="AB44" s="621">
        <v>2.1609940572663426E-3</v>
      </c>
      <c r="AC44">
        <v>3702</v>
      </c>
      <c r="AD44">
        <v>5001</v>
      </c>
      <c r="AE44" s="621">
        <v>0.74025194961007801</v>
      </c>
      <c r="AF44">
        <v>3694</v>
      </c>
      <c r="AG44">
        <v>8</v>
      </c>
      <c r="AH44">
        <v>3702</v>
      </c>
      <c r="AI44">
        <v>2220</v>
      </c>
      <c r="AJ44" s="621">
        <v>0.60097455332972383</v>
      </c>
      <c r="AK44">
        <v>7</v>
      </c>
      <c r="AL44" s="621">
        <v>0.875</v>
      </c>
      <c r="AM44">
        <v>2227</v>
      </c>
      <c r="AN44" s="621">
        <v>0.60156672069151806</v>
      </c>
      <c r="AO44">
        <v>26</v>
      </c>
      <c r="AP44" s="621">
        <v>1.1711711711711712E-2</v>
      </c>
      <c r="AQ44">
        <v>1</v>
      </c>
      <c r="AR44" s="621">
        <v>0.14285714285714285</v>
      </c>
      <c r="AS44">
        <v>27</v>
      </c>
      <c r="AT44" s="621">
        <v>1.2123933542882801E-2</v>
      </c>
      <c r="AU44">
        <v>26</v>
      </c>
      <c r="AV44" s="621">
        <v>1</v>
      </c>
      <c r="AW44">
        <v>1</v>
      </c>
      <c r="AX44" s="621">
        <v>1</v>
      </c>
      <c r="AY44">
        <v>27</v>
      </c>
      <c r="AZ44" s="621">
        <v>1</v>
      </c>
      <c r="BA44">
        <v>2</v>
      </c>
      <c r="BB44" s="621">
        <v>8.9806915132465196E-4</v>
      </c>
      <c r="BC44">
        <v>33</v>
      </c>
      <c r="BD44" s="621">
        <v>1.4818140996856757E-2</v>
      </c>
      <c r="BE44">
        <v>35</v>
      </c>
      <c r="BF44" s="621">
        <v>1.5716210148181409E-2</v>
      </c>
      <c r="BG44">
        <v>1</v>
      </c>
      <c r="BH44" s="621">
        <v>0.16666666666666666</v>
      </c>
      <c r="BI44">
        <v>1</v>
      </c>
      <c r="BJ44" s="621">
        <v>0.25</v>
      </c>
      <c r="BK44" t="s">
        <v>323</v>
      </c>
    </row>
    <row r="45" spans="1:63" x14ac:dyDescent="0.2">
      <c r="A45" t="s">
        <v>587</v>
      </c>
      <c r="B45" t="s">
        <v>597</v>
      </c>
      <c r="C45" t="s">
        <v>599</v>
      </c>
      <c r="D45" t="s">
        <v>515</v>
      </c>
      <c r="E45" t="s">
        <v>504</v>
      </c>
      <c r="F45" t="s">
        <v>505</v>
      </c>
      <c r="G45" t="s">
        <v>317</v>
      </c>
      <c r="H45" t="s">
        <v>1112</v>
      </c>
      <c r="I45" t="s">
        <v>934</v>
      </c>
      <c r="K45" t="s">
        <v>510</v>
      </c>
      <c r="L45">
        <v>3</v>
      </c>
      <c r="M45">
        <v>3</v>
      </c>
      <c r="N45">
        <v>3</v>
      </c>
      <c r="O45">
        <v>1</v>
      </c>
      <c r="P45">
        <v>905.33333333333337</v>
      </c>
      <c r="Q45" t="s">
        <v>323</v>
      </c>
      <c r="R45">
        <v>2</v>
      </c>
      <c r="S45" s="621">
        <v>0.66666666666666663</v>
      </c>
      <c r="T45">
        <v>2</v>
      </c>
      <c r="U45" s="621">
        <v>0.66666666666666663</v>
      </c>
      <c r="Z45">
        <v>2706</v>
      </c>
      <c r="AA45">
        <v>10</v>
      </c>
      <c r="AB45" s="621">
        <v>3.6818851251840942E-3</v>
      </c>
      <c r="AC45">
        <v>2716</v>
      </c>
      <c r="AD45">
        <v>4113</v>
      </c>
      <c r="AE45" s="621">
        <v>0.66034524677850714</v>
      </c>
      <c r="AF45" t="s">
        <v>323</v>
      </c>
      <c r="AG45" t="s">
        <v>323</v>
      </c>
      <c r="AH45" t="s">
        <v>323</v>
      </c>
      <c r="AJ45" s="621" t="s">
        <v>323</v>
      </c>
      <c r="AL45" s="621" t="s">
        <v>323</v>
      </c>
      <c r="AM45" t="s">
        <v>323</v>
      </c>
      <c r="AN45" s="621" t="s">
        <v>323</v>
      </c>
      <c r="AP45" s="621" t="s">
        <v>323</v>
      </c>
      <c r="AR45" s="621" t="s">
        <v>323</v>
      </c>
      <c r="AS45" t="s">
        <v>323</v>
      </c>
      <c r="AT45" s="621" t="s">
        <v>323</v>
      </c>
      <c r="AV45" s="621" t="s">
        <v>323</v>
      </c>
      <c r="AX45" s="621" t="s">
        <v>323</v>
      </c>
      <c r="AY45" t="s">
        <v>323</v>
      </c>
      <c r="AZ45" s="621" t="s">
        <v>323</v>
      </c>
      <c r="BB45" s="621" t="s">
        <v>323</v>
      </c>
      <c r="BD45" s="621" t="s">
        <v>323</v>
      </c>
      <c r="BE45" t="s">
        <v>323</v>
      </c>
      <c r="BF45" s="621" t="s">
        <v>323</v>
      </c>
      <c r="BG45">
        <v>1</v>
      </c>
      <c r="BH45" s="621">
        <v>0.33333333333333331</v>
      </c>
      <c r="BI45">
        <v>1</v>
      </c>
      <c r="BJ45" s="621">
        <v>0.33333333333333331</v>
      </c>
      <c r="BK45" t="s">
        <v>323</v>
      </c>
    </row>
    <row r="46" spans="1:63" x14ac:dyDescent="0.2">
      <c r="A46" t="s">
        <v>587</v>
      </c>
      <c r="B46" t="s">
        <v>597</v>
      </c>
      <c r="C46" t="s">
        <v>600</v>
      </c>
      <c r="D46" t="s">
        <v>515</v>
      </c>
      <c r="E46" t="s">
        <v>504</v>
      </c>
      <c r="F46" t="s">
        <v>505</v>
      </c>
      <c r="G46" t="s">
        <v>317</v>
      </c>
      <c r="H46" t="s">
        <v>1112</v>
      </c>
      <c r="I46" t="s">
        <v>934</v>
      </c>
      <c r="K46" t="s">
        <v>510</v>
      </c>
      <c r="L46">
        <v>1</v>
      </c>
      <c r="M46">
        <v>1</v>
      </c>
      <c r="N46">
        <v>1</v>
      </c>
      <c r="O46">
        <v>1</v>
      </c>
      <c r="P46">
        <v>767</v>
      </c>
      <c r="Q46" t="s">
        <v>323</v>
      </c>
      <c r="R46">
        <v>1</v>
      </c>
      <c r="S46" s="621">
        <v>1</v>
      </c>
      <c r="T46">
        <v>1</v>
      </c>
      <c r="U46" s="621">
        <v>1</v>
      </c>
      <c r="Z46">
        <v>759</v>
      </c>
      <c r="AA46">
        <v>8</v>
      </c>
      <c r="AB46" s="621">
        <v>1.0430247718383311E-2</v>
      </c>
      <c r="AC46">
        <v>767</v>
      </c>
      <c r="AD46">
        <v>1008</v>
      </c>
      <c r="AE46" s="621">
        <v>0.76091269841269837</v>
      </c>
      <c r="AF46" t="s">
        <v>323</v>
      </c>
      <c r="AG46" t="s">
        <v>323</v>
      </c>
      <c r="AH46" t="s">
        <v>323</v>
      </c>
      <c r="AJ46" s="621" t="s">
        <v>323</v>
      </c>
      <c r="AL46" s="621" t="s">
        <v>323</v>
      </c>
      <c r="AM46" t="s">
        <v>323</v>
      </c>
      <c r="AN46" s="621" t="s">
        <v>323</v>
      </c>
      <c r="AP46" s="621" t="s">
        <v>323</v>
      </c>
      <c r="AR46" s="621" t="s">
        <v>323</v>
      </c>
      <c r="AS46" t="s">
        <v>323</v>
      </c>
      <c r="AT46" s="621" t="s">
        <v>323</v>
      </c>
      <c r="AV46" s="621" t="s">
        <v>323</v>
      </c>
      <c r="AX46" s="621" t="s">
        <v>323</v>
      </c>
      <c r="AY46" t="s">
        <v>323</v>
      </c>
      <c r="AZ46" s="621" t="s">
        <v>323</v>
      </c>
      <c r="BB46" s="621" t="s">
        <v>323</v>
      </c>
      <c r="BD46" s="621" t="s">
        <v>323</v>
      </c>
      <c r="BE46" t="s">
        <v>323</v>
      </c>
      <c r="BF46" s="621" t="s">
        <v>323</v>
      </c>
      <c r="BG46">
        <v>1</v>
      </c>
      <c r="BH46" s="621">
        <v>1</v>
      </c>
      <c r="BI46">
        <v>1</v>
      </c>
      <c r="BJ46" s="621">
        <v>1</v>
      </c>
      <c r="BK46" t="s">
        <v>323</v>
      </c>
    </row>
    <row r="47" spans="1:63" x14ac:dyDescent="0.2">
      <c r="A47" t="s">
        <v>587</v>
      </c>
      <c r="B47" t="s">
        <v>597</v>
      </c>
      <c r="C47" t="s">
        <v>601</v>
      </c>
      <c r="D47" t="s">
        <v>515</v>
      </c>
      <c r="E47" t="s">
        <v>504</v>
      </c>
      <c r="F47" t="s">
        <v>505</v>
      </c>
      <c r="G47" t="s">
        <v>317</v>
      </c>
      <c r="H47" t="s">
        <v>1112</v>
      </c>
      <c r="I47" t="s">
        <v>934</v>
      </c>
      <c r="K47" t="s">
        <v>510</v>
      </c>
      <c r="L47">
        <v>1</v>
      </c>
      <c r="M47">
        <v>1</v>
      </c>
      <c r="N47">
        <v>1</v>
      </c>
      <c r="O47">
        <v>1</v>
      </c>
      <c r="P47">
        <v>754</v>
      </c>
      <c r="Q47" t="s">
        <v>323</v>
      </c>
      <c r="R47">
        <v>1</v>
      </c>
      <c r="S47" s="621">
        <v>1</v>
      </c>
      <c r="T47">
        <v>1</v>
      </c>
      <c r="U47" s="621">
        <v>1</v>
      </c>
      <c r="Z47">
        <v>754</v>
      </c>
      <c r="AC47">
        <v>754</v>
      </c>
      <c r="AD47">
        <v>1155</v>
      </c>
      <c r="AE47" s="621">
        <v>0.65281385281385285</v>
      </c>
      <c r="AF47" t="s">
        <v>323</v>
      </c>
      <c r="AG47" t="s">
        <v>323</v>
      </c>
      <c r="AH47" t="s">
        <v>323</v>
      </c>
      <c r="AJ47" s="621" t="s">
        <v>323</v>
      </c>
      <c r="AL47" s="621" t="s">
        <v>323</v>
      </c>
      <c r="AM47" t="s">
        <v>323</v>
      </c>
      <c r="AN47" s="621" t="s">
        <v>323</v>
      </c>
      <c r="AO47" t="s">
        <v>323</v>
      </c>
      <c r="AP47" s="621" t="s">
        <v>323</v>
      </c>
      <c r="AQ47" t="s">
        <v>323</v>
      </c>
      <c r="AR47" s="621" t="s">
        <v>323</v>
      </c>
      <c r="AS47" t="s">
        <v>323</v>
      </c>
      <c r="AT47" s="621" t="s">
        <v>323</v>
      </c>
      <c r="AV47" s="621" t="s">
        <v>323</v>
      </c>
      <c r="AX47" s="621" t="s">
        <v>323</v>
      </c>
      <c r="AY47" t="s">
        <v>323</v>
      </c>
      <c r="AZ47" s="621" t="s">
        <v>323</v>
      </c>
      <c r="BB47" s="621" t="s">
        <v>323</v>
      </c>
      <c r="BD47" s="621" t="s">
        <v>323</v>
      </c>
      <c r="BE47" t="s">
        <v>323</v>
      </c>
      <c r="BF47" s="621" t="s">
        <v>323</v>
      </c>
      <c r="BG47">
        <v>0</v>
      </c>
      <c r="BK47" t="s">
        <v>323</v>
      </c>
    </row>
    <row r="48" spans="1:63" x14ac:dyDescent="0.2">
      <c r="A48" t="s">
        <v>587</v>
      </c>
      <c r="B48" t="s">
        <v>597</v>
      </c>
      <c r="C48" t="s">
        <v>602</v>
      </c>
      <c r="D48" t="s">
        <v>515</v>
      </c>
      <c r="E48" t="s">
        <v>504</v>
      </c>
      <c r="F48" t="s">
        <v>505</v>
      </c>
      <c r="G48" t="s">
        <v>317</v>
      </c>
      <c r="H48" t="s">
        <v>1112</v>
      </c>
      <c r="I48" t="s">
        <v>934</v>
      </c>
      <c r="K48" t="s">
        <v>510</v>
      </c>
      <c r="L48">
        <v>1</v>
      </c>
      <c r="M48">
        <v>1</v>
      </c>
      <c r="N48">
        <v>1</v>
      </c>
      <c r="O48">
        <v>1</v>
      </c>
      <c r="P48">
        <v>769</v>
      </c>
      <c r="Q48" t="s">
        <v>323</v>
      </c>
      <c r="R48">
        <v>1</v>
      </c>
      <c r="S48" s="621">
        <v>1</v>
      </c>
      <c r="T48">
        <v>1</v>
      </c>
      <c r="U48" s="621">
        <v>1</v>
      </c>
      <c r="Z48">
        <v>768</v>
      </c>
      <c r="AA48">
        <v>1</v>
      </c>
      <c r="AB48" s="621">
        <v>1.3003901170351106E-3</v>
      </c>
      <c r="AC48">
        <v>769</v>
      </c>
      <c r="AD48">
        <v>1212</v>
      </c>
      <c r="AE48" s="621">
        <v>0.63448844884488453</v>
      </c>
      <c r="AF48" t="s">
        <v>323</v>
      </c>
      <c r="AG48" t="s">
        <v>323</v>
      </c>
      <c r="AH48" t="s">
        <v>323</v>
      </c>
      <c r="AJ48" s="621" t="s">
        <v>323</v>
      </c>
      <c r="AL48" s="621" t="s">
        <v>323</v>
      </c>
      <c r="AM48" t="s">
        <v>323</v>
      </c>
      <c r="AN48" s="621" t="s">
        <v>323</v>
      </c>
      <c r="AP48" s="621" t="s">
        <v>323</v>
      </c>
      <c r="AR48" s="621" t="s">
        <v>323</v>
      </c>
      <c r="AS48" t="s">
        <v>323</v>
      </c>
      <c r="AT48" s="621" t="s">
        <v>323</v>
      </c>
      <c r="AV48" s="621" t="s">
        <v>323</v>
      </c>
      <c r="AX48" s="621" t="s">
        <v>323</v>
      </c>
      <c r="AY48" t="s">
        <v>323</v>
      </c>
      <c r="AZ48" s="621" t="s">
        <v>323</v>
      </c>
      <c r="BB48" s="621" t="s">
        <v>323</v>
      </c>
      <c r="BF48" s="621" t="s">
        <v>323</v>
      </c>
      <c r="BG48">
        <v>0</v>
      </c>
      <c r="BK48" t="s">
        <v>323</v>
      </c>
    </row>
    <row r="49" spans="1:63" x14ac:dyDescent="0.2">
      <c r="A49" t="s">
        <v>587</v>
      </c>
      <c r="B49" t="s">
        <v>597</v>
      </c>
      <c r="C49" t="s">
        <v>603</v>
      </c>
      <c r="D49" t="s">
        <v>515</v>
      </c>
      <c r="E49" t="s">
        <v>504</v>
      </c>
      <c r="F49" t="s">
        <v>505</v>
      </c>
      <c r="G49" t="s">
        <v>317</v>
      </c>
      <c r="H49" t="s">
        <v>1112</v>
      </c>
      <c r="I49" t="s">
        <v>934</v>
      </c>
      <c r="K49" t="s">
        <v>510</v>
      </c>
      <c r="L49">
        <v>1</v>
      </c>
      <c r="M49">
        <v>1</v>
      </c>
      <c r="N49">
        <v>1</v>
      </c>
      <c r="O49">
        <v>1</v>
      </c>
      <c r="P49">
        <v>736</v>
      </c>
      <c r="Q49" t="s">
        <v>323</v>
      </c>
      <c r="R49">
        <v>1</v>
      </c>
      <c r="S49" s="621">
        <v>1</v>
      </c>
      <c r="T49">
        <v>1</v>
      </c>
      <c r="U49" s="621">
        <v>1</v>
      </c>
      <c r="Z49">
        <v>736</v>
      </c>
      <c r="AC49">
        <v>736</v>
      </c>
      <c r="AD49">
        <v>1233</v>
      </c>
      <c r="AE49" s="621">
        <v>0.59691808596918083</v>
      </c>
      <c r="AF49" t="s">
        <v>323</v>
      </c>
      <c r="AG49" t="s">
        <v>323</v>
      </c>
      <c r="AH49" t="s">
        <v>323</v>
      </c>
      <c r="AJ49" s="621" t="s">
        <v>323</v>
      </c>
      <c r="AL49" s="621" t="s">
        <v>323</v>
      </c>
      <c r="AM49" t="s">
        <v>323</v>
      </c>
      <c r="AN49" s="621" t="s">
        <v>323</v>
      </c>
      <c r="AO49" t="s">
        <v>323</v>
      </c>
      <c r="AP49" s="621" t="s">
        <v>323</v>
      </c>
      <c r="AQ49" t="s">
        <v>323</v>
      </c>
      <c r="AR49" s="621" t="s">
        <v>323</v>
      </c>
      <c r="AS49" t="s">
        <v>323</v>
      </c>
      <c r="AT49" s="621" t="s">
        <v>323</v>
      </c>
      <c r="AV49" s="621" t="s">
        <v>323</v>
      </c>
      <c r="AX49" s="621" t="s">
        <v>323</v>
      </c>
      <c r="AY49" t="s">
        <v>323</v>
      </c>
      <c r="AZ49" s="621" t="s">
        <v>323</v>
      </c>
      <c r="BB49" s="621" t="s">
        <v>323</v>
      </c>
      <c r="BD49" s="621" t="s">
        <v>323</v>
      </c>
      <c r="BE49" t="s">
        <v>323</v>
      </c>
      <c r="BF49" s="621" t="s">
        <v>323</v>
      </c>
      <c r="BG49">
        <v>0</v>
      </c>
      <c r="BK49" t="s">
        <v>323</v>
      </c>
    </row>
    <row r="50" spans="1:63" x14ac:dyDescent="0.2">
      <c r="A50" t="s">
        <v>587</v>
      </c>
      <c r="B50" t="s">
        <v>597</v>
      </c>
      <c r="C50" t="s">
        <v>604</v>
      </c>
      <c r="D50" t="s">
        <v>515</v>
      </c>
      <c r="E50" t="s">
        <v>504</v>
      </c>
      <c r="F50" t="s">
        <v>505</v>
      </c>
      <c r="G50" t="s">
        <v>317</v>
      </c>
      <c r="H50" t="s">
        <v>1112</v>
      </c>
      <c r="I50" t="s">
        <v>934</v>
      </c>
      <c r="K50" t="s">
        <v>386</v>
      </c>
      <c r="L50">
        <v>1</v>
      </c>
      <c r="N50">
        <v>2</v>
      </c>
      <c r="O50">
        <v>2</v>
      </c>
      <c r="P50">
        <v>828</v>
      </c>
      <c r="Q50">
        <v>480</v>
      </c>
      <c r="R50">
        <v>1</v>
      </c>
      <c r="S50" s="621">
        <v>0.5</v>
      </c>
      <c r="T50">
        <v>1</v>
      </c>
      <c r="U50" s="621">
        <v>1</v>
      </c>
      <c r="Z50">
        <v>823</v>
      </c>
      <c r="AA50">
        <v>5</v>
      </c>
      <c r="AB50" s="621">
        <v>6.038647342995169E-3</v>
      </c>
      <c r="AC50">
        <v>828</v>
      </c>
      <c r="AD50">
        <v>1119</v>
      </c>
      <c r="AE50" s="621">
        <v>0.73994638069705099</v>
      </c>
      <c r="AF50">
        <v>823</v>
      </c>
      <c r="AG50">
        <v>5</v>
      </c>
      <c r="AH50">
        <v>828</v>
      </c>
      <c r="AI50">
        <v>476</v>
      </c>
      <c r="AJ50" s="621">
        <v>0.57837181044957475</v>
      </c>
      <c r="AK50">
        <v>4</v>
      </c>
      <c r="AL50" s="621">
        <v>0.8</v>
      </c>
      <c r="AM50">
        <v>480</v>
      </c>
      <c r="AN50" s="621">
        <v>0.57971014492753625</v>
      </c>
      <c r="AP50" s="621" t="s">
        <v>323</v>
      </c>
      <c r="BC50">
        <v>18</v>
      </c>
      <c r="BD50" s="621">
        <v>3.7499999999999999E-2</v>
      </c>
      <c r="BE50">
        <v>18</v>
      </c>
      <c r="BF50" s="621">
        <v>3.7499999999999999E-2</v>
      </c>
      <c r="BG50">
        <v>0</v>
      </c>
      <c r="BK50" t="s">
        <v>323</v>
      </c>
    </row>
    <row r="51" spans="1:63" x14ac:dyDescent="0.2">
      <c r="A51" t="s">
        <v>587</v>
      </c>
      <c r="B51" t="s">
        <v>597</v>
      </c>
      <c r="C51" t="s">
        <v>605</v>
      </c>
      <c r="D51" t="s">
        <v>515</v>
      </c>
      <c r="E51" t="s">
        <v>504</v>
      </c>
      <c r="F51" t="s">
        <v>505</v>
      </c>
      <c r="G51" t="s">
        <v>317</v>
      </c>
      <c r="H51" t="s">
        <v>1112</v>
      </c>
      <c r="I51" t="s">
        <v>934</v>
      </c>
      <c r="K51" t="s">
        <v>510</v>
      </c>
      <c r="L51">
        <v>2</v>
      </c>
      <c r="M51">
        <v>2</v>
      </c>
      <c r="N51">
        <v>2</v>
      </c>
      <c r="O51">
        <v>1</v>
      </c>
      <c r="P51">
        <v>759.5</v>
      </c>
      <c r="Q51" t="s">
        <v>323</v>
      </c>
      <c r="R51">
        <v>2</v>
      </c>
      <c r="S51" s="621">
        <v>1</v>
      </c>
      <c r="T51">
        <v>2</v>
      </c>
      <c r="U51" s="621">
        <v>1</v>
      </c>
      <c r="Z51">
        <v>1516</v>
      </c>
      <c r="AA51">
        <v>3</v>
      </c>
      <c r="AB51" s="621">
        <v>1.9749835418038184E-3</v>
      </c>
      <c r="AC51">
        <v>1519</v>
      </c>
      <c r="AD51">
        <v>2049</v>
      </c>
      <c r="AE51" s="621">
        <v>0.74133723767691562</v>
      </c>
      <c r="AF51" t="s">
        <v>323</v>
      </c>
      <c r="AG51" t="s">
        <v>323</v>
      </c>
      <c r="AH51" t="s">
        <v>323</v>
      </c>
      <c r="AJ51" s="621" t="s">
        <v>323</v>
      </c>
      <c r="AL51" s="621" t="s">
        <v>323</v>
      </c>
      <c r="AM51" t="s">
        <v>323</v>
      </c>
      <c r="AN51" s="621" t="s">
        <v>323</v>
      </c>
      <c r="AO51" t="s">
        <v>323</v>
      </c>
      <c r="AP51" s="621" t="s">
        <v>323</v>
      </c>
      <c r="AQ51" t="s">
        <v>323</v>
      </c>
      <c r="AR51" s="621" t="s">
        <v>323</v>
      </c>
      <c r="AS51" t="s">
        <v>323</v>
      </c>
      <c r="AT51" s="621" t="s">
        <v>323</v>
      </c>
      <c r="AV51" s="621" t="s">
        <v>323</v>
      </c>
      <c r="AX51" s="621" t="s">
        <v>323</v>
      </c>
      <c r="AY51" t="s">
        <v>323</v>
      </c>
      <c r="AZ51" s="621" t="s">
        <v>323</v>
      </c>
      <c r="BB51" s="621" t="s">
        <v>323</v>
      </c>
      <c r="BD51" s="621" t="s">
        <v>323</v>
      </c>
      <c r="BE51" t="s">
        <v>323</v>
      </c>
      <c r="BF51" s="621" t="s">
        <v>323</v>
      </c>
      <c r="BG51">
        <v>1</v>
      </c>
      <c r="BH51" s="621">
        <v>0.5</v>
      </c>
      <c r="BI51">
        <v>1</v>
      </c>
      <c r="BJ51" s="621">
        <v>0.5</v>
      </c>
      <c r="BK51" t="s">
        <v>323</v>
      </c>
    </row>
    <row r="52" spans="1:63" x14ac:dyDescent="0.2">
      <c r="A52" t="s">
        <v>606</v>
      </c>
      <c r="B52" t="s">
        <v>613</v>
      </c>
      <c r="C52" t="s">
        <v>649</v>
      </c>
      <c r="D52" t="s">
        <v>527</v>
      </c>
      <c r="E52" t="s">
        <v>518</v>
      </c>
      <c r="F52" t="s">
        <v>505</v>
      </c>
      <c r="G52" t="s">
        <v>317</v>
      </c>
      <c r="H52" t="s">
        <v>1110</v>
      </c>
      <c r="I52" t="s">
        <v>935</v>
      </c>
      <c r="J52" t="s">
        <v>936</v>
      </c>
      <c r="K52" t="s">
        <v>386</v>
      </c>
      <c r="L52">
        <v>11</v>
      </c>
      <c r="N52">
        <v>35</v>
      </c>
      <c r="O52">
        <v>3.1818181818181817</v>
      </c>
      <c r="P52">
        <v>6135.818181818182</v>
      </c>
      <c r="Q52">
        <v>2577.7272727272725</v>
      </c>
      <c r="R52">
        <v>8</v>
      </c>
      <c r="S52" s="621">
        <v>0.22857142857142856</v>
      </c>
      <c r="T52">
        <v>5</v>
      </c>
      <c r="U52" s="621">
        <v>0.45454545454545453</v>
      </c>
      <c r="V52">
        <v>2</v>
      </c>
      <c r="W52" s="621">
        <v>5.7142857142857141E-2</v>
      </c>
      <c r="X52">
        <v>1</v>
      </c>
      <c r="Y52" s="621">
        <v>9.0909090909090912E-2</v>
      </c>
      <c r="Z52">
        <v>67411</v>
      </c>
      <c r="AA52">
        <v>83</v>
      </c>
      <c r="AB52" s="621">
        <v>1.2297389397576081E-3</v>
      </c>
      <c r="AC52">
        <v>67494</v>
      </c>
      <c r="AD52">
        <v>94959</v>
      </c>
      <c r="AE52" s="621">
        <v>0.71076991122484445</v>
      </c>
      <c r="AF52">
        <v>67411</v>
      </c>
      <c r="AG52">
        <v>83</v>
      </c>
      <c r="AH52">
        <v>67494</v>
      </c>
      <c r="AI52">
        <v>28282</v>
      </c>
      <c r="AJ52" s="621">
        <v>0.41954577146163091</v>
      </c>
      <c r="AK52">
        <v>73</v>
      </c>
      <c r="AL52" s="621">
        <v>0.87951807228915657</v>
      </c>
      <c r="AM52">
        <v>28355</v>
      </c>
      <c r="AN52" s="621">
        <v>0.42011141731116841</v>
      </c>
      <c r="AO52">
        <v>444</v>
      </c>
      <c r="AP52" s="621">
        <v>1.5699031185913301E-2</v>
      </c>
      <c r="AQ52">
        <v>12</v>
      </c>
      <c r="AR52" s="621">
        <v>0.16438356164383561</v>
      </c>
      <c r="AS52">
        <v>456</v>
      </c>
      <c r="AT52" s="621">
        <v>1.6081819784870392E-2</v>
      </c>
      <c r="AU52">
        <v>369</v>
      </c>
      <c r="AV52" s="621">
        <v>0.83108108108108103</v>
      </c>
      <c r="AW52">
        <v>11</v>
      </c>
      <c r="AX52" s="621">
        <v>0.91666666666666663</v>
      </c>
      <c r="AY52">
        <v>380</v>
      </c>
      <c r="AZ52" s="621">
        <v>0.83333333333333337</v>
      </c>
      <c r="BA52">
        <v>596</v>
      </c>
      <c r="BB52" s="621">
        <v>2.1019220596014812E-2</v>
      </c>
      <c r="BC52">
        <v>257</v>
      </c>
      <c r="BD52" s="621">
        <v>9.0636572033151123E-3</v>
      </c>
      <c r="BE52">
        <v>853</v>
      </c>
      <c r="BF52" s="621">
        <v>3.0082877799329923E-2</v>
      </c>
      <c r="BG52">
        <v>9</v>
      </c>
      <c r="BH52" s="621">
        <v>0.25714285714285712</v>
      </c>
      <c r="BI52">
        <v>2</v>
      </c>
      <c r="BJ52" s="621">
        <v>0.18181818181818182</v>
      </c>
      <c r="BK52" t="s">
        <v>323</v>
      </c>
    </row>
    <row r="53" spans="1:63" x14ac:dyDescent="0.2">
      <c r="A53" t="s">
        <v>606</v>
      </c>
      <c r="B53" t="s">
        <v>613</v>
      </c>
      <c r="C53" t="s">
        <v>614</v>
      </c>
      <c r="D53" t="s">
        <v>527</v>
      </c>
      <c r="E53" t="s">
        <v>518</v>
      </c>
      <c r="F53" t="s">
        <v>505</v>
      </c>
      <c r="G53" t="s">
        <v>317</v>
      </c>
      <c r="H53" t="s">
        <v>1110</v>
      </c>
      <c r="I53" t="s">
        <v>935</v>
      </c>
      <c r="J53" t="s">
        <v>936</v>
      </c>
      <c r="K53" t="s">
        <v>386</v>
      </c>
      <c r="L53">
        <v>2</v>
      </c>
      <c r="N53">
        <v>3</v>
      </c>
      <c r="O53">
        <v>1.5</v>
      </c>
      <c r="P53">
        <v>6483</v>
      </c>
      <c r="Q53">
        <v>3171.5</v>
      </c>
      <c r="R53">
        <v>1</v>
      </c>
      <c r="S53" s="621">
        <v>0.33333333333333331</v>
      </c>
      <c r="T53">
        <v>1</v>
      </c>
      <c r="U53" s="621">
        <v>0.5</v>
      </c>
      <c r="V53">
        <v>2</v>
      </c>
      <c r="W53" s="621">
        <v>0.66666666666666663</v>
      </c>
      <c r="X53">
        <v>1</v>
      </c>
      <c r="Y53" s="621">
        <v>0.5</v>
      </c>
      <c r="Z53">
        <v>12955</v>
      </c>
      <c r="AA53">
        <v>11</v>
      </c>
      <c r="AB53" s="621">
        <v>8.4837266697516587E-4</v>
      </c>
      <c r="AC53">
        <v>12966</v>
      </c>
      <c r="AD53">
        <v>16503</v>
      </c>
      <c r="AE53" s="621">
        <v>0.78567533175786219</v>
      </c>
      <c r="AF53">
        <v>12955</v>
      </c>
      <c r="AG53">
        <v>11</v>
      </c>
      <c r="AH53">
        <v>12966</v>
      </c>
      <c r="AI53">
        <v>6333</v>
      </c>
      <c r="AJ53" s="621">
        <v>0.48884600540331918</v>
      </c>
      <c r="AK53">
        <v>10</v>
      </c>
      <c r="AL53" s="621">
        <v>0.90909090909090906</v>
      </c>
      <c r="AM53">
        <v>6343</v>
      </c>
      <c r="AN53" s="621">
        <v>0.48920252969304334</v>
      </c>
      <c r="AO53">
        <v>28</v>
      </c>
      <c r="AP53" s="621">
        <v>4.421285330806885E-3</v>
      </c>
      <c r="AQ53">
        <v>0</v>
      </c>
      <c r="AR53" s="621">
        <v>0</v>
      </c>
      <c r="AS53">
        <v>28</v>
      </c>
      <c r="AT53" s="621">
        <v>4.414314992905565E-3</v>
      </c>
      <c r="AU53">
        <v>24</v>
      </c>
      <c r="AV53" s="621">
        <v>0.8571428571428571</v>
      </c>
      <c r="AX53" s="621" t="s">
        <v>323</v>
      </c>
      <c r="AY53">
        <v>24</v>
      </c>
      <c r="AZ53" s="621">
        <v>0.8571428571428571</v>
      </c>
      <c r="BA53">
        <v>80</v>
      </c>
      <c r="BB53" s="621">
        <v>1.2612328551158758E-2</v>
      </c>
      <c r="BC53">
        <v>157</v>
      </c>
      <c r="BD53" s="621">
        <v>2.4751694781649063E-2</v>
      </c>
      <c r="BE53">
        <v>237</v>
      </c>
      <c r="BF53" s="621">
        <v>3.7364023332807819E-2</v>
      </c>
      <c r="BG53">
        <v>1</v>
      </c>
      <c r="BH53" s="621">
        <v>0.33333333333333331</v>
      </c>
      <c r="BI53">
        <v>1</v>
      </c>
      <c r="BJ53" s="621">
        <v>0.5</v>
      </c>
      <c r="BK53" t="s">
        <v>323</v>
      </c>
    </row>
    <row r="54" spans="1:63" x14ac:dyDescent="0.2">
      <c r="A54" t="s">
        <v>606</v>
      </c>
      <c r="B54" t="s">
        <v>613</v>
      </c>
      <c r="C54" t="s">
        <v>615</v>
      </c>
      <c r="D54" t="s">
        <v>527</v>
      </c>
      <c r="E54" t="s">
        <v>518</v>
      </c>
      <c r="F54" t="s">
        <v>505</v>
      </c>
      <c r="G54" t="s">
        <v>317</v>
      </c>
      <c r="H54" t="s">
        <v>1110</v>
      </c>
      <c r="I54" t="s">
        <v>935</v>
      </c>
      <c r="J54" t="s">
        <v>936</v>
      </c>
      <c r="K54" t="s">
        <v>510</v>
      </c>
      <c r="L54">
        <v>1</v>
      </c>
      <c r="M54">
        <v>1</v>
      </c>
      <c r="N54">
        <v>1</v>
      </c>
      <c r="O54">
        <v>1</v>
      </c>
      <c r="P54">
        <v>6800</v>
      </c>
      <c r="Q54" t="s">
        <v>323</v>
      </c>
      <c r="R54">
        <v>1</v>
      </c>
      <c r="S54" s="621">
        <v>1</v>
      </c>
      <c r="T54">
        <v>1</v>
      </c>
      <c r="U54" s="621">
        <v>1</v>
      </c>
      <c r="V54">
        <v>1</v>
      </c>
      <c r="W54" s="621">
        <v>1</v>
      </c>
      <c r="X54">
        <v>0</v>
      </c>
      <c r="Y54" s="621">
        <v>0</v>
      </c>
      <c r="Z54">
        <v>6779</v>
      </c>
      <c r="AA54">
        <v>21</v>
      </c>
      <c r="AB54" s="621">
        <v>3.0882352941176468E-3</v>
      </c>
      <c r="AC54">
        <v>6800</v>
      </c>
      <c r="AD54">
        <v>8784</v>
      </c>
      <c r="AE54" s="621">
        <v>0.7741347905282332</v>
      </c>
      <c r="AF54" t="s">
        <v>323</v>
      </c>
      <c r="AG54" t="s">
        <v>323</v>
      </c>
      <c r="AH54" t="s">
        <v>323</v>
      </c>
      <c r="AJ54" s="621" t="s">
        <v>323</v>
      </c>
      <c r="AL54" s="621" t="s">
        <v>323</v>
      </c>
      <c r="AM54" t="s">
        <v>323</v>
      </c>
      <c r="AN54" s="621" t="s">
        <v>323</v>
      </c>
      <c r="AP54" s="621" t="s">
        <v>323</v>
      </c>
      <c r="AR54" s="621" t="s">
        <v>323</v>
      </c>
      <c r="AS54" t="s">
        <v>323</v>
      </c>
      <c r="AT54" s="621" t="s">
        <v>323</v>
      </c>
      <c r="AV54" s="621" t="s">
        <v>323</v>
      </c>
      <c r="AX54" s="621" t="s">
        <v>323</v>
      </c>
      <c r="AY54" t="s">
        <v>323</v>
      </c>
      <c r="AZ54" s="621" t="s">
        <v>323</v>
      </c>
      <c r="BB54" s="621" t="s">
        <v>323</v>
      </c>
      <c r="BD54" s="621" t="s">
        <v>323</v>
      </c>
      <c r="BE54" t="s">
        <v>323</v>
      </c>
      <c r="BF54" s="621" t="s">
        <v>323</v>
      </c>
      <c r="BG54">
        <v>0</v>
      </c>
      <c r="BI54">
        <v>0</v>
      </c>
      <c r="BK54" t="s">
        <v>323</v>
      </c>
    </row>
    <row r="55" spans="1:63" x14ac:dyDescent="0.2">
      <c r="A55" t="s">
        <v>616</v>
      </c>
      <c r="B55" t="s">
        <v>622</v>
      </c>
      <c r="C55" t="s">
        <v>405</v>
      </c>
      <c r="D55" t="s">
        <v>515</v>
      </c>
      <c r="E55" t="s">
        <v>504</v>
      </c>
      <c r="F55" t="s">
        <v>519</v>
      </c>
      <c r="G55" t="s">
        <v>922</v>
      </c>
      <c r="H55" t="s">
        <v>1109</v>
      </c>
      <c r="I55" t="s">
        <v>934</v>
      </c>
      <c r="K55" t="s">
        <v>386</v>
      </c>
      <c r="L55">
        <v>4</v>
      </c>
      <c r="N55">
        <v>14</v>
      </c>
      <c r="O55">
        <v>3.5</v>
      </c>
      <c r="P55">
        <v>4409</v>
      </c>
      <c r="Q55">
        <v>2241</v>
      </c>
      <c r="R55">
        <v>3</v>
      </c>
      <c r="S55" s="621">
        <v>0.21428571428571427</v>
      </c>
      <c r="T55">
        <v>3</v>
      </c>
      <c r="U55" s="621">
        <v>0.75</v>
      </c>
      <c r="V55">
        <v>1</v>
      </c>
      <c r="W55" s="621">
        <v>7.1428571428571425E-2</v>
      </c>
      <c r="Z55">
        <v>17526</v>
      </c>
      <c r="AA55">
        <v>110</v>
      </c>
      <c r="AB55" s="621">
        <v>6.2372420049897938E-3</v>
      </c>
      <c r="AC55">
        <v>17636</v>
      </c>
      <c r="AD55">
        <v>25287</v>
      </c>
      <c r="AE55" s="621">
        <v>0.69743346383517224</v>
      </c>
      <c r="AF55">
        <v>17526</v>
      </c>
      <c r="AG55">
        <v>110</v>
      </c>
      <c r="AH55">
        <v>17636</v>
      </c>
      <c r="AI55">
        <v>8870</v>
      </c>
      <c r="AJ55" s="621">
        <v>0.50610521510898099</v>
      </c>
      <c r="AK55">
        <v>94</v>
      </c>
      <c r="AL55" s="621">
        <v>0.8545454545454545</v>
      </c>
      <c r="AM55">
        <v>8964</v>
      </c>
      <c r="AN55" s="621">
        <v>0.50827852120662287</v>
      </c>
      <c r="AO55">
        <v>111</v>
      </c>
      <c r="AP55" s="621">
        <v>1.2514092446448704E-2</v>
      </c>
      <c r="AQ55">
        <v>10</v>
      </c>
      <c r="AR55" s="621">
        <v>0.10638297872340426</v>
      </c>
      <c r="AS55">
        <v>121</v>
      </c>
      <c r="AT55" s="621">
        <v>1.3498438197233379E-2</v>
      </c>
      <c r="AU55">
        <v>79</v>
      </c>
      <c r="AV55" s="621">
        <v>0.71171171171171166</v>
      </c>
      <c r="AW55">
        <v>5</v>
      </c>
      <c r="AX55" s="621">
        <v>0.5</v>
      </c>
      <c r="AY55">
        <v>84</v>
      </c>
      <c r="AZ55" s="621">
        <v>0.69421487603305787</v>
      </c>
      <c r="BA55">
        <v>30</v>
      </c>
      <c r="BB55" s="621">
        <v>3.3467202141900937E-3</v>
      </c>
      <c r="BC55">
        <v>279</v>
      </c>
      <c r="BD55" s="621">
        <v>3.112449799196787E-2</v>
      </c>
      <c r="BE55">
        <v>309</v>
      </c>
      <c r="BF55" s="621">
        <v>3.4471218206157964E-2</v>
      </c>
      <c r="BG55">
        <v>4</v>
      </c>
      <c r="BH55" s="621">
        <v>0.2857142857142857</v>
      </c>
      <c r="BI55">
        <v>4</v>
      </c>
      <c r="BJ55" s="621">
        <v>1</v>
      </c>
      <c r="BK55" t="s">
        <v>323</v>
      </c>
    </row>
    <row r="56" spans="1:63" x14ac:dyDescent="0.2">
      <c r="A56" t="s">
        <v>616</v>
      </c>
      <c r="B56" t="s">
        <v>622</v>
      </c>
      <c r="C56" t="s">
        <v>406</v>
      </c>
      <c r="D56" t="s">
        <v>515</v>
      </c>
      <c r="E56" t="s">
        <v>504</v>
      </c>
      <c r="F56" t="s">
        <v>519</v>
      </c>
      <c r="G56" t="s">
        <v>922</v>
      </c>
      <c r="H56" t="s">
        <v>1109</v>
      </c>
      <c r="I56" t="s">
        <v>934</v>
      </c>
      <c r="K56" t="s">
        <v>386</v>
      </c>
      <c r="L56">
        <v>2</v>
      </c>
      <c r="N56">
        <v>8</v>
      </c>
      <c r="O56">
        <v>4</v>
      </c>
      <c r="P56">
        <v>3984.5</v>
      </c>
      <c r="Q56">
        <v>1890</v>
      </c>
      <c r="R56">
        <v>1</v>
      </c>
      <c r="S56" s="621">
        <v>0.125</v>
      </c>
      <c r="T56">
        <v>1</v>
      </c>
      <c r="U56" s="621">
        <v>0.5</v>
      </c>
      <c r="Z56">
        <v>7939</v>
      </c>
      <c r="AA56">
        <v>30</v>
      </c>
      <c r="AB56" s="621">
        <v>3.7645877776383485E-3</v>
      </c>
      <c r="AC56">
        <v>7969</v>
      </c>
      <c r="AD56">
        <v>12972</v>
      </c>
      <c r="AE56" s="621">
        <v>0.6143231575701511</v>
      </c>
      <c r="AF56">
        <v>7939</v>
      </c>
      <c r="AG56">
        <v>30</v>
      </c>
      <c r="AH56">
        <v>7969</v>
      </c>
      <c r="AI56">
        <v>3754</v>
      </c>
      <c r="AJ56" s="621">
        <v>0.47285552336566317</v>
      </c>
      <c r="AK56">
        <v>26</v>
      </c>
      <c r="AL56" s="621">
        <v>0.8666666666666667</v>
      </c>
      <c r="AM56">
        <v>3780</v>
      </c>
      <c r="AN56" s="621">
        <v>0.47433805998243195</v>
      </c>
      <c r="AO56">
        <v>50</v>
      </c>
      <c r="AP56" s="621">
        <v>1.3319126265316995E-2</v>
      </c>
      <c r="AQ56">
        <v>6</v>
      </c>
      <c r="AR56" s="621">
        <v>0.23076923076923078</v>
      </c>
      <c r="AS56">
        <v>56</v>
      </c>
      <c r="AT56" s="621">
        <v>1.4814814814814815E-2</v>
      </c>
      <c r="AU56">
        <v>26</v>
      </c>
      <c r="AV56" s="621">
        <v>0.52</v>
      </c>
      <c r="AW56">
        <v>1</v>
      </c>
      <c r="AX56" s="621">
        <v>0.16666666666666666</v>
      </c>
      <c r="AY56">
        <v>27</v>
      </c>
      <c r="AZ56" s="621">
        <v>0.48214285714285715</v>
      </c>
      <c r="BA56">
        <v>9</v>
      </c>
      <c r="BB56" s="621">
        <v>2.3809523809523812E-3</v>
      </c>
      <c r="BC56">
        <v>51</v>
      </c>
      <c r="BD56" s="621">
        <v>1.3492063492063493E-2</v>
      </c>
      <c r="BE56">
        <v>60</v>
      </c>
      <c r="BF56" s="621">
        <v>1.5873015873015872E-2</v>
      </c>
      <c r="BG56">
        <v>1</v>
      </c>
      <c r="BH56" s="621">
        <v>0.125</v>
      </c>
      <c r="BI56">
        <v>1</v>
      </c>
      <c r="BJ56" s="621">
        <v>0.5</v>
      </c>
      <c r="BK56" t="s">
        <v>323</v>
      </c>
    </row>
    <row r="57" spans="1:63" x14ac:dyDescent="0.2">
      <c r="A57" t="s">
        <v>616</v>
      </c>
      <c r="B57" t="s">
        <v>622</v>
      </c>
      <c r="C57" t="s">
        <v>407</v>
      </c>
      <c r="D57" t="s">
        <v>515</v>
      </c>
      <c r="E57" t="s">
        <v>504</v>
      </c>
      <c r="F57" t="s">
        <v>519</v>
      </c>
      <c r="G57" t="s">
        <v>922</v>
      </c>
      <c r="H57" t="s">
        <v>1109</v>
      </c>
      <c r="I57" t="s">
        <v>934</v>
      </c>
      <c r="K57" t="s">
        <v>386</v>
      </c>
      <c r="L57">
        <v>3</v>
      </c>
      <c r="N57">
        <v>11</v>
      </c>
      <c r="O57">
        <v>3.6666666666666665</v>
      </c>
      <c r="P57">
        <v>3946</v>
      </c>
      <c r="Q57">
        <v>1854.6666666666667</v>
      </c>
      <c r="R57">
        <v>3</v>
      </c>
      <c r="S57" s="621">
        <v>0.27272727272727271</v>
      </c>
      <c r="T57">
        <v>2</v>
      </c>
      <c r="U57" s="621">
        <v>0.66666666666666663</v>
      </c>
      <c r="Z57">
        <v>11763</v>
      </c>
      <c r="AA57">
        <v>75</v>
      </c>
      <c r="AB57" s="621">
        <v>6.3355296502787635E-3</v>
      </c>
      <c r="AC57">
        <v>11838</v>
      </c>
      <c r="AD57">
        <v>17475</v>
      </c>
      <c r="AE57" s="621">
        <v>0.67742489270386264</v>
      </c>
      <c r="AF57">
        <v>11763</v>
      </c>
      <c r="AG57">
        <v>75</v>
      </c>
      <c r="AH57">
        <v>11838</v>
      </c>
      <c r="AI57">
        <v>5499</v>
      </c>
      <c r="AJ57" s="621">
        <v>0.46748278500382556</v>
      </c>
      <c r="AK57">
        <v>65</v>
      </c>
      <c r="AL57" s="621">
        <v>0.8666666666666667</v>
      </c>
      <c r="AM57">
        <v>5564</v>
      </c>
      <c r="AN57" s="621">
        <v>0.47001182632201388</v>
      </c>
      <c r="AO57">
        <v>75</v>
      </c>
      <c r="AP57" s="621">
        <v>1.3638843426077468E-2</v>
      </c>
      <c r="AQ57">
        <v>6</v>
      </c>
      <c r="AR57" s="621">
        <v>9.2307692307692313E-2</v>
      </c>
      <c r="AS57">
        <v>81</v>
      </c>
      <c r="AT57" s="621">
        <v>1.4557872034507549E-2</v>
      </c>
      <c r="AU57">
        <v>52</v>
      </c>
      <c r="AV57" s="621">
        <v>0.69333333333333336</v>
      </c>
      <c r="AW57">
        <v>3</v>
      </c>
      <c r="AX57" s="621">
        <v>0.5</v>
      </c>
      <c r="AY57">
        <v>55</v>
      </c>
      <c r="AZ57" s="621">
        <v>0.67901234567901236</v>
      </c>
      <c r="BA57">
        <v>12</v>
      </c>
      <c r="BB57" s="621">
        <v>2.1567217828900071E-3</v>
      </c>
      <c r="BC57">
        <v>121</v>
      </c>
      <c r="BD57" s="621">
        <v>2.1746944644140905E-2</v>
      </c>
      <c r="BE57">
        <v>133</v>
      </c>
      <c r="BF57" s="621">
        <v>2.3903666427030915E-2</v>
      </c>
      <c r="BG57">
        <v>1</v>
      </c>
      <c r="BH57" s="621">
        <v>9.0909090909090912E-2</v>
      </c>
      <c r="BI57">
        <v>0</v>
      </c>
      <c r="BK57" t="s">
        <v>323</v>
      </c>
    </row>
    <row r="58" spans="1:63" x14ac:dyDescent="0.2">
      <c r="A58" t="s">
        <v>626</v>
      </c>
      <c r="B58" t="s">
        <v>628</v>
      </c>
      <c r="C58" t="s">
        <v>629</v>
      </c>
      <c r="D58" t="s">
        <v>515</v>
      </c>
      <c r="E58" t="s">
        <v>504</v>
      </c>
      <c r="F58" t="s">
        <v>519</v>
      </c>
      <c r="G58" t="s">
        <v>923</v>
      </c>
      <c r="H58" t="s">
        <v>1109</v>
      </c>
      <c r="I58" t="s">
        <v>934</v>
      </c>
      <c r="K58" t="s">
        <v>386</v>
      </c>
      <c r="L58">
        <v>9</v>
      </c>
      <c r="N58">
        <v>19</v>
      </c>
      <c r="O58">
        <v>2.1111111111111112</v>
      </c>
      <c r="P58">
        <v>2537</v>
      </c>
      <c r="Q58">
        <v>1195.7777777777778</v>
      </c>
      <c r="R58">
        <v>7</v>
      </c>
      <c r="S58" s="621">
        <v>0.36842105263157893</v>
      </c>
      <c r="T58">
        <v>6</v>
      </c>
      <c r="U58" s="621">
        <v>0.66666666666666663</v>
      </c>
      <c r="Z58">
        <v>22820</v>
      </c>
      <c r="AA58">
        <v>13</v>
      </c>
      <c r="AB58" s="621">
        <v>5.6935137739237067E-4</v>
      </c>
      <c r="AC58">
        <v>22833</v>
      </c>
      <c r="AD58">
        <v>31362</v>
      </c>
      <c r="AE58" s="621">
        <v>0.72804668069638412</v>
      </c>
      <c r="AF58">
        <v>22820</v>
      </c>
      <c r="AG58">
        <v>13</v>
      </c>
      <c r="AH58">
        <v>22833</v>
      </c>
      <c r="AI58">
        <v>10751</v>
      </c>
      <c r="AJ58" s="621">
        <v>0.47112182296231375</v>
      </c>
      <c r="AK58">
        <v>11</v>
      </c>
      <c r="AL58" s="621">
        <v>0.84615384615384615</v>
      </c>
      <c r="AM58">
        <v>10762</v>
      </c>
      <c r="AN58" s="621">
        <v>0.47133534796128412</v>
      </c>
      <c r="AO58">
        <v>180</v>
      </c>
      <c r="AP58" s="621">
        <v>1.6742628592689053E-2</v>
      </c>
      <c r="AQ58">
        <v>2</v>
      </c>
      <c r="AR58" s="621">
        <v>0.18181818181818182</v>
      </c>
      <c r="AS58">
        <v>182</v>
      </c>
      <c r="AT58" s="621">
        <v>1.6911354766771976E-2</v>
      </c>
      <c r="AU58">
        <v>131</v>
      </c>
      <c r="AV58" s="621">
        <v>0.72777777777777775</v>
      </c>
      <c r="AW58">
        <v>1</v>
      </c>
      <c r="AX58" s="621">
        <v>0.5</v>
      </c>
      <c r="AY58">
        <v>132</v>
      </c>
      <c r="AZ58" s="621">
        <v>0.72527472527472525</v>
      </c>
      <c r="BA58">
        <v>33</v>
      </c>
      <c r="BB58" s="621">
        <v>3.0663445456234899E-3</v>
      </c>
      <c r="BC58">
        <v>179</v>
      </c>
      <c r="BD58" s="621">
        <v>1.6632596171715294E-2</v>
      </c>
      <c r="BE58">
        <v>212</v>
      </c>
      <c r="BF58" s="621">
        <v>1.9698940717338784E-2</v>
      </c>
      <c r="BG58">
        <v>6</v>
      </c>
      <c r="BH58" s="621">
        <v>0.31578947368421051</v>
      </c>
      <c r="BI58">
        <v>3</v>
      </c>
      <c r="BJ58" s="621">
        <v>0.33333333333333331</v>
      </c>
      <c r="BK58" t="s">
        <v>323</v>
      </c>
    </row>
    <row r="59" spans="1:63" x14ac:dyDescent="0.2">
      <c r="A59" t="s">
        <v>626</v>
      </c>
      <c r="B59" t="s">
        <v>628</v>
      </c>
      <c r="C59" t="s">
        <v>788</v>
      </c>
      <c r="D59" t="s">
        <v>515</v>
      </c>
      <c r="E59" t="s">
        <v>504</v>
      </c>
      <c r="F59" t="s">
        <v>519</v>
      </c>
      <c r="G59" t="s">
        <v>923</v>
      </c>
      <c r="H59" t="s">
        <v>1109</v>
      </c>
      <c r="I59" t="s">
        <v>934</v>
      </c>
      <c r="K59" t="s">
        <v>386</v>
      </c>
      <c r="L59">
        <v>1</v>
      </c>
      <c r="N59">
        <v>4</v>
      </c>
      <c r="O59">
        <v>4</v>
      </c>
      <c r="P59">
        <v>1637</v>
      </c>
      <c r="Q59">
        <v>793</v>
      </c>
      <c r="R59">
        <v>1</v>
      </c>
      <c r="S59" s="621">
        <v>0.25</v>
      </c>
      <c r="T59">
        <v>1</v>
      </c>
      <c r="U59" s="621">
        <v>1</v>
      </c>
      <c r="Z59">
        <v>1630</v>
      </c>
      <c r="AA59">
        <v>7</v>
      </c>
      <c r="AB59" s="621">
        <v>4.2761148442272447E-3</v>
      </c>
      <c r="AC59">
        <v>1637</v>
      </c>
      <c r="AD59">
        <v>2568</v>
      </c>
      <c r="AE59" s="621">
        <v>0.63746105919003115</v>
      </c>
      <c r="AF59">
        <v>1630</v>
      </c>
      <c r="AG59">
        <v>7</v>
      </c>
      <c r="AH59">
        <v>1637</v>
      </c>
      <c r="AI59">
        <v>788</v>
      </c>
      <c r="AJ59" s="621">
        <v>0.48343558282208587</v>
      </c>
      <c r="AK59">
        <v>5</v>
      </c>
      <c r="AL59" s="621">
        <v>0.7142857142857143</v>
      </c>
      <c r="AM59">
        <v>793</v>
      </c>
      <c r="AN59" s="621">
        <v>0.4844227244960293</v>
      </c>
      <c r="AO59">
        <v>7</v>
      </c>
      <c r="AP59" s="621">
        <v>8.8832487309644676E-3</v>
      </c>
      <c r="AS59">
        <v>7</v>
      </c>
      <c r="AT59" s="621">
        <v>8.8272383354350576E-3</v>
      </c>
      <c r="AU59">
        <v>5</v>
      </c>
      <c r="AV59" s="621">
        <v>0.7142857142857143</v>
      </c>
      <c r="AX59" s="621" t="s">
        <v>323</v>
      </c>
      <c r="AY59">
        <v>5</v>
      </c>
      <c r="AZ59" s="621">
        <v>0.7142857142857143</v>
      </c>
      <c r="BA59">
        <v>1</v>
      </c>
      <c r="BB59" s="621">
        <v>1.2610340479192938E-3</v>
      </c>
      <c r="BC59">
        <v>12</v>
      </c>
      <c r="BD59" s="621">
        <v>1.5132408575031526E-2</v>
      </c>
      <c r="BE59">
        <v>13</v>
      </c>
      <c r="BF59" s="621">
        <v>1.6393442622950821E-2</v>
      </c>
      <c r="BG59">
        <v>1</v>
      </c>
      <c r="BH59" s="621">
        <v>0.25</v>
      </c>
      <c r="BI59">
        <v>0</v>
      </c>
      <c r="BK59" t="s">
        <v>323</v>
      </c>
    </row>
    <row r="60" spans="1:63" x14ac:dyDescent="0.2">
      <c r="A60" t="s">
        <v>626</v>
      </c>
      <c r="B60" t="s">
        <v>628</v>
      </c>
      <c r="C60" t="s">
        <v>630</v>
      </c>
      <c r="D60" t="s">
        <v>515</v>
      </c>
      <c r="E60" t="s">
        <v>504</v>
      </c>
      <c r="F60" t="s">
        <v>519</v>
      </c>
      <c r="G60" t="s">
        <v>923</v>
      </c>
      <c r="H60" t="s">
        <v>1109</v>
      </c>
      <c r="I60" t="s">
        <v>934</v>
      </c>
      <c r="K60" t="s">
        <v>386</v>
      </c>
      <c r="L60">
        <v>1</v>
      </c>
      <c r="N60">
        <v>2</v>
      </c>
      <c r="O60">
        <v>2</v>
      </c>
      <c r="P60">
        <v>2742</v>
      </c>
      <c r="Q60">
        <v>1525</v>
      </c>
      <c r="R60">
        <v>1</v>
      </c>
      <c r="S60" s="621">
        <v>0.5</v>
      </c>
      <c r="Z60">
        <v>2741</v>
      </c>
      <c r="AA60">
        <v>1</v>
      </c>
      <c r="AB60" s="621">
        <v>3.6469730123997083E-4</v>
      </c>
      <c r="AC60">
        <v>2742</v>
      </c>
      <c r="AD60">
        <v>3615</v>
      </c>
      <c r="AE60" s="621">
        <v>0.75850622406639001</v>
      </c>
      <c r="AF60">
        <v>2741</v>
      </c>
      <c r="AG60">
        <v>1</v>
      </c>
      <c r="AH60">
        <v>2742</v>
      </c>
      <c r="AI60">
        <v>1524</v>
      </c>
      <c r="AJ60" s="621">
        <v>0.55600145932141554</v>
      </c>
      <c r="AK60">
        <v>1</v>
      </c>
      <c r="AL60" s="621">
        <v>1</v>
      </c>
      <c r="AM60">
        <v>1525</v>
      </c>
      <c r="AN60" s="621">
        <v>0.55616338439095547</v>
      </c>
      <c r="AO60">
        <v>18</v>
      </c>
      <c r="AP60" s="621">
        <v>1.1811023622047244E-2</v>
      </c>
      <c r="AS60">
        <v>18</v>
      </c>
      <c r="AT60" s="621">
        <v>1.180327868852459E-2</v>
      </c>
      <c r="AU60">
        <v>18</v>
      </c>
      <c r="AV60" s="621">
        <v>1</v>
      </c>
      <c r="AX60" s="621" t="s">
        <v>323</v>
      </c>
      <c r="AY60">
        <v>18</v>
      </c>
      <c r="AZ60" s="621">
        <v>1</v>
      </c>
      <c r="BA60">
        <v>6</v>
      </c>
      <c r="BB60" s="621">
        <v>3.9344262295081967E-3</v>
      </c>
      <c r="BC60">
        <v>82</v>
      </c>
      <c r="BD60" s="621">
        <v>5.377049180327869E-2</v>
      </c>
      <c r="BE60">
        <v>88</v>
      </c>
      <c r="BF60" s="621">
        <v>5.7704918032786885E-2</v>
      </c>
      <c r="BG60">
        <v>0</v>
      </c>
      <c r="BI60">
        <v>0</v>
      </c>
      <c r="BK60" t="s">
        <v>323</v>
      </c>
    </row>
    <row r="61" spans="1:63" x14ac:dyDescent="0.2">
      <c r="A61" t="s">
        <v>626</v>
      </c>
      <c r="B61" t="s">
        <v>628</v>
      </c>
      <c r="C61" t="s">
        <v>787</v>
      </c>
      <c r="D61" t="s">
        <v>515</v>
      </c>
      <c r="E61" t="s">
        <v>504</v>
      </c>
      <c r="F61" t="s">
        <v>519</v>
      </c>
      <c r="G61" t="s">
        <v>923</v>
      </c>
      <c r="H61" t="s">
        <v>1109</v>
      </c>
      <c r="I61" t="s">
        <v>934</v>
      </c>
      <c r="K61" t="s">
        <v>510</v>
      </c>
      <c r="L61">
        <v>1</v>
      </c>
      <c r="M61">
        <v>1</v>
      </c>
      <c r="N61">
        <v>1</v>
      </c>
      <c r="O61">
        <v>1</v>
      </c>
      <c r="P61">
        <v>1829</v>
      </c>
      <c r="Q61" t="s">
        <v>323</v>
      </c>
      <c r="R61">
        <v>1</v>
      </c>
      <c r="S61" s="621">
        <v>1</v>
      </c>
      <c r="T61">
        <v>1</v>
      </c>
      <c r="U61" s="621">
        <v>1</v>
      </c>
      <c r="Z61">
        <v>1824</v>
      </c>
      <c r="AA61">
        <v>5</v>
      </c>
      <c r="AB61" s="621">
        <v>2.7337342810278839E-3</v>
      </c>
      <c r="AC61">
        <v>1829</v>
      </c>
      <c r="AD61">
        <v>2718</v>
      </c>
      <c r="AE61" s="621">
        <v>0.67292126563649746</v>
      </c>
      <c r="AF61" t="s">
        <v>323</v>
      </c>
      <c r="AG61" t="s">
        <v>323</v>
      </c>
      <c r="AH61" t="s">
        <v>323</v>
      </c>
      <c r="AJ61" s="621" t="s">
        <v>323</v>
      </c>
      <c r="AL61" s="621" t="s">
        <v>323</v>
      </c>
      <c r="AM61" t="s">
        <v>323</v>
      </c>
      <c r="AN61" s="621" t="s">
        <v>323</v>
      </c>
      <c r="AP61" s="621" t="s">
        <v>323</v>
      </c>
      <c r="AS61" t="s">
        <v>323</v>
      </c>
      <c r="AT61" s="621" t="s">
        <v>323</v>
      </c>
      <c r="AV61" s="621" t="s">
        <v>323</v>
      </c>
      <c r="AX61" s="621" t="s">
        <v>323</v>
      </c>
      <c r="AY61" t="s">
        <v>323</v>
      </c>
      <c r="AZ61" s="621" t="s">
        <v>323</v>
      </c>
      <c r="BB61" s="621" t="s">
        <v>323</v>
      </c>
      <c r="BD61" s="621" t="s">
        <v>323</v>
      </c>
      <c r="BE61" t="s">
        <v>323</v>
      </c>
      <c r="BF61" s="621" t="s">
        <v>323</v>
      </c>
      <c r="BG61">
        <v>1</v>
      </c>
      <c r="BH61" s="621">
        <v>1</v>
      </c>
      <c r="BI61">
        <v>1</v>
      </c>
      <c r="BJ61" s="621">
        <v>1</v>
      </c>
      <c r="BK61" t="s">
        <v>323</v>
      </c>
    </row>
    <row r="62" spans="1:63" x14ac:dyDescent="0.2">
      <c r="A62" t="s">
        <v>626</v>
      </c>
      <c r="B62" t="s">
        <v>628</v>
      </c>
      <c r="C62" t="s">
        <v>789</v>
      </c>
      <c r="D62" t="s">
        <v>515</v>
      </c>
      <c r="E62" t="s">
        <v>504</v>
      </c>
      <c r="F62" t="s">
        <v>519</v>
      </c>
      <c r="G62" t="s">
        <v>923</v>
      </c>
      <c r="H62" t="s">
        <v>1109</v>
      </c>
      <c r="I62" t="s">
        <v>934</v>
      </c>
      <c r="K62" t="s">
        <v>386</v>
      </c>
      <c r="L62">
        <v>1</v>
      </c>
      <c r="N62">
        <v>3</v>
      </c>
      <c r="O62">
        <v>3</v>
      </c>
      <c r="P62">
        <v>2347</v>
      </c>
      <c r="Q62">
        <v>1192</v>
      </c>
      <c r="R62">
        <v>2</v>
      </c>
      <c r="S62" s="621">
        <v>0.66666666666666663</v>
      </c>
      <c r="T62">
        <v>1</v>
      </c>
      <c r="U62" s="621">
        <v>1</v>
      </c>
      <c r="Z62">
        <v>2342</v>
      </c>
      <c r="AA62">
        <v>5</v>
      </c>
      <c r="AB62" s="621">
        <v>2.1303792074989347E-3</v>
      </c>
      <c r="AC62">
        <v>2347</v>
      </c>
      <c r="AD62">
        <v>3393</v>
      </c>
      <c r="AE62" s="621">
        <v>0.69171824344238142</v>
      </c>
      <c r="AF62">
        <v>2342</v>
      </c>
      <c r="AG62">
        <v>5</v>
      </c>
      <c r="AH62">
        <v>2347</v>
      </c>
      <c r="AI62">
        <v>1188</v>
      </c>
      <c r="AJ62" s="621">
        <v>0.50725875320239111</v>
      </c>
      <c r="AK62">
        <v>4</v>
      </c>
      <c r="AL62" s="621">
        <v>0.8</v>
      </c>
      <c r="AM62">
        <v>1192</v>
      </c>
      <c r="AN62" s="621">
        <v>0.50788240306774601</v>
      </c>
      <c r="AO62">
        <v>6</v>
      </c>
      <c r="AP62" s="621">
        <v>5.0505050505050509E-3</v>
      </c>
      <c r="AS62">
        <v>6</v>
      </c>
      <c r="AT62" s="621">
        <v>5.0335570469798654E-3</v>
      </c>
      <c r="AU62">
        <v>6</v>
      </c>
      <c r="AV62" s="621">
        <v>1</v>
      </c>
      <c r="AX62" s="621" t="s">
        <v>323</v>
      </c>
      <c r="AY62">
        <v>6</v>
      </c>
      <c r="AZ62" s="621">
        <v>1</v>
      </c>
      <c r="BA62">
        <v>5</v>
      </c>
      <c r="BB62" s="621">
        <v>4.1946308724832215E-3</v>
      </c>
      <c r="BC62">
        <v>57</v>
      </c>
      <c r="BD62" s="621">
        <v>4.7818791946308725E-2</v>
      </c>
      <c r="BE62">
        <v>62</v>
      </c>
      <c r="BF62" s="621">
        <v>5.2013422818791948E-2</v>
      </c>
      <c r="BG62">
        <v>2</v>
      </c>
      <c r="BH62" s="621">
        <v>0.66666666666666663</v>
      </c>
      <c r="BI62">
        <v>0</v>
      </c>
      <c r="BJ62" s="621">
        <v>0</v>
      </c>
      <c r="BK62" t="s">
        <v>323</v>
      </c>
    </row>
    <row r="63" spans="1:63" x14ac:dyDescent="0.2">
      <c r="A63" t="s">
        <v>631</v>
      </c>
      <c r="B63" t="s">
        <v>641</v>
      </c>
      <c r="C63" t="s">
        <v>643</v>
      </c>
      <c r="D63" t="s">
        <v>515</v>
      </c>
      <c r="E63" t="s">
        <v>504</v>
      </c>
      <c r="F63" t="s">
        <v>505</v>
      </c>
      <c r="G63" t="s">
        <v>318</v>
      </c>
      <c r="H63" t="s">
        <v>1112</v>
      </c>
      <c r="I63" t="s">
        <v>934</v>
      </c>
      <c r="K63" t="s">
        <v>386</v>
      </c>
      <c r="L63">
        <v>3</v>
      </c>
      <c r="N63">
        <v>4</v>
      </c>
      <c r="O63">
        <v>1.3333333333333333</v>
      </c>
      <c r="P63">
        <v>2975.3333333333335</v>
      </c>
      <c r="Q63">
        <v>1240</v>
      </c>
      <c r="R63">
        <v>3</v>
      </c>
      <c r="S63" s="621">
        <v>0.75</v>
      </c>
      <c r="T63">
        <v>3</v>
      </c>
      <c r="U63" s="621">
        <v>1</v>
      </c>
      <c r="Z63">
        <v>8911</v>
      </c>
      <c r="AA63">
        <v>15</v>
      </c>
      <c r="AB63" s="621">
        <v>1.6804839793860631E-3</v>
      </c>
      <c r="AC63">
        <v>8926</v>
      </c>
      <c r="AD63">
        <v>12033</v>
      </c>
      <c r="AE63" s="621">
        <v>0.74179340147926531</v>
      </c>
      <c r="AF63">
        <v>8911</v>
      </c>
      <c r="AG63">
        <v>15</v>
      </c>
      <c r="AH63">
        <v>8926</v>
      </c>
      <c r="AI63">
        <v>3708</v>
      </c>
      <c r="AJ63" s="621">
        <v>0.41611491415104929</v>
      </c>
      <c r="AK63">
        <v>12</v>
      </c>
      <c r="AL63" s="621">
        <v>0.8</v>
      </c>
      <c r="AM63">
        <v>3720</v>
      </c>
      <c r="AN63" s="621">
        <v>0.41676002688774366</v>
      </c>
      <c r="AO63">
        <v>14</v>
      </c>
      <c r="AP63" s="621">
        <v>3.7756202804746495E-3</v>
      </c>
      <c r="AQ63">
        <v>2</v>
      </c>
      <c r="AR63" s="621">
        <v>0.16666666666666666</v>
      </c>
      <c r="AS63">
        <v>16</v>
      </c>
      <c r="AT63" s="621">
        <v>4.3010752688172043E-3</v>
      </c>
      <c r="AU63">
        <v>13</v>
      </c>
      <c r="AV63" s="621">
        <v>0.9285714285714286</v>
      </c>
      <c r="AW63">
        <v>2</v>
      </c>
      <c r="AX63" s="621">
        <v>1</v>
      </c>
      <c r="AY63">
        <v>15</v>
      </c>
      <c r="AZ63" s="621">
        <v>0.9375</v>
      </c>
      <c r="BA63">
        <v>3</v>
      </c>
      <c r="BB63" s="621">
        <v>8.0645161290322581E-4</v>
      </c>
      <c r="BC63">
        <v>181</v>
      </c>
      <c r="BD63" s="621">
        <v>4.8655913978494621E-2</v>
      </c>
      <c r="BE63">
        <v>184</v>
      </c>
      <c r="BF63" s="621">
        <v>4.9462365591397849E-2</v>
      </c>
      <c r="BG63">
        <v>1</v>
      </c>
      <c r="BH63" s="621">
        <v>0.25</v>
      </c>
      <c r="BI63">
        <v>1</v>
      </c>
      <c r="BJ63" s="621">
        <v>0.33333333333333331</v>
      </c>
      <c r="BK63" t="s">
        <v>323</v>
      </c>
    </row>
    <row r="64" spans="1:63" x14ac:dyDescent="0.2">
      <c r="A64" t="s">
        <v>631</v>
      </c>
      <c r="B64" t="s">
        <v>641</v>
      </c>
      <c r="C64" t="s">
        <v>642</v>
      </c>
      <c r="D64" t="s">
        <v>515</v>
      </c>
      <c r="E64" t="s">
        <v>504</v>
      </c>
      <c r="F64" t="s">
        <v>505</v>
      </c>
      <c r="G64" t="s">
        <v>318</v>
      </c>
      <c r="H64" t="s">
        <v>1112</v>
      </c>
      <c r="I64" t="s">
        <v>934</v>
      </c>
      <c r="K64" t="s">
        <v>386</v>
      </c>
      <c r="L64">
        <v>5</v>
      </c>
      <c r="N64">
        <v>8</v>
      </c>
      <c r="O64">
        <v>1.6</v>
      </c>
      <c r="P64">
        <v>1129.5999999999999</v>
      </c>
      <c r="Q64">
        <v>491.2</v>
      </c>
      <c r="R64">
        <v>4</v>
      </c>
      <c r="S64" s="621">
        <v>0.5</v>
      </c>
      <c r="T64">
        <v>4</v>
      </c>
      <c r="U64" s="621">
        <v>0.8</v>
      </c>
      <c r="Z64">
        <v>5640</v>
      </c>
      <c r="AA64">
        <v>8</v>
      </c>
      <c r="AB64" s="621">
        <v>1.4164305949008499E-3</v>
      </c>
      <c r="AC64">
        <v>5648</v>
      </c>
      <c r="AD64">
        <v>7347</v>
      </c>
      <c r="AE64" s="621">
        <v>0.7687491493126446</v>
      </c>
      <c r="AF64">
        <v>5640</v>
      </c>
      <c r="AG64">
        <v>8</v>
      </c>
      <c r="AH64">
        <v>5648</v>
      </c>
      <c r="AI64">
        <v>2450</v>
      </c>
      <c r="AJ64" s="621">
        <v>0.43439716312056736</v>
      </c>
      <c r="AK64">
        <v>6</v>
      </c>
      <c r="AL64" s="621">
        <v>0.75</v>
      </c>
      <c r="AM64">
        <v>2456</v>
      </c>
      <c r="AN64" s="621">
        <v>0.43484419263456092</v>
      </c>
      <c r="AO64">
        <v>11</v>
      </c>
      <c r="AP64" s="621">
        <v>4.489795918367347E-3</v>
      </c>
      <c r="AQ64">
        <v>1</v>
      </c>
      <c r="AR64" s="621">
        <v>0.16666666666666666</v>
      </c>
      <c r="AS64">
        <v>12</v>
      </c>
      <c r="AT64" s="621">
        <v>4.8859934853420191E-3</v>
      </c>
      <c r="AU64">
        <v>11</v>
      </c>
      <c r="AV64" s="621">
        <v>1</v>
      </c>
      <c r="AW64">
        <v>1</v>
      </c>
      <c r="AX64" s="621">
        <v>1</v>
      </c>
      <c r="AY64">
        <v>12</v>
      </c>
      <c r="AZ64" s="621">
        <v>1</v>
      </c>
      <c r="BA64">
        <v>6</v>
      </c>
      <c r="BB64" s="621">
        <v>2.4429967426710096E-3</v>
      </c>
      <c r="BC64">
        <v>8</v>
      </c>
      <c r="BD64" s="621">
        <v>3.2573289902280132E-3</v>
      </c>
      <c r="BE64">
        <v>14</v>
      </c>
      <c r="BF64" s="621">
        <v>5.7003257328990227E-3</v>
      </c>
      <c r="BG64">
        <v>2</v>
      </c>
      <c r="BH64" s="621">
        <v>0.25</v>
      </c>
      <c r="BI64">
        <v>1</v>
      </c>
      <c r="BJ64" s="621">
        <v>0.2</v>
      </c>
      <c r="BK64" t="s">
        <v>323</v>
      </c>
    </row>
    <row r="65" spans="1:63" x14ac:dyDescent="0.2">
      <c r="A65" t="s">
        <v>631</v>
      </c>
      <c r="B65" t="s">
        <v>641</v>
      </c>
      <c r="C65" t="s">
        <v>644</v>
      </c>
      <c r="D65" t="s">
        <v>515</v>
      </c>
      <c r="E65" t="s">
        <v>504</v>
      </c>
      <c r="F65" t="s">
        <v>505</v>
      </c>
      <c r="G65" t="s">
        <v>318</v>
      </c>
      <c r="H65" t="s">
        <v>1112</v>
      </c>
      <c r="I65" t="s">
        <v>934</v>
      </c>
      <c r="K65" t="s">
        <v>510</v>
      </c>
      <c r="L65">
        <v>1</v>
      </c>
      <c r="M65">
        <v>1</v>
      </c>
      <c r="N65">
        <v>1</v>
      </c>
      <c r="O65">
        <v>1</v>
      </c>
      <c r="P65">
        <v>1167</v>
      </c>
      <c r="Q65" t="s">
        <v>323</v>
      </c>
      <c r="R65">
        <v>1</v>
      </c>
      <c r="S65" s="621">
        <v>1</v>
      </c>
      <c r="T65">
        <v>1</v>
      </c>
      <c r="U65" s="621">
        <v>1</v>
      </c>
      <c r="Z65">
        <v>1163</v>
      </c>
      <c r="AA65">
        <v>4</v>
      </c>
      <c r="AB65" s="621">
        <v>3.4275921165381321E-3</v>
      </c>
      <c r="AC65">
        <v>1167</v>
      </c>
      <c r="AD65">
        <v>1770</v>
      </c>
      <c r="AE65" s="621">
        <v>0.65932203389830513</v>
      </c>
      <c r="AF65" t="s">
        <v>323</v>
      </c>
      <c r="AG65" t="s">
        <v>323</v>
      </c>
      <c r="AH65" t="s">
        <v>323</v>
      </c>
      <c r="AJ65" s="621" t="s">
        <v>323</v>
      </c>
      <c r="AL65" s="621" t="s">
        <v>323</v>
      </c>
      <c r="AM65" t="s">
        <v>323</v>
      </c>
      <c r="AN65" s="621" t="s">
        <v>323</v>
      </c>
      <c r="AP65" s="621" t="s">
        <v>323</v>
      </c>
      <c r="AR65" s="621" t="s">
        <v>323</v>
      </c>
      <c r="AS65" t="s">
        <v>323</v>
      </c>
      <c r="AT65" s="621" t="s">
        <v>323</v>
      </c>
      <c r="AV65" s="621" t="s">
        <v>323</v>
      </c>
      <c r="AX65" s="621" t="s">
        <v>323</v>
      </c>
      <c r="AY65" t="s">
        <v>323</v>
      </c>
      <c r="AZ65" s="621" t="s">
        <v>323</v>
      </c>
      <c r="BB65" s="621" t="s">
        <v>323</v>
      </c>
      <c r="BD65" s="621" t="s">
        <v>323</v>
      </c>
      <c r="BE65" t="s">
        <v>323</v>
      </c>
      <c r="BF65" s="621" t="s">
        <v>323</v>
      </c>
      <c r="BG65">
        <v>0</v>
      </c>
      <c r="BK65" t="s">
        <v>323</v>
      </c>
    </row>
    <row r="66" spans="1:63" x14ac:dyDescent="0.2">
      <c r="A66" t="s">
        <v>631</v>
      </c>
      <c r="B66" t="s">
        <v>641</v>
      </c>
      <c r="C66" t="s">
        <v>645</v>
      </c>
      <c r="D66" t="s">
        <v>515</v>
      </c>
      <c r="E66" t="s">
        <v>504</v>
      </c>
      <c r="F66" t="s">
        <v>505</v>
      </c>
      <c r="G66" t="s">
        <v>318</v>
      </c>
      <c r="H66" t="s">
        <v>1112</v>
      </c>
      <c r="I66" t="s">
        <v>934</v>
      </c>
      <c r="K66" t="s">
        <v>510</v>
      </c>
      <c r="L66">
        <v>1</v>
      </c>
      <c r="M66">
        <v>1</v>
      </c>
      <c r="N66">
        <v>1</v>
      </c>
      <c r="O66">
        <v>1</v>
      </c>
      <c r="P66">
        <v>1037</v>
      </c>
      <c r="Q66" t="s">
        <v>323</v>
      </c>
      <c r="R66">
        <v>1</v>
      </c>
      <c r="S66" s="621">
        <v>1</v>
      </c>
      <c r="T66">
        <v>1</v>
      </c>
      <c r="U66" s="621">
        <v>1</v>
      </c>
      <c r="Z66">
        <v>1037</v>
      </c>
      <c r="AA66">
        <v>0</v>
      </c>
      <c r="AB66" s="621">
        <v>0</v>
      </c>
      <c r="AC66">
        <v>1037</v>
      </c>
      <c r="AD66">
        <v>1509</v>
      </c>
      <c r="AE66" s="621">
        <v>0.68721007289595759</v>
      </c>
      <c r="AF66" t="s">
        <v>323</v>
      </c>
      <c r="AG66" t="s">
        <v>323</v>
      </c>
      <c r="AH66" t="s">
        <v>323</v>
      </c>
      <c r="AJ66" s="621" t="s">
        <v>323</v>
      </c>
      <c r="AL66" s="621" t="s">
        <v>323</v>
      </c>
      <c r="AM66" t="s">
        <v>323</v>
      </c>
      <c r="AN66" s="621" t="s">
        <v>323</v>
      </c>
      <c r="AP66" s="621" t="s">
        <v>323</v>
      </c>
      <c r="AR66" s="621" t="s">
        <v>323</v>
      </c>
      <c r="AS66" t="s">
        <v>323</v>
      </c>
      <c r="AT66" s="621" t="s">
        <v>323</v>
      </c>
      <c r="AV66" s="621" t="s">
        <v>323</v>
      </c>
      <c r="AX66" s="621" t="s">
        <v>323</v>
      </c>
      <c r="AY66" t="s">
        <v>323</v>
      </c>
      <c r="AZ66" s="621" t="s">
        <v>323</v>
      </c>
      <c r="BB66" s="621" t="s">
        <v>323</v>
      </c>
      <c r="BD66" s="621" t="s">
        <v>323</v>
      </c>
      <c r="BE66" t="s">
        <v>323</v>
      </c>
      <c r="BF66" s="621" t="s">
        <v>323</v>
      </c>
      <c r="BG66">
        <v>0</v>
      </c>
      <c r="BK66" t="s">
        <v>323</v>
      </c>
    </row>
    <row r="67" spans="1:63" x14ac:dyDescent="0.2">
      <c r="A67" t="s">
        <v>631</v>
      </c>
      <c r="B67" t="s">
        <v>641</v>
      </c>
      <c r="C67" t="s">
        <v>646</v>
      </c>
      <c r="D67" t="s">
        <v>515</v>
      </c>
      <c r="E67" t="s">
        <v>504</v>
      </c>
      <c r="F67" t="s">
        <v>505</v>
      </c>
      <c r="G67" t="s">
        <v>318</v>
      </c>
      <c r="H67" t="s">
        <v>1112</v>
      </c>
      <c r="I67" t="s">
        <v>934</v>
      </c>
      <c r="K67" t="s">
        <v>386</v>
      </c>
      <c r="L67">
        <v>1</v>
      </c>
      <c r="N67">
        <v>2</v>
      </c>
      <c r="O67">
        <v>2</v>
      </c>
      <c r="P67">
        <v>1074</v>
      </c>
      <c r="Q67">
        <v>503</v>
      </c>
      <c r="R67">
        <v>1</v>
      </c>
      <c r="S67" s="621">
        <v>0.5</v>
      </c>
      <c r="Z67">
        <v>1071</v>
      </c>
      <c r="AA67">
        <v>3</v>
      </c>
      <c r="AB67" s="621">
        <v>2.7932960893854749E-3</v>
      </c>
      <c r="AC67">
        <v>1074</v>
      </c>
      <c r="AD67">
        <v>1407</v>
      </c>
      <c r="AE67" s="621">
        <v>0.76332622601279321</v>
      </c>
      <c r="AF67">
        <v>1071</v>
      </c>
      <c r="AG67">
        <v>3</v>
      </c>
      <c r="AH67">
        <v>1074</v>
      </c>
      <c r="AI67">
        <v>500</v>
      </c>
      <c r="AJ67" s="621">
        <v>0.46685340802987862</v>
      </c>
      <c r="AK67">
        <v>3</v>
      </c>
      <c r="AL67" s="621">
        <v>1</v>
      </c>
      <c r="AM67">
        <v>503</v>
      </c>
      <c r="AN67" s="621">
        <v>0.46834264432029793</v>
      </c>
      <c r="AO67">
        <v>2</v>
      </c>
      <c r="AP67" s="621">
        <v>4.0000000000000001E-3</v>
      </c>
      <c r="AQ67">
        <v>1</v>
      </c>
      <c r="AR67" s="621">
        <v>0.33333333333333331</v>
      </c>
      <c r="AS67">
        <v>3</v>
      </c>
      <c r="AT67" s="621">
        <v>5.9642147117296221E-3</v>
      </c>
      <c r="AU67">
        <v>2</v>
      </c>
      <c r="AV67" s="621">
        <v>1</v>
      </c>
      <c r="AW67">
        <v>1</v>
      </c>
      <c r="AX67" s="621">
        <v>1</v>
      </c>
      <c r="AY67">
        <v>3</v>
      </c>
      <c r="AZ67" s="621">
        <v>1</v>
      </c>
      <c r="BB67" s="621">
        <v>0</v>
      </c>
      <c r="BC67">
        <v>6</v>
      </c>
      <c r="BD67" s="621">
        <v>1.1928429423459244E-2</v>
      </c>
      <c r="BE67">
        <v>6</v>
      </c>
      <c r="BF67" s="621">
        <v>1.1928429423459244E-2</v>
      </c>
      <c r="BG67">
        <v>1</v>
      </c>
      <c r="BH67" s="621">
        <v>0.5</v>
      </c>
      <c r="BI67">
        <v>1</v>
      </c>
      <c r="BJ67" s="621">
        <v>1</v>
      </c>
      <c r="BK67" t="s">
        <v>323</v>
      </c>
    </row>
    <row r="68" spans="1:63" x14ac:dyDescent="0.2">
      <c r="A68" t="s">
        <v>647</v>
      </c>
      <c r="B68" t="s">
        <v>648</v>
      </c>
      <c r="C68" t="s">
        <v>649</v>
      </c>
      <c r="D68" t="s">
        <v>515</v>
      </c>
      <c r="E68" t="s">
        <v>504</v>
      </c>
      <c r="F68" t="s">
        <v>505</v>
      </c>
      <c r="G68" t="s">
        <v>316</v>
      </c>
      <c r="H68" t="s">
        <v>1112</v>
      </c>
      <c r="I68" t="s">
        <v>934</v>
      </c>
      <c r="K68" t="s">
        <v>386</v>
      </c>
      <c r="L68">
        <v>4</v>
      </c>
      <c r="N68">
        <v>7</v>
      </c>
      <c r="O68">
        <v>1.75</v>
      </c>
      <c r="P68">
        <v>1210</v>
      </c>
      <c r="Q68">
        <v>537</v>
      </c>
      <c r="R68">
        <v>4</v>
      </c>
      <c r="S68" s="621">
        <v>0.5714285714285714</v>
      </c>
      <c r="T68">
        <v>3</v>
      </c>
      <c r="U68" s="621">
        <v>0.75</v>
      </c>
      <c r="Z68">
        <v>4835</v>
      </c>
      <c r="AA68">
        <v>5</v>
      </c>
      <c r="AB68" s="621">
        <v>1.0330578512396695E-3</v>
      </c>
      <c r="AC68">
        <v>4840</v>
      </c>
      <c r="AD68">
        <v>6351</v>
      </c>
      <c r="AE68" s="621">
        <v>0.76208471106912301</v>
      </c>
      <c r="AF68">
        <v>4835</v>
      </c>
      <c r="AG68">
        <v>5</v>
      </c>
      <c r="AH68">
        <v>4840</v>
      </c>
      <c r="AI68">
        <v>2143</v>
      </c>
      <c r="AJ68" s="621">
        <v>0.44322647362978285</v>
      </c>
      <c r="AK68">
        <v>5</v>
      </c>
      <c r="AL68" s="621">
        <v>1</v>
      </c>
      <c r="AM68">
        <v>2148</v>
      </c>
      <c r="AN68" s="621">
        <v>0.44380165289256196</v>
      </c>
      <c r="AO68">
        <v>7</v>
      </c>
      <c r="AP68" s="621">
        <v>3.2664489034064394E-3</v>
      </c>
      <c r="AQ68">
        <v>1</v>
      </c>
      <c r="AR68" s="621">
        <v>0.2</v>
      </c>
      <c r="AS68">
        <v>8</v>
      </c>
      <c r="AT68" s="621">
        <v>3.7243947858472998E-3</v>
      </c>
      <c r="AU68">
        <v>7</v>
      </c>
      <c r="AV68" s="621">
        <v>1</v>
      </c>
      <c r="AW68">
        <v>1</v>
      </c>
      <c r="AX68" s="621">
        <v>1</v>
      </c>
      <c r="AY68">
        <v>8</v>
      </c>
      <c r="AZ68" s="621">
        <v>1</v>
      </c>
      <c r="BA68">
        <v>6</v>
      </c>
      <c r="BB68" s="621">
        <v>2.7932960893854749E-3</v>
      </c>
      <c r="BC68">
        <v>18</v>
      </c>
      <c r="BD68" s="621">
        <v>8.3798882681564244E-3</v>
      </c>
      <c r="BE68">
        <v>24</v>
      </c>
      <c r="BF68" s="621">
        <v>1.11731843575419E-2</v>
      </c>
      <c r="BG68">
        <v>2</v>
      </c>
      <c r="BH68" s="621">
        <v>0.2857142857142857</v>
      </c>
      <c r="BK68" t="s">
        <v>323</v>
      </c>
    </row>
    <row r="69" spans="1:63" x14ac:dyDescent="0.2">
      <c r="A69" t="s">
        <v>647</v>
      </c>
      <c r="B69" t="s">
        <v>648</v>
      </c>
      <c r="C69" t="s">
        <v>514</v>
      </c>
      <c r="D69" t="s">
        <v>515</v>
      </c>
      <c r="E69" t="s">
        <v>504</v>
      </c>
      <c r="F69" t="s">
        <v>505</v>
      </c>
      <c r="G69" t="s">
        <v>316</v>
      </c>
      <c r="H69" t="s">
        <v>1112</v>
      </c>
      <c r="I69" t="s">
        <v>934</v>
      </c>
      <c r="K69" t="s">
        <v>386</v>
      </c>
      <c r="L69">
        <v>2</v>
      </c>
      <c r="N69">
        <v>9</v>
      </c>
      <c r="O69">
        <v>4.5</v>
      </c>
      <c r="P69">
        <v>1102.5</v>
      </c>
      <c r="Q69">
        <v>522.5</v>
      </c>
      <c r="R69">
        <v>0</v>
      </c>
      <c r="S69" s="621">
        <v>0</v>
      </c>
      <c r="T69">
        <v>0</v>
      </c>
      <c r="Z69">
        <v>2193</v>
      </c>
      <c r="AA69">
        <v>12</v>
      </c>
      <c r="AB69" s="621">
        <v>5.4421768707482989E-3</v>
      </c>
      <c r="AC69">
        <v>2205</v>
      </c>
      <c r="AD69">
        <v>3261</v>
      </c>
      <c r="AE69" s="621">
        <v>0.67617295308187675</v>
      </c>
      <c r="AF69">
        <v>2193</v>
      </c>
      <c r="AG69">
        <v>12</v>
      </c>
      <c r="AH69">
        <v>2205</v>
      </c>
      <c r="AI69">
        <v>1033</v>
      </c>
      <c r="AJ69" s="621">
        <v>0.47104423164614684</v>
      </c>
      <c r="AK69">
        <v>12</v>
      </c>
      <c r="AL69" s="621">
        <v>1</v>
      </c>
      <c r="AM69">
        <v>1045</v>
      </c>
      <c r="AN69" s="621">
        <v>0.47392290249433106</v>
      </c>
      <c r="AO69">
        <v>6</v>
      </c>
      <c r="AP69" s="621">
        <v>5.8083252662149082E-3</v>
      </c>
      <c r="AQ69">
        <v>9</v>
      </c>
      <c r="AR69" s="621">
        <v>0.75</v>
      </c>
      <c r="AS69">
        <v>15</v>
      </c>
      <c r="AT69" s="621">
        <v>1.4354066985645933E-2</v>
      </c>
      <c r="AU69">
        <v>5</v>
      </c>
      <c r="AV69" s="621">
        <v>0.83333333333333337</v>
      </c>
      <c r="AW69">
        <v>9</v>
      </c>
      <c r="AX69" s="621">
        <v>1</v>
      </c>
      <c r="AY69">
        <v>14</v>
      </c>
      <c r="AZ69" s="621">
        <v>0.93333333333333335</v>
      </c>
      <c r="BA69">
        <v>3</v>
      </c>
      <c r="BB69" s="621">
        <v>2.8708133971291866E-3</v>
      </c>
      <c r="BC69">
        <v>9</v>
      </c>
      <c r="BD69" s="621">
        <v>8.6124401913875593E-3</v>
      </c>
      <c r="BE69">
        <v>12</v>
      </c>
      <c r="BF69" s="621">
        <v>1.1483253588516746E-2</v>
      </c>
      <c r="BG69">
        <v>1</v>
      </c>
      <c r="BH69" s="621">
        <v>0.1111111111111111</v>
      </c>
      <c r="BK69" t="s">
        <v>323</v>
      </c>
    </row>
    <row r="70" spans="1:63" x14ac:dyDescent="0.2">
      <c r="A70" t="s">
        <v>647</v>
      </c>
      <c r="B70" t="s">
        <v>648</v>
      </c>
      <c r="C70" t="s">
        <v>623</v>
      </c>
      <c r="D70" t="s">
        <v>515</v>
      </c>
      <c r="E70" t="s">
        <v>504</v>
      </c>
      <c r="F70" t="s">
        <v>505</v>
      </c>
      <c r="G70" t="s">
        <v>316</v>
      </c>
      <c r="H70" t="s">
        <v>1112</v>
      </c>
      <c r="I70" t="s">
        <v>934</v>
      </c>
      <c r="K70" t="s">
        <v>510</v>
      </c>
      <c r="L70">
        <v>1</v>
      </c>
      <c r="M70">
        <v>1</v>
      </c>
      <c r="N70">
        <v>1</v>
      </c>
      <c r="O70">
        <v>1</v>
      </c>
      <c r="P70">
        <v>1209</v>
      </c>
      <c r="Q70" t="s">
        <v>323</v>
      </c>
      <c r="R70">
        <v>1</v>
      </c>
      <c r="S70" s="621">
        <v>1</v>
      </c>
      <c r="T70">
        <v>1</v>
      </c>
      <c r="U70" s="621">
        <v>1</v>
      </c>
      <c r="Z70">
        <v>1208</v>
      </c>
      <c r="AA70">
        <v>1</v>
      </c>
      <c r="AB70" s="621">
        <v>8.271298593879239E-4</v>
      </c>
      <c r="AC70">
        <v>1209</v>
      </c>
      <c r="AD70">
        <v>1617</v>
      </c>
      <c r="AE70" s="621">
        <v>0.74768089053803344</v>
      </c>
      <c r="AF70" t="s">
        <v>323</v>
      </c>
      <c r="AG70" t="s">
        <v>323</v>
      </c>
      <c r="AH70" t="s">
        <v>323</v>
      </c>
      <c r="AJ70" s="621" t="s">
        <v>323</v>
      </c>
      <c r="AL70" s="621" t="s">
        <v>323</v>
      </c>
      <c r="AM70" t="s">
        <v>323</v>
      </c>
      <c r="AN70" s="621" t="s">
        <v>323</v>
      </c>
      <c r="AP70" s="621" t="s">
        <v>323</v>
      </c>
      <c r="AR70" s="621" t="s">
        <v>323</v>
      </c>
      <c r="AS70" t="s">
        <v>323</v>
      </c>
      <c r="AT70" s="621" t="s">
        <v>323</v>
      </c>
      <c r="AV70" s="621" t="s">
        <v>323</v>
      </c>
      <c r="AX70" s="621" t="s">
        <v>323</v>
      </c>
      <c r="AY70" t="s">
        <v>323</v>
      </c>
      <c r="AZ70" s="621" t="s">
        <v>323</v>
      </c>
      <c r="BB70" s="621" t="s">
        <v>323</v>
      </c>
      <c r="BD70" s="621" t="s">
        <v>323</v>
      </c>
      <c r="BE70" t="s">
        <v>323</v>
      </c>
      <c r="BF70" s="621" t="s">
        <v>323</v>
      </c>
      <c r="BG70">
        <v>0</v>
      </c>
      <c r="BK70" t="s">
        <v>323</v>
      </c>
    </row>
    <row r="71" spans="1:63" x14ac:dyDescent="0.2">
      <c r="A71" t="s">
        <v>647</v>
      </c>
      <c r="B71" t="s">
        <v>648</v>
      </c>
      <c r="C71" t="s">
        <v>625</v>
      </c>
      <c r="D71" t="s">
        <v>515</v>
      </c>
      <c r="E71" t="s">
        <v>504</v>
      </c>
      <c r="F71" t="s">
        <v>505</v>
      </c>
      <c r="G71" t="s">
        <v>316</v>
      </c>
      <c r="H71" t="s">
        <v>1112</v>
      </c>
      <c r="I71" t="s">
        <v>934</v>
      </c>
      <c r="K71" t="s">
        <v>510</v>
      </c>
      <c r="L71">
        <v>1</v>
      </c>
      <c r="M71">
        <v>1</v>
      </c>
      <c r="N71">
        <v>1</v>
      </c>
      <c r="O71">
        <v>1</v>
      </c>
      <c r="P71">
        <v>1625</v>
      </c>
      <c r="Q71" t="s">
        <v>323</v>
      </c>
      <c r="R71">
        <v>1</v>
      </c>
      <c r="S71" s="621">
        <v>1</v>
      </c>
      <c r="T71">
        <v>1</v>
      </c>
      <c r="U71" s="621">
        <v>1</v>
      </c>
      <c r="Z71">
        <v>1624</v>
      </c>
      <c r="AA71">
        <v>1</v>
      </c>
      <c r="AB71" s="621">
        <v>6.1538461538461541E-4</v>
      </c>
      <c r="AC71">
        <v>1625</v>
      </c>
      <c r="AD71">
        <v>2145</v>
      </c>
      <c r="AE71" s="621">
        <v>0.75757575757575757</v>
      </c>
      <c r="AF71" t="s">
        <v>323</v>
      </c>
      <c r="AG71" t="s">
        <v>323</v>
      </c>
      <c r="AH71" t="s">
        <v>323</v>
      </c>
      <c r="AJ71" s="621" t="s">
        <v>323</v>
      </c>
      <c r="AL71" s="621" t="s">
        <v>323</v>
      </c>
      <c r="AM71" t="s">
        <v>323</v>
      </c>
      <c r="AN71" s="621" t="s">
        <v>323</v>
      </c>
      <c r="AP71" s="621" t="s">
        <v>323</v>
      </c>
      <c r="AR71" s="621" t="s">
        <v>323</v>
      </c>
      <c r="AS71" t="s">
        <v>323</v>
      </c>
      <c r="AT71" s="621" t="s">
        <v>323</v>
      </c>
      <c r="AV71" s="621" t="s">
        <v>323</v>
      </c>
      <c r="AX71" s="621" t="s">
        <v>323</v>
      </c>
      <c r="AY71" t="s">
        <v>323</v>
      </c>
      <c r="AZ71" s="621" t="s">
        <v>323</v>
      </c>
      <c r="BB71" s="621" t="s">
        <v>323</v>
      </c>
      <c r="BD71" s="621" t="s">
        <v>323</v>
      </c>
      <c r="BE71" t="s">
        <v>323</v>
      </c>
      <c r="BF71" s="621" t="s">
        <v>323</v>
      </c>
      <c r="BG71">
        <v>0</v>
      </c>
      <c r="BK71" t="s">
        <v>323</v>
      </c>
    </row>
    <row r="72" spans="1:63" x14ac:dyDescent="0.2">
      <c r="A72" t="s">
        <v>652</v>
      </c>
      <c r="B72" t="s">
        <v>653</v>
      </c>
      <c r="C72" t="s">
        <v>654</v>
      </c>
      <c r="D72" t="s">
        <v>527</v>
      </c>
      <c r="E72" t="s">
        <v>504</v>
      </c>
      <c r="F72" t="s">
        <v>519</v>
      </c>
      <c r="G72" t="s">
        <v>321</v>
      </c>
      <c r="H72" t="s">
        <v>1110</v>
      </c>
      <c r="I72" t="s">
        <v>935</v>
      </c>
      <c r="J72" t="s">
        <v>936</v>
      </c>
      <c r="K72" t="s">
        <v>386</v>
      </c>
      <c r="L72">
        <v>6</v>
      </c>
      <c r="N72">
        <v>26</v>
      </c>
      <c r="O72">
        <v>4.333333333333333</v>
      </c>
      <c r="P72">
        <v>8311</v>
      </c>
      <c r="Q72">
        <v>3330.5</v>
      </c>
      <c r="R72">
        <v>3</v>
      </c>
      <c r="S72" s="621">
        <v>0.11538461538461539</v>
      </c>
      <c r="T72">
        <v>2</v>
      </c>
      <c r="U72" s="621">
        <v>0.33333333333333331</v>
      </c>
      <c r="Z72">
        <v>49822</v>
      </c>
      <c r="AA72">
        <v>44</v>
      </c>
      <c r="AB72" s="621">
        <v>8.8236473749649059E-4</v>
      </c>
      <c r="AC72">
        <v>49866</v>
      </c>
      <c r="AD72">
        <v>74163</v>
      </c>
      <c r="AE72" s="621">
        <v>0.67238380324420532</v>
      </c>
      <c r="AF72">
        <v>49822</v>
      </c>
      <c r="AG72">
        <v>44</v>
      </c>
      <c r="AH72">
        <v>49866</v>
      </c>
      <c r="AI72">
        <v>19934</v>
      </c>
      <c r="AJ72" s="621">
        <v>0.40010437156276346</v>
      </c>
      <c r="AK72">
        <v>49</v>
      </c>
      <c r="AL72" s="621">
        <v>1.1136363636363635</v>
      </c>
      <c r="AM72">
        <v>19983</v>
      </c>
      <c r="AN72" s="621">
        <v>0.40073396703164482</v>
      </c>
      <c r="AO72">
        <v>300</v>
      </c>
      <c r="AP72" s="621">
        <v>1.5049663890839771E-2</v>
      </c>
      <c r="AQ72">
        <v>14</v>
      </c>
      <c r="AR72" s="621">
        <v>0.2857142857142857</v>
      </c>
      <c r="AS72">
        <v>314</v>
      </c>
      <c r="AT72" s="621">
        <v>1.5713356352899964E-2</v>
      </c>
      <c r="AU72">
        <v>203</v>
      </c>
      <c r="AV72" s="621">
        <v>0.67666666666666664</v>
      </c>
      <c r="AW72">
        <v>9</v>
      </c>
      <c r="AX72" s="621">
        <v>0.6428571428571429</v>
      </c>
      <c r="AY72">
        <v>212</v>
      </c>
      <c r="AZ72" s="621">
        <v>0.67515923566878977</v>
      </c>
      <c r="BA72">
        <v>189</v>
      </c>
      <c r="BB72" s="621">
        <v>9.4580393334334177E-3</v>
      </c>
      <c r="BC72">
        <v>549</v>
      </c>
      <c r="BD72" s="621">
        <v>2.7473352349497073E-2</v>
      </c>
      <c r="BE72">
        <v>738</v>
      </c>
      <c r="BF72" s="621">
        <v>3.6931391682930491E-2</v>
      </c>
      <c r="BG72">
        <v>4</v>
      </c>
      <c r="BH72" s="621">
        <v>0.15384615384615385</v>
      </c>
      <c r="BI72">
        <v>2</v>
      </c>
      <c r="BJ72" s="621">
        <v>0.33333333333333331</v>
      </c>
      <c r="BK72" t="s">
        <v>323</v>
      </c>
    </row>
    <row r="73" spans="1:63" x14ac:dyDescent="0.2">
      <c r="A73" t="s">
        <v>652</v>
      </c>
      <c r="B73" t="s">
        <v>653</v>
      </c>
      <c r="C73" t="s">
        <v>655</v>
      </c>
      <c r="D73" t="s">
        <v>527</v>
      </c>
      <c r="E73" t="s">
        <v>504</v>
      </c>
      <c r="F73" t="s">
        <v>519</v>
      </c>
      <c r="G73" t="s">
        <v>321</v>
      </c>
      <c r="H73" t="s">
        <v>1110</v>
      </c>
      <c r="I73" t="s">
        <v>935</v>
      </c>
      <c r="J73" t="s">
        <v>936</v>
      </c>
      <c r="K73" t="s">
        <v>386</v>
      </c>
      <c r="L73">
        <v>6</v>
      </c>
      <c r="N73">
        <v>23</v>
      </c>
      <c r="O73">
        <v>3.8333333333333335</v>
      </c>
      <c r="P73">
        <v>7898.833333333333</v>
      </c>
      <c r="Q73">
        <v>2882.1666666666665</v>
      </c>
      <c r="R73">
        <v>5</v>
      </c>
      <c r="S73" s="621">
        <v>0.21739130434782608</v>
      </c>
      <c r="T73">
        <v>4</v>
      </c>
      <c r="U73" s="621">
        <v>0.66666666666666663</v>
      </c>
      <c r="Z73">
        <v>47324</v>
      </c>
      <c r="AA73">
        <v>69</v>
      </c>
      <c r="AB73" s="621">
        <v>1.455911210516321E-3</v>
      </c>
      <c r="AC73">
        <v>47393</v>
      </c>
      <c r="AD73">
        <v>67449</v>
      </c>
      <c r="AE73" s="621">
        <v>0.70264940918323471</v>
      </c>
      <c r="AF73">
        <v>47324</v>
      </c>
      <c r="AG73">
        <v>69</v>
      </c>
      <c r="AH73">
        <v>47393</v>
      </c>
      <c r="AI73">
        <v>17229</v>
      </c>
      <c r="AJ73" s="621">
        <v>0.36406474516101767</v>
      </c>
      <c r="AK73">
        <v>64</v>
      </c>
      <c r="AL73" s="621">
        <v>0.92753623188405798</v>
      </c>
      <c r="AM73">
        <v>17293</v>
      </c>
      <c r="AN73" s="621">
        <v>0.36488510961534404</v>
      </c>
      <c r="AO73">
        <v>199</v>
      </c>
      <c r="AP73" s="621">
        <v>1.1550293110453306E-2</v>
      </c>
      <c r="AQ73">
        <v>8</v>
      </c>
      <c r="AR73" s="621">
        <v>0.125</v>
      </c>
      <c r="AS73">
        <v>207</v>
      </c>
      <c r="AT73" s="621">
        <v>1.197016133695715E-2</v>
      </c>
      <c r="AU73">
        <v>132</v>
      </c>
      <c r="AV73" s="621">
        <v>0.66331658291457285</v>
      </c>
      <c r="AW73">
        <v>4</v>
      </c>
      <c r="AX73" s="621">
        <v>0.5</v>
      </c>
      <c r="AY73">
        <v>136</v>
      </c>
      <c r="AZ73" s="621">
        <v>0.65700483091787443</v>
      </c>
      <c r="BA73">
        <v>166</v>
      </c>
      <c r="BB73" s="621">
        <v>9.5992598161105652E-3</v>
      </c>
      <c r="BC73">
        <v>261</v>
      </c>
      <c r="BD73" s="621">
        <v>1.509281212051119E-2</v>
      </c>
      <c r="BE73">
        <v>427</v>
      </c>
      <c r="BF73" s="621">
        <v>2.4692071936621755E-2</v>
      </c>
      <c r="BG73">
        <v>5</v>
      </c>
      <c r="BH73" s="621">
        <v>0.21739130434782608</v>
      </c>
      <c r="BI73">
        <v>1</v>
      </c>
      <c r="BJ73" s="621">
        <v>0.16666666666666666</v>
      </c>
      <c r="BK73" t="s">
        <v>323</v>
      </c>
    </row>
    <row r="74" spans="1:63" x14ac:dyDescent="0.2">
      <c r="A74" t="s">
        <v>656</v>
      </c>
      <c r="B74" t="s">
        <v>663</v>
      </c>
      <c r="C74" t="s">
        <v>664</v>
      </c>
      <c r="D74" t="s">
        <v>515</v>
      </c>
      <c r="E74" t="s">
        <v>504</v>
      </c>
      <c r="F74" t="s">
        <v>519</v>
      </c>
      <c r="G74" t="s">
        <v>319</v>
      </c>
      <c r="H74" t="s">
        <v>1109</v>
      </c>
      <c r="I74" t="s">
        <v>934</v>
      </c>
      <c r="K74" t="s">
        <v>510</v>
      </c>
      <c r="L74">
        <v>2</v>
      </c>
      <c r="M74">
        <v>2</v>
      </c>
      <c r="N74">
        <v>2</v>
      </c>
      <c r="O74">
        <v>1</v>
      </c>
      <c r="P74">
        <v>3024</v>
      </c>
      <c r="Q74" t="s">
        <v>323</v>
      </c>
      <c r="R74">
        <v>2</v>
      </c>
      <c r="S74" s="621">
        <v>1</v>
      </c>
      <c r="T74">
        <v>2</v>
      </c>
      <c r="U74" s="621">
        <v>1</v>
      </c>
      <c r="Z74">
        <v>6047</v>
      </c>
      <c r="AA74">
        <v>1</v>
      </c>
      <c r="AB74" s="621">
        <v>1.6534391534391533E-4</v>
      </c>
      <c r="AC74">
        <v>6048</v>
      </c>
      <c r="AD74">
        <v>9426</v>
      </c>
      <c r="AE74" s="621">
        <v>0.64162953532781664</v>
      </c>
      <c r="AF74" t="s">
        <v>323</v>
      </c>
      <c r="AG74" t="s">
        <v>323</v>
      </c>
      <c r="AH74" t="s">
        <v>323</v>
      </c>
      <c r="AI74">
        <v>0</v>
      </c>
      <c r="AJ74" s="621" t="s">
        <v>323</v>
      </c>
      <c r="AK74" t="s">
        <v>323</v>
      </c>
      <c r="AL74" s="621" t="s">
        <v>323</v>
      </c>
      <c r="AM74" t="s">
        <v>323</v>
      </c>
      <c r="AN74" s="621" t="s">
        <v>323</v>
      </c>
      <c r="AP74" s="621" t="s">
        <v>323</v>
      </c>
      <c r="AR74" s="621" t="s">
        <v>323</v>
      </c>
      <c r="AS74" t="s">
        <v>323</v>
      </c>
      <c r="AT74" s="621" t="s">
        <v>323</v>
      </c>
      <c r="AV74" s="621" t="s">
        <v>323</v>
      </c>
      <c r="AX74" s="621" t="s">
        <v>323</v>
      </c>
      <c r="AY74" t="s">
        <v>323</v>
      </c>
      <c r="AZ74" s="621" t="s">
        <v>323</v>
      </c>
      <c r="BB74" s="621" t="s">
        <v>323</v>
      </c>
      <c r="BD74" s="621" t="s">
        <v>323</v>
      </c>
      <c r="BE74" t="s">
        <v>323</v>
      </c>
      <c r="BF74" s="621" t="s">
        <v>323</v>
      </c>
      <c r="BG74">
        <v>1</v>
      </c>
      <c r="BH74" s="621">
        <v>0.5</v>
      </c>
      <c r="BI74">
        <v>1</v>
      </c>
      <c r="BJ74" s="621">
        <v>0.5</v>
      </c>
      <c r="BK74" t="s">
        <v>323</v>
      </c>
    </row>
    <row r="75" spans="1:63" x14ac:dyDescent="0.2">
      <c r="A75" t="s">
        <v>656</v>
      </c>
      <c r="B75" t="s">
        <v>663</v>
      </c>
      <c r="C75" t="s">
        <v>794</v>
      </c>
      <c r="D75" t="s">
        <v>515</v>
      </c>
      <c r="E75" t="s">
        <v>504</v>
      </c>
      <c r="F75" t="s">
        <v>519</v>
      </c>
      <c r="G75" t="s">
        <v>319</v>
      </c>
      <c r="H75" t="s">
        <v>1109</v>
      </c>
      <c r="I75" t="s">
        <v>934</v>
      </c>
      <c r="K75" t="s">
        <v>386</v>
      </c>
      <c r="L75">
        <v>8</v>
      </c>
      <c r="N75">
        <v>10</v>
      </c>
      <c r="O75">
        <v>1.25</v>
      </c>
      <c r="P75">
        <v>3780.125</v>
      </c>
      <c r="Q75">
        <v>1763.625</v>
      </c>
      <c r="R75">
        <v>7</v>
      </c>
      <c r="S75" s="621">
        <v>0.7</v>
      </c>
      <c r="T75">
        <v>6</v>
      </c>
      <c r="U75" s="621">
        <v>0.75</v>
      </c>
      <c r="Z75">
        <v>30211</v>
      </c>
      <c r="AA75">
        <v>30</v>
      </c>
      <c r="AB75" s="621">
        <v>9.9203068681591217E-4</v>
      </c>
      <c r="AC75">
        <v>30241</v>
      </c>
      <c r="AD75">
        <v>40980</v>
      </c>
      <c r="AE75" s="621">
        <v>0.73794533918984873</v>
      </c>
      <c r="AF75">
        <v>30211</v>
      </c>
      <c r="AG75">
        <v>30</v>
      </c>
      <c r="AH75">
        <v>30241</v>
      </c>
      <c r="AI75">
        <v>14080</v>
      </c>
      <c r="AJ75" s="621">
        <v>0.46605541028102349</v>
      </c>
      <c r="AK75">
        <v>29</v>
      </c>
      <c r="AL75" s="621">
        <v>0.96666666666666667</v>
      </c>
      <c r="AM75">
        <v>14109</v>
      </c>
      <c r="AN75" s="621">
        <v>0.4665520320095235</v>
      </c>
      <c r="AO75">
        <v>188</v>
      </c>
      <c r="AP75" s="621">
        <v>1.3352272727272727E-2</v>
      </c>
      <c r="AR75" s="621" t="s">
        <v>323</v>
      </c>
      <c r="AS75">
        <v>188</v>
      </c>
      <c r="AT75" s="621">
        <v>1.3324828123892551E-2</v>
      </c>
      <c r="AU75">
        <v>188</v>
      </c>
      <c r="AV75" s="621">
        <v>1</v>
      </c>
      <c r="AX75" s="621" t="s">
        <v>323</v>
      </c>
      <c r="AY75">
        <v>188</v>
      </c>
      <c r="AZ75" s="621">
        <v>1</v>
      </c>
      <c r="BA75">
        <v>19</v>
      </c>
      <c r="BB75" s="621">
        <v>1.346658161457226E-3</v>
      </c>
      <c r="BC75">
        <v>374</v>
      </c>
      <c r="BD75" s="621">
        <v>2.6507902757105392E-2</v>
      </c>
      <c r="BE75">
        <v>393</v>
      </c>
      <c r="BF75" s="621">
        <v>2.7854560918562619E-2</v>
      </c>
      <c r="BG75">
        <v>4</v>
      </c>
      <c r="BH75" s="621">
        <v>0.4</v>
      </c>
      <c r="BI75">
        <v>3</v>
      </c>
      <c r="BJ75" s="621">
        <v>0.375</v>
      </c>
      <c r="BK75" t="s">
        <v>323</v>
      </c>
    </row>
    <row r="76" spans="1:63" x14ac:dyDescent="0.2">
      <c r="A76" t="s">
        <v>656</v>
      </c>
      <c r="B76" t="s">
        <v>663</v>
      </c>
      <c r="C76" t="s">
        <v>666</v>
      </c>
      <c r="D76" t="s">
        <v>515</v>
      </c>
      <c r="E76" t="s">
        <v>504</v>
      </c>
      <c r="F76" t="s">
        <v>519</v>
      </c>
      <c r="G76" t="s">
        <v>319</v>
      </c>
      <c r="H76" t="s">
        <v>1109</v>
      </c>
      <c r="I76" t="s">
        <v>934</v>
      </c>
      <c r="K76" t="s">
        <v>386</v>
      </c>
      <c r="L76">
        <v>2</v>
      </c>
      <c r="N76">
        <v>4</v>
      </c>
      <c r="O76">
        <v>2</v>
      </c>
      <c r="P76">
        <v>3776.5</v>
      </c>
      <c r="Q76">
        <v>1902</v>
      </c>
      <c r="R76">
        <v>1</v>
      </c>
      <c r="S76" s="621">
        <v>0.25</v>
      </c>
      <c r="T76">
        <v>1</v>
      </c>
      <c r="U76" s="621">
        <v>0.5</v>
      </c>
      <c r="Z76">
        <v>7546</v>
      </c>
      <c r="AA76">
        <v>7</v>
      </c>
      <c r="AB76" s="621">
        <v>9.2678405931417981E-4</v>
      </c>
      <c r="AC76">
        <v>7553</v>
      </c>
      <c r="AD76">
        <v>11787</v>
      </c>
      <c r="AE76" s="621">
        <v>0.64079070162042928</v>
      </c>
      <c r="AF76">
        <v>7546</v>
      </c>
      <c r="AG76">
        <v>7</v>
      </c>
      <c r="AH76">
        <v>7553</v>
      </c>
      <c r="AI76">
        <v>3797</v>
      </c>
      <c r="AJ76" s="621">
        <v>0.50318049297641132</v>
      </c>
      <c r="AK76">
        <v>7</v>
      </c>
      <c r="AL76" s="621">
        <v>1</v>
      </c>
      <c r="AM76">
        <v>3804</v>
      </c>
      <c r="AN76" s="621">
        <v>0.50364093737587712</v>
      </c>
      <c r="AO76">
        <v>39</v>
      </c>
      <c r="AP76" s="621">
        <v>1.0271266789570714E-2</v>
      </c>
      <c r="AR76" s="621" t="s">
        <v>323</v>
      </c>
      <c r="AS76">
        <v>39</v>
      </c>
      <c r="AT76" s="621">
        <v>1.025236593059937E-2</v>
      </c>
      <c r="AU76">
        <v>39</v>
      </c>
      <c r="AV76" s="621">
        <v>1</v>
      </c>
      <c r="AX76" s="621" t="s">
        <v>323</v>
      </c>
      <c r="AY76">
        <v>39</v>
      </c>
      <c r="AZ76" s="621">
        <v>1</v>
      </c>
      <c r="BA76">
        <v>6</v>
      </c>
      <c r="BB76" s="621">
        <v>1.5772870662460567E-3</v>
      </c>
      <c r="BC76">
        <v>161</v>
      </c>
      <c r="BD76" s="621">
        <v>4.2323869610935858E-2</v>
      </c>
      <c r="BE76">
        <v>167</v>
      </c>
      <c r="BF76" s="621">
        <v>4.3901156677181911E-2</v>
      </c>
      <c r="BG76">
        <v>1</v>
      </c>
      <c r="BH76" s="621">
        <v>0.25</v>
      </c>
      <c r="BK76" t="s">
        <v>323</v>
      </c>
    </row>
    <row r="77" spans="1:63" x14ac:dyDescent="0.2">
      <c r="A77" t="s">
        <v>656</v>
      </c>
      <c r="B77" t="s">
        <v>663</v>
      </c>
      <c r="C77" t="s">
        <v>667</v>
      </c>
      <c r="D77" t="s">
        <v>515</v>
      </c>
      <c r="E77" t="s">
        <v>504</v>
      </c>
      <c r="F77" t="s">
        <v>519</v>
      </c>
      <c r="G77" t="s">
        <v>319</v>
      </c>
      <c r="H77" t="s">
        <v>1109</v>
      </c>
      <c r="I77" t="s">
        <v>934</v>
      </c>
      <c r="K77" t="s">
        <v>386</v>
      </c>
      <c r="L77">
        <v>1</v>
      </c>
      <c r="N77">
        <v>2</v>
      </c>
      <c r="O77">
        <v>2</v>
      </c>
      <c r="P77">
        <v>3926</v>
      </c>
      <c r="Q77">
        <v>2014</v>
      </c>
      <c r="R77">
        <v>1</v>
      </c>
      <c r="S77" s="621">
        <v>0.5</v>
      </c>
      <c r="T77">
        <v>1</v>
      </c>
      <c r="U77" s="621">
        <v>1</v>
      </c>
      <c r="Z77">
        <v>3919</v>
      </c>
      <c r="AA77">
        <v>7</v>
      </c>
      <c r="AB77" s="621">
        <v>1.782985226693836E-3</v>
      </c>
      <c r="AC77">
        <v>3926</v>
      </c>
      <c r="AD77">
        <v>5754</v>
      </c>
      <c r="AE77" s="621">
        <v>0.68230795968022251</v>
      </c>
      <c r="AF77">
        <v>3919</v>
      </c>
      <c r="AG77">
        <v>7</v>
      </c>
      <c r="AH77">
        <v>3926</v>
      </c>
      <c r="AI77">
        <v>2008</v>
      </c>
      <c r="AJ77" s="621">
        <v>0.51237560602194432</v>
      </c>
      <c r="AK77">
        <v>6</v>
      </c>
      <c r="AL77" s="621">
        <v>0.8571428571428571</v>
      </c>
      <c r="AM77">
        <v>2014</v>
      </c>
      <c r="AN77" s="621">
        <v>0.51299032093734076</v>
      </c>
      <c r="AO77">
        <v>22</v>
      </c>
      <c r="AP77" s="621">
        <v>1.0956175298804782E-2</v>
      </c>
      <c r="AR77" s="621" t="s">
        <v>323</v>
      </c>
      <c r="AS77">
        <v>22</v>
      </c>
      <c r="AT77" s="621">
        <v>1.0923535253227408E-2</v>
      </c>
      <c r="AU77">
        <v>22</v>
      </c>
      <c r="AV77" s="621">
        <v>1</v>
      </c>
      <c r="AX77" s="621" t="s">
        <v>323</v>
      </c>
      <c r="AY77">
        <v>22</v>
      </c>
      <c r="AZ77" s="621">
        <v>1</v>
      </c>
      <c r="BC77">
        <v>105</v>
      </c>
      <c r="BD77" s="621">
        <v>5.2135054617676264E-2</v>
      </c>
      <c r="BE77">
        <v>105</v>
      </c>
      <c r="BF77" s="621">
        <v>5.2135054617676264E-2</v>
      </c>
      <c r="BG77">
        <v>0</v>
      </c>
      <c r="BK77" t="s">
        <v>323</v>
      </c>
    </row>
    <row r="78" spans="1:63" x14ac:dyDescent="0.2">
      <c r="A78" t="s">
        <v>656</v>
      </c>
      <c r="B78" t="s">
        <v>663</v>
      </c>
      <c r="C78" t="s">
        <v>668</v>
      </c>
      <c r="D78" t="s">
        <v>515</v>
      </c>
      <c r="E78" t="s">
        <v>504</v>
      </c>
      <c r="F78" t="s">
        <v>519</v>
      </c>
      <c r="G78" t="s">
        <v>319</v>
      </c>
      <c r="H78" t="s">
        <v>1109</v>
      </c>
      <c r="I78" t="s">
        <v>934</v>
      </c>
      <c r="K78" t="s">
        <v>510</v>
      </c>
      <c r="L78">
        <v>1</v>
      </c>
      <c r="M78">
        <v>1</v>
      </c>
      <c r="N78">
        <v>1</v>
      </c>
      <c r="O78">
        <v>1</v>
      </c>
      <c r="P78">
        <v>3837</v>
      </c>
      <c r="Q78" t="s">
        <v>323</v>
      </c>
      <c r="R78">
        <v>1</v>
      </c>
      <c r="S78" s="621">
        <v>1</v>
      </c>
      <c r="T78">
        <v>1</v>
      </c>
      <c r="U78" s="621">
        <v>1</v>
      </c>
      <c r="V78">
        <v>1</v>
      </c>
      <c r="W78" s="621">
        <v>1</v>
      </c>
      <c r="X78">
        <v>1</v>
      </c>
      <c r="Y78" s="621">
        <v>1</v>
      </c>
      <c r="Z78">
        <v>3825</v>
      </c>
      <c r="AA78">
        <v>12</v>
      </c>
      <c r="AB78" s="621">
        <v>3.1274433150899139E-3</v>
      </c>
      <c r="AC78">
        <v>3837</v>
      </c>
      <c r="AD78">
        <v>5298</v>
      </c>
      <c r="AE78" s="621">
        <v>0.72423556058890148</v>
      </c>
      <c r="AF78" t="s">
        <v>323</v>
      </c>
      <c r="AG78" t="s">
        <v>323</v>
      </c>
      <c r="AH78" t="s">
        <v>323</v>
      </c>
      <c r="AI78" t="s">
        <v>323</v>
      </c>
      <c r="AJ78" s="621" t="s">
        <v>323</v>
      </c>
      <c r="AK78" t="s">
        <v>323</v>
      </c>
      <c r="AL78" s="621" t="s">
        <v>323</v>
      </c>
      <c r="AM78" t="s">
        <v>323</v>
      </c>
      <c r="AN78" s="621" t="s">
        <v>323</v>
      </c>
      <c r="AP78" s="621" t="s">
        <v>323</v>
      </c>
      <c r="AR78" s="621" t="s">
        <v>323</v>
      </c>
      <c r="AS78" t="s">
        <v>323</v>
      </c>
      <c r="AT78" s="621" t="s">
        <v>323</v>
      </c>
      <c r="AV78" s="621" t="s">
        <v>323</v>
      </c>
      <c r="AX78" s="621" t="s">
        <v>323</v>
      </c>
      <c r="AY78" t="s">
        <v>323</v>
      </c>
      <c r="AZ78" s="621" t="s">
        <v>323</v>
      </c>
      <c r="BB78" s="621" t="s">
        <v>323</v>
      </c>
      <c r="BD78" s="621" t="s">
        <v>323</v>
      </c>
      <c r="BE78" t="s">
        <v>323</v>
      </c>
      <c r="BF78" s="621" t="s">
        <v>323</v>
      </c>
      <c r="BG78">
        <v>1</v>
      </c>
      <c r="BH78" s="621">
        <v>1</v>
      </c>
      <c r="BI78">
        <v>1</v>
      </c>
      <c r="BJ78" s="621">
        <v>1</v>
      </c>
      <c r="BK78" t="s">
        <v>323</v>
      </c>
    </row>
    <row r="79" spans="1:63" x14ac:dyDescent="0.2">
      <c r="A79" t="s">
        <v>669</v>
      </c>
      <c r="B79" t="s">
        <v>670</v>
      </c>
      <c r="C79" t="s">
        <v>671</v>
      </c>
      <c r="D79" t="s">
        <v>515</v>
      </c>
      <c r="E79" t="s">
        <v>504</v>
      </c>
      <c r="F79" t="s">
        <v>519</v>
      </c>
      <c r="G79" t="s">
        <v>321</v>
      </c>
      <c r="H79" t="s">
        <v>1112</v>
      </c>
      <c r="I79" t="s">
        <v>934</v>
      </c>
      <c r="K79" t="s">
        <v>386</v>
      </c>
      <c r="L79">
        <v>4</v>
      </c>
      <c r="N79">
        <v>5</v>
      </c>
      <c r="O79">
        <v>1.25</v>
      </c>
      <c r="P79">
        <v>1051.75</v>
      </c>
      <c r="Q79">
        <v>460</v>
      </c>
      <c r="R79">
        <v>4</v>
      </c>
      <c r="S79" s="621">
        <v>0.8</v>
      </c>
      <c r="T79">
        <v>4</v>
      </c>
      <c r="U79" s="621">
        <v>1</v>
      </c>
      <c r="Z79">
        <v>4203</v>
      </c>
      <c r="AA79">
        <v>4</v>
      </c>
      <c r="AB79" s="621">
        <v>9.5079629189446157E-4</v>
      </c>
      <c r="AC79">
        <v>4207</v>
      </c>
      <c r="AD79">
        <v>5475</v>
      </c>
      <c r="AE79" s="621">
        <v>0.76840182648401822</v>
      </c>
      <c r="AF79">
        <v>4203</v>
      </c>
      <c r="AG79">
        <v>4</v>
      </c>
      <c r="AH79">
        <v>4207</v>
      </c>
      <c r="AI79">
        <v>1836</v>
      </c>
      <c r="AJ79" s="621">
        <v>0.43683083511777304</v>
      </c>
      <c r="AK79">
        <v>4</v>
      </c>
      <c r="AL79" s="621">
        <v>1</v>
      </c>
      <c r="AM79">
        <v>1840</v>
      </c>
      <c r="AN79" s="621">
        <v>0.43736629427145235</v>
      </c>
      <c r="AO79">
        <v>6</v>
      </c>
      <c r="AP79" s="621">
        <v>3.2679738562091504E-3</v>
      </c>
      <c r="AS79">
        <v>6</v>
      </c>
      <c r="AT79" s="621">
        <v>3.2608695652173911E-3</v>
      </c>
      <c r="AU79">
        <v>6</v>
      </c>
      <c r="AV79" s="621">
        <v>1</v>
      </c>
      <c r="AX79" s="621" t="s">
        <v>323</v>
      </c>
      <c r="AY79">
        <v>6</v>
      </c>
      <c r="AZ79" s="621">
        <v>1</v>
      </c>
      <c r="BA79">
        <v>1</v>
      </c>
      <c r="BB79" s="621">
        <v>5.4347826086956522E-4</v>
      </c>
      <c r="BC79">
        <v>23</v>
      </c>
      <c r="BD79" s="621">
        <v>1.2500000000000001E-2</v>
      </c>
      <c r="BE79">
        <v>24</v>
      </c>
      <c r="BF79" s="621">
        <v>1.3043478260869565E-2</v>
      </c>
      <c r="BG79">
        <v>1</v>
      </c>
      <c r="BH79" s="621">
        <v>0.2</v>
      </c>
      <c r="BI79">
        <v>1</v>
      </c>
      <c r="BJ79" s="621">
        <v>0.25</v>
      </c>
      <c r="BK79" t="s">
        <v>323</v>
      </c>
    </row>
    <row r="80" spans="1:63" x14ac:dyDescent="0.2">
      <c r="A80" t="s">
        <v>669</v>
      </c>
      <c r="B80" t="s">
        <v>670</v>
      </c>
      <c r="C80" t="s">
        <v>672</v>
      </c>
      <c r="D80" t="s">
        <v>515</v>
      </c>
      <c r="E80" t="s">
        <v>504</v>
      </c>
      <c r="F80" t="s">
        <v>519</v>
      </c>
      <c r="G80" t="s">
        <v>321</v>
      </c>
      <c r="H80" t="s">
        <v>1112</v>
      </c>
      <c r="I80" t="s">
        <v>934</v>
      </c>
      <c r="K80" t="s">
        <v>386</v>
      </c>
      <c r="L80">
        <v>4</v>
      </c>
      <c r="N80">
        <v>5</v>
      </c>
      <c r="O80">
        <v>1.25</v>
      </c>
      <c r="P80">
        <v>1026.75</v>
      </c>
      <c r="Q80">
        <v>418.5</v>
      </c>
      <c r="R80">
        <v>3</v>
      </c>
      <c r="S80" s="621">
        <v>0.6</v>
      </c>
      <c r="T80">
        <v>3</v>
      </c>
      <c r="U80" s="621">
        <v>0.75</v>
      </c>
      <c r="Z80">
        <v>4094</v>
      </c>
      <c r="AA80">
        <v>13</v>
      </c>
      <c r="AB80" s="621">
        <v>3.1653274896518138E-3</v>
      </c>
      <c r="AC80">
        <v>4107</v>
      </c>
      <c r="AD80">
        <v>5862</v>
      </c>
      <c r="AE80" s="621">
        <v>0.70061412487205732</v>
      </c>
      <c r="AF80">
        <v>4094</v>
      </c>
      <c r="AG80">
        <v>13</v>
      </c>
      <c r="AH80">
        <v>4107</v>
      </c>
      <c r="AI80">
        <v>1663</v>
      </c>
      <c r="AJ80" s="621">
        <v>0.40620420127015144</v>
      </c>
      <c r="AK80">
        <v>11</v>
      </c>
      <c r="AL80" s="621">
        <v>0.84615384615384615</v>
      </c>
      <c r="AM80">
        <v>1674</v>
      </c>
      <c r="AN80" s="621">
        <v>0.40759678597516436</v>
      </c>
      <c r="AO80">
        <v>4</v>
      </c>
      <c r="AP80" s="621">
        <v>2.4052916416115455E-3</v>
      </c>
      <c r="AQ80">
        <v>8</v>
      </c>
      <c r="AR80" s="621">
        <v>0.72727272727272729</v>
      </c>
      <c r="AS80">
        <v>12</v>
      </c>
      <c r="AT80" s="621">
        <v>7.1684587813620072E-3</v>
      </c>
      <c r="AU80">
        <v>4</v>
      </c>
      <c r="AV80" s="621">
        <v>1</v>
      </c>
      <c r="AW80">
        <v>8</v>
      </c>
      <c r="AX80" s="621">
        <v>1</v>
      </c>
      <c r="AY80">
        <v>12</v>
      </c>
      <c r="AZ80" s="621">
        <v>1</v>
      </c>
      <c r="BA80">
        <v>2</v>
      </c>
      <c r="BB80" s="621">
        <v>1.1947431302270011E-3</v>
      </c>
      <c r="BC80">
        <v>18</v>
      </c>
      <c r="BD80" s="621">
        <v>1.0752688172043012E-2</v>
      </c>
      <c r="BE80">
        <v>20</v>
      </c>
      <c r="BF80" s="621">
        <v>1.1947431302270013E-2</v>
      </c>
      <c r="BG80">
        <v>1</v>
      </c>
      <c r="BH80" s="621">
        <v>0.2</v>
      </c>
      <c r="BI80">
        <v>1</v>
      </c>
      <c r="BJ80" s="621">
        <v>0.25</v>
      </c>
      <c r="BK80" t="s">
        <v>323</v>
      </c>
    </row>
    <row r="81" spans="1:63" x14ac:dyDescent="0.2">
      <c r="A81" t="s">
        <v>669</v>
      </c>
      <c r="B81" t="s">
        <v>670</v>
      </c>
      <c r="C81" t="s">
        <v>673</v>
      </c>
      <c r="D81" t="s">
        <v>515</v>
      </c>
      <c r="E81" t="s">
        <v>504</v>
      </c>
      <c r="F81" t="s">
        <v>519</v>
      </c>
      <c r="G81" t="s">
        <v>321</v>
      </c>
      <c r="H81" t="s">
        <v>1112</v>
      </c>
      <c r="I81" t="s">
        <v>934</v>
      </c>
      <c r="K81" t="s">
        <v>386</v>
      </c>
      <c r="L81">
        <v>4</v>
      </c>
      <c r="N81">
        <v>6</v>
      </c>
      <c r="O81">
        <v>1.5</v>
      </c>
      <c r="P81">
        <v>1246.25</v>
      </c>
      <c r="Q81">
        <v>465.25</v>
      </c>
      <c r="R81">
        <v>3</v>
      </c>
      <c r="S81" s="621">
        <v>0.5</v>
      </c>
      <c r="T81">
        <v>3</v>
      </c>
      <c r="U81" s="621">
        <v>0.75</v>
      </c>
      <c r="Z81">
        <v>4977</v>
      </c>
      <c r="AA81">
        <v>8</v>
      </c>
      <c r="AB81" s="621">
        <v>1.6048144433299899E-3</v>
      </c>
      <c r="AC81">
        <v>4985</v>
      </c>
      <c r="AD81">
        <v>6474</v>
      </c>
      <c r="AE81" s="621">
        <v>0.77000308928019767</v>
      </c>
      <c r="AF81">
        <v>4977</v>
      </c>
      <c r="AG81">
        <v>8</v>
      </c>
      <c r="AH81">
        <v>4985</v>
      </c>
      <c r="AI81">
        <v>1853</v>
      </c>
      <c r="AJ81" s="621">
        <v>0.37231263813542292</v>
      </c>
      <c r="AK81">
        <v>8</v>
      </c>
      <c r="AL81" s="621">
        <v>1</v>
      </c>
      <c r="AM81">
        <v>1861</v>
      </c>
      <c r="AN81" s="621">
        <v>0.3733199598796389</v>
      </c>
      <c r="AO81">
        <v>11</v>
      </c>
      <c r="AP81" s="621">
        <v>5.9363194819212085E-3</v>
      </c>
      <c r="AQ81">
        <v>6</v>
      </c>
      <c r="AR81" s="621">
        <v>0.75</v>
      </c>
      <c r="AS81">
        <v>17</v>
      </c>
      <c r="AT81" s="621">
        <v>9.134873723804407E-3</v>
      </c>
      <c r="AU81">
        <v>11</v>
      </c>
      <c r="AV81" s="621">
        <v>1</v>
      </c>
      <c r="AW81">
        <v>6</v>
      </c>
      <c r="AX81" s="621">
        <v>1</v>
      </c>
      <c r="AY81">
        <v>17</v>
      </c>
      <c r="AZ81" s="621">
        <v>1</v>
      </c>
      <c r="BA81">
        <v>1</v>
      </c>
      <c r="BB81" s="621">
        <v>5.3734551316496511E-4</v>
      </c>
      <c r="BC81">
        <v>49</v>
      </c>
      <c r="BD81" s="621">
        <v>2.6329930145083287E-2</v>
      </c>
      <c r="BE81">
        <v>50</v>
      </c>
      <c r="BF81" s="621">
        <v>2.6867275658248254E-2</v>
      </c>
      <c r="BG81">
        <v>1</v>
      </c>
      <c r="BH81" s="621">
        <v>0.16666666666666666</v>
      </c>
      <c r="BI81">
        <v>1</v>
      </c>
      <c r="BJ81" s="621">
        <v>0.25</v>
      </c>
      <c r="BK81" t="s">
        <v>323</v>
      </c>
    </row>
    <row r="82" spans="1:63" x14ac:dyDescent="0.2">
      <c r="A82" t="s">
        <v>674</v>
      </c>
      <c r="B82" t="s">
        <v>675</v>
      </c>
      <c r="C82" t="s">
        <v>676</v>
      </c>
      <c r="D82" t="s">
        <v>528</v>
      </c>
      <c r="E82" t="s">
        <v>504</v>
      </c>
      <c r="F82" t="s">
        <v>519</v>
      </c>
      <c r="G82" t="s">
        <v>319</v>
      </c>
      <c r="H82" t="s">
        <v>937</v>
      </c>
      <c r="I82" t="s">
        <v>937</v>
      </c>
      <c r="K82" t="s">
        <v>386</v>
      </c>
      <c r="L82">
        <v>1</v>
      </c>
      <c r="N82">
        <v>2</v>
      </c>
      <c r="O82">
        <v>2</v>
      </c>
      <c r="P82">
        <v>9313</v>
      </c>
      <c r="Q82">
        <v>5136</v>
      </c>
      <c r="R82">
        <v>1</v>
      </c>
      <c r="S82" s="621">
        <v>0.5</v>
      </c>
      <c r="Z82">
        <v>9300</v>
      </c>
      <c r="AA82">
        <v>13</v>
      </c>
      <c r="AB82" s="621">
        <v>1.3958982068076882E-3</v>
      </c>
      <c r="AC82">
        <v>9313</v>
      </c>
      <c r="AD82">
        <v>16350</v>
      </c>
      <c r="AE82" s="621">
        <v>0.56960244648318048</v>
      </c>
      <c r="AF82">
        <v>9300</v>
      </c>
      <c r="AG82">
        <v>13</v>
      </c>
      <c r="AH82">
        <v>9313</v>
      </c>
      <c r="AI82">
        <v>5124</v>
      </c>
      <c r="AJ82" s="621">
        <v>0.55096774193548392</v>
      </c>
      <c r="AK82">
        <v>12</v>
      </c>
      <c r="AL82" s="621">
        <v>0.92307692307692313</v>
      </c>
      <c r="AM82">
        <v>5136</v>
      </c>
      <c r="AN82" s="621">
        <v>0.55148716847417589</v>
      </c>
      <c r="AO82">
        <v>51</v>
      </c>
      <c r="AP82" s="621">
        <v>9.9531615925058554E-3</v>
      </c>
      <c r="AS82">
        <v>51</v>
      </c>
      <c r="AT82" s="621">
        <v>9.9299065420560741E-3</v>
      </c>
      <c r="AX82" s="621" t="s">
        <v>323</v>
      </c>
      <c r="AY82" t="s">
        <v>323</v>
      </c>
      <c r="BA82">
        <v>2</v>
      </c>
      <c r="BB82" s="621">
        <v>3.8940809968847351E-4</v>
      </c>
      <c r="BC82">
        <v>183</v>
      </c>
      <c r="BD82" s="621">
        <v>3.5630841121495324E-2</v>
      </c>
      <c r="BE82">
        <v>185</v>
      </c>
      <c r="BF82" s="621">
        <v>3.6020249221183798E-2</v>
      </c>
      <c r="BG82">
        <v>1</v>
      </c>
      <c r="BH82" s="621">
        <v>0.5</v>
      </c>
      <c r="BI82">
        <v>1</v>
      </c>
      <c r="BJ82" s="621">
        <v>1</v>
      </c>
      <c r="BK82" t="s">
        <v>323</v>
      </c>
    </row>
    <row r="83" spans="1:63" x14ac:dyDescent="0.2">
      <c r="A83" t="s">
        <v>674</v>
      </c>
      <c r="B83" t="s">
        <v>675</v>
      </c>
      <c r="C83" t="s">
        <v>665</v>
      </c>
      <c r="D83" t="s">
        <v>528</v>
      </c>
      <c r="E83" t="s">
        <v>504</v>
      </c>
      <c r="F83" t="s">
        <v>519</v>
      </c>
      <c r="G83" t="s">
        <v>319</v>
      </c>
      <c r="H83" t="s">
        <v>937</v>
      </c>
      <c r="I83" t="s">
        <v>937</v>
      </c>
      <c r="K83" t="s">
        <v>386</v>
      </c>
      <c r="L83">
        <v>3</v>
      </c>
      <c r="N83">
        <v>5</v>
      </c>
      <c r="O83">
        <v>1.6666666666666667</v>
      </c>
      <c r="P83">
        <v>12486.333333333334</v>
      </c>
      <c r="Q83">
        <v>5442.666666666667</v>
      </c>
      <c r="R83">
        <v>2</v>
      </c>
      <c r="S83" s="621">
        <v>0.4</v>
      </c>
      <c r="Z83">
        <v>37444</v>
      </c>
      <c r="AA83">
        <v>15</v>
      </c>
      <c r="AB83" s="621">
        <v>4.0043781200779517E-4</v>
      </c>
      <c r="AC83">
        <v>37459</v>
      </c>
      <c r="AD83">
        <v>72800</v>
      </c>
      <c r="AE83" s="621">
        <v>0.51454670329670327</v>
      </c>
      <c r="AF83">
        <v>37444</v>
      </c>
      <c r="AG83">
        <v>15</v>
      </c>
      <c r="AH83">
        <v>37459</v>
      </c>
      <c r="AI83">
        <v>16314</v>
      </c>
      <c r="AJ83" s="621">
        <v>0.43569063134280528</v>
      </c>
      <c r="AK83">
        <v>14</v>
      </c>
      <c r="AL83" s="621">
        <v>0.93333333333333335</v>
      </c>
      <c r="AM83">
        <v>16328</v>
      </c>
      <c r="AN83" s="621">
        <v>0.43588990629755198</v>
      </c>
      <c r="AO83">
        <v>205</v>
      </c>
      <c r="AP83" s="621">
        <v>1.2565894323893588E-2</v>
      </c>
      <c r="AS83">
        <v>205</v>
      </c>
      <c r="AT83" s="621">
        <v>1.2555120039196472E-2</v>
      </c>
      <c r="AX83" s="621" t="s">
        <v>323</v>
      </c>
      <c r="AY83" t="s">
        <v>323</v>
      </c>
      <c r="BA83">
        <v>36</v>
      </c>
      <c r="BB83" s="621">
        <v>2.2048015678588929E-3</v>
      </c>
      <c r="BC83">
        <v>700</v>
      </c>
      <c r="BD83" s="621">
        <v>4.2871141597256246E-2</v>
      </c>
      <c r="BE83">
        <v>736</v>
      </c>
      <c r="BF83" s="621">
        <v>4.5075943165115137E-2</v>
      </c>
      <c r="BG83">
        <v>0</v>
      </c>
      <c r="BK83" t="s">
        <v>323</v>
      </c>
    </row>
    <row r="84" spans="1:63" x14ac:dyDescent="0.2">
      <c r="A84" t="s">
        <v>674</v>
      </c>
      <c r="B84" t="s">
        <v>675</v>
      </c>
      <c r="C84" t="s">
        <v>677</v>
      </c>
      <c r="D84" t="s">
        <v>528</v>
      </c>
      <c r="E84" t="s">
        <v>504</v>
      </c>
      <c r="F84" t="s">
        <v>519</v>
      </c>
      <c r="G84" t="s">
        <v>319</v>
      </c>
      <c r="H84" t="s">
        <v>937</v>
      </c>
      <c r="I84" t="s">
        <v>937</v>
      </c>
      <c r="K84" t="s">
        <v>386</v>
      </c>
      <c r="L84">
        <v>3</v>
      </c>
      <c r="N84">
        <v>7</v>
      </c>
      <c r="O84">
        <v>2.3333333333333335</v>
      </c>
      <c r="P84">
        <v>13986.333333333334</v>
      </c>
      <c r="Q84">
        <v>6676.333333333333</v>
      </c>
      <c r="R84">
        <v>2</v>
      </c>
      <c r="S84" s="621">
        <v>0.2857142857142857</v>
      </c>
      <c r="T84">
        <v>2</v>
      </c>
      <c r="U84" s="621">
        <v>0.66666666666666663</v>
      </c>
      <c r="Z84">
        <v>41948</v>
      </c>
      <c r="AA84">
        <v>11</v>
      </c>
      <c r="AB84" s="621">
        <v>2.6216068066445817E-4</v>
      </c>
      <c r="AC84">
        <v>41959</v>
      </c>
      <c r="AD84">
        <v>57800</v>
      </c>
      <c r="AE84" s="621">
        <v>0.72593425605536333</v>
      </c>
      <c r="AF84">
        <v>41948</v>
      </c>
      <c r="AG84">
        <v>11</v>
      </c>
      <c r="AH84">
        <v>41959</v>
      </c>
      <c r="AI84">
        <v>20021</v>
      </c>
      <c r="AJ84" s="621">
        <v>0.47728139601411274</v>
      </c>
      <c r="AK84">
        <v>8</v>
      </c>
      <c r="AL84" s="621">
        <v>0.72727272727272729</v>
      </c>
      <c r="AM84">
        <v>20029</v>
      </c>
      <c r="AN84" s="621">
        <v>0.47734693391167571</v>
      </c>
      <c r="AO84">
        <v>218</v>
      </c>
      <c r="AP84" s="621">
        <v>1.0888567004645123E-2</v>
      </c>
      <c r="AS84">
        <v>218</v>
      </c>
      <c r="AT84" s="621">
        <v>1.0884217884068102E-2</v>
      </c>
      <c r="AX84" s="621" t="s">
        <v>323</v>
      </c>
      <c r="AY84" t="s">
        <v>323</v>
      </c>
      <c r="BA84">
        <v>33</v>
      </c>
      <c r="BB84" s="621">
        <v>1.647610964102052E-3</v>
      </c>
      <c r="BC84">
        <v>1269</v>
      </c>
      <c r="BD84" s="621">
        <v>6.335813071046982E-2</v>
      </c>
      <c r="BE84">
        <v>1302</v>
      </c>
      <c r="BF84" s="621">
        <v>6.5005741674571876E-2</v>
      </c>
      <c r="BG84">
        <v>2</v>
      </c>
      <c r="BH84" s="621">
        <v>0.2857142857142857</v>
      </c>
      <c r="BI84">
        <v>1</v>
      </c>
      <c r="BJ84" s="621">
        <v>0.33333333333333331</v>
      </c>
      <c r="BK84" t="s">
        <v>323</v>
      </c>
    </row>
    <row r="85" spans="1:63" x14ac:dyDescent="0.2">
      <c r="A85" t="s">
        <v>674</v>
      </c>
      <c r="B85" t="s">
        <v>675</v>
      </c>
      <c r="C85" t="s">
        <v>905</v>
      </c>
      <c r="D85" t="s">
        <v>528</v>
      </c>
      <c r="E85" t="s">
        <v>504</v>
      </c>
      <c r="F85" t="s">
        <v>519</v>
      </c>
      <c r="G85" t="s">
        <v>319</v>
      </c>
      <c r="H85" t="s">
        <v>937</v>
      </c>
      <c r="I85" t="s">
        <v>937</v>
      </c>
      <c r="K85" t="s">
        <v>386</v>
      </c>
      <c r="L85">
        <v>1</v>
      </c>
      <c r="N85">
        <v>4</v>
      </c>
      <c r="O85">
        <v>4</v>
      </c>
      <c r="P85">
        <v>14173</v>
      </c>
      <c r="Q85">
        <v>6824</v>
      </c>
      <c r="R85">
        <v>1</v>
      </c>
      <c r="S85" s="621">
        <v>0.25</v>
      </c>
      <c r="Z85">
        <v>14161</v>
      </c>
      <c r="AA85">
        <v>12</v>
      </c>
      <c r="AB85" s="621">
        <v>8.4668030762717844E-4</v>
      </c>
      <c r="AC85">
        <v>14173</v>
      </c>
      <c r="AF85">
        <v>14161</v>
      </c>
      <c r="AG85">
        <v>12</v>
      </c>
      <c r="AH85">
        <v>14173</v>
      </c>
      <c r="AI85">
        <v>6813</v>
      </c>
      <c r="AJ85" s="621">
        <v>0.48111009109526165</v>
      </c>
      <c r="AK85">
        <v>11</v>
      </c>
      <c r="AL85" s="621">
        <v>0.91666666666666663</v>
      </c>
      <c r="AM85">
        <v>6824</v>
      </c>
      <c r="AN85" s="621">
        <v>0.48147886827065545</v>
      </c>
      <c r="AO85">
        <v>66</v>
      </c>
      <c r="AP85" s="621">
        <v>9.687362395420519E-3</v>
      </c>
      <c r="AS85">
        <v>66</v>
      </c>
      <c r="AT85" s="621">
        <v>9.6717467760844087E-3</v>
      </c>
      <c r="AX85" s="621" t="s">
        <v>323</v>
      </c>
      <c r="AY85" t="s">
        <v>323</v>
      </c>
      <c r="BA85">
        <v>92</v>
      </c>
      <c r="BB85" s="621">
        <v>1.3481828839390387E-2</v>
      </c>
      <c r="BC85">
        <v>343</v>
      </c>
      <c r="BD85" s="621">
        <v>5.0263774912075031E-2</v>
      </c>
      <c r="BE85">
        <v>435</v>
      </c>
      <c r="BF85" s="621">
        <v>6.3745603751465416E-2</v>
      </c>
      <c r="BG85">
        <v>0</v>
      </c>
      <c r="BK85" t="s">
        <v>323</v>
      </c>
    </row>
    <row r="86" spans="1:63" x14ac:dyDescent="0.2">
      <c r="A86" t="s">
        <v>674</v>
      </c>
      <c r="B86" t="s">
        <v>675</v>
      </c>
      <c r="C86" t="s">
        <v>678</v>
      </c>
      <c r="D86" t="s">
        <v>528</v>
      </c>
      <c r="E86" t="s">
        <v>504</v>
      </c>
      <c r="F86" t="s">
        <v>519</v>
      </c>
      <c r="G86" t="s">
        <v>319</v>
      </c>
      <c r="H86" t="s">
        <v>937</v>
      </c>
      <c r="I86" t="s">
        <v>937</v>
      </c>
      <c r="K86" t="s">
        <v>386</v>
      </c>
      <c r="L86">
        <v>1</v>
      </c>
      <c r="N86">
        <v>2</v>
      </c>
      <c r="O86">
        <v>2</v>
      </c>
      <c r="P86">
        <v>5186</v>
      </c>
      <c r="Q86">
        <v>3207</v>
      </c>
      <c r="R86">
        <v>1</v>
      </c>
      <c r="S86" s="621">
        <v>0.5</v>
      </c>
      <c r="T86">
        <v>1</v>
      </c>
      <c r="U86" s="621">
        <v>1</v>
      </c>
      <c r="Z86">
        <v>5133</v>
      </c>
      <c r="AA86">
        <v>53</v>
      </c>
      <c r="AB86" s="621">
        <v>1.0219822599305824E-2</v>
      </c>
      <c r="AC86">
        <v>5186</v>
      </c>
      <c r="AD86">
        <v>8050</v>
      </c>
      <c r="AE86" s="621">
        <v>0.64422360248447208</v>
      </c>
      <c r="AF86">
        <v>5133</v>
      </c>
      <c r="AG86">
        <v>53</v>
      </c>
      <c r="AH86">
        <v>5186</v>
      </c>
      <c r="AI86">
        <v>3167</v>
      </c>
      <c r="AJ86" s="621">
        <v>0.61698811611143578</v>
      </c>
      <c r="AK86">
        <v>40</v>
      </c>
      <c r="AL86" s="621">
        <v>0.75471698113207553</v>
      </c>
      <c r="AM86">
        <v>3207</v>
      </c>
      <c r="AN86" s="621">
        <v>0.6183956806787505</v>
      </c>
      <c r="AO86">
        <v>62</v>
      </c>
      <c r="AP86" s="621">
        <v>1.9576886643511208E-2</v>
      </c>
      <c r="AQ86">
        <v>1</v>
      </c>
      <c r="AR86" s="621">
        <v>2.5000000000000001E-2</v>
      </c>
      <c r="AS86">
        <v>63</v>
      </c>
      <c r="AT86" s="621">
        <v>1.9644527595884004E-2</v>
      </c>
      <c r="AU86">
        <v>54</v>
      </c>
      <c r="AV86" s="621">
        <v>0.87096774193548387</v>
      </c>
      <c r="AY86">
        <v>54</v>
      </c>
      <c r="AZ86" s="621">
        <v>0.8571428571428571</v>
      </c>
      <c r="BA86">
        <v>4</v>
      </c>
      <c r="BB86" s="621">
        <v>1.2472715933894605E-3</v>
      </c>
      <c r="BC86">
        <v>218</v>
      </c>
      <c r="BD86" s="621">
        <v>6.7976301839725597E-2</v>
      </c>
      <c r="BE86">
        <v>222</v>
      </c>
      <c r="BF86" s="621">
        <v>6.9223573433115054E-2</v>
      </c>
      <c r="BG86">
        <v>0</v>
      </c>
      <c r="BK86" t="s">
        <v>323</v>
      </c>
    </row>
    <row r="87" spans="1:63" x14ac:dyDescent="0.2">
      <c r="A87" t="s">
        <v>679</v>
      </c>
      <c r="B87" t="s">
        <v>681</v>
      </c>
      <c r="C87" t="s">
        <v>682</v>
      </c>
      <c r="D87" t="s">
        <v>515</v>
      </c>
      <c r="E87" t="s">
        <v>504</v>
      </c>
      <c r="F87" t="s">
        <v>519</v>
      </c>
      <c r="G87" t="s">
        <v>924</v>
      </c>
      <c r="H87" t="s">
        <v>1109</v>
      </c>
      <c r="I87" t="s">
        <v>934</v>
      </c>
      <c r="K87" t="s">
        <v>386</v>
      </c>
      <c r="L87">
        <v>2</v>
      </c>
      <c r="N87">
        <v>4</v>
      </c>
      <c r="O87">
        <v>2</v>
      </c>
      <c r="P87">
        <v>1975</v>
      </c>
      <c r="Q87">
        <v>1032</v>
      </c>
      <c r="R87">
        <v>1</v>
      </c>
      <c r="S87" s="621">
        <v>0.25</v>
      </c>
      <c r="Z87">
        <v>3932</v>
      </c>
      <c r="AA87">
        <v>18</v>
      </c>
      <c r="AB87" s="621">
        <v>4.5569620253164559E-3</v>
      </c>
      <c r="AC87">
        <v>3950</v>
      </c>
      <c r="AD87">
        <v>5205</v>
      </c>
      <c r="AE87" s="621">
        <v>0.75888568683957736</v>
      </c>
      <c r="AF87">
        <v>3932</v>
      </c>
      <c r="AG87">
        <v>18</v>
      </c>
      <c r="AH87">
        <v>3950</v>
      </c>
      <c r="AI87">
        <v>2047</v>
      </c>
      <c r="AJ87" s="621">
        <v>0.52060020345879965</v>
      </c>
      <c r="AK87">
        <v>17</v>
      </c>
      <c r="AL87" s="621">
        <v>0.94444444444444442</v>
      </c>
      <c r="AM87">
        <v>2064</v>
      </c>
      <c r="AN87" s="621">
        <v>0.52253164556962028</v>
      </c>
      <c r="AO87">
        <v>16</v>
      </c>
      <c r="AP87" s="621">
        <v>7.816316560820713E-3</v>
      </c>
      <c r="AQ87">
        <v>3</v>
      </c>
      <c r="AR87" s="621">
        <v>0.17647058823529413</v>
      </c>
      <c r="AS87">
        <v>19</v>
      </c>
      <c r="AT87" s="621">
        <v>9.205426356589148E-3</v>
      </c>
      <c r="AU87">
        <v>10</v>
      </c>
      <c r="AV87" s="621">
        <v>0.625</v>
      </c>
      <c r="AY87">
        <v>10</v>
      </c>
      <c r="AZ87" s="621">
        <v>0.52631578947368418</v>
      </c>
      <c r="BA87">
        <v>1</v>
      </c>
      <c r="BB87" s="621">
        <v>4.8449612403100775E-4</v>
      </c>
      <c r="BC87">
        <v>21</v>
      </c>
      <c r="BD87" s="621">
        <v>1.0174418604651164E-2</v>
      </c>
      <c r="BE87">
        <v>22</v>
      </c>
      <c r="BF87" s="621">
        <v>1.065891472868217E-2</v>
      </c>
      <c r="BG87">
        <v>1</v>
      </c>
      <c r="BH87" s="621">
        <v>0.25</v>
      </c>
      <c r="BK87" t="s">
        <v>323</v>
      </c>
    </row>
    <row r="88" spans="1:63" x14ac:dyDescent="0.2">
      <c r="A88" t="s">
        <v>679</v>
      </c>
      <c r="B88" t="s">
        <v>681</v>
      </c>
      <c r="C88" t="s">
        <v>683</v>
      </c>
      <c r="D88" t="s">
        <v>515</v>
      </c>
      <c r="E88" t="s">
        <v>504</v>
      </c>
      <c r="F88" t="s">
        <v>519</v>
      </c>
      <c r="G88" t="s">
        <v>924</v>
      </c>
      <c r="H88" t="s">
        <v>1109</v>
      </c>
      <c r="I88" t="s">
        <v>934</v>
      </c>
      <c r="K88" t="s">
        <v>386</v>
      </c>
      <c r="L88">
        <v>5</v>
      </c>
      <c r="N88">
        <v>17</v>
      </c>
      <c r="O88">
        <v>3.4</v>
      </c>
      <c r="P88">
        <v>2292</v>
      </c>
      <c r="Q88">
        <v>1179.2</v>
      </c>
      <c r="R88">
        <v>3</v>
      </c>
      <c r="S88" s="621">
        <v>0.17647058823529413</v>
      </c>
      <c r="T88">
        <v>3</v>
      </c>
      <c r="U88" s="621">
        <v>0.6</v>
      </c>
      <c r="V88">
        <v>1</v>
      </c>
      <c r="W88" s="621">
        <v>5.8823529411764705E-2</v>
      </c>
      <c r="Z88">
        <v>11448</v>
      </c>
      <c r="AA88">
        <v>12</v>
      </c>
      <c r="AB88" s="621">
        <v>1.0471204188481676E-3</v>
      </c>
      <c r="AC88">
        <v>11460</v>
      </c>
      <c r="AD88">
        <v>15885</v>
      </c>
      <c r="AE88" s="621">
        <v>0.7214353163361662</v>
      </c>
      <c r="AF88">
        <v>11448</v>
      </c>
      <c r="AG88">
        <v>12</v>
      </c>
      <c r="AH88">
        <v>11460</v>
      </c>
      <c r="AI88">
        <v>5885</v>
      </c>
      <c r="AJ88" s="621">
        <v>0.51406359189378059</v>
      </c>
      <c r="AK88">
        <v>11</v>
      </c>
      <c r="AL88" s="621">
        <v>0.91666666666666663</v>
      </c>
      <c r="AM88">
        <v>5896</v>
      </c>
      <c r="AN88" s="621">
        <v>0.51448516579406633</v>
      </c>
      <c r="AO88">
        <v>48</v>
      </c>
      <c r="AP88" s="621">
        <v>8.156329651656755E-3</v>
      </c>
      <c r="AQ88">
        <v>4</v>
      </c>
      <c r="AR88" s="621">
        <v>0.36363636363636365</v>
      </c>
      <c r="AS88">
        <v>52</v>
      </c>
      <c r="AT88" s="621">
        <v>8.8195386702849387E-3</v>
      </c>
      <c r="AU88">
        <v>34</v>
      </c>
      <c r="AV88" s="621">
        <v>0.70833333333333337</v>
      </c>
      <c r="AW88">
        <v>2</v>
      </c>
      <c r="AX88" s="621">
        <v>0.5</v>
      </c>
      <c r="AY88">
        <v>36</v>
      </c>
      <c r="AZ88" s="621">
        <v>0.69230769230769229</v>
      </c>
      <c r="BA88">
        <v>45</v>
      </c>
      <c r="BB88" s="621">
        <v>7.632293080054274E-3</v>
      </c>
      <c r="BC88">
        <v>169</v>
      </c>
      <c r="BD88" s="621">
        <v>2.8663500678426053E-2</v>
      </c>
      <c r="BE88">
        <v>214</v>
      </c>
      <c r="BF88" s="621">
        <v>3.6295793758480327E-2</v>
      </c>
      <c r="BG88">
        <v>6</v>
      </c>
      <c r="BH88" s="621">
        <v>0.35294117647058826</v>
      </c>
      <c r="BI88">
        <v>3</v>
      </c>
      <c r="BJ88" s="621">
        <v>0.6</v>
      </c>
      <c r="BK88" t="s">
        <v>323</v>
      </c>
    </row>
    <row r="89" spans="1:63" x14ac:dyDescent="0.2">
      <c r="A89" t="s">
        <v>679</v>
      </c>
      <c r="B89" t="s">
        <v>681</v>
      </c>
      <c r="C89" t="s">
        <v>684</v>
      </c>
      <c r="D89" t="s">
        <v>515</v>
      </c>
      <c r="E89" t="s">
        <v>504</v>
      </c>
      <c r="F89" t="s">
        <v>519</v>
      </c>
      <c r="G89" t="s">
        <v>924</v>
      </c>
      <c r="H89" t="s">
        <v>1109</v>
      </c>
      <c r="I89" t="s">
        <v>934</v>
      </c>
      <c r="K89" t="s">
        <v>386</v>
      </c>
      <c r="L89">
        <v>1</v>
      </c>
      <c r="N89">
        <v>3</v>
      </c>
      <c r="O89">
        <v>3</v>
      </c>
      <c r="P89">
        <v>1864</v>
      </c>
      <c r="Q89">
        <v>909</v>
      </c>
      <c r="R89">
        <v>1</v>
      </c>
      <c r="S89" s="621">
        <v>0.33333333333333331</v>
      </c>
      <c r="Z89">
        <v>1863</v>
      </c>
      <c r="AA89">
        <v>1</v>
      </c>
      <c r="AB89" s="621">
        <v>5.3648068669527897E-4</v>
      </c>
      <c r="AC89">
        <v>1864</v>
      </c>
      <c r="AD89">
        <v>2823</v>
      </c>
      <c r="AE89" s="621">
        <v>0.6602904711300035</v>
      </c>
      <c r="AF89">
        <v>1863</v>
      </c>
      <c r="AG89">
        <v>1</v>
      </c>
      <c r="AH89">
        <v>1864</v>
      </c>
      <c r="AI89">
        <v>908</v>
      </c>
      <c r="AJ89" s="621">
        <v>0.48738593666129898</v>
      </c>
      <c r="AK89">
        <v>1</v>
      </c>
      <c r="AL89" s="621">
        <v>1</v>
      </c>
      <c r="AM89">
        <v>909</v>
      </c>
      <c r="AN89" s="621">
        <v>0.48766094420600858</v>
      </c>
      <c r="AO89">
        <v>6</v>
      </c>
      <c r="AP89" s="621">
        <v>6.6079295154185024E-3</v>
      </c>
      <c r="AS89">
        <v>6</v>
      </c>
      <c r="AT89" s="621">
        <v>6.6006600660066007E-3</v>
      </c>
      <c r="AU89">
        <v>6</v>
      </c>
      <c r="AV89" s="621">
        <v>1</v>
      </c>
      <c r="AX89" s="621" t="s">
        <v>323</v>
      </c>
      <c r="AY89">
        <v>6</v>
      </c>
      <c r="AZ89" s="621">
        <v>1</v>
      </c>
      <c r="BA89">
        <v>3</v>
      </c>
      <c r="BB89" s="621">
        <v>3.3003300330033004E-3</v>
      </c>
      <c r="BC89">
        <v>4</v>
      </c>
      <c r="BD89" s="621">
        <v>4.4004400440044002E-3</v>
      </c>
      <c r="BE89">
        <v>7</v>
      </c>
      <c r="BF89" s="621">
        <v>7.7007700770077006E-3</v>
      </c>
      <c r="BG89">
        <v>0</v>
      </c>
      <c r="BK89" t="s">
        <v>323</v>
      </c>
    </row>
    <row r="90" spans="1:63" x14ac:dyDescent="0.2">
      <c r="A90" t="s">
        <v>679</v>
      </c>
      <c r="B90" t="s">
        <v>681</v>
      </c>
      <c r="C90" t="s">
        <v>685</v>
      </c>
      <c r="D90" t="s">
        <v>515</v>
      </c>
      <c r="E90" t="s">
        <v>504</v>
      </c>
      <c r="F90" t="s">
        <v>519</v>
      </c>
      <c r="G90" t="s">
        <v>924</v>
      </c>
      <c r="H90" t="s">
        <v>1109</v>
      </c>
      <c r="I90" t="s">
        <v>934</v>
      </c>
      <c r="K90" t="s">
        <v>386</v>
      </c>
      <c r="L90">
        <v>2</v>
      </c>
      <c r="N90">
        <v>4</v>
      </c>
      <c r="O90">
        <v>2</v>
      </c>
      <c r="P90">
        <v>2414</v>
      </c>
      <c r="Q90">
        <v>1415.5</v>
      </c>
      <c r="R90">
        <v>0</v>
      </c>
      <c r="S90" s="621">
        <v>0</v>
      </c>
      <c r="Z90">
        <v>4802</v>
      </c>
      <c r="AA90">
        <v>26</v>
      </c>
      <c r="AB90" s="621">
        <v>5.3852526926263461E-3</v>
      </c>
      <c r="AC90">
        <v>4828</v>
      </c>
      <c r="AD90">
        <v>6183</v>
      </c>
      <c r="AE90" s="621">
        <v>0.78085071971534858</v>
      </c>
      <c r="AF90">
        <v>4802</v>
      </c>
      <c r="AG90">
        <v>26</v>
      </c>
      <c r="AH90">
        <v>4828</v>
      </c>
      <c r="AI90">
        <v>2807</v>
      </c>
      <c r="AJ90" s="621">
        <v>0.58454810495626819</v>
      </c>
      <c r="AK90">
        <v>24</v>
      </c>
      <c r="AL90" s="621">
        <v>0.92307692307692313</v>
      </c>
      <c r="AM90">
        <v>2831</v>
      </c>
      <c r="AN90" s="621">
        <v>0.5863711681855841</v>
      </c>
      <c r="AO90">
        <v>19</v>
      </c>
      <c r="AP90" s="621">
        <v>6.7687923049519058E-3</v>
      </c>
      <c r="AS90">
        <v>19</v>
      </c>
      <c r="AT90" s="621">
        <v>6.7114093959731542E-3</v>
      </c>
      <c r="AU90">
        <v>6</v>
      </c>
      <c r="AV90" s="621">
        <v>0.31578947368421051</v>
      </c>
      <c r="AX90" s="621" t="s">
        <v>323</v>
      </c>
      <c r="AY90">
        <v>6</v>
      </c>
      <c r="AZ90" s="621">
        <v>0.31578947368421051</v>
      </c>
      <c r="BB90" s="621">
        <v>0</v>
      </c>
      <c r="BC90">
        <v>51</v>
      </c>
      <c r="BD90" s="621">
        <v>1.8014835747085834E-2</v>
      </c>
      <c r="BE90">
        <v>51</v>
      </c>
      <c r="BF90" s="621">
        <v>1.8014835747085834E-2</v>
      </c>
      <c r="BG90">
        <v>1</v>
      </c>
      <c r="BH90" s="621">
        <v>0.25</v>
      </c>
      <c r="BI90">
        <v>1</v>
      </c>
      <c r="BJ90" s="621">
        <v>0.5</v>
      </c>
      <c r="BK90" t="s">
        <v>323</v>
      </c>
    </row>
    <row r="91" spans="1:63" x14ac:dyDescent="0.2">
      <c r="A91" t="s">
        <v>686</v>
      </c>
      <c r="B91" t="s">
        <v>690</v>
      </c>
      <c r="C91" t="s">
        <v>691</v>
      </c>
      <c r="D91" t="s">
        <v>515</v>
      </c>
      <c r="E91" t="s">
        <v>504</v>
      </c>
      <c r="F91" t="s">
        <v>505</v>
      </c>
      <c r="G91" t="s">
        <v>314</v>
      </c>
      <c r="H91" t="s">
        <v>1112</v>
      </c>
      <c r="I91" t="s">
        <v>934</v>
      </c>
      <c r="K91" t="s">
        <v>510</v>
      </c>
      <c r="L91">
        <v>3</v>
      </c>
      <c r="M91">
        <v>3</v>
      </c>
      <c r="N91">
        <v>3</v>
      </c>
      <c r="O91">
        <v>1</v>
      </c>
      <c r="P91">
        <v>1071.3333333333333</v>
      </c>
      <c r="Q91" t="s">
        <v>323</v>
      </c>
      <c r="R91">
        <v>2</v>
      </c>
      <c r="S91" s="621">
        <v>0.66666666666666663</v>
      </c>
      <c r="T91">
        <v>2</v>
      </c>
      <c r="U91" s="621">
        <v>0.66666666666666663</v>
      </c>
      <c r="Z91">
        <v>3209</v>
      </c>
      <c r="AA91">
        <v>5</v>
      </c>
      <c r="AB91" s="621">
        <v>1.5556938394523958E-3</v>
      </c>
      <c r="AC91">
        <v>3214</v>
      </c>
      <c r="AD91">
        <v>4431</v>
      </c>
      <c r="AE91" s="621">
        <v>0.72534416610245989</v>
      </c>
      <c r="AF91" t="s">
        <v>323</v>
      </c>
      <c r="AG91" t="s">
        <v>323</v>
      </c>
      <c r="AH91" t="s">
        <v>323</v>
      </c>
      <c r="AJ91" s="621" t="s">
        <v>323</v>
      </c>
      <c r="AL91" s="621" t="s">
        <v>323</v>
      </c>
      <c r="AM91" t="s">
        <v>323</v>
      </c>
      <c r="AN91" s="621" t="s">
        <v>323</v>
      </c>
      <c r="AP91" s="621" t="s">
        <v>323</v>
      </c>
      <c r="AR91" s="621" t="s">
        <v>323</v>
      </c>
      <c r="AS91" t="s">
        <v>323</v>
      </c>
      <c r="AT91" s="621" t="s">
        <v>323</v>
      </c>
      <c r="AV91" s="621" t="s">
        <v>323</v>
      </c>
      <c r="AX91" s="621" t="s">
        <v>323</v>
      </c>
      <c r="AY91" t="s">
        <v>323</v>
      </c>
      <c r="AZ91" s="621" t="s">
        <v>323</v>
      </c>
      <c r="BB91" s="621" t="s">
        <v>323</v>
      </c>
      <c r="BD91" s="621" t="s">
        <v>323</v>
      </c>
      <c r="BE91" t="s">
        <v>323</v>
      </c>
      <c r="BF91" s="621" t="s">
        <v>323</v>
      </c>
      <c r="BG91">
        <v>2</v>
      </c>
      <c r="BH91" s="621">
        <v>0.66666666666666663</v>
      </c>
      <c r="BI91">
        <v>2</v>
      </c>
      <c r="BJ91" s="621">
        <v>0.66666666666666663</v>
      </c>
      <c r="BK91" t="s">
        <v>323</v>
      </c>
    </row>
    <row r="92" spans="1:63" x14ac:dyDescent="0.2">
      <c r="A92" t="s">
        <v>686</v>
      </c>
      <c r="B92" t="s">
        <v>690</v>
      </c>
      <c r="C92" t="s">
        <v>692</v>
      </c>
      <c r="D92" t="s">
        <v>515</v>
      </c>
      <c r="E92" t="s">
        <v>504</v>
      </c>
      <c r="F92" t="s">
        <v>505</v>
      </c>
      <c r="G92" t="s">
        <v>314</v>
      </c>
      <c r="H92" t="s">
        <v>1112</v>
      </c>
      <c r="I92" t="s">
        <v>934</v>
      </c>
      <c r="K92" t="s">
        <v>386</v>
      </c>
      <c r="L92">
        <v>3</v>
      </c>
      <c r="N92">
        <v>4</v>
      </c>
      <c r="O92">
        <v>1.3333333333333333</v>
      </c>
      <c r="P92">
        <v>756.66666666666663</v>
      </c>
      <c r="Q92">
        <v>314.66666666666669</v>
      </c>
      <c r="R92">
        <v>3</v>
      </c>
      <c r="S92" s="621">
        <v>0.75</v>
      </c>
      <c r="T92">
        <v>3</v>
      </c>
      <c r="U92" s="621">
        <v>1</v>
      </c>
      <c r="Z92">
        <v>2261</v>
      </c>
      <c r="AA92">
        <v>9</v>
      </c>
      <c r="AB92" s="621">
        <v>3.9647577092511016E-3</v>
      </c>
      <c r="AC92">
        <v>2270</v>
      </c>
      <c r="AD92">
        <v>3519</v>
      </c>
      <c r="AE92" s="621">
        <v>0.64506962205171925</v>
      </c>
      <c r="AF92">
        <v>2261</v>
      </c>
      <c r="AG92">
        <v>9</v>
      </c>
      <c r="AH92">
        <v>2270</v>
      </c>
      <c r="AI92">
        <v>936</v>
      </c>
      <c r="AJ92" s="621">
        <v>0.41397611676249446</v>
      </c>
      <c r="AK92">
        <v>8</v>
      </c>
      <c r="AL92" s="621">
        <v>0.88888888888888884</v>
      </c>
      <c r="AM92">
        <v>944</v>
      </c>
      <c r="AN92" s="621">
        <v>0.41585903083700443</v>
      </c>
      <c r="AO92">
        <v>2</v>
      </c>
      <c r="AP92" s="621">
        <v>2.136752136752137E-3</v>
      </c>
      <c r="AS92">
        <v>2</v>
      </c>
      <c r="AT92" s="621">
        <v>2.1186440677966102E-3</v>
      </c>
      <c r="AU92">
        <v>2</v>
      </c>
      <c r="AV92" s="621">
        <v>1</v>
      </c>
      <c r="AX92" s="621" t="s">
        <v>323</v>
      </c>
      <c r="AY92">
        <v>2</v>
      </c>
      <c r="AZ92" s="621">
        <v>1</v>
      </c>
      <c r="BA92">
        <v>3</v>
      </c>
      <c r="BB92" s="621">
        <v>3.1779661016949155E-3</v>
      </c>
      <c r="BC92">
        <v>1</v>
      </c>
      <c r="BD92" s="621">
        <v>1.0593220338983051E-3</v>
      </c>
      <c r="BE92">
        <v>4</v>
      </c>
      <c r="BF92" s="621">
        <v>4.2372881355932203E-3</v>
      </c>
      <c r="BG92">
        <v>1</v>
      </c>
      <c r="BH92" s="621">
        <v>0.25</v>
      </c>
      <c r="BI92">
        <v>1</v>
      </c>
      <c r="BJ92" s="621">
        <v>0.33333333333333331</v>
      </c>
      <c r="BK92" t="s">
        <v>323</v>
      </c>
    </row>
    <row r="93" spans="1:63" x14ac:dyDescent="0.2">
      <c r="A93" t="s">
        <v>686</v>
      </c>
      <c r="B93" t="s">
        <v>690</v>
      </c>
      <c r="C93" t="s">
        <v>693</v>
      </c>
      <c r="D93" t="s">
        <v>515</v>
      </c>
      <c r="E93" t="s">
        <v>504</v>
      </c>
      <c r="F93" t="s">
        <v>505</v>
      </c>
      <c r="G93" t="s">
        <v>314</v>
      </c>
      <c r="H93" t="s">
        <v>1112</v>
      </c>
      <c r="I93" t="s">
        <v>934</v>
      </c>
      <c r="K93" t="s">
        <v>510</v>
      </c>
      <c r="L93">
        <v>1</v>
      </c>
      <c r="M93">
        <v>1</v>
      </c>
      <c r="N93">
        <v>1</v>
      </c>
      <c r="O93">
        <v>1</v>
      </c>
      <c r="P93">
        <v>1010</v>
      </c>
      <c r="Q93" t="s">
        <v>323</v>
      </c>
      <c r="R93">
        <v>1</v>
      </c>
      <c r="S93" s="621">
        <v>1</v>
      </c>
      <c r="T93">
        <v>1</v>
      </c>
      <c r="U93" s="621">
        <v>1</v>
      </c>
      <c r="Z93">
        <v>997</v>
      </c>
      <c r="AA93">
        <v>13</v>
      </c>
      <c r="AB93" s="621">
        <v>1.2871287128712871E-2</v>
      </c>
      <c r="AC93">
        <v>1010</v>
      </c>
      <c r="AD93">
        <v>1359</v>
      </c>
      <c r="AE93" s="621">
        <v>0.74319352465047828</v>
      </c>
      <c r="AF93" t="s">
        <v>323</v>
      </c>
      <c r="AG93" t="s">
        <v>323</v>
      </c>
      <c r="AH93" t="s">
        <v>323</v>
      </c>
      <c r="AJ93" s="621" t="s">
        <v>323</v>
      </c>
      <c r="AL93" s="621" t="s">
        <v>323</v>
      </c>
      <c r="AM93" t="s">
        <v>323</v>
      </c>
      <c r="AN93" s="621" t="s">
        <v>323</v>
      </c>
      <c r="AP93" s="621" t="s">
        <v>323</v>
      </c>
      <c r="AR93" s="621" t="s">
        <v>323</v>
      </c>
      <c r="AS93" t="s">
        <v>323</v>
      </c>
      <c r="AT93" s="621" t="s">
        <v>323</v>
      </c>
      <c r="AV93" s="621" t="s">
        <v>323</v>
      </c>
      <c r="AX93" s="621" t="s">
        <v>323</v>
      </c>
      <c r="AY93" t="s">
        <v>323</v>
      </c>
      <c r="AZ93" s="621" t="s">
        <v>323</v>
      </c>
      <c r="BB93" s="621" t="s">
        <v>323</v>
      </c>
      <c r="BD93" s="621" t="s">
        <v>323</v>
      </c>
      <c r="BE93" t="s">
        <v>323</v>
      </c>
      <c r="BF93" s="621" t="s">
        <v>323</v>
      </c>
      <c r="BG93">
        <v>0</v>
      </c>
      <c r="BK93" t="s">
        <v>323</v>
      </c>
    </row>
    <row r="94" spans="1:63" x14ac:dyDescent="0.2">
      <c r="A94" t="s">
        <v>686</v>
      </c>
      <c r="B94" t="s">
        <v>690</v>
      </c>
      <c r="C94" t="s">
        <v>694</v>
      </c>
      <c r="D94" t="s">
        <v>515</v>
      </c>
      <c r="E94" t="s">
        <v>504</v>
      </c>
      <c r="F94" t="s">
        <v>505</v>
      </c>
      <c r="G94" t="s">
        <v>314</v>
      </c>
      <c r="H94" t="s">
        <v>1112</v>
      </c>
      <c r="I94" t="s">
        <v>934</v>
      </c>
      <c r="K94" t="s">
        <v>510</v>
      </c>
      <c r="L94">
        <v>1</v>
      </c>
      <c r="M94">
        <v>1</v>
      </c>
      <c r="N94">
        <v>1</v>
      </c>
      <c r="O94">
        <v>1</v>
      </c>
      <c r="P94">
        <v>852</v>
      </c>
      <c r="Q94" t="s">
        <v>323</v>
      </c>
      <c r="R94">
        <v>0</v>
      </c>
      <c r="S94" s="621">
        <v>0</v>
      </c>
      <c r="Z94">
        <v>844</v>
      </c>
      <c r="AA94">
        <v>8</v>
      </c>
      <c r="AB94" s="621">
        <v>9.3896713615023476E-3</v>
      </c>
      <c r="AC94">
        <v>852</v>
      </c>
      <c r="AD94">
        <v>1143</v>
      </c>
      <c r="AE94" s="621">
        <v>0.74540682414698167</v>
      </c>
      <c r="AF94" t="s">
        <v>323</v>
      </c>
      <c r="AG94" t="s">
        <v>323</v>
      </c>
      <c r="AH94" t="s">
        <v>323</v>
      </c>
      <c r="AJ94" s="621" t="s">
        <v>323</v>
      </c>
      <c r="AL94" s="621" t="s">
        <v>323</v>
      </c>
      <c r="AM94" t="s">
        <v>323</v>
      </c>
      <c r="AN94" s="621" t="s">
        <v>323</v>
      </c>
      <c r="AO94" t="s">
        <v>323</v>
      </c>
      <c r="AP94" s="621" t="s">
        <v>323</v>
      </c>
      <c r="AR94" s="621" t="s">
        <v>323</v>
      </c>
      <c r="AS94" t="s">
        <v>323</v>
      </c>
      <c r="AT94" s="621" t="s">
        <v>323</v>
      </c>
      <c r="AV94" s="621" t="s">
        <v>323</v>
      </c>
      <c r="AX94" s="621" t="s">
        <v>323</v>
      </c>
      <c r="AY94" t="s">
        <v>323</v>
      </c>
      <c r="AZ94" s="621" t="s">
        <v>323</v>
      </c>
      <c r="BB94" s="621" t="s">
        <v>323</v>
      </c>
      <c r="BD94" s="621" t="s">
        <v>323</v>
      </c>
      <c r="BE94" t="s">
        <v>323</v>
      </c>
      <c r="BF94" s="621" t="s">
        <v>323</v>
      </c>
      <c r="BG94">
        <v>1</v>
      </c>
      <c r="BH94" s="621">
        <v>1</v>
      </c>
      <c r="BI94">
        <v>1</v>
      </c>
      <c r="BJ94" s="621">
        <v>1</v>
      </c>
      <c r="BK94" t="s">
        <v>323</v>
      </c>
    </row>
    <row r="95" spans="1:63" x14ac:dyDescent="0.2">
      <c r="A95" t="s">
        <v>686</v>
      </c>
      <c r="B95" t="s">
        <v>690</v>
      </c>
      <c r="C95" t="s">
        <v>695</v>
      </c>
      <c r="D95" t="s">
        <v>515</v>
      </c>
      <c r="E95" t="s">
        <v>504</v>
      </c>
      <c r="F95" t="s">
        <v>505</v>
      </c>
      <c r="G95" t="s">
        <v>314</v>
      </c>
      <c r="H95" t="s">
        <v>1112</v>
      </c>
      <c r="I95" t="s">
        <v>934</v>
      </c>
      <c r="K95" t="s">
        <v>386</v>
      </c>
      <c r="L95">
        <v>1</v>
      </c>
      <c r="N95">
        <v>2</v>
      </c>
      <c r="O95">
        <v>2</v>
      </c>
      <c r="P95">
        <v>702</v>
      </c>
      <c r="Q95">
        <v>383</v>
      </c>
      <c r="R95">
        <v>0</v>
      </c>
      <c r="S95" s="621">
        <v>0</v>
      </c>
      <c r="V95">
        <v>1</v>
      </c>
      <c r="W95" s="621">
        <v>0.5</v>
      </c>
      <c r="X95">
        <v>1</v>
      </c>
      <c r="Y95" s="621">
        <v>1</v>
      </c>
      <c r="Z95">
        <v>672</v>
      </c>
      <c r="AA95">
        <v>30</v>
      </c>
      <c r="AB95" s="621">
        <v>4.2735042735042736E-2</v>
      </c>
      <c r="AC95">
        <v>702</v>
      </c>
      <c r="AD95">
        <v>1077</v>
      </c>
      <c r="AE95" s="621">
        <v>0.65181058495821731</v>
      </c>
      <c r="AF95">
        <v>672</v>
      </c>
      <c r="AG95">
        <v>30</v>
      </c>
      <c r="AH95">
        <v>702</v>
      </c>
      <c r="AI95">
        <v>360</v>
      </c>
      <c r="AJ95" s="621">
        <v>0.5357142857142857</v>
      </c>
      <c r="AK95">
        <v>23</v>
      </c>
      <c r="AL95" s="621">
        <v>0.76666666666666672</v>
      </c>
      <c r="AM95">
        <v>383</v>
      </c>
      <c r="AN95" s="621">
        <v>0.54558404558404561</v>
      </c>
      <c r="AO95">
        <v>3</v>
      </c>
      <c r="AP95" s="621">
        <v>8.3333333333333332E-3</v>
      </c>
      <c r="AQ95">
        <v>2</v>
      </c>
      <c r="AR95" s="621">
        <v>8.6956521739130432E-2</v>
      </c>
      <c r="AS95">
        <v>5</v>
      </c>
      <c r="AT95" s="621">
        <v>1.3054830287206266E-2</v>
      </c>
      <c r="AU95">
        <v>3</v>
      </c>
      <c r="AV95" s="621">
        <v>1</v>
      </c>
      <c r="AW95">
        <v>2</v>
      </c>
      <c r="AX95" s="621">
        <v>1</v>
      </c>
      <c r="AY95">
        <v>5</v>
      </c>
      <c r="AZ95" s="621">
        <v>1</v>
      </c>
      <c r="BB95" s="621">
        <v>0</v>
      </c>
      <c r="BC95">
        <v>15</v>
      </c>
      <c r="BD95" s="621">
        <v>3.91644908616188E-2</v>
      </c>
      <c r="BE95">
        <v>15</v>
      </c>
      <c r="BF95" s="621">
        <v>3.91644908616188E-2</v>
      </c>
      <c r="BG95">
        <v>1</v>
      </c>
      <c r="BH95" s="621">
        <v>0.5</v>
      </c>
      <c r="BI95">
        <v>0</v>
      </c>
      <c r="BJ95" s="621">
        <v>0</v>
      </c>
      <c r="BK95" t="s">
        <v>323</v>
      </c>
    </row>
    <row r="96" spans="1:63" x14ac:dyDescent="0.2">
      <c r="A96" t="s">
        <v>696</v>
      </c>
      <c r="B96" t="s">
        <v>700</v>
      </c>
      <c r="C96" t="s">
        <v>649</v>
      </c>
      <c r="D96" t="s">
        <v>527</v>
      </c>
      <c r="E96" t="s">
        <v>504</v>
      </c>
      <c r="F96" t="s">
        <v>519</v>
      </c>
      <c r="G96" t="s">
        <v>320</v>
      </c>
      <c r="H96" t="s">
        <v>1110</v>
      </c>
      <c r="I96" t="s">
        <v>935</v>
      </c>
      <c r="J96" t="s">
        <v>505</v>
      </c>
      <c r="K96" t="s">
        <v>386</v>
      </c>
      <c r="L96">
        <v>2</v>
      </c>
      <c r="N96">
        <v>4</v>
      </c>
      <c r="O96">
        <v>2</v>
      </c>
      <c r="P96">
        <v>6186.5</v>
      </c>
      <c r="Q96">
        <v>2567.5</v>
      </c>
      <c r="R96">
        <v>2</v>
      </c>
      <c r="S96" s="621">
        <v>0.5</v>
      </c>
      <c r="T96">
        <v>2</v>
      </c>
      <c r="U96" s="621">
        <v>1</v>
      </c>
      <c r="Z96">
        <v>12365</v>
      </c>
      <c r="AA96">
        <v>8</v>
      </c>
      <c r="AB96" s="621">
        <v>6.4656914248767481E-4</v>
      </c>
      <c r="AC96">
        <v>12373</v>
      </c>
      <c r="AD96">
        <v>16440</v>
      </c>
      <c r="AE96" s="621">
        <v>0.75261557177615568</v>
      </c>
      <c r="AF96">
        <v>12365</v>
      </c>
      <c r="AG96">
        <v>8</v>
      </c>
      <c r="AH96">
        <v>12373</v>
      </c>
      <c r="AI96">
        <v>5127</v>
      </c>
      <c r="AJ96" s="621">
        <v>0.41463809138697938</v>
      </c>
      <c r="AK96">
        <v>8</v>
      </c>
      <c r="AL96" s="621">
        <v>1</v>
      </c>
      <c r="AM96">
        <v>5135</v>
      </c>
      <c r="AN96" s="621">
        <v>0.41501656833427625</v>
      </c>
      <c r="AO96">
        <v>72</v>
      </c>
      <c r="AP96" s="621">
        <v>1.4043300175541252E-2</v>
      </c>
      <c r="AS96">
        <v>72</v>
      </c>
      <c r="AT96" s="621">
        <v>1.4021421616358325E-2</v>
      </c>
      <c r="AU96">
        <v>44</v>
      </c>
      <c r="AV96" s="621">
        <v>0.61111111111111116</v>
      </c>
      <c r="AX96" s="621" t="s">
        <v>323</v>
      </c>
      <c r="AY96">
        <v>44</v>
      </c>
      <c r="AZ96" s="621">
        <v>0.61111111111111116</v>
      </c>
      <c r="BA96">
        <v>8</v>
      </c>
      <c r="BB96" s="621">
        <v>1.557935735150925E-3</v>
      </c>
      <c r="BC96">
        <v>91</v>
      </c>
      <c r="BD96" s="621">
        <v>1.7721518987341773E-2</v>
      </c>
      <c r="BE96">
        <v>99</v>
      </c>
      <c r="BF96" s="621">
        <v>1.9279454722492696E-2</v>
      </c>
      <c r="BG96">
        <v>1</v>
      </c>
      <c r="BH96" s="621">
        <v>0.25</v>
      </c>
      <c r="BI96">
        <v>0</v>
      </c>
      <c r="BK96" t="s">
        <v>323</v>
      </c>
    </row>
    <row r="97" spans="1:63" x14ac:dyDescent="0.2">
      <c r="A97" t="s">
        <v>696</v>
      </c>
      <c r="B97" t="s">
        <v>700</v>
      </c>
      <c r="C97" t="s">
        <v>514</v>
      </c>
      <c r="D97" t="s">
        <v>527</v>
      </c>
      <c r="E97" t="s">
        <v>504</v>
      </c>
      <c r="F97" t="s">
        <v>519</v>
      </c>
      <c r="G97" t="s">
        <v>320</v>
      </c>
      <c r="H97" t="s">
        <v>1110</v>
      </c>
      <c r="I97" t="s">
        <v>935</v>
      </c>
      <c r="J97" t="s">
        <v>505</v>
      </c>
      <c r="K97" t="s">
        <v>386</v>
      </c>
      <c r="L97">
        <v>2</v>
      </c>
      <c r="N97">
        <v>7</v>
      </c>
      <c r="O97">
        <v>3.5</v>
      </c>
      <c r="P97">
        <v>5768</v>
      </c>
      <c r="Q97">
        <v>1966</v>
      </c>
      <c r="R97">
        <v>1</v>
      </c>
      <c r="S97" s="621">
        <v>0.14285714285714285</v>
      </c>
      <c r="T97">
        <v>1</v>
      </c>
      <c r="U97" s="621">
        <v>0.5</v>
      </c>
      <c r="Z97">
        <v>11531</v>
      </c>
      <c r="AA97">
        <v>5</v>
      </c>
      <c r="AB97" s="621">
        <v>4.3342579750346743E-4</v>
      </c>
      <c r="AC97">
        <v>11536</v>
      </c>
      <c r="AD97">
        <v>16665</v>
      </c>
      <c r="AE97" s="621">
        <v>0.69222922292229228</v>
      </c>
      <c r="AF97">
        <v>11531</v>
      </c>
      <c r="AG97">
        <v>5</v>
      </c>
      <c r="AH97">
        <v>11536</v>
      </c>
      <c r="AI97">
        <v>3927</v>
      </c>
      <c r="AJ97" s="621">
        <v>0.3405602289480531</v>
      </c>
      <c r="AK97">
        <v>5</v>
      </c>
      <c r="AL97" s="621">
        <v>1</v>
      </c>
      <c r="AM97">
        <v>3932</v>
      </c>
      <c r="AN97" s="621">
        <v>0.34084604715672678</v>
      </c>
      <c r="AO97">
        <v>71</v>
      </c>
      <c r="AP97" s="621">
        <v>1.8079959256429846E-2</v>
      </c>
      <c r="AS97">
        <v>71</v>
      </c>
      <c r="AT97" s="621">
        <v>1.8056968463886065E-2</v>
      </c>
      <c r="AU97">
        <v>39</v>
      </c>
      <c r="AV97" s="621">
        <v>0.54929577464788737</v>
      </c>
      <c r="AX97" s="621" t="s">
        <v>323</v>
      </c>
      <c r="AY97">
        <v>39</v>
      </c>
      <c r="AZ97" s="621">
        <v>0.54929577464788737</v>
      </c>
      <c r="BA97">
        <v>11</v>
      </c>
      <c r="BB97" s="621">
        <v>2.7975584944048828E-3</v>
      </c>
      <c r="BC97">
        <v>108</v>
      </c>
      <c r="BD97" s="621">
        <v>2.7466937945066123E-2</v>
      </c>
      <c r="BE97">
        <v>119</v>
      </c>
      <c r="BF97" s="621">
        <v>3.0264496439471007E-2</v>
      </c>
      <c r="BG97">
        <v>3</v>
      </c>
      <c r="BH97" s="621">
        <v>0.42857142857142855</v>
      </c>
      <c r="BI97">
        <v>2</v>
      </c>
      <c r="BJ97" s="621">
        <v>1</v>
      </c>
      <c r="BK97" t="s">
        <v>323</v>
      </c>
    </row>
    <row r="98" spans="1:63" x14ac:dyDescent="0.2">
      <c r="A98" t="s">
        <v>696</v>
      </c>
      <c r="B98" t="s">
        <v>700</v>
      </c>
      <c r="C98" t="s">
        <v>701</v>
      </c>
      <c r="D98" t="s">
        <v>527</v>
      </c>
      <c r="E98" t="s">
        <v>504</v>
      </c>
      <c r="F98" t="s">
        <v>519</v>
      </c>
      <c r="G98" t="s">
        <v>320</v>
      </c>
      <c r="H98" t="s">
        <v>1110</v>
      </c>
      <c r="I98" t="s">
        <v>935</v>
      </c>
      <c r="J98" t="s">
        <v>505</v>
      </c>
      <c r="K98" t="s">
        <v>386</v>
      </c>
      <c r="L98">
        <v>2</v>
      </c>
      <c r="N98">
        <v>8</v>
      </c>
      <c r="O98">
        <v>4</v>
      </c>
      <c r="P98">
        <v>6440</v>
      </c>
      <c r="Q98">
        <v>2360</v>
      </c>
      <c r="R98">
        <v>2</v>
      </c>
      <c r="S98" s="621">
        <v>0.25</v>
      </c>
      <c r="T98">
        <v>1</v>
      </c>
      <c r="U98" s="621">
        <v>0.5</v>
      </c>
      <c r="V98">
        <v>4</v>
      </c>
      <c r="W98" s="621">
        <v>0.5</v>
      </c>
      <c r="X98">
        <v>1</v>
      </c>
      <c r="Y98" s="621">
        <v>0.5</v>
      </c>
      <c r="Z98">
        <v>12866</v>
      </c>
      <c r="AA98">
        <v>14</v>
      </c>
      <c r="AB98" s="621">
        <v>1.0869565217391304E-3</v>
      </c>
      <c r="AC98">
        <v>12880</v>
      </c>
      <c r="AD98">
        <v>17373</v>
      </c>
      <c r="AE98" s="621">
        <v>0.74138030276866407</v>
      </c>
      <c r="AF98">
        <v>12866</v>
      </c>
      <c r="AG98">
        <v>14</v>
      </c>
      <c r="AH98">
        <v>12880</v>
      </c>
      <c r="AI98">
        <v>4712</v>
      </c>
      <c r="AJ98" s="621">
        <v>0.3662365925695632</v>
      </c>
      <c r="AK98">
        <v>8</v>
      </c>
      <c r="AL98" s="621">
        <v>0.5714285714285714</v>
      </c>
      <c r="AM98">
        <v>4720</v>
      </c>
      <c r="AN98" s="621">
        <v>0.36645962732919257</v>
      </c>
      <c r="AO98">
        <v>57</v>
      </c>
      <c r="AP98" s="621">
        <v>1.2096774193548387E-2</v>
      </c>
      <c r="AS98">
        <v>57</v>
      </c>
      <c r="AT98" s="621">
        <v>1.2076271186440678E-2</v>
      </c>
      <c r="AU98">
        <v>32</v>
      </c>
      <c r="AV98" s="621">
        <v>0.56140350877192979</v>
      </c>
      <c r="AX98" s="621" t="s">
        <v>323</v>
      </c>
      <c r="AY98">
        <v>32</v>
      </c>
      <c r="AZ98" s="621">
        <v>0.56140350877192979</v>
      </c>
      <c r="BA98">
        <v>24</v>
      </c>
      <c r="BB98" s="621">
        <v>5.084745762711864E-3</v>
      </c>
      <c r="BC98">
        <v>94</v>
      </c>
      <c r="BD98" s="621">
        <v>1.9915254237288134E-2</v>
      </c>
      <c r="BE98">
        <v>118</v>
      </c>
      <c r="BF98" s="621">
        <v>2.5000000000000001E-2</v>
      </c>
      <c r="BG98">
        <v>4</v>
      </c>
      <c r="BH98" s="621">
        <v>0.5</v>
      </c>
      <c r="BI98">
        <v>1</v>
      </c>
      <c r="BJ98" s="621">
        <v>0.5</v>
      </c>
      <c r="BK98" t="s">
        <v>323</v>
      </c>
    </row>
    <row r="99" spans="1:63" x14ac:dyDescent="0.2">
      <c r="A99" t="s">
        <v>696</v>
      </c>
      <c r="B99" t="s">
        <v>700</v>
      </c>
      <c r="C99" t="s">
        <v>623</v>
      </c>
      <c r="D99" t="s">
        <v>527</v>
      </c>
      <c r="E99" t="s">
        <v>504</v>
      </c>
      <c r="F99" t="s">
        <v>519</v>
      </c>
      <c r="G99" t="s">
        <v>320</v>
      </c>
      <c r="H99" t="s">
        <v>1110</v>
      </c>
      <c r="I99" t="s">
        <v>935</v>
      </c>
      <c r="J99" t="s">
        <v>505</v>
      </c>
      <c r="K99" t="s">
        <v>386</v>
      </c>
      <c r="L99">
        <v>2</v>
      </c>
      <c r="N99">
        <v>5</v>
      </c>
      <c r="O99">
        <v>2.5</v>
      </c>
      <c r="P99">
        <v>5110.5</v>
      </c>
      <c r="Q99">
        <v>1786</v>
      </c>
      <c r="R99">
        <v>2</v>
      </c>
      <c r="S99" s="621">
        <v>0.4</v>
      </c>
      <c r="T99">
        <v>2</v>
      </c>
      <c r="U99" s="621">
        <v>1</v>
      </c>
      <c r="Z99">
        <v>10217</v>
      </c>
      <c r="AA99">
        <v>4</v>
      </c>
      <c r="AB99" s="621">
        <v>3.9135113981019469E-4</v>
      </c>
      <c r="AC99">
        <v>10221</v>
      </c>
      <c r="AD99">
        <v>15066</v>
      </c>
      <c r="AE99" s="621">
        <v>0.67841497411389884</v>
      </c>
      <c r="AF99">
        <v>10217</v>
      </c>
      <c r="AG99">
        <v>4</v>
      </c>
      <c r="AH99">
        <v>10221</v>
      </c>
      <c r="AI99">
        <v>3569</v>
      </c>
      <c r="AJ99" s="621">
        <v>0.34931976118234315</v>
      </c>
      <c r="AK99">
        <v>3</v>
      </c>
      <c r="AL99" s="621">
        <v>0.75</v>
      </c>
      <c r="AM99">
        <v>3572</v>
      </c>
      <c r="AN99" s="621">
        <v>0.34947656785050385</v>
      </c>
      <c r="AO99">
        <v>33</v>
      </c>
      <c r="AP99" s="621">
        <v>9.2462874754833287E-3</v>
      </c>
      <c r="AS99">
        <v>33</v>
      </c>
      <c r="AT99" s="621">
        <v>9.238521836506159E-3</v>
      </c>
      <c r="AU99">
        <v>17</v>
      </c>
      <c r="AV99" s="621">
        <v>0.51515151515151514</v>
      </c>
      <c r="AX99" s="621" t="s">
        <v>323</v>
      </c>
      <c r="AY99">
        <v>17</v>
      </c>
      <c r="AZ99" s="621">
        <v>0.51515151515151514</v>
      </c>
      <c r="BA99">
        <v>3</v>
      </c>
      <c r="BB99" s="621">
        <v>8.3986562150055986E-4</v>
      </c>
      <c r="BC99">
        <v>27</v>
      </c>
      <c r="BD99" s="621">
        <v>7.5587905935050395E-3</v>
      </c>
      <c r="BE99">
        <v>30</v>
      </c>
      <c r="BF99" s="621">
        <v>8.3986562150055993E-3</v>
      </c>
      <c r="BG99">
        <v>2</v>
      </c>
      <c r="BH99" s="621">
        <v>0.4</v>
      </c>
      <c r="BI99">
        <v>1</v>
      </c>
      <c r="BJ99" s="621">
        <v>0.5</v>
      </c>
      <c r="BK99" t="s">
        <v>323</v>
      </c>
    </row>
    <row r="100" spans="1:63" x14ac:dyDescent="0.2">
      <c r="A100" t="s">
        <v>696</v>
      </c>
      <c r="B100" t="s">
        <v>700</v>
      </c>
      <c r="C100" t="s">
        <v>702</v>
      </c>
      <c r="D100" t="s">
        <v>527</v>
      </c>
      <c r="E100" t="s">
        <v>504</v>
      </c>
      <c r="F100" t="s">
        <v>519</v>
      </c>
      <c r="G100" t="s">
        <v>320</v>
      </c>
      <c r="H100" t="s">
        <v>1110</v>
      </c>
      <c r="I100" t="s">
        <v>935</v>
      </c>
      <c r="J100" t="s">
        <v>505</v>
      </c>
      <c r="K100" t="s">
        <v>386</v>
      </c>
      <c r="L100">
        <v>2</v>
      </c>
      <c r="N100">
        <v>5</v>
      </c>
      <c r="O100">
        <v>2.5</v>
      </c>
      <c r="P100">
        <v>5925</v>
      </c>
      <c r="Q100">
        <v>2247.5</v>
      </c>
      <c r="R100">
        <v>1</v>
      </c>
      <c r="S100" s="621">
        <v>0.2</v>
      </c>
      <c r="V100">
        <v>2</v>
      </c>
      <c r="W100" s="621">
        <v>0.4</v>
      </c>
      <c r="X100">
        <v>1</v>
      </c>
      <c r="Y100" s="621">
        <v>0.5</v>
      </c>
      <c r="Z100">
        <v>11847</v>
      </c>
      <c r="AA100">
        <v>3</v>
      </c>
      <c r="AB100" s="621">
        <v>2.5316455696202533E-4</v>
      </c>
      <c r="AC100">
        <v>11850</v>
      </c>
      <c r="AD100">
        <v>17295</v>
      </c>
      <c r="AE100" s="621">
        <v>0.68516912402428443</v>
      </c>
      <c r="AF100">
        <v>11847</v>
      </c>
      <c r="AG100">
        <v>3</v>
      </c>
      <c r="AH100">
        <v>11850</v>
      </c>
      <c r="AI100">
        <v>4492</v>
      </c>
      <c r="AJ100" s="621">
        <v>0.37916772178610619</v>
      </c>
      <c r="AK100">
        <v>3</v>
      </c>
      <c r="AL100" s="621">
        <v>1</v>
      </c>
      <c r="AM100">
        <v>4495</v>
      </c>
      <c r="AN100" s="621">
        <v>0.37932489451476792</v>
      </c>
      <c r="AO100">
        <v>41</v>
      </c>
      <c r="AP100" s="621">
        <v>9.1273374888691007E-3</v>
      </c>
      <c r="AS100">
        <v>41</v>
      </c>
      <c r="AT100" s="621">
        <v>9.1212458286985543E-3</v>
      </c>
      <c r="AU100">
        <v>19</v>
      </c>
      <c r="AV100" s="621">
        <v>0.46341463414634149</v>
      </c>
      <c r="AX100" s="621" t="s">
        <v>323</v>
      </c>
      <c r="AY100">
        <v>19</v>
      </c>
      <c r="AZ100" s="621">
        <v>0.46341463414634149</v>
      </c>
      <c r="BA100">
        <v>4</v>
      </c>
      <c r="BB100" s="621">
        <v>8.898776418242492E-4</v>
      </c>
      <c r="BC100">
        <v>118</v>
      </c>
      <c r="BD100" s="621">
        <v>2.6251390433815351E-2</v>
      </c>
      <c r="BE100">
        <v>122</v>
      </c>
      <c r="BF100" s="621">
        <v>2.7141268075639598E-2</v>
      </c>
      <c r="BG100">
        <v>1</v>
      </c>
      <c r="BH100" s="621">
        <v>0.2</v>
      </c>
      <c r="BI100">
        <v>1</v>
      </c>
      <c r="BJ100" s="621">
        <v>0.5</v>
      </c>
      <c r="BK100" t="s">
        <v>323</v>
      </c>
    </row>
    <row r="101" spans="1:63" x14ac:dyDescent="0.2">
      <c r="A101" t="s">
        <v>696</v>
      </c>
      <c r="B101" t="s">
        <v>700</v>
      </c>
      <c r="C101" t="s">
        <v>513</v>
      </c>
      <c r="D101" t="s">
        <v>527</v>
      </c>
      <c r="E101" t="s">
        <v>504</v>
      </c>
      <c r="F101" t="s">
        <v>519</v>
      </c>
      <c r="G101" t="s">
        <v>320</v>
      </c>
      <c r="H101" t="s">
        <v>1110</v>
      </c>
      <c r="I101" t="s">
        <v>935</v>
      </c>
      <c r="J101" t="s">
        <v>505</v>
      </c>
      <c r="K101" t="s">
        <v>386</v>
      </c>
      <c r="L101">
        <v>2</v>
      </c>
      <c r="N101">
        <v>3</v>
      </c>
      <c r="O101">
        <v>1.5</v>
      </c>
      <c r="P101">
        <v>5625.5</v>
      </c>
      <c r="Q101">
        <v>1909.5</v>
      </c>
      <c r="R101">
        <v>2</v>
      </c>
      <c r="S101" s="621">
        <v>0.66666666666666663</v>
      </c>
      <c r="T101">
        <v>2</v>
      </c>
      <c r="U101" s="621">
        <v>1</v>
      </c>
      <c r="Z101">
        <v>11251</v>
      </c>
      <c r="AA101">
        <v>0</v>
      </c>
      <c r="AB101" s="621">
        <v>0</v>
      </c>
      <c r="AC101">
        <v>11251</v>
      </c>
      <c r="AD101">
        <v>15396</v>
      </c>
      <c r="AE101" s="621">
        <v>0.73077422707196671</v>
      </c>
      <c r="AF101">
        <v>11251</v>
      </c>
      <c r="AH101">
        <v>11251</v>
      </c>
      <c r="AI101">
        <v>3819</v>
      </c>
      <c r="AJ101" s="621">
        <v>0.33943649453381919</v>
      </c>
      <c r="AL101" s="621" t="s">
        <v>323</v>
      </c>
      <c r="AM101">
        <v>3819</v>
      </c>
      <c r="AN101" s="621">
        <v>0.33943649453381919</v>
      </c>
      <c r="AO101">
        <v>46</v>
      </c>
      <c r="AP101" s="621">
        <v>1.2045037968054464E-2</v>
      </c>
      <c r="AS101">
        <v>46</v>
      </c>
      <c r="AT101" s="621">
        <v>1.2045037968054464E-2</v>
      </c>
      <c r="AU101">
        <v>29</v>
      </c>
      <c r="AV101" s="621">
        <v>0.63043478260869568</v>
      </c>
      <c r="AX101" s="621" t="s">
        <v>323</v>
      </c>
      <c r="AY101">
        <v>29</v>
      </c>
      <c r="AZ101" s="621">
        <v>0.63043478260869568</v>
      </c>
      <c r="BA101">
        <v>1</v>
      </c>
      <c r="BB101" s="621">
        <v>2.618486514794449E-4</v>
      </c>
      <c r="BC101">
        <v>96</v>
      </c>
      <c r="BD101" s="621">
        <v>2.513747054202671E-2</v>
      </c>
      <c r="BE101">
        <v>97</v>
      </c>
      <c r="BF101" s="621">
        <v>2.5399319193506152E-2</v>
      </c>
      <c r="BG101">
        <v>2</v>
      </c>
      <c r="BH101" s="621">
        <v>0.66666666666666663</v>
      </c>
      <c r="BI101">
        <v>1</v>
      </c>
      <c r="BJ101" s="621">
        <v>0.5</v>
      </c>
      <c r="BK101" t="s">
        <v>323</v>
      </c>
    </row>
    <row r="102" spans="1:63" x14ac:dyDescent="0.2">
      <c r="A102" t="s">
        <v>703</v>
      </c>
      <c r="B102" t="s">
        <v>706</v>
      </c>
      <c r="C102" t="s">
        <v>502</v>
      </c>
      <c r="D102" t="s">
        <v>527</v>
      </c>
      <c r="E102" t="s">
        <v>504</v>
      </c>
      <c r="F102" t="s">
        <v>505</v>
      </c>
      <c r="G102" t="s">
        <v>318</v>
      </c>
      <c r="H102" t="s">
        <v>1109</v>
      </c>
      <c r="I102" t="s">
        <v>935</v>
      </c>
      <c r="J102" t="s">
        <v>505</v>
      </c>
      <c r="K102" t="s">
        <v>386</v>
      </c>
      <c r="L102">
        <v>12</v>
      </c>
      <c r="N102">
        <v>22</v>
      </c>
      <c r="O102">
        <v>1.8333333333333333</v>
      </c>
      <c r="P102">
        <v>3232</v>
      </c>
      <c r="Q102">
        <v>1507.1666666666667</v>
      </c>
      <c r="R102">
        <v>9</v>
      </c>
      <c r="S102" s="621">
        <v>0.40909090909090912</v>
      </c>
      <c r="T102">
        <v>9</v>
      </c>
      <c r="U102" s="621">
        <v>0.75</v>
      </c>
      <c r="Z102">
        <v>38718</v>
      </c>
      <c r="AA102">
        <v>66</v>
      </c>
      <c r="AB102" s="621">
        <v>1.7017326732673267E-3</v>
      </c>
      <c r="AC102">
        <v>38784</v>
      </c>
      <c r="AD102">
        <v>51696</v>
      </c>
      <c r="AE102" s="621">
        <v>0.75023212627669456</v>
      </c>
      <c r="AF102">
        <v>38718</v>
      </c>
      <c r="AG102">
        <v>66</v>
      </c>
      <c r="AH102">
        <v>38784</v>
      </c>
      <c r="AI102">
        <v>18027</v>
      </c>
      <c r="AJ102" s="621">
        <v>0.46559739655973964</v>
      </c>
      <c r="AK102">
        <v>59</v>
      </c>
      <c r="AL102" s="621">
        <v>0.89393939393939392</v>
      </c>
      <c r="AM102">
        <v>18086</v>
      </c>
      <c r="AN102" s="621">
        <v>0.46632632013201319</v>
      </c>
      <c r="AO102">
        <v>73</v>
      </c>
      <c r="AP102" s="621">
        <v>4.0494813335552231E-3</v>
      </c>
      <c r="AQ102">
        <v>8</v>
      </c>
      <c r="AR102" s="621">
        <v>0.13559322033898305</v>
      </c>
      <c r="AS102">
        <v>81</v>
      </c>
      <c r="AT102" s="621">
        <v>4.4786022337719783E-3</v>
      </c>
      <c r="AU102">
        <v>71</v>
      </c>
      <c r="AV102" s="621">
        <v>0.9726027397260274</v>
      </c>
      <c r="AW102">
        <v>8</v>
      </c>
      <c r="AX102" s="621">
        <v>1</v>
      </c>
      <c r="AY102">
        <v>79</v>
      </c>
      <c r="AZ102" s="621">
        <v>0.97530864197530864</v>
      </c>
      <c r="BA102">
        <v>63</v>
      </c>
      <c r="BB102" s="621">
        <v>3.4833572929337609E-3</v>
      </c>
      <c r="BC102">
        <v>345</v>
      </c>
      <c r="BD102" s="621">
        <v>1.9075528032732499E-2</v>
      </c>
      <c r="BE102">
        <v>408</v>
      </c>
      <c r="BF102" s="621">
        <v>2.2558885325666262E-2</v>
      </c>
      <c r="BG102">
        <v>3</v>
      </c>
      <c r="BH102" s="621">
        <v>0.13636363636363635</v>
      </c>
      <c r="BI102">
        <v>2</v>
      </c>
      <c r="BJ102" s="621">
        <v>0.16666666666666666</v>
      </c>
      <c r="BK102" t="s">
        <v>323</v>
      </c>
    </row>
    <row r="103" spans="1:63" x14ac:dyDescent="0.2">
      <c r="A103" t="s">
        <v>707</v>
      </c>
      <c r="B103" t="s">
        <v>708</v>
      </c>
      <c r="C103" t="s">
        <v>502</v>
      </c>
      <c r="D103" t="s">
        <v>515</v>
      </c>
      <c r="E103" t="s">
        <v>504</v>
      </c>
      <c r="F103" t="s">
        <v>505</v>
      </c>
      <c r="G103" t="s">
        <v>314</v>
      </c>
      <c r="H103" t="s">
        <v>1112</v>
      </c>
      <c r="I103" t="s">
        <v>934</v>
      </c>
      <c r="K103" t="s">
        <v>386</v>
      </c>
      <c r="L103">
        <v>7</v>
      </c>
      <c r="N103">
        <v>15</v>
      </c>
      <c r="O103">
        <v>2.1428571428571428</v>
      </c>
      <c r="P103">
        <v>385.71428571428572</v>
      </c>
      <c r="Q103">
        <v>228.57142857142858</v>
      </c>
      <c r="R103">
        <v>5</v>
      </c>
      <c r="S103" s="621">
        <v>0.33333333333333331</v>
      </c>
      <c r="T103">
        <v>4</v>
      </c>
      <c r="U103" s="621">
        <v>0.5714285714285714</v>
      </c>
      <c r="Z103">
        <v>2678</v>
      </c>
      <c r="AA103">
        <v>22</v>
      </c>
      <c r="AB103" s="621">
        <v>8.1481481481481474E-3</v>
      </c>
      <c r="AC103">
        <v>2700</v>
      </c>
      <c r="AD103">
        <v>3552</v>
      </c>
      <c r="AE103" s="621">
        <v>0.76013513513513509</v>
      </c>
      <c r="AF103">
        <v>2678</v>
      </c>
      <c r="AG103">
        <v>22</v>
      </c>
      <c r="AH103">
        <v>2700</v>
      </c>
      <c r="AI103">
        <v>1582</v>
      </c>
      <c r="AJ103" s="621">
        <v>0.59073935772964903</v>
      </c>
      <c r="AK103">
        <v>18</v>
      </c>
      <c r="AL103" s="621">
        <v>0.81818181818181823</v>
      </c>
      <c r="AM103">
        <v>1600</v>
      </c>
      <c r="AN103" s="621">
        <v>0.59259259259259256</v>
      </c>
      <c r="AO103">
        <v>22</v>
      </c>
      <c r="AP103" s="621">
        <v>1.3906447534766119E-2</v>
      </c>
      <c r="AQ103">
        <v>14</v>
      </c>
      <c r="AR103" s="621">
        <v>0.77777777777777779</v>
      </c>
      <c r="AS103">
        <v>36</v>
      </c>
      <c r="AT103" s="621">
        <v>2.2499999999999999E-2</v>
      </c>
      <c r="AU103">
        <v>20</v>
      </c>
      <c r="AV103" s="621">
        <v>0.90909090909090906</v>
      </c>
      <c r="AW103">
        <v>9</v>
      </c>
      <c r="AX103" s="621">
        <v>0.6428571428571429</v>
      </c>
      <c r="AY103">
        <v>29</v>
      </c>
      <c r="AZ103" s="621">
        <v>0.80555555555555558</v>
      </c>
      <c r="BA103">
        <v>7</v>
      </c>
      <c r="BB103" s="621">
        <v>4.3750000000000004E-3</v>
      </c>
      <c r="BC103">
        <v>7</v>
      </c>
      <c r="BD103" s="621">
        <v>4.3750000000000004E-3</v>
      </c>
      <c r="BE103">
        <v>14</v>
      </c>
      <c r="BF103" s="621">
        <v>8.7500000000000008E-3</v>
      </c>
      <c r="BG103">
        <v>4</v>
      </c>
      <c r="BH103" s="621">
        <v>0.26666666666666666</v>
      </c>
      <c r="BI103">
        <v>2</v>
      </c>
      <c r="BJ103" s="621">
        <v>0.2857142857142857</v>
      </c>
      <c r="BK103" t="s">
        <v>323</v>
      </c>
    </row>
    <row r="104" spans="1:63" x14ac:dyDescent="0.2">
      <c r="A104" t="s">
        <v>709</v>
      </c>
      <c r="B104" t="s">
        <v>710</v>
      </c>
      <c r="C104" t="s">
        <v>502</v>
      </c>
      <c r="D104" t="s">
        <v>515</v>
      </c>
      <c r="E104" t="s">
        <v>518</v>
      </c>
      <c r="F104" t="s">
        <v>519</v>
      </c>
      <c r="I104" t="s">
        <v>934</v>
      </c>
      <c r="K104" t="s">
        <v>932</v>
      </c>
      <c r="BK104" t="s">
        <v>323</v>
      </c>
    </row>
    <row r="105" spans="1:63" x14ac:dyDescent="0.2">
      <c r="A105" t="s">
        <v>714</v>
      </c>
      <c r="B105" t="s">
        <v>719</v>
      </c>
      <c r="C105" t="s">
        <v>720</v>
      </c>
      <c r="D105" t="s">
        <v>515</v>
      </c>
      <c r="E105" t="s">
        <v>518</v>
      </c>
      <c r="F105" t="s">
        <v>519</v>
      </c>
      <c r="G105" t="s">
        <v>320</v>
      </c>
      <c r="H105" t="s">
        <v>1109</v>
      </c>
      <c r="I105" t="s">
        <v>934</v>
      </c>
      <c r="K105" t="s">
        <v>386</v>
      </c>
      <c r="L105">
        <v>5</v>
      </c>
      <c r="N105">
        <v>15</v>
      </c>
      <c r="O105">
        <v>3</v>
      </c>
      <c r="P105">
        <v>7546</v>
      </c>
      <c r="Q105">
        <v>3859</v>
      </c>
      <c r="R105">
        <v>4</v>
      </c>
      <c r="S105" s="621">
        <v>0.26666666666666666</v>
      </c>
      <c r="T105">
        <v>2</v>
      </c>
      <c r="U105" s="621">
        <v>0.4</v>
      </c>
      <c r="V105">
        <v>2</v>
      </c>
      <c r="W105" s="621">
        <v>0.13333333333333333</v>
      </c>
      <c r="X105">
        <v>1</v>
      </c>
      <c r="Y105" s="621">
        <v>0.2</v>
      </c>
      <c r="Z105">
        <v>37489</v>
      </c>
      <c r="AA105">
        <v>241</v>
      </c>
      <c r="AB105" s="621">
        <v>6.3874900609594484E-3</v>
      </c>
      <c r="AC105">
        <v>37730</v>
      </c>
      <c r="AD105">
        <v>49104</v>
      </c>
      <c r="AE105" s="621">
        <v>0.76836917562724016</v>
      </c>
      <c r="AF105" s="4">
        <v>37489</v>
      </c>
      <c r="AG105" s="4">
        <v>241</v>
      </c>
      <c r="AH105" s="4">
        <v>37730</v>
      </c>
      <c r="AI105" s="4">
        <v>19038</v>
      </c>
      <c r="AJ105" s="892">
        <v>0.50782896316252768</v>
      </c>
      <c r="AK105" s="4">
        <v>257</v>
      </c>
      <c r="AL105" s="892">
        <v>1.0663900414937759</v>
      </c>
      <c r="AM105" s="4">
        <v>19295</v>
      </c>
      <c r="AN105" s="621">
        <v>0.51139676649880728</v>
      </c>
      <c r="AO105">
        <v>213</v>
      </c>
      <c r="AP105" s="621">
        <v>1.1188150015757958E-2</v>
      </c>
      <c r="AQ105">
        <v>44</v>
      </c>
      <c r="AR105" s="621">
        <v>0.17120622568093385</v>
      </c>
      <c r="AS105">
        <v>257</v>
      </c>
      <c r="AT105" s="621">
        <v>1.3319512827157294E-2</v>
      </c>
      <c r="AU105">
        <v>173</v>
      </c>
      <c r="AV105" s="621">
        <v>0.81220657276995301</v>
      </c>
      <c r="AW105">
        <v>41</v>
      </c>
      <c r="AX105" s="621">
        <v>0.93181818181818177</v>
      </c>
      <c r="AY105">
        <v>214</v>
      </c>
      <c r="AZ105" s="621">
        <v>0.83268482490272377</v>
      </c>
      <c r="BA105">
        <v>109</v>
      </c>
      <c r="BB105" s="621">
        <v>5.6491318994558179E-3</v>
      </c>
      <c r="BC105">
        <v>821</v>
      </c>
      <c r="BD105" s="621">
        <v>4.254988338947914E-2</v>
      </c>
      <c r="BE105">
        <v>930</v>
      </c>
      <c r="BF105" s="621">
        <v>4.8199015288934957E-2</v>
      </c>
      <c r="BG105">
        <v>5</v>
      </c>
      <c r="BH105" s="621">
        <v>0.33333333333333331</v>
      </c>
      <c r="BI105">
        <v>2</v>
      </c>
      <c r="BJ105" s="621">
        <v>0.4</v>
      </c>
      <c r="BK105" t="s">
        <v>323</v>
      </c>
    </row>
    <row r="106" spans="1:63" x14ac:dyDescent="0.2">
      <c r="A106" t="s">
        <v>714</v>
      </c>
      <c r="B106" t="s">
        <v>719</v>
      </c>
      <c r="C106" t="s">
        <v>721</v>
      </c>
      <c r="D106" t="s">
        <v>515</v>
      </c>
      <c r="E106" t="s">
        <v>518</v>
      </c>
      <c r="F106" t="s">
        <v>519</v>
      </c>
      <c r="G106" t="s">
        <v>320</v>
      </c>
      <c r="H106" t="s">
        <v>1109</v>
      </c>
      <c r="I106" t="s">
        <v>934</v>
      </c>
      <c r="K106" t="s">
        <v>386</v>
      </c>
      <c r="L106">
        <v>1</v>
      </c>
      <c r="N106">
        <v>3</v>
      </c>
      <c r="O106">
        <v>3</v>
      </c>
      <c r="P106">
        <v>7161</v>
      </c>
      <c r="Q106">
        <v>3543</v>
      </c>
      <c r="R106">
        <v>1</v>
      </c>
      <c r="S106" s="621">
        <v>0.33333333333333331</v>
      </c>
      <c r="T106">
        <v>1</v>
      </c>
      <c r="U106" s="621">
        <v>1</v>
      </c>
      <c r="V106">
        <v>1</v>
      </c>
      <c r="W106" s="621">
        <v>0.33333333333333331</v>
      </c>
      <c r="Z106">
        <v>7093</v>
      </c>
      <c r="AA106">
        <v>68</v>
      </c>
      <c r="AB106" s="621">
        <v>9.4958804636223991E-3</v>
      </c>
      <c r="AC106">
        <v>7161</v>
      </c>
      <c r="AD106">
        <v>9282</v>
      </c>
      <c r="AE106" s="621">
        <v>0.77149321266968329</v>
      </c>
      <c r="AF106" s="4">
        <v>7093</v>
      </c>
      <c r="AG106" s="4">
        <v>68</v>
      </c>
      <c r="AH106" s="4">
        <v>7161</v>
      </c>
      <c r="AI106" s="4">
        <v>3479</v>
      </c>
      <c r="AJ106" s="892">
        <v>0.49048357535598475</v>
      </c>
      <c r="AK106" s="4">
        <v>64</v>
      </c>
      <c r="AL106" s="892">
        <v>0.94117647058823528</v>
      </c>
      <c r="AM106" s="4">
        <v>3543</v>
      </c>
      <c r="AN106" s="621">
        <v>0.49476330121491413</v>
      </c>
      <c r="AO106">
        <v>30</v>
      </c>
      <c r="AP106" s="621">
        <v>8.6231675768899101E-3</v>
      </c>
      <c r="AQ106">
        <v>11</v>
      </c>
      <c r="AR106" s="621">
        <v>0.171875</v>
      </c>
      <c r="AS106">
        <v>41</v>
      </c>
      <c r="AT106" s="621">
        <v>1.1572114027660174E-2</v>
      </c>
      <c r="AU106">
        <v>29</v>
      </c>
      <c r="AV106" s="621">
        <v>0.96666666666666667</v>
      </c>
      <c r="AW106">
        <v>11</v>
      </c>
      <c r="AX106" s="621">
        <v>1</v>
      </c>
      <c r="AY106">
        <v>40</v>
      </c>
      <c r="AZ106" s="621">
        <v>0.97560975609756095</v>
      </c>
      <c r="BA106">
        <v>18</v>
      </c>
      <c r="BB106" s="621">
        <v>5.0804403048264179E-3</v>
      </c>
      <c r="BC106">
        <v>179</v>
      </c>
      <c r="BD106" s="621">
        <v>5.0522156364662715E-2</v>
      </c>
      <c r="BE106">
        <v>197</v>
      </c>
      <c r="BF106" s="621">
        <v>5.5602596669489135E-2</v>
      </c>
      <c r="BG106">
        <v>1</v>
      </c>
      <c r="BH106" s="621">
        <v>0.33333333333333331</v>
      </c>
      <c r="BI106">
        <v>1</v>
      </c>
      <c r="BJ106" s="621">
        <v>1</v>
      </c>
      <c r="BK106" t="s">
        <v>323</v>
      </c>
    </row>
    <row r="107" spans="1:63" x14ac:dyDescent="0.2">
      <c r="A107" t="s">
        <v>714</v>
      </c>
      <c r="B107" t="s">
        <v>719</v>
      </c>
      <c r="C107" t="s">
        <v>722</v>
      </c>
      <c r="D107" t="s">
        <v>515</v>
      </c>
      <c r="E107" t="s">
        <v>518</v>
      </c>
      <c r="F107" t="s">
        <v>519</v>
      </c>
      <c r="G107" t="s">
        <v>320</v>
      </c>
      <c r="H107" t="s">
        <v>1109</v>
      </c>
      <c r="I107" t="s">
        <v>934</v>
      </c>
      <c r="K107" t="s">
        <v>510</v>
      </c>
      <c r="L107">
        <v>1</v>
      </c>
      <c r="M107">
        <v>1</v>
      </c>
      <c r="N107">
        <v>1</v>
      </c>
      <c r="O107">
        <v>1</v>
      </c>
      <c r="P107">
        <v>7230</v>
      </c>
      <c r="V107">
        <v>1</v>
      </c>
      <c r="W107" s="621">
        <v>1</v>
      </c>
      <c r="X107">
        <v>1</v>
      </c>
      <c r="Y107" s="621">
        <v>1</v>
      </c>
      <c r="Z107">
        <v>7191</v>
      </c>
      <c r="AA107">
        <v>39</v>
      </c>
      <c r="AB107" s="621">
        <v>5.3941908713692945E-3</v>
      </c>
      <c r="AC107">
        <v>7230</v>
      </c>
      <c r="AD107">
        <v>9840</v>
      </c>
      <c r="AE107" s="621">
        <v>0.7347560975609756</v>
      </c>
      <c r="AF107" s="4" t="s">
        <v>323</v>
      </c>
      <c r="AG107" s="4" t="s">
        <v>323</v>
      </c>
      <c r="AH107" s="4" t="s">
        <v>323</v>
      </c>
      <c r="AI107" s="4"/>
      <c r="AJ107" s="892" t="s">
        <v>323</v>
      </c>
      <c r="AK107" s="4"/>
      <c r="AL107" s="892" t="s">
        <v>323</v>
      </c>
      <c r="AM107" s="4" t="s">
        <v>323</v>
      </c>
      <c r="AN107" s="621" t="s">
        <v>323</v>
      </c>
      <c r="AP107" s="621" t="s">
        <v>323</v>
      </c>
      <c r="AR107" s="621" t="s">
        <v>323</v>
      </c>
      <c r="AS107" t="s">
        <v>323</v>
      </c>
      <c r="AT107" s="621" t="s">
        <v>323</v>
      </c>
      <c r="AV107" s="621" t="s">
        <v>323</v>
      </c>
      <c r="AX107" s="621" t="s">
        <v>323</v>
      </c>
      <c r="AY107" t="s">
        <v>323</v>
      </c>
      <c r="AZ107" s="621" t="s">
        <v>323</v>
      </c>
      <c r="BB107" s="621" t="s">
        <v>323</v>
      </c>
      <c r="BD107" s="621" t="s">
        <v>323</v>
      </c>
      <c r="BE107" t="s">
        <v>323</v>
      </c>
      <c r="BF107" s="621" t="s">
        <v>323</v>
      </c>
      <c r="BG107">
        <v>1</v>
      </c>
      <c r="BH107" s="621">
        <v>1</v>
      </c>
      <c r="BI107">
        <v>1</v>
      </c>
      <c r="BJ107" s="621">
        <v>1</v>
      </c>
      <c r="BK107" t="s">
        <v>323</v>
      </c>
    </row>
    <row r="108" spans="1:63" x14ac:dyDescent="0.2">
      <c r="A108" t="s">
        <v>714</v>
      </c>
      <c r="B108" t="s">
        <v>719</v>
      </c>
      <c r="C108" t="s">
        <v>723</v>
      </c>
      <c r="D108" t="s">
        <v>515</v>
      </c>
      <c r="E108" t="s">
        <v>518</v>
      </c>
      <c r="F108" t="s">
        <v>519</v>
      </c>
      <c r="G108" t="s">
        <v>320</v>
      </c>
      <c r="H108" t="s">
        <v>1109</v>
      </c>
      <c r="I108" t="s">
        <v>934</v>
      </c>
      <c r="K108" t="s">
        <v>386</v>
      </c>
      <c r="L108">
        <v>2</v>
      </c>
      <c r="N108">
        <v>4</v>
      </c>
      <c r="O108">
        <v>2</v>
      </c>
      <c r="P108">
        <v>7337</v>
      </c>
      <c r="Q108">
        <v>3597</v>
      </c>
      <c r="R108">
        <v>2</v>
      </c>
      <c r="S108" s="621">
        <v>0.5</v>
      </c>
      <c r="T108">
        <v>1</v>
      </c>
      <c r="U108" s="621">
        <v>0.5</v>
      </c>
      <c r="Z108">
        <v>14631</v>
      </c>
      <c r="AA108">
        <v>43</v>
      </c>
      <c r="AB108" s="621">
        <v>2.9303530053155242E-3</v>
      </c>
      <c r="AC108">
        <v>14674</v>
      </c>
      <c r="AD108">
        <v>19461</v>
      </c>
      <c r="AE108" s="621">
        <v>0.75402086223729514</v>
      </c>
      <c r="AF108" s="4">
        <v>14631</v>
      </c>
      <c r="AG108" s="4">
        <v>43</v>
      </c>
      <c r="AH108" s="4">
        <v>14674</v>
      </c>
      <c r="AI108" s="4">
        <v>7145</v>
      </c>
      <c r="AJ108" s="892">
        <v>0.48834666119882442</v>
      </c>
      <c r="AK108" s="4">
        <v>49</v>
      </c>
      <c r="AL108" s="892">
        <v>1.1395348837209303</v>
      </c>
      <c r="AM108" s="4">
        <v>7194</v>
      </c>
      <c r="AN108" s="621">
        <v>0.49025487256371814</v>
      </c>
      <c r="AO108">
        <v>82</v>
      </c>
      <c r="AP108" s="621">
        <v>1.1476557032890133E-2</v>
      </c>
      <c r="AQ108">
        <v>11</v>
      </c>
      <c r="AR108" s="621">
        <v>0.22448979591836735</v>
      </c>
      <c r="AS108">
        <v>93</v>
      </c>
      <c r="AT108" s="621">
        <v>1.292743953294412E-2</v>
      </c>
      <c r="AU108">
        <v>59</v>
      </c>
      <c r="AV108" s="621">
        <v>0.71951219512195119</v>
      </c>
      <c r="AW108">
        <v>11</v>
      </c>
      <c r="AX108" s="621">
        <v>1</v>
      </c>
      <c r="AY108">
        <v>70</v>
      </c>
      <c r="AZ108" s="621">
        <v>0.75268817204301075</v>
      </c>
      <c r="BA108">
        <v>68</v>
      </c>
      <c r="BB108" s="621">
        <v>9.4523213789268843E-3</v>
      </c>
      <c r="BC108">
        <v>506</v>
      </c>
      <c r="BD108" s="621">
        <v>7.0336391437308868E-2</v>
      </c>
      <c r="BE108">
        <v>574</v>
      </c>
      <c r="BF108" s="621">
        <v>7.9788712816235757E-2</v>
      </c>
      <c r="BG108">
        <v>0</v>
      </c>
      <c r="BK108" t="s">
        <v>323</v>
      </c>
    </row>
    <row r="109" spans="1:63" x14ac:dyDescent="0.2">
      <c r="A109" t="s">
        <v>714</v>
      </c>
      <c r="B109" t="s">
        <v>719</v>
      </c>
      <c r="C109" t="s">
        <v>724</v>
      </c>
      <c r="D109" t="s">
        <v>515</v>
      </c>
      <c r="E109" t="s">
        <v>518</v>
      </c>
      <c r="F109" t="s">
        <v>519</v>
      </c>
      <c r="G109" t="s">
        <v>320</v>
      </c>
      <c r="H109" t="s">
        <v>1109</v>
      </c>
      <c r="I109" t="s">
        <v>934</v>
      </c>
      <c r="K109" t="s">
        <v>386</v>
      </c>
      <c r="L109">
        <v>1</v>
      </c>
      <c r="N109">
        <v>4</v>
      </c>
      <c r="O109">
        <v>4</v>
      </c>
      <c r="P109">
        <v>8677</v>
      </c>
      <c r="Q109">
        <v>4947</v>
      </c>
      <c r="R109">
        <v>1</v>
      </c>
      <c r="S109" s="621">
        <v>0.25</v>
      </c>
      <c r="T109">
        <v>1</v>
      </c>
      <c r="U109" s="621">
        <v>1</v>
      </c>
      <c r="V109">
        <v>1</v>
      </c>
      <c r="W109" s="621">
        <v>0.25</v>
      </c>
      <c r="Z109">
        <v>8581</v>
      </c>
      <c r="AA109">
        <v>96</v>
      </c>
      <c r="AB109" s="621">
        <v>1.1063731704506165E-2</v>
      </c>
      <c r="AC109">
        <v>8677</v>
      </c>
      <c r="AD109">
        <v>10521</v>
      </c>
      <c r="AE109" s="621">
        <v>0.82473148940214813</v>
      </c>
      <c r="AF109" s="4">
        <v>8581</v>
      </c>
      <c r="AG109" s="4">
        <v>96</v>
      </c>
      <c r="AH109" s="4">
        <v>8677</v>
      </c>
      <c r="AI109" s="4">
        <v>4844</v>
      </c>
      <c r="AJ109" s="892">
        <v>0.56450297168162222</v>
      </c>
      <c r="AK109" s="4">
        <v>103</v>
      </c>
      <c r="AL109" s="892">
        <v>1.0729166666666667</v>
      </c>
      <c r="AM109" s="4">
        <v>4947</v>
      </c>
      <c r="AN109" s="621">
        <v>0.57012792439783333</v>
      </c>
      <c r="AO109">
        <v>43</v>
      </c>
      <c r="AP109" s="621">
        <v>8.8769611890999172E-3</v>
      </c>
      <c r="AQ109">
        <v>16</v>
      </c>
      <c r="AR109" s="621">
        <v>0.1553398058252427</v>
      </c>
      <c r="AS109">
        <v>59</v>
      </c>
      <c r="AT109" s="621">
        <v>1.1926420052557105E-2</v>
      </c>
      <c r="AU109">
        <v>30</v>
      </c>
      <c r="AV109" s="621">
        <v>0.69767441860465118</v>
      </c>
      <c r="AW109">
        <v>13</v>
      </c>
      <c r="AX109" s="621">
        <v>0.8125</v>
      </c>
      <c r="AY109">
        <v>43</v>
      </c>
      <c r="AZ109" s="621">
        <v>0.72881355932203384</v>
      </c>
      <c r="BA109">
        <v>25</v>
      </c>
      <c r="BB109" s="621">
        <v>5.0535678188801296E-3</v>
      </c>
      <c r="BC109">
        <v>248</v>
      </c>
      <c r="BD109" s="621">
        <v>5.0131392763290886E-2</v>
      </c>
      <c r="BE109">
        <v>273</v>
      </c>
      <c r="BF109" s="621">
        <v>5.5184960582171011E-2</v>
      </c>
      <c r="BG109">
        <v>0</v>
      </c>
      <c r="BK109" t="s">
        <v>323</v>
      </c>
    </row>
    <row r="110" spans="1:63" x14ac:dyDescent="0.2">
      <c r="A110" t="s">
        <v>725</v>
      </c>
      <c r="B110" t="s">
        <v>726</v>
      </c>
      <c r="C110" t="s">
        <v>502</v>
      </c>
      <c r="D110" t="s">
        <v>515</v>
      </c>
      <c r="E110" t="s">
        <v>504</v>
      </c>
      <c r="F110" t="s">
        <v>519</v>
      </c>
      <c r="G110" t="s">
        <v>920</v>
      </c>
      <c r="H110" t="s">
        <v>1112</v>
      </c>
      <c r="I110" t="s">
        <v>934</v>
      </c>
      <c r="K110" t="s">
        <v>386</v>
      </c>
      <c r="L110">
        <v>8</v>
      </c>
      <c r="N110">
        <v>20</v>
      </c>
      <c r="O110">
        <v>2.5</v>
      </c>
      <c r="P110">
        <v>550.375</v>
      </c>
      <c r="Q110">
        <v>262.75</v>
      </c>
      <c r="R110">
        <v>8</v>
      </c>
      <c r="S110" s="621">
        <v>0.4</v>
      </c>
      <c r="T110">
        <v>5</v>
      </c>
      <c r="U110" s="621">
        <v>0.625</v>
      </c>
      <c r="Z110">
        <v>4395</v>
      </c>
      <c r="AA110">
        <v>8</v>
      </c>
      <c r="AB110" s="621">
        <v>1.8169429934135816E-3</v>
      </c>
      <c r="AC110">
        <v>4403</v>
      </c>
      <c r="AD110">
        <v>6363</v>
      </c>
      <c r="AE110" s="621">
        <v>0.69196919691969194</v>
      </c>
      <c r="AF110">
        <v>4395</v>
      </c>
      <c r="AG110">
        <v>8</v>
      </c>
      <c r="AH110">
        <v>4403</v>
      </c>
      <c r="AI110">
        <v>2093</v>
      </c>
      <c r="AJ110" s="621">
        <v>0.47622298065984076</v>
      </c>
      <c r="AK110">
        <v>9</v>
      </c>
      <c r="AL110" s="621">
        <v>1.125</v>
      </c>
      <c r="AM110">
        <v>2102</v>
      </c>
      <c r="AN110" s="621">
        <v>0.47740177151941859</v>
      </c>
      <c r="AO110">
        <v>48</v>
      </c>
      <c r="AP110" s="621">
        <v>2.2933588150979456E-2</v>
      </c>
      <c r="AQ110">
        <v>4</v>
      </c>
      <c r="AR110" s="621">
        <v>0.44444444444444442</v>
      </c>
      <c r="AS110">
        <v>52</v>
      </c>
      <c r="AT110" s="621">
        <v>2.4738344433872503E-2</v>
      </c>
      <c r="AU110">
        <v>44</v>
      </c>
      <c r="AV110" s="621">
        <v>0.91666666666666663</v>
      </c>
      <c r="AW110">
        <v>4</v>
      </c>
      <c r="AX110" s="621">
        <v>1</v>
      </c>
      <c r="AY110">
        <v>48</v>
      </c>
      <c r="AZ110" s="621">
        <v>0.92307692307692313</v>
      </c>
      <c r="BA110">
        <v>10</v>
      </c>
      <c r="BB110" s="621">
        <v>4.7573739295908657E-3</v>
      </c>
      <c r="BC110">
        <v>10</v>
      </c>
      <c r="BD110" s="621">
        <v>4.7573739295908657E-3</v>
      </c>
      <c r="BE110">
        <v>20</v>
      </c>
      <c r="BF110" s="621">
        <v>9.5147478591817315E-3</v>
      </c>
      <c r="BG110">
        <v>9</v>
      </c>
      <c r="BH110" s="621">
        <v>0.45</v>
      </c>
      <c r="BI110">
        <v>3</v>
      </c>
      <c r="BJ110" s="621">
        <v>0.375</v>
      </c>
      <c r="BK110" t="s">
        <v>323</v>
      </c>
    </row>
    <row r="111" spans="1:63" x14ac:dyDescent="0.2">
      <c r="A111" t="s">
        <v>727</v>
      </c>
      <c r="B111" t="s">
        <v>731</v>
      </c>
      <c r="C111" t="s">
        <v>732</v>
      </c>
      <c r="D111" t="s">
        <v>515</v>
      </c>
      <c r="E111" t="s">
        <v>504</v>
      </c>
      <c r="F111" t="s">
        <v>505</v>
      </c>
      <c r="G111" t="s">
        <v>314</v>
      </c>
      <c r="H111" t="s">
        <v>1112</v>
      </c>
      <c r="I111" t="s">
        <v>934</v>
      </c>
      <c r="K111" t="s">
        <v>386</v>
      </c>
      <c r="L111">
        <v>3</v>
      </c>
      <c r="N111">
        <v>4</v>
      </c>
      <c r="O111">
        <v>1.3333333333333333</v>
      </c>
      <c r="P111">
        <v>509</v>
      </c>
      <c r="Q111">
        <v>333.33333333333331</v>
      </c>
      <c r="R111">
        <v>2</v>
      </c>
      <c r="S111" s="621">
        <v>0.5</v>
      </c>
      <c r="T111">
        <v>2</v>
      </c>
      <c r="U111" s="621">
        <v>0.66666666666666663</v>
      </c>
      <c r="Z111">
        <v>1520</v>
      </c>
      <c r="AA111">
        <v>7</v>
      </c>
      <c r="AB111" s="621">
        <v>4.5841519318926003E-3</v>
      </c>
      <c r="AC111">
        <v>1527</v>
      </c>
      <c r="AD111">
        <v>2127</v>
      </c>
      <c r="AE111" s="621">
        <v>0.71791255289139633</v>
      </c>
      <c r="AF111">
        <v>1520</v>
      </c>
      <c r="AG111">
        <v>7</v>
      </c>
      <c r="AH111">
        <v>1527</v>
      </c>
      <c r="AI111">
        <v>994</v>
      </c>
      <c r="AJ111" s="621">
        <v>0.65394736842105261</v>
      </c>
      <c r="AK111">
        <v>6</v>
      </c>
      <c r="AL111" s="621">
        <v>0.8571428571428571</v>
      </c>
      <c r="AM111">
        <v>1000</v>
      </c>
      <c r="AN111" s="621">
        <v>0.65487884741322855</v>
      </c>
      <c r="AO111">
        <v>8</v>
      </c>
      <c r="AP111" s="621">
        <v>8.0482897384305842E-3</v>
      </c>
      <c r="AQ111">
        <v>2</v>
      </c>
      <c r="AR111" s="621">
        <v>0.33333333333333331</v>
      </c>
      <c r="AS111">
        <v>10</v>
      </c>
      <c r="AT111" s="621">
        <v>0.01</v>
      </c>
      <c r="AU111">
        <v>6</v>
      </c>
      <c r="AV111" s="621">
        <v>0.75</v>
      </c>
      <c r="AW111">
        <v>2</v>
      </c>
      <c r="AX111" s="621">
        <v>1</v>
      </c>
      <c r="AY111">
        <v>8</v>
      </c>
      <c r="AZ111" s="621">
        <v>0.8</v>
      </c>
      <c r="BA111">
        <v>0</v>
      </c>
      <c r="BC111">
        <v>29</v>
      </c>
      <c r="BD111" s="621">
        <v>2.9000000000000001E-2</v>
      </c>
      <c r="BE111">
        <v>29</v>
      </c>
      <c r="BF111" s="621">
        <v>2.9000000000000001E-2</v>
      </c>
      <c r="BG111">
        <v>0</v>
      </c>
      <c r="BK111" t="s">
        <v>323</v>
      </c>
    </row>
    <row r="112" spans="1:63" x14ac:dyDescent="0.2">
      <c r="A112" t="s">
        <v>727</v>
      </c>
      <c r="B112" t="s">
        <v>731</v>
      </c>
      <c r="C112" t="s">
        <v>733</v>
      </c>
      <c r="D112" t="s">
        <v>515</v>
      </c>
      <c r="E112" t="s">
        <v>504</v>
      </c>
      <c r="F112" t="s">
        <v>505</v>
      </c>
      <c r="G112" t="s">
        <v>314</v>
      </c>
      <c r="H112" t="s">
        <v>1112</v>
      </c>
      <c r="I112" t="s">
        <v>934</v>
      </c>
      <c r="K112" t="s">
        <v>386</v>
      </c>
      <c r="L112">
        <v>3</v>
      </c>
      <c r="N112">
        <v>4</v>
      </c>
      <c r="O112">
        <v>1.3333333333333333</v>
      </c>
      <c r="P112">
        <v>485</v>
      </c>
      <c r="Q112">
        <v>300.33333333333331</v>
      </c>
      <c r="R112">
        <v>1</v>
      </c>
      <c r="S112" s="621">
        <v>0.25</v>
      </c>
      <c r="V112">
        <v>1</v>
      </c>
      <c r="W112" s="621">
        <v>0.25</v>
      </c>
      <c r="Z112">
        <v>1351</v>
      </c>
      <c r="AA112">
        <v>104</v>
      </c>
      <c r="AB112" s="621">
        <v>7.1477663230240546E-2</v>
      </c>
      <c r="AC112">
        <v>1455</v>
      </c>
      <c r="AD112">
        <v>2031</v>
      </c>
      <c r="AE112" s="621">
        <v>0.71639586410635159</v>
      </c>
      <c r="AF112">
        <v>1351</v>
      </c>
      <c r="AG112">
        <v>104</v>
      </c>
      <c r="AH112">
        <v>1455</v>
      </c>
      <c r="AI112">
        <v>806</v>
      </c>
      <c r="AJ112" s="621">
        <v>0.59659511472982973</v>
      </c>
      <c r="AK112">
        <v>95</v>
      </c>
      <c r="AL112" s="621">
        <v>0.91346153846153844</v>
      </c>
      <c r="AM112">
        <v>901</v>
      </c>
      <c r="AN112" s="621">
        <v>0.61924398625429555</v>
      </c>
      <c r="AO112">
        <v>5</v>
      </c>
      <c r="AP112" s="621">
        <v>6.2034739454094297E-3</v>
      </c>
      <c r="AQ112">
        <v>12</v>
      </c>
      <c r="AR112" s="621">
        <v>0.12631578947368421</v>
      </c>
      <c r="AS112">
        <v>17</v>
      </c>
      <c r="AT112" s="621">
        <v>1.8867924528301886E-2</v>
      </c>
      <c r="AU112">
        <v>4</v>
      </c>
      <c r="AV112" s="621">
        <v>0.8</v>
      </c>
      <c r="AW112">
        <v>11</v>
      </c>
      <c r="AX112" s="621">
        <v>0.91666666666666663</v>
      </c>
      <c r="AY112">
        <v>15</v>
      </c>
      <c r="AZ112" s="621">
        <v>0.88235294117647056</v>
      </c>
      <c r="BA112">
        <v>0</v>
      </c>
      <c r="BC112">
        <v>16</v>
      </c>
      <c r="BD112" s="621">
        <v>1.7758046614872364E-2</v>
      </c>
      <c r="BE112">
        <v>16</v>
      </c>
      <c r="BF112" s="621">
        <v>1.7758046614872364E-2</v>
      </c>
      <c r="BG112">
        <v>1</v>
      </c>
      <c r="BH112" s="621">
        <v>0.25</v>
      </c>
      <c r="BK112" t="s">
        <v>323</v>
      </c>
    </row>
    <row r="113" spans="1:63" x14ac:dyDescent="0.2">
      <c r="A113" t="s">
        <v>734</v>
      </c>
      <c r="B113" t="s">
        <v>735</v>
      </c>
      <c r="C113" t="s">
        <v>736</v>
      </c>
      <c r="D113" t="s">
        <v>515</v>
      </c>
      <c r="E113" t="s">
        <v>504</v>
      </c>
      <c r="F113" t="s">
        <v>519</v>
      </c>
      <c r="G113" t="s">
        <v>924</v>
      </c>
      <c r="H113" t="s">
        <v>1109</v>
      </c>
      <c r="I113" t="s">
        <v>934</v>
      </c>
      <c r="K113" t="s">
        <v>386</v>
      </c>
      <c r="L113">
        <v>5</v>
      </c>
      <c r="N113">
        <v>8</v>
      </c>
      <c r="O113">
        <v>1.6</v>
      </c>
      <c r="P113">
        <v>2043</v>
      </c>
      <c r="Q113">
        <v>819.8</v>
      </c>
      <c r="R113">
        <v>2</v>
      </c>
      <c r="S113" s="621">
        <v>0.25</v>
      </c>
      <c r="T113">
        <v>2</v>
      </c>
      <c r="U113" s="621">
        <v>0.4</v>
      </c>
      <c r="Z113">
        <v>10211</v>
      </c>
      <c r="AA113">
        <v>4</v>
      </c>
      <c r="AB113" s="621">
        <v>3.9158100832109642E-4</v>
      </c>
      <c r="AC113">
        <v>10215</v>
      </c>
      <c r="AD113">
        <v>14376</v>
      </c>
      <c r="AE113" s="621">
        <v>0.710559265442404</v>
      </c>
      <c r="AF113">
        <v>10211</v>
      </c>
      <c r="AG113">
        <v>4</v>
      </c>
      <c r="AH113">
        <v>10215</v>
      </c>
      <c r="AI113">
        <v>4096</v>
      </c>
      <c r="AJ113" s="621">
        <v>0.40113602977181473</v>
      </c>
      <c r="AK113">
        <v>3</v>
      </c>
      <c r="AL113" s="621">
        <v>0.75</v>
      </c>
      <c r="AM113">
        <v>4099</v>
      </c>
      <c r="AN113" s="621">
        <v>0.40127263827704357</v>
      </c>
      <c r="AO113">
        <v>38</v>
      </c>
      <c r="AP113" s="621">
        <v>9.27734375E-3</v>
      </c>
      <c r="AS113">
        <v>38</v>
      </c>
      <c r="AT113" s="621">
        <v>9.2705537936081973E-3</v>
      </c>
      <c r="AU113">
        <v>30</v>
      </c>
      <c r="AV113" s="621">
        <v>0.78947368421052633</v>
      </c>
      <c r="AX113" s="621" t="s">
        <v>323</v>
      </c>
      <c r="AY113">
        <v>30</v>
      </c>
      <c r="AZ113" s="621">
        <v>0.78947368421052633</v>
      </c>
      <c r="BA113">
        <v>6</v>
      </c>
      <c r="BB113" s="621">
        <v>1.463771651622347E-3</v>
      </c>
      <c r="BC113">
        <v>26</v>
      </c>
      <c r="BD113" s="621">
        <v>6.3430104903635029E-3</v>
      </c>
      <c r="BE113">
        <v>32</v>
      </c>
      <c r="BF113" s="621">
        <v>7.8067821419858501E-3</v>
      </c>
      <c r="BG113">
        <v>2</v>
      </c>
      <c r="BH113" s="621">
        <v>0.25</v>
      </c>
      <c r="BI113">
        <v>1</v>
      </c>
      <c r="BJ113" s="621">
        <v>0.2</v>
      </c>
      <c r="BK113" t="s">
        <v>323</v>
      </c>
    </row>
    <row r="114" spans="1:63" x14ac:dyDescent="0.2">
      <c r="A114" t="s">
        <v>734</v>
      </c>
      <c r="B114" t="s">
        <v>735</v>
      </c>
      <c r="C114" t="s">
        <v>814</v>
      </c>
      <c r="D114" t="s">
        <v>515</v>
      </c>
      <c r="E114" t="s">
        <v>504</v>
      </c>
      <c r="F114" t="s">
        <v>519</v>
      </c>
      <c r="G114" t="s">
        <v>924</v>
      </c>
      <c r="H114" t="s">
        <v>1109</v>
      </c>
      <c r="I114" t="s">
        <v>934</v>
      </c>
      <c r="K114" t="s">
        <v>386</v>
      </c>
      <c r="L114">
        <v>2</v>
      </c>
      <c r="N114">
        <v>5</v>
      </c>
      <c r="O114">
        <v>2.5</v>
      </c>
      <c r="P114">
        <v>2116</v>
      </c>
      <c r="Q114">
        <v>931</v>
      </c>
      <c r="R114">
        <v>1</v>
      </c>
      <c r="S114" s="621">
        <v>0.2</v>
      </c>
      <c r="T114">
        <v>1</v>
      </c>
      <c r="U114" s="621">
        <v>0.5</v>
      </c>
      <c r="Z114">
        <v>4230</v>
      </c>
      <c r="AA114">
        <v>2</v>
      </c>
      <c r="AB114" s="621">
        <v>4.7258979206049151E-4</v>
      </c>
      <c r="AC114">
        <v>4232</v>
      </c>
      <c r="AD114">
        <v>5919</v>
      </c>
      <c r="AE114" s="621">
        <v>0.71498563946612603</v>
      </c>
      <c r="AF114">
        <v>4230</v>
      </c>
      <c r="AG114">
        <v>2</v>
      </c>
      <c r="AH114">
        <v>4232</v>
      </c>
      <c r="AI114">
        <v>1860</v>
      </c>
      <c r="AJ114" s="621">
        <v>0.43971631205673761</v>
      </c>
      <c r="AK114">
        <v>2</v>
      </c>
      <c r="AL114" s="621">
        <v>1</v>
      </c>
      <c r="AM114">
        <v>1862</v>
      </c>
      <c r="AN114" s="621">
        <v>0.43998109640831756</v>
      </c>
      <c r="AO114">
        <v>10</v>
      </c>
      <c r="AP114" s="621">
        <v>5.3763440860215058E-3</v>
      </c>
      <c r="AQ114">
        <v>2</v>
      </c>
      <c r="AR114" s="621">
        <v>1</v>
      </c>
      <c r="AS114">
        <v>12</v>
      </c>
      <c r="AT114" s="621">
        <v>6.44468313641246E-3</v>
      </c>
      <c r="AU114">
        <v>9</v>
      </c>
      <c r="AV114" s="621">
        <v>0.9</v>
      </c>
      <c r="AW114">
        <v>1</v>
      </c>
      <c r="AX114" s="621">
        <v>0.5</v>
      </c>
      <c r="AY114">
        <v>10</v>
      </c>
      <c r="AZ114" s="621">
        <v>0.83333333333333337</v>
      </c>
      <c r="BA114">
        <v>2</v>
      </c>
      <c r="BB114" s="621">
        <v>1.0741138560687433E-3</v>
      </c>
      <c r="BC114">
        <v>14</v>
      </c>
      <c r="BD114" s="621">
        <v>7.5187969924812026E-3</v>
      </c>
      <c r="BE114">
        <v>16</v>
      </c>
      <c r="BF114" s="621">
        <v>8.5929108485499461E-3</v>
      </c>
      <c r="BG114">
        <v>2</v>
      </c>
      <c r="BH114" s="621">
        <v>0.4</v>
      </c>
      <c r="BI114">
        <v>1</v>
      </c>
      <c r="BJ114" s="621">
        <v>0.5</v>
      </c>
      <c r="BK114" t="s">
        <v>323</v>
      </c>
    </row>
    <row r="115" spans="1:63" x14ac:dyDescent="0.2">
      <c r="A115" t="s">
        <v>734</v>
      </c>
      <c r="B115" t="s">
        <v>735</v>
      </c>
      <c r="C115" t="s">
        <v>815</v>
      </c>
      <c r="D115" t="s">
        <v>515</v>
      </c>
      <c r="E115" t="s">
        <v>504</v>
      </c>
      <c r="F115" t="s">
        <v>519</v>
      </c>
      <c r="G115" t="s">
        <v>924</v>
      </c>
      <c r="H115" t="s">
        <v>1109</v>
      </c>
      <c r="I115" t="s">
        <v>934</v>
      </c>
      <c r="K115" t="s">
        <v>386</v>
      </c>
      <c r="L115">
        <v>3</v>
      </c>
      <c r="N115">
        <v>4</v>
      </c>
      <c r="O115">
        <v>1.3333333333333333</v>
      </c>
      <c r="P115">
        <v>1654.3333333333333</v>
      </c>
      <c r="Q115">
        <v>582.33333333333337</v>
      </c>
      <c r="R115">
        <v>1</v>
      </c>
      <c r="S115" s="621">
        <v>0.25</v>
      </c>
      <c r="T115">
        <v>1</v>
      </c>
      <c r="U115" s="621">
        <v>0.33333333333333331</v>
      </c>
      <c r="Z115">
        <v>4951</v>
      </c>
      <c r="AA115">
        <v>12</v>
      </c>
      <c r="AB115" s="621">
        <v>2.4178924037880313E-3</v>
      </c>
      <c r="AC115">
        <v>4963</v>
      </c>
      <c r="AD115">
        <v>7167</v>
      </c>
      <c r="AE115" s="621">
        <v>0.69247941956188086</v>
      </c>
      <c r="AF115">
        <v>4951</v>
      </c>
      <c r="AG115">
        <v>12</v>
      </c>
      <c r="AH115">
        <v>4963</v>
      </c>
      <c r="AI115">
        <v>1737</v>
      </c>
      <c r="AJ115" s="621">
        <v>0.35083821450212077</v>
      </c>
      <c r="AK115">
        <v>10</v>
      </c>
      <c r="AL115" s="621">
        <v>0.83333333333333337</v>
      </c>
      <c r="AM115">
        <v>1747</v>
      </c>
      <c r="AN115" s="621">
        <v>0.35200483578480757</v>
      </c>
      <c r="AO115">
        <v>5</v>
      </c>
      <c r="AP115" s="621">
        <v>2.8785261945883708E-3</v>
      </c>
      <c r="AQ115">
        <v>3</v>
      </c>
      <c r="AR115" s="621">
        <v>0.3</v>
      </c>
      <c r="AS115">
        <v>8</v>
      </c>
      <c r="AT115" s="621">
        <v>4.5792787635947334E-3</v>
      </c>
      <c r="AU115">
        <v>3</v>
      </c>
      <c r="AV115" s="621">
        <v>0.6</v>
      </c>
      <c r="AW115">
        <v>1</v>
      </c>
      <c r="AX115" s="621">
        <v>0.33333333333333331</v>
      </c>
      <c r="AY115">
        <v>4</v>
      </c>
      <c r="AZ115" s="621">
        <v>0.5</v>
      </c>
      <c r="BA115">
        <v>3</v>
      </c>
      <c r="BB115" s="621">
        <v>1.7172295363480253E-3</v>
      </c>
      <c r="BC115">
        <v>24</v>
      </c>
      <c r="BD115" s="621">
        <v>1.3737836290784202E-2</v>
      </c>
      <c r="BE115">
        <v>27</v>
      </c>
      <c r="BF115" s="621">
        <v>1.5455065827132226E-2</v>
      </c>
      <c r="BG115">
        <v>2</v>
      </c>
      <c r="BH115" s="621">
        <v>0.5</v>
      </c>
      <c r="BI115">
        <v>1</v>
      </c>
      <c r="BJ115" s="621">
        <v>0.33333333333333331</v>
      </c>
      <c r="BK115" t="s">
        <v>323</v>
      </c>
    </row>
    <row r="116" spans="1:63" x14ac:dyDescent="0.2">
      <c r="A116" t="s">
        <v>737</v>
      </c>
      <c r="B116" t="s">
        <v>738</v>
      </c>
      <c r="C116" t="s">
        <v>739</v>
      </c>
      <c r="D116" t="s">
        <v>528</v>
      </c>
      <c r="E116" t="s">
        <v>504</v>
      </c>
      <c r="F116" t="s">
        <v>519</v>
      </c>
      <c r="G116" t="s">
        <v>924</v>
      </c>
      <c r="H116" t="s">
        <v>937</v>
      </c>
      <c r="I116" t="s">
        <v>937</v>
      </c>
      <c r="K116" t="s">
        <v>510</v>
      </c>
      <c r="L116">
        <v>2</v>
      </c>
      <c r="M116">
        <v>2</v>
      </c>
      <c r="N116">
        <v>2</v>
      </c>
      <c r="O116">
        <v>1</v>
      </c>
      <c r="P116">
        <v>13519</v>
      </c>
      <c r="Q116" t="s">
        <v>323</v>
      </c>
      <c r="R116">
        <v>2</v>
      </c>
      <c r="S116" s="621">
        <v>1</v>
      </c>
      <c r="T116">
        <v>2</v>
      </c>
      <c r="U116" s="621">
        <v>1</v>
      </c>
      <c r="Z116">
        <v>26996</v>
      </c>
      <c r="AA116">
        <v>42</v>
      </c>
      <c r="AB116" s="621">
        <v>1.5533693320511873E-3</v>
      </c>
      <c r="AC116">
        <v>27038</v>
      </c>
      <c r="AD116">
        <v>39900</v>
      </c>
      <c r="AE116" s="621">
        <v>0.67764411027568927</v>
      </c>
      <c r="AF116" t="s">
        <v>323</v>
      </c>
      <c r="AG116" t="s">
        <v>323</v>
      </c>
      <c r="AH116" t="s">
        <v>323</v>
      </c>
      <c r="AJ116" s="621" t="s">
        <v>323</v>
      </c>
      <c r="AL116" s="621" t="s">
        <v>323</v>
      </c>
      <c r="AM116" t="s">
        <v>323</v>
      </c>
      <c r="AN116" s="621" t="s">
        <v>323</v>
      </c>
      <c r="AP116" s="621" t="s">
        <v>323</v>
      </c>
      <c r="AR116" s="621" t="s">
        <v>323</v>
      </c>
      <c r="AS116" t="s">
        <v>323</v>
      </c>
      <c r="AT116" s="621" t="s">
        <v>323</v>
      </c>
      <c r="AV116" s="621" t="s">
        <v>323</v>
      </c>
      <c r="AX116" s="621" t="s">
        <v>323</v>
      </c>
      <c r="AY116" t="s">
        <v>323</v>
      </c>
      <c r="AZ116" s="621" t="s">
        <v>323</v>
      </c>
      <c r="BB116" s="621" t="s">
        <v>323</v>
      </c>
      <c r="BD116" s="621" t="s">
        <v>323</v>
      </c>
      <c r="BE116" t="s">
        <v>323</v>
      </c>
      <c r="BF116" s="621" t="s">
        <v>323</v>
      </c>
      <c r="BG116">
        <v>1</v>
      </c>
      <c r="BH116" s="621">
        <v>0.5</v>
      </c>
      <c r="BI116">
        <v>1</v>
      </c>
      <c r="BJ116" s="621">
        <v>0.5</v>
      </c>
      <c r="BK116" t="s">
        <v>323</v>
      </c>
    </row>
    <row r="117" spans="1:63" x14ac:dyDescent="0.2">
      <c r="A117" t="s">
        <v>737</v>
      </c>
      <c r="B117" t="s">
        <v>738</v>
      </c>
      <c r="C117" t="s">
        <v>740</v>
      </c>
      <c r="D117" t="s">
        <v>528</v>
      </c>
      <c r="E117" t="s">
        <v>504</v>
      </c>
      <c r="F117" t="s">
        <v>519</v>
      </c>
      <c r="G117" t="s">
        <v>924</v>
      </c>
      <c r="H117" t="s">
        <v>937</v>
      </c>
      <c r="I117" t="s">
        <v>937</v>
      </c>
      <c r="K117" t="s">
        <v>386</v>
      </c>
      <c r="L117">
        <v>2</v>
      </c>
      <c r="N117">
        <v>4</v>
      </c>
      <c r="O117">
        <v>2</v>
      </c>
      <c r="P117">
        <v>12143</v>
      </c>
      <c r="Q117">
        <v>5403</v>
      </c>
      <c r="R117">
        <v>2</v>
      </c>
      <c r="S117" s="621">
        <v>0.5</v>
      </c>
      <c r="T117">
        <v>2</v>
      </c>
      <c r="U117" s="621">
        <v>1</v>
      </c>
      <c r="Z117">
        <v>24276</v>
      </c>
      <c r="AA117">
        <v>10</v>
      </c>
      <c r="AB117" s="621">
        <v>4.1175986164868647E-4</v>
      </c>
      <c r="AC117">
        <v>24286</v>
      </c>
      <c r="AD117">
        <v>35400</v>
      </c>
      <c r="AE117" s="621">
        <v>0.68604519774011297</v>
      </c>
      <c r="AF117">
        <v>24276</v>
      </c>
      <c r="AG117">
        <v>10</v>
      </c>
      <c r="AH117">
        <v>24286</v>
      </c>
      <c r="AI117">
        <v>10800</v>
      </c>
      <c r="AJ117" s="621">
        <v>0.44488383588729608</v>
      </c>
      <c r="AK117">
        <v>6</v>
      </c>
      <c r="AL117" s="621">
        <v>0.6</v>
      </c>
      <c r="AM117">
        <v>10806</v>
      </c>
      <c r="AN117" s="621">
        <v>0.44494770649757059</v>
      </c>
      <c r="AU117">
        <v>68</v>
      </c>
      <c r="AV117" s="621" t="s">
        <v>323</v>
      </c>
      <c r="AX117" s="621" t="s">
        <v>323</v>
      </c>
      <c r="AY117">
        <v>68</v>
      </c>
      <c r="AZ117" s="621" t="s">
        <v>323</v>
      </c>
      <c r="BA117">
        <v>19</v>
      </c>
      <c r="BB117" s="621">
        <v>1.7582824356838793E-3</v>
      </c>
      <c r="BC117">
        <v>1134</v>
      </c>
      <c r="BD117" s="621">
        <v>0.10494169905607996</v>
      </c>
      <c r="BE117">
        <v>1153</v>
      </c>
      <c r="BF117" s="621">
        <v>0.10669998149176384</v>
      </c>
      <c r="BG117">
        <v>2</v>
      </c>
      <c r="BH117" s="621">
        <v>0.5</v>
      </c>
      <c r="BK117" t="s">
        <v>323</v>
      </c>
    </row>
    <row r="118" spans="1:63" x14ac:dyDescent="0.2">
      <c r="A118" t="s">
        <v>737</v>
      </c>
      <c r="B118" t="s">
        <v>738</v>
      </c>
      <c r="C118" t="s">
        <v>741</v>
      </c>
      <c r="D118" t="s">
        <v>528</v>
      </c>
      <c r="E118" t="s">
        <v>504</v>
      </c>
      <c r="F118" t="s">
        <v>519</v>
      </c>
      <c r="G118" t="s">
        <v>924</v>
      </c>
      <c r="H118" t="s">
        <v>937</v>
      </c>
      <c r="I118" t="s">
        <v>937</v>
      </c>
      <c r="K118" t="s">
        <v>386</v>
      </c>
      <c r="L118">
        <v>4</v>
      </c>
      <c r="N118">
        <v>12</v>
      </c>
      <c r="O118">
        <v>3</v>
      </c>
      <c r="P118">
        <v>13413.75</v>
      </c>
      <c r="Q118">
        <v>5186.5</v>
      </c>
      <c r="R118">
        <v>2</v>
      </c>
      <c r="S118" s="621">
        <v>0.16666666666666666</v>
      </c>
      <c r="T118">
        <v>2</v>
      </c>
      <c r="U118" s="621">
        <v>0.5</v>
      </c>
      <c r="Z118">
        <v>53631</v>
      </c>
      <c r="AA118">
        <v>24</v>
      </c>
      <c r="AB118" s="621">
        <v>4.4730220855465473E-4</v>
      </c>
      <c r="AC118">
        <v>53655</v>
      </c>
      <c r="AD118">
        <v>83500</v>
      </c>
      <c r="AE118" s="621">
        <v>0.6425748502994012</v>
      </c>
      <c r="AF118">
        <v>53631</v>
      </c>
      <c r="AG118">
        <v>24</v>
      </c>
      <c r="AH118">
        <v>53655</v>
      </c>
      <c r="AI118">
        <v>20723</v>
      </c>
      <c r="AJ118" s="621">
        <v>0.38639965691484401</v>
      </c>
      <c r="AK118">
        <v>23</v>
      </c>
      <c r="AL118" s="621">
        <v>0.95833333333333337</v>
      </c>
      <c r="AM118">
        <v>20746</v>
      </c>
      <c r="AN118" s="621">
        <v>0.38665548411145279</v>
      </c>
      <c r="AO118">
        <v>271</v>
      </c>
      <c r="AP118" s="621">
        <v>1.3077257153886985E-2</v>
      </c>
      <c r="AQ118">
        <v>4</v>
      </c>
      <c r="AR118" s="621">
        <v>0.17391304347826086</v>
      </c>
      <c r="AS118">
        <v>275</v>
      </c>
      <c r="AT118" s="621">
        <v>1.3255567338282079E-2</v>
      </c>
      <c r="AU118">
        <v>251</v>
      </c>
      <c r="AV118" s="621">
        <v>0.92619926199261993</v>
      </c>
      <c r="AW118">
        <v>3</v>
      </c>
      <c r="AX118" s="621">
        <v>0.75</v>
      </c>
      <c r="AY118">
        <v>254</v>
      </c>
      <c r="AZ118" s="621">
        <v>0.92363636363636359</v>
      </c>
      <c r="BA118">
        <v>164</v>
      </c>
      <c r="BB118" s="621">
        <v>7.9051383399209481E-3</v>
      </c>
      <c r="BC118">
        <v>1329</v>
      </c>
      <c r="BD118" s="621">
        <v>6.4060541791188669E-2</v>
      </c>
      <c r="BE118">
        <v>1493</v>
      </c>
      <c r="BF118" s="621">
        <v>7.1965680131109613E-2</v>
      </c>
      <c r="BG118">
        <v>2</v>
      </c>
      <c r="BH118" s="621">
        <v>0.16666666666666666</v>
      </c>
      <c r="BI118">
        <v>1</v>
      </c>
      <c r="BJ118" s="621">
        <v>0.25</v>
      </c>
      <c r="BK118" t="s">
        <v>323</v>
      </c>
    </row>
    <row r="119" spans="1:63" x14ac:dyDescent="0.2">
      <c r="A119" t="s">
        <v>737</v>
      </c>
      <c r="B119" t="s">
        <v>738</v>
      </c>
      <c r="C119" t="s">
        <v>742</v>
      </c>
      <c r="D119" t="s">
        <v>528</v>
      </c>
      <c r="E119" t="s">
        <v>504</v>
      </c>
      <c r="F119" t="s">
        <v>519</v>
      </c>
      <c r="G119" t="s">
        <v>924</v>
      </c>
      <c r="H119" t="s">
        <v>937</v>
      </c>
      <c r="I119" t="s">
        <v>937</v>
      </c>
      <c r="K119" t="s">
        <v>386</v>
      </c>
      <c r="L119">
        <v>1</v>
      </c>
      <c r="N119">
        <v>2</v>
      </c>
      <c r="O119">
        <v>2</v>
      </c>
      <c r="P119">
        <v>7471</v>
      </c>
      <c r="Q119">
        <v>3494</v>
      </c>
      <c r="R119">
        <v>1</v>
      </c>
      <c r="S119" s="621">
        <v>0.5</v>
      </c>
      <c r="Z119">
        <v>7404</v>
      </c>
      <c r="AA119">
        <v>67</v>
      </c>
      <c r="AB119" s="621">
        <v>8.9680096372640877E-3</v>
      </c>
      <c r="AC119">
        <v>7471</v>
      </c>
      <c r="AD119">
        <v>13300</v>
      </c>
      <c r="AE119" s="621">
        <v>0.56172932330827063</v>
      </c>
      <c r="AF119">
        <v>7404</v>
      </c>
      <c r="AG119">
        <v>67</v>
      </c>
      <c r="AH119">
        <v>7471</v>
      </c>
      <c r="AI119">
        <v>3433</v>
      </c>
      <c r="AJ119" s="621">
        <v>0.46366828741220961</v>
      </c>
      <c r="AK119">
        <v>61</v>
      </c>
      <c r="AL119" s="621">
        <v>0.91044776119402981</v>
      </c>
      <c r="AM119">
        <v>3494</v>
      </c>
      <c r="AN119" s="621">
        <v>0.46767501003881679</v>
      </c>
      <c r="AQ119">
        <v>1</v>
      </c>
      <c r="AR119" s="621">
        <v>1.6393442622950821E-2</v>
      </c>
      <c r="AU119">
        <v>49</v>
      </c>
      <c r="AW119">
        <v>1</v>
      </c>
      <c r="AX119" s="621">
        <v>1</v>
      </c>
      <c r="AY119">
        <v>50</v>
      </c>
      <c r="AZ119" s="621" t="s">
        <v>323</v>
      </c>
      <c r="BC119">
        <v>382</v>
      </c>
      <c r="BD119" s="621">
        <v>0.10933028048082427</v>
      </c>
      <c r="BE119">
        <v>382</v>
      </c>
      <c r="BF119" s="621">
        <v>0.10933028048082427</v>
      </c>
      <c r="BG119">
        <v>0</v>
      </c>
      <c r="BK119" t="s">
        <v>323</v>
      </c>
    </row>
    <row r="120" spans="1:63" x14ac:dyDescent="0.2">
      <c r="A120" t="s">
        <v>737</v>
      </c>
      <c r="B120" t="s">
        <v>738</v>
      </c>
      <c r="C120" t="s">
        <v>743</v>
      </c>
      <c r="D120" t="s">
        <v>528</v>
      </c>
      <c r="E120" t="s">
        <v>504</v>
      </c>
      <c r="F120" t="s">
        <v>519</v>
      </c>
      <c r="G120" t="s">
        <v>924</v>
      </c>
      <c r="H120" t="s">
        <v>937</v>
      </c>
      <c r="I120" t="s">
        <v>937</v>
      </c>
      <c r="K120" t="s">
        <v>386</v>
      </c>
      <c r="L120">
        <v>1</v>
      </c>
      <c r="N120">
        <v>2</v>
      </c>
      <c r="O120">
        <v>2</v>
      </c>
      <c r="P120">
        <v>12082</v>
      </c>
      <c r="Q120">
        <v>6094</v>
      </c>
      <c r="R120">
        <v>1</v>
      </c>
      <c r="S120" s="621">
        <v>0.5</v>
      </c>
      <c r="T120">
        <v>1</v>
      </c>
      <c r="U120" s="621">
        <v>1</v>
      </c>
      <c r="Z120">
        <v>12071</v>
      </c>
      <c r="AA120">
        <v>11</v>
      </c>
      <c r="AB120" s="621">
        <v>9.104452905148154E-4</v>
      </c>
      <c r="AC120">
        <v>12082</v>
      </c>
      <c r="AD120">
        <v>17400</v>
      </c>
      <c r="AE120" s="621">
        <v>0.69436781609195397</v>
      </c>
      <c r="AF120">
        <v>12071</v>
      </c>
      <c r="AG120">
        <v>11</v>
      </c>
      <c r="AH120">
        <v>12082</v>
      </c>
      <c r="AI120">
        <v>6083</v>
      </c>
      <c r="AJ120" s="621">
        <v>0.5039350509485544</v>
      </c>
      <c r="AK120">
        <v>11</v>
      </c>
      <c r="AL120" s="621">
        <v>1</v>
      </c>
      <c r="AM120">
        <v>6094</v>
      </c>
      <c r="AN120" s="621">
        <v>0.50438669094520772</v>
      </c>
      <c r="AQ120">
        <v>7</v>
      </c>
      <c r="AR120" s="621">
        <v>0.63636363636363635</v>
      </c>
      <c r="AS120" t="s">
        <v>323</v>
      </c>
      <c r="AU120">
        <v>48</v>
      </c>
      <c r="AV120" s="621" t="s">
        <v>323</v>
      </c>
      <c r="AY120">
        <v>48</v>
      </c>
      <c r="AZ120" s="621" t="s">
        <v>323</v>
      </c>
      <c r="BA120">
        <v>1</v>
      </c>
      <c r="BB120" s="621">
        <v>1.6409583196586806E-4</v>
      </c>
      <c r="BC120">
        <v>433</v>
      </c>
      <c r="BD120" s="621">
        <v>7.1053495241220871E-2</v>
      </c>
      <c r="BE120">
        <v>434</v>
      </c>
      <c r="BF120" s="621">
        <v>7.1217591073186745E-2</v>
      </c>
      <c r="BG120">
        <v>0</v>
      </c>
      <c r="BK120" t="s">
        <v>323</v>
      </c>
    </row>
    <row r="121" spans="1:63" x14ac:dyDescent="0.2">
      <c r="A121" t="s">
        <v>737</v>
      </c>
      <c r="B121" t="s">
        <v>738</v>
      </c>
      <c r="C121" t="s">
        <v>744</v>
      </c>
      <c r="D121" t="s">
        <v>528</v>
      </c>
      <c r="E121" t="s">
        <v>504</v>
      </c>
      <c r="F121" t="s">
        <v>519</v>
      </c>
      <c r="G121" t="s">
        <v>924</v>
      </c>
      <c r="H121" t="s">
        <v>937</v>
      </c>
      <c r="I121" t="s">
        <v>937</v>
      </c>
      <c r="K121" t="s">
        <v>386</v>
      </c>
      <c r="L121">
        <v>2</v>
      </c>
      <c r="N121">
        <v>3</v>
      </c>
      <c r="O121">
        <v>1.5</v>
      </c>
      <c r="P121">
        <v>15530.5</v>
      </c>
      <c r="Q121">
        <v>9079</v>
      </c>
      <c r="R121">
        <v>1</v>
      </c>
      <c r="S121" s="621">
        <v>0.33333333333333331</v>
      </c>
      <c r="Z121">
        <v>30987</v>
      </c>
      <c r="AA121">
        <v>74</v>
      </c>
      <c r="AB121" s="621">
        <v>2.3824088084736486E-3</v>
      </c>
      <c r="AC121">
        <v>31061</v>
      </c>
      <c r="AD121">
        <v>43100</v>
      </c>
      <c r="AE121" s="621">
        <v>0.72067285382830626</v>
      </c>
      <c r="AF121">
        <v>30987</v>
      </c>
      <c r="AG121">
        <v>74</v>
      </c>
      <c r="AH121">
        <v>31061</v>
      </c>
      <c r="AI121">
        <v>18112</v>
      </c>
      <c r="AJ121" s="621">
        <v>0.58450317875238</v>
      </c>
      <c r="AK121">
        <v>46</v>
      </c>
      <c r="AL121" s="621">
        <v>0.6216216216216216</v>
      </c>
      <c r="AM121">
        <v>18158</v>
      </c>
      <c r="AN121" s="621">
        <v>0.5845916100576285</v>
      </c>
      <c r="AO121">
        <v>316</v>
      </c>
      <c r="AP121" s="621">
        <v>1.7446996466431094E-2</v>
      </c>
      <c r="AQ121">
        <v>13</v>
      </c>
      <c r="AR121" s="621">
        <v>0.28260869565217389</v>
      </c>
      <c r="AS121">
        <v>329</v>
      </c>
      <c r="AT121" s="621">
        <v>1.8118735543562067E-2</v>
      </c>
      <c r="AU121">
        <v>306</v>
      </c>
      <c r="AV121" s="621">
        <v>0.96835443037974689</v>
      </c>
      <c r="AW121">
        <v>10</v>
      </c>
      <c r="AX121" s="621">
        <v>0.76923076923076927</v>
      </c>
      <c r="AY121">
        <v>316</v>
      </c>
      <c r="AZ121" s="621">
        <v>0.96048632218844987</v>
      </c>
      <c r="BA121">
        <v>39</v>
      </c>
      <c r="BB121" s="621">
        <v>2.1478136358629805E-3</v>
      </c>
      <c r="BC121">
        <v>2120</v>
      </c>
      <c r="BD121" s="621">
        <v>0.11675294635973124</v>
      </c>
      <c r="BE121">
        <v>2159</v>
      </c>
      <c r="BF121" s="621">
        <v>0.11890075999559423</v>
      </c>
      <c r="BG121">
        <v>0</v>
      </c>
      <c r="BK121" t="s">
        <v>323</v>
      </c>
    </row>
    <row r="122" spans="1:63" x14ac:dyDescent="0.2">
      <c r="A122" t="s">
        <v>751</v>
      </c>
      <c r="B122" t="s">
        <v>752</v>
      </c>
      <c r="C122" t="s">
        <v>753</v>
      </c>
      <c r="D122" t="s">
        <v>515</v>
      </c>
      <c r="E122" t="s">
        <v>518</v>
      </c>
      <c r="F122" t="s">
        <v>505</v>
      </c>
      <c r="G122" t="s">
        <v>927</v>
      </c>
      <c r="H122" t="s">
        <v>1109</v>
      </c>
      <c r="I122" t="s">
        <v>934</v>
      </c>
      <c r="K122" t="s">
        <v>386</v>
      </c>
      <c r="L122">
        <v>7</v>
      </c>
      <c r="N122">
        <v>19</v>
      </c>
      <c r="O122">
        <v>2.7142857142857144</v>
      </c>
      <c r="P122">
        <v>2680.7142857142858</v>
      </c>
      <c r="Q122">
        <v>1481.4285714285713</v>
      </c>
      <c r="R122">
        <v>7</v>
      </c>
      <c r="S122" s="621">
        <v>0.36842105263157893</v>
      </c>
      <c r="T122">
        <v>5</v>
      </c>
      <c r="U122" s="621">
        <v>0.7142857142857143</v>
      </c>
      <c r="Z122">
        <v>18749</v>
      </c>
      <c r="AA122">
        <v>16</v>
      </c>
      <c r="AB122" s="621">
        <v>8.5265121236344254E-4</v>
      </c>
      <c r="AC122">
        <v>18765</v>
      </c>
      <c r="AD122">
        <v>24954</v>
      </c>
      <c r="AE122" s="621">
        <v>0.75198364991584521</v>
      </c>
      <c r="AF122">
        <v>18749</v>
      </c>
      <c r="AG122">
        <v>16</v>
      </c>
      <c r="AH122">
        <v>18765</v>
      </c>
      <c r="AI122">
        <v>10366</v>
      </c>
      <c r="AJ122" s="621">
        <v>0.55288282041708892</v>
      </c>
      <c r="AK122">
        <v>4</v>
      </c>
      <c r="AL122" s="621">
        <v>0.25</v>
      </c>
      <c r="AM122">
        <v>10370</v>
      </c>
      <c r="AN122" s="621">
        <v>0.55262456701305618</v>
      </c>
      <c r="AO122">
        <v>146</v>
      </c>
      <c r="AP122" s="621">
        <v>1.4084507042253521E-2</v>
      </c>
      <c r="AQ122">
        <v>9</v>
      </c>
      <c r="AR122" s="621">
        <v>2.25</v>
      </c>
      <c r="AS122">
        <v>155</v>
      </c>
      <c r="AT122" s="621">
        <v>1.4946962391513982E-2</v>
      </c>
      <c r="AU122">
        <v>137</v>
      </c>
      <c r="AV122" s="621">
        <v>0.93835616438356162</v>
      </c>
      <c r="AW122">
        <v>9</v>
      </c>
      <c r="AX122" s="621">
        <v>1</v>
      </c>
      <c r="AY122">
        <v>146</v>
      </c>
      <c r="AZ122" s="621">
        <v>0.9419354838709677</v>
      </c>
      <c r="BA122">
        <v>198</v>
      </c>
      <c r="BB122" s="621">
        <v>1.909353905496625E-2</v>
      </c>
      <c r="BC122">
        <v>81</v>
      </c>
      <c r="BD122" s="621">
        <v>7.8109932497589197E-3</v>
      </c>
      <c r="BE122">
        <v>279</v>
      </c>
      <c r="BF122" s="621">
        <v>2.6904532304725167E-2</v>
      </c>
      <c r="BG122">
        <v>7</v>
      </c>
      <c r="BH122" s="621">
        <v>0.36842105263157893</v>
      </c>
      <c r="BI122">
        <v>3</v>
      </c>
      <c r="BJ122" s="621">
        <v>0.42857142857142855</v>
      </c>
      <c r="BK122" t="s">
        <v>323</v>
      </c>
    </row>
    <row r="123" spans="1:63" x14ac:dyDescent="0.2">
      <c r="A123" t="s">
        <v>751</v>
      </c>
      <c r="B123" t="s">
        <v>752</v>
      </c>
      <c r="C123" t="s">
        <v>413</v>
      </c>
      <c r="D123" t="s">
        <v>515</v>
      </c>
      <c r="E123" t="s">
        <v>518</v>
      </c>
      <c r="F123" t="s">
        <v>505</v>
      </c>
      <c r="G123" t="s">
        <v>927</v>
      </c>
      <c r="H123" t="s">
        <v>1109</v>
      </c>
      <c r="I123" t="s">
        <v>934</v>
      </c>
      <c r="K123" t="s">
        <v>386</v>
      </c>
      <c r="L123">
        <v>3</v>
      </c>
      <c r="N123">
        <v>4</v>
      </c>
      <c r="O123">
        <v>1.3333333333333333</v>
      </c>
      <c r="P123">
        <v>2082.3333333333335</v>
      </c>
      <c r="Q123">
        <v>1026.3333333333333</v>
      </c>
      <c r="R123">
        <v>3</v>
      </c>
      <c r="S123" s="621">
        <v>0.75</v>
      </c>
      <c r="T123">
        <v>3</v>
      </c>
      <c r="U123" s="621">
        <v>1</v>
      </c>
      <c r="Z123">
        <v>6146</v>
      </c>
      <c r="AA123">
        <v>101</v>
      </c>
      <c r="AB123" s="621">
        <v>1.6167760525052026E-2</v>
      </c>
      <c r="AC123">
        <v>6247</v>
      </c>
      <c r="AD123">
        <v>7809</v>
      </c>
      <c r="AE123" s="621">
        <v>0.79997438852605962</v>
      </c>
      <c r="AF123">
        <v>6146</v>
      </c>
      <c r="AG123">
        <v>101</v>
      </c>
      <c r="AH123">
        <v>6247</v>
      </c>
      <c r="AI123">
        <v>3006</v>
      </c>
      <c r="AJ123" s="621">
        <v>0.48909860071591277</v>
      </c>
      <c r="AK123">
        <v>73</v>
      </c>
      <c r="AL123" s="621">
        <v>0.72277227722772275</v>
      </c>
      <c r="AM123">
        <v>3079</v>
      </c>
      <c r="AN123" s="621">
        <v>0.49287658075876423</v>
      </c>
      <c r="AO123">
        <v>45</v>
      </c>
      <c r="AP123" s="621">
        <v>1.4970059880239521E-2</v>
      </c>
      <c r="AQ123">
        <v>21</v>
      </c>
      <c r="AR123" s="621">
        <v>0.28767123287671231</v>
      </c>
      <c r="AS123">
        <v>66</v>
      </c>
      <c r="AT123" s="621">
        <v>2.143553101656382E-2</v>
      </c>
      <c r="AU123">
        <v>24</v>
      </c>
      <c r="AV123" s="621">
        <v>0.53333333333333333</v>
      </c>
      <c r="AW123">
        <v>21</v>
      </c>
      <c r="AX123" s="621">
        <v>1</v>
      </c>
      <c r="AY123">
        <v>45</v>
      </c>
      <c r="AZ123" s="621">
        <v>0.68181818181818177</v>
      </c>
      <c r="BA123">
        <v>18</v>
      </c>
      <c r="BB123" s="621">
        <v>5.8460539136083144E-3</v>
      </c>
      <c r="BC123">
        <v>51</v>
      </c>
      <c r="BD123" s="621">
        <v>1.6563819421890225E-2</v>
      </c>
      <c r="BE123">
        <v>69</v>
      </c>
      <c r="BF123" s="621">
        <v>2.2409873335498539E-2</v>
      </c>
      <c r="BG123">
        <v>0</v>
      </c>
      <c r="BK123" t="s">
        <v>323</v>
      </c>
    </row>
    <row r="124" spans="1:63" x14ac:dyDescent="0.2">
      <c r="A124" t="s">
        <v>751</v>
      </c>
      <c r="B124" t="s">
        <v>752</v>
      </c>
      <c r="C124" t="s">
        <v>754</v>
      </c>
      <c r="D124" t="s">
        <v>515</v>
      </c>
      <c r="E124" t="s">
        <v>518</v>
      </c>
      <c r="F124" t="s">
        <v>505</v>
      </c>
      <c r="G124" t="s">
        <v>927</v>
      </c>
      <c r="H124" t="s">
        <v>1109</v>
      </c>
      <c r="I124" t="s">
        <v>934</v>
      </c>
      <c r="K124" t="s">
        <v>386</v>
      </c>
      <c r="L124">
        <v>3</v>
      </c>
      <c r="N124">
        <v>5</v>
      </c>
      <c r="O124">
        <v>1.6666666666666667</v>
      </c>
      <c r="P124">
        <v>2599.3333333333335</v>
      </c>
      <c r="Q124">
        <v>1500</v>
      </c>
      <c r="R124">
        <v>2</v>
      </c>
      <c r="S124" s="621">
        <v>0.4</v>
      </c>
      <c r="T124">
        <v>2</v>
      </c>
      <c r="U124" s="621">
        <v>0.66666666666666663</v>
      </c>
      <c r="Z124">
        <v>7783</v>
      </c>
      <c r="AA124">
        <v>15</v>
      </c>
      <c r="AB124" s="621">
        <v>1.9235701461913311E-3</v>
      </c>
      <c r="AC124">
        <v>7798</v>
      </c>
      <c r="AD124">
        <v>10653</v>
      </c>
      <c r="AE124" s="621">
        <v>0.7320003754810851</v>
      </c>
      <c r="AF124">
        <v>7783</v>
      </c>
      <c r="AG124">
        <v>15</v>
      </c>
      <c r="AH124">
        <v>7798</v>
      </c>
      <c r="AI124">
        <v>4485</v>
      </c>
      <c r="AJ124" s="621">
        <v>0.57625594243864831</v>
      </c>
      <c r="AK124">
        <v>15</v>
      </c>
      <c r="AL124" s="621">
        <v>1</v>
      </c>
      <c r="AM124">
        <v>4500</v>
      </c>
      <c r="AN124" s="621">
        <v>0.57707104385739938</v>
      </c>
      <c r="AO124">
        <v>37</v>
      </c>
      <c r="AP124" s="621">
        <v>8.2497212931995547E-3</v>
      </c>
      <c r="AQ124">
        <v>7</v>
      </c>
      <c r="AR124" s="621">
        <v>0.46666666666666667</v>
      </c>
      <c r="AS124">
        <v>44</v>
      </c>
      <c r="AT124" s="621">
        <v>9.7777777777777776E-3</v>
      </c>
      <c r="AU124">
        <v>30</v>
      </c>
      <c r="AV124" s="621">
        <v>0.81081081081081086</v>
      </c>
      <c r="AW124">
        <v>7</v>
      </c>
      <c r="AX124" s="621">
        <v>1</v>
      </c>
      <c r="AY124">
        <v>37</v>
      </c>
      <c r="AZ124" s="621">
        <v>0.84090909090909094</v>
      </c>
      <c r="BA124">
        <v>28</v>
      </c>
      <c r="BB124" s="621">
        <v>6.2222222222222219E-3</v>
      </c>
      <c r="BC124">
        <v>71</v>
      </c>
      <c r="BD124" s="621">
        <v>1.5777777777777779E-2</v>
      </c>
      <c r="BE124">
        <v>99</v>
      </c>
      <c r="BF124" s="621">
        <v>2.1999999999999999E-2</v>
      </c>
      <c r="BG124">
        <v>2</v>
      </c>
      <c r="BH124" s="621">
        <v>0.4</v>
      </c>
      <c r="BI124">
        <v>1</v>
      </c>
      <c r="BJ124" s="621">
        <v>0.33333333333333331</v>
      </c>
      <c r="BK124" t="s">
        <v>323</v>
      </c>
    </row>
    <row r="125" spans="1:63" x14ac:dyDescent="0.2">
      <c r="A125" t="s">
        <v>755</v>
      </c>
      <c r="B125" t="s">
        <v>759</v>
      </c>
      <c r="C125" t="s">
        <v>760</v>
      </c>
      <c r="D125" t="s">
        <v>515</v>
      </c>
      <c r="E125" t="s">
        <v>504</v>
      </c>
      <c r="F125" t="s">
        <v>519</v>
      </c>
      <c r="G125" t="s">
        <v>320</v>
      </c>
      <c r="H125" t="s">
        <v>1109</v>
      </c>
      <c r="I125" t="s">
        <v>934</v>
      </c>
      <c r="K125" t="s">
        <v>386</v>
      </c>
      <c r="L125">
        <v>5</v>
      </c>
      <c r="N125">
        <v>7</v>
      </c>
      <c r="O125">
        <v>1.4</v>
      </c>
      <c r="P125">
        <v>3508.6</v>
      </c>
      <c r="Q125">
        <v>1719.4</v>
      </c>
      <c r="R125">
        <v>3</v>
      </c>
      <c r="S125" s="621">
        <v>0.42857142857142855</v>
      </c>
      <c r="T125">
        <v>3</v>
      </c>
      <c r="U125" s="621">
        <v>0.6</v>
      </c>
      <c r="V125">
        <v>1</v>
      </c>
      <c r="W125" s="621">
        <v>0.14285714285714285</v>
      </c>
      <c r="X125">
        <v>1</v>
      </c>
      <c r="Z125">
        <v>17502</v>
      </c>
      <c r="AA125">
        <v>41</v>
      </c>
      <c r="AB125" s="621">
        <v>2.337114518611412E-3</v>
      </c>
      <c r="AC125">
        <v>17543</v>
      </c>
      <c r="AD125">
        <v>23352</v>
      </c>
      <c r="AE125" s="621">
        <v>0.75124186365193557</v>
      </c>
      <c r="AF125">
        <v>17502</v>
      </c>
      <c r="AG125">
        <v>41</v>
      </c>
      <c r="AH125">
        <v>17543</v>
      </c>
      <c r="AI125">
        <v>8556</v>
      </c>
      <c r="AJ125" s="621">
        <v>0.48885841618100789</v>
      </c>
      <c r="AK125">
        <v>41</v>
      </c>
      <c r="AL125" s="621">
        <v>1</v>
      </c>
      <c r="AM125">
        <v>8597</v>
      </c>
      <c r="AN125" s="621">
        <v>0.4900530125976173</v>
      </c>
      <c r="AO125">
        <v>99</v>
      </c>
      <c r="AP125" s="621">
        <v>1.1570827489481066E-2</v>
      </c>
      <c r="AQ125">
        <v>7</v>
      </c>
      <c r="AR125" s="621">
        <v>0.17073170731707318</v>
      </c>
      <c r="AS125">
        <v>106</v>
      </c>
      <c r="AT125" s="621">
        <v>1.2329882517157147E-2</v>
      </c>
      <c r="AU125">
        <v>92</v>
      </c>
      <c r="AV125" s="621">
        <v>0.92929292929292928</v>
      </c>
      <c r="AW125">
        <v>3</v>
      </c>
      <c r="AX125" s="621">
        <v>0.42857142857142855</v>
      </c>
      <c r="AY125">
        <v>95</v>
      </c>
      <c r="AZ125" s="621">
        <v>0.89622641509433965</v>
      </c>
      <c r="BA125">
        <v>14</v>
      </c>
      <c r="BB125" s="621">
        <v>1.6284750494358496E-3</v>
      </c>
      <c r="BC125">
        <v>195</v>
      </c>
      <c r="BD125" s="621">
        <v>2.268233104571362E-2</v>
      </c>
      <c r="BE125">
        <v>209</v>
      </c>
      <c r="BF125" s="621">
        <v>2.4310806095149472E-2</v>
      </c>
      <c r="BG125">
        <v>1</v>
      </c>
      <c r="BH125" s="621">
        <v>0.14285714285714285</v>
      </c>
      <c r="BI125">
        <v>1</v>
      </c>
      <c r="BJ125" s="621">
        <v>0.2</v>
      </c>
    </row>
    <row r="126" spans="1:63" x14ac:dyDescent="0.2">
      <c r="A126" t="s">
        <v>755</v>
      </c>
      <c r="B126" t="s">
        <v>759</v>
      </c>
      <c r="C126" t="s">
        <v>761</v>
      </c>
      <c r="D126" t="s">
        <v>515</v>
      </c>
      <c r="E126" t="s">
        <v>504</v>
      </c>
      <c r="F126" t="s">
        <v>519</v>
      </c>
      <c r="G126" t="s">
        <v>320</v>
      </c>
      <c r="H126" t="s">
        <v>1109</v>
      </c>
      <c r="I126" t="s">
        <v>934</v>
      </c>
      <c r="K126" t="s">
        <v>510</v>
      </c>
      <c r="L126">
        <v>1</v>
      </c>
      <c r="M126">
        <v>1</v>
      </c>
      <c r="N126">
        <v>1</v>
      </c>
      <c r="O126">
        <v>1</v>
      </c>
      <c r="P126">
        <v>4070</v>
      </c>
      <c r="Q126" t="s">
        <v>323</v>
      </c>
      <c r="R126">
        <v>1</v>
      </c>
      <c r="S126" s="621">
        <v>1</v>
      </c>
      <c r="T126">
        <v>1</v>
      </c>
      <c r="U126" s="621">
        <v>1</v>
      </c>
      <c r="Z126">
        <v>4046</v>
      </c>
      <c r="AA126">
        <v>24</v>
      </c>
      <c r="AB126" s="621">
        <v>5.8968058968058967E-3</v>
      </c>
      <c r="AC126">
        <v>4070</v>
      </c>
      <c r="AD126">
        <v>5217</v>
      </c>
      <c r="AE126" s="621">
        <v>0.78014184397163122</v>
      </c>
      <c r="AF126" t="s">
        <v>323</v>
      </c>
      <c r="AG126" t="s">
        <v>323</v>
      </c>
      <c r="AH126" t="s">
        <v>323</v>
      </c>
      <c r="AJ126" s="621" t="s">
        <v>323</v>
      </c>
      <c r="AL126" s="621" t="s">
        <v>323</v>
      </c>
      <c r="AM126" t="s">
        <v>323</v>
      </c>
      <c r="AN126" s="621" t="s">
        <v>323</v>
      </c>
      <c r="AP126" s="621" t="s">
        <v>323</v>
      </c>
      <c r="AR126" s="621" t="s">
        <v>323</v>
      </c>
      <c r="AS126" t="s">
        <v>323</v>
      </c>
      <c r="AT126" s="621" t="s">
        <v>323</v>
      </c>
      <c r="AV126" s="621" t="s">
        <v>323</v>
      </c>
      <c r="BG126">
        <v>0</v>
      </c>
    </row>
    <row r="127" spans="1:63" x14ac:dyDescent="0.2">
      <c r="A127" t="s">
        <v>755</v>
      </c>
      <c r="B127" t="s">
        <v>759</v>
      </c>
      <c r="C127" t="s">
        <v>762</v>
      </c>
      <c r="D127" t="s">
        <v>515</v>
      </c>
      <c r="E127" t="s">
        <v>504</v>
      </c>
      <c r="F127" t="s">
        <v>519</v>
      </c>
      <c r="G127" t="s">
        <v>320</v>
      </c>
      <c r="H127" t="s">
        <v>1109</v>
      </c>
      <c r="I127" t="s">
        <v>934</v>
      </c>
      <c r="K127" t="s">
        <v>386</v>
      </c>
      <c r="L127">
        <v>4</v>
      </c>
      <c r="N127">
        <v>7</v>
      </c>
      <c r="O127">
        <v>1.75</v>
      </c>
      <c r="P127">
        <v>3368.25</v>
      </c>
      <c r="Q127">
        <v>1575</v>
      </c>
      <c r="R127">
        <v>3</v>
      </c>
      <c r="S127" s="621">
        <v>0.42857142857142855</v>
      </c>
      <c r="T127">
        <v>2</v>
      </c>
      <c r="U127" s="621">
        <v>0.5</v>
      </c>
      <c r="Z127">
        <v>13456</v>
      </c>
      <c r="AA127">
        <v>17</v>
      </c>
      <c r="AB127" s="621">
        <v>1.2617828249090774E-3</v>
      </c>
      <c r="AC127">
        <v>13473</v>
      </c>
      <c r="AD127">
        <v>18135</v>
      </c>
      <c r="AE127" s="621">
        <v>0.7429280397022332</v>
      </c>
      <c r="AF127">
        <v>13456</v>
      </c>
      <c r="AG127">
        <v>17</v>
      </c>
      <c r="AH127">
        <v>13473</v>
      </c>
      <c r="AI127">
        <v>6288</v>
      </c>
      <c r="AJ127" s="621">
        <v>0.46730083234244946</v>
      </c>
      <c r="AK127">
        <v>12</v>
      </c>
      <c r="AL127" s="621">
        <v>0.70588235294117652</v>
      </c>
      <c r="AM127">
        <v>6300</v>
      </c>
      <c r="AN127" s="621">
        <v>0.46760187040748163</v>
      </c>
      <c r="AO127">
        <v>75</v>
      </c>
      <c r="AP127" s="621">
        <v>1.1927480916030535E-2</v>
      </c>
      <c r="AQ127">
        <v>5</v>
      </c>
      <c r="AR127" s="621">
        <v>0.41666666666666669</v>
      </c>
      <c r="AS127">
        <v>80</v>
      </c>
      <c r="AT127" s="621">
        <v>1.2698412698412698E-2</v>
      </c>
      <c r="AU127">
        <v>70</v>
      </c>
      <c r="AV127" s="621">
        <v>0.93333333333333335</v>
      </c>
      <c r="AW127">
        <v>2</v>
      </c>
      <c r="AX127" s="621">
        <v>0.4</v>
      </c>
      <c r="AY127">
        <v>72</v>
      </c>
      <c r="AZ127" s="621">
        <v>0.9</v>
      </c>
      <c r="BA127">
        <v>8</v>
      </c>
      <c r="BB127" s="621">
        <v>1.2698412698412698E-3</v>
      </c>
      <c r="BC127">
        <v>184</v>
      </c>
      <c r="BD127" s="621">
        <v>2.9206349206349208E-2</v>
      </c>
      <c r="BE127">
        <v>192</v>
      </c>
      <c r="BF127" s="621">
        <v>3.0476190476190476E-2</v>
      </c>
      <c r="BG127">
        <v>1</v>
      </c>
      <c r="BH127" s="621">
        <v>0.14285714285714285</v>
      </c>
      <c r="BI127">
        <v>0</v>
      </c>
    </row>
    <row r="128" spans="1:63" x14ac:dyDescent="0.2">
      <c r="A128" t="s">
        <v>763</v>
      </c>
      <c r="B128" t="s">
        <v>764</v>
      </c>
      <c r="C128" t="s">
        <v>765</v>
      </c>
      <c r="D128" t="s">
        <v>515</v>
      </c>
      <c r="E128" t="s">
        <v>504</v>
      </c>
      <c r="F128" t="s">
        <v>519</v>
      </c>
      <c r="G128" t="s">
        <v>321</v>
      </c>
      <c r="H128" t="s">
        <v>1109</v>
      </c>
      <c r="I128" t="s">
        <v>934</v>
      </c>
      <c r="K128" t="s">
        <v>386</v>
      </c>
      <c r="L128">
        <v>4</v>
      </c>
      <c r="N128">
        <v>8</v>
      </c>
      <c r="O128">
        <v>2</v>
      </c>
      <c r="P128">
        <v>2207.5</v>
      </c>
      <c r="Q128">
        <v>1023.75</v>
      </c>
      <c r="R128">
        <v>3</v>
      </c>
      <c r="S128" s="621">
        <v>0.375</v>
      </c>
      <c r="T128">
        <v>3</v>
      </c>
      <c r="U128" s="621">
        <v>0.75</v>
      </c>
      <c r="V128">
        <v>1</v>
      </c>
      <c r="W128" s="621">
        <v>0.125</v>
      </c>
      <c r="Z128">
        <v>8825</v>
      </c>
      <c r="AA128">
        <v>5</v>
      </c>
      <c r="AB128" s="621">
        <v>5.6625141562853911E-4</v>
      </c>
      <c r="AC128">
        <v>8830</v>
      </c>
      <c r="AD128">
        <v>12450</v>
      </c>
      <c r="AE128" s="621">
        <v>0.70923694779116464</v>
      </c>
      <c r="AF128">
        <v>8825</v>
      </c>
      <c r="AG128">
        <v>5</v>
      </c>
      <c r="AH128">
        <v>8830</v>
      </c>
      <c r="AI128">
        <v>4091</v>
      </c>
      <c r="AJ128" s="621">
        <v>0.46356940509915012</v>
      </c>
      <c r="AK128">
        <v>4</v>
      </c>
      <c r="AL128" s="621">
        <v>0.8</v>
      </c>
      <c r="AM128">
        <v>4095</v>
      </c>
      <c r="AN128" s="621">
        <v>0.46375990939977352</v>
      </c>
      <c r="AZ128" s="621" t="s">
        <v>323</v>
      </c>
      <c r="BA128">
        <v>5</v>
      </c>
      <c r="BB128" s="621">
        <v>1.221001221001221E-3</v>
      </c>
      <c r="BC128">
        <v>63</v>
      </c>
      <c r="BD128" s="621">
        <v>1.5384615384615385E-2</v>
      </c>
      <c r="BE128">
        <v>68</v>
      </c>
      <c r="BF128" s="621">
        <v>1.6605616605616606E-2</v>
      </c>
      <c r="BG128">
        <v>2</v>
      </c>
      <c r="BH128" s="621">
        <v>0.25</v>
      </c>
      <c r="BI128">
        <v>1</v>
      </c>
      <c r="BJ128" s="621">
        <v>0.25</v>
      </c>
      <c r="BK128" t="s">
        <v>323</v>
      </c>
    </row>
    <row r="129" spans="1:63" x14ac:dyDescent="0.2">
      <c r="A129" t="s">
        <v>763</v>
      </c>
      <c r="B129" t="s">
        <v>764</v>
      </c>
      <c r="C129" t="s">
        <v>766</v>
      </c>
      <c r="D129" t="s">
        <v>515</v>
      </c>
      <c r="E129" t="s">
        <v>504</v>
      </c>
      <c r="F129" t="s">
        <v>519</v>
      </c>
      <c r="G129" t="s">
        <v>321</v>
      </c>
      <c r="H129" t="s">
        <v>1109</v>
      </c>
      <c r="I129" t="s">
        <v>934</v>
      </c>
      <c r="K129" t="s">
        <v>386</v>
      </c>
      <c r="L129">
        <v>4</v>
      </c>
      <c r="N129">
        <v>7</v>
      </c>
      <c r="O129">
        <v>1.75</v>
      </c>
      <c r="P129">
        <v>2016</v>
      </c>
      <c r="Q129">
        <v>851</v>
      </c>
      <c r="R129">
        <v>3</v>
      </c>
      <c r="S129" s="621">
        <v>0.42857142857142855</v>
      </c>
      <c r="T129">
        <v>2</v>
      </c>
      <c r="U129" s="621">
        <v>0.5</v>
      </c>
      <c r="V129">
        <v>1</v>
      </c>
      <c r="W129" s="621">
        <v>0.14285714285714285</v>
      </c>
      <c r="Z129">
        <v>8058</v>
      </c>
      <c r="AA129">
        <v>6</v>
      </c>
      <c r="AB129" s="621">
        <v>7.4404761904761901E-4</v>
      </c>
      <c r="AC129">
        <v>8064</v>
      </c>
      <c r="AD129">
        <v>11520</v>
      </c>
      <c r="AE129" s="621">
        <v>0.7</v>
      </c>
      <c r="AF129">
        <v>8058</v>
      </c>
      <c r="AG129">
        <v>6</v>
      </c>
      <c r="AH129">
        <v>8064</v>
      </c>
      <c r="AI129">
        <v>3399</v>
      </c>
      <c r="AJ129" s="621">
        <v>0.42181682799702158</v>
      </c>
      <c r="AK129">
        <v>5</v>
      </c>
      <c r="AL129" s="621">
        <v>0.83333333333333337</v>
      </c>
      <c r="AM129">
        <v>3404</v>
      </c>
      <c r="AN129" s="621">
        <v>0.42212301587301587</v>
      </c>
      <c r="AZ129" s="621" t="s">
        <v>323</v>
      </c>
      <c r="BA129">
        <v>3</v>
      </c>
      <c r="BB129" s="621">
        <v>8.8131609870740308E-4</v>
      </c>
      <c r="BC129">
        <v>57</v>
      </c>
      <c r="BD129" s="621">
        <v>1.6745005875440658E-2</v>
      </c>
      <c r="BE129">
        <v>60</v>
      </c>
      <c r="BF129" s="621">
        <v>1.7626321974148061E-2</v>
      </c>
      <c r="BG129">
        <v>2</v>
      </c>
      <c r="BH129" s="621">
        <v>0.2857142857142857</v>
      </c>
      <c r="BI129">
        <v>1</v>
      </c>
      <c r="BJ129" s="621">
        <v>0.25</v>
      </c>
      <c r="BK129" t="s">
        <v>323</v>
      </c>
    </row>
    <row r="130" spans="1:63" x14ac:dyDescent="0.2">
      <c r="A130" t="s">
        <v>763</v>
      </c>
      <c r="B130" t="s">
        <v>764</v>
      </c>
      <c r="C130" t="s">
        <v>767</v>
      </c>
      <c r="D130" t="s">
        <v>515</v>
      </c>
      <c r="E130" t="s">
        <v>504</v>
      </c>
      <c r="F130" t="s">
        <v>519</v>
      </c>
      <c r="G130" t="s">
        <v>321</v>
      </c>
      <c r="H130" t="s">
        <v>1109</v>
      </c>
      <c r="I130" t="s">
        <v>934</v>
      </c>
      <c r="K130" t="s">
        <v>386</v>
      </c>
      <c r="L130">
        <v>3</v>
      </c>
      <c r="N130">
        <v>6</v>
      </c>
      <c r="O130">
        <v>2</v>
      </c>
      <c r="P130">
        <v>1772.6666666666667</v>
      </c>
      <c r="Q130">
        <v>819.66666666666663</v>
      </c>
      <c r="R130">
        <v>3</v>
      </c>
      <c r="S130" s="621">
        <v>0.5</v>
      </c>
      <c r="T130">
        <v>3</v>
      </c>
      <c r="U130" s="621">
        <v>1</v>
      </c>
      <c r="V130">
        <v>1</v>
      </c>
      <c r="W130" s="621">
        <v>0.16666666666666666</v>
      </c>
      <c r="Z130">
        <v>5314</v>
      </c>
      <c r="AA130">
        <v>4</v>
      </c>
      <c r="AB130" s="621">
        <v>7.5216246709289205E-4</v>
      </c>
      <c r="AC130">
        <v>5318</v>
      </c>
      <c r="AD130">
        <v>7566</v>
      </c>
      <c r="AE130" s="621">
        <v>0.70288131112873375</v>
      </c>
      <c r="AF130">
        <v>5314</v>
      </c>
      <c r="AG130">
        <v>4</v>
      </c>
      <c r="AH130">
        <v>5318</v>
      </c>
      <c r="AI130">
        <v>2455</v>
      </c>
      <c r="AJ130" s="621">
        <v>0.46198720361309747</v>
      </c>
      <c r="AK130">
        <v>4</v>
      </c>
      <c r="AL130" s="621">
        <v>1</v>
      </c>
      <c r="AM130">
        <v>2459</v>
      </c>
      <c r="AN130" s="621">
        <v>0.46239187664535542</v>
      </c>
      <c r="AZ130" s="621" t="s">
        <v>323</v>
      </c>
      <c r="BA130">
        <v>1</v>
      </c>
      <c r="BB130" s="621">
        <v>4.0666937779585197E-4</v>
      </c>
      <c r="BC130">
        <v>26</v>
      </c>
      <c r="BD130" s="621">
        <v>1.0573403822692151E-2</v>
      </c>
      <c r="BE130">
        <v>27</v>
      </c>
      <c r="BF130" s="621">
        <v>1.0980073200488003E-2</v>
      </c>
      <c r="BG130">
        <v>2</v>
      </c>
      <c r="BH130" s="621">
        <v>0.33333333333333331</v>
      </c>
      <c r="BI130">
        <v>1</v>
      </c>
      <c r="BJ130" s="621">
        <v>0.33333333333333331</v>
      </c>
      <c r="BK130" t="s">
        <v>323</v>
      </c>
    </row>
    <row r="131" spans="1:63" x14ac:dyDescent="0.2">
      <c r="A131" t="s">
        <v>768</v>
      </c>
      <c r="B131" t="s">
        <v>769</v>
      </c>
      <c r="C131" t="s">
        <v>770</v>
      </c>
      <c r="D131" t="s">
        <v>527</v>
      </c>
      <c r="E131" t="s">
        <v>504</v>
      </c>
      <c r="F131" t="s">
        <v>519</v>
      </c>
      <c r="G131" t="s">
        <v>319</v>
      </c>
      <c r="H131" t="s">
        <v>1109</v>
      </c>
      <c r="I131" t="s">
        <v>935</v>
      </c>
      <c r="J131" t="s">
        <v>505</v>
      </c>
      <c r="K131" t="s">
        <v>386</v>
      </c>
      <c r="L131">
        <v>1</v>
      </c>
      <c r="N131">
        <v>3</v>
      </c>
      <c r="O131">
        <v>3</v>
      </c>
      <c r="P131">
        <v>7412</v>
      </c>
      <c r="Q131">
        <v>3964</v>
      </c>
      <c r="R131">
        <v>1</v>
      </c>
      <c r="S131" s="621">
        <v>0.33333333333333331</v>
      </c>
      <c r="T131">
        <v>1</v>
      </c>
      <c r="U131" s="621">
        <v>1</v>
      </c>
      <c r="Z131">
        <v>7396</v>
      </c>
      <c r="AA131">
        <v>16</v>
      </c>
      <c r="AB131" s="621">
        <v>2.1586616297895305E-3</v>
      </c>
      <c r="AC131">
        <v>7412</v>
      </c>
      <c r="AD131">
        <v>9549</v>
      </c>
      <c r="AE131" s="621">
        <v>0.77620693266310603</v>
      </c>
      <c r="AF131">
        <v>7396</v>
      </c>
      <c r="AG131">
        <v>16</v>
      </c>
      <c r="AH131">
        <v>7412</v>
      </c>
      <c r="AI131">
        <v>3950</v>
      </c>
      <c r="AJ131" s="621">
        <v>0.53407247160627369</v>
      </c>
      <c r="AK131">
        <v>14</v>
      </c>
      <c r="AL131" s="621">
        <v>0.875</v>
      </c>
      <c r="AM131">
        <v>3964</v>
      </c>
      <c r="AN131" s="621">
        <v>0.53480841878035623</v>
      </c>
      <c r="AO131">
        <v>48</v>
      </c>
      <c r="AP131" s="621">
        <v>1.2151898734177215E-2</v>
      </c>
      <c r="AQ131">
        <v>4</v>
      </c>
      <c r="AR131" s="621">
        <v>0.2857142857142857</v>
      </c>
      <c r="AS131">
        <v>52</v>
      </c>
      <c r="AT131" s="621">
        <v>1.3118062563067608E-2</v>
      </c>
      <c r="AU131">
        <v>40</v>
      </c>
      <c r="AV131" s="621">
        <v>0.83333333333333337</v>
      </c>
      <c r="AW131">
        <v>4</v>
      </c>
      <c r="AX131" s="621">
        <v>1</v>
      </c>
      <c r="AY131">
        <v>44</v>
      </c>
      <c r="AZ131" s="621">
        <v>0.84615384615384615</v>
      </c>
      <c r="BA131">
        <v>1</v>
      </c>
      <c r="BB131" s="621">
        <v>2.5227043390514632E-4</v>
      </c>
      <c r="BC131">
        <v>248</v>
      </c>
      <c r="BD131" s="621">
        <v>6.2563067608476283E-2</v>
      </c>
      <c r="BE131">
        <v>249</v>
      </c>
      <c r="BF131" s="621">
        <v>6.281533804238143E-2</v>
      </c>
      <c r="BG131">
        <v>2</v>
      </c>
      <c r="BH131" s="621">
        <v>0.66666666666666663</v>
      </c>
      <c r="BI131">
        <v>0</v>
      </c>
      <c r="BK131" t="s">
        <v>323</v>
      </c>
    </row>
    <row r="132" spans="1:63" x14ac:dyDescent="0.2">
      <c r="A132" t="s">
        <v>768</v>
      </c>
      <c r="B132" t="s">
        <v>769</v>
      </c>
      <c r="C132" t="s">
        <v>0</v>
      </c>
      <c r="D132" t="s">
        <v>527</v>
      </c>
      <c r="E132" t="s">
        <v>504</v>
      </c>
      <c r="F132" t="s">
        <v>519</v>
      </c>
      <c r="G132" t="s">
        <v>319</v>
      </c>
      <c r="H132" t="s">
        <v>1109</v>
      </c>
      <c r="I132" t="s">
        <v>935</v>
      </c>
      <c r="J132" t="s">
        <v>505</v>
      </c>
      <c r="K132" t="s">
        <v>386</v>
      </c>
      <c r="L132">
        <v>6</v>
      </c>
      <c r="N132">
        <v>16</v>
      </c>
      <c r="O132">
        <v>2.6666666666666665</v>
      </c>
      <c r="P132">
        <v>6997.166666666667</v>
      </c>
      <c r="Q132">
        <v>3342</v>
      </c>
      <c r="R132">
        <v>3</v>
      </c>
      <c r="S132" s="621">
        <v>0.1875</v>
      </c>
      <c r="T132">
        <v>3</v>
      </c>
      <c r="U132" s="621">
        <v>0.5</v>
      </c>
      <c r="Z132">
        <v>41948</v>
      </c>
      <c r="AA132">
        <v>35</v>
      </c>
      <c r="AB132" s="621">
        <v>8.3367077150275112E-4</v>
      </c>
      <c r="AC132">
        <v>41983</v>
      </c>
      <c r="AD132">
        <v>57246</v>
      </c>
      <c r="AE132" s="621">
        <v>0.73337875135380637</v>
      </c>
      <c r="AF132">
        <v>41948</v>
      </c>
      <c r="AG132">
        <v>35</v>
      </c>
      <c r="AH132">
        <v>41983</v>
      </c>
      <c r="AI132">
        <v>20021</v>
      </c>
      <c r="AJ132" s="621">
        <v>0.47728139601411274</v>
      </c>
      <c r="AK132">
        <v>31</v>
      </c>
      <c r="AL132" s="621">
        <v>0.88571428571428568</v>
      </c>
      <c r="AM132">
        <v>20052</v>
      </c>
      <c r="AN132" s="621">
        <v>0.47762189457637616</v>
      </c>
      <c r="AO132">
        <v>226</v>
      </c>
      <c r="AP132" s="621">
        <v>1.1288147445182558E-2</v>
      </c>
      <c r="AQ132">
        <v>16</v>
      </c>
      <c r="AR132" s="621">
        <v>0.5161290322580645</v>
      </c>
      <c r="AS132">
        <v>242</v>
      </c>
      <c r="AT132" s="621">
        <v>1.2068621583881906E-2</v>
      </c>
      <c r="AU132">
        <v>204</v>
      </c>
      <c r="AV132" s="621">
        <v>0.90265486725663713</v>
      </c>
      <c r="AW132">
        <v>14</v>
      </c>
      <c r="AX132" s="621">
        <v>0.875</v>
      </c>
      <c r="AY132">
        <v>218</v>
      </c>
      <c r="AZ132" s="621">
        <v>0.90082644628099173</v>
      </c>
      <c r="BA132">
        <v>84</v>
      </c>
      <c r="BB132" s="621">
        <v>4.1891083183722318E-3</v>
      </c>
      <c r="BC132">
        <v>471</v>
      </c>
      <c r="BD132" s="621">
        <v>2.3488928785158587E-2</v>
      </c>
      <c r="BE132">
        <v>555</v>
      </c>
      <c r="BF132" s="621">
        <v>2.7678037103530818E-2</v>
      </c>
      <c r="BG132">
        <v>4</v>
      </c>
      <c r="BH132" s="621">
        <v>0.25</v>
      </c>
      <c r="BI132">
        <v>2</v>
      </c>
      <c r="BJ132" s="621">
        <v>0.33333333333333331</v>
      </c>
      <c r="BK132" t="s">
        <v>323</v>
      </c>
    </row>
    <row r="133" spans="1:63" x14ac:dyDescent="0.2">
      <c r="A133" t="s">
        <v>768</v>
      </c>
      <c r="B133" t="s">
        <v>769</v>
      </c>
      <c r="C133" t="s">
        <v>1</v>
      </c>
      <c r="D133" t="s">
        <v>527</v>
      </c>
      <c r="E133" t="s">
        <v>504</v>
      </c>
      <c r="F133" t="s">
        <v>519</v>
      </c>
      <c r="G133" t="s">
        <v>319</v>
      </c>
      <c r="H133" t="s">
        <v>1109</v>
      </c>
      <c r="I133" t="s">
        <v>935</v>
      </c>
      <c r="J133" t="s">
        <v>505</v>
      </c>
      <c r="K133" t="s">
        <v>386</v>
      </c>
      <c r="L133">
        <v>2</v>
      </c>
      <c r="N133">
        <v>8</v>
      </c>
      <c r="O133">
        <v>4</v>
      </c>
      <c r="P133">
        <v>5732.5</v>
      </c>
      <c r="Q133">
        <v>2170.5</v>
      </c>
      <c r="R133">
        <v>1</v>
      </c>
      <c r="S133" s="621">
        <v>0.125</v>
      </c>
      <c r="T133">
        <v>1</v>
      </c>
      <c r="U133" s="621">
        <v>0.5</v>
      </c>
      <c r="Z133">
        <v>11460</v>
      </c>
      <c r="AA133">
        <v>5</v>
      </c>
      <c r="AB133" s="621">
        <v>4.3610989969472308E-4</v>
      </c>
      <c r="AC133">
        <v>11465</v>
      </c>
      <c r="AD133">
        <v>17214</v>
      </c>
      <c r="AE133" s="621">
        <v>0.66602765191123503</v>
      </c>
      <c r="AF133">
        <v>11460</v>
      </c>
      <c r="AG133">
        <v>5</v>
      </c>
      <c r="AH133">
        <v>11465</v>
      </c>
      <c r="AI133">
        <v>4336</v>
      </c>
      <c r="AJ133" s="621">
        <v>0.37835951134380452</v>
      </c>
      <c r="AK133">
        <v>5</v>
      </c>
      <c r="AL133" s="621">
        <v>1</v>
      </c>
      <c r="AM133">
        <v>4341</v>
      </c>
      <c r="AN133" s="621">
        <v>0.37863061491495859</v>
      </c>
      <c r="AO133">
        <v>84</v>
      </c>
      <c r="AP133" s="621">
        <v>1.9372693726937271E-2</v>
      </c>
      <c r="AQ133">
        <v>3</v>
      </c>
      <c r="AR133" s="621">
        <v>0.6</v>
      </c>
      <c r="AS133">
        <v>87</v>
      </c>
      <c r="AT133" s="621">
        <v>2.0041465100207326E-2</v>
      </c>
      <c r="AU133">
        <v>72</v>
      </c>
      <c r="AV133" s="621">
        <v>0.8571428571428571</v>
      </c>
      <c r="AW133">
        <v>3</v>
      </c>
      <c r="AX133" s="621">
        <v>1</v>
      </c>
      <c r="AY133">
        <v>75</v>
      </c>
      <c r="AZ133" s="621">
        <v>0.86206896551724133</v>
      </c>
      <c r="BA133">
        <v>15</v>
      </c>
      <c r="BB133" s="621">
        <v>3.4554250172771253E-3</v>
      </c>
      <c r="BC133">
        <v>196</v>
      </c>
      <c r="BD133" s="621">
        <v>4.5150886892421103E-2</v>
      </c>
      <c r="BE133">
        <v>211</v>
      </c>
      <c r="BF133" s="621">
        <v>4.8606311909698226E-2</v>
      </c>
      <c r="BG133">
        <v>2</v>
      </c>
      <c r="BH133" s="621">
        <v>0.25</v>
      </c>
      <c r="BI133">
        <v>1</v>
      </c>
      <c r="BJ133" s="621">
        <v>0.5</v>
      </c>
      <c r="BK133" t="s">
        <v>323</v>
      </c>
    </row>
    <row r="134" spans="1:63" x14ac:dyDescent="0.2">
      <c r="A134" t="s">
        <v>768</v>
      </c>
      <c r="B134" t="s">
        <v>769</v>
      </c>
      <c r="C134" t="s">
        <v>2</v>
      </c>
      <c r="D134" t="s">
        <v>527</v>
      </c>
      <c r="E134" t="s">
        <v>504</v>
      </c>
      <c r="F134" t="s">
        <v>519</v>
      </c>
      <c r="G134" t="s">
        <v>319</v>
      </c>
      <c r="H134" t="s">
        <v>1109</v>
      </c>
      <c r="I134" t="s">
        <v>935</v>
      </c>
      <c r="J134" t="s">
        <v>505</v>
      </c>
      <c r="K134" t="s">
        <v>386</v>
      </c>
      <c r="L134">
        <v>1</v>
      </c>
      <c r="N134">
        <v>2</v>
      </c>
      <c r="O134">
        <v>2</v>
      </c>
      <c r="P134">
        <v>6927</v>
      </c>
      <c r="Q134">
        <v>3216</v>
      </c>
      <c r="R134">
        <v>0</v>
      </c>
      <c r="S134" s="621">
        <v>0</v>
      </c>
      <c r="Z134">
        <v>6920</v>
      </c>
      <c r="AA134">
        <v>7</v>
      </c>
      <c r="AB134" s="621">
        <v>1.0105384726432798E-3</v>
      </c>
      <c r="AC134">
        <v>6927</v>
      </c>
      <c r="AD134">
        <v>9627</v>
      </c>
      <c r="AE134" s="621">
        <v>0.71953879713306323</v>
      </c>
      <c r="AF134">
        <v>6920</v>
      </c>
      <c r="AG134">
        <v>7</v>
      </c>
      <c r="AH134">
        <v>6927</v>
      </c>
      <c r="AI134">
        <v>3210</v>
      </c>
      <c r="AJ134" s="621">
        <v>0.4638728323699422</v>
      </c>
      <c r="AK134">
        <v>6</v>
      </c>
      <c r="AL134" s="621">
        <v>0.8571428571428571</v>
      </c>
      <c r="AM134">
        <v>3216</v>
      </c>
      <c r="AN134" s="621">
        <v>0.46427024686011259</v>
      </c>
      <c r="AO134">
        <v>23</v>
      </c>
      <c r="AP134" s="621">
        <v>7.1651090342679125E-3</v>
      </c>
      <c r="AQ134">
        <v>4</v>
      </c>
      <c r="AR134" s="621">
        <v>0.66666666666666663</v>
      </c>
      <c r="AS134">
        <v>27</v>
      </c>
      <c r="AT134" s="621">
        <v>8.3955223880597014E-3</v>
      </c>
      <c r="AU134">
        <v>23</v>
      </c>
      <c r="AV134" s="621">
        <v>1</v>
      </c>
      <c r="AW134">
        <v>3</v>
      </c>
      <c r="AX134" s="621">
        <v>0.75</v>
      </c>
      <c r="AY134">
        <v>26</v>
      </c>
      <c r="AZ134" s="621">
        <v>0.96296296296296291</v>
      </c>
      <c r="BA134">
        <v>3</v>
      </c>
      <c r="BB134" s="621">
        <v>9.3283582089552237E-4</v>
      </c>
      <c r="BC134">
        <v>145</v>
      </c>
      <c r="BD134" s="621">
        <v>4.5087064676616918E-2</v>
      </c>
      <c r="BE134">
        <v>148</v>
      </c>
      <c r="BF134" s="621">
        <v>4.6019900497512436E-2</v>
      </c>
      <c r="BG134">
        <v>1</v>
      </c>
      <c r="BH134" s="621">
        <v>0.5</v>
      </c>
      <c r="BI134">
        <v>1</v>
      </c>
      <c r="BJ134" s="621">
        <v>1</v>
      </c>
      <c r="BK134" t="s">
        <v>323</v>
      </c>
    </row>
    <row r="135" spans="1:63" x14ac:dyDescent="0.2">
      <c r="A135" t="s">
        <v>768</v>
      </c>
      <c r="B135" t="s">
        <v>769</v>
      </c>
      <c r="C135" t="s">
        <v>3</v>
      </c>
      <c r="D135" t="s">
        <v>527</v>
      </c>
      <c r="E135" t="s">
        <v>504</v>
      </c>
      <c r="F135" t="s">
        <v>519</v>
      </c>
      <c r="G135" t="s">
        <v>319</v>
      </c>
      <c r="H135" t="s">
        <v>1109</v>
      </c>
      <c r="I135" t="s">
        <v>935</v>
      </c>
      <c r="J135" t="s">
        <v>505</v>
      </c>
      <c r="K135" t="s">
        <v>386</v>
      </c>
      <c r="L135">
        <v>2</v>
      </c>
      <c r="N135">
        <v>5</v>
      </c>
      <c r="O135">
        <v>2.5</v>
      </c>
      <c r="P135">
        <v>8089.5</v>
      </c>
      <c r="Q135">
        <v>4265.5</v>
      </c>
      <c r="R135">
        <v>0</v>
      </c>
      <c r="S135" s="621">
        <v>0</v>
      </c>
      <c r="Z135">
        <v>16172</v>
      </c>
      <c r="AA135">
        <v>7</v>
      </c>
      <c r="AB135" s="621">
        <v>4.326596204957043E-4</v>
      </c>
      <c r="AC135">
        <v>16179</v>
      </c>
      <c r="AD135">
        <v>20856</v>
      </c>
      <c r="AE135" s="621">
        <v>0.77574798619102414</v>
      </c>
      <c r="AF135">
        <v>16172</v>
      </c>
      <c r="AG135">
        <v>7</v>
      </c>
      <c r="AH135">
        <v>16179</v>
      </c>
      <c r="AI135">
        <v>8525</v>
      </c>
      <c r="AJ135" s="621">
        <v>0.52714568389809546</v>
      </c>
      <c r="AK135">
        <v>6</v>
      </c>
      <c r="AL135" s="621">
        <v>0.8571428571428571</v>
      </c>
      <c r="AM135">
        <v>8531</v>
      </c>
      <c r="AN135" s="621">
        <v>0.52728846034983623</v>
      </c>
      <c r="AO135">
        <v>71</v>
      </c>
      <c r="AP135" s="621">
        <v>8.3284457478005874E-3</v>
      </c>
      <c r="AQ135">
        <v>5</v>
      </c>
      <c r="AR135" s="621">
        <v>0.83333333333333337</v>
      </c>
      <c r="AS135">
        <v>76</v>
      </c>
      <c r="AT135" s="621">
        <v>8.9086859688195987E-3</v>
      </c>
      <c r="AU135">
        <v>69</v>
      </c>
      <c r="AV135" s="621">
        <v>0.971830985915493</v>
      </c>
      <c r="AW135">
        <v>4</v>
      </c>
      <c r="AX135" s="621">
        <v>0.8</v>
      </c>
      <c r="AY135">
        <v>73</v>
      </c>
      <c r="AZ135" s="621">
        <v>0.96052631578947367</v>
      </c>
      <c r="BA135">
        <v>8</v>
      </c>
      <c r="BB135" s="621">
        <v>9.377564177704841E-4</v>
      </c>
      <c r="BC135">
        <v>345</v>
      </c>
      <c r="BD135" s="621">
        <v>4.0440745516352128E-2</v>
      </c>
      <c r="BE135">
        <v>353</v>
      </c>
      <c r="BF135" s="621">
        <v>4.1378501934122611E-2</v>
      </c>
      <c r="BG135">
        <v>2</v>
      </c>
      <c r="BH135" s="621">
        <v>0.4</v>
      </c>
      <c r="BI135">
        <v>1</v>
      </c>
      <c r="BJ135" s="621">
        <v>0.5</v>
      </c>
      <c r="BK135" t="s">
        <v>323</v>
      </c>
    </row>
    <row r="136" spans="1:63" x14ac:dyDescent="0.2">
      <c r="A136" t="s">
        <v>4</v>
      </c>
      <c r="B136" t="s">
        <v>6</v>
      </c>
      <c r="C136" t="s">
        <v>502</v>
      </c>
      <c r="D136" t="s">
        <v>527</v>
      </c>
      <c r="E136" t="s">
        <v>504</v>
      </c>
      <c r="F136" t="s">
        <v>505</v>
      </c>
      <c r="G136" t="s">
        <v>926</v>
      </c>
      <c r="H136" t="s">
        <v>1110</v>
      </c>
      <c r="I136" t="s">
        <v>935</v>
      </c>
      <c r="J136" t="s">
        <v>505</v>
      </c>
      <c r="K136" t="s">
        <v>386</v>
      </c>
      <c r="L136">
        <v>12</v>
      </c>
      <c r="N136">
        <v>34</v>
      </c>
      <c r="O136">
        <v>2.8333333333333335</v>
      </c>
      <c r="P136">
        <v>2925.3333333333335</v>
      </c>
      <c r="Q136">
        <v>1526.5</v>
      </c>
      <c r="R136">
        <v>8</v>
      </c>
      <c r="S136" s="621">
        <v>0.23529411764705882</v>
      </c>
      <c r="T136">
        <v>7</v>
      </c>
      <c r="U136" s="621">
        <v>0.58333333333333337</v>
      </c>
      <c r="Z136">
        <v>35029</v>
      </c>
      <c r="AA136">
        <v>75</v>
      </c>
      <c r="AB136" s="621">
        <v>2.1365086599817685E-3</v>
      </c>
      <c r="AC136">
        <v>35104</v>
      </c>
      <c r="AD136">
        <v>46437</v>
      </c>
      <c r="AE136" s="621">
        <v>0.75594892004220771</v>
      </c>
      <c r="AF136">
        <v>35029</v>
      </c>
      <c r="AG136">
        <v>75</v>
      </c>
      <c r="AH136">
        <v>35104</v>
      </c>
      <c r="AI136">
        <v>18254</v>
      </c>
      <c r="AJ136" s="621">
        <v>0.52111107939136148</v>
      </c>
      <c r="AK136">
        <v>64</v>
      </c>
      <c r="AL136" s="621">
        <v>0.85333333333333339</v>
      </c>
      <c r="AM136">
        <v>18318</v>
      </c>
      <c r="AN136" s="621">
        <v>0.52182087511394715</v>
      </c>
      <c r="AO136">
        <v>295</v>
      </c>
      <c r="AP136" s="621">
        <v>1.6160841459406158E-2</v>
      </c>
      <c r="AQ136">
        <v>18</v>
      </c>
      <c r="AR136" s="621">
        <v>0.28125</v>
      </c>
      <c r="AS136">
        <v>313</v>
      </c>
      <c r="AT136" s="621">
        <v>1.7087018233431596E-2</v>
      </c>
      <c r="AU136">
        <v>260</v>
      </c>
      <c r="AV136" s="621">
        <v>0.88135593220338981</v>
      </c>
      <c r="AW136">
        <v>11</v>
      </c>
      <c r="AX136" s="621">
        <v>0.61111111111111116</v>
      </c>
      <c r="AY136">
        <v>271</v>
      </c>
      <c r="AZ136" s="621">
        <v>0.86581469648562304</v>
      </c>
      <c r="BA136">
        <v>99</v>
      </c>
      <c r="BB136" s="621">
        <v>5.404520144120537E-3</v>
      </c>
      <c r="BC136">
        <v>286</v>
      </c>
      <c r="BD136" s="621">
        <v>1.5613058194125996E-2</v>
      </c>
      <c r="BE136">
        <v>385</v>
      </c>
      <c r="BF136" s="621">
        <v>2.1017578338246534E-2</v>
      </c>
      <c r="BG136">
        <v>9</v>
      </c>
      <c r="BH136" s="621">
        <v>0.26470588235294118</v>
      </c>
      <c r="BI136">
        <v>3</v>
      </c>
      <c r="BJ136" s="621">
        <v>0.25</v>
      </c>
      <c r="BK136" t="s">
        <v>323</v>
      </c>
    </row>
    <row r="137" spans="1:63" x14ac:dyDescent="0.2">
      <c r="A137" t="s">
        <v>7</v>
      </c>
      <c r="B137" t="s">
        <v>13</v>
      </c>
      <c r="C137" t="s">
        <v>14</v>
      </c>
      <c r="D137" t="s">
        <v>515</v>
      </c>
      <c r="E137" t="s">
        <v>504</v>
      </c>
      <c r="F137" t="s">
        <v>519</v>
      </c>
      <c r="G137" t="s">
        <v>925</v>
      </c>
      <c r="H137" t="s">
        <v>1109</v>
      </c>
      <c r="I137" t="s">
        <v>934</v>
      </c>
      <c r="K137" t="s">
        <v>386</v>
      </c>
      <c r="L137">
        <v>10</v>
      </c>
      <c r="N137">
        <v>34</v>
      </c>
      <c r="O137">
        <v>3.4</v>
      </c>
      <c r="P137">
        <v>3967.3</v>
      </c>
      <c r="Q137">
        <v>2032.1</v>
      </c>
      <c r="R137">
        <v>8</v>
      </c>
      <c r="S137" s="621">
        <v>0.23529411764705882</v>
      </c>
      <c r="T137">
        <v>3</v>
      </c>
      <c r="U137" s="621">
        <v>0.3</v>
      </c>
      <c r="V137">
        <v>1</v>
      </c>
      <c r="W137" s="621">
        <v>2.9411764705882353E-2</v>
      </c>
      <c r="Z137">
        <v>39626</v>
      </c>
      <c r="AA137">
        <v>47</v>
      </c>
      <c r="AB137" s="621">
        <v>1.1846847982254934E-3</v>
      </c>
      <c r="AC137">
        <v>39673</v>
      </c>
      <c r="AD137">
        <v>52872</v>
      </c>
      <c r="AE137" s="621">
        <v>0.75035935845059765</v>
      </c>
      <c r="AF137">
        <v>39626</v>
      </c>
      <c r="AG137">
        <v>47</v>
      </c>
      <c r="AH137">
        <v>39673</v>
      </c>
      <c r="AI137">
        <v>20289</v>
      </c>
      <c r="AJ137" s="621">
        <v>0.51201231514662093</v>
      </c>
      <c r="AK137">
        <v>32</v>
      </c>
      <c r="AL137" s="621">
        <v>0.68085106382978722</v>
      </c>
      <c r="AM137">
        <v>20321</v>
      </c>
      <c r="AN137" s="621">
        <v>0.51221233584553727</v>
      </c>
      <c r="AU137">
        <v>206</v>
      </c>
      <c r="AV137" s="621" t="s">
        <v>323</v>
      </c>
      <c r="AW137">
        <v>4</v>
      </c>
      <c r="AX137" s="621" t="s">
        <v>323</v>
      </c>
      <c r="AY137">
        <v>210</v>
      </c>
      <c r="AZ137" s="621" t="s">
        <v>323</v>
      </c>
      <c r="BA137">
        <v>198</v>
      </c>
      <c r="BB137" s="621">
        <v>9.7436149795777759E-3</v>
      </c>
      <c r="BC137">
        <v>146</v>
      </c>
      <c r="BD137" s="621">
        <v>7.1846857930219967E-3</v>
      </c>
      <c r="BE137">
        <v>344</v>
      </c>
      <c r="BF137" s="621">
        <v>1.6928300772599773E-2</v>
      </c>
      <c r="BG137">
        <v>7</v>
      </c>
      <c r="BH137" s="621">
        <v>0.20588235294117646</v>
      </c>
      <c r="BI137">
        <v>0</v>
      </c>
      <c r="BK137" t="s">
        <v>323</v>
      </c>
    </row>
    <row r="138" spans="1:63" x14ac:dyDescent="0.2">
      <c r="A138" t="s">
        <v>7</v>
      </c>
      <c r="B138" t="s">
        <v>13</v>
      </c>
      <c r="C138" t="s">
        <v>15</v>
      </c>
      <c r="D138" t="s">
        <v>515</v>
      </c>
      <c r="E138" t="s">
        <v>504</v>
      </c>
      <c r="F138" t="s">
        <v>519</v>
      </c>
      <c r="G138" t="s">
        <v>925</v>
      </c>
      <c r="H138" t="s">
        <v>1109</v>
      </c>
      <c r="I138" t="s">
        <v>934</v>
      </c>
      <c r="K138" t="s">
        <v>386</v>
      </c>
      <c r="L138">
        <v>2</v>
      </c>
      <c r="N138">
        <v>6</v>
      </c>
      <c r="O138">
        <v>3</v>
      </c>
      <c r="P138">
        <v>3674</v>
      </c>
      <c r="Q138">
        <v>1812</v>
      </c>
      <c r="R138">
        <v>1</v>
      </c>
      <c r="S138" s="621">
        <v>0.16666666666666666</v>
      </c>
      <c r="T138">
        <v>1</v>
      </c>
      <c r="U138" s="621">
        <v>0.5</v>
      </c>
      <c r="V138">
        <v>1</v>
      </c>
      <c r="W138" s="621">
        <v>0.16666666666666666</v>
      </c>
      <c r="X138">
        <v>1</v>
      </c>
      <c r="Y138" s="621">
        <v>0.5</v>
      </c>
      <c r="Z138">
        <v>7328</v>
      </c>
      <c r="AA138">
        <v>20</v>
      </c>
      <c r="AB138" s="621">
        <v>2.7218290691344584E-3</v>
      </c>
      <c r="AC138">
        <v>7348</v>
      </c>
      <c r="AD138">
        <v>10557</v>
      </c>
      <c r="AE138" s="621">
        <v>0.69603106943260395</v>
      </c>
      <c r="AF138">
        <v>7328</v>
      </c>
      <c r="AG138">
        <v>20</v>
      </c>
      <c r="AH138">
        <v>7348</v>
      </c>
      <c r="AI138">
        <v>3604</v>
      </c>
      <c r="AJ138" s="621">
        <v>0.49181222707423583</v>
      </c>
      <c r="AK138">
        <v>20</v>
      </c>
      <c r="AL138" s="621">
        <v>1</v>
      </c>
      <c r="AM138">
        <v>3624</v>
      </c>
      <c r="AN138" s="621">
        <v>0.49319542732716387</v>
      </c>
      <c r="AU138">
        <v>21</v>
      </c>
      <c r="AV138" s="621" t="s">
        <v>323</v>
      </c>
      <c r="AW138">
        <v>1</v>
      </c>
      <c r="AX138" s="621" t="s">
        <v>323</v>
      </c>
      <c r="AY138">
        <v>22</v>
      </c>
      <c r="AZ138" s="621" t="s">
        <v>323</v>
      </c>
      <c r="BA138">
        <v>8</v>
      </c>
      <c r="BB138" s="621">
        <v>2.2075055187637969E-3</v>
      </c>
      <c r="BC138">
        <v>71</v>
      </c>
      <c r="BD138" s="621">
        <v>1.9591611479028697E-2</v>
      </c>
      <c r="BE138">
        <v>79</v>
      </c>
      <c r="BF138" s="621">
        <v>2.1799116997792495E-2</v>
      </c>
      <c r="BG138">
        <v>2</v>
      </c>
      <c r="BH138" s="621">
        <v>0.33333333333333331</v>
      </c>
      <c r="BI138">
        <v>0</v>
      </c>
      <c r="BK138" t="s">
        <v>323</v>
      </c>
    </row>
    <row r="139" spans="1:63" x14ac:dyDescent="0.2">
      <c r="A139" t="s">
        <v>7</v>
      </c>
      <c r="B139" t="s">
        <v>13</v>
      </c>
      <c r="C139" t="s">
        <v>16</v>
      </c>
      <c r="D139" t="s">
        <v>515</v>
      </c>
      <c r="E139" t="s">
        <v>504</v>
      </c>
      <c r="F139" t="s">
        <v>519</v>
      </c>
      <c r="G139" t="s">
        <v>925</v>
      </c>
      <c r="H139" t="s">
        <v>1109</v>
      </c>
      <c r="I139" t="s">
        <v>934</v>
      </c>
      <c r="K139" t="s">
        <v>386</v>
      </c>
      <c r="L139">
        <v>2</v>
      </c>
      <c r="N139">
        <v>5</v>
      </c>
      <c r="O139">
        <v>2.5</v>
      </c>
      <c r="P139">
        <v>3837.5</v>
      </c>
      <c r="Q139">
        <v>1867.5</v>
      </c>
      <c r="R139">
        <v>1</v>
      </c>
      <c r="S139" s="621">
        <v>0.2</v>
      </c>
      <c r="T139">
        <v>1</v>
      </c>
      <c r="U139" s="621">
        <v>0.5</v>
      </c>
      <c r="V139">
        <v>1</v>
      </c>
      <c r="W139" s="621">
        <v>0.2</v>
      </c>
      <c r="X139">
        <v>1</v>
      </c>
      <c r="Y139" s="621">
        <v>0.5</v>
      </c>
      <c r="Z139">
        <v>7673</v>
      </c>
      <c r="AA139">
        <v>2</v>
      </c>
      <c r="AB139" s="621">
        <v>2.6058631921824102E-4</v>
      </c>
      <c r="AC139">
        <v>7675</v>
      </c>
      <c r="AD139">
        <v>10758</v>
      </c>
      <c r="AE139" s="621">
        <v>0.71342256925079006</v>
      </c>
      <c r="AF139">
        <v>7673</v>
      </c>
      <c r="AG139">
        <v>2</v>
      </c>
      <c r="AH139">
        <v>7675</v>
      </c>
      <c r="AI139">
        <v>3733</v>
      </c>
      <c r="AJ139" s="621">
        <v>0.48651114296885184</v>
      </c>
      <c r="AK139">
        <v>2</v>
      </c>
      <c r="AL139" s="621">
        <v>1</v>
      </c>
      <c r="AM139">
        <v>3735</v>
      </c>
      <c r="AN139" s="621">
        <v>0.48664495114006517</v>
      </c>
      <c r="AU139">
        <v>20</v>
      </c>
      <c r="AV139" s="621" t="s">
        <v>323</v>
      </c>
      <c r="AW139">
        <v>1</v>
      </c>
      <c r="AX139" s="621" t="s">
        <v>323</v>
      </c>
      <c r="AY139">
        <v>21</v>
      </c>
      <c r="AZ139" s="621" t="s">
        <v>323</v>
      </c>
      <c r="BA139">
        <v>9</v>
      </c>
      <c r="BB139" s="621">
        <v>2.4096385542168677E-3</v>
      </c>
      <c r="BC139">
        <v>194</v>
      </c>
      <c r="BD139" s="621">
        <v>5.1941097724230258E-2</v>
      </c>
      <c r="BE139">
        <v>203</v>
      </c>
      <c r="BF139" s="621">
        <v>5.4350736278447123E-2</v>
      </c>
      <c r="BG139">
        <v>1</v>
      </c>
      <c r="BH139" s="621">
        <v>0.2</v>
      </c>
      <c r="BI139">
        <v>1</v>
      </c>
      <c r="BJ139" s="621">
        <v>0.5</v>
      </c>
      <c r="BK139" t="s">
        <v>323</v>
      </c>
    </row>
    <row r="140" spans="1:63" x14ac:dyDescent="0.2">
      <c r="A140" t="s">
        <v>23</v>
      </c>
      <c r="B140" t="s">
        <v>24</v>
      </c>
      <c r="C140" t="s">
        <v>827</v>
      </c>
      <c r="D140" t="s">
        <v>528</v>
      </c>
      <c r="E140" t="s">
        <v>504</v>
      </c>
      <c r="F140" t="s">
        <v>519</v>
      </c>
      <c r="G140" t="s">
        <v>922</v>
      </c>
      <c r="H140" t="s">
        <v>937</v>
      </c>
      <c r="I140" t="s">
        <v>937</v>
      </c>
      <c r="K140" t="s">
        <v>386</v>
      </c>
      <c r="L140">
        <v>1</v>
      </c>
      <c r="N140">
        <v>6</v>
      </c>
      <c r="O140">
        <v>6</v>
      </c>
      <c r="P140">
        <v>12412</v>
      </c>
      <c r="Q140">
        <v>6622</v>
      </c>
      <c r="Z140">
        <v>12365</v>
      </c>
      <c r="AA140">
        <v>47</v>
      </c>
      <c r="AB140" s="621">
        <v>3.7866580728327425E-3</v>
      </c>
      <c r="AC140">
        <v>12412</v>
      </c>
      <c r="AF140">
        <v>12365</v>
      </c>
      <c r="AG140">
        <v>47</v>
      </c>
      <c r="AH140">
        <v>12412</v>
      </c>
      <c r="AI140">
        <v>6589</v>
      </c>
      <c r="AJ140" s="621">
        <v>0.53287505054589568</v>
      </c>
      <c r="AK140">
        <v>33</v>
      </c>
      <c r="AL140" s="621">
        <v>0.7021276595744681</v>
      </c>
      <c r="AM140">
        <v>6622</v>
      </c>
      <c r="AN140" s="621">
        <v>0.53351595230422177</v>
      </c>
      <c r="AO140">
        <v>159</v>
      </c>
      <c r="AP140" s="621">
        <v>2.4131127636970708E-2</v>
      </c>
      <c r="AQ140">
        <v>55</v>
      </c>
      <c r="AR140" s="621">
        <v>1.6666666666666667</v>
      </c>
      <c r="AS140">
        <v>214</v>
      </c>
      <c r="AT140" s="621">
        <v>3.2316520688613709E-2</v>
      </c>
      <c r="AU140">
        <v>40</v>
      </c>
      <c r="AV140" s="621">
        <v>0.25157232704402516</v>
      </c>
      <c r="AY140">
        <v>40</v>
      </c>
      <c r="AZ140" s="621">
        <v>0.18691588785046728</v>
      </c>
      <c r="BA140">
        <v>26</v>
      </c>
      <c r="BB140" s="621">
        <v>3.9263062518876471E-3</v>
      </c>
      <c r="BC140">
        <v>610</v>
      </c>
      <c r="BD140" s="621">
        <v>9.2117185140440955E-2</v>
      </c>
      <c r="BE140">
        <v>636</v>
      </c>
      <c r="BF140" s="621">
        <v>9.6043491392328595E-2</v>
      </c>
      <c r="BG140">
        <v>3</v>
      </c>
      <c r="BH140" s="621">
        <v>0.5</v>
      </c>
      <c r="BI140">
        <v>0</v>
      </c>
      <c r="BK140" t="s">
        <v>323</v>
      </c>
    </row>
    <row r="141" spans="1:63" x14ac:dyDescent="0.2">
      <c r="A141" t="s">
        <v>23</v>
      </c>
      <c r="B141" t="s">
        <v>24</v>
      </c>
      <c r="C141" t="s">
        <v>828</v>
      </c>
      <c r="D141" t="s">
        <v>528</v>
      </c>
      <c r="E141" t="s">
        <v>504</v>
      </c>
      <c r="F141" t="s">
        <v>519</v>
      </c>
      <c r="G141" t="s">
        <v>922</v>
      </c>
      <c r="H141" t="s">
        <v>937</v>
      </c>
      <c r="I141" t="s">
        <v>937</v>
      </c>
      <c r="K141" t="s">
        <v>386</v>
      </c>
      <c r="L141">
        <v>2</v>
      </c>
      <c r="N141">
        <v>5</v>
      </c>
      <c r="O141">
        <v>2.5</v>
      </c>
      <c r="P141">
        <v>11375</v>
      </c>
      <c r="Q141">
        <v>5800.5</v>
      </c>
      <c r="Z141">
        <v>22645</v>
      </c>
      <c r="AA141">
        <v>105</v>
      </c>
      <c r="AB141" s="621">
        <v>4.6153846153846158E-3</v>
      </c>
      <c r="AC141">
        <v>22750</v>
      </c>
      <c r="AF141">
        <v>22645</v>
      </c>
      <c r="AG141">
        <v>105</v>
      </c>
      <c r="AH141">
        <v>22750</v>
      </c>
      <c r="AI141">
        <v>11509</v>
      </c>
      <c r="AJ141" s="621">
        <v>0.50823581364539638</v>
      </c>
      <c r="AK141">
        <v>92</v>
      </c>
      <c r="AL141" s="621">
        <v>0.87619047619047619</v>
      </c>
      <c r="AM141">
        <v>11601</v>
      </c>
      <c r="AN141" s="621">
        <v>0.50993406593406598</v>
      </c>
      <c r="AO141">
        <v>7</v>
      </c>
      <c r="AP141" s="621">
        <v>6.0821965418368239E-4</v>
      </c>
      <c r="AQ141">
        <v>128</v>
      </c>
      <c r="AR141" s="621">
        <v>1.3913043478260869</v>
      </c>
      <c r="AS141">
        <v>135</v>
      </c>
      <c r="AT141" s="621">
        <v>1.1636927851047323E-2</v>
      </c>
      <c r="AU141">
        <v>97</v>
      </c>
      <c r="AV141" s="621">
        <v>13.857142857142858</v>
      </c>
      <c r="AW141">
        <v>2</v>
      </c>
      <c r="AX141" s="621">
        <v>1.5625E-2</v>
      </c>
      <c r="AY141">
        <v>99</v>
      </c>
      <c r="AZ141" s="621">
        <v>0.73333333333333328</v>
      </c>
      <c r="BA141">
        <v>31</v>
      </c>
      <c r="BB141" s="621">
        <v>2.6721834324627187E-3</v>
      </c>
      <c r="BC141">
        <v>1568</v>
      </c>
      <c r="BD141" s="621">
        <v>0.13516076200327559</v>
      </c>
      <c r="BE141">
        <v>1599</v>
      </c>
      <c r="BF141" s="621">
        <v>0.13783294543573829</v>
      </c>
      <c r="BG141">
        <v>0</v>
      </c>
      <c r="BK141" t="s">
        <v>323</v>
      </c>
    </row>
    <row r="142" spans="1:63" x14ac:dyDescent="0.2">
      <c r="A142" t="s">
        <v>23</v>
      </c>
      <c r="B142" t="s">
        <v>24</v>
      </c>
      <c r="C142" t="s">
        <v>829</v>
      </c>
      <c r="D142" t="s">
        <v>528</v>
      </c>
      <c r="E142" t="s">
        <v>504</v>
      </c>
      <c r="F142" t="s">
        <v>519</v>
      </c>
      <c r="G142" t="s">
        <v>922</v>
      </c>
      <c r="H142" t="s">
        <v>937</v>
      </c>
      <c r="I142" t="s">
        <v>937</v>
      </c>
      <c r="K142" t="s">
        <v>386</v>
      </c>
      <c r="L142">
        <v>1</v>
      </c>
      <c r="N142">
        <v>3</v>
      </c>
      <c r="O142">
        <v>3</v>
      </c>
      <c r="P142">
        <v>14183</v>
      </c>
      <c r="Q142">
        <v>6165</v>
      </c>
      <c r="R142">
        <v>1</v>
      </c>
      <c r="S142" s="621">
        <v>0.33333333333333331</v>
      </c>
      <c r="T142">
        <v>1</v>
      </c>
      <c r="U142" s="621">
        <v>1</v>
      </c>
      <c r="Z142">
        <v>13935</v>
      </c>
      <c r="AA142">
        <v>248</v>
      </c>
      <c r="AB142" s="621">
        <v>1.748572234365085E-2</v>
      </c>
      <c r="AC142">
        <v>14183</v>
      </c>
      <c r="AF142">
        <v>13935</v>
      </c>
      <c r="AG142">
        <v>248</v>
      </c>
      <c r="AH142">
        <v>14183</v>
      </c>
      <c r="AI142">
        <v>5990</v>
      </c>
      <c r="AJ142" s="621">
        <v>0.4298528884104772</v>
      </c>
      <c r="AK142">
        <v>175</v>
      </c>
      <c r="AL142" s="621">
        <v>0.70564516129032262</v>
      </c>
      <c r="AM142">
        <v>6165</v>
      </c>
      <c r="AN142" s="621">
        <v>0.43467531551857858</v>
      </c>
      <c r="AO142">
        <v>66</v>
      </c>
      <c r="AP142" s="621">
        <v>1.1018363939899833E-2</v>
      </c>
      <c r="AQ142">
        <v>3</v>
      </c>
      <c r="AR142" s="621">
        <v>1.7142857142857144E-2</v>
      </c>
      <c r="AS142">
        <v>69</v>
      </c>
      <c r="AT142" s="621">
        <v>1.1192214111922141E-2</v>
      </c>
      <c r="AU142">
        <v>37</v>
      </c>
      <c r="AV142" s="621">
        <v>0.56060606060606055</v>
      </c>
      <c r="AW142">
        <v>3</v>
      </c>
      <c r="AX142" s="621">
        <v>1</v>
      </c>
      <c r="AY142">
        <v>40</v>
      </c>
      <c r="AZ142" s="621">
        <v>0.57971014492753625</v>
      </c>
      <c r="BA142">
        <v>28</v>
      </c>
      <c r="BB142" s="621">
        <v>4.5417680454176807E-3</v>
      </c>
      <c r="BC142">
        <v>564</v>
      </c>
      <c r="BD142" s="621">
        <v>9.1484184914841851E-2</v>
      </c>
      <c r="BE142">
        <v>592</v>
      </c>
      <c r="BF142" s="621">
        <v>9.6025952960259536E-2</v>
      </c>
      <c r="BG142">
        <v>2</v>
      </c>
      <c r="BH142" s="621">
        <v>0.66666666666666663</v>
      </c>
      <c r="BI142">
        <v>0</v>
      </c>
      <c r="BK142" t="s">
        <v>323</v>
      </c>
    </row>
    <row r="143" spans="1:63" x14ac:dyDescent="0.2">
      <c r="A143" t="s">
        <v>23</v>
      </c>
      <c r="B143" t="s">
        <v>24</v>
      </c>
      <c r="C143" t="s">
        <v>830</v>
      </c>
      <c r="D143" t="s">
        <v>528</v>
      </c>
      <c r="E143" t="s">
        <v>504</v>
      </c>
      <c r="F143" t="s">
        <v>519</v>
      </c>
      <c r="G143" t="s">
        <v>922</v>
      </c>
      <c r="H143" t="s">
        <v>937</v>
      </c>
      <c r="I143" t="s">
        <v>937</v>
      </c>
      <c r="K143" t="s">
        <v>386</v>
      </c>
      <c r="L143">
        <v>1</v>
      </c>
      <c r="N143">
        <v>4</v>
      </c>
      <c r="O143">
        <v>4</v>
      </c>
      <c r="P143">
        <v>8664</v>
      </c>
      <c r="Q143">
        <v>4060</v>
      </c>
      <c r="R143">
        <v>1</v>
      </c>
      <c r="S143" s="621">
        <v>0.25</v>
      </c>
      <c r="T143">
        <v>1</v>
      </c>
      <c r="U143" s="621">
        <v>1</v>
      </c>
      <c r="Z143">
        <v>8642</v>
      </c>
      <c r="AA143">
        <v>22</v>
      </c>
      <c r="AB143" s="621">
        <v>2.5392428439519853E-3</v>
      </c>
      <c r="AC143">
        <v>8664</v>
      </c>
      <c r="AF143">
        <v>8642</v>
      </c>
      <c r="AG143">
        <v>22</v>
      </c>
      <c r="AH143">
        <v>8664</v>
      </c>
      <c r="AI143">
        <v>4042</v>
      </c>
      <c r="AJ143" s="621">
        <v>0.46771580652626704</v>
      </c>
      <c r="AK143">
        <v>18</v>
      </c>
      <c r="AL143" s="621">
        <v>0.81818181818181823</v>
      </c>
      <c r="AM143">
        <v>4060</v>
      </c>
      <c r="AN143" s="621">
        <v>0.46860572483841184</v>
      </c>
      <c r="AO143">
        <v>75</v>
      </c>
      <c r="AP143" s="621">
        <v>1.8555170707570508E-2</v>
      </c>
      <c r="AQ143">
        <v>3</v>
      </c>
      <c r="AR143" s="621">
        <v>0.16666666666666666</v>
      </c>
      <c r="AS143">
        <v>78</v>
      </c>
      <c r="AT143" s="621">
        <v>1.9211822660098521E-2</v>
      </c>
      <c r="AU143">
        <v>41</v>
      </c>
      <c r="AV143" s="621">
        <v>0.54666666666666663</v>
      </c>
      <c r="AY143">
        <v>41</v>
      </c>
      <c r="AZ143" s="621">
        <v>0.52564102564102566</v>
      </c>
      <c r="BA143">
        <v>25</v>
      </c>
      <c r="BB143" s="621">
        <v>6.1576354679802959E-3</v>
      </c>
      <c r="BC143">
        <v>162</v>
      </c>
      <c r="BD143" s="621">
        <v>3.9901477832512314E-2</v>
      </c>
      <c r="BE143">
        <v>187</v>
      </c>
      <c r="BF143" s="621">
        <v>4.6059113300492609E-2</v>
      </c>
      <c r="BG143">
        <v>1</v>
      </c>
      <c r="BH143" s="621">
        <v>0.25</v>
      </c>
      <c r="BI143">
        <v>0</v>
      </c>
      <c r="BK143" t="s">
        <v>323</v>
      </c>
    </row>
    <row r="144" spans="1:63" x14ac:dyDescent="0.2">
      <c r="A144" t="s">
        <v>23</v>
      </c>
      <c r="B144" t="s">
        <v>24</v>
      </c>
      <c r="C144" t="s">
        <v>25</v>
      </c>
      <c r="D144" t="s">
        <v>528</v>
      </c>
      <c r="E144" t="s">
        <v>504</v>
      </c>
      <c r="F144" t="s">
        <v>519</v>
      </c>
      <c r="G144" t="s">
        <v>922</v>
      </c>
      <c r="H144" t="s">
        <v>937</v>
      </c>
      <c r="I144" t="s">
        <v>937</v>
      </c>
      <c r="K144" t="s">
        <v>386</v>
      </c>
      <c r="L144">
        <v>1</v>
      </c>
      <c r="N144">
        <v>5</v>
      </c>
      <c r="O144">
        <v>5</v>
      </c>
      <c r="P144">
        <v>10637</v>
      </c>
      <c r="Q144">
        <v>3835</v>
      </c>
      <c r="R144">
        <v>1</v>
      </c>
      <c r="S144" s="621">
        <v>0.2</v>
      </c>
      <c r="T144">
        <v>1</v>
      </c>
      <c r="U144" s="621">
        <v>1</v>
      </c>
      <c r="Z144">
        <v>10566</v>
      </c>
      <c r="AA144">
        <v>71</v>
      </c>
      <c r="AB144" s="621">
        <v>6.6748143273479364E-3</v>
      </c>
      <c r="AC144">
        <v>10637</v>
      </c>
      <c r="AF144">
        <v>10566</v>
      </c>
      <c r="AG144">
        <v>71</v>
      </c>
      <c r="AH144">
        <v>10637</v>
      </c>
      <c r="AI144">
        <v>3775</v>
      </c>
      <c r="AJ144" s="621">
        <v>0.35727806170736326</v>
      </c>
      <c r="AK144">
        <v>60</v>
      </c>
      <c r="AL144" s="621">
        <v>0.84507042253521125</v>
      </c>
      <c r="AM144">
        <v>3835</v>
      </c>
      <c r="AN144" s="621">
        <v>0.36053398514618784</v>
      </c>
      <c r="AO144">
        <v>18</v>
      </c>
      <c r="AP144" s="621">
        <v>4.7682119205298013E-3</v>
      </c>
      <c r="AS144">
        <v>18</v>
      </c>
      <c r="AT144" s="621">
        <v>4.6936114732724901E-3</v>
      </c>
      <c r="AU144">
        <v>13</v>
      </c>
      <c r="AV144" s="621">
        <v>0.72222222222222221</v>
      </c>
      <c r="AY144">
        <v>13</v>
      </c>
      <c r="AZ144" s="621">
        <v>0.72222222222222221</v>
      </c>
      <c r="BA144">
        <v>36</v>
      </c>
      <c r="BB144" s="621">
        <v>9.3872229465449802E-3</v>
      </c>
      <c r="BC144">
        <v>113</v>
      </c>
      <c r="BD144" s="621">
        <v>2.9465449804432855E-2</v>
      </c>
      <c r="BE144">
        <v>149</v>
      </c>
      <c r="BF144" s="621">
        <v>3.8852672750977833E-2</v>
      </c>
      <c r="BG144">
        <v>1</v>
      </c>
      <c r="BH144" s="621">
        <v>0.2</v>
      </c>
      <c r="BI144">
        <v>0</v>
      </c>
      <c r="BK144" t="s">
        <v>323</v>
      </c>
    </row>
    <row r="145" spans="1:63" x14ac:dyDescent="0.2">
      <c r="A145" t="s">
        <v>23</v>
      </c>
      <c r="B145" t="s">
        <v>24</v>
      </c>
      <c r="C145" t="s">
        <v>407</v>
      </c>
      <c r="D145" t="s">
        <v>528</v>
      </c>
      <c r="E145" t="s">
        <v>504</v>
      </c>
      <c r="F145" t="s">
        <v>519</v>
      </c>
      <c r="G145" t="s">
        <v>922</v>
      </c>
      <c r="H145" t="s">
        <v>937</v>
      </c>
      <c r="I145" t="s">
        <v>937</v>
      </c>
      <c r="K145" t="s">
        <v>386</v>
      </c>
      <c r="L145">
        <v>1</v>
      </c>
      <c r="N145">
        <v>3</v>
      </c>
      <c r="O145">
        <v>3</v>
      </c>
      <c r="P145">
        <v>11584</v>
      </c>
      <c r="Q145">
        <v>5422</v>
      </c>
      <c r="R145">
        <v>1</v>
      </c>
      <c r="S145" s="621">
        <v>0.33333333333333331</v>
      </c>
      <c r="Z145">
        <v>11532</v>
      </c>
      <c r="AA145">
        <v>52</v>
      </c>
      <c r="AB145" s="621">
        <v>4.4889502762430937E-3</v>
      </c>
      <c r="AC145">
        <v>11584</v>
      </c>
      <c r="AF145">
        <v>11532</v>
      </c>
      <c r="AG145">
        <v>52</v>
      </c>
      <c r="AH145">
        <v>11584</v>
      </c>
      <c r="AI145">
        <v>5377</v>
      </c>
      <c r="AJ145" s="621">
        <v>0.46626777662157476</v>
      </c>
      <c r="AK145">
        <v>45</v>
      </c>
      <c r="AL145" s="621">
        <v>0.86538461538461542</v>
      </c>
      <c r="AM145">
        <v>5422</v>
      </c>
      <c r="AN145" s="621">
        <v>0.46805939226519339</v>
      </c>
      <c r="AO145">
        <v>75</v>
      </c>
      <c r="AP145" s="621">
        <v>1.3948298307606471E-2</v>
      </c>
      <c r="AQ145">
        <v>5</v>
      </c>
      <c r="AR145" s="621">
        <v>0.1111111111111111</v>
      </c>
      <c r="AS145">
        <v>80</v>
      </c>
      <c r="AT145" s="621">
        <v>1.4754703061600885E-2</v>
      </c>
      <c r="AU145">
        <v>52</v>
      </c>
      <c r="AV145" s="621">
        <v>0.69333333333333336</v>
      </c>
      <c r="AW145">
        <v>3</v>
      </c>
      <c r="AX145" s="621">
        <v>0.6</v>
      </c>
      <c r="AY145">
        <v>55</v>
      </c>
      <c r="AZ145" s="621">
        <v>0.6875</v>
      </c>
      <c r="BA145">
        <v>6</v>
      </c>
      <c r="BB145" s="621">
        <v>1.1066027296200663E-3</v>
      </c>
      <c r="BC145">
        <v>421</v>
      </c>
      <c r="BD145" s="621">
        <v>7.764662486167466E-2</v>
      </c>
      <c r="BE145">
        <v>427</v>
      </c>
      <c r="BF145" s="621">
        <v>7.875322759129473E-2</v>
      </c>
      <c r="BG145">
        <v>1</v>
      </c>
      <c r="BH145" s="621">
        <v>0.33333333333333331</v>
      </c>
      <c r="BI145">
        <v>0</v>
      </c>
      <c r="BK145" t="s">
        <v>323</v>
      </c>
    </row>
    <row r="146" spans="1:63" x14ac:dyDescent="0.2">
      <c r="A146" t="s">
        <v>23</v>
      </c>
      <c r="B146" t="s">
        <v>24</v>
      </c>
      <c r="C146" t="s">
        <v>831</v>
      </c>
      <c r="D146" t="s">
        <v>528</v>
      </c>
      <c r="E146" t="s">
        <v>504</v>
      </c>
      <c r="F146" t="s">
        <v>519</v>
      </c>
      <c r="G146" t="s">
        <v>922</v>
      </c>
      <c r="H146" t="s">
        <v>937</v>
      </c>
      <c r="I146" t="s">
        <v>937</v>
      </c>
      <c r="K146" t="s">
        <v>386</v>
      </c>
      <c r="L146">
        <v>2</v>
      </c>
      <c r="N146">
        <v>6</v>
      </c>
      <c r="O146">
        <v>3</v>
      </c>
      <c r="P146">
        <v>12777</v>
      </c>
      <c r="Q146">
        <v>5590</v>
      </c>
      <c r="R146">
        <v>1</v>
      </c>
      <c r="S146" s="621">
        <v>0.16666666666666666</v>
      </c>
      <c r="T146">
        <v>1</v>
      </c>
      <c r="U146" s="621">
        <v>0.5</v>
      </c>
      <c r="Z146">
        <v>25544</v>
      </c>
      <c r="AA146">
        <v>10</v>
      </c>
      <c r="AB146" s="621">
        <v>3.9132816780151837E-4</v>
      </c>
      <c r="AC146">
        <v>25554</v>
      </c>
      <c r="AF146">
        <v>25544</v>
      </c>
      <c r="AG146">
        <v>10</v>
      </c>
      <c r="AH146">
        <v>25554</v>
      </c>
      <c r="AI146">
        <v>11173</v>
      </c>
      <c r="AJ146" s="621">
        <v>0.43740212965862824</v>
      </c>
      <c r="AK146">
        <v>7</v>
      </c>
      <c r="AL146" s="621">
        <v>0.7</v>
      </c>
      <c r="AM146">
        <v>11180</v>
      </c>
      <c r="AN146" s="621">
        <v>0.43750489160209755</v>
      </c>
      <c r="AO146">
        <v>204</v>
      </c>
      <c r="AP146" s="621">
        <v>1.8258301261970821E-2</v>
      </c>
      <c r="AS146">
        <v>204</v>
      </c>
      <c r="AT146" s="621">
        <v>1.8246869409660107E-2</v>
      </c>
      <c r="AU146">
        <v>109</v>
      </c>
      <c r="AV146" s="621">
        <v>0.53431372549019607</v>
      </c>
      <c r="AX146" s="621" t="s">
        <v>323</v>
      </c>
      <c r="AY146">
        <v>109</v>
      </c>
      <c r="AZ146" s="621">
        <v>0.53431372549019607</v>
      </c>
      <c r="BA146">
        <v>64</v>
      </c>
      <c r="BB146" s="621">
        <v>5.7245080500894453E-3</v>
      </c>
      <c r="BC146">
        <v>766</v>
      </c>
      <c r="BD146" s="621">
        <v>6.8515205724508046E-2</v>
      </c>
      <c r="BE146">
        <v>830</v>
      </c>
      <c r="BF146" s="621">
        <v>7.4239713774597496E-2</v>
      </c>
      <c r="BG146">
        <v>2</v>
      </c>
      <c r="BH146" s="621">
        <v>0.33333333333333331</v>
      </c>
      <c r="BI146">
        <v>0</v>
      </c>
      <c r="BK146" t="s">
        <v>323</v>
      </c>
    </row>
    <row r="147" spans="1:63" x14ac:dyDescent="0.2">
      <c r="A147" t="s">
        <v>26</v>
      </c>
      <c r="B147" t="s">
        <v>28</v>
      </c>
      <c r="C147" t="s">
        <v>29</v>
      </c>
      <c r="D147" t="s">
        <v>515</v>
      </c>
      <c r="E147" t="s">
        <v>504</v>
      </c>
      <c r="F147" t="s">
        <v>519</v>
      </c>
      <c r="G147" t="s">
        <v>920</v>
      </c>
      <c r="H147" t="s">
        <v>1112</v>
      </c>
      <c r="I147" t="s">
        <v>934</v>
      </c>
      <c r="K147" t="s">
        <v>510</v>
      </c>
      <c r="L147">
        <v>1</v>
      </c>
      <c r="M147">
        <v>1</v>
      </c>
      <c r="N147">
        <v>1</v>
      </c>
      <c r="O147">
        <v>1</v>
      </c>
      <c r="P147">
        <v>955</v>
      </c>
      <c r="Q147" t="s">
        <v>323</v>
      </c>
      <c r="R147">
        <v>1</v>
      </c>
      <c r="S147" s="621">
        <v>1</v>
      </c>
      <c r="T147">
        <v>1</v>
      </c>
      <c r="U147" s="621">
        <v>1</v>
      </c>
      <c r="Z147">
        <v>943</v>
      </c>
      <c r="AA147">
        <v>12</v>
      </c>
      <c r="AB147" s="621">
        <v>1.2565445026178011E-2</v>
      </c>
      <c r="AC147">
        <v>955</v>
      </c>
      <c r="AD147">
        <v>1536</v>
      </c>
      <c r="AE147" s="621">
        <v>0.62174479166666663</v>
      </c>
      <c r="AF147" t="s">
        <v>323</v>
      </c>
      <c r="AG147" t="s">
        <v>323</v>
      </c>
      <c r="AH147" t="s">
        <v>323</v>
      </c>
      <c r="AJ147" s="621" t="s">
        <v>323</v>
      </c>
      <c r="AL147" s="621" t="s">
        <v>323</v>
      </c>
      <c r="AM147" t="s">
        <v>323</v>
      </c>
      <c r="AN147" s="621" t="s">
        <v>323</v>
      </c>
      <c r="AP147" s="621" t="s">
        <v>323</v>
      </c>
      <c r="AR147" s="621" t="s">
        <v>323</v>
      </c>
      <c r="AS147" t="s">
        <v>323</v>
      </c>
      <c r="AT147" s="621" t="s">
        <v>323</v>
      </c>
      <c r="AV147" s="621" t="s">
        <v>323</v>
      </c>
      <c r="AX147" s="621" t="s">
        <v>323</v>
      </c>
      <c r="AY147" t="s">
        <v>323</v>
      </c>
      <c r="AZ147" s="621" t="s">
        <v>323</v>
      </c>
      <c r="BB147" s="621" t="s">
        <v>323</v>
      </c>
      <c r="BD147" s="621" t="s">
        <v>323</v>
      </c>
      <c r="BE147" t="s">
        <v>323</v>
      </c>
      <c r="BF147" s="621" t="s">
        <v>323</v>
      </c>
      <c r="BG147">
        <v>0</v>
      </c>
      <c r="BK147" t="s">
        <v>323</v>
      </c>
    </row>
    <row r="148" spans="1:63" x14ac:dyDescent="0.2">
      <c r="A148" t="s">
        <v>26</v>
      </c>
      <c r="B148" t="s">
        <v>28</v>
      </c>
      <c r="C148" t="s">
        <v>30</v>
      </c>
      <c r="D148" t="s">
        <v>515</v>
      </c>
      <c r="E148" t="s">
        <v>504</v>
      </c>
      <c r="F148" t="s">
        <v>519</v>
      </c>
      <c r="G148" t="s">
        <v>920</v>
      </c>
      <c r="H148" t="s">
        <v>1112</v>
      </c>
      <c r="I148" t="s">
        <v>934</v>
      </c>
      <c r="K148" t="s">
        <v>386</v>
      </c>
      <c r="L148">
        <v>3</v>
      </c>
      <c r="N148">
        <v>5</v>
      </c>
      <c r="O148">
        <v>1.6666666666666667</v>
      </c>
      <c r="P148">
        <v>849.33333333333337</v>
      </c>
      <c r="Q148">
        <v>415</v>
      </c>
      <c r="R148">
        <v>2</v>
      </c>
      <c r="S148" s="621">
        <v>0.4</v>
      </c>
      <c r="T148">
        <v>2</v>
      </c>
      <c r="U148" s="621">
        <v>0.66666666666666663</v>
      </c>
      <c r="Z148">
        <v>2544</v>
      </c>
      <c r="AA148">
        <v>4</v>
      </c>
      <c r="AB148" s="621">
        <v>1.5698587127158557E-3</v>
      </c>
      <c r="AC148">
        <v>2548</v>
      </c>
      <c r="AD148">
        <v>4080</v>
      </c>
      <c r="AE148" s="621">
        <v>0.62450980392156863</v>
      </c>
      <c r="AF148">
        <v>2544</v>
      </c>
      <c r="AG148">
        <v>4</v>
      </c>
      <c r="AH148">
        <v>2548</v>
      </c>
      <c r="AI148">
        <v>1242</v>
      </c>
      <c r="AJ148" s="621">
        <v>0.4882075471698113</v>
      </c>
      <c r="AK148">
        <v>3</v>
      </c>
      <c r="AL148" s="621">
        <v>0.75</v>
      </c>
      <c r="AM148">
        <v>1245</v>
      </c>
      <c r="AN148" s="621">
        <v>0.48861852433281006</v>
      </c>
      <c r="AO148">
        <v>20</v>
      </c>
      <c r="AP148" s="621">
        <v>1.610305958132045E-2</v>
      </c>
      <c r="AS148">
        <v>20</v>
      </c>
      <c r="AT148" s="621">
        <v>1.6064257028112448E-2</v>
      </c>
      <c r="AU148">
        <v>17</v>
      </c>
      <c r="AV148" s="621">
        <v>0.85</v>
      </c>
      <c r="AX148" s="621" t="s">
        <v>323</v>
      </c>
      <c r="AY148">
        <v>17</v>
      </c>
      <c r="AZ148" s="621">
        <v>0.85</v>
      </c>
      <c r="BA148">
        <v>3</v>
      </c>
      <c r="BB148" s="621">
        <v>2.4096385542168677E-3</v>
      </c>
      <c r="BC148">
        <v>16</v>
      </c>
      <c r="BD148" s="621">
        <v>1.285140562248996E-2</v>
      </c>
      <c r="BE148">
        <v>19</v>
      </c>
      <c r="BF148" s="621">
        <v>1.5261044176706828E-2</v>
      </c>
      <c r="BG148">
        <v>3</v>
      </c>
      <c r="BH148" s="621">
        <v>0.6</v>
      </c>
      <c r="BI148">
        <v>2</v>
      </c>
      <c r="BJ148" s="621">
        <v>0.66666666666666663</v>
      </c>
      <c r="BK148" t="s">
        <v>323</v>
      </c>
    </row>
    <row r="149" spans="1:63" x14ac:dyDescent="0.2">
      <c r="A149" t="s">
        <v>26</v>
      </c>
      <c r="B149" t="s">
        <v>28</v>
      </c>
      <c r="C149" t="s">
        <v>31</v>
      </c>
      <c r="D149" t="s">
        <v>515</v>
      </c>
      <c r="E149" t="s">
        <v>504</v>
      </c>
      <c r="F149" t="s">
        <v>519</v>
      </c>
      <c r="G149" t="s">
        <v>920</v>
      </c>
      <c r="H149" t="s">
        <v>1112</v>
      </c>
      <c r="I149" t="s">
        <v>934</v>
      </c>
      <c r="K149" t="s">
        <v>386</v>
      </c>
      <c r="L149">
        <v>2</v>
      </c>
      <c r="N149">
        <v>4</v>
      </c>
      <c r="O149">
        <v>2</v>
      </c>
      <c r="P149">
        <v>936.5</v>
      </c>
      <c r="Q149">
        <v>517</v>
      </c>
      <c r="R149">
        <v>0</v>
      </c>
      <c r="S149" s="621">
        <v>0</v>
      </c>
      <c r="Z149">
        <v>1862</v>
      </c>
      <c r="AA149">
        <v>11</v>
      </c>
      <c r="AB149" s="621">
        <v>5.8729311265349705E-3</v>
      </c>
      <c r="AC149">
        <v>1873</v>
      </c>
      <c r="AD149">
        <v>2823</v>
      </c>
      <c r="AE149" s="621">
        <v>0.66347856889833512</v>
      </c>
      <c r="AF149">
        <v>1862</v>
      </c>
      <c r="AG149">
        <v>11</v>
      </c>
      <c r="AH149">
        <v>1873</v>
      </c>
      <c r="AI149">
        <v>1025</v>
      </c>
      <c r="AJ149" s="621">
        <v>0.55048335123523096</v>
      </c>
      <c r="AK149">
        <v>9</v>
      </c>
      <c r="AL149" s="621">
        <v>0.81818181818181823</v>
      </c>
      <c r="AM149">
        <v>1034</v>
      </c>
      <c r="AN149" s="621">
        <v>0.55205552589428719</v>
      </c>
      <c r="AO149">
        <v>9</v>
      </c>
      <c r="AP149" s="621">
        <v>8.7804878048780496E-3</v>
      </c>
      <c r="AS149">
        <v>9</v>
      </c>
      <c r="AT149" s="621">
        <v>8.7040618955512572E-3</v>
      </c>
      <c r="AU149">
        <v>6</v>
      </c>
      <c r="AV149" s="621">
        <v>0.66666666666666663</v>
      </c>
      <c r="AX149" s="621" t="s">
        <v>323</v>
      </c>
      <c r="AY149">
        <v>6</v>
      </c>
      <c r="AZ149" s="621">
        <v>0.66666666666666663</v>
      </c>
      <c r="BA149">
        <v>1</v>
      </c>
      <c r="BB149" s="621">
        <v>9.6711798839458415E-4</v>
      </c>
      <c r="BC149">
        <v>27</v>
      </c>
      <c r="BD149" s="621">
        <v>2.6112185686653772E-2</v>
      </c>
      <c r="BE149">
        <v>28</v>
      </c>
      <c r="BF149" s="621">
        <v>2.7079303675048357E-2</v>
      </c>
      <c r="BG149">
        <v>2</v>
      </c>
      <c r="BH149" s="621">
        <v>0.5</v>
      </c>
      <c r="BI149">
        <v>1</v>
      </c>
      <c r="BJ149" s="621">
        <v>0.5</v>
      </c>
      <c r="BK149" t="s">
        <v>323</v>
      </c>
    </row>
    <row r="150" spans="1:63" x14ac:dyDescent="0.2">
      <c r="A150" t="s">
        <v>32</v>
      </c>
      <c r="B150" t="s">
        <v>33</v>
      </c>
      <c r="C150" t="s">
        <v>34</v>
      </c>
      <c r="D150" t="s">
        <v>528</v>
      </c>
      <c r="E150" t="s">
        <v>504</v>
      </c>
      <c r="F150" t="s">
        <v>505</v>
      </c>
      <c r="G150" t="s">
        <v>317</v>
      </c>
      <c r="H150" t="s">
        <v>937</v>
      </c>
      <c r="I150" t="s">
        <v>937</v>
      </c>
      <c r="K150" t="s">
        <v>386</v>
      </c>
      <c r="L150">
        <v>6</v>
      </c>
      <c r="N150">
        <v>10</v>
      </c>
      <c r="O150">
        <v>1.6666666666666667</v>
      </c>
      <c r="P150">
        <v>12321</v>
      </c>
      <c r="Q150">
        <v>5235</v>
      </c>
      <c r="R150">
        <v>6</v>
      </c>
      <c r="S150" s="621">
        <v>0.6</v>
      </c>
      <c r="T150">
        <v>6</v>
      </c>
      <c r="U150" s="621">
        <v>1</v>
      </c>
      <c r="Z150">
        <v>73884</v>
      </c>
      <c r="AA150">
        <v>42</v>
      </c>
      <c r="AB150" s="621">
        <v>5.6813570327083837E-4</v>
      </c>
      <c r="AC150">
        <v>73926</v>
      </c>
      <c r="AD150">
        <v>109800</v>
      </c>
      <c r="AE150" s="621">
        <v>0.67327868852459016</v>
      </c>
      <c r="AF150">
        <v>73884</v>
      </c>
      <c r="AG150">
        <v>42</v>
      </c>
      <c r="AH150">
        <v>73926</v>
      </c>
      <c r="AI150">
        <v>31372</v>
      </c>
      <c r="AJ150" s="621">
        <v>0.42461155324562827</v>
      </c>
      <c r="AK150">
        <v>38</v>
      </c>
      <c r="AL150" s="621">
        <v>0.90476190476190477</v>
      </c>
      <c r="AM150">
        <v>31410</v>
      </c>
      <c r="AN150" s="621">
        <v>0.42488434380326273</v>
      </c>
      <c r="AO150">
        <v>506</v>
      </c>
      <c r="AP150" s="621">
        <v>1.6129032258064516E-2</v>
      </c>
      <c r="AQ150">
        <v>9</v>
      </c>
      <c r="AR150" s="621">
        <v>0.23684210526315788</v>
      </c>
      <c r="AS150">
        <v>515</v>
      </c>
      <c r="AT150" s="621">
        <v>1.6396052212671125E-2</v>
      </c>
      <c r="AU150">
        <v>419</v>
      </c>
      <c r="AV150" s="621">
        <v>0.82806324110671936</v>
      </c>
      <c r="AW150">
        <v>8</v>
      </c>
      <c r="AX150" s="621">
        <v>0.88888888888888884</v>
      </c>
      <c r="AY150">
        <v>427</v>
      </c>
      <c r="AZ150" s="621">
        <v>0.82912621359223304</v>
      </c>
      <c r="BA150">
        <v>630</v>
      </c>
      <c r="BB150" s="621">
        <v>2.0057306590257881E-2</v>
      </c>
      <c r="BC150">
        <v>2886</v>
      </c>
      <c r="BD150" s="621">
        <v>9.1881566380133714E-2</v>
      </c>
      <c r="BE150">
        <v>3516</v>
      </c>
      <c r="BF150" s="621">
        <v>0.1119388729703916</v>
      </c>
      <c r="BG150">
        <v>2</v>
      </c>
      <c r="BH150" s="621">
        <v>0.2</v>
      </c>
      <c r="BI150">
        <v>2</v>
      </c>
      <c r="BJ150" s="621">
        <v>0.33333333333333331</v>
      </c>
      <c r="BK150" t="s">
        <v>323</v>
      </c>
    </row>
    <row r="151" spans="1:63" x14ac:dyDescent="0.2">
      <c r="A151" t="s">
        <v>32</v>
      </c>
      <c r="B151" t="s">
        <v>33</v>
      </c>
      <c r="C151" t="s">
        <v>35</v>
      </c>
      <c r="D151" t="s">
        <v>528</v>
      </c>
      <c r="E151" t="s">
        <v>504</v>
      </c>
      <c r="F151" t="s">
        <v>505</v>
      </c>
      <c r="G151" t="s">
        <v>317</v>
      </c>
      <c r="H151" t="s">
        <v>937</v>
      </c>
      <c r="I151" t="s">
        <v>937</v>
      </c>
      <c r="K151" t="s">
        <v>386</v>
      </c>
      <c r="L151">
        <v>3</v>
      </c>
      <c r="N151">
        <v>7</v>
      </c>
      <c r="O151">
        <v>2.3333333333333335</v>
      </c>
      <c r="P151">
        <v>10906</v>
      </c>
      <c r="Q151">
        <v>5172</v>
      </c>
      <c r="R151">
        <v>1</v>
      </c>
      <c r="S151" s="621">
        <v>0.14285714285714285</v>
      </c>
      <c r="T151">
        <v>1</v>
      </c>
      <c r="U151" s="621">
        <v>0.33333333333333331</v>
      </c>
      <c r="Z151">
        <v>32413</v>
      </c>
      <c r="AA151">
        <v>305</v>
      </c>
      <c r="AB151" s="621">
        <v>9.322085702060029E-3</v>
      </c>
      <c r="AC151">
        <v>32718</v>
      </c>
      <c r="AD151">
        <v>49000</v>
      </c>
      <c r="AE151" s="621">
        <v>0.6677142857142857</v>
      </c>
      <c r="AF151">
        <v>32413</v>
      </c>
      <c r="AG151">
        <v>305</v>
      </c>
      <c r="AH151">
        <v>32718</v>
      </c>
      <c r="AI151">
        <v>15265</v>
      </c>
      <c r="AJ151" s="621">
        <v>0.47095301268009748</v>
      </c>
      <c r="AK151">
        <v>251</v>
      </c>
      <c r="AL151" s="621">
        <v>0.82295081967213113</v>
      </c>
      <c r="AM151">
        <v>15516</v>
      </c>
      <c r="AN151" s="621">
        <v>0.47423436640381439</v>
      </c>
      <c r="AO151">
        <v>177</v>
      </c>
      <c r="AP151" s="621">
        <v>1.1595152309204061E-2</v>
      </c>
      <c r="AQ151">
        <v>48</v>
      </c>
      <c r="AR151" s="621">
        <v>0.19123505976095617</v>
      </c>
      <c r="AS151">
        <v>225</v>
      </c>
      <c r="AT151" s="621">
        <v>1.4501160092807424E-2</v>
      </c>
      <c r="AU151">
        <v>166</v>
      </c>
      <c r="AV151" s="621">
        <v>0.93785310734463279</v>
      </c>
      <c r="AW151">
        <v>39</v>
      </c>
      <c r="AX151" s="621">
        <v>0.8125</v>
      </c>
      <c r="AY151">
        <v>205</v>
      </c>
      <c r="AZ151" s="621">
        <v>0.91111111111111109</v>
      </c>
      <c r="BA151">
        <v>66</v>
      </c>
      <c r="BB151" s="621">
        <v>4.2536736272235113E-3</v>
      </c>
      <c r="BC151">
        <v>2707</v>
      </c>
      <c r="BD151" s="621">
        <v>0.17446506831657643</v>
      </c>
      <c r="BE151">
        <v>2773</v>
      </c>
      <c r="BF151" s="621">
        <v>0.17871874194379994</v>
      </c>
      <c r="BG151">
        <v>0</v>
      </c>
      <c r="BK151" t="s">
        <v>323</v>
      </c>
    </row>
    <row r="152" spans="1:63" x14ac:dyDescent="0.2">
      <c r="A152" t="s">
        <v>32</v>
      </c>
      <c r="B152" t="s">
        <v>33</v>
      </c>
      <c r="C152" t="s">
        <v>36</v>
      </c>
      <c r="D152" t="s">
        <v>528</v>
      </c>
      <c r="E152" t="s">
        <v>504</v>
      </c>
      <c r="F152" t="s">
        <v>505</v>
      </c>
      <c r="G152" t="s">
        <v>317</v>
      </c>
      <c r="H152" t="s">
        <v>937</v>
      </c>
      <c r="I152" t="s">
        <v>937</v>
      </c>
      <c r="K152" t="s">
        <v>510</v>
      </c>
      <c r="L152">
        <v>1</v>
      </c>
      <c r="M152">
        <v>1</v>
      </c>
      <c r="N152">
        <v>1</v>
      </c>
      <c r="O152">
        <v>1</v>
      </c>
      <c r="P152">
        <v>15577</v>
      </c>
      <c r="R152">
        <v>1</v>
      </c>
      <c r="S152" s="621">
        <v>1</v>
      </c>
      <c r="T152">
        <v>1</v>
      </c>
      <c r="U152" s="621">
        <v>1</v>
      </c>
      <c r="Z152">
        <v>15510</v>
      </c>
      <c r="AA152">
        <v>67</v>
      </c>
      <c r="AB152" s="621">
        <v>4.301213327341593E-3</v>
      </c>
      <c r="AC152">
        <v>15577</v>
      </c>
      <c r="AD152">
        <v>19400</v>
      </c>
      <c r="AE152" s="621">
        <v>0.80293814432989685</v>
      </c>
      <c r="AF152" t="s">
        <v>323</v>
      </c>
      <c r="AG152" t="s">
        <v>323</v>
      </c>
      <c r="AH152" t="s">
        <v>323</v>
      </c>
      <c r="AJ152" s="621" t="s">
        <v>323</v>
      </c>
      <c r="AL152" s="621" t="s">
        <v>323</v>
      </c>
      <c r="AM152" t="s">
        <v>323</v>
      </c>
      <c r="AN152" s="621" t="s">
        <v>323</v>
      </c>
      <c r="AP152" s="621" t="s">
        <v>323</v>
      </c>
      <c r="AR152" s="621" t="s">
        <v>323</v>
      </c>
      <c r="AS152" t="s">
        <v>323</v>
      </c>
      <c r="AT152" s="621" t="s">
        <v>323</v>
      </c>
      <c r="AV152" s="621" t="s">
        <v>323</v>
      </c>
      <c r="AX152" s="621" t="s">
        <v>323</v>
      </c>
      <c r="AY152" t="s">
        <v>323</v>
      </c>
      <c r="AZ152" s="621" t="s">
        <v>323</v>
      </c>
      <c r="BB152" s="621" t="s">
        <v>323</v>
      </c>
      <c r="BD152" s="621" t="s">
        <v>323</v>
      </c>
      <c r="BE152" t="s">
        <v>323</v>
      </c>
      <c r="BF152" s="621" t="s">
        <v>323</v>
      </c>
      <c r="BG152">
        <v>0</v>
      </c>
      <c r="BK152" t="s">
        <v>323</v>
      </c>
    </row>
    <row r="153" spans="1:63" x14ac:dyDescent="0.2">
      <c r="A153" t="s">
        <v>32</v>
      </c>
      <c r="B153" t="s">
        <v>33</v>
      </c>
      <c r="C153" t="s">
        <v>37</v>
      </c>
      <c r="D153" t="s">
        <v>528</v>
      </c>
      <c r="E153" t="s">
        <v>504</v>
      </c>
      <c r="F153" t="s">
        <v>505</v>
      </c>
      <c r="G153" t="s">
        <v>317</v>
      </c>
      <c r="H153" t="s">
        <v>937</v>
      </c>
      <c r="I153" t="s">
        <v>937</v>
      </c>
      <c r="K153" t="s">
        <v>386</v>
      </c>
      <c r="L153">
        <v>2</v>
      </c>
      <c r="N153">
        <v>3</v>
      </c>
      <c r="O153">
        <v>1.5</v>
      </c>
      <c r="P153">
        <v>12517.5</v>
      </c>
      <c r="Q153">
        <v>6230.5</v>
      </c>
      <c r="R153">
        <v>2</v>
      </c>
      <c r="S153" s="621">
        <v>0.66666666666666663</v>
      </c>
      <c r="T153">
        <v>2</v>
      </c>
      <c r="U153" s="621">
        <v>1</v>
      </c>
      <c r="Z153">
        <v>25017</v>
      </c>
      <c r="AA153">
        <v>18</v>
      </c>
      <c r="AB153" s="621">
        <v>7.1899340922708204E-4</v>
      </c>
      <c r="AC153">
        <v>25035</v>
      </c>
      <c r="AD153">
        <v>35000</v>
      </c>
      <c r="AE153" s="621">
        <v>0.7152857142857143</v>
      </c>
      <c r="AF153">
        <v>25017</v>
      </c>
      <c r="AG153">
        <v>18</v>
      </c>
      <c r="AH153">
        <v>25035</v>
      </c>
      <c r="AI153">
        <v>12444</v>
      </c>
      <c r="AJ153" s="621">
        <v>0.49742175320781867</v>
      </c>
      <c r="AK153">
        <v>17</v>
      </c>
      <c r="AL153" s="621">
        <v>0.94444444444444442</v>
      </c>
      <c r="AM153">
        <v>12461</v>
      </c>
      <c r="AN153" s="621">
        <v>0.49774315957659276</v>
      </c>
      <c r="AO153">
        <v>63</v>
      </c>
      <c r="AP153" s="621">
        <v>5.0626808100289293E-3</v>
      </c>
      <c r="AQ153">
        <v>0</v>
      </c>
      <c r="AR153" s="621">
        <v>0</v>
      </c>
      <c r="AS153">
        <v>63</v>
      </c>
      <c r="AT153" s="621">
        <v>5.0557740149265711E-3</v>
      </c>
      <c r="AU153">
        <v>60</v>
      </c>
      <c r="AV153" s="621">
        <v>0.95238095238095233</v>
      </c>
      <c r="AX153" s="621" t="s">
        <v>323</v>
      </c>
      <c r="AY153">
        <v>60</v>
      </c>
      <c r="AZ153" s="621">
        <v>0.95238095238095233</v>
      </c>
      <c r="BA153">
        <v>504</v>
      </c>
      <c r="BB153" s="621">
        <v>4.0446192119412569E-2</v>
      </c>
      <c r="BC153">
        <v>1360</v>
      </c>
      <c r="BD153" s="621">
        <v>0.10914051841746249</v>
      </c>
      <c r="BE153">
        <v>1864</v>
      </c>
      <c r="BF153" s="621">
        <v>0.14958671053687506</v>
      </c>
      <c r="BG153">
        <v>0</v>
      </c>
      <c r="BK153" t="s">
        <v>323</v>
      </c>
    </row>
    <row r="154" spans="1:63" x14ac:dyDescent="0.2">
      <c r="A154" t="s">
        <v>38</v>
      </c>
      <c r="B154" t="s">
        <v>43</v>
      </c>
      <c r="C154" t="s">
        <v>836</v>
      </c>
      <c r="D154" t="s">
        <v>515</v>
      </c>
      <c r="E154" t="s">
        <v>504</v>
      </c>
      <c r="F154" t="s">
        <v>519</v>
      </c>
      <c r="G154" t="s">
        <v>321</v>
      </c>
      <c r="H154" t="s">
        <v>1112</v>
      </c>
      <c r="I154" t="s">
        <v>934</v>
      </c>
      <c r="K154" t="s">
        <v>386</v>
      </c>
      <c r="L154">
        <v>2</v>
      </c>
      <c r="N154">
        <v>3</v>
      </c>
      <c r="O154">
        <v>1.5</v>
      </c>
      <c r="P154">
        <v>885</v>
      </c>
      <c r="Q154">
        <v>432</v>
      </c>
      <c r="R154">
        <v>1</v>
      </c>
      <c r="S154" s="621">
        <v>0.33333333333333331</v>
      </c>
      <c r="T154">
        <v>1</v>
      </c>
      <c r="U154" s="621">
        <v>0.5</v>
      </c>
      <c r="V154">
        <v>1</v>
      </c>
      <c r="W154" s="621">
        <v>0.33333333333333331</v>
      </c>
      <c r="X154">
        <v>1</v>
      </c>
      <c r="Y154" s="621">
        <v>0.5</v>
      </c>
      <c r="Z154">
        <v>1725</v>
      </c>
      <c r="AA154">
        <v>45</v>
      </c>
      <c r="AB154" s="621">
        <v>2.5423728813559324E-2</v>
      </c>
      <c r="AC154">
        <v>1770</v>
      </c>
      <c r="AD154">
        <v>2631</v>
      </c>
      <c r="AE154" s="621">
        <v>0.67274800456100337</v>
      </c>
      <c r="AF154">
        <v>1725</v>
      </c>
      <c r="AG154">
        <v>45</v>
      </c>
      <c r="AH154">
        <v>1770</v>
      </c>
      <c r="AI154">
        <v>829</v>
      </c>
      <c r="AJ154" s="621">
        <v>0.48057971014492756</v>
      </c>
      <c r="AK154">
        <v>35</v>
      </c>
      <c r="AL154" s="621">
        <v>0.77777777777777779</v>
      </c>
      <c r="AM154">
        <v>864</v>
      </c>
      <c r="AN154" s="621">
        <v>0.488135593220339</v>
      </c>
      <c r="AO154">
        <v>31</v>
      </c>
      <c r="AP154" s="621">
        <v>3.739445114595899E-2</v>
      </c>
      <c r="AR154" s="621" t="s">
        <v>323</v>
      </c>
      <c r="AS154">
        <v>31</v>
      </c>
      <c r="AT154" s="621">
        <v>3.5879629629629629E-2</v>
      </c>
      <c r="AX154" s="621" t="s">
        <v>323</v>
      </c>
      <c r="AY154" t="s">
        <v>323</v>
      </c>
      <c r="BB154" s="621">
        <v>0</v>
      </c>
      <c r="BC154">
        <v>43</v>
      </c>
      <c r="BD154" s="621">
        <v>4.9768518518518517E-2</v>
      </c>
      <c r="BE154">
        <v>43</v>
      </c>
      <c r="BF154" s="621">
        <v>4.9768518518518517E-2</v>
      </c>
      <c r="BG154">
        <v>3</v>
      </c>
      <c r="BH154" s="621">
        <v>1</v>
      </c>
      <c r="BI154">
        <v>2</v>
      </c>
      <c r="BJ154" s="621">
        <v>1</v>
      </c>
      <c r="BK154" t="s">
        <v>323</v>
      </c>
    </row>
    <row r="155" spans="1:63" x14ac:dyDescent="0.2">
      <c r="A155" t="s">
        <v>38</v>
      </c>
      <c r="B155" t="s">
        <v>43</v>
      </c>
      <c r="C155" t="s">
        <v>44</v>
      </c>
      <c r="D155" t="s">
        <v>515</v>
      </c>
      <c r="E155" t="s">
        <v>504</v>
      </c>
      <c r="F155" t="s">
        <v>519</v>
      </c>
      <c r="G155" t="s">
        <v>321</v>
      </c>
      <c r="H155" t="s">
        <v>1112</v>
      </c>
      <c r="I155" t="s">
        <v>934</v>
      </c>
      <c r="K155" t="s">
        <v>510</v>
      </c>
      <c r="L155">
        <v>1</v>
      </c>
      <c r="M155">
        <v>1</v>
      </c>
      <c r="N155">
        <v>1</v>
      </c>
      <c r="O155">
        <v>1</v>
      </c>
      <c r="P155">
        <v>815</v>
      </c>
      <c r="Q155" t="s">
        <v>323</v>
      </c>
      <c r="R155">
        <v>0</v>
      </c>
      <c r="T155">
        <v>1</v>
      </c>
      <c r="U155" s="621">
        <v>1</v>
      </c>
      <c r="Z155">
        <v>810</v>
      </c>
      <c r="AA155">
        <v>5</v>
      </c>
      <c r="AB155" s="621">
        <v>6.1349693251533744E-3</v>
      </c>
      <c r="AC155">
        <v>815</v>
      </c>
      <c r="AD155">
        <v>1524</v>
      </c>
      <c r="AE155" s="621">
        <v>0.53477690288713908</v>
      </c>
      <c r="AF155" t="s">
        <v>323</v>
      </c>
      <c r="AG155" t="s">
        <v>323</v>
      </c>
      <c r="AH155" t="s">
        <v>323</v>
      </c>
      <c r="AJ155" s="621" t="s">
        <v>323</v>
      </c>
      <c r="AL155" s="621" t="s">
        <v>323</v>
      </c>
      <c r="AM155" t="s">
        <v>323</v>
      </c>
      <c r="AN155" s="621" t="s">
        <v>323</v>
      </c>
      <c r="AP155" s="621" t="s">
        <v>323</v>
      </c>
      <c r="AR155" s="621" t="s">
        <v>323</v>
      </c>
      <c r="AS155" t="s">
        <v>323</v>
      </c>
      <c r="AT155" s="621" t="s">
        <v>323</v>
      </c>
      <c r="AX155" s="621" t="s">
        <v>323</v>
      </c>
      <c r="AY155" t="s">
        <v>323</v>
      </c>
      <c r="BB155" s="621" t="s">
        <v>323</v>
      </c>
      <c r="BD155" s="621" t="s">
        <v>323</v>
      </c>
      <c r="BE155" t="s">
        <v>323</v>
      </c>
      <c r="BF155" s="621" t="s">
        <v>323</v>
      </c>
      <c r="BG155">
        <v>0</v>
      </c>
      <c r="BK155" t="s">
        <v>323</v>
      </c>
    </row>
    <row r="156" spans="1:63" x14ac:dyDescent="0.2">
      <c r="A156" t="s">
        <v>38</v>
      </c>
      <c r="B156" t="s">
        <v>43</v>
      </c>
      <c r="C156" t="s">
        <v>45</v>
      </c>
      <c r="D156" t="s">
        <v>515</v>
      </c>
      <c r="E156" t="s">
        <v>504</v>
      </c>
      <c r="F156" t="s">
        <v>519</v>
      </c>
      <c r="G156" t="s">
        <v>321</v>
      </c>
      <c r="H156" t="s">
        <v>1112</v>
      </c>
      <c r="I156" t="s">
        <v>934</v>
      </c>
      <c r="K156" t="s">
        <v>386</v>
      </c>
      <c r="L156">
        <v>2</v>
      </c>
      <c r="N156">
        <v>4</v>
      </c>
      <c r="O156">
        <v>2</v>
      </c>
      <c r="P156">
        <v>937.5</v>
      </c>
      <c r="Q156">
        <v>489.5</v>
      </c>
      <c r="R156">
        <v>2</v>
      </c>
      <c r="S156" s="621">
        <v>0.5</v>
      </c>
      <c r="T156">
        <v>1</v>
      </c>
      <c r="U156" s="621">
        <v>0.5</v>
      </c>
      <c r="V156">
        <v>3</v>
      </c>
      <c r="W156" s="621">
        <v>0.75</v>
      </c>
      <c r="X156">
        <v>2</v>
      </c>
      <c r="Y156" s="621">
        <v>1</v>
      </c>
      <c r="Z156">
        <v>1871</v>
      </c>
      <c r="AA156">
        <v>4</v>
      </c>
      <c r="AB156" s="621">
        <v>2.1333333333333334E-3</v>
      </c>
      <c r="AC156">
        <v>1875</v>
      </c>
      <c r="AD156">
        <v>2625</v>
      </c>
      <c r="AE156" s="621">
        <v>0.7142857142857143</v>
      </c>
      <c r="AF156">
        <v>1871</v>
      </c>
      <c r="AG156">
        <v>4</v>
      </c>
      <c r="AH156">
        <v>1875</v>
      </c>
      <c r="AI156">
        <v>977</v>
      </c>
      <c r="AJ156" s="621">
        <v>0.52218065205772313</v>
      </c>
      <c r="AK156">
        <v>2</v>
      </c>
      <c r="AL156" s="621">
        <v>0.5</v>
      </c>
      <c r="AM156">
        <v>979</v>
      </c>
      <c r="AN156" s="621">
        <v>0.52213333333333334</v>
      </c>
      <c r="AO156">
        <v>24</v>
      </c>
      <c r="AP156" s="621">
        <v>2.4564994882292732E-2</v>
      </c>
      <c r="AR156" s="621" t="s">
        <v>323</v>
      </c>
      <c r="AS156">
        <v>24</v>
      </c>
      <c r="AT156" s="621">
        <v>2.4514811031664963E-2</v>
      </c>
      <c r="AX156" s="621" t="s">
        <v>323</v>
      </c>
      <c r="AY156" t="s">
        <v>323</v>
      </c>
      <c r="BA156">
        <v>7</v>
      </c>
      <c r="BB156" s="621">
        <v>7.1501532175689483E-3</v>
      </c>
      <c r="BC156">
        <v>8</v>
      </c>
      <c r="BD156" s="621">
        <v>8.171603677221655E-3</v>
      </c>
      <c r="BE156">
        <v>15</v>
      </c>
      <c r="BF156" s="621">
        <v>1.5321756894790603E-2</v>
      </c>
      <c r="BG156">
        <v>0</v>
      </c>
      <c r="BK156" t="s">
        <v>323</v>
      </c>
    </row>
    <row r="157" spans="1:63" x14ac:dyDescent="0.2">
      <c r="A157" t="s">
        <v>38</v>
      </c>
      <c r="B157" t="s">
        <v>43</v>
      </c>
      <c r="C157" t="s">
        <v>46</v>
      </c>
      <c r="D157" t="s">
        <v>515</v>
      </c>
      <c r="E157" t="s">
        <v>504</v>
      </c>
      <c r="F157" t="s">
        <v>519</v>
      </c>
      <c r="G157" t="s">
        <v>321</v>
      </c>
      <c r="H157" t="s">
        <v>1112</v>
      </c>
      <c r="I157" t="s">
        <v>934</v>
      </c>
      <c r="K157" t="s">
        <v>510</v>
      </c>
      <c r="L157">
        <v>1</v>
      </c>
      <c r="M157">
        <v>1</v>
      </c>
      <c r="N157">
        <v>1</v>
      </c>
      <c r="O157">
        <v>1</v>
      </c>
      <c r="P157">
        <v>827</v>
      </c>
      <c r="Q157" t="s">
        <v>323</v>
      </c>
      <c r="R157">
        <v>1</v>
      </c>
      <c r="S157" s="621">
        <v>1</v>
      </c>
      <c r="T157">
        <v>1</v>
      </c>
      <c r="U157" s="621">
        <v>1</v>
      </c>
      <c r="Z157">
        <v>823</v>
      </c>
      <c r="AA157">
        <v>4</v>
      </c>
      <c r="AB157" s="621">
        <v>4.8367593712212815E-3</v>
      </c>
      <c r="AC157">
        <v>827</v>
      </c>
      <c r="AD157">
        <v>1371</v>
      </c>
      <c r="AE157" s="621">
        <v>0.60320933625091178</v>
      </c>
      <c r="AF157" t="s">
        <v>323</v>
      </c>
      <c r="AG157" t="s">
        <v>323</v>
      </c>
      <c r="AH157" t="s">
        <v>323</v>
      </c>
      <c r="AJ157" s="621" t="s">
        <v>323</v>
      </c>
      <c r="AL157" s="621" t="s">
        <v>323</v>
      </c>
      <c r="AM157" t="s">
        <v>323</v>
      </c>
      <c r="AN157" s="621" t="s">
        <v>323</v>
      </c>
      <c r="AO157" t="s">
        <v>323</v>
      </c>
      <c r="AP157" s="621" t="s">
        <v>323</v>
      </c>
      <c r="AQ157" t="s">
        <v>323</v>
      </c>
      <c r="AR157" s="621" t="s">
        <v>323</v>
      </c>
      <c r="AS157" t="s">
        <v>323</v>
      </c>
      <c r="AT157" s="621" t="s">
        <v>323</v>
      </c>
      <c r="AV157" s="621" t="s">
        <v>323</v>
      </c>
      <c r="AX157" s="621" t="s">
        <v>323</v>
      </c>
      <c r="AY157" t="s">
        <v>323</v>
      </c>
      <c r="AZ157" s="621" t="s">
        <v>323</v>
      </c>
      <c r="BB157" s="621" t="s">
        <v>323</v>
      </c>
      <c r="BD157" s="621" t="s">
        <v>323</v>
      </c>
      <c r="BE157" t="s">
        <v>323</v>
      </c>
      <c r="BF157" s="621" t="s">
        <v>323</v>
      </c>
      <c r="BG157">
        <v>0</v>
      </c>
      <c r="BK157" t="s">
        <v>323</v>
      </c>
    </row>
    <row r="158" spans="1:63" x14ac:dyDescent="0.2">
      <c r="A158" t="s">
        <v>38</v>
      </c>
      <c r="B158" t="s">
        <v>43</v>
      </c>
      <c r="C158" t="s">
        <v>47</v>
      </c>
      <c r="D158" t="s">
        <v>515</v>
      </c>
      <c r="E158" t="s">
        <v>504</v>
      </c>
      <c r="F158" t="s">
        <v>519</v>
      </c>
      <c r="G158" t="s">
        <v>321</v>
      </c>
      <c r="H158" t="s">
        <v>1112</v>
      </c>
      <c r="I158" t="s">
        <v>934</v>
      </c>
      <c r="K158" t="s">
        <v>510</v>
      </c>
      <c r="L158">
        <v>1</v>
      </c>
      <c r="M158">
        <v>1</v>
      </c>
      <c r="N158">
        <v>1</v>
      </c>
      <c r="O158">
        <v>1</v>
      </c>
      <c r="P158">
        <v>546</v>
      </c>
      <c r="Q158" t="s">
        <v>323</v>
      </c>
      <c r="R158">
        <v>0</v>
      </c>
      <c r="Z158">
        <v>543</v>
      </c>
      <c r="AA158">
        <v>3</v>
      </c>
      <c r="AB158" s="621">
        <v>5.4945054945054949E-3</v>
      </c>
      <c r="AC158">
        <v>546</v>
      </c>
      <c r="AD158">
        <v>987</v>
      </c>
      <c r="AE158" s="621">
        <v>0.55319148936170215</v>
      </c>
      <c r="AF158" t="s">
        <v>323</v>
      </c>
      <c r="AG158" t="s">
        <v>323</v>
      </c>
      <c r="AH158" t="s">
        <v>323</v>
      </c>
      <c r="AJ158" s="621" t="s">
        <v>323</v>
      </c>
      <c r="AL158" s="621" t="s">
        <v>323</v>
      </c>
      <c r="AM158" t="s">
        <v>323</v>
      </c>
      <c r="AN158" s="621" t="s">
        <v>323</v>
      </c>
      <c r="AO158" t="s">
        <v>323</v>
      </c>
      <c r="AP158" s="621" t="s">
        <v>323</v>
      </c>
      <c r="AQ158" t="s">
        <v>323</v>
      </c>
      <c r="AR158" s="621" t="s">
        <v>323</v>
      </c>
      <c r="AS158" t="s">
        <v>323</v>
      </c>
      <c r="AT158" s="621" t="s">
        <v>323</v>
      </c>
      <c r="AV158" s="621" t="s">
        <v>323</v>
      </c>
      <c r="AX158" s="621" t="s">
        <v>323</v>
      </c>
      <c r="AY158" t="s">
        <v>323</v>
      </c>
      <c r="AZ158" s="621" t="s">
        <v>323</v>
      </c>
      <c r="BB158" s="621" t="s">
        <v>323</v>
      </c>
      <c r="BD158" s="621" t="s">
        <v>323</v>
      </c>
      <c r="BE158" t="s">
        <v>323</v>
      </c>
      <c r="BF158" s="621" t="s">
        <v>323</v>
      </c>
      <c r="BG158">
        <v>1</v>
      </c>
      <c r="BH158" s="621">
        <v>1</v>
      </c>
      <c r="BI158">
        <v>1</v>
      </c>
      <c r="BJ158" s="621">
        <v>1</v>
      </c>
      <c r="BK158" t="s">
        <v>323</v>
      </c>
    </row>
    <row r="159" spans="1:63" x14ac:dyDescent="0.2">
      <c r="A159" t="s">
        <v>48</v>
      </c>
      <c r="B159" t="s">
        <v>49</v>
      </c>
      <c r="C159" t="s">
        <v>502</v>
      </c>
      <c r="D159" t="s">
        <v>527</v>
      </c>
      <c r="E159" t="s">
        <v>518</v>
      </c>
      <c r="F159" t="s">
        <v>519</v>
      </c>
      <c r="G159" t="s">
        <v>924</v>
      </c>
      <c r="H159" t="s">
        <v>1110</v>
      </c>
      <c r="I159" t="s">
        <v>935</v>
      </c>
      <c r="J159" t="s">
        <v>505</v>
      </c>
      <c r="K159" t="s">
        <v>386</v>
      </c>
      <c r="L159">
        <v>15</v>
      </c>
      <c r="N159">
        <v>33</v>
      </c>
      <c r="O159">
        <v>2.2000000000000002</v>
      </c>
      <c r="P159">
        <v>3580.0666666666666</v>
      </c>
      <c r="Q159">
        <v>1386</v>
      </c>
      <c r="R159">
        <v>13</v>
      </c>
      <c r="S159" s="621">
        <v>0.39393939393939392</v>
      </c>
      <c r="T159">
        <v>11</v>
      </c>
      <c r="U159" s="621">
        <v>0.73333333333333328</v>
      </c>
      <c r="Z159">
        <v>53631</v>
      </c>
      <c r="AA159">
        <v>70</v>
      </c>
      <c r="AB159" s="621">
        <v>1.3035139010446732E-3</v>
      </c>
      <c r="AC159">
        <v>53701</v>
      </c>
      <c r="AD159">
        <v>80079</v>
      </c>
      <c r="AE159" s="621">
        <v>0.67060028222130641</v>
      </c>
      <c r="AF159">
        <v>53631</v>
      </c>
      <c r="AG159">
        <v>70</v>
      </c>
      <c r="AH159">
        <v>53701</v>
      </c>
      <c r="AI159">
        <v>20723</v>
      </c>
      <c r="AJ159" s="621">
        <v>0.38639965691484401</v>
      </c>
      <c r="AK159">
        <v>67</v>
      </c>
      <c r="AL159" s="621">
        <v>0.95714285714285718</v>
      </c>
      <c r="AM159">
        <v>20790</v>
      </c>
      <c r="AN159" s="621">
        <v>0.38714362861026796</v>
      </c>
      <c r="AO159">
        <v>271</v>
      </c>
      <c r="AP159" s="621">
        <v>1.3077257153886985E-2</v>
      </c>
      <c r="AQ159">
        <v>12</v>
      </c>
      <c r="AR159" s="621">
        <v>0.17910447761194029</v>
      </c>
      <c r="AS159">
        <v>283</v>
      </c>
      <c r="AT159" s="621">
        <v>1.3612313612313612E-2</v>
      </c>
      <c r="AU159">
        <v>251</v>
      </c>
      <c r="AV159" s="621">
        <v>0.92619926199261993</v>
      </c>
      <c r="AW159">
        <v>9</v>
      </c>
      <c r="AX159" s="621">
        <v>0.75</v>
      </c>
      <c r="AY159">
        <v>260</v>
      </c>
      <c r="AZ159" s="621">
        <v>0.91872791519434627</v>
      </c>
      <c r="BA159">
        <v>537</v>
      </c>
      <c r="BB159" s="621">
        <v>2.5829725829725831E-2</v>
      </c>
      <c r="BC159">
        <v>328</v>
      </c>
      <c r="BD159" s="621">
        <v>1.5776815776815778E-2</v>
      </c>
      <c r="BE159">
        <v>865</v>
      </c>
      <c r="BF159" s="621">
        <v>4.1606541606541605E-2</v>
      </c>
      <c r="BG159">
        <v>11</v>
      </c>
      <c r="BH159" s="621">
        <v>0.33333333333333331</v>
      </c>
      <c r="BI159">
        <v>5</v>
      </c>
      <c r="BJ159" s="621">
        <v>0.33333333333333331</v>
      </c>
      <c r="BK159" t="s">
        <v>323</v>
      </c>
    </row>
    <row r="160" spans="1:63" x14ac:dyDescent="0.2">
      <c r="A160" t="s">
        <v>50</v>
      </c>
      <c r="B160" t="s">
        <v>59</v>
      </c>
      <c r="C160" t="s">
        <v>514</v>
      </c>
      <c r="D160" t="s">
        <v>527</v>
      </c>
      <c r="E160" t="s">
        <v>518</v>
      </c>
      <c r="F160" t="s">
        <v>519</v>
      </c>
      <c r="G160" t="s">
        <v>320</v>
      </c>
      <c r="H160" t="s">
        <v>1110</v>
      </c>
      <c r="I160" t="s">
        <v>935</v>
      </c>
      <c r="J160" t="s">
        <v>505</v>
      </c>
      <c r="K160" t="s">
        <v>386</v>
      </c>
      <c r="L160">
        <v>4</v>
      </c>
      <c r="N160">
        <v>14</v>
      </c>
      <c r="O160">
        <v>3.5</v>
      </c>
      <c r="P160">
        <v>3413.5</v>
      </c>
      <c r="Q160">
        <v>1111</v>
      </c>
      <c r="R160">
        <v>4</v>
      </c>
      <c r="S160" s="621">
        <v>0.2857142857142857</v>
      </c>
      <c r="T160">
        <v>2</v>
      </c>
      <c r="U160" s="621">
        <v>0.5</v>
      </c>
      <c r="V160">
        <v>3</v>
      </c>
      <c r="X160">
        <v>3</v>
      </c>
      <c r="Z160">
        <v>13649</v>
      </c>
      <c r="AA160">
        <v>5</v>
      </c>
      <c r="AB160" s="621">
        <v>3.6619305697963966E-4</v>
      </c>
      <c r="AC160">
        <v>13654</v>
      </c>
      <c r="AD160">
        <v>19434</v>
      </c>
      <c r="AE160" s="621">
        <v>0.70258310178038486</v>
      </c>
      <c r="AF160">
        <v>13649</v>
      </c>
      <c r="AG160">
        <v>5</v>
      </c>
      <c r="AH160">
        <v>13654</v>
      </c>
      <c r="AI160">
        <v>4440</v>
      </c>
      <c r="AJ160" s="621">
        <v>0.32529855667081836</v>
      </c>
      <c r="AK160">
        <v>4</v>
      </c>
      <c r="AL160" s="621">
        <v>0.8</v>
      </c>
      <c r="AM160">
        <v>4444</v>
      </c>
      <c r="AN160" s="621">
        <v>0.32547238904350373</v>
      </c>
      <c r="AO160">
        <v>134</v>
      </c>
      <c r="AP160" s="621">
        <v>3.0180180180180181E-2</v>
      </c>
      <c r="AQ160">
        <v>3</v>
      </c>
      <c r="AR160" s="621">
        <v>0.75</v>
      </c>
      <c r="AS160">
        <v>137</v>
      </c>
      <c r="AT160" s="621">
        <v>3.0828082808280827E-2</v>
      </c>
      <c r="AU160">
        <v>102</v>
      </c>
      <c r="AV160" s="621">
        <v>0.76119402985074625</v>
      </c>
      <c r="AW160">
        <v>2</v>
      </c>
      <c r="AX160" s="621">
        <v>0.66666666666666663</v>
      </c>
      <c r="AY160">
        <v>104</v>
      </c>
      <c r="AZ160" s="621">
        <v>0.75912408759124084</v>
      </c>
      <c r="BA160">
        <v>76</v>
      </c>
      <c r="BB160" s="621">
        <v>1.7101710171017102E-2</v>
      </c>
      <c r="BC160">
        <v>57</v>
      </c>
      <c r="BD160" s="621">
        <v>1.2826282628262827E-2</v>
      </c>
      <c r="BE160">
        <v>133</v>
      </c>
      <c r="BF160" s="621">
        <v>2.9927992799279927E-2</v>
      </c>
      <c r="BG160">
        <v>3</v>
      </c>
      <c r="BH160" s="621">
        <v>0.21428571428571427</v>
      </c>
      <c r="BI160">
        <v>2</v>
      </c>
      <c r="BJ160" s="621">
        <v>0.5</v>
      </c>
      <c r="BK160" t="s">
        <v>323</v>
      </c>
    </row>
    <row r="161" spans="1:63" x14ac:dyDescent="0.2">
      <c r="A161" t="s">
        <v>50</v>
      </c>
      <c r="B161" t="s">
        <v>59</v>
      </c>
      <c r="C161" t="s">
        <v>623</v>
      </c>
      <c r="D161" t="s">
        <v>527</v>
      </c>
      <c r="E161" t="s">
        <v>518</v>
      </c>
      <c r="F161" t="s">
        <v>519</v>
      </c>
      <c r="G161" t="s">
        <v>320</v>
      </c>
      <c r="H161" t="s">
        <v>1110</v>
      </c>
      <c r="I161" t="s">
        <v>935</v>
      </c>
      <c r="J161" t="s">
        <v>505</v>
      </c>
      <c r="K161" t="s">
        <v>386</v>
      </c>
      <c r="L161">
        <v>4</v>
      </c>
      <c r="N161">
        <v>7</v>
      </c>
      <c r="O161">
        <v>1.75</v>
      </c>
      <c r="P161">
        <v>3870.75</v>
      </c>
      <c r="Q161">
        <v>1564.25</v>
      </c>
      <c r="R161">
        <v>4</v>
      </c>
      <c r="S161" s="621">
        <v>0.5714285714285714</v>
      </c>
      <c r="T161">
        <v>4</v>
      </c>
      <c r="U161" s="621">
        <v>1</v>
      </c>
      <c r="V161">
        <v>1</v>
      </c>
      <c r="Z161">
        <v>15466</v>
      </c>
      <c r="AA161">
        <v>17</v>
      </c>
      <c r="AB161" s="621">
        <v>1.0979784279532391E-3</v>
      </c>
      <c r="AC161">
        <v>15483</v>
      </c>
      <c r="AD161">
        <v>20655</v>
      </c>
      <c r="AE161" s="621">
        <v>0.74960058097312998</v>
      </c>
      <c r="AF161">
        <v>15466</v>
      </c>
      <c r="AG161">
        <v>17</v>
      </c>
      <c r="AH161">
        <v>15483</v>
      </c>
      <c r="AI161">
        <v>6241</v>
      </c>
      <c r="AJ161" s="621">
        <v>0.40353032458295618</v>
      </c>
      <c r="AK161">
        <v>16</v>
      </c>
      <c r="AL161" s="621">
        <v>0.94117647058823528</v>
      </c>
      <c r="AM161">
        <v>6257</v>
      </c>
      <c r="AN161" s="621">
        <v>0.40412064845314216</v>
      </c>
      <c r="AO161">
        <v>57</v>
      </c>
      <c r="AP161" s="621">
        <v>9.133151738503445E-3</v>
      </c>
      <c r="AQ161">
        <v>1</v>
      </c>
      <c r="AR161" s="621">
        <v>6.25E-2</v>
      </c>
      <c r="AS161">
        <v>58</v>
      </c>
      <c r="AT161" s="621">
        <v>9.2696180278088545E-3</v>
      </c>
      <c r="AU161">
        <v>47</v>
      </c>
      <c r="AV161" s="621">
        <v>0.82456140350877194</v>
      </c>
      <c r="AY161">
        <v>47</v>
      </c>
      <c r="AZ161" s="621">
        <v>0.81034482758620685</v>
      </c>
      <c r="BA161">
        <v>20</v>
      </c>
      <c r="BB161" s="621">
        <v>3.1964200095892601E-3</v>
      </c>
      <c r="BC161">
        <v>174</v>
      </c>
      <c r="BD161" s="621">
        <v>2.7808854083426562E-2</v>
      </c>
      <c r="BE161">
        <v>194</v>
      </c>
      <c r="BF161" s="621">
        <v>3.1005274093015824E-2</v>
      </c>
      <c r="BG161">
        <v>3</v>
      </c>
      <c r="BH161" s="621">
        <v>0.42857142857142855</v>
      </c>
      <c r="BI161">
        <v>2</v>
      </c>
      <c r="BJ161" s="621">
        <v>0.5</v>
      </c>
      <c r="BK161" t="s">
        <v>323</v>
      </c>
    </row>
    <row r="162" spans="1:63" x14ac:dyDescent="0.2">
      <c r="A162" t="s">
        <v>50</v>
      </c>
      <c r="B162" t="s">
        <v>59</v>
      </c>
      <c r="C162" t="s">
        <v>513</v>
      </c>
      <c r="D162" t="s">
        <v>527</v>
      </c>
      <c r="E162" t="s">
        <v>518</v>
      </c>
      <c r="F162" t="s">
        <v>519</v>
      </c>
      <c r="G162" t="s">
        <v>320</v>
      </c>
      <c r="H162" t="s">
        <v>1110</v>
      </c>
      <c r="I162" t="s">
        <v>935</v>
      </c>
      <c r="J162" t="s">
        <v>505</v>
      </c>
      <c r="K162" t="s">
        <v>386</v>
      </c>
      <c r="L162">
        <v>2</v>
      </c>
      <c r="N162">
        <v>4</v>
      </c>
      <c r="O162">
        <v>2</v>
      </c>
      <c r="P162">
        <v>3470</v>
      </c>
      <c r="Q162">
        <v>1243</v>
      </c>
      <c r="R162">
        <v>2</v>
      </c>
      <c r="S162" s="621">
        <v>0.5</v>
      </c>
      <c r="T162">
        <v>2</v>
      </c>
      <c r="U162" s="621">
        <v>1</v>
      </c>
      <c r="V162">
        <v>1</v>
      </c>
      <c r="X162">
        <v>1</v>
      </c>
      <c r="Z162">
        <v>6929</v>
      </c>
      <c r="AA162">
        <v>11</v>
      </c>
      <c r="AB162" s="621">
        <v>1.5850144092219021E-3</v>
      </c>
      <c r="AC162">
        <v>6940</v>
      </c>
      <c r="AD162">
        <v>11625</v>
      </c>
      <c r="AE162" s="621">
        <v>0.59698924731182801</v>
      </c>
      <c r="AF162">
        <v>6929</v>
      </c>
      <c r="AG162">
        <v>11</v>
      </c>
      <c r="AH162">
        <v>6940</v>
      </c>
      <c r="AI162">
        <v>2476</v>
      </c>
      <c r="AJ162" s="621">
        <v>0.35733872131620725</v>
      </c>
      <c r="AK162">
        <v>10</v>
      </c>
      <c r="AL162" s="621">
        <v>0.90909090909090906</v>
      </c>
      <c r="AM162">
        <v>2486</v>
      </c>
      <c r="AN162" s="621">
        <v>0.35821325648414987</v>
      </c>
      <c r="AO162">
        <v>41</v>
      </c>
      <c r="AP162" s="621">
        <v>1.6558966074313407E-2</v>
      </c>
      <c r="AQ162">
        <v>1</v>
      </c>
      <c r="AR162" s="621">
        <v>0.1</v>
      </c>
      <c r="AS162">
        <v>42</v>
      </c>
      <c r="AT162" s="621">
        <v>1.6894609814963796E-2</v>
      </c>
      <c r="AU162">
        <v>29</v>
      </c>
      <c r="AV162" s="621">
        <v>0.70731707317073167</v>
      </c>
      <c r="AY162">
        <v>29</v>
      </c>
      <c r="AZ162" s="621">
        <v>0.69047619047619047</v>
      </c>
      <c r="BA162">
        <v>28</v>
      </c>
      <c r="BB162" s="621">
        <v>1.1263073209975865E-2</v>
      </c>
      <c r="BC162">
        <v>35</v>
      </c>
      <c r="BD162" s="621">
        <v>1.407884151246983E-2</v>
      </c>
      <c r="BE162">
        <v>63</v>
      </c>
      <c r="BF162" s="621">
        <v>2.5341914722445697E-2</v>
      </c>
      <c r="BG162">
        <v>2</v>
      </c>
      <c r="BH162" s="621">
        <v>0.5</v>
      </c>
      <c r="BI162">
        <v>1</v>
      </c>
      <c r="BJ162" s="621">
        <v>0.5</v>
      </c>
      <c r="BK162" t="s">
        <v>323</v>
      </c>
    </row>
    <row r="163" spans="1:63" x14ac:dyDescent="0.2">
      <c r="A163" t="s">
        <v>60</v>
      </c>
      <c r="B163" t="s">
        <v>62</v>
      </c>
      <c r="C163" t="s">
        <v>63</v>
      </c>
      <c r="D163" t="s">
        <v>515</v>
      </c>
      <c r="E163" t="s">
        <v>504</v>
      </c>
      <c r="F163" t="s">
        <v>505</v>
      </c>
      <c r="G163" t="s">
        <v>317</v>
      </c>
      <c r="H163" t="s">
        <v>1109</v>
      </c>
      <c r="I163" t="s">
        <v>934</v>
      </c>
      <c r="K163" t="s">
        <v>510</v>
      </c>
      <c r="L163">
        <v>1</v>
      </c>
      <c r="M163">
        <v>1</v>
      </c>
      <c r="N163">
        <v>1</v>
      </c>
      <c r="O163">
        <v>1</v>
      </c>
      <c r="P163">
        <v>1873</v>
      </c>
      <c r="Z163">
        <v>1805</v>
      </c>
      <c r="AA163">
        <v>68</v>
      </c>
      <c r="AB163" s="621">
        <v>3.6305392418579815E-2</v>
      </c>
      <c r="AC163">
        <v>1873</v>
      </c>
      <c r="AD163">
        <v>2469</v>
      </c>
      <c r="AE163" s="621">
        <v>0.7586067233697853</v>
      </c>
      <c r="AF163" t="s">
        <v>323</v>
      </c>
      <c r="AG163" t="s">
        <v>323</v>
      </c>
      <c r="AH163" t="s">
        <v>323</v>
      </c>
      <c r="AJ163" s="621" t="s">
        <v>323</v>
      </c>
      <c r="AL163" s="621" t="s">
        <v>323</v>
      </c>
      <c r="AM163" t="s">
        <v>323</v>
      </c>
      <c r="AN163" s="621" t="s">
        <v>323</v>
      </c>
      <c r="AP163" s="621" t="s">
        <v>323</v>
      </c>
      <c r="AR163" s="621" t="s">
        <v>323</v>
      </c>
      <c r="AS163" t="s">
        <v>323</v>
      </c>
      <c r="AT163" s="621" t="s">
        <v>323</v>
      </c>
      <c r="AV163" s="621" t="s">
        <v>323</v>
      </c>
      <c r="AX163" s="621" t="s">
        <v>323</v>
      </c>
      <c r="AY163" t="s">
        <v>323</v>
      </c>
      <c r="AZ163" s="621" t="s">
        <v>323</v>
      </c>
      <c r="BB163" s="621" t="s">
        <v>323</v>
      </c>
      <c r="BD163" s="621" t="s">
        <v>323</v>
      </c>
      <c r="BE163" t="s">
        <v>323</v>
      </c>
      <c r="BF163" s="621" t="s">
        <v>323</v>
      </c>
      <c r="BG163">
        <v>0</v>
      </c>
      <c r="BK163" t="s">
        <v>323</v>
      </c>
    </row>
    <row r="164" spans="1:63" x14ac:dyDescent="0.2">
      <c r="A164" t="s">
        <v>60</v>
      </c>
      <c r="B164" t="s">
        <v>62</v>
      </c>
      <c r="C164" t="s">
        <v>64</v>
      </c>
      <c r="D164" t="s">
        <v>515</v>
      </c>
      <c r="E164" t="s">
        <v>504</v>
      </c>
      <c r="F164" t="s">
        <v>505</v>
      </c>
      <c r="G164" t="s">
        <v>317</v>
      </c>
      <c r="H164" t="s">
        <v>1109</v>
      </c>
      <c r="I164" t="s">
        <v>934</v>
      </c>
      <c r="K164" t="s">
        <v>386</v>
      </c>
      <c r="L164">
        <v>6</v>
      </c>
      <c r="N164">
        <v>14</v>
      </c>
      <c r="O164">
        <v>2.3333333333333335</v>
      </c>
      <c r="P164">
        <v>1715.5</v>
      </c>
      <c r="Q164">
        <v>711.33333333333337</v>
      </c>
      <c r="R164">
        <v>4</v>
      </c>
      <c r="S164" s="621">
        <v>0.2857142857142857</v>
      </c>
      <c r="T164">
        <v>3</v>
      </c>
      <c r="U164" s="621">
        <v>0.5</v>
      </c>
      <c r="Z164">
        <v>10109</v>
      </c>
      <c r="AA164">
        <v>184</v>
      </c>
      <c r="AB164" s="621">
        <v>1.7876226561740989E-2</v>
      </c>
      <c r="AC164">
        <v>10293</v>
      </c>
      <c r="AD164">
        <v>16722</v>
      </c>
      <c r="AE164" s="621">
        <v>0.61553641908862577</v>
      </c>
      <c r="AF164">
        <v>10109</v>
      </c>
      <c r="AG164">
        <v>184</v>
      </c>
      <c r="AH164">
        <v>10293</v>
      </c>
      <c r="AI164">
        <v>4092</v>
      </c>
      <c r="AJ164" s="621">
        <v>0.4047878128400435</v>
      </c>
      <c r="AK164">
        <v>176</v>
      </c>
      <c r="AL164" s="621">
        <v>0.95652173913043481</v>
      </c>
      <c r="AM164">
        <v>4268</v>
      </c>
      <c r="AN164" s="621">
        <v>0.41465073350820947</v>
      </c>
      <c r="AO164">
        <v>80</v>
      </c>
      <c r="AP164" s="621">
        <v>1.9550342130987292E-2</v>
      </c>
      <c r="AQ164">
        <v>23</v>
      </c>
      <c r="AR164" s="621">
        <v>0.13068181818181818</v>
      </c>
      <c r="AS164">
        <v>103</v>
      </c>
      <c r="AT164" s="621">
        <v>2.4133083411433928E-2</v>
      </c>
      <c r="AU164">
        <v>75</v>
      </c>
      <c r="AV164" s="621">
        <v>0.9375</v>
      </c>
      <c r="AW164">
        <v>19</v>
      </c>
      <c r="AX164" s="621">
        <v>0.82608695652173914</v>
      </c>
      <c r="AY164">
        <v>94</v>
      </c>
      <c r="AZ164" s="621">
        <v>0.91262135922330101</v>
      </c>
      <c r="BA164">
        <v>14</v>
      </c>
      <c r="BB164" s="621">
        <v>3.2802249297094657E-3</v>
      </c>
      <c r="BC164">
        <v>20</v>
      </c>
      <c r="BD164" s="621">
        <v>4.6860356138706651E-3</v>
      </c>
      <c r="BE164">
        <v>34</v>
      </c>
      <c r="BF164" s="621">
        <v>7.9662605435801316E-3</v>
      </c>
      <c r="BG164">
        <v>4</v>
      </c>
      <c r="BH164" s="621">
        <v>0.2857142857142857</v>
      </c>
      <c r="BI164">
        <v>2</v>
      </c>
      <c r="BJ164" s="621">
        <v>0.33333333333333331</v>
      </c>
      <c r="BK164" t="s">
        <v>323</v>
      </c>
    </row>
    <row r="165" spans="1:63" x14ac:dyDescent="0.2">
      <c r="A165" t="s">
        <v>60</v>
      </c>
      <c r="B165" t="s">
        <v>62</v>
      </c>
      <c r="C165" t="s">
        <v>65</v>
      </c>
      <c r="D165" t="s">
        <v>515</v>
      </c>
      <c r="E165" t="s">
        <v>504</v>
      </c>
      <c r="F165" t="s">
        <v>505</v>
      </c>
      <c r="G165" t="s">
        <v>317</v>
      </c>
      <c r="H165" t="s">
        <v>1109</v>
      </c>
      <c r="I165" t="s">
        <v>934</v>
      </c>
      <c r="K165" t="s">
        <v>386</v>
      </c>
      <c r="L165">
        <v>3</v>
      </c>
      <c r="N165">
        <v>7</v>
      </c>
      <c r="O165">
        <v>2.3333333333333335</v>
      </c>
      <c r="P165">
        <v>2338</v>
      </c>
      <c r="Q165">
        <v>1229.6666666666667</v>
      </c>
      <c r="R165">
        <v>3</v>
      </c>
      <c r="S165" s="621">
        <v>0.42857142857142855</v>
      </c>
      <c r="T165">
        <v>1</v>
      </c>
      <c r="U165" s="621">
        <v>0.33333333333333331</v>
      </c>
      <c r="V165">
        <v>4</v>
      </c>
      <c r="W165" s="621">
        <v>0.5714285714285714</v>
      </c>
      <c r="X165">
        <v>1</v>
      </c>
      <c r="Y165" s="621">
        <v>0.33333333333333331</v>
      </c>
      <c r="Z165">
        <v>6799</v>
      </c>
      <c r="AA165">
        <v>215</v>
      </c>
      <c r="AB165" s="621">
        <v>3.0652979754776162E-2</v>
      </c>
      <c r="AC165">
        <v>7014</v>
      </c>
      <c r="AD165">
        <v>9033</v>
      </c>
      <c r="AE165" s="621">
        <v>0.7764862172035869</v>
      </c>
      <c r="AF165">
        <v>6799</v>
      </c>
      <c r="AG165">
        <v>215</v>
      </c>
      <c r="AH165">
        <v>7014</v>
      </c>
      <c r="AI165">
        <v>3493</v>
      </c>
      <c r="AJ165" s="621">
        <v>0.51375202235622885</v>
      </c>
      <c r="AK165">
        <v>196</v>
      </c>
      <c r="AL165" s="621">
        <v>0.91162790697674423</v>
      </c>
      <c r="AM165">
        <v>3689</v>
      </c>
      <c r="AN165" s="621">
        <v>0.52594810379241519</v>
      </c>
      <c r="AO165">
        <v>61</v>
      </c>
      <c r="AP165" s="621">
        <v>1.7463498425422275E-2</v>
      </c>
      <c r="AQ165">
        <v>13</v>
      </c>
      <c r="AR165" s="621">
        <v>6.6326530612244902E-2</v>
      </c>
      <c r="AS165">
        <v>74</v>
      </c>
      <c r="AT165" s="621">
        <v>2.0059636757928979E-2</v>
      </c>
      <c r="AU165">
        <v>55</v>
      </c>
      <c r="AV165" s="621">
        <v>0.90163934426229508</v>
      </c>
      <c r="AW165">
        <v>9</v>
      </c>
      <c r="AX165" s="621">
        <v>0.69230769230769229</v>
      </c>
      <c r="AY165">
        <v>64</v>
      </c>
      <c r="AZ165" s="621">
        <v>0.86486486486486491</v>
      </c>
      <c r="BA165">
        <v>19</v>
      </c>
      <c r="BB165" s="621">
        <v>5.1504472756844673E-3</v>
      </c>
      <c r="BC165">
        <v>12</v>
      </c>
      <c r="BD165" s="621">
        <v>3.2529140688533479E-3</v>
      </c>
      <c r="BE165">
        <v>31</v>
      </c>
      <c r="BF165" s="621">
        <v>8.4033613445378148E-3</v>
      </c>
      <c r="BG165">
        <v>3</v>
      </c>
      <c r="BH165" s="621">
        <v>0.42857142857142855</v>
      </c>
      <c r="BI165">
        <v>1</v>
      </c>
      <c r="BJ165" s="621">
        <v>0.33333333333333331</v>
      </c>
      <c r="BK165" t="s">
        <v>323</v>
      </c>
    </row>
    <row r="166" spans="1:63" x14ac:dyDescent="0.2">
      <c r="A166" t="s">
        <v>66</v>
      </c>
      <c r="B166" t="s">
        <v>69</v>
      </c>
      <c r="C166" t="s">
        <v>70</v>
      </c>
      <c r="D166" t="s">
        <v>515</v>
      </c>
      <c r="E166" t="s">
        <v>504</v>
      </c>
      <c r="F166" t="s">
        <v>519</v>
      </c>
      <c r="G166" t="s">
        <v>924</v>
      </c>
      <c r="H166" t="s">
        <v>1112</v>
      </c>
      <c r="I166" t="s">
        <v>934</v>
      </c>
      <c r="K166" t="s">
        <v>386</v>
      </c>
      <c r="L166">
        <v>2</v>
      </c>
      <c r="N166">
        <v>3</v>
      </c>
      <c r="O166">
        <v>1.5</v>
      </c>
      <c r="P166">
        <v>808.5</v>
      </c>
      <c r="Q166">
        <v>345.5</v>
      </c>
      <c r="R166">
        <v>0</v>
      </c>
      <c r="Z166">
        <v>1615</v>
      </c>
      <c r="AA166">
        <v>2</v>
      </c>
      <c r="AB166" s="621">
        <v>1.2368583797155227E-3</v>
      </c>
      <c r="AC166">
        <v>1617</v>
      </c>
      <c r="AD166">
        <v>2349</v>
      </c>
      <c r="AE166" s="621">
        <v>0.68837803320561941</v>
      </c>
      <c r="AF166">
        <v>1615</v>
      </c>
      <c r="AG166">
        <v>2</v>
      </c>
      <c r="AH166">
        <v>1617</v>
      </c>
      <c r="AI166">
        <v>689</v>
      </c>
      <c r="AJ166" s="621">
        <v>0.426625386996904</v>
      </c>
      <c r="AK166">
        <v>2</v>
      </c>
      <c r="AL166" s="621">
        <v>1</v>
      </c>
      <c r="AM166">
        <v>691</v>
      </c>
      <c r="AN166" s="621">
        <v>0.42733457019171306</v>
      </c>
      <c r="AO166">
        <v>9</v>
      </c>
      <c r="AP166" s="621">
        <v>1.3062409288824383E-2</v>
      </c>
      <c r="AQ166">
        <v>1</v>
      </c>
      <c r="AR166" s="621">
        <v>0.5</v>
      </c>
      <c r="AS166">
        <v>10</v>
      </c>
      <c r="AT166" s="621">
        <v>1.4471780028943559E-2</v>
      </c>
      <c r="AU166">
        <v>9</v>
      </c>
      <c r="AV166" s="621">
        <v>1</v>
      </c>
      <c r="AW166">
        <v>1</v>
      </c>
      <c r="AX166" s="621">
        <v>1</v>
      </c>
      <c r="AY166">
        <v>10</v>
      </c>
      <c r="AZ166" s="621">
        <v>1</v>
      </c>
      <c r="BC166">
        <v>5</v>
      </c>
      <c r="BD166" s="621">
        <v>7.2358900144717797E-3</v>
      </c>
      <c r="BE166">
        <v>5</v>
      </c>
      <c r="BF166" s="621">
        <v>7.2358900144717797E-3</v>
      </c>
      <c r="BG166">
        <v>1</v>
      </c>
      <c r="BH166" s="621">
        <v>0.33333333333333331</v>
      </c>
      <c r="BI166">
        <v>1</v>
      </c>
      <c r="BJ166" s="621">
        <v>0.5</v>
      </c>
      <c r="BK166" t="s">
        <v>323</v>
      </c>
    </row>
    <row r="167" spans="1:63" x14ac:dyDescent="0.2">
      <c r="A167" t="s">
        <v>66</v>
      </c>
      <c r="B167" t="s">
        <v>69</v>
      </c>
      <c r="C167" t="s">
        <v>71</v>
      </c>
      <c r="D167" t="s">
        <v>515</v>
      </c>
      <c r="E167" t="s">
        <v>504</v>
      </c>
      <c r="F167" t="s">
        <v>519</v>
      </c>
      <c r="G167" t="s">
        <v>924</v>
      </c>
      <c r="H167" t="s">
        <v>1112</v>
      </c>
      <c r="I167" t="s">
        <v>934</v>
      </c>
      <c r="K167" t="s">
        <v>510</v>
      </c>
      <c r="L167">
        <v>1</v>
      </c>
      <c r="M167">
        <v>1</v>
      </c>
      <c r="N167">
        <v>1</v>
      </c>
      <c r="O167">
        <v>1</v>
      </c>
      <c r="P167">
        <v>872</v>
      </c>
      <c r="R167">
        <v>1</v>
      </c>
      <c r="S167" s="621">
        <v>1</v>
      </c>
      <c r="Z167">
        <v>870</v>
      </c>
      <c r="AA167">
        <v>2</v>
      </c>
      <c r="AB167" s="621">
        <v>2.2935779816513763E-3</v>
      </c>
      <c r="AC167">
        <v>872</v>
      </c>
      <c r="AD167">
        <v>1245</v>
      </c>
      <c r="AE167" s="621">
        <v>0.70040160642570282</v>
      </c>
      <c r="AF167" t="s">
        <v>323</v>
      </c>
      <c r="AG167" t="s">
        <v>323</v>
      </c>
      <c r="AH167" t="s">
        <v>323</v>
      </c>
      <c r="AJ167" s="621" t="s">
        <v>323</v>
      </c>
      <c r="AL167" s="621" t="s">
        <v>323</v>
      </c>
      <c r="AM167" t="s">
        <v>323</v>
      </c>
      <c r="AN167" s="621" t="s">
        <v>323</v>
      </c>
      <c r="AP167" s="621" t="s">
        <v>323</v>
      </c>
      <c r="AR167" s="621" t="s">
        <v>323</v>
      </c>
      <c r="AS167" t="s">
        <v>323</v>
      </c>
      <c r="AT167" s="621" t="s">
        <v>323</v>
      </c>
      <c r="AV167" s="621" t="s">
        <v>323</v>
      </c>
      <c r="AX167" s="621" t="s">
        <v>323</v>
      </c>
      <c r="AY167" t="s">
        <v>323</v>
      </c>
      <c r="AZ167" s="621" t="s">
        <v>323</v>
      </c>
      <c r="BB167" s="621" t="s">
        <v>323</v>
      </c>
      <c r="BD167" s="621" t="s">
        <v>323</v>
      </c>
      <c r="BE167" t="s">
        <v>323</v>
      </c>
      <c r="BF167" s="621" t="s">
        <v>323</v>
      </c>
      <c r="BG167">
        <v>0</v>
      </c>
      <c r="BK167" t="s">
        <v>323</v>
      </c>
    </row>
    <row r="168" spans="1:63" x14ac:dyDescent="0.2">
      <c r="A168" t="s">
        <v>66</v>
      </c>
      <c r="B168" t="s">
        <v>69</v>
      </c>
      <c r="C168" t="s">
        <v>72</v>
      </c>
      <c r="D168" t="s">
        <v>515</v>
      </c>
      <c r="E168" t="s">
        <v>504</v>
      </c>
      <c r="F168" t="s">
        <v>519</v>
      </c>
      <c r="G168" t="s">
        <v>924</v>
      </c>
      <c r="H168" t="s">
        <v>1112</v>
      </c>
      <c r="I168" t="s">
        <v>934</v>
      </c>
      <c r="K168" t="s">
        <v>386</v>
      </c>
      <c r="L168">
        <v>4</v>
      </c>
      <c r="N168">
        <v>12</v>
      </c>
      <c r="O168">
        <v>3</v>
      </c>
      <c r="P168">
        <v>1059</v>
      </c>
      <c r="Q168">
        <v>583.5</v>
      </c>
      <c r="R168">
        <v>4</v>
      </c>
      <c r="S168" s="621">
        <v>0.33333333333333331</v>
      </c>
      <c r="T168">
        <v>2</v>
      </c>
      <c r="U168" s="621">
        <v>0.5</v>
      </c>
      <c r="Z168">
        <v>4231</v>
      </c>
      <c r="AA168">
        <v>5</v>
      </c>
      <c r="AB168" s="621">
        <v>1.1803588290840415E-3</v>
      </c>
      <c r="AC168">
        <v>4236</v>
      </c>
      <c r="AD168">
        <v>5847</v>
      </c>
      <c r="AE168" s="621">
        <v>0.7244740892765521</v>
      </c>
      <c r="AF168">
        <v>4231</v>
      </c>
      <c r="AG168">
        <v>5</v>
      </c>
      <c r="AH168">
        <v>4236</v>
      </c>
      <c r="AI168">
        <v>2330</v>
      </c>
      <c r="AJ168" s="621">
        <v>0.55069723469628928</v>
      </c>
      <c r="AK168">
        <v>4</v>
      </c>
      <c r="AL168" s="621">
        <v>0.8</v>
      </c>
      <c r="AM168">
        <v>2334</v>
      </c>
      <c r="AN168" s="621">
        <v>0.55099150141643061</v>
      </c>
      <c r="AO168">
        <v>15</v>
      </c>
      <c r="AP168" s="621">
        <v>6.4377682403433476E-3</v>
      </c>
      <c r="AQ168">
        <v>1</v>
      </c>
      <c r="AR168" s="621">
        <v>0.25</v>
      </c>
      <c r="AS168">
        <v>16</v>
      </c>
      <c r="AT168" s="621">
        <v>6.8551842330762643E-3</v>
      </c>
      <c r="AU168">
        <v>11</v>
      </c>
      <c r="AV168" s="621">
        <v>0.73333333333333328</v>
      </c>
      <c r="AY168">
        <v>11</v>
      </c>
      <c r="AZ168" s="621">
        <v>0.6875</v>
      </c>
      <c r="BA168">
        <v>6</v>
      </c>
      <c r="BB168" s="621">
        <v>2.5706940874035988E-3</v>
      </c>
      <c r="BC168">
        <v>22</v>
      </c>
      <c r="BD168" s="621">
        <v>9.4258783204798635E-3</v>
      </c>
      <c r="BE168">
        <v>28</v>
      </c>
      <c r="BF168" s="621">
        <v>1.1996572407883462E-2</v>
      </c>
      <c r="BG168">
        <v>3</v>
      </c>
      <c r="BH168" s="621">
        <v>0.25</v>
      </c>
      <c r="BI168">
        <v>1</v>
      </c>
      <c r="BJ168" s="621">
        <v>0.25</v>
      </c>
      <c r="BK168" t="s">
        <v>323</v>
      </c>
    </row>
    <row r="169" spans="1:63" x14ac:dyDescent="0.2">
      <c r="A169" t="s">
        <v>66</v>
      </c>
      <c r="B169" t="s">
        <v>69</v>
      </c>
      <c r="C169" t="s">
        <v>73</v>
      </c>
      <c r="D169" t="s">
        <v>515</v>
      </c>
      <c r="E169" t="s">
        <v>504</v>
      </c>
      <c r="F169" t="s">
        <v>519</v>
      </c>
      <c r="G169" t="s">
        <v>924</v>
      </c>
      <c r="H169" t="s">
        <v>1112</v>
      </c>
      <c r="I169" t="s">
        <v>934</v>
      </c>
      <c r="K169" t="s">
        <v>386</v>
      </c>
      <c r="L169">
        <v>3</v>
      </c>
      <c r="N169">
        <v>5</v>
      </c>
      <c r="O169">
        <v>1.6666666666666667</v>
      </c>
      <c r="P169">
        <v>762.66666666666663</v>
      </c>
      <c r="Q169">
        <v>333.66666666666669</v>
      </c>
      <c r="R169">
        <v>3</v>
      </c>
      <c r="S169" s="621">
        <v>0.6</v>
      </c>
      <c r="T169">
        <v>1</v>
      </c>
      <c r="U169" s="621">
        <v>0.33333333333333331</v>
      </c>
      <c r="Z169">
        <v>2286</v>
      </c>
      <c r="AA169">
        <v>2</v>
      </c>
      <c r="AB169" s="621">
        <v>8.7412587412587413E-4</v>
      </c>
      <c r="AC169">
        <v>2288</v>
      </c>
      <c r="AD169">
        <v>3363</v>
      </c>
      <c r="AE169" s="621">
        <v>0.68034493012191499</v>
      </c>
      <c r="AF169">
        <v>2286</v>
      </c>
      <c r="AG169">
        <v>2</v>
      </c>
      <c r="AH169">
        <v>2288</v>
      </c>
      <c r="AI169">
        <v>1000</v>
      </c>
      <c r="AJ169" s="621">
        <v>0.43744531933508313</v>
      </c>
      <c r="AK169">
        <v>1</v>
      </c>
      <c r="AL169" s="621">
        <v>0.5</v>
      </c>
      <c r="AM169">
        <v>1001</v>
      </c>
      <c r="AN169" s="621">
        <v>0.4375</v>
      </c>
      <c r="AO169">
        <v>5</v>
      </c>
      <c r="AP169" s="621">
        <v>5.0000000000000001E-3</v>
      </c>
      <c r="AS169">
        <v>5</v>
      </c>
      <c r="AT169" s="621">
        <v>4.995004995004995E-3</v>
      </c>
      <c r="AU169">
        <v>5</v>
      </c>
      <c r="AV169" s="621">
        <v>1</v>
      </c>
      <c r="AY169">
        <v>5</v>
      </c>
      <c r="AZ169" s="621">
        <v>1</v>
      </c>
      <c r="BA169">
        <v>1</v>
      </c>
      <c r="BB169" s="621">
        <v>9.99000999000999E-4</v>
      </c>
      <c r="BC169">
        <v>10</v>
      </c>
      <c r="BD169" s="621">
        <v>9.99000999000999E-3</v>
      </c>
      <c r="BE169">
        <v>11</v>
      </c>
      <c r="BF169" s="621">
        <v>1.098901098901099E-2</v>
      </c>
      <c r="BG169">
        <v>2</v>
      </c>
      <c r="BH169" s="621">
        <v>0.4</v>
      </c>
      <c r="BI169">
        <v>1</v>
      </c>
      <c r="BJ169" s="621">
        <v>0.33333333333333331</v>
      </c>
      <c r="BK169" t="s">
        <v>323</v>
      </c>
    </row>
    <row r="170" spans="1:63" x14ac:dyDescent="0.2">
      <c r="A170" t="s">
        <v>66</v>
      </c>
      <c r="B170" t="s">
        <v>69</v>
      </c>
      <c r="C170" t="s">
        <v>74</v>
      </c>
      <c r="D170" t="s">
        <v>515</v>
      </c>
      <c r="E170" t="s">
        <v>504</v>
      </c>
      <c r="F170" t="s">
        <v>519</v>
      </c>
      <c r="G170" t="s">
        <v>924</v>
      </c>
      <c r="H170" t="s">
        <v>1112</v>
      </c>
      <c r="I170" t="s">
        <v>934</v>
      </c>
      <c r="K170" t="s">
        <v>510</v>
      </c>
      <c r="L170">
        <v>1</v>
      </c>
      <c r="M170">
        <v>1</v>
      </c>
      <c r="N170">
        <v>1</v>
      </c>
      <c r="O170">
        <v>1</v>
      </c>
      <c r="P170">
        <v>853</v>
      </c>
      <c r="R170">
        <v>1</v>
      </c>
      <c r="S170" s="621">
        <v>1</v>
      </c>
      <c r="T170">
        <v>1</v>
      </c>
      <c r="U170" s="621">
        <v>1</v>
      </c>
      <c r="Z170">
        <v>850</v>
      </c>
      <c r="AA170">
        <v>3</v>
      </c>
      <c r="AB170" s="621">
        <v>3.5169988276670576E-3</v>
      </c>
      <c r="AC170">
        <v>853</v>
      </c>
      <c r="AD170">
        <v>1215</v>
      </c>
      <c r="AE170" s="621">
        <v>0.70205761316872428</v>
      </c>
      <c r="AF170" t="s">
        <v>323</v>
      </c>
      <c r="AG170" t="s">
        <v>323</v>
      </c>
      <c r="AH170" t="s">
        <v>323</v>
      </c>
      <c r="AJ170" s="621" t="s">
        <v>323</v>
      </c>
      <c r="AL170" s="621" t="s">
        <v>323</v>
      </c>
      <c r="AM170" t="s">
        <v>323</v>
      </c>
      <c r="AN170" s="621" t="s">
        <v>323</v>
      </c>
      <c r="AP170" s="621" t="s">
        <v>323</v>
      </c>
      <c r="AR170" s="621" t="s">
        <v>323</v>
      </c>
      <c r="AS170" t="s">
        <v>323</v>
      </c>
      <c r="AT170" s="621" t="s">
        <v>323</v>
      </c>
      <c r="AV170" s="621" t="s">
        <v>323</v>
      </c>
      <c r="AX170" s="621" t="s">
        <v>323</v>
      </c>
      <c r="AY170" t="s">
        <v>323</v>
      </c>
      <c r="AZ170" s="621" t="s">
        <v>323</v>
      </c>
      <c r="BB170" s="621" t="s">
        <v>323</v>
      </c>
      <c r="BD170" s="621" t="s">
        <v>323</v>
      </c>
      <c r="BE170" t="s">
        <v>323</v>
      </c>
      <c r="BF170" s="621" t="s">
        <v>323</v>
      </c>
      <c r="BG170">
        <v>1</v>
      </c>
      <c r="BH170" s="621">
        <v>1</v>
      </c>
      <c r="BI170">
        <v>1</v>
      </c>
      <c r="BJ170" s="621">
        <v>1</v>
      </c>
      <c r="BK170" t="s">
        <v>323</v>
      </c>
    </row>
    <row r="171" spans="1:63" x14ac:dyDescent="0.2">
      <c r="A171" t="s">
        <v>77</v>
      </c>
      <c r="B171" t="s">
        <v>80</v>
      </c>
      <c r="C171" t="s">
        <v>502</v>
      </c>
      <c r="D171" t="s">
        <v>515</v>
      </c>
      <c r="E171" t="s">
        <v>504</v>
      </c>
      <c r="F171" t="s">
        <v>519</v>
      </c>
      <c r="G171" t="s">
        <v>920</v>
      </c>
      <c r="H171" t="s">
        <v>1109</v>
      </c>
      <c r="I171" t="s">
        <v>934</v>
      </c>
      <c r="K171" t="s">
        <v>386</v>
      </c>
      <c r="L171">
        <v>12</v>
      </c>
      <c r="N171">
        <v>31</v>
      </c>
      <c r="O171">
        <v>2.5833333333333335</v>
      </c>
      <c r="P171">
        <v>3805.25</v>
      </c>
      <c r="Q171">
        <v>1666.25</v>
      </c>
      <c r="R171">
        <v>10</v>
      </c>
      <c r="S171" s="621">
        <v>0.32258064516129031</v>
      </c>
      <c r="T171">
        <v>9</v>
      </c>
      <c r="U171" s="621">
        <v>0.75</v>
      </c>
      <c r="Z171">
        <v>45546</v>
      </c>
      <c r="AA171">
        <v>117</v>
      </c>
      <c r="AB171" s="621">
        <v>2.5622495236843836E-3</v>
      </c>
      <c r="AC171">
        <v>45663</v>
      </c>
      <c r="AD171">
        <v>65280</v>
      </c>
      <c r="AE171" s="621">
        <v>0.69949448529411762</v>
      </c>
      <c r="AF171">
        <v>45546</v>
      </c>
      <c r="AG171">
        <v>117</v>
      </c>
      <c r="AH171">
        <v>45663</v>
      </c>
      <c r="AI171">
        <v>19905</v>
      </c>
      <c r="AJ171" s="621">
        <v>0.43703069424318269</v>
      </c>
      <c r="AK171">
        <v>90</v>
      </c>
      <c r="AL171" s="621">
        <v>0.76923076923076927</v>
      </c>
      <c r="AM171">
        <v>19995</v>
      </c>
      <c r="AN171" s="621">
        <v>0.43788187372708759</v>
      </c>
      <c r="AO171">
        <v>170</v>
      </c>
      <c r="AP171" s="621">
        <v>8.5405676965586534E-3</v>
      </c>
      <c r="AQ171">
        <v>3</v>
      </c>
      <c r="AR171" s="621">
        <v>3.3333333333333333E-2</v>
      </c>
      <c r="AS171">
        <v>173</v>
      </c>
      <c r="AT171" s="621">
        <v>8.6521630407601895E-3</v>
      </c>
      <c r="AU171">
        <v>158</v>
      </c>
      <c r="AV171" s="621">
        <v>0.92941176470588238</v>
      </c>
      <c r="AW171">
        <v>1</v>
      </c>
      <c r="AX171" s="621">
        <v>0.33333333333333331</v>
      </c>
      <c r="AY171">
        <v>159</v>
      </c>
      <c r="AZ171" s="621">
        <v>0.91907514450867056</v>
      </c>
      <c r="BA171">
        <v>117</v>
      </c>
      <c r="BB171" s="621">
        <v>5.8514628657164291E-3</v>
      </c>
      <c r="BC171">
        <v>246</v>
      </c>
      <c r="BD171" s="621">
        <v>1.2303075768942236E-2</v>
      </c>
      <c r="BE171">
        <v>363</v>
      </c>
      <c r="BF171" s="621">
        <v>1.8154538634658664E-2</v>
      </c>
      <c r="BG171">
        <v>15</v>
      </c>
      <c r="BH171" s="621">
        <v>0.4838709677419355</v>
      </c>
      <c r="BI171">
        <v>5</v>
      </c>
      <c r="BJ171" s="621">
        <v>0.41666666666666669</v>
      </c>
      <c r="BK171" t="s">
        <v>323</v>
      </c>
    </row>
    <row r="172" spans="1:63" x14ac:dyDescent="0.2">
      <c r="A172" t="s">
        <v>81</v>
      </c>
      <c r="B172" t="s">
        <v>84</v>
      </c>
      <c r="C172" t="s">
        <v>85</v>
      </c>
      <c r="D172" t="s">
        <v>515</v>
      </c>
      <c r="E172" t="s">
        <v>504</v>
      </c>
      <c r="F172" t="s">
        <v>519</v>
      </c>
      <c r="G172" t="s">
        <v>924</v>
      </c>
      <c r="H172" t="s">
        <v>1112</v>
      </c>
      <c r="I172" t="s">
        <v>934</v>
      </c>
      <c r="K172" t="s">
        <v>386</v>
      </c>
      <c r="L172">
        <v>1</v>
      </c>
      <c r="N172">
        <v>3</v>
      </c>
      <c r="O172">
        <v>3</v>
      </c>
      <c r="P172">
        <v>705</v>
      </c>
      <c r="Q172">
        <v>403</v>
      </c>
      <c r="R172">
        <v>1</v>
      </c>
      <c r="S172" s="621">
        <v>0.33333333333333331</v>
      </c>
      <c r="T172">
        <v>1</v>
      </c>
      <c r="U172" s="621">
        <v>1</v>
      </c>
      <c r="V172">
        <v>1</v>
      </c>
      <c r="W172" s="621">
        <v>0.33333333333333331</v>
      </c>
      <c r="Z172">
        <v>684</v>
      </c>
      <c r="AA172">
        <v>21</v>
      </c>
      <c r="AB172" s="621">
        <v>2.9787234042553193E-2</v>
      </c>
      <c r="AC172">
        <v>705</v>
      </c>
      <c r="AD172">
        <v>1065</v>
      </c>
      <c r="AE172" s="621">
        <v>0.6619718309859155</v>
      </c>
      <c r="AF172">
        <v>684</v>
      </c>
      <c r="AG172">
        <v>21</v>
      </c>
      <c r="AH172">
        <v>705</v>
      </c>
      <c r="AI172">
        <v>383</v>
      </c>
      <c r="AJ172" s="621">
        <v>0.5599415204678363</v>
      </c>
      <c r="AK172">
        <v>20</v>
      </c>
      <c r="AL172" s="621">
        <v>0.95238095238095233</v>
      </c>
      <c r="AM172">
        <v>403</v>
      </c>
      <c r="AN172" s="621">
        <v>0.57163120567375891</v>
      </c>
      <c r="AO172">
        <v>8</v>
      </c>
      <c r="AP172" s="621">
        <v>2.0887728459530026E-2</v>
      </c>
      <c r="AQ172">
        <v>2</v>
      </c>
      <c r="AR172" s="621">
        <v>0.1</v>
      </c>
      <c r="AS172">
        <v>10</v>
      </c>
      <c r="AT172" s="621">
        <v>2.4813895781637719E-2</v>
      </c>
      <c r="AU172">
        <v>5</v>
      </c>
      <c r="AV172" s="621">
        <v>0.625</v>
      </c>
      <c r="AW172">
        <v>1</v>
      </c>
      <c r="AX172" s="621">
        <v>0.5</v>
      </c>
      <c r="AY172">
        <v>6</v>
      </c>
      <c r="AZ172" s="621">
        <v>0.6</v>
      </c>
      <c r="BC172">
        <v>12</v>
      </c>
      <c r="BD172" s="621">
        <v>2.9776674937965261E-2</v>
      </c>
      <c r="BE172">
        <v>12</v>
      </c>
      <c r="BF172" s="621">
        <v>2.9776674937965261E-2</v>
      </c>
      <c r="BG172">
        <v>1</v>
      </c>
      <c r="BH172" s="621">
        <v>0.33333333333333331</v>
      </c>
      <c r="BI172">
        <v>1</v>
      </c>
      <c r="BJ172" s="621">
        <v>1</v>
      </c>
      <c r="BK172" t="s">
        <v>323</v>
      </c>
    </row>
    <row r="173" spans="1:63" x14ac:dyDescent="0.2">
      <c r="A173" t="s">
        <v>81</v>
      </c>
      <c r="B173" t="s">
        <v>84</v>
      </c>
      <c r="C173" t="s">
        <v>86</v>
      </c>
      <c r="D173" t="s">
        <v>515</v>
      </c>
      <c r="E173" t="s">
        <v>504</v>
      </c>
      <c r="F173" t="s">
        <v>519</v>
      </c>
      <c r="G173" t="s">
        <v>924</v>
      </c>
      <c r="H173" t="s">
        <v>1112</v>
      </c>
      <c r="I173" t="s">
        <v>934</v>
      </c>
      <c r="K173" t="s">
        <v>510</v>
      </c>
      <c r="L173">
        <v>1</v>
      </c>
      <c r="M173">
        <v>1</v>
      </c>
      <c r="N173">
        <v>1</v>
      </c>
      <c r="O173">
        <v>1</v>
      </c>
      <c r="P173">
        <v>699</v>
      </c>
      <c r="Q173" t="s">
        <v>323</v>
      </c>
      <c r="R173">
        <v>1</v>
      </c>
      <c r="S173" s="621">
        <v>1</v>
      </c>
      <c r="T173">
        <v>1</v>
      </c>
      <c r="U173" s="621">
        <v>1</v>
      </c>
      <c r="Z173">
        <v>698</v>
      </c>
      <c r="AA173">
        <v>1</v>
      </c>
      <c r="AB173" s="621">
        <v>1.4306151645207439E-3</v>
      </c>
      <c r="AC173">
        <v>699</v>
      </c>
      <c r="AD173">
        <v>1086</v>
      </c>
      <c r="AE173" s="621">
        <v>0.64364640883977897</v>
      </c>
      <c r="AF173" t="s">
        <v>323</v>
      </c>
      <c r="AG173" t="s">
        <v>323</v>
      </c>
      <c r="AH173" t="s">
        <v>323</v>
      </c>
      <c r="AJ173" s="621" t="s">
        <v>323</v>
      </c>
      <c r="AL173" s="621" t="s">
        <v>323</v>
      </c>
      <c r="AM173" t="s">
        <v>323</v>
      </c>
      <c r="AN173" s="621" t="s">
        <v>323</v>
      </c>
      <c r="AP173" s="621" t="s">
        <v>323</v>
      </c>
      <c r="AR173" s="621" t="s">
        <v>323</v>
      </c>
      <c r="AS173" t="s">
        <v>323</v>
      </c>
      <c r="AT173" s="621" t="s">
        <v>323</v>
      </c>
      <c r="AV173" s="621" t="s">
        <v>323</v>
      </c>
      <c r="AX173" s="621" t="s">
        <v>323</v>
      </c>
      <c r="AY173" t="s">
        <v>323</v>
      </c>
      <c r="AZ173" s="621" t="s">
        <v>323</v>
      </c>
      <c r="BB173" s="621" t="s">
        <v>323</v>
      </c>
      <c r="BD173" s="621" t="s">
        <v>323</v>
      </c>
      <c r="BE173" t="s">
        <v>323</v>
      </c>
      <c r="BF173" s="621" t="s">
        <v>323</v>
      </c>
      <c r="BG173">
        <v>1</v>
      </c>
      <c r="BH173" s="621">
        <v>1</v>
      </c>
      <c r="BI173">
        <v>1</v>
      </c>
      <c r="BJ173" s="621">
        <v>1</v>
      </c>
      <c r="BK173" t="s">
        <v>323</v>
      </c>
    </row>
    <row r="174" spans="1:63" x14ac:dyDescent="0.2">
      <c r="A174" t="s">
        <v>81</v>
      </c>
      <c r="B174" t="s">
        <v>84</v>
      </c>
      <c r="C174" t="s">
        <v>87</v>
      </c>
      <c r="D174" t="s">
        <v>515</v>
      </c>
      <c r="E174" t="s">
        <v>504</v>
      </c>
      <c r="F174" t="s">
        <v>519</v>
      </c>
      <c r="G174" t="s">
        <v>924</v>
      </c>
      <c r="H174" t="s">
        <v>1112</v>
      </c>
      <c r="I174" t="s">
        <v>934</v>
      </c>
      <c r="K174" t="s">
        <v>386</v>
      </c>
      <c r="L174">
        <v>5</v>
      </c>
      <c r="N174">
        <v>9</v>
      </c>
      <c r="O174">
        <v>1.8</v>
      </c>
      <c r="P174">
        <v>725.8</v>
      </c>
      <c r="Q174">
        <v>338</v>
      </c>
      <c r="R174">
        <v>4</v>
      </c>
      <c r="S174" s="621">
        <v>0.44444444444444442</v>
      </c>
      <c r="T174">
        <v>4</v>
      </c>
      <c r="U174" s="621">
        <v>0.8</v>
      </c>
      <c r="Z174">
        <v>3617</v>
      </c>
      <c r="AA174">
        <v>12</v>
      </c>
      <c r="AB174" s="621">
        <v>3.3066960595205292E-3</v>
      </c>
      <c r="AC174">
        <v>3629</v>
      </c>
      <c r="AD174">
        <v>5745</v>
      </c>
      <c r="AE174" s="621">
        <v>0.63167972149695384</v>
      </c>
      <c r="AF174">
        <v>3617</v>
      </c>
      <c r="AG174">
        <v>12</v>
      </c>
      <c r="AH174">
        <v>3629</v>
      </c>
      <c r="AI174">
        <v>1679</v>
      </c>
      <c r="AJ174" s="621">
        <v>0.46419684821675422</v>
      </c>
      <c r="AK174">
        <v>11</v>
      </c>
      <c r="AL174" s="621">
        <v>0.91666666666666663</v>
      </c>
      <c r="AM174">
        <v>1690</v>
      </c>
      <c r="AN174" s="621">
        <v>0.46569302838247451</v>
      </c>
      <c r="AO174">
        <v>28</v>
      </c>
      <c r="AP174" s="621">
        <v>1.6676593210244194E-2</v>
      </c>
      <c r="AQ174">
        <v>2</v>
      </c>
      <c r="AR174" s="621">
        <v>0.18181818181818182</v>
      </c>
      <c r="AS174">
        <v>30</v>
      </c>
      <c r="AT174" s="621">
        <v>1.7751479289940829E-2</v>
      </c>
      <c r="AU174">
        <v>22</v>
      </c>
      <c r="AV174" s="621">
        <v>0.7857142857142857</v>
      </c>
      <c r="AW174">
        <v>1</v>
      </c>
      <c r="AX174" s="621">
        <v>0.5</v>
      </c>
      <c r="AY174">
        <v>23</v>
      </c>
      <c r="AZ174" s="621">
        <v>0.76666666666666672</v>
      </c>
      <c r="BA174">
        <v>4</v>
      </c>
      <c r="BB174" s="621">
        <v>2.3668639053254438E-3</v>
      </c>
      <c r="BC174">
        <v>40</v>
      </c>
      <c r="BD174" s="621">
        <v>2.3668639053254437E-2</v>
      </c>
      <c r="BE174">
        <v>44</v>
      </c>
      <c r="BF174" s="621">
        <v>2.6035502958579881E-2</v>
      </c>
      <c r="BG174">
        <v>2</v>
      </c>
      <c r="BH174" s="621">
        <v>0.22222222222222221</v>
      </c>
      <c r="BI174">
        <v>2</v>
      </c>
      <c r="BJ174" s="621">
        <v>0.4</v>
      </c>
      <c r="BK174" t="s">
        <v>323</v>
      </c>
    </row>
    <row r="175" spans="1:63" x14ac:dyDescent="0.2">
      <c r="A175" t="s">
        <v>81</v>
      </c>
      <c r="B175" t="s">
        <v>84</v>
      </c>
      <c r="C175" t="s">
        <v>88</v>
      </c>
      <c r="D175" t="s">
        <v>515</v>
      </c>
      <c r="E175" t="s">
        <v>504</v>
      </c>
      <c r="F175" t="s">
        <v>519</v>
      </c>
      <c r="G175" t="s">
        <v>924</v>
      </c>
      <c r="H175" t="s">
        <v>1112</v>
      </c>
      <c r="I175" t="s">
        <v>934</v>
      </c>
      <c r="K175" t="s">
        <v>386</v>
      </c>
      <c r="L175">
        <v>4</v>
      </c>
      <c r="N175">
        <v>5</v>
      </c>
      <c r="O175">
        <v>1.25</v>
      </c>
      <c r="P175">
        <v>582</v>
      </c>
      <c r="Q175">
        <v>265.75</v>
      </c>
      <c r="R175">
        <v>1</v>
      </c>
      <c r="S175" s="621">
        <v>0.2</v>
      </c>
      <c r="T175">
        <v>1</v>
      </c>
      <c r="U175" s="621">
        <v>0.25</v>
      </c>
      <c r="Z175">
        <v>2294</v>
      </c>
      <c r="AA175">
        <v>34</v>
      </c>
      <c r="AB175" s="621">
        <v>1.4604810996563574E-2</v>
      </c>
      <c r="AC175">
        <v>2328</v>
      </c>
      <c r="AD175">
        <v>3948</v>
      </c>
      <c r="AE175" s="621">
        <v>0.58966565349544076</v>
      </c>
      <c r="AF175">
        <v>2294</v>
      </c>
      <c r="AG175">
        <v>34</v>
      </c>
      <c r="AH175">
        <v>2328</v>
      </c>
      <c r="AI175">
        <v>1033</v>
      </c>
      <c r="AJ175" s="621">
        <v>0.45030514385353093</v>
      </c>
      <c r="AK175">
        <v>30</v>
      </c>
      <c r="AL175" s="621">
        <v>0.88235294117647056</v>
      </c>
      <c r="AM175">
        <v>1063</v>
      </c>
      <c r="AN175" s="621">
        <v>0.45661512027491408</v>
      </c>
      <c r="AO175">
        <v>27</v>
      </c>
      <c r="AP175" s="621">
        <v>2.6137463697967087E-2</v>
      </c>
      <c r="AQ175">
        <v>1</v>
      </c>
      <c r="AR175" s="621">
        <v>3.3333333333333333E-2</v>
      </c>
      <c r="AS175">
        <v>28</v>
      </c>
      <c r="AT175" s="621">
        <v>2.634054562558796E-2</v>
      </c>
      <c r="AU175">
        <v>17</v>
      </c>
      <c r="AV175" s="621">
        <v>0.62962962962962965</v>
      </c>
      <c r="AY175">
        <v>17</v>
      </c>
      <c r="AZ175" s="621">
        <v>0.6071428571428571</v>
      </c>
      <c r="BB175" s="621">
        <v>0</v>
      </c>
      <c r="BC175">
        <v>40</v>
      </c>
      <c r="BD175" s="621">
        <v>3.7629350893697081E-2</v>
      </c>
      <c r="BE175">
        <v>40</v>
      </c>
      <c r="BF175" s="621">
        <v>3.7629350893697081E-2</v>
      </c>
      <c r="BG175">
        <v>2</v>
      </c>
      <c r="BH175" s="621">
        <v>0.4</v>
      </c>
      <c r="BI175">
        <v>1</v>
      </c>
      <c r="BJ175" s="621">
        <v>0.25</v>
      </c>
      <c r="BK175" t="s">
        <v>323</v>
      </c>
    </row>
    <row r="176" spans="1:63" x14ac:dyDescent="0.2">
      <c r="A176" t="s">
        <v>89</v>
      </c>
      <c r="B176" t="s">
        <v>94</v>
      </c>
      <c r="C176" t="s">
        <v>95</v>
      </c>
      <c r="D176" t="s">
        <v>515</v>
      </c>
      <c r="E176" t="s">
        <v>504</v>
      </c>
      <c r="F176" t="s">
        <v>505</v>
      </c>
      <c r="G176" t="s">
        <v>314</v>
      </c>
      <c r="H176" t="s">
        <v>1109</v>
      </c>
      <c r="I176" t="s">
        <v>934</v>
      </c>
      <c r="K176" t="s">
        <v>510</v>
      </c>
      <c r="L176">
        <v>2</v>
      </c>
      <c r="M176">
        <v>2</v>
      </c>
      <c r="N176">
        <v>2</v>
      </c>
      <c r="O176">
        <v>1</v>
      </c>
      <c r="P176">
        <v>2178.5</v>
      </c>
      <c r="Q176" t="s">
        <v>323</v>
      </c>
      <c r="R176">
        <v>2</v>
      </c>
      <c r="S176" s="621">
        <v>1</v>
      </c>
      <c r="T176">
        <v>2</v>
      </c>
      <c r="U176" s="621">
        <v>1</v>
      </c>
      <c r="Z176">
        <v>4352</v>
      </c>
      <c r="AA176">
        <v>5</v>
      </c>
      <c r="AB176" s="621">
        <v>1.1475786091347257E-3</v>
      </c>
      <c r="AC176">
        <v>4357</v>
      </c>
      <c r="AD176">
        <v>6759</v>
      </c>
      <c r="AE176" s="621">
        <v>0.64462198550081373</v>
      </c>
      <c r="AF176" t="s">
        <v>323</v>
      </c>
      <c r="AG176" t="s">
        <v>323</v>
      </c>
      <c r="AH176" t="s">
        <v>323</v>
      </c>
      <c r="AJ176" s="621" t="s">
        <v>323</v>
      </c>
      <c r="AL176" s="621" t="s">
        <v>323</v>
      </c>
      <c r="AM176" t="s">
        <v>323</v>
      </c>
      <c r="AN176" s="621" t="s">
        <v>323</v>
      </c>
      <c r="AP176" s="621" t="s">
        <v>323</v>
      </c>
      <c r="AR176" s="621" t="s">
        <v>323</v>
      </c>
      <c r="AS176" t="s">
        <v>323</v>
      </c>
      <c r="AV176" s="621" t="s">
        <v>323</v>
      </c>
      <c r="AX176" s="621" t="s">
        <v>323</v>
      </c>
      <c r="AY176" t="s">
        <v>323</v>
      </c>
      <c r="AZ176" s="621" t="s">
        <v>323</v>
      </c>
      <c r="BB176" s="621" t="s">
        <v>323</v>
      </c>
      <c r="BD176" s="621" t="s">
        <v>323</v>
      </c>
      <c r="BE176" t="s">
        <v>323</v>
      </c>
      <c r="BF176" s="621" t="s">
        <v>323</v>
      </c>
      <c r="BG176">
        <v>0</v>
      </c>
      <c r="BK176" t="s">
        <v>323</v>
      </c>
    </row>
    <row r="177" spans="1:63" x14ac:dyDescent="0.2">
      <c r="A177" t="s">
        <v>89</v>
      </c>
      <c r="B177" t="s">
        <v>94</v>
      </c>
      <c r="C177" t="s">
        <v>96</v>
      </c>
      <c r="D177" t="s">
        <v>515</v>
      </c>
      <c r="E177" t="s">
        <v>504</v>
      </c>
      <c r="F177" t="s">
        <v>505</v>
      </c>
      <c r="G177" t="s">
        <v>314</v>
      </c>
      <c r="H177" t="s">
        <v>1109</v>
      </c>
      <c r="I177" t="s">
        <v>934</v>
      </c>
      <c r="K177" t="s">
        <v>386</v>
      </c>
      <c r="L177">
        <v>2</v>
      </c>
      <c r="N177">
        <v>4</v>
      </c>
      <c r="O177">
        <v>2</v>
      </c>
      <c r="P177">
        <v>2700.5</v>
      </c>
      <c r="Q177">
        <v>1536.5</v>
      </c>
      <c r="R177">
        <v>2</v>
      </c>
      <c r="S177" s="621">
        <v>0.5</v>
      </c>
      <c r="T177">
        <v>2</v>
      </c>
      <c r="U177" s="621">
        <v>1</v>
      </c>
      <c r="Z177">
        <v>5375</v>
      </c>
      <c r="AA177">
        <v>26</v>
      </c>
      <c r="AB177" s="621">
        <v>4.8139233475282357E-3</v>
      </c>
      <c r="AC177">
        <v>5401</v>
      </c>
      <c r="AD177">
        <v>7788</v>
      </c>
      <c r="AE177" s="621">
        <v>0.69350282485875703</v>
      </c>
      <c r="AF177">
        <v>5375</v>
      </c>
      <c r="AG177">
        <v>26</v>
      </c>
      <c r="AH177">
        <v>5401</v>
      </c>
      <c r="AI177">
        <v>3051</v>
      </c>
      <c r="AJ177" s="621">
        <v>0.56762790697674415</v>
      </c>
      <c r="AK177">
        <v>22</v>
      </c>
      <c r="AL177" s="621">
        <v>0.84615384615384615</v>
      </c>
      <c r="AM177">
        <v>3073</v>
      </c>
      <c r="AN177" s="621">
        <v>0.56896870949824108</v>
      </c>
      <c r="AP177" s="621" t="s">
        <v>323</v>
      </c>
      <c r="AR177" s="621" t="s">
        <v>323</v>
      </c>
      <c r="AS177" t="s">
        <v>323</v>
      </c>
      <c r="AU177">
        <v>27</v>
      </c>
      <c r="AV177" s="621" t="s">
        <v>323</v>
      </c>
      <c r="AX177" s="621" t="s">
        <v>323</v>
      </c>
      <c r="AY177">
        <v>27</v>
      </c>
      <c r="AZ177" s="621" t="s">
        <v>323</v>
      </c>
      <c r="BA177">
        <v>1</v>
      </c>
      <c r="BB177" s="621">
        <v>3.254149040026033E-4</v>
      </c>
      <c r="BC177">
        <v>46</v>
      </c>
      <c r="BD177" s="621">
        <v>1.4969085584119753E-2</v>
      </c>
      <c r="BE177">
        <v>47</v>
      </c>
      <c r="BF177" s="621">
        <v>1.5294500488122356E-2</v>
      </c>
      <c r="BG177">
        <v>0</v>
      </c>
      <c r="BK177" t="s">
        <v>323</v>
      </c>
    </row>
    <row r="178" spans="1:63" x14ac:dyDescent="0.2">
      <c r="A178" t="s">
        <v>89</v>
      </c>
      <c r="B178" t="s">
        <v>94</v>
      </c>
      <c r="C178" t="s">
        <v>97</v>
      </c>
      <c r="D178" t="s">
        <v>515</v>
      </c>
      <c r="E178" t="s">
        <v>504</v>
      </c>
      <c r="F178" t="s">
        <v>505</v>
      </c>
      <c r="G178" t="s">
        <v>314</v>
      </c>
      <c r="H178" t="s">
        <v>1109</v>
      </c>
      <c r="I178" t="s">
        <v>934</v>
      </c>
      <c r="K178" t="s">
        <v>386</v>
      </c>
      <c r="L178">
        <v>4</v>
      </c>
      <c r="N178">
        <v>6</v>
      </c>
      <c r="O178">
        <v>1.5</v>
      </c>
      <c r="P178">
        <v>2799.25</v>
      </c>
      <c r="Q178">
        <v>1035.75</v>
      </c>
      <c r="R178">
        <v>4</v>
      </c>
      <c r="S178" s="621">
        <v>0.66666666666666663</v>
      </c>
      <c r="T178">
        <v>4</v>
      </c>
      <c r="U178" s="621">
        <v>1</v>
      </c>
      <c r="V178">
        <v>2</v>
      </c>
      <c r="W178" s="621">
        <v>0.33333333333333331</v>
      </c>
      <c r="Z178">
        <v>11194</v>
      </c>
      <c r="AA178">
        <v>3</v>
      </c>
      <c r="AB178" s="621">
        <v>2.679289095293382E-4</v>
      </c>
      <c r="AC178">
        <v>11197</v>
      </c>
      <c r="AD178">
        <v>17346</v>
      </c>
      <c r="AE178" s="621">
        <v>0.64550905107805834</v>
      </c>
      <c r="AF178">
        <v>11194</v>
      </c>
      <c r="AG178">
        <v>3</v>
      </c>
      <c r="AH178">
        <v>11197</v>
      </c>
      <c r="AI178">
        <v>4140</v>
      </c>
      <c r="AJ178" s="621">
        <v>0.36984098624262995</v>
      </c>
      <c r="AK178">
        <v>3</v>
      </c>
      <c r="AL178" s="621">
        <v>1</v>
      </c>
      <c r="AM178">
        <v>4143</v>
      </c>
      <c r="AN178" s="621">
        <v>0.37000982406001609</v>
      </c>
      <c r="AP178" s="621" t="s">
        <v>323</v>
      </c>
      <c r="AR178" s="621" t="s">
        <v>323</v>
      </c>
      <c r="AS178" t="s">
        <v>323</v>
      </c>
      <c r="AU178">
        <v>59</v>
      </c>
      <c r="AV178" s="621" t="s">
        <v>323</v>
      </c>
      <c r="AX178" s="621" t="s">
        <v>323</v>
      </c>
      <c r="AY178">
        <v>59</v>
      </c>
      <c r="AZ178" s="621" t="s">
        <v>323</v>
      </c>
      <c r="BA178">
        <v>5</v>
      </c>
      <c r="BB178" s="621">
        <v>1.2068549360366883E-3</v>
      </c>
      <c r="BC178">
        <v>148</v>
      </c>
      <c r="BD178" s="621">
        <v>3.5722906106685978E-2</v>
      </c>
      <c r="BE178">
        <v>153</v>
      </c>
      <c r="BF178" s="621">
        <v>3.6929761042722664E-2</v>
      </c>
      <c r="BG178">
        <v>3</v>
      </c>
      <c r="BH178" s="621">
        <v>0.5</v>
      </c>
      <c r="BI178">
        <v>1</v>
      </c>
      <c r="BJ178" s="621">
        <v>0.25</v>
      </c>
      <c r="BK178" t="s">
        <v>323</v>
      </c>
    </row>
    <row r="179" spans="1:63" x14ac:dyDescent="0.2">
      <c r="A179" t="s">
        <v>89</v>
      </c>
      <c r="B179" t="s">
        <v>94</v>
      </c>
      <c r="C179" t="s">
        <v>98</v>
      </c>
      <c r="D179" t="s">
        <v>515</v>
      </c>
      <c r="E179" t="s">
        <v>504</v>
      </c>
      <c r="F179" t="s">
        <v>505</v>
      </c>
      <c r="G179" t="s">
        <v>314</v>
      </c>
      <c r="H179" t="s">
        <v>1109</v>
      </c>
      <c r="I179" t="s">
        <v>934</v>
      </c>
      <c r="K179" t="s">
        <v>510</v>
      </c>
      <c r="L179">
        <v>3</v>
      </c>
      <c r="M179">
        <v>3</v>
      </c>
      <c r="N179">
        <v>3</v>
      </c>
      <c r="O179">
        <v>1</v>
      </c>
      <c r="P179">
        <v>2874.6666666666665</v>
      </c>
      <c r="Q179" t="s">
        <v>323</v>
      </c>
      <c r="R179">
        <v>2</v>
      </c>
      <c r="S179" s="621">
        <v>0.66666666666666663</v>
      </c>
      <c r="T179">
        <v>2</v>
      </c>
      <c r="U179" s="621">
        <v>0.66666666666666663</v>
      </c>
      <c r="Z179">
        <v>8622</v>
      </c>
      <c r="AA179">
        <v>2</v>
      </c>
      <c r="AB179" s="621">
        <v>2.3191094619666049E-4</v>
      </c>
      <c r="AC179">
        <v>8624</v>
      </c>
      <c r="AD179">
        <v>12705</v>
      </c>
      <c r="AE179" s="621">
        <v>0.67878787878787883</v>
      </c>
      <c r="AF179" t="s">
        <v>323</v>
      </c>
      <c r="AG179" t="s">
        <v>323</v>
      </c>
      <c r="AH179" t="s">
        <v>323</v>
      </c>
      <c r="AJ179" s="621" t="s">
        <v>323</v>
      </c>
      <c r="AL179" s="621" t="s">
        <v>323</v>
      </c>
      <c r="AM179" t="s">
        <v>323</v>
      </c>
      <c r="AN179" s="621" t="s">
        <v>323</v>
      </c>
      <c r="AO179" t="s">
        <v>323</v>
      </c>
      <c r="AP179" s="621" t="s">
        <v>323</v>
      </c>
      <c r="AQ179" t="s">
        <v>323</v>
      </c>
      <c r="AR179" s="621" t="s">
        <v>323</v>
      </c>
      <c r="AS179" t="s">
        <v>323</v>
      </c>
      <c r="AV179" s="621" t="s">
        <v>323</v>
      </c>
      <c r="AX179" s="621" t="s">
        <v>323</v>
      </c>
      <c r="AY179" t="s">
        <v>323</v>
      </c>
      <c r="AZ179" s="621" t="s">
        <v>323</v>
      </c>
      <c r="BB179" s="621" t="s">
        <v>323</v>
      </c>
      <c r="BD179" s="621" t="s">
        <v>323</v>
      </c>
      <c r="BE179" t="s">
        <v>323</v>
      </c>
      <c r="BF179" s="621" t="s">
        <v>323</v>
      </c>
      <c r="BG179">
        <v>1</v>
      </c>
      <c r="BH179" s="621">
        <v>0.33333333333333331</v>
      </c>
      <c r="BI179">
        <v>1</v>
      </c>
      <c r="BJ179" s="621">
        <v>0.33333333333333331</v>
      </c>
      <c r="BK179" t="s">
        <v>323</v>
      </c>
    </row>
    <row r="180" spans="1:63" x14ac:dyDescent="0.2">
      <c r="A180" t="s">
        <v>99</v>
      </c>
      <c r="B180" t="s">
        <v>105</v>
      </c>
      <c r="C180" t="s">
        <v>106</v>
      </c>
      <c r="D180" t="s">
        <v>515</v>
      </c>
      <c r="E180" t="s">
        <v>504</v>
      </c>
      <c r="F180" t="s">
        <v>519</v>
      </c>
      <c r="G180" t="s">
        <v>925</v>
      </c>
      <c r="H180" t="s">
        <v>1109</v>
      </c>
      <c r="I180" t="s">
        <v>934</v>
      </c>
      <c r="K180" t="s">
        <v>386</v>
      </c>
      <c r="L180">
        <v>3</v>
      </c>
      <c r="N180">
        <v>7</v>
      </c>
      <c r="O180">
        <v>2.3333333333333335</v>
      </c>
      <c r="P180">
        <v>1315.6666666666667</v>
      </c>
      <c r="Q180">
        <v>498.33333333333331</v>
      </c>
      <c r="R180">
        <v>3</v>
      </c>
      <c r="S180" s="621">
        <v>0.42857142857142855</v>
      </c>
      <c r="T180">
        <v>2</v>
      </c>
      <c r="U180" s="621">
        <v>0.66666666666666663</v>
      </c>
      <c r="Z180">
        <v>3943</v>
      </c>
      <c r="AA180">
        <v>4</v>
      </c>
      <c r="AB180" s="621">
        <v>1.0134279199391944E-3</v>
      </c>
      <c r="AC180">
        <v>3947</v>
      </c>
      <c r="AD180">
        <v>6468</v>
      </c>
      <c r="AE180" s="621">
        <v>0.61023500309214596</v>
      </c>
      <c r="AF180">
        <v>3943</v>
      </c>
      <c r="AG180">
        <v>4</v>
      </c>
      <c r="AH180">
        <v>3947</v>
      </c>
      <c r="AI180">
        <v>1491</v>
      </c>
      <c r="AJ180" s="621">
        <v>0.37813847324372307</v>
      </c>
      <c r="AK180">
        <v>4</v>
      </c>
      <c r="AL180" s="621">
        <v>1</v>
      </c>
      <c r="AM180">
        <v>1495</v>
      </c>
      <c r="AN180" s="621">
        <v>0.3787686850772739</v>
      </c>
      <c r="AP180" s="621" t="s">
        <v>323</v>
      </c>
      <c r="AR180" s="621" t="s">
        <v>323</v>
      </c>
      <c r="AS180" t="s">
        <v>323</v>
      </c>
      <c r="AU180">
        <v>4</v>
      </c>
      <c r="AV180" s="621" t="s">
        <v>323</v>
      </c>
      <c r="AW180">
        <v>1</v>
      </c>
      <c r="AX180" s="621" t="s">
        <v>323</v>
      </c>
      <c r="AY180">
        <v>5</v>
      </c>
      <c r="AZ180" s="621" t="s">
        <v>323</v>
      </c>
      <c r="BA180">
        <v>2</v>
      </c>
      <c r="BB180" s="621">
        <v>1.3377926421404682E-3</v>
      </c>
      <c r="BC180">
        <v>33</v>
      </c>
      <c r="BD180" s="621">
        <v>2.2073578595317726E-2</v>
      </c>
      <c r="BE180">
        <v>35</v>
      </c>
      <c r="BF180" s="621">
        <v>2.3411371237458192E-2</v>
      </c>
      <c r="BG180">
        <v>2</v>
      </c>
      <c r="BH180" s="621">
        <v>0.2857142857142857</v>
      </c>
      <c r="BI180">
        <v>1</v>
      </c>
      <c r="BJ180" s="621">
        <v>0.33333333333333331</v>
      </c>
      <c r="BK180" t="s">
        <v>323</v>
      </c>
    </row>
    <row r="181" spans="1:63" x14ac:dyDescent="0.2">
      <c r="A181" t="s">
        <v>99</v>
      </c>
      <c r="B181" t="s">
        <v>105</v>
      </c>
      <c r="C181" t="s">
        <v>107</v>
      </c>
      <c r="D181" t="s">
        <v>515</v>
      </c>
      <c r="E181" t="s">
        <v>504</v>
      </c>
      <c r="F181" t="s">
        <v>519</v>
      </c>
      <c r="G181" t="s">
        <v>925</v>
      </c>
      <c r="H181" t="s">
        <v>1109</v>
      </c>
      <c r="I181" t="s">
        <v>934</v>
      </c>
      <c r="K181" t="s">
        <v>510</v>
      </c>
      <c r="L181">
        <v>2</v>
      </c>
      <c r="M181">
        <v>2</v>
      </c>
      <c r="N181">
        <v>2</v>
      </c>
      <c r="O181">
        <v>1</v>
      </c>
      <c r="P181">
        <v>1287</v>
      </c>
      <c r="Q181" t="s">
        <v>323</v>
      </c>
      <c r="R181">
        <v>2</v>
      </c>
      <c r="S181" s="621">
        <v>1</v>
      </c>
      <c r="T181">
        <v>2</v>
      </c>
      <c r="U181" s="621">
        <v>1</v>
      </c>
      <c r="Z181">
        <v>2571</v>
      </c>
      <c r="AA181">
        <v>3</v>
      </c>
      <c r="AB181" s="621">
        <v>1.1655011655011655E-3</v>
      </c>
      <c r="AC181">
        <v>2574</v>
      </c>
      <c r="AD181">
        <v>3942</v>
      </c>
      <c r="AE181" s="621">
        <v>0.65296803652968038</v>
      </c>
      <c r="AF181" t="s">
        <v>323</v>
      </c>
      <c r="AG181" t="s">
        <v>323</v>
      </c>
      <c r="AH181" t="s">
        <v>323</v>
      </c>
      <c r="AJ181" s="621" t="s">
        <v>323</v>
      </c>
      <c r="AL181" s="621" t="s">
        <v>323</v>
      </c>
      <c r="AM181" t="s">
        <v>323</v>
      </c>
      <c r="AN181" s="621" t="s">
        <v>323</v>
      </c>
      <c r="AP181" s="621" t="s">
        <v>323</v>
      </c>
      <c r="AR181" s="621" t="s">
        <v>323</v>
      </c>
      <c r="AS181" t="s">
        <v>323</v>
      </c>
      <c r="AV181" s="621" t="s">
        <v>323</v>
      </c>
      <c r="AX181" s="621" t="s">
        <v>323</v>
      </c>
      <c r="AY181" t="s">
        <v>323</v>
      </c>
      <c r="AZ181" s="621" t="s">
        <v>323</v>
      </c>
      <c r="BB181" s="621" t="s">
        <v>323</v>
      </c>
      <c r="BD181" s="621" t="s">
        <v>323</v>
      </c>
      <c r="BE181" t="s">
        <v>323</v>
      </c>
      <c r="BF181" s="621" t="s">
        <v>323</v>
      </c>
      <c r="BG181">
        <v>0</v>
      </c>
      <c r="BK181" t="s">
        <v>323</v>
      </c>
    </row>
    <row r="182" spans="1:63" x14ac:dyDescent="0.2">
      <c r="A182" t="s">
        <v>99</v>
      </c>
      <c r="B182" t="s">
        <v>105</v>
      </c>
      <c r="C182" t="s">
        <v>850</v>
      </c>
      <c r="D182" t="s">
        <v>515</v>
      </c>
      <c r="E182" t="s">
        <v>504</v>
      </c>
      <c r="F182" t="s">
        <v>519</v>
      </c>
      <c r="G182" t="s">
        <v>925</v>
      </c>
      <c r="H182" t="s">
        <v>1109</v>
      </c>
      <c r="I182" t="s">
        <v>934</v>
      </c>
      <c r="K182" t="s">
        <v>386</v>
      </c>
      <c r="L182">
        <v>4</v>
      </c>
      <c r="N182">
        <v>9</v>
      </c>
      <c r="O182">
        <v>2.25</v>
      </c>
      <c r="P182">
        <v>1683.5</v>
      </c>
      <c r="Q182">
        <v>868</v>
      </c>
      <c r="R182">
        <v>3</v>
      </c>
      <c r="S182" s="621">
        <v>0.33333333333333331</v>
      </c>
      <c r="T182">
        <v>3</v>
      </c>
      <c r="U182" s="621">
        <v>0.75</v>
      </c>
      <c r="Z182">
        <v>6726</v>
      </c>
      <c r="AA182">
        <v>8</v>
      </c>
      <c r="AB182" s="621">
        <v>1.1880011880011879E-3</v>
      </c>
      <c r="AC182">
        <v>6734</v>
      </c>
      <c r="AD182">
        <v>9696</v>
      </c>
      <c r="AE182" s="621">
        <v>0.69451320132013206</v>
      </c>
      <c r="AF182">
        <v>6726</v>
      </c>
      <c r="AG182">
        <v>8</v>
      </c>
      <c r="AH182">
        <v>6734</v>
      </c>
      <c r="AI182">
        <v>3464</v>
      </c>
      <c r="AJ182" s="621">
        <v>0.51501635444543559</v>
      </c>
      <c r="AK182">
        <v>8</v>
      </c>
      <c r="AL182" s="621">
        <v>1</v>
      </c>
      <c r="AM182">
        <v>3472</v>
      </c>
      <c r="AN182" s="621">
        <v>0.51559251559251562</v>
      </c>
      <c r="AP182" s="621" t="s">
        <v>323</v>
      </c>
      <c r="AR182" s="621" t="s">
        <v>323</v>
      </c>
      <c r="AS182" t="s">
        <v>323</v>
      </c>
      <c r="AU182">
        <v>44</v>
      </c>
      <c r="AV182" s="621" t="s">
        <v>323</v>
      </c>
      <c r="AW182">
        <v>1</v>
      </c>
      <c r="AX182" s="621" t="s">
        <v>323</v>
      </c>
      <c r="AY182">
        <v>45</v>
      </c>
      <c r="AZ182" s="621" t="s">
        <v>323</v>
      </c>
      <c r="BA182">
        <v>3</v>
      </c>
      <c r="BB182" s="621">
        <v>8.6405529953917056E-4</v>
      </c>
      <c r="BC182">
        <v>29</v>
      </c>
      <c r="BD182" s="621">
        <v>8.3525345622119818E-3</v>
      </c>
      <c r="BE182">
        <v>32</v>
      </c>
      <c r="BF182" s="621">
        <v>9.2165898617511521E-3</v>
      </c>
      <c r="BG182">
        <v>1</v>
      </c>
      <c r="BH182" s="621">
        <v>0.1111111111111111</v>
      </c>
      <c r="BI182">
        <v>1</v>
      </c>
      <c r="BJ182" s="621">
        <v>0.25</v>
      </c>
      <c r="BK182" t="s">
        <v>323</v>
      </c>
    </row>
    <row r="183" spans="1:63" x14ac:dyDescent="0.2">
      <c r="A183" t="s">
        <v>99</v>
      </c>
      <c r="B183" t="s">
        <v>105</v>
      </c>
      <c r="C183" t="s">
        <v>108</v>
      </c>
      <c r="D183" t="s">
        <v>515</v>
      </c>
      <c r="E183" t="s">
        <v>504</v>
      </c>
      <c r="F183" t="s">
        <v>519</v>
      </c>
      <c r="G183" t="s">
        <v>925</v>
      </c>
      <c r="H183" t="s">
        <v>1109</v>
      </c>
      <c r="I183" t="s">
        <v>934</v>
      </c>
      <c r="K183" t="s">
        <v>386</v>
      </c>
      <c r="L183">
        <v>2</v>
      </c>
      <c r="N183">
        <v>3</v>
      </c>
      <c r="O183">
        <v>1.5</v>
      </c>
      <c r="P183">
        <v>1249</v>
      </c>
      <c r="Q183">
        <v>576</v>
      </c>
      <c r="R183">
        <v>2</v>
      </c>
      <c r="S183" s="621">
        <v>0.66666666666666663</v>
      </c>
      <c r="T183">
        <v>1</v>
      </c>
      <c r="U183" s="621">
        <v>0.5</v>
      </c>
      <c r="Z183">
        <v>2491</v>
      </c>
      <c r="AA183">
        <v>7</v>
      </c>
      <c r="AB183" s="621">
        <v>2.8022417934347476E-3</v>
      </c>
      <c r="AC183">
        <v>2498</v>
      </c>
      <c r="AD183">
        <v>3840</v>
      </c>
      <c r="AE183" s="621">
        <v>0.65052083333333333</v>
      </c>
      <c r="AF183">
        <v>2491</v>
      </c>
      <c r="AG183">
        <v>7</v>
      </c>
      <c r="AH183">
        <v>2498</v>
      </c>
      <c r="AI183">
        <v>1145</v>
      </c>
      <c r="AJ183" s="621">
        <v>0.45965475712565235</v>
      </c>
      <c r="AK183">
        <v>7</v>
      </c>
      <c r="AL183" s="621">
        <v>1</v>
      </c>
      <c r="AM183">
        <v>1152</v>
      </c>
      <c r="AN183" s="621">
        <v>0.46116893514811852</v>
      </c>
      <c r="AP183" s="621" t="s">
        <v>323</v>
      </c>
      <c r="AR183" s="621" t="s">
        <v>323</v>
      </c>
      <c r="AS183" t="s">
        <v>323</v>
      </c>
      <c r="AU183">
        <v>10</v>
      </c>
      <c r="AV183" s="621" t="s">
        <v>323</v>
      </c>
      <c r="AW183">
        <v>2</v>
      </c>
      <c r="AX183" s="621" t="s">
        <v>323</v>
      </c>
      <c r="AY183">
        <v>12</v>
      </c>
      <c r="AZ183" s="621" t="s">
        <v>323</v>
      </c>
      <c r="BA183">
        <v>2</v>
      </c>
      <c r="BB183" s="621">
        <v>1.736111111111111E-3</v>
      </c>
      <c r="BC183">
        <v>49</v>
      </c>
      <c r="BD183" s="621">
        <v>4.2534722222222224E-2</v>
      </c>
      <c r="BE183">
        <v>51</v>
      </c>
      <c r="BF183" s="621">
        <v>4.4270833333333336E-2</v>
      </c>
      <c r="BG183">
        <v>1</v>
      </c>
      <c r="BH183" s="621">
        <v>0.33333333333333331</v>
      </c>
      <c r="BI183">
        <v>0</v>
      </c>
      <c r="BK183" t="s">
        <v>323</v>
      </c>
    </row>
    <row r="184" spans="1:63" x14ac:dyDescent="0.2">
      <c r="A184" t="s">
        <v>99</v>
      </c>
      <c r="B184" t="s">
        <v>105</v>
      </c>
      <c r="C184" t="s">
        <v>104</v>
      </c>
      <c r="D184" t="s">
        <v>515</v>
      </c>
      <c r="E184" t="s">
        <v>504</v>
      </c>
      <c r="F184" t="s">
        <v>519</v>
      </c>
      <c r="G184" t="s">
        <v>925</v>
      </c>
      <c r="H184" t="s">
        <v>1109</v>
      </c>
      <c r="I184" t="s">
        <v>934</v>
      </c>
      <c r="K184" t="s">
        <v>510</v>
      </c>
      <c r="L184">
        <v>1</v>
      </c>
      <c r="M184">
        <v>1</v>
      </c>
      <c r="N184">
        <v>1</v>
      </c>
      <c r="O184">
        <v>1</v>
      </c>
      <c r="P184">
        <v>1724</v>
      </c>
      <c r="Q184" t="s">
        <v>323</v>
      </c>
      <c r="R184">
        <v>0</v>
      </c>
      <c r="Z184">
        <v>1722</v>
      </c>
      <c r="AA184">
        <v>2</v>
      </c>
      <c r="AB184" s="621">
        <v>1.1600928074245939E-3</v>
      </c>
      <c r="AC184">
        <v>1724</v>
      </c>
      <c r="AD184">
        <v>2631</v>
      </c>
      <c r="AE184" s="621">
        <v>0.65526415811478522</v>
      </c>
      <c r="AF184" t="s">
        <v>323</v>
      </c>
      <c r="AG184" t="s">
        <v>323</v>
      </c>
      <c r="AH184" t="s">
        <v>323</v>
      </c>
      <c r="AJ184" s="621" t="s">
        <v>323</v>
      </c>
      <c r="AL184" s="621" t="s">
        <v>323</v>
      </c>
      <c r="AM184" t="s">
        <v>323</v>
      </c>
      <c r="AN184" s="621" t="s">
        <v>323</v>
      </c>
      <c r="AP184" s="621" t="s">
        <v>323</v>
      </c>
      <c r="AR184" s="621" t="s">
        <v>323</v>
      </c>
      <c r="AS184" t="s">
        <v>323</v>
      </c>
      <c r="AT184" s="621" t="s">
        <v>323</v>
      </c>
      <c r="AV184" s="621" t="s">
        <v>323</v>
      </c>
      <c r="AX184" s="621" t="s">
        <v>323</v>
      </c>
      <c r="AY184" t="s">
        <v>323</v>
      </c>
      <c r="AZ184" s="621" t="s">
        <v>323</v>
      </c>
      <c r="BB184" s="621" t="s">
        <v>323</v>
      </c>
      <c r="BD184" s="621" t="s">
        <v>323</v>
      </c>
      <c r="BE184" t="s">
        <v>323</v>
      </c>
      <c r="BF184" s="621" t="s">
        <v>323</v>
      </c>
      <c r="BG184">
        <v>0</v>
      </c>
      <c r="BK184" t="s">
        <v>323</v>
      </c>
    </row>
    <row r="185" spans="1:63" x14ac:dyDescent="0.2">
      <c r="A185" t="s">
        <v>109</v>
      </c>
      <c r="B185" t="s">
        <v>111</v>
      </c>
      <c r="C185" t="s">
        <v>112</v>
      </c>
      <c r="D185" t="s">
        <v>515</v>
      </c>
      <c r="E185" t="s">
        <v>504</v>
      </c>
      <c r="F185" t="s">
        <v>519</v>
      </c>
      <c r="G185" t="s">
        <v>321</v>
      </c>
      <c r="H185" t="s">
        <v>1112</v>
      </c>
      <c r="I185" t="s">
        <v>934</v>
      </c>
      <c r="K185" t="s">
        <v>510</v>
      </c>
      <c r="L185">
        <v>3</v>
      </c>
      <c r="M185">
        <v>3</v>
      </c>
      <c r="N185">
        <v>3</v>
      </c>
      <c r="O185">
        <v>1</v>
      </c>
      <c r="P185">
        <v>1377.6666666666667</v>
      </c>
      <c r="Q185" t="s">
        <v>323</v>
      </c>
      <c r="R185">
        <v>3</v>
      </c>
      <c r="S185" s="621">
        <v>1</v>
      </c>
      <c r="T185">
        <v>3</v>
      </c>
      <c r="U185" s="621">
        <v>1</v>
      </c>
      <c r="Z185">
        <v>4129</v>
      </c>
      <c r="AA185">
        <v>4</v>
      </c>
      <c r="AB185" s="621">
        <v>9.6781998548270019E-4</v>
      </c>
      <c r="AC185">
        <v>4133</v>
      </c>
      <c r="AD185">
        <v>6168</v>
      </c>
      <c r="AE185" s="621">
        <v>0.67007133592736701</v>
      </c>
      <c r="AF185" t="s">
        <v>323</v>
      </c>
      <c r="AG185" t="s">
        <v>323</v>
      </c>
      <c r="AH185" t="s">
        <v>323</v>
      </c>
      <c r="AJ185" s="621" t="s">
        <v>323</v>
      </c>
      <c r="AL185" s="621" t="s">
        <v>323</v>
      </c>
      <c r="AM185" t="s">
        <v>323</v>
      </c>
      <c r="AN185" s="621" t="s">
        <v>323</v>
      </c>
      <c r="AP185" s="621" t="s">
        <v>323</v>
      </c>
      <c r="AR185" s="621" t="s">
        <v>323</v>
      </c>
      <c r="AS185" t="s">
        <v>323</v>
      </c>
      <c r="AT185" s="621" t="s">
        <v>323</v>
      </c>
      <c r="AV185" s="621" t="s">
        <v>323</v>
      </c>
      <c r="AY185" t="s">
        <v>323</v>
      </c>
      <c r="AZ185" s="621" t="s">
        <v>323</v>
      </c>
      <c r="BB185" s="621" t="s">
        <v>323</v>
      </c>
      <c r="BD185" s="621" t="s">
        <v>323</v>
      </c>
      <c r="BE185" t="s">
        <v>323</v>
      </c>
      <c r="BF185" s="621" t="s">
        <v>323</v>
      </c>
      <c r="BG185">
        <v>2</v>
      </c>
      <c r="BH185" s="621">
        <v>0.66666666666666663</v>
      </c>
      <c r="BI185">
        <v>2</v>
      </c>
      <c r="BJ185" s="621">
        <v>0.66666666666666663</v>
      </c>
      <c r="BK185" t="s">
        <v>323</v>
      </c>
    </row>
    <row r="186" spans="1:63" x14ac:dyDescent="0.2">
      <c r="A186" t="s">
        <v>109</v>
      </c>
      <c r="B186" t="s">
        <v>111</v>
      </c>
      <c r="C186" t="s">
        <v>113</v>
      </c>
      <c r="D186" t="s">
        <v>515</v>
      </c>
      <c r="E186" t="s">
        <v>504</v>
      </c>
      <c r="F186" t="s">
        <v>519</v>
      </c>
      <c r="G186" t="s">
        <v>321</v>
      </c>
      <c r="H186" t="s">
        <v>1112</v>
      </c>
      <c r="I186" t="s">
        <v>934</v>
      </c>
      <c r="K186" t="s">
        <v>510</v>
      </c>
      <c r="L186">
        <v>1</v>
      </c>
      <c r="M186">
        <v>1</v>
      </c>
      <c r="N186">
        <v>1</v>
      </c>
      <c r="O186">
        <v>1</v>
      </c>
      <c r="P186">
        <v>1423</v>
      </c>
      <c r="Q186" t="s">
        <v>323</v>
      </c>
      <c r="R186">
        <v>1</v>
      </c>
      <c r="S186" s="621">
        <v>1</v>
      </c>
      <c r="T186">
        <v>1</v>
      </c>
      <c r="U186" s="621">
        <v>1</v>
      </c>
      <c r="Z186">
        <v>1419</v>
      </c>
      <c r="AA186">
        <v>4</v>
      </c>
      <c r="AB186" s="621">
        <v>2.8109627547434997E-3</v>
      </c>
      <c r="AC186">
        <v>1423</v>
      </c>
      <c r="AD186">
        <v>2106</v>
      </c>
      <c r="AE186" s="621">
        <v>0.67568850902184241</v>
      </c>
      <c r="AF186" t="s">
        <v>323</v>
      </c>
      <c r="AG186" t="s">
        <v>323</v>
      </c>
      <c r="AH186" t="s">
        <v>323</v>
      </c>
      <c r="AJ186" s="621" t="s">
        <v>323</v>
      </c>
      <c r="AL186" s="621" t="s">
        <v>323</v>
      </c>
      <c r="AM186" t="s">
        <v>323</v>
      </c>
      <c r="AN186" s="621" t="s">
        <v>323</v>
      </c>
      <c r="AP186" s="621" t="s">
        <v>323</v>
      </c>
      <c r="AR186" s="621" t="s">
        <v>323</v>
      </c>
      <c r="AS186" t="s">
        <v>323</v>
      </c>
      <c r="AT186" s="621" t="s">
        <v>323</v>
      </c>
      <c r="AV186" s="621" t="s">
        <v>323</v>
      </c>
      <c r="AY186" t="s">
        <v>323</v>
      </c>
      <c r="AZ186" s="621" t="s">
        <v>323</v>
      </c>
      <c r="BB186" s="621" t="s">
        <v>323</v>
      </c>
      <c r="BD186" s="621" t="s">
        <v>323</v>
      </c>
      <c r="BE186" t="s">
        <v>323</v>
      </c>
      <c r="BF186" s="621" t="s">
        <v>323</v>
      </c>
      <c r="BG186">
        <v>0</v>
      </c>
      <c r="BK186" t="s">
        <v>323</v>
      </c>
    </row>
    <row r="187" spans="1:63" x14ac:dyDescent="0.2">
      <c r="A187" t="s">
        <v>109</v>
      </c>
      <c r="B187" t="s">
        <v>111</v>
      </c>
      <c r="C187" t="s">
        <v>114</v>
      </c>
      <c r="D187" t="s">
        <v>515</v>
      </c>
      <c r="E187" t="s">
        <v>504</v>
      </c>
      <c r="F187" t="s">
        <v>519</v>
      </c>
      <c r="G187" t="s">
        <v>321</v>
      </c>
      <c r="H187" t="s">
        <v>1112</v>
      </c>
      <c r="I187" t="s">
        <v>934</v>
      </c>
      <c r="K187" t="s">
        <v>386</v>
      </c>
      <c r="L187">
        <v>6</v>
      </c>
      <c r="N187">
        <v>16</v>
      </c>
      <c r="O187">
        <v>2.6666666666666665</v>
      </c>
      <c r="P187">
        <v>1539</v>
      </c>
      <c r="Q187">
        <v>639.16666666666663</v>
      </c>
      <c r="R187">
        <v>3</v>
      </c>
      <c r="S187" s="621">
        <v>0.1875</v>
      </c>
      <c r="T187">
        <v>1</v>
      </c>
      <c r="U187" s="621">
        <v>0.16666666666666666</v>
      </c>
      <c r="Z187">
        <v>9226</v>
      </c>
      <c r="AA187">
        <v>8</v>
      </c>
      <c r="AB187" s="621">
        <v>8.6636343946285466E-4</v>
      </c>
      <c r="AC187">
        <v>9234</v>
      </c>
      <c r="AD187">
        <v>13797</v>
      </c>
      <c r="AE187" s="621">
        <v>0.66927592954990212</v>
      </c>
      <c r="AF187">
        <v>9226</v>
      </c>
      <c r="AG187">
        <v>8</v>
      </c>
      <c r="AH187">
        <v>9234</v>
      </c>
      <c r="AI187">
        <v>3830</v>
      </c>
      <c r="AJ187" s="621">
        <v>0.41513115109473225</v>
      </c>
      <c r="AK187">
        <v>5</v>
      </c>
      <c r="AL187" s="621">
        <v>0.625</v>
      </c>
      <c r="AM187">
        <v>3835</v>
      </c>
      <c r="AN187" s="621">
        <v>0.41531297379250598</v>
      </c>
      <c r="AO187">
        <v>58</v>
      </c>
      <c r="AP187" s="621">
        <v>1.5143603133159269E-2</v>
      </c>
      <c r="AS187">
        <v>58</v>
      </c>
      <c r="AT187" s="621">
        <v>1.5123859191655802E-2</v>
      </c>
      <c r="AU187">
        <v>49</v>
      </c>
      <c r="AV187" s="621">
        <v>0.84482758620689657</v>
      </c>
      <c r="AY187">
        <v>49</v>
      </c>
      <c r="AZ187" s="621">
        <v>0.84482758620689657</v>
      </c>
      <c r="BA187">
        <v>27</v>
      </c>
      <c r="BB187" s="621">
        <v>7.0404172099087356E-3</v>
      </c>
      <c r="BC187">
        <v>23</v>
      </c>
      <c r="BD187" s="621">
        <v>5.9973924380704044E-3</v>
      </c>
      <c r="BE187">
        <v>50</v>
      </c>
      <c r="BF187" s="621">
        <v>1.303780964797914E-2</v>
      </c>
      <c r="BG187">
        <v>6</v>
      </c>
      <c r="BH187" s="621">
        <v>0.375</v>
      </c>
      <c r="BI187">
        <v>1</v>
      </c>
      <c r="BJ187" s="621">
        <v>0.16666666666666666</v>
      </c>
      <c r="BK187" t="s">
        <v>323</v>
      </c>
    </row>
    <row r="188" spans="1:63" x14ac:dyDescent="0.2">
      <c r="A188" t="s">
        <v>115</v>
      </c>
      <c r="B188" t="s">
        <v>120</v>
      </c>
      <c r="C188" t="s">
        <v>121</v>
      </c>
      <c r="D188" t="s">
        <v>515</v>
      </c>
      <c r="E188" t="s">
        <v>504</v>
      </c>
      <c r="F188" t="s">
        <v>519</v>
      </c>
      <c r="G188" t="s">
        <v>320</v>
      </c>
      <c r="H188" t="s">
        <v>1112</v>
      </c>
      <c r="I188" t="s">
        <v>934</v>
      </c>
      <c r="K188" t="s">
        <v>386</v>
      </c>
      <c r="L188">
        <v>3</v>
      </c>
      <c r="N188">
        <v>5</v>
      </c>
      <c r="O188">
        <v>1.6666666666666667</v>
      </c>
      <c r="P188">
        <v>722.66666666666663</v>
      </c>
      <c r="Q188">
        <v>331.33333333333331</v>
      </c>
      <c r="R188">
        <v>2</v>
      </c>
      <c r="S188" s="621">
        <v>0.4</v>
      </c>
      <c r="T188">
        <v>2</v>
      </c>
      <c r="U188" s="621">
        <v>0.66666666666666663</v>
      </c>
      <c r="V188">
        <v>1</v>
      </c>
      <c r="W188" s="621">
        <v>0.2</v>
      </c>
      <c r="X188">
        <v>1</v>
      </c>
      <c r="Y188" s="621">
        <v>0.33333333333333331</v>
      </c>
      <c r="Z188">
        <v>2162</v>
      </c>
      <c r="AA188">
        <v>6</v>
      </c>
      <c r="AB188" s="621">
        <v>2.7675276752767526E-3</v>
      </c>
      <c r="AC188">
        <v>2168</v>
      </c>
      <c r="AD188">
        <v>2973</v>
      </c>
      <c r="AE188" s="621">
        <v>0.72922973427514293</v>
      </c>
      <c r="AF188">
        <v>2162</v>
      </c>
      <c r="AG188">
        <v>6</v>
      </c>
      <c r="AH188">
        <v>2168</v>
      </c>
      <c r="AI188">
        <v>989</v>
      </c>
      <c r="AJ188" s="621">
        <v>0.45744680851063829</v>
      </c>
      <c r="AK188">
        <v>5</v>
      </c>
      <c r="AL188" s="621">
        <v>0.83333333333333337</v>
      </c>
      <c r="AM188">
        <v>994</v>
      </c>
      <c r="AN188" s="621">
        <v>0.45848708487084872</v>
      </c>
      <c r="AO188">
        <v>6</v>
      </c>
      <c r="AP188" s="621">
        <v>6.0667340748230538E-3</v>
      </c>
      <c r="AQ188">
        <v>1</v>
      </c>
      <c r="AR188" s="621">
        <v>0.2</v>
      </c>
      <c r="AS188">
        <v>7</v>
      </c>
      <c r="AT188" s="621">
        <v>7.0422535211267607E-3</v>
      </c>
      <c r="AU188">
        <v>3</v>
      </c>
      <c r="AV188" s="621">
        <v>0.5</v>
      </c>
      <c r="AY188">
        <v>3</v>
      </c>
      <c r="AZ188" s="621">
        <v>0.42857142857142855</v>
      </c>
      <c r="BA188">
        <v>2</v>
      </c>
      <c r="BB188" s="621">
        <v>2.012072434607646E-3</v>
      </c>
      <c r="BC188">
        <v>7</v>
      </c>
      <c r="BD188" s="621">
        <v>7.0422535211267607E-3</v>
      </c>
      <c r="BE188">
        <v>9</v>
      </c>
      <c r="BF188" s="621">
        <v>9.0543259557344068E-3</v>
      </c>
      <c r="BG188">
        <v>2</v>
      </c>
      <c r="BH188" s="621">
        <v>0.4</v>
      </c>
      <c r="BI188">
        <v>1</v>
      </c>
      <c r="BJ188" s="621">
        <v>0.33333333333333331</v>
      </c>
      <c r="BK188" t="s">
        <v>323</v>
      </c>
    </row>
    <row r="189" spans="1:63" x14ac:dyDescent="0.2">
      <c r="A189" t="s">
        <v>115</v>
      </c>
      <c r="B189" t="s">
        <v>120</v>
      </c>
      <c r="C189" t="s">
        <v>122</v>
      </c>
      <c r="D189" t="s">
        <v>515</v>
      </c>
      <c r="E189" t="s">
        <v>504</v>
      </c>
      <c r="F189" t="s">
        <v>519</v>
      </c>
      <c r="G189" t="s">
        <v>320</v>
      </c>
      <c r="H189" t="s">
        <v>1112</v>
      </c>
      <c r="I189" t="s">
        <v>934</v>
      </c>
      <c r="K189" t="s">
        <v>386</v>
      </c>
      <c r="L189">
        <v>3</v>
      </c>
      <c r="N189">
        <v>5</v>
      </c>
      <c r="O189">
        <v>1.6666666666666667</v>
      </c>
      <c r="P189">
        <v>856.66666666666663</v>
      </c>
      <c r="Q189">
        <v>385.33333333333331</v>
      </c>
      <c r="R189">
        <v>2</v>
      </c>
      <c r="S189" s="621">
        <v>0.4</v>
      </c>
      <c r="T189">
        <v>2</v>
      </c>
      <c r="U189" s="621">
        <v>0.66666666666666663</v>
      </c>
      <c r="Z189">
        <v>2561</v>
      </c>
      <c r="AA189">
        <v>9</v>
      </c>
      <c r="AB189" s="621">
        <v>3.5019455252918289E-3</v>
      </c>
      <c r="AC189">
        <v>2570</v>
      </c>
      <c r="AD189">
        <v>3240</v>
      </c>
      <c r="AE189" s="621">
        <v>0.79320987654320985</v>
      </c>
      <c r="AF189">
        <v>2561</v>
      </c>
      <c r="AG189">
        <v>9</v>
      </c>
      <c r="AH189">
        <v>2570</v>
      </c>
      <c r="AI189">
        <v>1148</v>
      </c>
      <c r="AJ189" s="621">
        <v>0.44826239750097618</v>
      </c>
      <c r="AK189">
        <v>8</v>
      </c>
      <c r="AL189" s="621">
        <v>0.88888888888888884</v>
      </c>
      <c r="AM189">
        <v>1156</v>
      </c>
      <c r="AN189" s="621">
        <v>0.44980544747081713</v>
      </c>
      <c r="AO189">
        <v>4</v>
      </c>
      <c r="AP189" s="621">
        <v>3.4843205574912892E-3</v>
      </c>
      <c r="AS189">
        <v>4</v>
      </c>
      <c r="AT189" s="621">
        <v>3.4602076124567475E-3</v>
      </c>
      <c r="AU189">
        <v>4</v>
      </c>
      <c r="AV189" s="621">
        <v>1</v>
      </c>
      <c r="AY189">
        <v>4</v>
      </c>
      <c r="AZ189" s="621">
        <v>1</v>
      </c>
      <c r="BA189">
        <v>2</v>
      </c>
      <c r="BB189" s="621">
        <v>1.7301038062283738E-3</v>
      </c>
      <c r="BC189">
        <v>22</v>
      </c>
      <c r="BD189" s="621">
        <v>1.9031141868512111E-2</v>
      </c>
      <c r="BE189">
        <v>24</v>
      </c>
      <c r="BF189" s="621">
        <v>2.0761245674740483E-2</v>
      </c>
      <c r="BG189">
        <v>2</v>
      </c>
      <c r="BH189" s="621">
        <v>0.4</v>
      </c>
      <c r="BI189">
        <v>2</v>
      </c>
      <c r="BJ189" s="621">
        <v>0.66666666666666663</v>
      </c>
      <c r="BK189" t="s">
        <v>323</v>
      </c>
    </row>
    <row r="190" spans="1:63" x14ac:dyDescent="0.2">
      <c r="A190" t="s">
        <v>115</v>
      </c>
      <c r="B190" t="s">
        <v>120</v>
      </c>
      <c r="C190" t="s">
        <v>123</v>
      </c>
      <c r="D190" t="s">
        <v>515</v>
      </c>
      <c r="E190" t="s">
        <v>504</v>
      </c>
      <c r="F190" t="s">
        <v>519</v>
      </c>
      <c r="G190" t="s">
        <v>320</v>
      </c>
      <c r="H190" t="s">
        <v>1112</v>
      </c>
      <c r="I190" t="s">
        <v>934</v>
      </c>
      <c r="K190" t="s">
        <v>386</v>
      </c>
      <c r="L190">
        <v>3</v>
      </c>
      <c r="N190">
        <v>4</v>
      </c>
      <c r="O190">
        <v>1.3333333333333333</v>
      </c>
      <c r="P190">
        <v>825.33333333333337</v>
      </c>
      <c r="Q190">
        <v>366.66666666666669</v>
      </c>
      <c r="R190">
        <v>3</v>
      </c>
      <c r="S190" s="621">
        <v>0.75</v>
      </c>
      <c r="T190">
        <v>3</v>
      </c>
      <c r="U190" s="621">
        <v>1</v>
      </c>
      <c r="Z190">
        <v>2440</v>
      </c>
      <c r="AA190">
        <v>36</v>
      </c>
      <c r="AB190" s="621">
        <v>1.4539579967689823E-2</v>
      </c>
      <c r="AC190">
        <v>2476</v>
      </c>
      <c r="AD190">
        <v>3315</v>
      </c>
      <c r="AE190" s="621">
        <v>0.74690799396681751</v>
      </c>
      <c r="AF190">
        <v>2440</v>
      </c>
      <c r="AG190">
        <v>36</v>
      </c>
      <c r="AH190">
        <v>2476</v>
      </c>
      <c r="AI190">
        <v>1070</v>
      </c>
      <c r="AJ190" s="621">
        <v>0.43852459016393441</v>
      </c>
      <c r="AK190">
        <v>30</v>
      </c>
      <c r="AL190" s="621">
        <v>0.83333333333333337</v>
      </c>
      <c r="AM190">
        <v>1100</v>
      </c>
      <c r="AN190" s="621">
        <v>0.44426494345718903</v>
      </c>
      <c r="AO190">
        <v>3</v>
      </c>
      <c r="AP190" s="621">
        <v>2.8037383177570091E-3</v>
      </c>
      <c r="AS190">
        <v>3</v>
      </c>
      <c r="AT190" s="621">
        <v>2.7272727272727275E-3</v>
      </c>
      <c r="AU190">
        <v>1</v>
      </c>
      <c r="AV190" s="621">
        <v>0.33333333333333331</v>
      </c>
      <c r="AY190">
        <v>1</v>
      </c>
      <c r="AZ190" s="621">
        <v>0.33333333333333331</v>
      </c>
      <c r="BA190">
        <v>3</v>
      </c>
      <c r="BB190" s="621">
        <v>2.7272727272727275E-3</v>
      </c>
      <c r="BC190">
        <v>16</v>
      </c>
      <c r="BD190" s="621">
        <v>1.4545454545454545E-2</v>
      </c>
      <c r="BE190">
        <v>19</v>
      </c>
      <c r="BF190" s="621">
        <v>1.7272727272727273E-2</v>
      </c>
      <c r="BG190">
        <v>1</v>
      </c>
      <c r="BH190" s="621">
        <v>0.25</v>
      </c>
      <c r="BI190">
        <v>1</v>
      </c>
      <c r="BJ190" s="621">
        <v>0.33333333333333331</v>
      </c>
      <c r="BK190" t="s">
        <v>323</v>
      </c>
    </row>
    <row r="191" spans="1:63" x14ac:dyDescent="0.2">
      <c r="A191" t="s">
        <v>124</v>
      </c>
      <c r="B191" t="s">
        <v>129</v>
      </c>
      <c r="C191" t="s">
        <v>859</v>
      </c>
      <c r="D191" t="s">
        <v>515</v>
      </c>
      <c r="E191" t="s">
        <v>504</v>
      </c>
      <c r="F191" t="s">
        <v>505</v>
      </c>
      <c r="G191" t="s">
        <v>318</v>
      </c>
      <c r="H191" t="s">
        <v>1109</v>
      </c>
      <c r="I191" t="s">
        <v>934</v>
      </c>
      <c r="K191" t="s">
        <v>386</v>
      </c>
      <c r="L191">
        <v>3</v>
      </c>
      <c r="N191">
        <v>4</v>
      </c>
      <c r="O191">
        <v>1.3333333333333333</v>
      </c>
      <c r="P191">
        <v>1649</v>
      </c>
      <c r="Q191">
        <v>891</v>
      </c>
      <c r="R191">
        <v>2</v>
      </c>
      <c r="S191" s="621">
        <v>0.5</v>
      </c>
      <c r="T191">
        <v>2</v>
      </c>
      <c r="U191" s="621">
        <v>0.66666666666666663</v>
      </c>
      <c r="V191">
        <v>1</v>
      </c>
      <c r="W191" s="621">
        <v>0.25</v>
      </c>
      <c r="X191">
        <v>1</v>
      </c>
      <c r="Y191" s="621">
        <v>0.33333333333333331</v>
      </c>
      <c r="Z191">
        <v>4890</v>
      </c>
      <c r="AA191">
        <v>57</v>
      </c>
      <c r="AB191" s="621">
        <v>1.1522134627046696E-2</v>
      </c>
      <c r="AC191">
        <v>4947</v>
      </c>
      <c r="AF191">
        <v>4890</v>
      </c>
      <c r="AG191">
        <v>57</v>
      </c>
      <c r="AH191">
        <v>4947</v>
      </c>
      <c r="AI191">
        <v>2627</v>
      </c>
      <c r="AJ191" s="621">
        <v>0.53721881390593051</v>
      </c>
      <c r="AK191">
        <v>46</v>
      </c>
      <c r="AL191" s="621">
        <v>0.80701754385964908</v>
      </c>
      <c r="AM191">
        <v>2673</v>
      </c>
      <c r="AN191" s="621">
        <v>0.5403274711946634</v>
      </c>
      <c r="AO191">
        <v>3</v>
      </c>
      <c r="AP191" s="621">
        <v>1.1419870574800152E-3</v>
      </c>
      <c r="AQ191">
        <v>13</v>
      </c>
      <c r="AR191" s="621">
        <v>0.28260869565217389</v>
      </c>
      <c r="AS191">
        <v>16</v>
      </c>
      <c r="AT191" s="621">
        <v>5.985783763561541E-3</v>
      </c>
      <c r="AU191">
        <v>2</v>
      </c>
      <c r="AV191" s="621">
        <v>0.66666666666666663</v>
      </c>
      <c r="AW191">
        <v>7</v>
      </c>
      <c r="AX191" s="621">
        <v>0.53846153846153844</v>
      </c>
      <c r="AY191">
        <v>9</v>
      </c>
      <c r="AZ191" s="621">
        <v>0.5625</v>
      </c>
      <c r="BG191">
        <v>0</v>
      </c>
      <c r="BK191" t="s">
        <v>323</v>
      </c>
    </row>
    <row r="192" spans="1:63" x14ac:dyDescent="0.2">
      <c r="A192" t="s">
        <v>124</v>
      </c>
      <c r="B192" t="s">
        <v>129</v>
      </c>
      <c r="C192" t="s">
        <v>862</v>
      </c>
      <c r="D192" t="s">
        <v>515</v>
      </c>
      <c r="E192" t="s">
        <v>504</v>
      </c>
      <c r="F192" t="s">
        <v>505</v>
      </c>
      <c r="G192" t="s">
        <v>318</v>
      </c>
      <c r="H192" t="s">
        <v>1109</v>
      </c>
      <c r="I192" t="s">
        <v>934</v>
      </c>
      <c r="K192" t="s">
        <v>386</v>
      </c>
      <c r="L192">
        <v>3</v>
      </c>
      <c r="N192">
        <v>4</v>
      </c>
      <c r="O192">
        <v>1.3333333333333333</v>
      </c>
      <c r="P192">
        <v>1684.3333333333333</v>
      </c>
      <c r="Q192">
        <v>713.33333333333337</v>
      </c>
      <c r="R192">
        <v>3</v>
      </c>
      <c r="S192" s="621">
        <v>0.75</v>
      </c>
      <c r="T192">
        <v>3</v>
      </c>
      <c r="U192" s="621">
        <v>1</v>
      </c>
      <c r="Z192">
        <v>5029</v>
      </c>
      <c r="AA192">
        <v>24</v>
      </c>
      <c r="AB192" s="621">
        <v>4.7496536710864836E-3</v>
      </c>
      <c r="AC192">
        <v>5053</v>
      </c>
      <c r="AF192">
        <v>5029</v>
      </c>
      <c r="AG192">
        <v>24</v>
      </c>
      <c r="AH192">
        <v>5053</v>
      </c>
      <c r="AI192">
        <v>2118</v>
      </c>
      <c r="AJ192" s="621">
        <v>0.42115728773115929</v>
      </c>
      <c r="AK192">
        <v>22</v>
      </c>
      <c r="AL192" s="621">
        <v>0.91666666666666663</v>
      </c>
      <c r="AM192">
        <v>2140</v>
      </c>
      <c r="AN192" s="621">
        <v>0.42351078567187811</v>
      </c>
      <c r="AO192">
        <v>9</v>
      </c>
      <c r="AP192" s="621">
        <v>4.24929178470255E-3</v>
      </c>
      <c r="AQ192">
        <v>5</v>
      </c>
      <c r="AR192" s="621">
        <v>0.22727272727272727</v>
      </c>
      <c r="AS192">
        <v>14</v>
      </c>
      <c r="AT192" s="621">
        <v>6.5420560747663555E-3</v>
      </c>
      <c r="AU192">
        <v>3</v>
      </c>
      <c r="AV192" s="621">
        <v>0.33333333333333331</v>
      </c>
      <c r="AW192">
        <v>5</v>
      </c>
      <c r="AX192" s="621">
        <v>1</v>
      </c>
      <c r="AY192">
        <v>8</v>
      </c>
      <c r="AZ192" s="621">
        <v>0.5714285714285714</v>
      </c>
      <c r="BA192">
        <v>3</v>
      </c>
      <c r="BB192" s="621">
        <v>1.4018691588785046E-3</v>
      </c>
      <c r="BC192">
        <v>36</v>
      </c>
      <c r="BD192" s="621">
        <v>1.6822429906542057E-2</v>
      </c>
      <c r="BE192">
        <v>39</v>
      </c>
      <c r="BF192" s="621">
        <v>1.8224299065420561E-2</v>
      </c>
      <c r="BG192">
        <v>1</v>
      </c>
      <c r="BH192" s="621">
        <v>0.25</v>
      </c>
      <c r="BI192">
        <v>0</v>
      </c>
      <c r="BK192" t="s">
        <v>323</v>
      </c>
    </row>
    <row r="193" spans="1:63" x14ac:dyDescent="0.2">
      <c r="A193" t="s">
        <v>124</v>
      </c>
      <c r="B193" t="s">
        <v>129</v>
      </c>
      <c r="C193" t="s">
        <v>861</v>
      </c>
      <c r="D193" t="s">
        <v>515</v>
      </c>
      <c r="E193" t="s">
        <v>504</v>
      </c>
      <c r="F193" t="s">
        <v>505</v>
      </c>
      <c r="G193" t="s">
        <v>318</v>
      </c>
      <c r="H193" t="s">
        <v>1109</v>
      </c>
      <c r="I193" t="s">
        <v>934</v>
      </c>
      <c r="K193" t="s">
        <v>510</v>
      </c>
      <c r="L193">
        <v>1</v>
      </c>
      <c r="M193">
        <v>1</v>
      </c>
      <c r="N193">
        <v>1</v>
      </c>
      <c r="O193">
        <v>1</v>
      </c>
      <c r="P193">
        <v>289</v>
      </c>
      <c r="R193">
        <v>1</v>
      </c>
      <c r="S193" s="621">
        <v>1</v>
      </c>
      <c r="T193">
        <v>1</v>
      </c>
      <c r="U193" s="621">
        <v>1</v>
      </c>
      <c r="Z193">
        <v>251</v>
      </c>
      <c r="AA193">
        <v>38</v>
      </c>
      <c r="AB193" s="621">
        <v>0.13148788927335639</v>
      </c>
      <c r="AC193">
        <v>289</v>
      </c>
      <c r="AF193" t="s">
        <v>323</v>
      </c>
      <c r="AG193" t="s">
        <v>323</v>
      </c>
      <c r="AH193" t="s">
        <v>323</v>
      </c>
      <c r="AJ193" s="621" t="s">
        <v>323</v>
      </c>
      <c r="AL193" s="621" t="s">
        <v>323</v>
      </c>
      <c r="AM193" t="s">
        <v>323</v>
      </c>
      <c r="AN193" s="621" t="s">
        <v>323</v>
      </c>
      <c r="AP193" s="621" t="s">
        <v>323</v>
      </c>
      <c r="AR193" s="621" t="s">
        <v>323</v>
      </c>
      <c r="AS193" t="s">
        <v>323</v>
      </c>
      <c r="AT193" s="621" t="s">
        <v>323</v>
      </c>
      <c r="AV193" s="621" t="s">
        <v>323</v>
      </c>
      <c r="AX193" s="621" t="s">
        <v>323</v>
      </c>
      <c r="AY193" t="s">
        <v>323</v>
      </c>
      <c r="AZ193" s="621" t="s">
        <v>323</v>
      </c>
      <c r="BB193" s="621" t="s">
        <v>323</v>
      </c>
      <c r="BD193" s="621" t="s">
        <v>323</v>
      </c>
      <c r="BE193" t="s">
        <v>323</v>
      </c>
      <c r="BF193" s="621" t="s">
        <v>323</v>
      </c>
      <c r="BG193">
        <v>0</v>
      </c>
      <c r="BK193" t="s">
        <v>323</v>
      </c>
    </row>
    <row r="194" spans="1:63" x14ac:dyDescent="0.2">
      <c r="A194" t="s">
        <v>124</v>
      </c>
      <c r="B194" t="s">
        <v>129</v>
      </c>
      <c r="C194" t="s">
        <v>860</v>
      </c>
      <c r="D194" t="s">
        <v>515</v>
      </c>
      <c r="E194" t="s">
        <v>504</v>
      </c>
      <c r="F194" t="s">
        <v>505</v>
      </c>
      <c r="G194" t="s">
        <v>318</v>
      </c>
      <c r="H194" t="s">
        <v>1109</v>
      </c>
      <c r="I194" t="s">
        <v>934</v>
      </c>
      <c r="K194" t="s">
        <v>386</v>
      </c>
      <c r="L194">
        <v>2</v>
      </c>
      <c r="N194">
        <v>4</v>
      </c>
      <c r="O194">
        <v>2</v>
      </c>
      <c r="P194">
        <v>1755.5</v>
      </c>
      <c r="Q194">
        <v>883</v>
      </c>
      <c r="R194">
        <v>1</v>
      </c>
      <c r="S194" s="621">
        <v>0.25</v>
      </c>
      <c r="T194">
        <v>1</v>
      </c>
      <c r="U194" s="621">
        <v>0.5</v>
      </c>
      <c r="Z194">
        <v>3508</v>
      </c>
      <c r="AA194">
        <v>3</v>
      </c>
      <c r="AB194" s="621">
        <v>8.5445741953859298E-4</v>
      </c>
      <c r="AC194">
        <v>3511</v>
      </c>
      <c r="AF194">
        <v>3508</v>
      </c>
      <c r="AG194">
        <v>3</v>
      </c>
      <c r="AH194">
        <v>3511</v>
      </c>
      <c r="AI194">
        <v>1756</v>
      </c>
      <c r="AJ194" s="621">
        <v>0.50057012542759405</v>
      </c>
      <c r="AK194">
        <v>10</v>
      </c>
      <c r="AL194" s="621">
        <v>3.3333333333333335</v>
      </c>
      <c r="AM194">
        <v>1766</v>
      </c>
      <c r="AN194" s="621">
        <v>0.5029906009683851</v>
      </c>
      <c r="AO194">
        <v>7</v>
      </c>
      <c r="AP194" s="621">
        <v>3.986332574031891E-3</v>
      </c>
      <c r="AQ194">
        <v>4</v>
      </c>
      <c r="AR194" s="621">
        <v>0.4</v>
      </c>
      <c r="AS194">
        <v>11</v>
      </c>
      <c r="AT194" s="621">
        <v>6.2287655719139301E-3</v>
      </c>
      <c r="AU194">
        <v>4</v>
      </c>
      <c r="AV194" s="621">
        <v>0.5714285714285714</v>
      </c>
      <c r="AW194">
        <v>2</v>
      </c>
      <c r="AX194" s="621">
        <v>0.5</v>
      </c>
      <c r="AY194">
        <v>6</v>
      </c>
      <c r="AZ194" s="621">
        <v>0.54545454545454541</v>
      </c>
      <c r="BA194">
        <v>4</v>
      </c>
      <c r="BB194" s="621">
        <v>2.2650056625141564E-3</v>
      </c>
      <c r="BC194">
        <v>29</v>
      </c>
      <c r="BD194" s="621">
        <v>1.6421291053227632E-2</v>
      </c>
      <c r="BE194">
        <v>33</v>
      </c>
      <c r="BF194" s="621">
        <v>1.868629671574179E-2</v>
      </c>
      <c r="BG194">
        <v>2</v>
      </c>
      <c r="BH194" s="621">
        <v>0.5</v>
      </c>
      <c r="BI194">
        <v>1</v>
      </c>
      <c r="BJ194" s="621">
        <v>0.5</v>
      </c>
      <c r="BK194" t="s">
        <v>323</v>
      </c>
    </row>
    <row r="195" spans="1:63" x14ac:dyDescent="0.2">
      <c r="A195" t="s">
        <v>124</v>
      </c>
      <c r="B195" t="s">
        <v>129</v>
      </c>
      <c r="C195" t="s">
        <v>863</v>
      </c>
      <c r="D195" t="s">
        <v>515</v>
      </c>
      <c r="E195" t="s">
        <v>504</v>
      </c>
      <c r="F195" t="s">
        <v>505</v>
      </c>
      <c r="G195" t="s">
        <v>318</v>
      </c>
      <c r="H195" t="s">
        <v>1109</v>
      </c>
      <c r="I195" t="s">
        <v>934</v>
      </c>
      <c r="K195" t="s">
        <v>510</v>
      </c>
      <c r="L195">
        <v>3</v>
      </c>
      <c r="M195">
        <v>3</v>
      </c>
      <c r="N195">
        <v>3</v>
      </c>
      <c r="O195">
        <v>1</v>
      </c>
      <c r="P195">
        <v>214.33333333333334</v>
      </c>
      <c r="R195">
        <v>2</v>
      </c>
      <c r="S195" s="621">
        <v>0.66666666666666663</v>
      </c>
      <c r="T195">
        <v>2</v>
      </c>
      <c r="U195" s="621">
        <v>0.66666666666666663</v>
      </c>
      <c r="Z195">
        <v>636</v>
      </c>
      <c r="AA195">
        <v>7</v>
      </c>
      <c r="AB195" s="621">
        <v>1.088646967340591E-2</v>
      </c>
      <c r="AC195">
        <v>643</v>
      </c>
      <c r="AF195" t="s">
        <v>323</v>
      </c>
      <c r="AG195" t="s">
        <v>323</v>
      </c>
      <c r="AH195" t="s">
        <v>323</v>
      </c>
      <c r="AJ195" s="621" t="s">
        <v>323</v>
      </c>
      <c r="AL195" s="621" t="s">
        <v>323</v>
      </c>
      <c r="AM195" t="s">
        <v>323</v>
      </c>
      <c r="AN195" s="621" t="s">
        <v>323</v>
      </c>
      <c r="AP195" s="621" t="s">
        <v>323</v>
      </c>
      <c r="AR195" s="621" t="s">
        <v>323</v>
      </c>
      <c r="AS195" t="s">
        <v>323</v>
      </c>
      <c r="AT195" s="621" t="s">
        <v>323</v>
      </c>
      <c r="AV195" s="621" t="s">
        <v>323</v>
      </c>
      <c r="AX195" s="621" t="s">
        <v>323</v>
      </c>
      <c r="AY195" t="s">
        <v>323</v>
      </c>
      <c r="AZ195" s="621" t="s">
        <v>323</v>
      </c>
      <c r="BB195" s="621" t="s">
        <v>323</v>
      </c>
      <c r="BD195" s="621" t="s">
        <v>323</v>
      </c>
      <c r="BE195" t="s">
        <v>323</v>
      </c>
      <c r="BF195" s="621" t="s">
        <v>323</v>
      </c>
      <c r="BG195">
        <v>0</v>
      </c>
      <c r="BK195" t="s">
        <v>323</v>
      </c>
    </row>
    <row r="196" spans="1:63" x14ac:dyDescent="0.2">
      <c r="A196" t="s">
        <v>130</v>
      </c>
      <c r="B196" t="s">
        <v>131</v>
      </c>
      <c r="C196" t="s">
        <v>132</v>
      </c>
      <c r="D196" t="s">
        <v>528</v>
      </c>
      <c r="E196" t="s">
        <v>504</v>
      </c>
      <c r="F196" t="s">
        <v>505</v>
      </c>
      <c r="G196" t="s">
        <v>318</v>
      </c>
      <c r="H196" t="s">
        <v>937</v>
      </c>
      <c r="I196" t="s">
        <v>937</v>
      </c>
      <c r="K196" t="s">
        <v>510</v>
      </c>
      <c r="L196">
        <v>2</v>
      </c>
      <c r="M196">
        <v>2</v>
      </c>
      <c r="N196">
        <v>2</v>
      </c>
      <c r="O196">
        <v>1</v>
      </c>
      <c r="P196">
        <v>1310.5</v>
      </c>
      <c r="Q196" t="s">
        <v>323</v>
      </c>
      <c r="R196">
        <v>2</v>
      </c>
      <c r="S196" s="621">
        <v>1</v>
      </c>
      <c r="T196">
        <v>2</v>
      </c>
      <c r="U196" s="621">
        <v>1</v>
      </c>
      <c r="Z196">
        <v>2619</v>
      </c>
      <c r="AA196">
        <v>2</v>
      </c>
      <c r="AB196" s="621">
        <v>7.6306753147653572E-4</v>
      </c>
      <c r="AC196">
        <v>2621</v>
      </c>
      <c r="AD196">
        <v>16050</v>
      </c>
      <c r="AE196" s="621">
        <v>0.16330218068535826</v>
      </c>
      <c r="AF196" t="s">
        <v>323</v>
      </c>
      <c r="AG196" t="s">
        <v>323</v>
      </c>
      <c r="AH196" t="s">
        <v>323</v>
      </c>
      <c r="AJ196" s="621" t="s">
        <v>323</v>
      </c>
      <c r="AL196" s="621" t="s">
        <v>323</v>
      </c>
      <c r="AM196" t="s">
        <v>323</v>
      </c>
      <c r="AN196" s="621" t="s">
        <v>323</v>
      </c>
      <c r="AP196" s="621" t="s">
        <v>323</v>
      </c>
      <c r="AR196" s="621" t="s">
        <v>323</v>
      </c>
      <c r="AS196" t="s">
        <v>323</v>
      </c>
      <c r="AT196" s="621" t="s">
        <v>323</v>
      </c>
      <c r="AV196" s="621" t="s">
        <v>323</v>
      </c>
      <c r="AX196" s="621" t="s">
        <v>323</v>
      </c>
      <c r="AY196" t="s">
        <v>323</v>
      </c>
      <c r="AZ196" s="621" t="s">
        <v>323</v>
      </c>
      <c r="BB196" s="621" t="s">
        <v>323</v>
      </c>
      <c r="BD196" s="621" t="s">
        <v>323</v>
      </c>
      <c r="BE196" t="s">
        <v>323</v>
      </c>
      <c r="BF196" s="621" t="s">
        <v>323</v>
      </c>
      <c r="BG196">
        <v>1</v>
      </c>
      <c r="BH196" s="621">
        <v>0.5</v>
      </c>
      <c r="BI196">
        <v>1</v>
      </c>
      <c r="BJ196" s="621">
        <v>0.5</v>
      </c>
      <c r="BK196" t="s">
        <v>323</v>
      </c>
    </row>
    <row r="197" spans="1:63" x14ac:dyDescent="0.2">
      <c r="A197" t="s">
        <v>130</v>
      </c>
      <c r="B197" t="s">
        <v>131</v>
      </c>
      <c r="C197" t="s">
        <v>133</v>
      </c>
      <c r="D197" t="s">
        <v>528</v>
      </c>
      <c r="E197" t="s">
        <v>504</v>
      </c>
      <c r="F197" t="s">
        <v>505</v>
      </c>
      <c r="G197" t="s">
        <v>318</v>
      </c>
      <c r="H197" t="s">
        <v>937</v>
      </c>
      <c r="I197" t="s">
        <v>937</v>
      </c>
      <c r="K197" t="s">
        <v>510</v>
      </c>
      <c r="L197">
        <v>1</v>
      </c>
      <c r="M197">
        <v>1</v>
      </c>
      <c r="N197">
        <v>1</v>
      </c>
      <c r="O197">
        <v>1</v>
      </c>
      <c r="P197">
        <v>2434</v>
      </c>
      <c r="Q197" t="s">
        <v>323</v>
      </c>
      <c r="R197">
        <v>1</v>
      </c>
      <c r="S197" s="621">
        <v>1</v>
      </c>
      <c r="T197">
        <v>1</v>
      </c>
      <c r="U197" s="621">
        <v>1</v>
      </c>
      <c r="Z197">
        <v>2420</v>
      </c>
      <c r="AA197">
        <v>14</v>
      </c>
      <c r="AB197" s="621">
        <v>5.7518488085456041E-3</v>
      </c>
      <c r="AC197">
        <v>2434</v>
      </c>
      <c r="AD197">
        <v>3550</v>
      </c>
      <c r="AE197" s="621">
        <v>0.68563380281690145</v>
      </c>
      <c r="AF197" t="s">
        <v>323</v>
      </c>
      <c r="AG197" t="s">
        <v>323</v>
      </c>
      <c r="AH197" t="s">
        <v>323</v>
      </c>
      <c r="AJ197" s="621" t="s">
        <v>323</v>
      </c>
      <c r="AL197" s="621" t="s">
        <v>323</v>
      </c>
      <c r="AM197" t="s">
        <v>323</v>
      </c>
      <c r="AN197" s="621" t="s">
        <v>323</v>
      </c>
      <c r="AP197" s="621" t="s">
        <v>323</v>
      </c>
      <c r="AR197" s="621" t="s">
        <v>323</v>
      </c>
      <c r="AS197" t="s">
        <v>323</v>
      </c>
      <c r="AT197" s="621" t="s">
        <v>323</v>
      </c>
      <c r="AV197" s="621" t="s">
        <v>323</v>
      </c>
      <c r="AX197" s="621" t="s">
        <v>323</v>
      </c>
      <c r="AY197" t="s">
        <v>323</v>
      </c>
      <c r="AZ197" s="621" t="s">
        <v>323</v>
      </c>
      <c r="BB197" s="621" t="s">
        <v>323</v>
      </c>
      <c r="BD197" s="621" t="s">
        <v>323</v>
      </c>
      <c r="BE197" t="s">
        <v>323</v>
      </c>
      <c r="BF197" s="621" t="s">
        <v>323</v>
      </c>
      <c r="BG197">
        <v>0</v>
      </c>
      <c r="BK197" t="s">
        <v>323</v>
      </c>
    </row>
    <row r="198" spans="1:63" x14ac:dyDescent="0.2">
      <c r="A198" t="s">
        <v>130</v>
      </c>
      <c r="B198" t="s">
        <v>131</v>
      </c>
      <c r="C198" t="s">
        <v>134</v>
      </c>
      <c r="D198" t="s">
        <v>528</v>
      </c>
      <c r="E198" t="s">
        <v>504</v>
      </c>
      <c r="F198" t="s">
        <v>505</v>
      </c>
      <c r="G198" t="s">
        <v>318</v>
      </c>
      <c r="H198" t="s">
        <v>937</v>
      </c>
      <c r="I198" t="s">
        <v>937</v>
      </c>
      <c r="K198" t="s">
        <v>386</v>
      </c>
      <c r="L198">
        <v>1</v>
      </c>
      <c r="M198">
        <v>1</v>
      </c>
      <c r="N198">
        <v>1</v>
      </c>
      <c r="O198">
        <v>1</v>
      </c>
      <c r="P198">
        <v>5247</v>
      </c>
      <c r="Q198" t="s">
        <v>323</v>
      </c>
      <c r="R198">
        <v>0</v>
      </c>
      <c r="T198">
        <v>1</v>
      </c>
      <c r="U198" s="621">
        <v>1</v>
      </c>
      <c r="Z198">
        <v>5242</v>
      </c>
      <c r="AA198">
        <v>5</v>
      </c>
      <c r="AB198" s="621">
        <v>9.5292548122736804E-4</v>
      </c>
      <c r="AC198">
        <v>5247</v>
      </c>
      <c r="AD198">
        <v>7750</v>
      </c>
      <c r="AE198" s="621">
        <v>0.67703225806451617</v>
      </c>
      <c r="AF198" t="s">
        <v>323</v>
      </c>
      <c r="AG198" t="s">
        <v>323</v>
      </c>
      <c r="AH198" t="s">
        <v>323</v>
      </c>
      <c r="AJ198" s="621" t="s">
        <v>323</v>
      </c>
      <c r="AL198" s="621" t="s">
        <v>323</v>
      </c>
      <c r="AM198" t="s">
        <v>323</v>
      </c>
      <c r="AN198" s="621" t="s">
        <v>323</v>
      </c>
      <c r="AP198" s="621" t="s">
        <v>323</v>
      </c>
      <c r="AR198" s="621" t="s">
        <v>323</v>
      </c>
      <c r="AS198" t="s">
        <v>323</v>
      </c>
      <c r="AT198" s="621" t="s">
        <v>323</v>
      </c>
      <c r="AV198" s="621" t="s">
        <v>323</v>
      </c>
      <c r="AX198" s="621" t="s">
        <v>323</v>
      </c>
      <c r="AY198" t="s">
        <v>323</v>
      </c>
      <c r="AZ198" s="621" t="s">
        <v>323</v>
      </c>
      <c r="BB198" s="621" t="s">
        <v>323</v>
      </c>
      <c r="BD198" s="621" t="s">
        <v>323</v>
      </c>
      <c r="BE198" t="s">
        <v>323</v>
      </c>
      <c r="BF198" s="621" t="s">
        <v>323</v>
      </c>
      <c r="BG198">
        <v>0</v>
      </c>
      <c r="BK198" t="s">
        <v>323</v>
      </c>
    </row>
    <row r="199" spans="1:63" x14ac:dyDescent="0.2">
      <c r="A199" t="s">
        <v>130</v>
      </c>
      <c r="B199" t="s">
        <v>131</v>
      </c>
      <c r="C199" t="s">
        <v>135</v>
      </c>
      <c r="D199" t="s">
        <v>528</v>
      </c>
      <c r="E199" t="s">
        <v>504</v>
      </c>
      <c r="F199" t="s">
        <v>505</v>
      </c>
      <c r="G199" t="s">
        <v>318</v>
      </c>
      <c r="H199" t="s">
        <v>937</v>
      </c>
      <c r="I199" t="s">
        <v>937</v>
      </c>
      <c r="K199" t="s">
        <v>386</v>
      </c>
      <c r="L199">
        <v>6</v>
      </c>
      <c r="N199">
        <v>15</v>
      </c>
      <c r="O199">
        <v>2.5</v>
      </c>
      <c r="P199">
        <v>6456</v>
      </c>
      <c r="Q199">
        <v>3035.6666666666665</v>
      </c>
      <c r="R199">
        <v>6</v>
      </c>
      <c r="S199" s="621">
        <v>0.4</v>
      </c>
      <c r="T199">
        <v>6</v>
      </c>
      <c r="U199" s="621">
        <v>1</v>
      </c>
      <c r="Z199">
        <v>38696</v>
      </c>
      <c r="AA199">
        <v>40</v>
      </c>
      <c r="AB199" s="621">
        <v>1.0326311441553077E-3</v>
      </c>
      <c r="AC199">
        <v>38736</v>
      </c>
      <c r="AD199">
        <v>53300</v>
      </c>
      <c r="AE199" s="621">
        <v>0.72675422138836776</v>
      </c>
      <c r="AF199">
        <v>38696</v>
      </c>
      <c r="AG199">
        <v>40</v>
      </c>
      <c r="AH199">
        <v>38736</v>
      </c>
      <c r="AI199">
        <v>18183</v>
      </c>
      <c r="AJ199" s="621">
        <v>0.46989352904692994</v>
      </c>
      <c r="AK199">
        <v>31</v>
      </c>
      <c r="AL199" s="621">
        <v>0.77500000000000002</v>
      </c>
      <c r="AM199">
        <v>18214</v>
      </c>
      <c r="AN199" s="621">
        <v>0.47020859149111938</v>
      </c>
      <c r="AO199">
        <v>71</v>
      </c>
      <c r="AP199" s="621">
        <v>3.9047461914975528E-3</v>
      </c>
      <c r="AQ199">
        <v>2</v>
      </c>
      <c r="AR199" s="621">
        <v>6.4516129032258063E-2</v>
      </c>
      <c r="AS199">
        <v>73</v>
      </c>
      <c r="AT199" s="621">
        <v>4.007906006368727E-3</v>
      </c>
      <c r="AU199">
        <v>69</v>
      </c>
      <c r="AV199" s="621">
        <v>0.971830985915493</v>
      </c>
      <c r="AW199">
        <v>1</v>
      </c>
      <c r="AX199" s="621">
        <v>0.5</v>
      </c>
      <c r="AY199">
        <v>70</v>
      </c>
      <c r="AZ199" s="621">
        <v>0.95890410958904104</v>
      </c>
      <c r="BA199">
        <v>90</v>
      </c>
      <c r="BB199" s="621">
        <v>4.9412539804545956E-3</v>
      </c>
      <c r="BC199">
        <v>2524</v>
      </c>
      <c r="BD199" s="621">
        <v>0.13857472274074886</v>
      </c>
      <c r="BE199">
        <v>1447</v>
      </c>
      <c r="BF199" s="621">
        <v>7.9444383441308886E-2</v>
      </c>
      <c r="BG199">
        <v>4</v>
      </c>
      <c r="BH199" s="621">
        <v>0.26666666666666666</v>
      </c>
      <c r="BI199">
        <v>2</v>
      </c>
      <c r="BJ199" s="621">
        <v>0.33333333333333331</v>
      </c>
      <c r="BK199" t="s">
        <v>323</v>
      </c>
    </row>
    <row r="200" spans="1:63" x14ac:dyDescent="0.2">
      <c r="A200" t="s">
        <v>130</v>
      </c>
      <c r="B200" t="s">
        <v>131</v>
      </c>
      <c r="C200" t="s">
        <v>625</v>
      </c>
      <c r="D200" t="s">
        <v>528</v>
      </c>
      <c r="E200" t="s">
        <v>504</v>
      </c>
      <c r="F200" t="s">
        <v>505</v>
      </c>
      <c r="G200" t="s">
        <v>318</v>
      </c>
      <c r="H200" t="s">
        <v>937</v>
      </c>
      <c r="I200" t="s">
        <v>937</v>
      </c>
      <c r="K200" t="s">
        <v>386</v>
      </c>
      <c r="L200">
        <v>1</v>
      </c>
      <c r="N200">
        <v>2</v>
      </c>
      <c r="O200">
        <v>2</v>
      </c>
      <c r="P200">
        <v>4264</v>
      </c>
      <c r="Q200">
        <v>2057</v>
      </c>
      <c r="R200">
        <v>1</v>
      </c>
      <c r="S200" s="621">
        <v>0.5</v>
      </c>
      <c r="Z200">
        <v>4263</v>
      </c>
      <c r="AA200">
        <v>1</v>
      </c>
      <c r="AB200" s="621">
        <v>2.3452157598499062E-4</v>
      </c>
      <c r="AC200">
        <v>4264</v>
      </c>
      <c r="AD200">
        <v>6570</v>
      </c>
      <c r="AE200" s="621">
        <v>0.64901065449010653</v>
      </c>
      <c r="AF200">
        <v>4263</v>
      </c>
      <c r="AG200">
        <v>1</v>
      </c>
      <c r="AH200">
        <v>4264</v>
      </c>
      <c r="AI200">
        <v>2056</v>
      </c>
      <c r="AJ200" s="621">
        <v>0.48228946751114238</v>
      </c>
      <c r="AK200">
        <v>1</v>
      </c>
      <c r="AL200" s="621">
        <v>1</v>
      </c>
      <c r="AM200">
        <v>2057</v>
      </c>
      <c r="AN200" s="621">
        <v>0.48241088180112568</v>
      </c>
      <c r="AO200">
        <v>7</v>
      </c>
      <c r="AP200" s="621">
        <v>3.4046692607003892E-3</v>
      </c>
      <c r="AQ200">
        <v>0</v>
      </c>
      <c r="AR200" s="621">
        <v>0</v>
      </c>
      <c r="AS200">
        <v>7</v>
      </c>
      <c r="AT200" s="621">
        <v>3.4030140982012642E-3</v>
      </c>
      <c r="AU200">
        <v>5</v>
      </c>
      <c r="AV200" s="621">
        <v>0.7142857142857143</v>
      </c>
      <c r="AW200">
        <v>0</v>
      </c>
      <c r="AX200" s="621" t="s">
        <v>323</v>
      </c>
      <c r="AY200">
        <v>5</v>
      </c>
      <c r="AZ200" s="621">
        <v>0.7142857142857143</v>
      </c>
      <c r="BA200">
        <v>2</v>
      </c>
      <c r="BB200" s="621">
        <v>9.7228974234321824E-4</v>
      </c>
      <c r="BC200">
        <v>199</v>
      </c>
      <c r="BD200" s="621">
        <v>9.6742829363150221E-2</v>
      </c>
      <c r="BE200">
        <v>201</v>
      </c>
      <c r="BF200" s="621">
        <v>9.7715119105493436E-2</v>
      </c>
      <c r="BG200">
        <v>0</v>
      </c>
      <c r="BK200" t="s">
        <v>323</v>
      </c>
    </row>
    <row r="201" spans="1:63" x14ac:dyDescent="0.2">
      <c r="A201" t="s">
        <v>130</v>
      </c>
      <c r="B201" t="s">
        <v>131</v>
      </c>
      <c r="C201" t="s">
        <v>513</v>
      </c>
      <c r="D201" t="s">
        <v>528</v>
      </c>
      <c r="E201" t="s">
        <v>504</v>
      </c>
      <c r="F201" t="s">
        <v>505</v>
      </c>
      <c r="G201" t="s">
        <v>318</v>
      </c>
      <c r="H201" t="s">
        <v>937</v>
      </c>
      <c r="I201" t="s">
        <v>937</v>
      </c>
      <c r="K201" t="s">
        <v>510</v>
      </c>
      <c r="L201">
        <v>1</v>
      </c>
      <c r="M201">
        <v>1</v>
      </c>
      <c r="N201">
        <v>1</v>
      </c>
      <c r="O201">
        <v>1</v>
      </c>
      <c r="P201">
        <v>5037</v>
      </c>
      <c r="Q201" t="s">
        <v>323</v>
      </c>
      <c r="R201">
        <v>1</v>
      </c>
      <c r="S201" s="621">
        <v>1</v>
      </c>
      <c r="T201">
        <v>1</v>
      </c>
      <c r="U201" s="621">
        <v>1</v>
      </c>
      <c r="Z201">
        <v>5029</v>
      </c>
      <c r="AA201">
        <v>8</v>
      </c>
      <c r="AB201" s="621">
        <v>1.5882469724042088E-3</v>
      </c>
      <c r="AC201">
        <v>5037</v>
      </c>
      <c r="AD201">
        <v>7630</v>
      </c>
      <c r="AE201" s="621">
        <v>0.66015727391874179</v>
      </c>
      <c r="AF201" t="s">
        <v>323</v>
      </c>
      <c r="AG201" t="s">
        <v>323</v>
      </c>
      <c r="AH201" t="s">
        <v>323</v>
      </c>
      <c r="AJ201" s="621" t="s">
        <v>323</v>
      </c>
      <c r="AL201" s="621" t="s">
        <v>323</v>
      </c>
      <c r="AM201" t="s">
        <v>323</v>
      </c>
      <c r="AN201" s="621" t="s">
        <v>323</v>
      </c>
      <c r="AP201" s="621" t="s">
        <v>323</v>
      </c>
      <c r="AR201" s="621" t="s">
        <v>323</v>
      </c>
      <c r="AS201" t="s">
        <v>323</v>
      </c>
      <c r="AT201" s="621" t="s">
        <v>323</v>
      </c>
      <c r="AV201" s="621" t="s">
        <v>323</v>
      </c>
      <c r="AX201" s="621" t="s">
        <v>323</v>
      </c>
      <c r="AY201" t="s">
        <v>323</v>
      </c>
      <c r="AZ201" s="621" t="s">
        <v>323</v>
      </c>
      <c r="BB201" s="621" t="s">
        <v>323</v>
      </c>
      <c r="BD201" s="621" t="s">
        <v>323</v>
      </c>
      <c r="BE201" t="s">
        <v>323</v>
      </c>
      <c r="BF201" s="621" t="s">
        <v>323</v>
      </c>
      <c r="BG201">
        <v>0</v>
      </c>
      <c r="BK201" t="s">
        <v>323</v>
      </c>
    </row>
    <row r="202" spans="1:63" x14ac:dyDescent="0.2">
      <c r="A202" t="s">
        <v>136</v>
      </c>
      <c r="B202" t="s">
        <v>137</v>
      </c>
      <c r="C202" t="s">
        <v>138</v>
      </c>
      <c r="D202" t="s">
        <v>515</v>
      </c>
      <c r="E202" t="s">
        <v>504</v>
      </c>
      <c r="F202" t="s">
        <v>519</v>
      </c>
      <c r="G202" t="s">
        <v>925</v>
      </c>
      <c r="H202" t="s">
        <v>1112</v>
      </c>
      <c r="I202" t="s">
        <v>934</v>
      </c>
      <c r="K202" t="s">
        <v>386</v>
      </c>
      <c r="L202">
        <v>4</v>
      </c>
      <c r="N202">
        <v>6</v>
      </c>
      <c r="O202">
        <v>1.5</v>
      </c>
      <c r="P202">
        <v>568.25</v>
      </c>
      <c r="Q202">
        <v>262.75</v>
      </c>
      <c r="R202">
        <v>3</v>
      </c>
      <c r="S202" s="621">
        <v>0.5</v>
      </c>
      <c r="T202">
        <v>3</v>
      </c>
      <c r="U202" s="621">
        <v>0.75</v>
      </c>
      <c r="Z202">
        <v>2263</v>
      </c>
      <c r="AA202">
        <v>10</v>
      </c>
      <c r="AB202" s="621">
        <v>4.3994720633523977E-3</v>
      </c>
      <c r="AC202">
        <v>2273</v>
      </c>
      <c r="AD202">
        <v>3528</v>
      </c>
      <c r="AE202" s="621">
        <v>0.64427437641723351</v>
      </c>
      <c r="AF202">
        <v>2263</v>
      </c>
      <c r="AG202">
        <v>10</v>
      </c>
      <c r="AH202">
        <v>2273</v>
      </c>
      <c r="AI202">
        <v>1038</v>
      </c>
      <c r="AJ202" s="621">
        <v>0.45868316394167036</v>
      </c>
      <c r="AK202">
        <v>13</v>
      </c>
      <c r="AL202" s="621">
        <v>1.3</v>
      </c>
      <c r="AM202">
        <v>1051</v>
      </c>
      <c r="AN202" s="621">
        <v>0.46238451385833701</v>
      </c>
      <c r="AU202">
        <v>7</v>
      </c>
      <c r="AV202" s="621" t="s">
        <v>323</v>
      </c>
      <c r="AW202">
        <v>3</v>
      </c>
      <c r="AX202" s="621" t="s">
        <v>323</v>
      </c>
      <c r="AY202">
        <v>10</v>
      </c>
      <c r="AZ202" s="621" t="s">
        <v>323</v>
      </c>
      <c r="BC202">
        <v>13</v>
      </c>
      <c r="BD202" s="621">
        <v>1.2369172216936251E-2</v>
      </c>
      <c r="BE202">
        <v>13</v>
      </c>
      <c r="BF202" s="621">
        <v>1.2369172216936251E-2</v>
      </c>
      <c r="BG202">
        <v>0</v>
      </c>
      <c r="BK202" t="s">
        <v>323</v>
      </c>
    </row>
    <row r="203" spans="1:63" x14ac:dyDescent="0.2">
      <c r="A203" t="s">
        <v>136</v>
      </c>
      <c r="B203" t="s">
        <v>137</v>
      </c>
      <c r="C203" t="s">
        <v>139</v>
      </c>
      <c r="D203" t="s">
        <v>515</v>
      </c>
      <c r="E203" t="s">
        <v>504</v>
      </c>
      <c r="F203" t="s">
        <v>519</v>
      </c>
      <c r="G203" t="s">
        <v>925</v>
      </c>
      <c r="H203" t="s">
        <v>1112</v>
      </c>
      <c r="I203" t="s">
        <v>934</v>
      </c>
      <c r="K203" t="s">
        <v>386</v>
      </c>
      <c r="L203">
        <v>6</v>
      </c>
      <c r="N203">
        <v>9</v>
      </c>
      <c r="O203">
        <v>1.5</v>
      </c>
      <c r="P203">
        <v>647.66666666666663</v>
      </c>
      <c r="Q203">
        <v>309</v>
      </c>
      <c r="R203">
        <v>4</v>
      </c>
      <c r="S203" s="621">
        <v>0.44444444444444442</v>
      </c>
      <c r="T203">
        <v>4</v>
      </c>
      <c r="U203" s="621">
        <v>0.66666666666666663</v>
      </c>
      <c r="Z203">
        <v>3881</v>
      </c>
      <c r="AA203">
        <v>5</v>
      </c>
      <c r="AB203" s="621">
        <v>1.2866700977869274E-3</v>
      </c>
      <c r="AC203">
        <v>3886</v>
      </c>
      <c r="AD203">
        <v>5463</v>
      </c>
      <c r="AE203" s="621">
        <v>0.71133077063884309</v>
      </c>
      <c r="AF203">
        <v>3881</v>
      </c>
      <c r="AG203">
        <v>5</v>
      </c>
      <c r="AH203">
        <v>3886</v>
      </c>
      <c r="AI203">
        <v>1849</v>
      </c>
      <c r="AJ203" s="621">
        <v>0.47642360216439061</v>
      </c>
      <c r="AK203">
        <v>5</v>
      </c>
      <c r="AL203" s="621">
        <v>1</v>
      </c>
      <c r="AM203">
        <v>1854</v>
      </c>
      <c r="AN203" s="621">
        <v>0.47709727225939269</v>
      </c>
      <c r="AU203">
        <v>11</v>
      </c>
      <c r="AV203" s="621" t="s">
        <v>323</v>
      </c>
      <c r="AW203">
        <v>0</v>
      </c>
      <c r="AX203" s="621" t="s">
        <v>323</v>
      </c>
      <c r="AY203">
        <v>11</v>
      </c>
      <c r="AZ203" s="621" t="s">
        <v>323</v>
      </c>
      <c r="BA203">
        <v>8</v>
      </c>
      <c r="BB203" s="621">
        <v>4.3149946062567418E-3</v>
      </c>
      <c r="BC203">
        <v>25</v>
      </c>
      <c r="BD203" s="621">
        <v>1.348435814455232E-2</v>
      </c>
      <c r="BE203">
        <v>33</v>
      </c>
      <c r="BF203" s="621">
        <v>1.7799352750809062E-2</v>
      </c>
      <c r="BG203">
        <v>1</v>
      </c>
      <c r="BH203" s="621">
        <v>0.1111111111111111</v>
      </c>
      <c r="BI203">
        <v>1</v>
      </c>
      <c r="BJ203" s="621">
        <v>0.16666666666666666</v>
      </c>
      <c r="BK203" t="s">
        <v>323</v>
      </c>
    </row>
    <row r="204" spans="1:63" x14ac:dyDescent="0.2">
      <c r="A204" t="s">
        <v>415</v>
      </c>
      <c r="B204" t="s">
        <v>17</v>
      </c>
      <c r="C204" t="s">
        <v>18</v>
      </c>
      <c r="D204" t="s">
        <v>528</v>
      </c>
      <c r="E204" t="s">
        <v>504</v>
      </c>
      <c r="F204" t="s">
        <v>519</v>
      </c>
      <c r="G204" t="s">
        <v>925</v>
      </c>
      <c r="H204" t="s">
        <v>937</v>
      </c>
      <c r="I204" t="s">
        <v>937</v>
      </c>
      <c r="K204" t="s">
        <v>386</v>
      </c>
      <c r="L204">
        <v>5</v>
      </c>
      <c r="N204">
        <v>9</v>
      </c>
      <c r="O204">
        <v>1.8</v>
      </c>
      <c r="P204">
        <v>10929.4</v>
      </c>
      <c r="Q204">
        <v>4060.4</v>
      </c>
      <c r="R204">
        <v>4</v>
      </c>
      <c r="S204" s="621">
        <v>0.44444444444444442</v>
      </c>
      <c r="T204">
        <v>4</v>
      </c>
      <c r="U204" s="621">
        <v>0.8</v>
      </c>
      <c r="Z204">
        <v>54627</v>
      </c>
      <c r="AA204">
        <v>20</v>
      </c>
      <c r="AB204" s="621">
        <v>3.6598532398850805E-4</v>
      </c>
      <c r="AC204">
        <v>54647</v>
      </c>
      <c r="AD204">
        <v>51600</v>
      </c>
      <c r="AE204" s="621">
        <v>1.0590503875968993</v>
      </c>
      <c r="AF204">
        <v>54627</v>
      </c>
      <c r="AG204">
        <v>20</v>
      </c>
      <c r="AH204">
        <v>54647</v>
      </c>
      <c r="AI204">
        <v>20289</v>
      </c>
      <c r="AJ204" s="621">
        <v>0.37140974243505959</v>
      </c>
      <c r="AK204">
        <v>13</v>
      </c>
      <c r="AL204" s="621">
        <v>0.65</v>
      </c>
      <c r="AM204">
        <v>20302</v>
      </c>
      <c r="AN204" s="621">
        <v>0.37151170238073455</v>
      </c>
      <c r="AU204">
        <v>56</v>
      </c>
      <c r="AV204" s="621" t="s">
        <v>323</v>
      </c>
      <c r="AW204">
        <v>2</v>
      </c>
      <c r="AX204" s="621" t="s">
        <v>323</v>
      </c>
      <c r="AY204">
        <v>58</v>
      </c>
      <c r="AZ204" s="621" t="s">
        <v>323</v>
      </c>
      <c r="BA204">
        <v>37</v>
      </c>
      <c r="BB204" s="621">
        <v>1.8224805437887892E-3</v>
      </c>
      <c r="BC204">
        <v>1587</v>
      </c>
      <c r="BD204" s="621">
        <v>7.8169638459265098E-2</v>
      </c>
      <c r="BE204">
        <v>1624</v>
      </c>
      <c r="BF204" s="621">
        <v>7.9992119003053891E-2</v>
      </c>
      <c r="BG204">
        <v>1</v>
      </c>
      <c r="BH204" s="621">
        <v>0.1111111111111111</v>
      </c>
      <c r="BI204">
        <v>0</v>
      </c>
      <c r="BK204" t="s">
        <v>323</v>
      </c>
    </row>
    <row r="205" spans="1:63" x14ac:dyDescent="0.2">
      <c r="A205" t="s">
        <v>415</v>
      </c>
      <c r="B205" t="s">
        <v>17</v>
      </c>
      <c r="C205" t="s">
        <v>19</v>
      </c>
      <c r="D205" t="s">
        <v>528</v>
      </c>
      <c r="E205" t="s">
        <v>504</v>
      </c>
      <c r="F205" t="s">
        <v>519</v>
      </c>
      <c r="G205" t="s">
        <v>925</v>
      </c>
      <c r="H205" t="s">
        <v>937</v>
      </c>
      <c r="I205" t="s">
        <v>937</v>
      </c>
      <c r="K205" t="s">
        <v>510</v>
      </c>
      <c r="L205">
        <v>2</v>
      </c>
      <c r="M205">
        <v>2</v>
      </c>
      <c r="N205">
        <v>2</v>
      </c>
      <c r="O205">
        <v>1</v>
      </c>
      <c r="P205">
        <v>7502.5</v>
      </c>
      <c r="Q205" t="s">
        <v>323</v>
      </c>
      <c r="R205">
        <v>2</v>
      </c>
      <c r="S205" s="621">
        <v>1</v>
      </c>
      <c r="T205">
        <v>2</v>
      </c>
      <c r="U205" s="621">
        <v>1</v>
      </c>
      <c r="Z205">
        <v>15001</v>
      </c>
      <c r="AA205">
        <v>4</v>
      </c>
      <c r="AB205" s="621">
        <v>2.6657780739753413E-4</v>
      </c>
      <c r="AC205">
        <v>15005</v>
      </c>
      <c r="AD205">
        <v>23200</v>
      </c>
      <c r="AE205" s="621">
        <v>0.6467672413793103</v>
      </c>
      <c r="AF205" t="s">
        <v>323</v>
      </c>
      <c r="AG205" t="s">
        <v>323</v>
      </c>
      <c r="AH205" t="s">
        <v>323</v>
      </c>
      <c r="AJ205" s="621" t="s">
        <v>323</v>
      </c>
      <c r="AL205" s="621" t="s">
        <v>323</v>
      </c>
      <c r="AM205" t="s">
        <v>323</v>
      </c>
      <c r="AN205" s="621" t="s">
        <v>323</v>
      </c>
      <c r="AV205" s="621" t="s">
        <v>323</v>
      </c>
      <c r="AX205" s="621" t="s">
        <v>323</v>
      </c>
      <c r="AY205" t="s">
        <v>323</v>
      </c>
      <c r="AZ205" s="621" t="s">
        <v>323</v>
      </c>
      <c r="BB205" s="621" t="s">
        <v>323</v>
      </c>
      <c r="BD205" s="621" t="s">
        <v>323</v>
      </c>
      <c r="BE205" t="s">
        <v>323</v>
      </c>
      <c r="BF205" s="621" t="s">
        <v>323</v>
      </c>
      <c r="BG205">
        <v>0</v>
      </c>
      <c r="BK205" t="s">
        <v>323</v>
      </c>
    </row>
    <row r="206" spans="1:63" x14ac:dyDescent="0.2">
      <c r="A206" t="s">
        <v>415</v>
      </c>
      <c r="B206" t="s">
        <v>17</v>
      </c>
      <c r="C206" t="s">
        <v>20</v>
      </c>
      <c r="D206" t="s">
        <v>528</v>
      </c>
      <c r="E206" t="s">
        <v>504</v>
      </c>
      <c r="F206" t="s">
        <v>519</v>
      </c>
      <c r="G206" t="s">
        <v>925</v>
      </c>
      <c r="H206" t="s">
        <v>937</v>
      </c>
      <c r="I206" t="s">
        <v>937</v>
      </c>
      <c r="K206" t="s">
        <v>386</v>
      </c>
      <c r="L206">
        <v>3</v>
      </c>
      <c r="N206">
        <v>5</v>
      </c>
      <c r="O206">
        <v>1.6666666666666667</v>
      </c>
      <c r="P206">
        <v>5821.333333333333</v>
      </c>
      <c r="Q206">
        <v>2656.6666666666665</v>
      </c>
      <c r="R206">
        <v>3</v>
      </c>
      <c r="S206" s="621">
        <v>0.6</v>
      </c>
      <c r="T206">
        <v>3</v>
      </c>
      <c r="U206" s="621">
        <v>1</v>
      </c>
      <c r="Z206">
        <v>17453</v>
      </c>
      <c r="AA206">
        <v>11</v>
      </c>
      <c r="AB206" s="621">
        <v>6.2986715529088409E-4</v>
      </c>
      <c r="AC206">
        <v>17464</v>
      </c>
      <c r="AD206">
        <v>26800</v>
      </c>
      <c r="AE206" s="621">
        <v>0.65164179104477615</v>
      </c>
      <c r="AF206">
        <v>17453</v>
      </c>
      <c r="AG206">
        <v>11</v>
      </c>
      <c r="AH206">
        <v>17464</v>
      </c>
      <c r="AI206">
        <v>7960</v>
      </c>
      <c r="AJ206" s="621">
        <v>0.4560820489314158</v>
      </c>
      <c r="AK206">
        <v>10</v>
      </c>
      <c r="AL206" s="621">
        <v>0.90909090909090906</v>
      </c>
      <c r="AM206">
        <v>7970</v>
      </c>
      <c r="AN206" s="621">
        <v>0.456367384333486</v>
      </c>
      <c r="AU206">
        <v>75</v>
      </c>
      <c r="AV206" s="621" t="s">
        <v>323</v>
      </c>
      <c r="AW206">
        <v>3</v>
      </c>
      <c r="AX206" s="621" t="s">
        <v>323</v>
      </c>
      <c r="AY206">
        <v>78</v>
      </c>
      <c r="AZ206" s="621" t="s">
        <v>323</v>
      </c>
      <c r="BA206">
        <v>37</v>
      </c>
      <c r="BB206" s="621">
        <v>4.6424090338770393E-3</v>
      </c>
      <c r="BC206">
        <v>472</v>
      </c>
      <c r="BD206" s="621">
        <v>5.9222082810539527E-2</v>
      </c>
      <c r="BE206">
        <v>509</v>
      </c>
      <c r="BF206" s="621">
        <v>6.386449184441656E-2</v>
      </c>
      <c r="BG206">
        <v>0</v>
      </c>
      <c r="BK206" t="s">
        <v>323</v>
      </c>
    </row>
    <row r="207" spans="1:63" x14ac:dyDescent="0.2">
      <c r="A207" t="s">
        <v>415</v>
      </c>
      <c r="B207" t="s">
        <v>17</v>
      </c>
      <c r="C207" t="s">
        <v>21</v>
      </c>
      <c r="D207" t="s">
        <v>528</v>
      </c>
      <c r="E207" t="s">
        <v>504</v>
      </c>
      <c r="F207" t="s">
        <v>519</v>
      </c>
      <c r="G207" t="s">
        <v>925</v>
      </c>
      <c r="H207" t="s">
        <v>937</v>
      </c>
      <c r="I207" t="s">
        <v>937</v>
      </c>
      <c r="K207" t="s">
        <v>510</v>
      </c>
      <c r="L207">
        <v>1</v>
      </c>
      <c r="M207">
        <v>1</v>
      </c>
      <c r="N207">
        <v>1</v>
      </c>
      <c r="O207">
        <v>1</v>
      </c>
      <c r="P207">
        <v>6258</v>
      </c>
      <c r="Q207" t="s">
        <v>323</v>
      </c>
      <c r="R207">
        <v>1</v>
      </c>
      <c r="S207" s="621">
        <v>1</v>
      </c>
      <c r="T207">
        <v>1</v>
      </c>
      <c r="U207" s="621">
        <v>1</v>
      </c>
      <c r="Z207">
        <v>6255</v>
      </c>
      <c r="AA207">
        <v>3</v>
      </c>
      <c r="AB207" s="621">
        <v>4.7938638542665386E-4</v>
      </c>
      <c r="AC207">
        <v>6258</v>
      </c>
      <c r="AD207">
        <v>9030</v>
      </c>
      <c r="AE207" s="621">
        <v>0.69302325581395352</v>
      </c>
      <c r="AF207" t="s">
        <v>323</v>
      </c>
      <c r="AG207" t="s">
        <v>323</v>
      </c>
      <c r="AH207" t="s">
        <v>323</v>
      </c>
      <c r="AJ207" s="621" t="s">
        <v>323</v>
      </c>
      <c r="AL207" s="621" t="s">
        <v>323</v>
      </c>
      <c r="AM207" t="s">
        <v>323</v>
      </c>
      <c r="AN207" s="621" t="s">
        <v>323</v>
      </c>
      <c r="AV207" s="621" t="s">
        <v>323</v>
      </c>
      <c r="AX207" s="621" t="s">
        <v>323</v>
      </c>
      <c r="AY207" t="s">
        <v>323</v>
      </c>
      <c r="AZ207" s="621" t="s">
        <v>323</v>
      </c>
      <c r="BB207" s="621" t="s">
        <v>323</v>
      </c>
      <c r="BD207" s="621" t="s">
        <v>323</v>
      </c>
      <c r="BE207" t="s">
        <v>323</v>
      </c>
      <c r="BF207" s="621" t="s">
        <v>323</v>
      </c>
      <c r="BG207">
        <v>0</v>
      </c>
      <c r="BK207" t="s">
        <v>323</v>
      </c>
    </row>
    <row r="208" spans="1:63" x14ac:dyDescent="0.2">
      <c r="A208" t="s">
        <v>140</v>
      </c>
      <c r="B208" t="s">
        <v>143</v>
      </c>
      <c r="C208" t="s">
        <v>144</v>
      </c>
      <c r="D208" t="s">
        <v>515</v>
      </c>
      <c r="E208" t="s">
        <v>504</v>
      </c>
      <c r="F208" t="s">
        <v>519</v>
      </c>
      <c r="G208" t="s">
        <v>925</v>
      </c>
      <c r="H208" t="s">
        <v>1112</v>
      </c>
      <c r="I208" t="s">
        <v>934</v>
      </c>
      <c r="K208" t="s">
        <v>386</v>
      </c>
      <c r="L208">
        <v>4</v>
      </c>
      <c r="N208">
        <v>9</v>
      </c>
      <c r="O208">
        <v>2.25</v>
      </c>
      <c r="P208">
        <v>1675</v>
      </c>
      <c r="Q208">
        <v>892</v>
      </c>
      <c r="R208">
        <v>3</v>
      </c>
      <c r="S208" s="621">
        <v>0.33333333333333331</v>
      </c>
      <c r="T208">
        <v>2</v>
      </c>
      <c r="U208" s="621">
        <v>0.5</v>
      </c>
      <c r="V208">
        <v>1</v>
      </c>
      <c r="W208" s="621">
        <v>0.1111111111111111</v>
      </c>
      <c r="X208">
        <v>1</v>
      </c>
      <c r="Y208" s="621">
        <v>0.25</v>
      </c>
      <c r="Z208">
        <v>6691</v>
      </c>
      <c r="AA208">
        <v>9</v>
      </c>
      <c r="AB208" s="621">
        <v>1.3432835820895521E-3</v>
      </c>
      <c r="AC208">
        <v>6700</v>
      </c>
      <c r="AD208">
        <v>9246</v>
      </c>
      <c r="AE208" s="621">
        <v>0.72463768115942029</v>
      </c>
      <c r="AF208">
        <v>6691</v>
      </c>
      <c r="AG208">
        <v>9</v>
      </c>
      <c r="AH208">
        <v>6700</v>
      </c>
      <c r="AI208">
        <v>3560</v>
      </c>
      <c r="AJ208" s="621">
        <v>0.53205798834254969</v>
      </c>
      <c r="AK208">
        <v>8</v>
      </c>
      <c r="AL208" s="621">
        <v>0.88888888888888884</v>
      </c>
      <c r="AM208">
        <v>3568</v>
      </c>
      <c r="AN208" s="621">
        <v>0.53253731343283583</v>
      </c>
      <c r="AO208">
        <v>25</v>
      </c>
      <c r="AP208" s="621">
        <v>7.0224719101123594E-3</v>
      </c>
      <c r="AQ208">
        <v>4</v>
      </c>
      <c r="AR208" s="621">
        <v>0.5</v>
      </c>
      <c r="AS208">
        <v>29</v>
      </c>
      <c r="AT208" s="621">
        <v>8.1278026905829588E-3</v>
      </c>
      <c r="AU208">
        <v>24</v>
      </c>
      <c r="AV208" s="621">
        <v>0.96</v>
      </c>
      <c r="AW208">
        <v>3</v>
      </c>
      <c r="AX208" s="621">
        <v>0.75</v>
      </c>
      <c r="AY208">
        <v>27</v>
      </c>
      <c r="AZ208" s="621">
        <v>0.93103448275862066</v>
      </c>
      <c r="BA208">
        <v>6</v>
      </c>
      <c r="BB208" s="621">
        <v>1.6816143497757848E-3</v>
      </c>
      <c r="BC208">
        <v>78</v>
      </c>
      <c r="BD208" s="621">
        <v>2.1860986547085202E-2</v>
      </c>
      <c r="BE208">
        <v>84</v>
      </c>
      <c r="BF208" s="621">
        <v>2.3542600896860985E-2</v>
      </c>
      <c r="BG208">
        <v>1</v>
      </c>
      <c r="BH208" s="621">
        <v>0.1111111111111111</v>
      </c>
      <c r="BI208">
        <v>1</v>
      </c>
      <c r="BJ208" s="621">
        <v>0.25</v>
      </c>
      <c r="BK208" t="s">
        <v>323</v>
      </c>
    </row>
    <row r="209" spans="1:63" x14ac:dyDescent="0.2">
      <c r="A209" t="s">
        <v>140</v>
      </c>
      <c r="B209" t="s">
        <v>143</v>
      </c>
      <c r="C209" t="s">
        <v>145</v>
      </c>
      <c r="D209" t="s">
        <v>515</v>
      </c>
      <c r="E209" t="s">
        <v>504</v>
      </c>
      <c r="F209" t="s">
        <v>519</v>
      </c>
      <c r="G209" t="s">
        <v>925</v>
      </c>
      <c r="H209" t="s">
        <v>1112</v>
      </c>
      <c r="I209" t="s">
        <v>934</v>
      </c>
      <c r="K209" t="s">
        <v>386</v>
      </c>
      <c r="L209">
        <v>4</v>
      </c>
      <c r="N209">
        <v>6</v>
      </c>
      <c r="O209">
        <v>1.5</v>
      </c>
      <c r="P209">
        <v>1349</v>
      </c>
      <c r="Q209">
        <v>634.25</v>
      </c>
      <c r="R209">
        <v>4</v>
      </c>
      <c r="S209" s="621">
        <v>0.66666666666666663</v>
      </c>
      <c r="T209">
        <v>3</v>
      </c>
      <c r="U209" s="621">
        <v>0.75</v>
      </c>
      <c r="Z209">
        <v>5383</v>
      </c>
      <c r="AA209">
        <v>13</v>
      </c>
      <c r="AB209" s="621">
        <v>2.4091919940696814E-3</v>
      </c>
      <c r="AC209">
        <v>5396</v>
      </c>
      <c r="AD209">
        <v>7608</v>
      </c>
      <c r="AE209" s="621">
        <v>0.70925341745531023</v>
      </c>
      <c r="AF209">
        <v>5383</v>
      </c>
      <c r="AG209">
        <v>13</v>
      </c>
      <c r="AH209">
        <v>5396</v>
      </c>
      <c r="AI209">
        <v>2525</v>
      </c>
      <c r="AJ209" s="621">
        <v>0.46906929221623628</v>
      </c>
      <c r="AK209">
        <v>12</v>
      </c>
      <c r="AL209" s="621">
        <v>0.92307692307692313</v>
      </c>
      <c r="AM209">
        <v>2537</v>
      </c>
      <c r="AN209" s="621">
        <v>0.47016308376575239</v>
      </c>
      <c r="AO209">
        <v>22</v>
      </c>
      <c r="AP209" s="621">
        <v>8.7128712871287137E-3</v>
      </c>
      <c r="AQ209">
        <v>3</v>
      </c>
      <c r="AR209" s="621">
        <v>0.25</v>
      </c>
      <c r="AS209">
        <v>25</v>
      </c>
      <c r="AT209" s="621">
        <v>9.8541584548679541E-3</v>
      </c>
      <c r="AU209">
        <v>19</v>
      </c>
      <c r="AV209" s="621">
        <v>0.86363636363636365</v>
      </c>
      <c r="AW209">
        <v>2</v>
      </c>
      <c r="AX209" s="621">
        <v>0.66666666666666663</v>
      </c>
      <c r="AY209">
        <v>21</v>
      </c>
      <c r="AZ209" s="621">
        <v>0.84</v>
      </c>
      <c r="BC209">
        <v>42</v>
      </c>
      <c r="BD209" s="621">
        <v>1.6554986204178165E-2</v>
      </c>
      <c r="BE209">
        <v>42</v>
      </c>
      <c r="BF209" s="621">
        <v>1.6554986204178165E-2</v>
      </c>
      <c r="BG209">
        <v>2</v>
      </c>
      <c r="BH209" s="621">
        <v>0.33333333333333331</v>
      </c>
      <c r="BI209">
        <v>2</v>
      </c>
      <c r="BJ209" s="621">
        <v>0.5</v>
      </c>
      <c r="BK209" t="s">
        <v>323</v>
      </c>
    </row>
    <row r="210" spans="1:63" x14ac:dyDescent="0.2">
      <c r="A210" t="s">
        <v>146</v>
      </c>
      <c r="B210" t="s">
        <v>149</v>
      </c>
      <c r="C210" t="s">
        <v>150</v>
      </c>
      <c r="D210" t="s">
        <v>515</v>
      </c>
      <c r="E210" t="s">
        <v>504</v>
      </c>
      <c r="F210" t="s">
        <v>505</v>
      </c>
      <c r="G210" t="s">
        <v>928</v>
      </c>
      <c r="H210" t="s">
        <v>1109</v>
      </c>
      <c r="I210" t="s">
        <v>934</v>
      </c>
      <c r="K210" t="s">
        <v>386</v>
      </c>
      <c r="L210">
        <v>2</v>
      </c>
      <c r="N210">
        <v>3</v>
      </c>
      <c r="O210">
        <v>1.5</v>
      </c>
      <c r="P210">
        <v>1911.5</v>
      </c>
      <c r="Q210">
        <v>1102.5</v>
      </c>
      <c r="R210">
        <v>2</v>
      </c>
      <c r="S210" s="621">
        <v>0.66666666666666663</v>
      </c>
      <c r="T210">
        <v>2</v>
      </c>
      <c r="U210" s="621">
        <v>1</v>
      </c>
      <c r="Z210">
        <v>3760</v>
      </c>
      <c r="AA210">
        <v>63</v>
      </c>
      <c r="AB210" s="621">
        <v>1.6479204812974105E-2</v>
      </c>
      <c r="AC210">
        <v>3823</v>
      </c>
      <c r="AD210">
        <v>5001</v>
      </c>
      <c r="AE210" s="621">
        <v>0.76444711057788439</v>
      </c>
      <c r="AF210">
        <v>3760</v>
      </c>
      <c r="AG210">
        <v>63</v>
      </c>
      <c r="AH210">
        <v>3823</v>
      </c>
      <c r="AI210">
        <v>2148</v>
      </c>
      <c r="AJ210" s="621">
        <v>0.57127659574468082</v>
      </c>
      <c r="AK210">
        <v>57</v>
      </c>
      <c r="AL210" s="621">
        <v>0.90476190476190477</v>
      </c>
      <c r="AM210">
        <v>2205</v>
      </c>
      <c r="AN210" s="621">
        <v>0.57677216845409363</v>
      </c>
      <c r="AO210">
        <v>14</v>
      </c>
      <c r="AP210" s="621">
        <v>6.5176908752327747E-3</v>
      </c>
      <c r="AQ210">
        <v>9</v>
      </c>
      <c r="AR210" s="621">
        <v>0.15789473684210525</v>
      </c>
      <c r="AS210">
        <v>23</v>
      </c>
      <c r="AT210" s="621">
        <v>1.0430839002267574E-2</v>
      </c>
      <c r="AU210">
        <v>5</v>
      </c>
      <c r="AV210" s="621">
        <v>0.35714285714285715</v>
      </c>
      <c r="AW210">
        <v>6</v>
      </c>
      <c r="AX210" s="621">
        <v>0.66666666666666663</v>
      </c>
      <c r="AY210">
        <v>11</v>
      </c>
      <c r="AZ210" s="621">
        <v>0.47826086956521741</v>
      </c>
      <c r="BC210">
        <v>26</v>
      </c>
      <c r="BD210" s="621">
        <v>1.1791383219954649E-2</v>
      </c>
      <c r="BE210">
        <v>26</v>
      </c>
      <c r="BF210" s="621">
        <v>1.1791383219954649E-2</v>
      </c>
      <c r="BG210">
        <v>1</v>
      </c>
      <c r="BH210" s="621">
        <v>0.33333333333333331</v>
      </c>
      <c r="BI210">
        <v>1</v>
      </c>
      <c r="BJ210" s="621">
        <v>0.5</v>
      </c>
      <c r="BK210" t="s">
        <v>323</v>
      </c>
    </row>
    <row r="211" spans="1:63" x14ac:dyDescent="0.2">
      <c r="A211" t="s">
        <v>146</v>
      </c>
      <c r="B211" t="s">
        <v>149</v>
      </c>
      <c r="C211" t="s">
        <v>151</v>
      </c>
      <c r="D211" t="s">
        <v>515</v>
      </c>
      <c r="E211" t="s">
        <v>504</v>
      </c>
      <c r="F211" t="s">
        <v>505</v>
      </c>
      <c r="G211" t="s">
        <v>928</v>
      </c>
      <c r="H211" t="s">
        <v>1109</v>
      </c>
      <c r="I211" t="s">
        <v>934</v>
      </c>
      <c r="K211" t="s">
        <v>386</v>
      </c>
      <c r="L211">
        <v>1</v>
      </c>
      <c r="N211">
        <v>2</v>
      </c>
      <c r="O211">
        <v>2</v>
      </c>
      <c r="P211">
        <v>2624</v>
      </c>
      <c r="Q211">
        <v>1230</v>
      </c>
      <c r="R211">
        <v>1</v>
      </c>
      <c r="S211" s="621">
        <v>0.5</v>
      </c>
      <c r="T211">
        <v>1</v>
      </c>
      <c r="U211" s="621">
        <v>1</v>
      </c>
      <c r="Z211">
        <v>2575</v>
      </c>
      <c r="AA211">
        <v>49</v>
      </c>
      <c r="AB211" s="621">
        <v>1.8673780487804877E-2</v>
      </c>
      <c r="AC211">
        <v>2624</v>
      </c>
      <c r="AD211">
        <v>3429</v>
      </c>
      <c r="AE211" s="621">
        <v>0.76523767862350545</v>
      </c>
      <c r="AF211">
        <v>2575</v>
      </c>
      <c r="AG211">
        <v>49</v>
      </c>
      <c r="AH211">
        <v>2624</v>
      </c>
      <c r="AI211">
        <v>1188</v>
      </c>
      <c r="AJ211" s="621">
        <v>0.4613592233009709</v>
      </c>
      <c r="AK211">
        <v>42</v>
      </c>
      <c r="AL211" s="621">
        <v>0.8571428571428571</v>
      </c>
      <c r="AM211">
        <v>1230</v>
      </c>
      <c r="AN211" s="621">
        <v>0.46875</v>
      </c>
      <c r="AO211">
        <v>9</v>
      </c>
      <c r="AP211" s="621">
        <v>7.575757575757576E-3</v>
      </c>
      <c r="AQ211">
        <v>8</v>
      </c>
      <c r="AR211" s="621">
        <v>0.19047619047619047</v>
      </c>
      <c r="AS211">
        <v>17</v>
      </c>
      <c r="AT211" s="621">
        <v>1.3821138211382113E-2</v>
      </c>
      <c r="AU211">
        <v>5</v>
      </c>
      <c r="AV211" s="621">
        <v>0.55555555555555558</v>
      </c>
      <c r="AW211">
        <v>6</v>
      </c>
      <c r="AX211" s="621">
        <v>0.75</v>
      </c>
      <c r="AY211">
        <v>11</v>
      </c>
      <c r="AZ211" s="621">
        <v>0.6470588235294118</v>
      </c>
      <c r="BC211">
        <v>25</v>
      </c>
      <c r="BD211" s="621">
        <v>2.032520325203252E-2</v>
      </c>
      <c r="BE211">
        <v>25</v>
      </c>
      <c r="BF211" s="621">
        <v>2.032520325203252E-2</v>
      </c>
      <c r="BG211">
        <v>1</v>
      </c>
      <c r="BH211" s="621">
        <v>0.5</v>
      </c>
      <c r="BI211">
        <v>0</v>
      </c>
      <c r="BK211" t="s">
        <v>323</v>
      </c>
    </row>
    <row r="212" spans="1:63" x14ac:dyDescent="0.2">
      <c r="A212" t="s">
        <v>146</v>
      </c>
      <c r="B212" t="s">
        <v>149</v>
      </c>
      <c r="C212" t="s">
        <v>152</v>
      </c>
      <c r="D212" t="s">
        <v>515</v>
      </c>
      <c r="E212" t="s">
        <v>504</v>
      </c>
      <c r="F212" t="s">
        <v>505</v>
      </c>
      <c r="G212" t="s">
        <v>928</v>
      </c>
      <c r="H212" t="s">
        <v>1109</v>
      </c>
      <c r="I212" t="s">
        <v>934</v>
      </c>
      <c r="K212" t="s">
        <v>386</v>
      </c>
      <c r="L212">
        <v>3</v>
      </c>
      <c r="N212">
        <v>7</v>
      </c>
      <c r="O212">
        <v>2.3333333333333335</v>
      </c>
      <c r="P212">
        <v>2749.3333333333335</v>
      </c>
      <c r="Q212">
        <v>1383.3333333333333</v>
      </c>
      <c r="R212">
        <v>2</v>
      </c>
      <c r="S212" s="621">
        <v>0.2857142857142857</v>
      </c>
      <c r="T212">
        <v>2</v>
      </c>
      <c r="U212" s="621">
        <v>0.66666666666666663</v>
      </c>
      <c r="Z212">
        <v>8207</v>
      </c>
      <c r="AA212">
        <v>41</v>
      </c>
      <c r="AB212" s="621">
        <v>4.97090203685742E-3</v>
      </c>
      <c r="AC212">
        <v>8248</v>
      </c>
      <c r="AD212">
        <v>11259</v>
      </c>
      <c r="AE212" s="621">
        <v>0.73256949995559106</v>
      </c>
      <c r="AF212">
        <v>8207</v>
      </c>
      <c r="AG212">
        <v>41</v>
      </c>
      <c r="AH212">
        <v>8248</v>
      </c>
      <c r="AI212">
        <v>4114</v>
      </c>
      <c r="AJ212" s="621">
        <v>0.50127939563787016</v>
      </c>
      <c r="AK212">
        <v>36</v>
      </c>
      <c r="AL212" s="621">
        <v>0.87804878048780488</v>
      </c>
      <c r="AM212">
        <v>4150</v>
      </c>
      <c r="AN212" s="621">
        <v>0.50315227934044615</v>
      </c>
      <c r="AO212">
        <v>43</v>
      </c>
      <c r="AP212" s="621">
        <v>1.0452114730189596E-2</v>
      </c>
      <c r="AQ212">
        <v>13</v>
      </c>
      <c r="AR212" s="621">
        <v>0.3611111111111111</v>
      </c>
      <c r="AS212">
        <v>56</v>
      </c>
      <c r="AT212" s="621">
        <v>1.3493975903614458E-2</v>
      </c>
      <c r="AU212">
        <v>33</v>
      </c>
      <c r="AV212" s="621">
        <v>0.76744186046511631</v>
      </c>
      <c r="AW212">
        <v>10</v>
      </c>
      <c r="AX212" s="621">
        <v>0.76923076923076927</v>
      </c>
      <c r="AY212">
        <v>43</v>
      </c>
      <c r="AZ212" s="621">
        <v>0.7678571428571429</v>
      </c>
      <c r="BA212">
        <v>22</v>
      </c>
      <c r="BB212" s="621">
        <v>5.3012048192771083E-3</v>
      </c>
      <c r="BC212">
        <v>40</v>
      </c>
      <c r="BD212" s="621">
        <v>9.6385542168674707E-3</v>
      </c>
      <c r="BE212">
        <v>62</v>
      </c>
      <c r="BF212" s="621">
        <v>1.4939759036144579E-2</v>
      </c>
      <c r="BG212">
        <v>2</v>
      </c>
      <c r="BH212" s="621">
        <v>0.2857142857142857</v>
      </c>
      <c r="BI212">
        <v>0</v>
      </c>
      <c r="BK212" t="s">
        <v>323</v>
      </c>
    </row>
    <row r="213" spans="1:63" x14ac:dyDescent="0.2">
      <c r="A213" t="s">
        <v>146</v>
      </c>
      <c r="B213" t="s">
        <v>149</v>
      </c>
      <c r="C213" t="s">
        <v>153</v>
      </c>
      <c r="D213" t="s">
        <v>515</v>
      </c>
      <c r="E213" t="s">
        <v>504</v>
      </c>
      <c r="F213" t="s">
        <v>505</v>
      </c>
      <c r="G213" t="s">
        <v>928</v>
      </c>
      <c r="H213" t="s">
        <v>1109</v>
      </c>
      <c r="I213" t="s">
        <v>934</v>
      </c>
      <c r="K213" t="s">
        <v>510</v>
      </c>
      <c r="L213">
        <v>3</v>
      </c>
      <c r="M213">
        <v>3</v>
      </c>
      <c r="N213">
        <v>3</v>
      </c>
      <c r="O213">
        <v>1</v>
      </c>
      <c r="P213">
        <v>3064.3333333333335</v>
      </c>
      <c r="Q213" t="s">
        <v>323</v>
      </c>
      <c r="R213">
        <v>3</v>
      </c>
      <c r="S213" s="621">
        <v>1</v>
      </c>
      <c r="T213">
        <v>3</v>
      </c>
      <c r="U213" s="621">
        <v>1</v>
      </c>
      <c r="Z213">
        <v>9172</v>
      </c>
      <c r="AA213">
        <v>21</v>
      </c>
      <c r="AB213" s="621">
        <v>2.2843467855977375E-3</v>
      </c>
      <c r="AC213">
        <v>9193</v>
      </c>
      <c r="AD213">
        <v>12390</v>
      </c>
      <c r="AE213" s="621">
        <v>0.74196933010492327</v>
      </c>
      <c r="AF213" t="s">
        <v>323</v>
      </c>
      <c r="AG213" t="s">
        <v>323</v>
      </c>
      <c r="AH213" t="s">
        <v>323</v>
      </c>
      <c r="AJ213" s="621" t="s">
        <v>323</v>
      </c>
      <c r="AL213" s="621" t="s">
        <v>323</v>
      </c>
      <c r="AM213" t="s">
        <v>323</v>
      </c>
      <c r="AN213" s="621" t="s">
        <v>323</v>
      </c>
      <c r="AP213" s="621" t="s">
        <v>323</v>
      </c>
      <c r="AR213" s="621" t="s">
        <v>323</v>
      </c>
      <c r="AS213" t="s">
        <v>323</v>
      </c>
      <c r="AT213" s="621" t="s">
        <v>323</v>
      </c>
      <c r="AV213" s="621" t="s">
        <v>323</v>
      </c>
      <c r="AX213" s="621" t="s">
        <v>323</v>
      </c>
      <c r="AY213" t="s">
        <v>323</v>
      </c>
      <c r="AZ213" s="621" t="s">
        <v>323</v>
      </c>
      <c r="BB213" s="621" t="s">
        <v>323</v>
      </c>
      <c r="BD213" s="621" t="s">
        <v>323</v>
      </c>
      <c r="BE213" t="s">
        <v>323</v>
      </c>
      <c r="BF213" s="621" t="s">
        <v>323</v>
      </c>
      <c r="BG213">
        <v>0</v>
      </c>
      <c r="BK213" t="s">
        <v>323</v>
      </c>
    </row>
    <row r="214" spans="1:63" x14ac:dyDescent="0.2">
      <c r="A214" t="s">
        <v>146</v>
      </c>
      <c r="B214" t="s">
        <v>149</v>
      </c>
      <c r="C214" t="s">
        <v>154</v>
      </c>
      <c r="D214" t="s">
        <v>515</v>
      </c>
      <c r="E214" t="s">
        <v>504</v>
      </c>
      <c r="F214" t="s">
        <v>505</v>
      </c>
      <c r="G214" t="s">
        <v>928</v>
      </c>
      <c r="H214" t="s">
        <v>1109</v>
      </c>
      <c r="I214" t="s">
        <v>934</v>
      </c>
      <c r="K214" t="s">
        <v>386</v>
      </c>
      <c r="L214">
        <v>4</v>
      </c>
      <c r="N214">
        <v>8</v>
      </c>
      <c r="O214">
        <v>2</v>
      </c>
      <c r="P214">
        <v>2848.25</v>
      </c>
      <c r="Q214">
        <v>1452</v>
      </c>
      <c r="R214">
        <v>2</v>
      </c>
      <c r="S214" s="621">
        <v>0.25</v>
      </c>
      <c r="T214">
        <v>2</v>
      </c>
      <c r="U214" s="621">
        <v>0.5</v>
      </c>
      <c r="Z214">
        <v>11378</v>
      </c>
      <c r="AA214">
        <v>15</v>
      </c>
      <c r="AB214" s="621">
        <v>1.3165979109979811E-3</v>
      </c>
      <c r="AC214">
        <v>11393</v>
      </c>
      <c r="AD214">
        <v>15075</v>
      </c>
      <c r="AE214" s="621">
        <v>0.75575456053067991</v>
      </c>
      <c r="AF214">
        <v>11378</v>
      </c>
      <c r="AG214">
        <v>15</v>
      </c>
      <c r="AH214">
        <v>11393</v>
      </c>
      <c r="AI214">
        <v>5796</v>
      </c>
      <c r="AJ214" s="621">
        <v>0.50940411320091405</v>
      </c>
      <c r="AK214">
        <v>12</v>
      </c>
      <c r="AL214" s="621">
        <v>0.8</v>
      </c>
      <c r="AM214">
        <v>5808</v>
      </c>
      <c r="AN214" s="621">
        <v>0.50978671113841834</v>
      </c>
      <c r="AO214">
        <v>66</v>
      </c>
      <c r="AP214" s="621">
        <v>1.1387163561076604E-2</v>
      </c>
      <c r="AQ214">
        <v>12</v>
      </c>
      <c r="AR214" s="621">
        <v>1</v>
      </c>
      <c r="AS214">
        <v>78</v>
      </c>
      <c r="AT214" s="621">
        <v>1.3429752066115703E-2</v>
      </c>
      <c r="AU214">
        <v>45</v>
      </c>
      <c r="AV214" s="621">
        <v>0.68181818181818177</v>
      </c>
      <c r="AW214">
        <v>9</v>
      </c>
      <c r="AX214" s="621">
        <v>0.75</v>
      </c>
      <c r="AY214">
        <v>54</v>
      </c>
      <c r="AZ214" s="621">
        <v>0.69230769230769229</v>
      </c>
      <c r="BA214">
        <v>10</v>
      </c>
      <c r="BB214" s="621">
        <v>1.7217630853994491E-3</v>
      </c>
      <c r="BC214">
        <v>137</v>
      </c>
      <c r="BD214" s="621">
        <v>2.3588154269972451E-2</v>
      </c>
      <c r="BE214">
        <v>147</v>
      </c>
      <c r="BF214" s="621">
        <v>2.53099173553719E-2</v>
      </c>
      <c r="BG214">
        <v>2</v>
      </c>
      <c r="BH214" s="621">
        <v>0.25</v>
      </c>
      <c r="BI214">
        <v>1</v>
      </c>
      <c r="BJ214" s="621">
        <v>0.25</v>
      </c>
      <c r="BK214" t="s">
        <v>323</v>
      </c>
    </row>
    <row r="215" spans="1:63" x14ac:dyDescent="0.2">
      <c r="A215" t="s">
        <v>155</v>
      </c>
      <c r="B215" t="s">
        <v>157</v>
      </c>
      <c r="C215" t="s">
        <v>158</v>
      </c>
      <c r="D215" t="s">
        <v>515</v>
      </c>
      <c r="E215" t="s">
        <v>504</v>
      </c>
      <c r="F215" t="s">
        <v>519</v>
      </c>
      <c r="G215" t="s">
        <v>321</v>
      </c>
      <c r="H215" t="s">
        <v>1109</v>
      </c>
      <c r="I215" t="s">
        <v>934</v>
      </c>
      <c r="K215" t="s">
        <v>386</v>
      </c>
      <c r="L215">
        <v>1</v>
      </c>
      <c r="N215">
        <v>2</v>
      </c>
      <c r="O215">
        <v>2</v>
      </c>
      <c r="P215">
        <v>1377</v>
      </c>
      <c r="Q215">
        <v>533</v>
      </c>
      <c r="R215">
        <v>1</v>
      </c>
      <c r="S215" s="621">
        <v>0.5</v>
      </c>
      <c r="T215">
        <v>1</v>
      </c>
      <c r="U215" s="621">
        <v>1</v>
      </c>
      <c r="Z215">
        <v>1369</v>
      </c>
      <c r="AA215">
        <v>8</v>
      </c>
      <c r="AB215" s="621">
        <v>5.8097312999273783E-3</v>
      </c>
      <c r="AC215">
        <v>1377</v>
      </c>
      <c r="AD215">
        <v>2553</v>
      </c>
      <c r="AE215" s="621">
        <v>0.53936545240893063</v>
      </c>
      <c r="AF215">
        <v>1369</v>
      </c>
      <c r="AG215">
        <v>8</v>
      </c>
      <c r="AH215">
        <v>1377</v>
      </c>
      <c r="AI215">
        <v>533</v>
      </c>
      <c r="AJ215" s="621">
        <v>0.38933528122717315</v>
      </c>
      <c r="AM215">
        <v>533</v>
      </c>
      <c r="AN215" s="621">
        <v>0.38707334785766156</v>
      </c>
      <c r="AO215">
        <v>23</v>
      </c>
      <c r="AP215" s="621">
        <v>4.3151969981238276E-2</v>
      </c>
      <c r="AQ215">
        <v>1</v>
      </c>
      <c r="AS215">
        <v>24</v>
      </c>
      <c r="AT215" s="621">
        <v>4.5028142589118199E-2</v>
      </c>
      <c r="AU215">
        <v>22</v>
      </c>
      <c r="AV215" s="621">
        <v>0.95652173913043481</v>
      </c>
      <c r="AW215">
        <v>1</v>
      </c>
      <c r="AX215" s="621">
        <v>1</v>
      </c>
      <c r="AY215">
        <v>23</v>
      </c>
      <c r="AZ215" s="621">
        <v>0.95833333333333337</v>
      </c>
      <c r="BC215">
        <v>13</v>
      </c>
      <c r="BD215" s="621">
        <v>2.4390243902439025E-2</v>
      </c>
      <c r="BE215">
        <v>13</v>
      </c>
      <c r="BF215" s="621">
        <v>2.4390243902439025E-2</v>
      </c>
      <c r="BG215">
        <v>1</v>
      </c>
      <c r="BH215" s="621">
        <v>0.5</v>
      </c>
      <c r="BI215">
        <v>1</v>
      </c>
      <c r="BJ215" s="621">
        <v>1</v>
      </c>
      <c r="BK215" t="s">
        <v>323</v>
      </c>
    </row>
    <row r="216" spans="1:63" x14ac:dyDescent="0.2">
      <c r="A216" t="s">
        <v>155</v>
      </c>
      <c r="B216" t="s">
        <v>157</v>
      </c>
      <c r="C216" t="s">
        <v>159</v>
      </c>
      <c r="D216" t="s">
        <v>515</v>
      </c>
      <c r="E216" t="s">
        <v>504</v>
      </c>
      <c r="F216" t="s">
        <v>519</v>
      </c>
      <c r="G216" t="s">
        <v>321</v>
      </c>
      <c r="H216" t="s">
        <v>1109</v>
      </c>
      <c r="I216" t="s">
        <v>934</v>
      </c>
      <c r="K216" t="s">
        <v>386</v>
      </c>
      <c r="L216">
        <v>7</v>
      </c>
      <c r="N216">
        <v>19</v>
      </c>
      <c r="O216">
        <v>2.7142857142857144</v>
      </c>
      <c r="P216">
        <v>2638.7142857142858</v>
      </c>
      <c r="Q216">
        <v>1289.4285714285713</v>
      </c>
      <c r="R216">
        <v>5</v>
      </c>
      <c r="S216" s="621">
        <v>0.26315789473684209</v>
      </c>
      <c r="T216">
        <v>3</v>
      </c>
      <c r="U216" s="621">
        <v>0.42857142857142855</v>
      </c>
      <c r="Z216">
        <v>18244</v>
      </c>
      <c r="AA216">
        <v>227</v>
      </c>
      <c r="AB216" s="621">
        <v>1.2289534946673163E-2</v>
      </c>
      <c r="AC216">
        <v>18471</v>
      </c>
      <c r="AD216">
        <v>25899</v>
      </c>
      <c r="AE216" s="621">
        <v>0.71319355959689568</v>
      </c>
      <c r="AF216">
        <v>18244</v>
      </c>
      <c r="AG216">
        <v>227</v>
      </c>
      <c r="AH216">
        <v>18471</v>
      </c>
      <c r="AI216">
        <v>8863</v>
      </c>
      <c r="AJ216" s="621">
        <v>0.48580355185266388</v>
      </c>
      <c r="AK216">
        <v>163</v>
      </c>
      <c r="AL216" s="621">
        <v>0.7180616740088106</v>
      </c>
      <c r="AM216">
        <v>9026</v>
      </c>
      <c r="AN216" s="621">
        <v>0.48865789616155053</v>
      </c>
      <c r="AO216">
        <v>121</v>
      </c>
      <c r="AP216" s="621">
        <v>1.3652262213697393E-2</v>
      </c>
      <c r="AQ216">
        <v>39</v>
      </c>
      <c r="AR216" s="621">
        <v>0.2392638036809816</v>
      </c>
      <c r="AS216">
        <v>160</v>
      </c>
      <c r="AT216" s="621">
        <v>1.7726567693330378E-2</v>
      </c>
      <c r="AU216">
        <v>91</v>
      </c>
      <c r="AV216" s="621">
        <v>0.75206611570247939</v>
      </c>
      <c r="AW216">
        <v>18</v>
      </c>
      <c r="AX216" s="621">
        <v>0.46153846153846156</v>
      </c>
      <c r="AY216">
        <v>109</v>
      </c>
      <c r="AZ216" s="621">
        <v>0.68125000000000002</v>
      </c>
      <c r="BA216">
        <v>29</v>
      </c>
      <c r="BB216" s="621">
        <v>3.2129403944161313E-3</v>
      </c>
      <c r="BC216">
        <v>169</v>
      </c>
      <c r="BD216" s="621">
        <v>1.8723687126080212E-2</v>
      </c>
      <c r="BE216">
        <v>198</v>
      </c>
      <c r="BF216" s="621">
        <v>2.1936627520496344E-2</v>
      </c>
      <c r="BG216">
        <v>6</v>
      </c>
      <c r="BH216" s="621">
        <v>0.31578947368421051</v>
      </c>
      <c r="BI216">
        <v>3</v>
      </c>
      <c r="BJ216" s="621">
        <v>0.42857142857142855</v>
      </c>
      <c r="BK216" t="s">
        <v>323</v>
      </c>
    </row>
    <row r="217" spans="1:63" x14ac:dyDescent="0.2">
      <c r="A217" t="s">
        <v>155</v>
      </c>
      <c r="B217" t="s">
        <v>157</v>
      </c>
      <c r="C217" t="s">
        <v>160</v>
      </c>
      <c r="D217" t="s">
        <v>515</v>
      </c>
      <c r="E217" t="s">
        <v>504</v>
      </c>
      <c r="F217" t="s">
        <v>519</v>
      </c>
      <c r="G217" t="s">
        <v>321</v>
      </c>
      <c r="H217" t="s">
        <v>1109</v>
      </c>
      <c r="I217" t="s">
        <v>934</v>
      </c>
      <c r="K217" t="s">
        <v>386</v>
      </c>
      <c r="L217">
        <v>2</v>
      </c>
      <c r="N217">
        <v>5</v>
      </c>
      <c r="O217">
        <v>2.5</v>
      </c>
      <c r="P217">
        <v>1555.5</v>
      </c>
      <c r="Q217">
        <v>785.5</v>
      </c>
      <c r="R217">
        <v>1</v>
      </c>
      <c r="S217" s="621">
        <v>0.2</v>
      </c>
      <c r="T217">
        <v>0</v>
      </c>
      <c r="U217" s="621">
        <v>0</v>
      </c>
      <c r="V217">
        <v>1</v>
      </c>
      <c r="W217" s="621">
        <v>0.2</v>
      </c>
      <c r="X217">
        <v>1</v>
      </c>
      <c r="Y217" s="621">
        <v>0.5</v>
      </c>
      <c r="Z217">
        <v>2915</v>
      </c>
      <c r="AA217">
        <v>196</v>
      </c>
      <c r="AB217" s="621">
        <v>6.3002250080360006E-2</v>
      </c>
      <c r="AC217">
        <v>3111</v>
      </c>
      <c r="AD217">
        <v>4452</v>
      </c>
      <c r="AE217" s="621">
        <v>0.69878706199460916</v>
      </c>
      <c r="AF217">
        <v>2915</v>
      </c>
      <c r="AG217">
        <v>196</v>
      </c>
      <c r="AH217">
        <v>3111</v>
      </c>
      <c r="AI217">
        <v>1423</v>
      </c>
      <c r="AJ217" s="621">
        <v>0.48816466552315607</v>
      </c>
      <c r="AK217">
        <v>148</v>
      </c>
      <c r="AL217" s="621">
        <v>0.75510204081632648</v>
      </c>
      <c r="AM217">
        <v>1571</v>
      </c>
      <c r="AN217" s="621">
        <v>0.50498232079717131</v>
      </c>
      <c r="AO217">
        <v>16</v>
      </c>
      <c r="AP217" s="621">
        <v>1.1243851018973999E-2</v>
      </c>
      <c r="AQ217">
        <v>19</v>
      </c>
      <c r="AR217" s="621">
        <v>0.12837837837837837</v>
      </c>
      <c r="AS217">
        <v>35</v>
      </c>
      <c r="AT217" s="621">
        <v>2.2278803309993635E-2</v>
      </c>
      <c r="AU217">
        <v>14</v>
      </c>
      <c r="AV217" s="621">
        <v>0.875</v>
      </c>
      <c r="AW217">
        <v>6</v>
      </c>
      <c r="AX217" s="621">
        <v>0.31578947368421051</v>
      </c>
      <c r="AY217">
        <v>20</v>
      </c>
      <c r="AZ217" s="621">
        <v>0.5714285714285714</v>
      </c>
      <c r="BA217">
        <v>7</v>
      </c>
      <c r="BB217" s="621">
        <v>4.4557606619987271E-3</v>
      </c>
      <c r="BC217">
        <v>15</v>
      </c>
      <c r="BD217" s="621">
        <v>9.5480585614258432E-3</v>
      </c>
      <c r="BE217">
        <v>22</v>
      </c>
      <c r="BF217" s="621">
        <v>1.4003819223424571E-2</v>
      </c>
      <c r="BG217">
        <v>1</v>
      </c>
      <c r="BH217" s="621">
        <v>0.2</v>
      </c>
      <c r="BI217">
        <v>1</v>
      </c>
      <c r="BJ217" s="621">
        <v>0.5</v>
      </c>
      <c r="BK217" t="s">
        <v>323</v>
      </c>
    </row>
    <row r="218" spans="1:63" x14ac:dyDescent="0.2">
      <c r="A218" t="s">
        <v>161</v>
      </c>
      <c r="B218" t="s">
        <v>162</v>
      </c>
      <c r="C218" t="s">
        <v>163</v>
      </c>
      <c r="D218" t="s">
        <v>527</v>
      </c>
      <c r="E218" t="s">
        <v>504</v>
      </c>
      <c r="F218" t="s">
        <v>519</v>
      </c>
      <c r="G218" t="s">
        <v>920</v>
      </c>
      <c r="H218" t="s">
        <v>1110</v>
      </c>
      <c r="I218" t="s">
        <v>935</v>
      </c>
      <c r="J218" t="s">
        <v>936</v>
      </c>
      <c r="K218" t="s">
        <v>386</v>
      </c>
      <c r="L218">
        <v>2</v>
      </c>
      <c r="N218">
        <v>5</v>
      </c>
      <c r="O218">
        <v>2.5</v>
      </c>
      <c r="P218">
        <v>14873</v>
      </c>
      <c r="Q218">
        <v>5391.5</v>
      </c>
      <c r="R218">
        <v>2</v>
      </c>
      <c r="S218" s="621">
        <v>0.4</v>
      </c>
      <c r="T218">
        <v>2</v>
      </c>
      <c r="U218" s="621">
        <v>1</v>
      </c>
      <c r="Z218">
        <v>29683</v>
      </c>
      <c r="AA218">
        <v>63</v>
      </c>
      <c r="AB218" s="621">
        <v>2.1179318227660861E-3</v>
      </c>
      <c r="AC218">
        <v>29746</v>
      </c>
      <c r="AD218">
        <v>40761</v>
      </c>
      <c r="AE218" s="621">
        <v>0.72976619808149945</v>
      </c>
      <c r="AF218">
        <v>29683</v>
      </c>
      <c r="AG218">
        <v>63</v>
      </c>
      <c r="AH218">
        <v>29746</v>
      </c>
      <c r="AI218">
        <v>10730</v>
      </c>
      <c r="AJ218" s="621">
        <v>0.36148637267122596</v>
      </c>
      <c r="AK218">
        <v>53</v>
      </c>
      <c r="AL218" s="621">
        <v>0.84126984126984128</v>
      </c>
      <c r="AM218">
        <v>10783</v>
      </c>
      <c r="AN218" s="621">
        <v>0.36250252134740807</v>
      </c>
      <c r="AO218">
        <v>84</v>
      </c>
      <c r="AP218" s="621">
        <v>7.8285181733457592E-3</v>
      </c>
      <c r="AQ218">
        <v>5</v>
      </c>
      <c r="AR218" s="621">
        <v>9.4339622641509441E-2</v>
      </c>
      <c r="AS218">
        <v>89</v>
      </c>
      <c r="AT218" s="621">
        <v>8.253732727441343E-3</v>
      </c>
      <c r="AU218">
        <v>76</v>
      </c>
      <c r="AV218" s="621">
        <v>0.90476190476190477</v>
      </c>
      <c r="AW218">
        <v>3</v>
      </c>
      <c r="AX218" s="621">
        <v>0.6</v>
      </c>
      <c r="AY218">
        <v>79</v>
      </c>
      <c r="AZ218" s="621">
        <v>0.88764044943820219</v>
      </c>
      <c r="BA218">
        <v>27</v>
      </c>
      <c r="BB218" s="621">
        <v>2.5039413892237782E-3</v>
      </c>
      <c r="BC218">
        <v>293</v>
      </c>
      <c r="BD218" s="621">
        <v>2.7172401001576557E-2</v>
      </c>
      <c r="BE218">
        <v>320</v>
      </c>
      <c r="BF218" s="621">
        <v>2.9676342390800334E-2</v>
      </c>
      <c r="BG218">
        <v>0</v>
      </c>
      <c r="BK218" t="s">
        <v>323</v>
      </c>
    </row>
    <row r="219" spans="1:63" x14ac:dyDescent="0.2">
      <c r="A219" t="s">
        <v>161</v>
      </c>
      <c r="B219" t="s">
        <v>162</v>
      </c>
      <c r="C219" t="s">
        <v>446</v>
      </c>
      <c r="D219" t="s">
        <v>527</v>
      </c>
      <c r="E219" t="s">
        <v>504</v>
      </c>
      <c r="F219" t="s">
        <v>519</v>
      </c>
      <c r="G219" t="s">
        <v>920</v>
      </c>
      <c r="H219" t="s">
        <v>1110</v>
      </c>
      <c r="I219" t="s">
        <v>935</v>
      </c>
      <c r="J219" t="s">
        <v>936</v>
      </c>
      <c r="K219" t="s">
        <v>386</v>
      </c>
      <c r="L219">
        <v>2</v>
      </c>
      <c r="N219">
        <v>6</v>
      </c>
      <c r="O219">
        <v>3</v>
      </c>
      <c r="P219">
        <v>14473</v>
      </c>
      <c r="Q219">
        <v>5952</v>
      </c>
      <c r="R219">
        <v>2</v>
      </c>
      <c r="S219" s="621">
        <v>0.33333333333333331</v>
      </c>
      <c r="T219">
        <v>2</v>
      </c>
      <c r="U219" s="621">
        <v>1</v>
      </c>
      <c r="Z219">
        <v>28932</v>
      </c>
      <c r="AA219">
        <v>14</v>
      </c>
      <c r="AB219" s="621">
        <v>4.8365922752711949E-4</v>
      </c>
      <c r="AC219">
        <v>28946</v>
      </c>
      <c r="AD219">
        <v>38349</v>
      </c>
      <c r="AE219" s="621">
        <v>0.75480455813710923</v>
      </c>
      <c r="AF219">
        <v>28932</v>
      </c>
      <c r="AG219">
        <v>14</v>
      </c>
      <c r="AH219">
        <v>28946</v>
      </c>
      <c r="AI219">
        <v>11892</v>
      </c>
      <c r="AJ219" s="621">
        <v>0.41103276648693488</v>
      </c>
      <c r="AK219">
        <v>12</v>
      </c>
      <c r="AL219" s="621">
        <v>0.8571428571428571</v>
      </c>
      <c r="AM219">
        <v>11904</v>
      </c>
      <c r="AN219" s="621">
        <v>0.41124853174877357</v>
      </c>
      <c r="AO219">
        <v>104</v>
      </c>
      <c r="AP219" s="621">
        <v>8.745375042045072E-3</v>
      </c>
      <c r="AQ219">
        <v>7</v>
      </c>
      <c r="AR219" s="621">
        <v>0.58333333333333337</v>
      </c>
      <c r="AS219">
        <v>111</v>
      </c>
      <c r="AT219" s="621">
        <v>9.3245967741935488E-3</v>
      </c>
      <c r="AU219">
        <v>93</v>
      </c>
      <c r="AV219" s="621">
        <v>0.89423076923076927</v>
      </c>
      <c r="AW219">
        <v>5</v>
      </c>
      <c r="AX219" s="621">
        <v>0.7142857142857143</v>
      </c>
      <c r="AY219">
        <v>98</v>
      </c>
      <c r="AZ219" s="621">
        <v>0.88288288288288286</v>
      </c>
      <c r="BG219">
        <v>3</v>
      </c>
      <c r="BH219" s="621">
        <v>0.5</v>
      </c>
      <c r="BI219">
        <v>2</v>
      </c>
      <c r="BJ219" s="621">
        <v>1</v>
      </c>
      <c r="BK219" t="s">
        <v>323</v>
      </c>
    </row>
    <row r="220" spans="1:63" x14ac:dyDescent="0.2">
      <c r="A220" t="s">
        <v>161</v>
      </c>
      <c r="B220" t="s">
        <v>162</v>
      </c>
      <c r="C220" t="s">
        <v>164</v>
      </c>
      <c r="D220" t="s">
        <v>527</v>
      </c>
      <c r="E220" t="s">
        <v>504</v>
      </c>
      <c r="F220" t="s">
        <v>519</v>
      </c>
      <c r="G220" t="s">
        <v>920</v>
      </c>
      <c r="H220" t="s">
        <v>1110</v>
      </c>
      <c r="I220" t="s">
        <v>935</v>
      </c>
      <c r="J220" t="s">
        <v>936</v>
      </c>
      <c r="K220" t="s">
        <v>386</v>
      </c>
      <c r="L220">
        <v>4</v>
      </c>
      <c r="N220">
        <v>13</v>
      </c>
      <c r="O220">
        <v>3.25</v>
      </c>
      <c r="P220">
        <v>21161</v>
      </c>
      <c r="Q220">
        <v>8008.25</v>
      </c>
      <c r="R220">
        <v>4</v>
      </c>
      <c r="S220" s="621">
        <v>0.30769230769230771</v>
      </c>
      <c r="T220">
        <v>1</v>
      </c>
      <c r="U220" s="621">
        <v>0.25</v>
      </c>
      <c r="Z220">
        <v>84551</v>
      </c>
      <c r="AA220">
        <v>93</v>
      </c>
      <c r="AB220" s="621">
        <v>1.0987193421860971E-3</v>
      </c>
      <c r="AC220">
        <v>84644</v>
      </c>
      <c r="AD220" t="e">
        <v>#REF!</v>
      </c>
      <c r="AE220" s="621" t="e">
        <v>#REF!</v>
      </c>
      <c r="AF220">
        <v>84551</v>
      </c>
      <c r="AG220">
        <v>93</v>
      </c>
      <c r="AH220">
        <v>84644</v>
      </c>
      <c r="AI220">
        <v>31954</v>
      </c>
      <c r="AJ220" s="621">
        <v>0.37792574895625125</v>
      </c>
      <c r="AK220">
        <v>79</v>
      </c>
      <c r="AL220" s="621">
        <v>0.84946236559139787</v>
      </c>
      <c r="AM220">
        <v>32033</v>
      </c>
      <c r="AN220" s="621">
        <v>0.37844383535749726</v>
      </c>
      <c r="AO220">
        <v>340</v>
      </c>
      <c r="AP220" s="621">
        <v>1.0640295424672968E-2</v>
      </c>
      <c r="AQ220">
        <v>20</v>
      </c>
      <c r="AR220" s="621">
        <v>0.25316455696202533</v>
      </c>
      <c r="AS220">
        <v>360</v>
      </c>
      <c r="AT220" s="621">
        <v>1.1238410389286049E-2</v>
      </c>
      <c r="AU220">
        <v>306</v>
      </c>
      <c r="AV220" s="621">
        <v>0.9</v>
      </c>
      <c r="AW220">
        <v>13</v>
      </c>
      <c r="AX220" s="621">
        <v>0.65</v>
      </c>
      <c r="AY220">
        <v>319</v>
      </c>
      <c r="AZ220" s="621">
        <v>0.88611111111111107</v>
      </c>
      <c r="BA220">
        <v>213</v>
      </c>
      <c r="BB220" s="621">
        <v>6.6493928136609126E-3</v>
      </c>
      <c r="BC220">
        <v>718</v>
      </c>
      <c r="BD220" s="621">
        <v>2.2414385165298287E-2</v>
      </c>
      <c r="BE220">
        <v>931</v>
      </c>
      <c r="BF220" s="621">
        <v>2.9063777978959197E-2</v>
      </c>
      <c r="BG220">
        <v>2</v>
      </c>
      <c r="BH220" s="621">
        <v>0.15384615384615385</v>
      </c>
      <c r="BI220">
        <v>1</v>
      </c>
      <c r="BJ220" s="621">
        <v>0.25</v>
      </c>
      <c r="BK220" t="s">
        <v>323</v>
      </c>
    </row>
    <row r="221" spans="1:63" x14ac:dyDescent="0.2">
      <c r="A221" t="s">
        <v>161</v>
      </c>
      <c r="B221" t="s">
        <v>162</v>
      </c>
      <c r="C221" t="s">
        <v>165</v>
      </c>
      <c r="D221" t="s">
        <v>527</v>
      </c>
      <c r="E221" t="s">
        <v>504</v>
      </c>
      <c r="F221" t="s">
        <v>519</v>
      </c>
      <c r="G221" t="s">
        <v>920</v>
      </c>
      <c r="H221" t="s">
        <v>1110</v>
      </c>
      <c r="I221" t="s">
        <v>935</v>
      </c>
      <c r="J221" t="s">
        <v>936</v>
      </c>
      <c r="K221" t="s">
        <v>386</v>
      </c>
      <c r="L221">
        <v>2</v>
      </c>
      <c r="N221">
        <v>6</v>
      </c>
      <c r="O221">
        <v>3</v>
      </c>
      <c r="P221">
        <v>12976</v>
      </c>
      <c r="Q221">
        <v>4673</v>
      </c>
      <c r="R221">
        <v>2</v>
      </c>
      <c r="S221" s="621">
        <v>0.33333333333333331</v>
      </c>
      <c r="T221">
        <v>2</v>
      </c>
      <c r="U221" s="621">
        <v>1</v>
      </c>
      <c r="Z221">
        <v>25936</v>
      </c>
      <c r="AA221">
        <v>16</v>
      </c>
      <c r="AB221" s="621">
        <v>6.1652281134401974E-4</v>
      </c>
      <c r="AC221">
        <v>25952</v>
      </c>
      <c r="AD221">
        <v>35682</v>
      </c>
      <c r="AE221" s="621">
        <v>0.72731349139622214</v>
      </c>
      <c r="AF221">
        <v>25936</v>
      </c>
      <c r="AG221">
        <v>16</v>
      </c>
      <c r="AH221">
        <v>25952</v>
      </c>
      <c r="AI221">
        <v>9332</v>
      </c>
      <c r="AJ221" s="621">
        <v>0.3598087600246761</v>
      </c>
      <c r="AK221">
        <v>14</v>
      </c>
      <c r="AL221" s="621">
        <v>0.875</v>
      </c>
      <c r="AM221">
        <v>9346</v>
      </c>
      <c r="AN221" s="621">
        <v>0.3601263871763255</v>
      </c>
      <c r="AO221">
        <v>152</v>
      </c>
      <c r="AP221" s="621">
        <v>1.6288041148735534E-2</v>
      </c>
      <c r="AQ221">
        <v>8</v>
      </c>
      <c r="AR221" s="621">
        <v>0.5714285714285714</v>
      </c>
      <c r="AS221">
        <v>160</v>
      </c>
      <c r="AT221" s="621">
        <v>1.7119623368285899E-2</v>
      </c>
      <c r="AU221">
        <v>137</v>
      </c>
      <c r="AV221" s="621">
        <v>0.90131578947368418</v>
      </c>
      <c r="AW221">
        <v>5</v>
      </c>
      <c r="AX221" s="621">
        <v>0.625</v>
      </c>
      <c r="AY221">
        <v>142</v>
      </c>
      <c r="AZ221" s="621">
        <v>0.88749999999999996</v>
      </c>
      <c r="BA221">
        <v>28</v>
      </c>
      <c r="BB221" s="621">
        <v>2.995934089450032E-3</v>
      </c>
      <c r="BC221">
        <v>379</v>
      </c>
      <c r="BD221" s="621">
        <v>4.0552107853627221E-2</v>
      </c>
      <c r="BE221">
        <v>407</v>
      </c>
      <c r="BF221" s="621">
        <v>4.3548041943077251E-2</v>
      </c>
      <c r="BG221">
        <v>2</v>
      </c>
      <c r="BH221" s="621">
        <v>0.33333333333333331</v>
      </c>
      <c r="BI221">
        <v>0</v>
      </c>
      <c r="BK221" t="s">
        <v>323</v>
      </c>
    </row>
    <row r="222" spans="1:63" x14ac:dyDescent="0.2">
      <c r="A222" t="s">
        <v>166</v>
      </c>
      <c r="B222" t="s">
        <v>172</v>
      </c>
      <c r="C222" t="s">
        <v>173</v>
      </c>
      <c r="D222" t="s">
        <v>515</v>
      </c>
      <c r="E222" t="s">
        <v>504</v>
      </c>
      <c r="F222" t="s">
        <v>519</v>
      </c>
      <c r="G222" t="s">
        <v>321</v>
      </c>
      <c r="H222" t="s">
        <v>1109</v>
      </c>
      <c r="I222" t="s">
        <v>934</v>
      </c>
      <c r="K222" t="s">
        <v>510</v>
      </c>
      <c r="L222">
        <v>1</v>
      </c>
      <c r="M222">
        <v>1</v>
      </c>
      <c r="N222">
        <v>1</v>
      </c>
      <c r="O222">
        <v>1</v>
      </c>
      <c r="P222">
        <v>2212</v>
      </c>
      <c r="Q222" t="s">
        <v>323</v>
      </c>
      <c r="R222">
        <v>1</v>
      </c>
      <c r="S222" s="621">
        <v>1</v>
      </c>
      <c r="T222">
        <v>1</v>
      </c>
      <c r="U222" s="621">
        <v>1</v>
      </c>
      <c r="Z222">
        <v>2127</v>
      </c>
      <c r="AA222">
        <v>85</v>
      </c>
      <c r="AB222" s="621">
        <v>3.8426763110307412E-2</v>
      </c>
      <c r="AC222">
        <v>2212</v>
      </c>
      <c r="AD222">
        <v>2817</v>
      </c>
      <c r="AE222" s="621">
        <v>0.78523251686190987</v>
      </c>
      <c r="AF222" t="s">
        <v>323</v>
      </c>
      <c r="AG222" t="s">
        <v>323</v>
      </c>
      <c r="AH222" t="s">
        <v>323</v>
      </c>
      <c r="AJ222" s="621" t="s">
        <v>323</v>
      </c>
      <c r="AL222" s="621" t="s">
        <v>323</v>
      </c>
      <c r="AM222" t="s">
        <v>323</v>
      </c>
      <c r="AN222" s="621" t="s">
        <v>323</v>
      </c>
      <c r="AP222" s="621" t="s">
        <v>323</v>
      </c>
      <c r="AR222" s="621" t="s">
        <v>323</v>
      </c>
      <c r="AS222" t="s">
        <v>323</v>
      </c>
      <c r="AT222" s="621" t="s">
        <v>323</v>
      </c>
      <c r="AV222" s="621" t="s">
        <v>323</v>
      </c>
      <c r="AX222" s="621" t="s">
        <v>323</v>
      </c>
      <c r="AY222" t="s">
        <v>323</v>
      </c>
      <c r="AZ222" s="621" t="s">
        <v>323</v>
      </c>
      <c r="BB222" s="621" t="s">
        <v>323</v>
      </c>
      <c r="BD222" s="621" t="s">
        <v>323</v>
      </c>
      <c r="BE222" t="s">
        <v>323</v>
      </c>
      <c r="BF222" s="621" t="s">
        <v>323</v>
      </c>
      <c r="BG222">
        <v>0</v>
      </c>
      <c r="BK222" t="s">
        <v>323</v>
      </c>
    </row>
    <row r="223" spans="1:63" x14ac:dyDescent="0.2">
      <c r="A223" t="s">
        <v>166</v>
      </c>
      <c r="B223" t="s">
        <v>172</v>
      </c>
      <c r="C223" t="s">
        <v>423</v>
      </c>
      <c r="D223" t="s">
        <v>515</v>
      </c>
      <c r="E223" t="s">
        <v>504</v>
      </c>
      <c r="F223" t="s">
        <v>519</v>
      </c>
      <c r="G223" t="s">
        <v>321</v>
      </c>
      <c r="H223" t="s">
        <v>1109</v>
      </c>
      <c r="I223" t="s">
        <v>934</v>
      </c>
      <c r="K223" t="s">
        <v>510</v>
      </c>
      <c r="L223">
        <v>2</v>
      </c>
      <c r="M223">
        <v>2</v>
      </c>
      <c r="N223">
        <v>2</v>
      </c>
      <c r="O223">
        <v>1</v>
      </c>
      <c r="P223">
        <v>3019.5</v>
      </c>
      <c r="Q223" t="s">
        <v>323</v>
      </c>
      <c r="R223">
        <v>2</v>
      </c>
      <c r="S223" s="621">
        <v>1</v>
      </c>
      <c r="T223">
        <v>2</v>
      </c>
      <c r="U223" s="621">
        <v>1</v>
      </c>
      <c r="Z223">
        <v>5469</v>
      </c>
      <c r="AA223">
        <v>570</v>
      </c>
      <c r="AB223" s="621">
        <v>9.4386487829110785E-2</v>
      </c>
      <c r="AC223">
        <v>6039</v>
      </c>
      <c r="AD223">
        <v>7173</v>
      </c>
      <c r="AE223" s="621">
        <v>0.84190715181932241</v>
      </c>
      <c r="AF223" t="s">
        <v>323</v>
      </c>
      <c r="AG223" t="s">
        <v>323</v>
      </c>
      <c r="AH223" t="s">
        <v>323</v>
      </c>
      <c r="AJ223" s="621" t="s">
        <v>323</v>
      </c>
      <c r="AL223" s="621" t="s">
        <v>323</v>
      </c>
      <c r="AM223" t="s">
        <v>323</v>
      </c>
      <c r="AN223" s="621" t="s">
        <v>323</v>
      </c>
      <c r="AP223" s="621" t="s">
        <v>323</v>
      </c>
      <c r="AR223" s="621" t="s">
        <v>323</v>
      </c>
      <c r="AS223" t="s">
        <v>323</v>
      </c>
      <c r="AT223" s="621" t="s">
        <v>323</v>
      </c>
      <c r="AV223" s="621" t="s">
        <v>323</v>
      </c>
      <c r="AX223" s="621" t="s">
        <v>323</v>
      </c>
      <c r="AY223" t="s">
        <v>323</v>
      </c>
      <c r="AZ223" s="621" t="s">
        <v>323</v>
      </c>
      <c r="BB223" s="621" t="s">
        <v>323</v>
      </c>
      <c r="BD223" s="621" t="s">
        <v>323</v>
      </c>
      <c r="BE223" t="s">
        <v>323</v>
      </c>
      <c r="BF223" s="621" t="s">
        <v>323</v>
      </c>
      <c r="BG223">
        <v>0</v>
      </c>
      <c r="BK223" t="s">
        <v>323</v>
      </c>
    </row>
    <row r="224" spans="1:63" x14ac:dyDescent="0.2">
      <c r="A224" t="s">
        <v>166</v>
      </c>
      <c r="B224" t="s">
        <v>172</v>
      </c>
      <c r="C224" t="s">
        <v>424</v>
      </c>
      <c r="D224" t="s">
        <v>515</v>
      </c>
      <c r="E224" t="s">
        <v>504</v>
      </c>
      <c r="F224" t="s">
        <v>519</v>
      </c>
      <c r="G224" t="s">
        <v>321</v>
      </c>
      <c r="H224" t="s">
        <v>1109</v>
      </c>
      <c r="I224" t="s">
        <v>934</v>
      </c>
      <c r="K224" t="s">
        <v>386</v>
      </c>
      <c r="L224">
        <v>2</v>
      </c>
      <c r="N224">
        <v>3</v>
      </c>
      <c r="O224">
        <v>1.5</v>
      </c>
      <c r="P224">
        <v>2911</v>
      </c>
      <c r="Q224">
        <v>1498.5</v>
      </c>
      <c r="R224">
        <v>2</v>
      </c>
      <c r="S224" s="621">
        <v>0.66666666666666663</v>
      </c>
      <c r="T224">
        <v>2</v>
      </c>
      <c r="U224" s="621">
        <v>1</v>
      </c>
      <c r="V224">
        <v>1</v>
      </c>
      <c r="W224" s="621">
        <v>0.33333333333333331</v>
      </c>
      <c r="Z224">
        <v>5128</v>
      </c>
      <c r="AA224">
        <v>694</v>
      </c>
      <c r="AB224" s="621">
        <v>0.11920302301614566</v>
      </c>
      <c r="AC224">
        <v>5822</v>
      </c>
      <c r="AD224">
        <v>6144</v>
      </c>
      <c r="AE224" s="621">
        <v>0.94759114583333337</v>
      </c>
      <c r="AF224">
        <v>5128</v>
      </c>
      <c r="AG224">
        <v>694</v>
      </c>
      <c r="AH224">
        <v>5822</v>
      </c>
      <c r="AI224">
        <v>2423</v>
      </c>
      <c r="AJ224" s="621">
        <v>0.47250390015600624</v>
      </c>
      <c r="AK224">
        <v>574</v>
      </c>
      <c r="AL224" s="621">
        <v>0.82708933717579247</v>
      </c>
      <c r="AM224">
        <v>2997</v>
      </c>
      <c r="AN224" s="621">
        <v>0.51477155616626591</v>
      </c>
      <c r="AO224">
        <v>12</v>
      </c>
      <c r="AP224" s="621">
        <v>4.9525381758151049E-3</v>
      </c>
      <c r="AQ224">
        <v>12</v>
      </c>
      <c r="AR224" s="621">
        <v>2.0905923344947737E-2</v>
      </c>
      <c r="AS224">
        <v>24</v>
      </c>
      <c r="AT224" s="621">
        <v>8.0080080080080079E-3</v>
      </c>
      <c r="AU224">
        <v>10</v>
      </c>
      <c r="AV224" s="621">
        <v>0.83333333333333337</v>
      </c>
      <c r="AW224">
        <v>9</v>
      </c>
      <c r="AX224" s="621">
        <v>0.75</v>
      </c>
      <c r="AY224">
        <v>19</v>
      </c>
      <c r="AZ224" s="621">
        <v>0.79166666666666663</v>
      </c>
      <c r="BC224">
        <v>180</v>
      </c>
      <c r="BD224" s="621">
        <v>6.006006006006006E-2</v>
      </c>
      <c r="BE224">
        <v>180</v>
      </c>
      <c r="BF224" s="621">
        <v>6.006006006006006E-2</v>
      </c>
      <c r="BG224">
        <v>2</v>
      </c>
      <c r="BH224" s="621">
        <v>0.66666666666666663</v>
      </c>
      <c r="BI224">
        <v>1</v>
      </c>
      <c r="BJ224" s="621">
        <v>0.5</v>
      </c>
      <c r="BK224" t="s">
        <v>323</v>
      </c>
    </row>
    <row r="225" spans="1:67" x14ac:dyDescent="0.2">
      <c r="A225" t="s">
        <v>166</v>
      </c>
      <c r="B225" t="s">
        <v>172</v>
      </c>
      <c r="C225" t="s">
        <v>174</v>
      </c>
      <c r="D225" t="s">
        <v>515</v>
      </c>
      <c r="E225" t="s">
        <v>504</v>
      </c>
      <c r="F225" t="s">
        <v>519</v>
      </c>
      <c r="G225" t="s">
        <v>321</v>
      </c>
      <c r="H225" t="s">
        <v>1109</v>
      </c>
      <c r="I225" t="s">
        <v>934</v>
      </c>
      <c r="K225" t="s">
        <v>386</v>
      </c>
      <c r="L225">
        <v>3</v>
      </c>
      <c r="N225">
        <v>5</v>
      </c>
      <c r="O225">
        <v>1.6666666666666667</v>
      </c>
      <c r="P225">
        <v>2634.3333333333335</v>
      </c>
      <c r="Q225">
        <v>1201.3333333333333</v>
      </c>
      <c r="R225">
        <v>2</v>
      </c>
      <c r="S225" s="621">
        <v>0.4</v>
      </c>
      <c r="T225">
        <v>2</v>
      </c>
      <c r="U225" s="621">
        <v>0.66666666666666663</v>
      </c>
      <c r="Z225">
        <v>7849</v>
      </c>
      <c r="AA225">
        <v>54</v>
      </c>
      <c r="AB225" s="621">
        <v>6.832848285461217E-3</v>
      </c>
      <c r="AC225">
        <v>7903</v>
      </c>
      <c r="AD225">
        <v>10044</v>
      </c>
      <c r="AE225" s="621">
        <v>0.78683791318199925</v>
      </c>
      <c r="AF225">
        <v>7849</v>
      </c>
      <c r="AG225">
        <v>54</v>
      </c>
      <c r="AH225">
        <v>7903</v>
      </c>
      <c r="AI225">
        <v>3556</v>
      </c>
      <c r="AJ225" s="621">
        <v>0.45305134412027009</v>
      </c>
      <c r="AK225">
        <v>48</v>
      </c>
      <c r="AL225" s="621">
        <v>0.88888888888888884</v>
      </c>
      <c r="AM225">
        <v>3604</v>
      </c>
      <c r="AN225" s="621">
        <v>0.45602935594078198</v>
      </c>
      <c r="AO225">
        <v>26</v>
      </c>
      <c r="AP225" s="621">
        <v>7.3115860517435323E-3</v>
      </c>
      <c r="AQ225">
        <v>1</v>
      </c>
      <c r="AR225" s="621">
        <v>2.0833333333333332E-2</v>
      </c>
      <c r="AS225">
        <v>27</v>
      </c>
      <c r="AT225" s="621">
        <v>7.4916759156492783E-3</v>
      </c>
      <c r="AU225">
        <v>23</v>
      </c>
      <c r="AV225" s="621">
        <v>0.88461538461538458</v>
      </c>
      <c r="AY225">
        <v>23</v>
      </c>
      <c r="AZ225" s="621">
        <v>0.85185185185185186</v>
      </c>
      <c r="BA225">
        <v>5</v>
      </c>
      <c r="BB225" s="621">
        <v>1.3873473917869034E-3</v>
      </c>
      <c r="BC225">
        <v>45</v>
      </c>
      <c r="BD225" s="621">
        <v>1.2486126526082131E-2</v>
      </c>
      <c r="BE225">
        <v>50</v>
      </c>
      <c r="BF225" s="621">
        <v>1.3873473917869035E-2</v>
      </c>
      <c r="BG225">
        <v>2</v>
      </c>
      <c r="BH225" s="621">
        <v>0.4</v>
      </c>
      <c r="BI225">
        <v>2</v>
      </c>
      <c r="BJ225" s="621">
        <v>0.66666666666666663</v>
      </c>
      <c r="BK225" t="s">
        <v>323</v>
      </c>
    </row>
    <row r="226" spans="1:67" x14ac:dyDescent="0.2">
      <c r="A226" t="s">
        <v>175</v>
      </c>
      <c r="B226" t="s">
        <v>181</v>
      </c>
      <c r="C226" t="s">
        <v>182</v>
      </c>
      <c r="D226" t="s">
        <v>515</v>
      </c>
      <c r="E226" t="s">
        <v>504</v>
      </c>
      <c r="F226" t="s">
        <v>505</v>
      </c>
      <c r="G226" t="s">
        <v>314</v>
      </c>
      <c r="H226" t="s">
        <v>1109</v>
      </c>
      <c r="I226" t="s">
        <v>934</v>
      </c>
      <c r="K226" t="s">
        <v>510</v>
      </c>
      <c r="L226">
        <v>1</v>
      </c>
      <c r="M226">
        <v>1</v>
      </c>
      <c r="N226">
        <v>1</v>
      </c>
      <c r="O226">
        <v>1</v>
      </c>
      <c r="P226">
        <v>4087</v>
      </c>
      <c r="Q226" t="s">
        <v>323</v>
      </c>
      <c r="R226">
        <v>1</v>
      </c>
      <c r="S226" s="621">
        <v>1</v>
      </c>
      <c r="T226">
        <v>1</v>
      </c>
      <c r="U226" s="621">
        <v>1</v>
      </c>
      <c r="Z226">
        <v>4079</v>
      </c>
      <c r="AA226">
        <v>8</v>
      </c>
      <c r="AB226" s="621">
        <v>1.9574259848299485E-3</v>
      </c>
      <c r="AC226">
        <v>4087</v>
      </c>
      <c r="AD226">
        <v>5343</v>
      </c>
      <c r="AE226" s="621">
        <v>0.76492607149541458</v>
      </c>
      <c r="AF226" t="s">
        <v>323</v>
      </c>
      <c r="AG226" t="s">
        <v>323</v>
      </c>
      <c r="AH226" t="s">
        <v>323</v>
      </c>
      <c r="AJ226" s="621" t="s">
        <v>323</v>
      </c>
      <c r="AL226" s="621" t="s">
        <v>323</v>
      </c>
      <c r="AM226" t="s">
        <v>323</v>
      </c>
      <c r="AN226" s="621" t="s">
        <v>323</v>
      </c>
      <c r="AP226" s="621" t="s">
        <v>323</v>
      </c>
      <c r="AS226" t="s">
        <v>323</v>
      </c>
      <c r="AT226" s="621" t="s">
        <v>323</v>
      </c>
      <c r="AV226" s="621" t="s">
        <v>323</v>
      </c>
      <c r="AX226" s="621" t="s">
        <v>323</v>
      </c>
      <c r="AY226" t="s">
        <v>323</v>
      </c>
      <c r="AZ226" s="621" t="s">
        <v>323</v>
      </c>
      <c r="BB226" s="621" t="s">
        <v>323</v>
      </c>
      <c r="BD226" s="621" t="s">
        <v>323</v>
      </c>
      <c r="BE226" t="s">
        <v>323</v>
      </c>
      <c r="BF226" s="621" t="s">
        <v>323</v>
      </c>
      <c r="BG226">
        <v>0</v>
      </c>
      <c r="BK226" t="s">
        <v>323</v>
      </c>
    </row>
    <row r="227" spans="1:67" x14ac:dyDescent="0.2">
      <c r="A227" t="s">
        <v>175</v>
      </c>
      <c r="B227" t="s">
        <v>181</v>
      </c>
      <c r="C227" t="s">
        <v>183</v>
      </c>
      <c r="D227" t="s">
        <v>515</v>
      </c>
      <c r="E227" t="s">
        <v>504</v>
      </c>
      <c r="F227" t="s">
        <v>505</v>
      </c>
      <c r="G227" t="s">
        <v>314</v>
      </c>
      <c r="H227" t="s">
        <v>1109</v>
      </c>
      <c r="I227" t="s">
        <v>934</v>
      </c>
      <c r="K227" t="s">
        <v>386</v>
      </c>
      <c r="L227">
        <v>2</v>
      </c>
      <c r="N227">
        <v>4</v>
      </c>
      <c r="O227">
        <v>2</v>
      </c>
      <c r="P227">
        <v>3366.5</v>
      </c>
      <c r="Q227">
        <v>1685</v>
      </c>
      <c r="R227">
        <v>2</v>
      </c>
      <c r="S227" s="621">
        <v>0.5</v>
      </c>
      <c r="T227">
        <v>2</v>
      </c>
      <c r="U227" s="621">
        <v>1</v>
      </c>
      <c r="Z227">
        <v>6732</v>
      </c>
      <c r="AA227">
        <v>1</v>
      </c>
      <c r="AB227" s="621">
        <v>1.4852220406950839E-4</v>
      </c>
      <c r="AC227">
        <v>6733</v>
      </c>
      <c r="AD227">
        <v>8964</v>
      </c>
      <c r="AE227" s="621">
        <v>0.75111557340473001</v>
      </c>
      <c r="AF227">
        <v>6732</v>
      </c>
      <c r="AG227">
        <v>1</v>
      </c>
      <c r="AH227">
        <v>6733</v>
      </c>
      <c r="AI227">
        <v>3369</v>
      </c>
      <c r="AJ227" s="621">
        <v>0.50044563279857401</v>
      </c>
      <c r="AK227">
        <v>1</v>
      </c>
      <c r="AL227" s="621">
        <v>1</v>
      </c>
      <c r="AM227">
        <v>3370</v>
      </c>
      <c r="AN227" s="621">
        <v>0.5005198277142433</v>
      </c>
      <c r="AO227">
        <v>26</v>
      </c>
      <c r="AP227" s="621">
        <v>7.7174235678242799E-3</v>
      </c>
      <c r="AS227">
        <v>26</v>
      </c>
      <c r="AT227" s="621">
        <v>7.71513353115727E-3</v>
      </c>
      <c r="AU227">
        <v>23</v>
      </c>
      <c r="AV227" s="621">
        <v>0.88461538461538458</v>
      </c>
      <c r="AX227" s="621" t="s">
        <v>323</v>
      </c>
      <c r="AY227">
        <v>23</v>
      </c>
      <c r="AZ227" s="621">
        <v>0.88461538461538458</v>
      </c>
      <c r="BA227">
        <v>4</v>
      </c>
      <c r="BB227" s="621">
        <v>1.1869436201780415E-3</v>
      </c>
      <c r="BC227">
        <v>87</v>
      </c>
      <c r="BD227" s="621">
        <v>2.5816023738872405E-2</v>
      </c>
      <c r="BE227">
        <v>91</v>
      </c>
      <c r="BF227" s="621">
        <v>2.7002967359050445E-2</v>
      </c>
      <c r="BG227">
        <v>1</v>
      </c>
      <c r="BH227" s="621">
        <v>0.25</v>
      </c>
      <c r="BI227">
        <v>0</v>
      </c>
      <c r="BK227" t="s">
        <v>323</v>
      </c>
    </row>
    <row r="228" spans="1:67" x14ac:dyDescent="0.2">
      <c r="A228" t="s">
        <v>175</v>
      </c>
      <c r="B228" t="s">
        <v>181</v>
      </c>
      <c r="C228" t="s">
        <v>184</v>
      </c>
      <c r="D228" t="s">
        <v>515</v>
      </c>
      <c r="E228" t="s">
        <v>504</v>
      </c>
      <c r="F228" t="s">
        <v>505</v>
      </c>
      <c r="G228" t="s">
        <v>314</v>
      </c>
      <c r="H228" t="s">
        <v>1109</v>
      </c>
      <c r="I228" t="s">
        <v>934</v>
      </c>
      <c r="K228" t="s">
        <v>386</v>
      </c>
      <c r="L228">
        <v>6</v>
      </c>
      <c r="N228">
        <v>11</v>
      </c>
      <c r="O228">
        <v>1.8333333333333333</v>
      </c>
      <c r="P228">
        <v>3814.3333333333335</v>
      </c>
      <c r="Q228">
        <v>1985.6666666666667</v>
      </c>
      <c r="R228">
        <v>3</v>
      </c>
      <c r="S228" s="621">
        <v>0.27272727272727271</v>
      </c>
      <c r="T228">
        <v>2</v>
      </c>
      <c r="U228" s="621">
        <v>0.33333333333333331</v>
      </c>
      <c r="Z228">
        <v>22877</v>
      </c>
      <c r="AA228">
        <v>9</v>
      </c>
      <c r="AB228" s="621">
        <v>3.9325351743423927E-4</v>
      </c>
      <c r="AC228">
        <v>22886</v>
      </c>
      <c r="AD228">
        <v>29625</v>
      </c>
      <c r="AE228" s="621">
        <v>0.7725232067510549</v>
      </c>
      <c r="AF228">
        <v>22877</v>
      </c>
      <c r="AG228">
        <v>9</v>
      </c>
      <c r="AH228">
        <v>22886</v>
      </c>
      <c r="AI228">
        <v>11906</v>
      </c>
      <c r="AJ228" s="621">
        <v>0.52043537177077415</v>
      </c>
      <c r="AK228">
        <v>8</v>
      </c>
      <c r="AL228" s="621">
        <v>0.88888888888888884</v>
      </c>
      <c r="AM228">
        <v>11914</v>
      </c>
      <c r="AN228" s="621">
        <v>0.52058026741239183</v>
      </c>
      <c r="AO228">
        <v>62</v>
      </c>
      <c r="AP228" s="621">
        <v>5.2074584243238702E-3</v>
      </c>
      <c r="AS228">
        <v>62</v>
      </c>
      <c r="AT228" s="621">
        <v>5.2039617257008562E-3</v>
      </c>
      <c r="AU228">
        <v>54</v>
      </c>
      <c r="AV228" s="621">
        <v>0.87096774193548387</v>
      </c>
      <c r="AX228" s="621" t="s">
        <v>323</v>
      </c>
      <c r="AY228">
        <v>54</v>
      </c>
      <c r="AZ228" s="621">
        <v>0.87096774193548387</v>
      </c>
      <c r="BA228">
        <v>102</v>
      </c>
      <c r="BB228" s="621">
        <v>8.5613563874433439E-3</v>
      </c>
      <c r="BC228">
        <v>126</v>
      </c>
      <c r="BD228" s="621">
        <v>1.0575793184488837E-2</v>
      </c>
      <c r="BE228">
        <v>228</v>
      </c>
      <c r="BF228" s="621">
        <v>1.9137149571932181E-2</v>
      </c>
      <c r="BG228">
        <v>2</v>
      </c>
      <c r="BH228" s="621">
        <v>0.18181818181818182</v>
      </c>
      <c r="BI228">
        <v>1</v>
      </c>
      <c r="BJ228" s="621">
        <v>0.16666666666666666</v>
      </c>
      <c r="BK228" t="s">
        <v>323</v>
      </c>
    </row>
    <row r="229" spans="1:67" x14ac:dyDescent="0.2">
      <c r="A229" t="s">
        <v>185</v>
      </c>
      <c r="B229" t="s">
        <v>187</v>
      </c>
      <c r="C229" t="s">
        <v>502</v>
      </c>
      <c r="D229" t="s">
        <v>527</v>
      </c>
      <c r="E229" t="s">
        <v>504</v>
      </c>
      <c r="F229" t="s">
        <v>519</v>
      </c>
      <c r="G229" t="s">
        <v>320</v>
      </c>
      <c r="H229" t="s">
        <v>1110</v>
      </c>
      <c r="I229" t="s">
        <v>935</v>
      </c>
      <c r="J229" t="s">
        <v>505</v>
      </c>
      <c r="K229" t="s">
        <v>386</v>
      </c>
      <c r="L229">
        <v>10</v>
      </c>
      <c r="N229">
        <v>27</v>
      </c>
      <c r="O229">
        <v>2.7</v>
      </c>
      <c r="P229">
        <v>2896.3</v>
      </c>
      <c r="Q229">
        <v>1181.2</v>
      </c>
      <c r="R229">
        <v>7</v>
      </c>
      <c r="S229" s="621">
        <v>0.25925925925925924</v>
      </c>
      <c r="T229">
        <v>6</v>
      </c>
      <c r="U229" s="621">
        <v>0.6</v>
      </c>
      <c r="Z229">
        <v>28942</v>
      </c>
      <c r="AA229">
        <v>21</v>
      </c>
      <c r="AB229" s="621">
        <v>7.2506301142837416E-4</v>
      </c>
      <c r="AC229">
        <v>28963</v>
      </c>
      <c r="AD229">
        <v>40179</v>
      </c>
      <c r="AE229" s="621">
        <v>0.72084919983075735</v>
      </c>
      <c r="AF229">
        <v>28942</v>
      </c>
      <c r="AG229">
        <v>21</v>
      </c>
      <c r="AH229">
        <v>28963</v>
      </c>
      <c r="AI229">
        <v>11796</v>
      </c>
      <c r="AJ229" s="621">
        <v>0.40757376822610741</v>
      </c>
      <c r="AK229">
        <v>16</v>
      </c>
      <c r="AL229" s="621">
        <v>0.76190476190476186</v>
      </c>
      <c r="AM229">
        <v>11812</v>
      </c>
      <c r="AN229" s="621">
        <v>0.40783068052342641</v>
      </c>
      <c r="AO229">
        <v>154</v>
      </c>
      <c r="AP229" s="621">
        <v>1.3055272973889455E-2</v>
      </c>
      <c r="AQ229">
        <v>1</v>
      </c>
      <c r="AR229" s="621">
        <v>6.25E-2</v>
      </c>
      <c r="AS229">
        <v>155</v>
      </c>
      <c r="AT229" s="621">
        <v>1.3122248560785641E-2</v>
      </c>
      <c r="AU229">
        <v>123</v>
      </c>
      <c r="AV229" s="621">
        <v>0.79870129870129869</v>
      </c>
      <c r="AW229">
        <v>1</v>
      </c>
      <c r="AX229" s="621">
        <v>1</v>
      </c>
      <c r="AY229">
        <v>124</v>
      </c>
      <c r="AZ229" s="621">
        <v>0.8</v>
      </c>
      <c r="BA229">
        <v>91</v>
      </c>
      <c r="BB229" s="621">
        <v>7.7040298002031835E-3</v>
      </c>
      <c r="BC229">
        <v>128</v>
      </c>
      <c r="BD229" s="621">
        <v>1.0836437521164918E-2</v>
      </c>
      <c r="BE229">
        <v>219</v>
      </c>
      <c r="BF229" s="621">
        <v>1.85404673213681E-2</v>
      </c>
      <c r="BG229">
        <v>7</v>
      </c>
      <c r="BH229" s="621">
        <v>0.25925925925925924</v>
      </c>
      <c r="BI229">
        <v>3</v>
      </c>
      <c r="BJ229" s="621">
        <v>0.3</v>
      </c>
      <c r="BK229" t="s">
        <v>323</v>
      </c>
    </row>
    <row r="230" spans="1:67" x14ac:dyDescent="0.2">
      <c r="A230" t="s">
        <v>188</v>
      </c>
      <c r="B230" t="s">
        <v>194</v>
      </c>
      <c r="C230" t="s">
        <v>425</v>
      </c>
      <c r="D230" t="s">
        <v>515</v>
      </c>
      <c r="E230" t="s">
        <v>504</v>
      </c>
      <c r="F230" t="s">
        <v>519</v>
      </c>
      <c r="G230" t="s">
        <v>321</v>
      </c>
      <c r="H230" t="s">
        <v>1109</v>
      </c>
      <c r="I230" t="s">
        <v>934</v>
      </c>
      <c r="K230" t="s">
        <v>386</v>
      </c>
      <c r="L230">
        <v>2</v>
      </c>
      <c r="N230">
        <v>3</v>
      </c>
      <c r="O230">
        <v>1.5</v>
      </c>
      <c r="P230">
        <v>3423</v>
      </c>
      <c r="Q230">
        <v>913.5</v>
      </c>
      <c r="R230">
        <v>1</v>
      </c>
      <c r="S230" s="621">
        <v>0.33333333333333331</v>
      </c>
      <c r="T230">
        <v>1</v>
      </c>
      <c r="U230" s="621">
        <v>0.5</v>
      </c>
      <c r="Z230">
        <v>6844</v>
      </c>
      <c r="AA230">
        <v>2</v>
      </c>
      <c r="AB230" s="621">
        <v>2.9214139643587495E-4</v>
      </c>
      <c r="AC230">
        <v>6846</v>
      </c>
      <c r="AD230">
        <v>9918</v>
      </c>
      <c r="AE230" s="621">
        <v>0.69026013309134904</v>
      </c>
      <c r="AF230">
        <v>6844</v>
      </c>
      <c r="AG230">
        <v>2</v>
      </c>
      <c r="AH230">
        <v>6846</v>
      </c>
      <c r="AI230">
        <v>1823</v>
      </c>
      <c r="AJ230" s="621">
        <v>0.26636469900642901</v>
      </c>
      <c r="AK230">
        <v>4</v>
      </c>
      <c r="AL230" s="621">
        <v>2</v>
      </c>
      <c r="AM230">
        <v>1827</v>
      </c>
      <c r="AN230" s="621">
        <v>0.26687116564417179</v>
      </c>
      <c r="AO230">
        <v>7</v>
      </c>
      <c r="AP230" s="621">
        <v>3.8398244651673065E-3</v>
      </c>
      <c r="AQ230">
        <v>2</v>
      </c>
      <c r="AR230" s="621">
        <v>0.5</v>
      </c>
      <c r="AS230">
        <v>9</v>
      </c>
      <c r="AT230" s="621">
        <v>4.9261083743842365E-3</v>
      </c>
      <c r="AU230">
        <v>4</v>
      </c>
      <c r="AV230" s="621">
        <v>0.5714285714285714</v>
      </c>
      <c r="AW230">
        <v>2</v>
      </c>
      <c r="AX230" s="621">
        <v>1</v>
      </c>
      <c r="AY230">
        <v>6</v>
      </c>
      <c r="AZ230" s="621">
        <v>0.66666666666666663</v>
      </c>
      <c r="BC230">
        <v>63</v>
      </c>
      <c r="BD230" s="621">
        <v>3.4482758620689655E-2</v>
      </c>
      <c r="BE230">
        <v>63</v>
      </c>
      <c r="BF230" s="621">
        <v>3.4482758620689655E-2</v>
      </c>
      <c r="BG230">
        <v>2</v>
      </c>
      <c r="BH230" s="621">
        <v>0.66666666666666663</v>
      </c>
      <c r="BI230">
        <v>1</v>
      </c>
      <c r="BJ230" s="621">
        <v>0.5</v>
      </c>
      <c r="BK230" t="s">
        <v>323</v>
      </c>
    </row>
    <row r="231" spans="1:67" x14ac:dyDescent="0.2">
      <c r="A231" t="s">
        <v>188</v>
      </c>
      <c r="B231" t="s">
        <v>194</v>
      </c>
      <c r="C231" t="s">
        <v>901</v>
      </c>
      <c r="D231" t="s">
        <v>515</v>
      </c>
      <c r="E231" t="s">
        <v>504</v>
      </c>
      <c r="F231" t="s">
        <v>519</v>
      </c>
      <c r="G231" t="s">
        <v>321</v>
      </c>
      <c r="H231" t="s">
        <v>1109</v>
      </c>
      <c r="I231" t="s">
        <v>934</v>
      </c>
      <c r="K231" t="s">
        <v>386</v>
      </c>
      <c r="L231">
        <v>1</v>
      </c>
      <c r="N231">
        <v>2</v>
      </c>
      <c r="O231">
        <v>1</v>
      </c>
      <c r="P231">
        <v>3434</v>
      </c>
      <c r="Q231">
        <v>1017</v>
      </c>
      <c r="R231">
        <v>1</v>
      </c>
      <c r="S231" s="621">
        <v>0.5</v>
      </c>
      <c r="T231">
        <v>1</v>
      </c>
      <c r="U231" s="621">
        <v>1</v>
      </c>
      <c r="Z231">
        <v>3432</v>
      </c>
      <c r="AA231">
        <v>2</v>
      </c>
      <c r="AB231" s="621">
        <v>8.9445438282647585E-4</v>
      </c>
      <c r="AC231">
        <v>3354</v>
      </c>
      <c r="AD231">
        <v>4941</v>
      </c>
      <c r="AE231" s="621">
        <v>0.70314465408805027</v>
      </c>
      <c r="AF231">
        <v>3432</v>
      </c>
      <c r="AG231">
        <v>2</v>
      </c>
      <c r="AH231">
        <v>3434</v>
      </c>
      <c r="AI231">
        <v>1015</v>
      </c>
      <c r="AJ231" s="621">
        <v>0.29574592074592077</v>
      </c>
      <c r="AK231">
        <v>2</v>
      </c>
      <c r="AL231" s="621">
        <v>1</v>
      </c>
      <c r="AM231">
        <v>1017</v>
      </c>
      <c r="AN231" s="621">
        <v>0.29615608619685496</v>
      </c>
      <c r="AO231">
        <v>8</v>
      </c>
      <c r="AP231" s="621">
        <v>7.8817733990147777E-3</v>
      </c>
      <c r="AS231">
        <v>8</v>
      </c>
      <c r="AT231" s="621">
        <v>7.8662733529990172E-3</v>
      </c>
      <c r="AU231">
        <v>6</v>
      </c>
      <c r="AV231" s="621">
        <v>0.75</v>
      </c>
      <c r="AX231" s="621" t="s">
        <v>323</v>
      </c>
      <c r="AY231">
        <v>6</v>
      </c>
      <c r="AZ231" s="621">
        <v>0.75</v>
      </c>
      <c r="BC231">
        <v>19</v>
      </c>
      <c r="BD231" s="621">
        <v>1.8682399213372666E-2</v>
      </c>
      <c r="BE231">
        <v>19</v>
      </c>
      <c r="BF231" s="621">
        <v>1.8682399213372666E-2</v>
      </c>
      <c r="BG231">
        <v>0</v>
      </c>
      <c r="BK231" t="s">
        <v>323</v>
      </c>
    </row>
    <row r="232" spans="1:67" x14ac:dyDescent="0.2">
      <c r="A232" t="s">
        <v>188</v>
      </c>
      <c r="B232" t="s">
        <v>194</v>
      </c>
      <c r="C232" t="s">
        <v>426</v>
      </c>
      <c r="D232" t="s">
        <v>515</v>
      </c>
      <c r="E232" t="s">
        <v>504</v>
      </c>
      <c r="F232" t="s">
        <v>519</v>
      </c>
      <c r="G232" t="s">
        <v>321</v>
      </c>
      <c r="H232" t="s">
        <v>1109</v>
      </c>
      <c r="I232" t="s">
        <v>934</v>
      </c>
      <c r="K232" t="s">
        <v>510</v>
      </c>
      <c r="L232">
        <v>1</v>
      </c>
      <c r="M232">
        <v>1</v>
      </c>
      <c r="N232">
        <v>1</v>
      </c>
      <c r="O232">
        <v>1</v>
      </c>
      <c r="P232">
        <v>3250</v>
      </c>
      <c r="Q232" t="s">
        <v>323</v>
      </c>
      <c r="R232">
        <v>1</v>
      </c>
      <c r="S232" s="621">
        <v>1</v>
      </c>
      <c r="T232">
        <v>1</v>
      </c>
      <c r="U232" s="621">
        <v>1</v>
      </c>
      <c r="Z232">
        <v>3246</v>
      </c>
      <c r="AA232">
        <v>4</v>
      </c>
      <c r="AB232" s="621">
        <v>1.2307692307692308E-3</v>
      </c>
      <c r="AC232">
        <v>3250</v>
      </c>
      <c r="AD232">
        <v>4524</v>
      </c>
      <c r="AE232" s="621">
        <v>0.7183908045977011</v>
      </c>
      <c r="AF232" t="s">
        <v>323</v>
      </c>
      <c r="AG232" t="s">
        <v>323</v>
      </c>
      <c r="AH232" t="s">
        <v>323</v>
      </c>
      <c r="AJ232" s="621" t="s">
        <v>323</v>
      </c>
      <c r="AL232" s="621" t="s">
        <v>323</v>
      </c>
      <c r="AM232" t="s">
        <v>323</v>
      </c>
      <c r="AN232" s="621" t="s">
        <v>323</v>
      </c>
      <c r="AP232" s="621" t="s">
        <v>323</v>
      </c>
      <c r="AS232" t="s">
        <v>323</v>
      </c>
      <c r="AT232" s="621" t="s">
        <v>323</v>
      </c>
      <c r="AV232" s="621" t="s">
        <v>323</v>
      </c>
      <c r="AX232" s="621" t="s">
        <v>323</v>
      </c>
      <c r="AY232" t="s">
        <v>323</v>
      </c>
      <c r="AZ232" s="621" t="s">
        <v>323</v>
      </c>
      <c r="BD232" s="621" t="s">
        <v>323</v>
      </c>
      <c r="BE232" t="s">
        <v>323</v>
      </c>
      <c r="BF232" s="621" t="s">
        <v>323</v>
      </c>
      <c r="BG232">
        <v>0</v>
      </c>
      <c r="BK232" t="s">
        <v>323</v>
      </c>
    </row>
    <row r="233" spans="1:67" x14ac:dyDescent="0.2">
      <c r="A233" t="s">
        <v>188</v>
      </c>
      <c r="B233" t="s">
        <v>194</v>
      </c>
      <c r="C233" t="s">
        <v>195</v>
      </c>
      <c r="D233" t="s">
        <v>515</v>
      </c>
      <c r="E233" t="s">
        <v>504</v>
      </c>
      <c r="F233" t="s">
        <v>519</v>
      </c>
      <c r="G233" t="s">
        <v>321</v>
      </c>
      <c r="H233" t="s">
        <v>1109</v>
      </c>
      <c r="I233" t="s">
        <v>934</v>
      </c>
      <c r="K233" t="s">
        <v>386</v>
      </c>
      <c r="L233">
        <v>2</v>
      </c>
      <c r="N233">
        <v>3</v>
      </c>
      <c r="O233">
        <v>1.5</v>
      </c>
      <c r="P233">
        <v>2937</v>
      </c>
      <c r="Q233">
        <v>1044</v>
      </c>
      <c r="R233">
        <v>2</v>
      </c>
      <c r="S233" s="621">
        <v>0.66666666666666663</v>
      </c>
      <c r="T233">
        <v>2</v>
      </c>
      <c r="U233" s="621">
        <v>1</v>
      </c>
      <c r="V233">
        <v>1</v>
      </c>
      <c r="W233" s="621">
        <v>0.33333333333333331</v>
      </c>
      <c r="Z233">
        <v>5869</v>
      </c>
      <c r="AA233">
        <v>5</v>
      </c>
      <c r="AB233" s="621">
        <v>8.5120871637725569E-4</v>
      </c>
      <c r="AC233">
        <v>5874</v>
      </c>
      <c r="AD233">
        <v>8337</v>
      </c>
      <c r="AE233" s="621">
        <v>0.70456998920474989</v>
      </c>
      <c r="AF233">
        <v>5869</v>
      </c>
      <c r="AG233">
        <v>5</v>
      </c>
      <c r="AH233">
        <v>5874</v>
      </c>
      <c r="AI233">
        <v>2084</v>
      </c>
      <c r="AJ233" s="621">
        <v>0.35508604532288296</v>
      </c>
      <c r="AK233">
        <v>4</v>
      </c>
      <c r="AL233" s="621">
        <v>0.8</v>
      </c>
      <c r="AM233">
        <v>2088</v>
      </c>
      <c r="AN233" s="621">
        <v>0.35546475995914201</v>
      </c>
      <c r="AO233">
        <v>12</v>
      </c>
      <c r="AP233" s="621">
        <v>5.7581573896353169E-3</v>
      </c>
      <c r="AS233">
        <v>12</v>
      </c>
      <c r="AT233" s="621">
        <v>5.7471264367816091E-3</v>
      </c>
      <c r="AU233">
        <v>8</v>
      </c>
      <c r="AV233" s="621">
        <v>0.66666666666666663</v>
      </c>
      <c r="AX233" s="621" t="s">
        <v>323</v>
      </c>
      <c r="AY233">
        <v>8</v>
      </c>
      <c r="AZ233" s="621">
        <v>0.66666666666666663</v>
      </c>
      <c r="BC233">
        <v>40</v>
      </c>
      <c r="BD233" s="621">
        <v>1.9157088122605363E-2</v>
      </c>
      <c r="BE233">
        <v>40</v>
      </c>
      <c r="BF233" s="621">
        <v>1.9157088122605363E-2</v>
      </c>
      <c r="BG233">
        <v>2</v>
      </c>
      <c r="BH233" s="621">
        <v>0.66666666666666663</v>
      </c>
      <c r="BI233">
        <v>1</v>
      </c>
      <c r="BJ233" s="621">
        <v>0.5</v>
      </c>
      <c r="BK233" t="s">
        <v>323</v>
      </c>
    </row>
    <row r="234" spans="1:67" x14ac:dyDescent="0.2">
      <c r="A234" t="s">
        <v>188</v>
      </c>
      <c r="B234" t="s">
        <v>194</v>
      </c>
      <c r="C234" t="s">
        <v>196</v>
      </c>
      <c r="D234" t="s">
        <v>515</v>
      </c>
      <c r="E234" t="s">
        <v>504</v>
      </c>
      <c r="F234" t="s">
        <v>519</v>
      </c>
      <c r="G234" t="s">
        <v>321</v>
      </c>
      <c r="H234" t="s">
        <v>1109</v>
      </c>
      <c r="I234" t="s">
        <v>934</v>
      </c>
      <c r="K234" t="s">
        <v>510</v>
      </c>
      <c r="L234">
        <v>1</v>
      </c>
      <c r="M234">
        <v>1</v>
      </c>
      <c r="N234">
        <v>1</v>
      </c>
      <c r="O234">
        <v>1</v>
      </c>
      <c r="P234">
        <v>3560</v>
      </c>
      <c r="Q234" t="s">
        <v>323</v>
      </c>
      <c r="R234">
        <v>1</v>
      </c>
      <c r="S234" s="621">
        <v>1</v>
      </c>
      <c r="T234">
        <v>1</v>
      </c>
      <c r="U234" s="621">
        <v>1</v>
      </c>
      <c r="Z234">
        <v>3558</v>
      </c>
      <c r="AA234">
        <v>2</v>
      </c>
      <c r="AB234" s="621">
        <v>5.6179775280898881E-4</v>
      </c>
      <c r="AC234">
        <v>3560</v>
      </c>
      <c r="AD234">
        <v>5622</v>
      </c>
      <c r="AE234" s="621">
        <v>0.63322660974742084</v>
      </c>
      <c r="AF234" t="s">
        <v>323</v>
      </c>
      <c r="AG234" t="s">
        <v>323</v>
      </c>
      <c r="AH234" t="s">
        <v>323</v>
      </c>
      <c r="AJ234" s="621" t="s">
        <v>323</v>
      </c>
      <c r="AL234" s="621" t="s">
        <v>323</v>
      </c>
      <c r="AM234" t="s">
        <v>323</v>
      </c>
      <c r="AN234" s="621" t="s">
        <v>323</v>
      </c>
      <c r="AP234" s="621" t="s">
        <v>323</v>
      </c>
      <c r="AS234" t="s">
        <v>323</v>
      </c>
      <c r="AT234" s="621" t="s">
        <v>323</v>
      </c>
      <c r="AV234" s="621" t="s">
        <v>323</v>
      </c>
      <c r="AX234" s="621" t="s">
        <v>323</v>
      </c>
      <c r="AY234" t="s">
        <v>323</v>
      </c>
      <c r="AZ234" s="621" t="s">
        <v>323</v>
      </c>
      <c r="BB234" s="621" t="s">
        <v>323</v>
      </c>
      <c r="BD234" s="621" t="s">
        <v>323</v>
      </c>
      <c r="BE234" t="s">
        <v>323</v>
      </c>
      <c r="BF234" s="621" t="s">
        <v>323</v>
      </c>
      <c r="BG234">
        <v>0</v>
      </c>
      <c r="BK234" t="s">
        <v>323</v>
      </c>
    </row>
    <row r="235" spans="1:67" x14ac:dyDescent="0.2">
      <c r="A235" t="s">
        <v>188</v>
      </c>
      <c r="B235" t="s">
        <v>194</v>
      </c>
      <c r="C235" t="s">
        <v>197</v>
      </c>
      <c r="D235" t="s">
        <v>515</v>
      </c>
      <c r="E235" t="s">
        <v>504</v>
      </c>
      <c r="F235" t="s">
        <v>519</v>
      </c>
      <c r="G235" t="s">
        <v>321</v>
      </c>
      <c r="H235" t="s">
        <v>1109</v>
      </c>
      <c r="I235" t="s">
        <v>934</v>
      </c>
      <c r="K235" t="s">
        <v>386</v>
      </c>
      <c r="L235">
        <v>2</v>
      </c>
      <c r="N235">
        <v>6</v>
      </c>
      <c r="O235">
        <v>3</v>
      </c>
      <c r="P235">
        <v>2901.5</v>
      </c>
      <c r="Q235">
        <v>837</v>
      </c>
      <c r="R235">
        <v>1</v>
      </c>
      <c r="S235" s="621">
        <v>0.16666666666666666</v>
      </c>
      <c r="T235">
        <v>1</v>
      </c>
      <c r="U235" s="621">
        <v>0.5</v>
      </c>
      <c r="V235">
        <v>1</v>
      </c>
      <c r="W235" s="621">
        <v>0.16666666666666666</v>
      </c>
      <c r="Z235">
        <v>5799</v>
      </c>
      <c r="AA235">
        <v>4</v>
      </c>
      <c r="AB235" s="621">
        <v>6.8929863863518865E-4</v>
      </c>
      <c r="AC235">
        <v>5803</v>
      </c>
      <c r="AD235">
        <v>8682</v>
      </c>
      <c r="AE235" s="621">
        <v>0.6683943791753052</v>
      </c>
      <c r="AF235">
        <v>5799</v>
      </c>
      <c r="AG235">
        <v>4</v>
      </c>
      <c r="AH235">
        <v>5803</v>
      </c>
      <c r="AI235">
        <v>1670</v>
      </c>
      <c r="AJ235" s="621">
        <v>0.2879806863252285</v>
      </c>
      <c r="AK235">
        <v>4</v>
      </c>
      <c r="AL235" s="621">
        <v>1</v>
      </c>
      <c r="AM235">
        <v>1674</v>
      </c>
      <c r="AN235" s="621">
        <v>0.28847148026882646</v>
      </c>
      <c r="AO235">
        <v>17</v>
      </c>
      <c r="AP235" s="621">
        <v>1.0179640718562874E-2</v>
      </c>
      <c r="AS235">
        <v>17</v>
      </c>
      <c r="AT235" s="621">
        <v>1.0155316606929509E-2</v>
      </c>
      <c r="AU235">
        <v>15</v>
      </c>
      <c r="AV235" s="621">
        <v>0.88235294117647056</v>
      </c>
      <c r="AX235" s="621" t="s">
        <v>323</v>
      </c>
      <c r="AY235">
        <v>15</v>
      </c>
      <c r="AZ235" s="621">
        <v>0.88235294117647056</v>
      </c>
      <c r="BA235">
        <v>1</v>
      </c>
      <c r="BB235" s="621">
        <v>5.9737156511350056E-4</v>
      </c>
      <c r="BC235">
        <v>26</v>
      </c>
      <c r="BD235" s="621">
        <v>1.5531660692951015E-2</v>
      </c>
      <c r="BE235">
        <v>27</v>
      </c>
      <c r="BF235" s="621">
        <v>1.6129032258064516E-2</v>
      </c>
      <c r="BG235">
        <v>3</v>
      </c>
      <c r="BH235" s="621">
        <v>0.5</v>
      </c>
      <c r="BI235">
        <v>2</v>
      </c>
      <c r="BJ235" s="621">
        <v>1</v>
      </c>
      <c r="BK235" t="s">
        <v>323</v>
      </c>
    </row>
    <row r="236" spans="1:67" x14ac:dyDescent="0.2">
      <c r="A236" t="s">
        <v>188</v>
      </c>
      <c r="B236" t="s">
        <v>194</v>
      </c>
      <c r="C236" t="s">
        <v>880</v>
      </c>
      <c r="D236" t="s">
        <v>515</v>
      </c>
      <c r="E236" t="s">
        <v>504</v>
      </c>
      <c r="F236" t="s">
        <v>519</v>
      </c>
      <c r="G236" t="s">
        <v>321</v>
      </c>
      <c r="H236" t="s">
        <v>1109</v>
      </c>
      <c r="I236" t="s">
        <v>934</v>
      </c>
      <c r="K236" t="s">
        <v>386</v>
      </c>
      <c r="L236">
        <v>1</v>
      </c>
      <c r="N236">
        <v>3</v>
      </c>
      <c r="O236">
        <v>3</v>
      </c>
      <c r="P236">
        <v>3274</v>
      </c>
      <c r="Q236">
        <v>1322</v>
      </c>
      <c r="R236">
        <v>1</v>
      </c>
      <c r="S236" s="621">
        <v>0.33333333333333331</v>
      </c>
      <c r="Z236">
        <v>3256</v>
      </c>
      <c r="AA236">
        <v>18</v>
      </c>
      <c r="AB236" s="621">
        <v>5.4978619425778861E-3</v>
      </c>
      <c r="AC236">
        <v>3274</v>
      </c>
      <c r="AD236">
        <v>5898</v>
      </c>
      <c r="AE236" s="621">
        <v>0.55510342488979314</v>
      </c>
      <c r="AF236">
        <v>3256</v>
      </c>
      <c r="AG236">
        <v>18</v>
      </c>
      <c r="AH236">
        <v>3274</v>
      </c>
      <c r="AI236">
        <v>1305</v>
      </c>
      <c r="AJ236" s="621">
        <v>0.40079852579852582</v>
      </c>
      <c r="AK236">
        <v>17</v>
      </c>
      <c r="AL236" s="621">
        <v>0.94444444444444442</v>
      </c>
      <c r="AM236">
        <v>1322</v>
      </c>
      <c r="AN236" s="621">
        <v>0.40378741600488699</v>
      </c>
      <c r="AO236">
        <v>6</v>
      </c>
      <c r="AP236" s="621">
        <v>4.5977011494252873E-3</v>
      </c>
      <c r="AQ236">
        <v>1</v>
      </c>
      <c r="AR236" s="621">
        <v>5.8823529411764705E-2</v>
      </c>
      <c r="AS236">
        <v>7</v>
      </c>
      <c r="AT236" s="621">
        <v>5.2950075642965201E-3</v>
      </c>
      <c r="AU236">
        <v>1</v>
      </c>
      <c r="AV236" s="621">
        <v>0.16666666666666666</v>
      </c>
      <c r="AW236">
        <v>1</v>
      </c>
      <c r="AX236" s="621">
        <v>1</v>
      </c>
      <c r="AY236">
        <v>2</v>
      </c>
      <c r="AZ236" s="621">
        <v>0.2857142857142857</v>
      </c>
      <c r="BA236">
        <v>1</v>
      </c>
      <c r="BB236" s="621">
        <v>7.5642965204236008E-4</v>
      </c>
      <c r="BC236">
        <v>48</v>
      </c>
      <c r="BD236" s="621">
        <v>3.6308623298033284E-2</v>
      </c>
      <c r="BE236">
        <v>49</v>
      </c>
      <c r="BF236" s="621">
        <v>3.7065052950075644E-2</v>
      </c>
      <c r="BG236">
        <v>1</v>
      </c>
      <c r="BH236" s="621">
        <v>0.33333333333333331</v>
      </c>
      <c r="BI236">
        <v>1</v>
      </c>
      <c r="BJ236" s="621">
        <v>1</v>
      </c>
      <c r="BK236" t="s">
        <v>323</v>
      </c>
    </row>
    <row r="237" spans="1:67" x14ac:dyDescent="0.2">
      <c r="A237" t="s">
        <v>188</v>
      </c>
      <c r="B237" t="s">
        <v>194</v>
      </c>
      <c r="C237" t="s">
        <v>198</v>
      </c>
      <c r="D237" t="s">
        <v>515</v>
      </c>
      <c r="E237" t="s">
        <v>504</v>
      </c>
      <c r="F237" t="s">
        <v>519</v>
      </c>
      <c r="G237" t="s">
        <v>321</v>
      </c>
      <c r="H237" t="s">
        <v>1109</v>
      </c>
      <c r="I237" t="s">
        <v>934</v>
      </c>
      <c r="K237" t="s">
        <v>386</v>
      </c>
      <c r="L237">
        <v>1</v>
      </c>
      <c r="N237">
        <v>2</v>
      </c>
      <c r="O237">
        <v>2</v>
      </c>
      <c r="P237">
        <v>3434</v>
      </c>
      <c r="Q237">
        <v>1122</v>
      </c>
      <c r="R237">
        <v>1</v>
      </c>
      <c r="S237" s="621">
        <v>0.5</v>
      </c>
      <c r="T237">
        <v>1</v>
      </c>
      <c r="U237" s="621">
        <v>1</v>
      </c>
      <c r="V237">
        <v>1</v>
      </c>
      <c r="W237" s="621">
        <v>0.5</v>
      </c>
      <c r="Z237">
        <v>3414</v>
      </c>
      <c r="AA237">
        <v>20</v>
      </c>
      <c r="AB237" s="621">
        <v>5.8241118229470003E-3</v>
      </c>
      <c r="AC237">
        <v>3434</v>
      </c>
      <c r="AD237">
        <v>4887</v>
      </c>
      <c r="AE237" s="621">
        <v>0.70268058113361975</v>
      </c>
      <c r="AF237">
        <v>3414</v>
      </c>
      <c r="AG237">
        <v>20</v>
      </c>
      <c r="AH237">
        <v>3434</v>
      </c>
      <c r="AI237">
        <v>1104</v>
      </c>
      <c r="AJ237" s="621">
        <v>0.32337434094903339</v>
      </c>
      <c r="AK237">
        <v>18</v>
      </c>
      <c r="AL237" s="621">
        <v>0.9</v>
      </c>
      <c r="AM237">
        <v>1122</v>
      </c>
      <c r="AN237" s="621">
        <v>0.32673267326732675</v>
      </c>
      <c r="AO237">
        <v>11</v>
      </c>
      <c r="AP237" s="621">
        <v>9.9637681159420281E-3</v>
      </c>
      <c r="AQ237">
        <v>1</v>
      </c>
      <c r="AR237" s="621">
        <v>5.5555555555555552E-2</v>
      </c>
      <c r="AS237">
        <v>12</v>
      </c>
      <c r="AT237" s="621">
        <v>1.06951871657754E-2</v>
      </c>
      <c r="AU237">
        <v>10</v>
      </c>
      <c r="AV237" s="621">
        <v>0.90909090909090906</v>
      </c>
      <c r="AY237">
        <v>10</v>
      </c>
      <c r="AZ237" s="621">
        <v>0.83333333333333337</v>
      </c>
      <c r="BA237">
        <v>1</v>
      </c>
      <c r="BB237" s="621">
        <v>8.9126559714795004E-4</v>
      </c>
      <c r="BC237">
        <v>30</v>
      </c>
      <c r="BD237" s="621">
        <v>2.6737967914438502E-2</v>
      </c>
      <c r="BE237">
        <v>31</v>
      </c>
      <c r="BF237" s="621">
        <v>2.7629233511586453E-2</v>
      </c>
      <c r="BG237">
        <v>0</v>
      </c>
      <c r="BK237" t="s">
        <v>323</v>
      </c>
    </row>
    <row r="238" spans="1:67" x14ac:dyDescent="0.2">
      <c r="A238" t="s">
        <v>188</v>
      </c>
      <c r="B238" t="s">
        <v>194</v>
      </c>
      <c r="C238" t="s">
        <v>199</v>
      </c>
      <c r="D238" t="s">
        <v>515</v>
      </c>
      <c r="E238" t="s">
        <v>504</v>
      </c>
      <c r="F238" t="s">
        <v>519</v>
      </c>
      <c r="G238" t="s">
        <v>321</v>
      </c>
      <c r="H238" t="s">
        <v>1109</v>
      </c>
      <c r="I238" t="s">
        <v>934</v>
      </c>
      <c r="K238" t="s">
        <v>510</v>
      </c>
      <c r="L238">
        <v>1</v>
      </c>
      <c r="M238">
        <v>1</v>
      </c>
      <c r="N238">
        <v>1</v>
      </c>
      <c r="O238">
        <v>1</v>
      </c>
      <c r="P238">
        <v>3696</v>
      </c>
      <c r="Q238" t="s">
        <v>323</v>
      </c>
      <c r="R238">
        <v>1</v>
      </c>
      <c r="S238" s="621">
        <v>1</v>
      </c>
      <c r="T238">
        <v>1</v>
      </c>
      <c r="U238" s="621">
        <v>1</v>
      </c>
      <c r="Z238">
        <v>3692</v>
      </c>
      <c r="AA238">
        <v>4</v>
      </c>
      <c r="AB238" s="621">
        <v>1.0822510822510823E-3</v>
      </c>
      <c r="AC238">
        <v>3696</v>
      </c>
      <c r="AD238">
        <v>4965</v>
      </c>
      <c r="AE238" s="621">
        <v>0.74441087613293055</v>
      </c>
      <c r="AF238" t="s">
        <v>323</v>
      </c>
      <c r="AG238" t="s">
        <v>323</v>
      </c>
      <c r="AH238" t="s">
        <v>323</v>
      </c>
      <c r="AJ238" s="621" t="s">
        <v>323</v>
      </c>
      <c r="AL238" s="621" t="s">
        <v>323</v>
      </c>
      <c r="AM238" t="s">
        <v>323</v>
      </c>
      <c r="AN238" s="621" t="s">
        <v>323</v>
      </c>
      <c r="AP238" s="621" t="s">
        <v>323</v>
      </c>
      <c r="AR238" s="621" t="s">
        <v>323</v>
      </c>
      <c r="AS238" t="s">
        <v>323</v>
      </c>
      <c r="AT238" s="621" t="s">
        <v>323</v>
      </c>
      <c r="AV238" s="621" t="s">
        <v>323</v>
      </c>
      <c r="AX238" s="621" t="s">
        <v>323</v>
      </c>
      <c r="AY238" t="s">
        <v>323</v>
      </c>
      <c r="AZ238" s="621" t="s">
        <v>323</v>
      </c>
      <c r="BB238" s="621" t="s">
        <v>323</v>
      </c>
      <c r="BD238" s="621" t="s">
        <v>323</v>
      </c>
      <c r="BE238" t="s">
        <v>323</v>
      </c>
      <c r="BF238" s="621" t="s">
        <v>323</v>
      </c>
      <c r="BG238">
        <v>0</v>
      </c>
      <c r="BK238" t="s">
        <v>323</v>
      </c>
    </row>
    <row r="239" spans="1:67" x14ac:dyDescent="0.2">
      <c r="A239" t="s">
        <v>188</v>
      </c>
      <c r="B239" t="s">
        <v>194</v>
      </c>
      <c r="C239" t="s">
        <v>200</v>
      </c>
      <c r="D239" t="s">
        <v>515</v>
      </c>
      <c r="E239" t="s">
        <v>504</v>
      </c>
      <c r="F239" t="s">
        <v>519</v>
      </c>
      <c r="G239" t="s">
        <v>321</v>
      </c>
      <c r="H239" t="s">
        <v>1109</v>
      </c>
      <c r="I239" t="s">
        <v>934</v>
      </c>
      <c r="K239" t="s">
        <v>510</v>
      </c>
      <c r="L239">
        <v>1</v>
      </c>
      <c r="M239">
        <v>1</v>
      </c>
      <c r="N239">
        <v>1</v>
      </c>
      <c r="O239">
        <v>1</v>
      </c>
      <c r="P239">
        <v>2956</v>
      </c>
      <c r="Q239" t="s">
        <v>323</v>
      </c>
      <c r="R239">
        <v>1</v>
      </c>
      <c r="S239" s="621">
        <v>1</v>
      </c>
      <c r="T239">
        <v>1</v>
      </c>
      <c r="U239" s="621">
        <v>1</v>
      </c>
      <c r="Z239">
        <v>2948</v>
      </c>
      <c r="AA239">
        <v>8</v>
      </c>
      <c r="AB239" s="621">
        <v>2.7063599458728013E-3</v>
      </c>
      <c r="AC239">
        <v>2956</v>
      </c>
      <c r="AD239">
        <v>5607</v>
      </c>
      <c r="AE239" s="621">
        <v>0.52719814517567332</v>
      </c>
      <c r="AF239" t="s">
        <v>323</v>
      </c>
      <c r="AG239" t="s">
        <v>323</v>
      </c>
      <c r="AH239" t="s">
        <v>323</v>
      </c>
      <c r="AJ239" s="621" t="s">
        <v>323</v>
      </c>
      <c r="AL239" s="621" t="s">
        <v>323</v>
      </c>
      <c r="AM239" t="s">
        <v>323</v>
      </c>
      <c r="AN239" s="621" t="s">
        <v>323</v>
      </c>
      <c r="AP239" s="621" t="s">
        <v>323</v>
      </c>
      <c r="AR239" s="621" t="s">
        <v>323</v>
      </c>
      <c r="AS239" t="s">
        <v>323</v>
      </c>
      <c r="AT239" s="621" t="s">
        <v>323</v>
      </c>
      <c r="AV239" s="621" t="s">
        <v>323</v>
      </c>
      <c r="AX239" s="621" t="s">
        <v>323</v>
      </c>
      <c r="AY239" t="s">
        <v>323</v>
      </c>
      <c r="AZ239" s="621" t="s">
        <v>323</v>
      </c>
      <c r="BB239" s="621" t="s">
        <v>323</v>
      </c>
      <c r="BD239" s="621" t="s">
        <v>323</v>
      </c>
      <c r="BE239" t="s">
        <v>323</v>
      </c>
      <c r="BF239" s="621" t="s">
        <v>323</v>
      </c>
      <c r="BG239">
        <v>1</v>
      </c>
      <c r="BH239" s="621">
        <v>1</v>
      </c>
      <c r="BI239">
        <v>1</v>
      </c>
      <c r="BJ239" s="621">
        <v>1</v>
      </c>
      <c r="BK239" t="s">
        <v>323</v>
      </c>
    </row>
    <row r="240" spans="1:67" s="4" customFormat="1" x14ac:dyDescent="0.2">
      <c r="A240" s="4" t="s">
        <v>201</v>
      </c>
      <c r="B240" s="4" t="s">
        <v>202</v>
      </c>
      <c r="C240" s="4" t="s">
        <v>909</v>
      </c>
      <c r="D240" s="4" t="s">
        <v>528</v>
      </c>
      <c r="E240" s="4" t="s">
        <v>504</v>
      </c>
      <c r="F240" s="4" t="s">
        <v>519</v>
      </c>
      <c r="G240" s="4" t="s">
        <v>321</v>
      </c>
      <c r="H240" s="4" t="s">
        <v>937</v>
      </c>
      <c r="I240" s="4" t="s">
        <v>937</v>
      </c>
      <c r="K240" s="4" t="s">
        <v>386</v>
      </c>
      <c r="L240" s="932">
        <v>2</v>
      </c>
      <c r="N240" s="932">
        <v>4</v>
      </c>
      <c r="O240" s="4">
        <v>2</v>
      </c>
      <c r="P240" s="932">
        <v>18027</v>
      </c>
      <c r="Q240" s="4">
        <v>5767</v>
      </c>
      <c r="R240" s="4">
        <v>2</v>
      </c>
      <c r="S240" s="892">
        <v>0.5</v>
      </c>
      <c r="T240" s="4">
        <v>2</v>
      </c>
      <c r="U240" s="679">
        <v>1</v>
      </c>
      <c r="V240" s="932"/>
      <c r="W240" s="892"/>
      <c r="Z240" s="957">
        <v>36026</v>
      </c>
      <c r="AA240" s="957">
        <v>28</v>
      </c>
      <c r="AB240" s="961">
        <f>AA240/AC240</f>
        <v>7.7661285849004271E-4</v>
      </c>
      <c r="AC240" s="958">
        <f t="shared" ref="AC240:AC247" si="0">Z240+AA240</f>
        <v>36054</v>
      </c>
      <c r="AD240" s="941"/>
      <c r="AE240" s="740"/>
      <c r="AF240" s="936" t="str">
        <f t="shared" ref="AF240:AF247" si="1">IF(I240=0,Z240,"")</f>
        <v/>
      </c>
      <c r="AG240" s="936" t="str">
        <f>IF(I240=0,AA240,"")</f>
        <v/>
      </c>
      <c r="AH240" s="941" t="str">
        <f t="shared" ref="AH240:AH247" si="2">IF(AF240="","",IF(AF240=0,"",AF240+AG240))</f>
        <v/>
      </c>
      <c r="AI240" s="958"/>
      <c r="AJ240" s="959" t="str">
        <f t="shared" ref="AJ240:AJ247" si="3">IF(AF240="","",AI240/AF240)</f>
        <v/>
      </c>
      <c r="AK240" s="958"/>
      <c r="AL240" s="959" t="str">
        <f t="shared" ref="AL240:AL247" si="4">IF(AG240="","",IF(AG240=0,"",AK240/AG240))</f>
        <v/>
      </c>
      <c r="AM240" s="958" t="str">
        <f t="shared" ref="AM240:AM247" si="5">IF(AI240&gt;0,AI240+AK240,"")</f>
        <v/>
      </c>
      <c r="AN240" s="959" t="str">
        <f t="shared" ref="AN240:AN247" si="6">IF(AM240="","",AM240/AH240)</f>
        <v/>
      </c>
      <c r="AO240" s="958"/>
      <c r="AP240" s="959" t="str">
        <f t="shared" ref="AP240:AP247" si="7">IF(AO240="","",AO240/AI240)</f>
        <v/>
      </c>
      <c r="AQ240" s="958">
        <v>3</v>
      </c>
      <c r="AR240" s="959" t="e">
        <f>IF(AQ240="","",AQ240/AK240)</f>
        <v>#DIV/0!</v>
      </c>
      <c r="AS240" s="960" t="str">
        <f t="shared" ref="AS240:AS247" si="8">IF(AO240="","",AO240+AQ240)</f>
        <v/>
      </c>
      <c r="AT240" s="959" t="str">
        <f t="shared" ref="AT240:AT247" si="9">IF(AM240="","",AS240/AM240)</f>
        <v/>
      </c>
      <c r="AU240" s="958">
        <v>38</v>
      </c>
      <c r="AV240" s="959" t="str">
        <f t="shared" ref="AV240:AV247" si="10">IF(AO240="","",IF(AO240=0,"",AU240/AO240))</f>
        <v/>
      </c>
      <c r="AW240" s="958">
        <v>1</v>
      </c>
      <c r="AX240" s="959">
        <f t="shared" ref="AX240:AX247" si="11">IF(AQ240="","",IF(AQ240=0,"",AW240/AQ240))</f>
        <v>0.33333333333333331</v>
      </c>
      <c r="AY240" s="960">
        <f t="shared" ref="AY240:AY247" si="12">IF(AU240="","",AU240+AW240)</f>
        <v>39</v>
      </c>
      <c r="AZ240" s="959" t="str">
        <f t="shared" ref="AZ240:AZ247" si="13">IF(AS240="","",IF(AS240=0,"",AY240/AS240))</f>
        <v/>
      </c>
      <c r="BA240" s="958">
        <v>40</v>
      </c>
      <c r="BB240" s="959" t="str">
        <f t="shared" ref="BB240:BB247" si="14">IF(AM240="","",BA240/AM240)</f>
        <v/>
      </c>
      <c r="BC240" s="958">
        <v>730</v>
      </c>
      <c r="BD240" s="959" t="str">
        <f t="shared" ref="BD240:BD247" si="15">IF(AM240="","",BC240/AM240)</f>
        <v/>
      </c>
      <c r="BE240" s="958">
        <f t="shared" ref="BE240:BE247" si="16">IF(BA240="",IF(BC240="","",BC240),IF(BC240="",BA240,BA240+BC240))</f>
        <v>770</v>
      </c>
      <c r="BF240" s="959" t="str">
        <f t="shared" ref="BF240:BF247" si="17">IF(AM240="","",BE240/AM240)</f>
        <v/>
      </c>
      <c r="BG240" s="960">
        <v>2</v>
      </c>
      <c r="BH240" s="740">
        <f>BG240/N240</f>
        <v>0.5</v>
      </c>
      <c r="BI240" s="939">
        <v>1</v>
      </c>
      <c r="BJ240" s="740">
        <f>BI240/L240</f>
        <v>0.5</v>
      </c>
      <c r="BO240" s="4" t="s">
        <v>323</v>
      </c>
    </row>
    <row r="241" spans="1:63" x14ac:dyDescent="0.2">
      <c r="A241" t="s">
        <v>201</v>
      </c>
      <c r="B241" t="s">
        <v>202</v>
      </c>
      <c r="C241" t="s">
        <v>203</v>
      </c>
      <c r="D241" t="s">
        <v>528</v>
      </c>
      <c r="E241" t="s">
        <v>504</v>
      </c>
      <c r="F241" t="s">
        <v>519</v>
      </c>
      <c r="G241" t="s">
        <v>321</v>
      </c>
      <c r="H241" t="s">
        <v>937</v>
      </c>
      <c r="I241" t="s">
        <v>937</v>
      </c>
      <c r="K241" t="s">
        <v>386</v>
      </c>
      <c r="L241">
        <v>4</v>
      </c>
      <c r="N241">
        <v>9</v>
      </c>
      <c r="O241">
        <v>2.25</v>
      </c>
      <c r="P241">
        <v>21461.25</v>
      </c>
      <c r="Q241">
        <v>8783.75</v>
      </c>
      <c r="R241">
        <v>4</v>
      </c>
      <c r="S241" s="621">
        <v>0.44444444444444442</v>
      </c>
      <c r="T241">
        <v>3</v>
      </c>
      <c r="U241" s="621">
        <v>0.75</v>
      </c>
      <c r="Z241" s="744">
        <v>85815</v>
      </c>
      <c r="AA241" s="948">
        <v>30</v>
      </c>
      <c r="AB241" s="541">
        <f>AA241/AC241</f>
        <v>3.4946706272933774E-4</v>
      </c>
      <c r="AC241" s="736">
        <f t="shared" si="0"/>
        <v>85845</v>
      </c>
      <c r="AD241" s="736"/>
      <c r="AE241" s="667"/>
      <c r="AF241" s="744" t="str">
        <f t="shared" si="1"/>
        <v/>
      </c>
      <c r="AG241" s="744" t="str">
        <f>IF(I241=0,AA241,"")</f>
        <v/>
      </c>
      <c r="AH241" s="736" t="str">
        <f t="shared" si="2"/>
        <v/>
      </c>
      <c r="AI241" s="736">
        <v>35109</v>
      </c>
      <c r="AJ241" s="667" t="str">
        <f t="shared" si="3"/>
        <v/>
      </c>
      <c r="AK241" s="736">
        <v>26</v>
      </c>
      <c r="AL241" s="667" t="str">
        <f t="shared" si="4"/>
        <v/>
      </c>
      <c r="AM241" s="736">
        <f t="shared" si="5"/>
        <v>35135</v>
      </c>
      <c r="AN241" s="667" t="e">
        <f t="shared" si="6"/>
        <v>#VALUE!</v>
      </c>
      <c r="AO241" s="736">
        <v>467</v>
      </c>
      <c r="AP241" s="667">
        <f t="shared" si="7"/>
        <v>1.3301432681078926E-2</v>
      </c>
      <c r="AQ241" s="736">
        <v>3</v>
      </c>
      <c r="AR241" s="667">
        <f>IF(AQ241="","",AQ241/AK241)</f>
        <v>0.11538461538461539</v>
      </c>
      <c r="AS241" s="265">
        <f t="shared" si="8"/>
        <v>470</v>
      </c>
      <c r="AT241" s="667">
        <f t="shared" si="9"/>
        <v>1.3376974526825102E-2</v>
      </c>
      <c r="AU241" s="736">
        <v>317</v>
      </c>
      <c r="AV241" s="667">
        <f t="shared" si="10"/>
        <v>0.67880085653104927</v>
      </c>
      <c r="AW241" s="736">
        <v>3</v>
      </c>
      <c r="AX241" s="667">
        <f t="shared" si="11"/>
        <v>1</v>
      </c>
      <c r="AY241" s="265">
        <f t="shared" si="12"/>
        <v>320</v>
      </c>
      <c r="AZ241" s="667">
        <f t="shared" si="13"/>
        <v>0.68085106382978722</v>
      </c>
      <c r="BA241" s="736">
        <v>74</v>
      </c>
      <c r="BB241" s="667">
        <f t="shared" si="14"/>
        <v>2.1061619467767183E-3</v>
      </c>
      <c r="BC241" s="736">
        <v>2748</v>
      </c>
      <c r="BD241" s="667">
        <f t="shared" si="15"/>
        <v>7.8212608510032727E-2</v>
      </c>
      <c r="BE241" s="736">
        <f t="shared" si="16"/>
        <v>2822</v>
      </c>
      <c r="BF241" s="667">
        <f t="shared" si="17"/>
        <v>8.0318770456809449E-2</v>
      </c>
      <c r="BG241" s="265">
        <v>5</v>
      </c>
      <c r="BH241" s="740">
        <f>BG241/N241</f>
        <v>0.55555555555555558</v>
      </c>
      <c r="BI241" s="265">
        <v>3</v>
      </c>
      <c r="BJ241" s="740">
        <f>BI241/L241</f>
        <v>0.75</v>
      </c>
      <c r="BK241" t="s">
        <v>323</v>
      </c>
    </row>
    <row r="242" spans="1:63" s="4" customFormat="1" x14ac:dyDescent="0.2">
      <c r="A242" s="4" t="s">
        <v>201</v>
      </c>
      <c r="B242" s="4" t="s">
        <v>202</v>
      </c>
      <c r="C242" s="4" t="s">
        <v>906</v>
      </c>
      <c r="D242" s="4" t="s">
        <v>528</v>
      </c>
      <c r="E242" s="4" t="s">
        <v>504</v>
      </c>
      <c r="F242" s="4" t="s">
        <v>519</v>
      </c>
      <c r="G242" s="4" t="s">
        <v>321</v>
      </c>
      <c r="H242" s="4" t="s">
        <v>937</v>
      </c>
      <c r="I242" s="4" t="s">
        <v>937</v>
      </c>
      <c r="K242" s="4" t="s">
        <v>386</v>
      </c>
      <c r="L242" s="4">
        <v>1</v>
      </c>
      <c r="N242" s="4">
        <v>4</v>
      </c>
      <c r="O242" s="4">
        <v>4</v>
      </c>
      <c r="P242" s="4">
        <v>17363</v>
      </c>
      <c r="Q242" s="4">
        <v>3436</v>
      </c>
      <c r="R242" s="4">
        <v>0</v>
      </c>
      <c r="S242" s="892"/>
      <c r="U242" s="892"/>
      <c r="W242" s="892"/>
      <c r="Y242" s="892"/>
      <c r="Z242" s="744">
        <v>17363</v>
      </c>
      <c r="AA242" s="265"/>
      <c r="AB242" s="265"/>
      <c r="AC242" s="736">
        <f t="shared" si="0"/>
        <v>17363</v>
      </c>
      <c r="AD242" s="736"/>
      <c r="AE242" s="667"/>
      <c r="AF242" s="744" t="str">
        <f t="shared" si="1"/>
        <v/>
      </c>
      <c r="AG242" s="951"/>
      <c r="AH242" s="736" t="str">
        <f t="shared" si="2"/>
        <v/>
      </c>
      <c r="AI242" s="736">
        <v>3436</v>
      </c>
      <c r="AJ242" s="667" t="str">
        <f t="shared" si="3"/>
        <v/>
      </c>
      <c r="AK242" s="952"/>
      <c r="AL242" s="739" t="str">
        <f t="shared" si="4"/>
        <v/>
      </c>
      <c r="AM242" s="736">
        <f t="shared" si="5"/>
        <v>3436</v>
      </c>
      <c r="AN242" s="667" t="e">
        <f t="shared" si="6"/>
        <v>#VALUE!</v>
      </c>
      <c r="AO242" s="736">
        <v>46</v>
      </c>
      <c r="AP242" s="667">
        <f t="shared" si="7"/>
        <v>1.3387660069848661E-2</v>
      </c>
      <c r="AQ242" s="952"/>
      <c r="AR242" s="952"/>
      <c r="AS242" s="265">
        <f t="shared" si="8"/>
        <v>46</v>
      </c>
      <c r="AT242" s="667">
        <f t="shared" si="9"/>
        <v>1.3387660069848661E-2</v>
      </c>
      <c r="AU242" s="736">
        <v>30</v>
      </c>
      <c r="AV242" s="667">
        <f t="shared" si="10"/>
        <v>0.65217391304347827</v>
      </c>
      <c r="AW242" s="952"/>
      <c r="AX242" s="739" t="str">
        <f t="shared" si="11"/>
        <v/>
      </c>
      <c r="AY242" s="265">
        <f t="shared" si="12"/>
        <v>30</v>
      </c>
      <c r="AZ242" s="667">
        <f t="shared" si="13"/>
        <v>0.65217391304347827</v>
      </c>
      <c r="BA242" s="736">
        <v>47</v>
      </c>
      <c r="BB242" s="667">
        <f t="shared" si="14"/>
        <v>1.3678696158323633E-2</v>
      </c>
      <c r="BC242" s="736">
        <v>161</v>
      </c>
      <c r="BD242" s="667">
        <f t="shared" si="15"/>
        <v>4.6856810244470318E-2</v>
      </c>
      <c r="BE242" s="736">
        <f t="shared" si="16"/>
        <v>208</v>
      </c>
      <c r="BF242" s="667">
        <f t="shared" si="17"/>
        <v>6.0535506402793947E-2</v>
      </c>
      <c r="BG242" s="265">
        <v>2</v>
      </c>
      <c r="BH242" s="740">
        <f>BG242/N242</f>
        <v>0.5</v>
      </c>
      <c r="BI242" s="265">
        <v>1</v>
      </c>
      <c r="BJ242" s="740">
        <f>BI242/L242</f>
        <v>1</v>
      </c>
      <c r="BK242" s="4" t="s">
        <v>323</v>
      </c>
    </row>
    <row r="243" spans="1:63" s="4" customFormat="1" x14ac:dyDescent="0.2">
      <c r="A243" s="4" t="s">
        <v>201</v>
      </c>
      <c r="B243" s="4" t="s">
        <v>202</v>
      </c>
      <c r="C243" s="4" t="s">
        <v>907</v>
      </c>
      <c r="D243" s="4" t="s">
        <v>528</v>
      </c>
      <c r="E243" s="4" t="s">
        <v>504</v>
      </c>
      <c r="F243" s="4" t="s">
        <v>519</v>
      </c>
      <c r="G243" s="4" t="s">
        <v>321</v>
      </c>
      <c r="H243" s="4" t="s">
        <v>937</v>
      </c>
      <c r="I243" s="4" t="s">
        <v>937</v>
      </c>
      <c r="K243" s="4" t="s">
        <v>386</v>
      </c>
      <c r="L243" s="4">
        <v>1</v>
      </c>
      <c r="N243" s="4">
        <v>5</v>
      </c>
      <c r="O243" s="4">
        <v>5</v>
      </c>
      <c r="P243" s="4">
        <v>14386</v>
      </c>
      <c r="Q243" s="4">
        <v>3860</v>
      </c>
      <c r="R243" s="4">
        <v>0</v>
      </c>
      <c r="S243" s="892"/>
      <c r="U243" s="892"/>
      <c r="W243" s="892"/>
      <c r="Y243" s="892"/>
      <c r="Z243" s="744">
        <v>14378</v>
      </c>
      <c r="AA243" s="736">
        <v>8</v>
      </c>
      <c r="AB243" s="541">
        <f>AA243/AC243</f>
        <v>5.5609620464340331E-4</v>
      </c>
      <c r="AC243" s="736">
        <f t="shared" si="0"/>
        <v>14386</v>
      </c>
      <c r="AD243" s="736"/>
      <c r="AE243" s="667"/>
      <c r="AF243" s="744" t="str">
        <f t="shared" si="1"/>
        <v/>
      </c>
      <c r="AG243" s="744" t="str">
        <f>IF(I243=0,AA243,"")</f>
        <v/>
      </c>
      <c r="AH243" s="736" t="str">
        <f t="shared" si="2"/>
        <v/>
      </c>
      <c r="AI243" s="736">
        <v>3856</v>
      </c>
      <c r="AJ243" s="667" t="str">
        <f t="shared" si="3"/>
        <v/>
      </c>
      <c r="AK243" s="736">
        <v>4</v>
      </c>
      <c r="AL243" s="667" t="str">
        <f t="shared" si="4"/>
        <v/>
      </c>
      <c r="AM243" s="736">
        <f t="shared" si="5"/>
        <v>3860</v>
      </c>
      <c r="AN243" s="667" t="e">
        <f t="shared" si="6"/>
        <v>#VALUE!</v>
      </c>
      <c r="AO243" s="736">
        <v>60</v>
      </c>
      <c r="AP243" s="667">
        <f t="shared" si="7"/>
        <v>1.5560165975103735E-2</v>
      </c>
      <c r="AQ243" s="265">
        <v>7</v>
      </c>
      <c r="AR243" s="667">
        <f>IF(AQ243="","",AQ243/AK243)</f>
        <v>1.75</v>
      </c>
      <c r="AS243" s="265">
        <f t="shared" si="8"/>
        <v>67</v>
      </c>
      <c r="AT243" s="667">
        <f t="shared" si="9"/>
        <v>1.7357512953367876E-2</v>
      </c>
      <c r="AU243" s="736">
        <v>54</v>
      </c>
      <c r="AV243" s="667">
        <f t="shared" si="10"/>
        <v>0.9</v>
      </c>
      <c r="AW243" s="265">
        <v>5</v>
      </c>
      <c r="AX243" s="667">
        <f t="shared" si="11"/>
        <v>0.7142857142857143</v>
      </c>
      <c r="AY243" s="265">
        <f t="shared" si="12"/>
        <v>59</v>
      </c>
      <c r="AZ243" s="667">
        <f t="shared" si="13"/>
        <v>0.88059701492537312</v>
      </c>
      <c r="BA243" s="736">
        <v>69</v>
      </c>
      <c r="BB243" s="667">
        <f t="shared" si="14"/>
        <v>1.7875647668393783E-2</v>
      </c>
      <c r="BC243" s="736">
        <v>455</v>
      </c>
      <c r="BD243" s="667">
        <f t="shared" si="15"/>
        <v>0.11787564766839378</v>
      </c>
      <c r="BE243" s="736">
        <f t="shared" si="16"/>
        <v>524</v>
      </c>
      <c r="BF243" s="667">
        <f t="shared" si="17"/>
        <v>0.13575129533678756</v>
      </c>
      <c r="BG243" s="265">
        <v>3</v>
      </c>
      <c r="BH243" s="740">
        <f>BG243/N243</f>
        <v>0.6</v>
      </c>
      <c r="BI243" s="265">
        <v>0</v>
      </c>
      <c r="BJ243" s="739"/>
      <c r="BK243" s="4" t="s">
        <v>323</v>
      </c>
    </row>
    <row r="244" spans="1:63" s="4" customFormat="1" x14ac:dyDescent="0.2">
      <c r="A244" s="4" t="s">
        <v>201</v>
      </c>
      <c r="B244" s="4" t="s">
        <v>202</v>
      </c>
      <c r="C244" s="4" t="s">
        <v>910</v>
      </c>
      <c r="D244" s="4" t="s">
        <v>528</v>
      </c>
      <c r="E244" s="4" t="s">
        <v>504</v>
      </c>
      <c r="F244" s="4" t="s">
        <v>519</v>
      </c>
      <c r="G244" s="4" t="s">
        <v>321</v>
      </c>
      <c r="H244" s="4" t="s">
        <v>937</v>
      </c>
      <c r="I244" s="4" t="s">
        <v>937</v>
      </c>
      <c r="K244" s="4" t="s">
        <v>386</v>
      </c>
      <c r="L244" s="4">
        <v>2</v>
      </c>
      <c r="N244" s="4">
        <v>4</v>
      </c>
      <c r="O244" s="4">
        <v>2</v>
      </c>
      <c r="P244" s="4">
        <v>19816.5</v>
      </c>
      <c r="Q244" s="4">
        <v>8852.5</v>
      </c>
      <c r="R244" s="4">
        <v>2</v>
      </c>
      <c r="S244" s="892">
        <v>0.5</v>
      </c>
      <c r="U244" s="892"/>
      <c r="W244" s="892"/>
      <c r="Y244" s="892"/>
      <c r="Z244" s="744">
        <v>39600</v>
      </c>
      <c r="AA244" s="736">
        <v>33</v>
      </c>
      <c r="AB244" s="541">
        <f>AA244/AC244</f>
        <v>8.3263946711074107E-4</v>
      </c>
      <c r="AC244" s="736">
        <f t="shared" si="0"/>
        <v>39633</v>
      </c>
      <c r="AD244" s="736"/>
      <c r="AE244" s="667"/>
      <c r="AF244" s="744" t="str">
        <f t="shared" si="1"/>
        <v/>
      </c>
      <c r="AG244" s="744" t="str">
        <f>IF(I244=0,AA244,"")</f>
        <v/>
      </c>
      <c r="AH244" s="736" t="str">
        <f t="shared" si="2"/>
        <v/>
      </c>
      <c r="AI244" s="736">
        <v>17677</v>
      </c>
      <c r="AJ244" s="667" t="str">
        <f t="shared" si="3"/>
        <v/>
      </c>
      <c r="AK244" s="736">
        <v>28</v>
      </c>
      <c r="AL244" s="667" t="str">
        <f t="shared" si="4"/>
        <v/>
      </c>
      <c r="AM244" s="736">
        <f t="shared" si="5"/>
        <v>17705</v>
      </c>
      <c r="AN244" s="667" t="e">
        <f t="shared" si="6"/>
        <v>#VALUE!</v>
      </c>
      <c r="AO244" s="736">
        <v>158</v>
      </c>
      <c r="AP244" s="667">
        <f t="shared" si="7"/>
        <v>8.9381682412174018E-3</v>
      </c>
      <c r="AQ244" s="736">
        <v>20</v>
      </c>
      <c r="AR244" s="667">
        <f>IF(AQ244="","",AQ244/AK244)</f>
        <v>0.7142857142857143</v>
      </c>
      <c r="AS244" s="265">
        <f t="shared" si="8"/>
        <v>178</v>
      </c>
      <c r="AT244" s="667">
        <f t="shared" si="9"/>
        <v>1.0053657158994634E-2</v>
      </c>
      <c r="AU244" s="736">
        <v>131</v>
      </c>
      <c r="AV244" s="667">
        <f t="shared" si="10"/>
        <v>0.82911392405063289</v>
      </c>
      <c r="AW244" s="736">
        <v>17</v>
      </c>
      <c r="AX244" s="667">
        <f t="shared" si="11"/>
        <v>0.85</v>
      </c>
      <c r="AY244" s="265">
        <f t="shared" si="12"/>
        <v>148</v>
      </c>
      <c r="AZ244" s="667">
        <f t="shared" si="13"/>
        <v>0.8314606741573034</v>
      </c>
      <c r="BA244" s="736">
        <v>27</v>
      </c>
      <c r="BB244" s="667">
        <f t="shared" si="14"/>
        <v>1.5249929398475008E-3</v>
      </c>
      <c r="BC244" s="736">
        <v>1683</v>
      </c>
      <c r="BD244" s="667">
        <f t="shared" si="15"/>
        <v>9.5057893250494213E-2</v>
      </c>
      <c r="BE244" s="736">
        <f t="shared" si="16"/>
        <v>1710</v>
      </c>
      <c r="BF244" s="667">
        <f t="shared" si="17"/>
        <v>9.6582886190341707E-2</v>
      </c>
      <c r="BG244" s="265">
        <v>0</v>
      </c>
      <c r="BH244" s="739"/>
      <c r="BI244" s="951"/>
      <c r="BJ244" s="739"/>
      <c r="BK244" s="4" t="s">
        <v>323</v>
      </c>
    </row>
    <row r="245" spans="1:63" s="4" customFormat="1" x14ac:dyDescent="0.2">
      <c r="A245" s="4" t="s">
        <v>201</v>
      </c>
      <c r="B245" s="4" t="s">
        <v>202</v>
      </c>
      <c r="C245" s="4" t="s">
        <v>908</v>
      </c>
      <c r="D245" s="4" t="s">
        <v>528</v>
      </c>
      <c r="E245" s="4" t="s">
        <v>504</v>
      </c>
      <c r="F245" s="4" t="s">
        <v>519</v>
      </c>
      <c r="G245" s="4" t="s">
        <v>321</v>
      </c>
      <c r="H245" s="4" t="s">
        <v>937</v>
      </c>
      <c r="I245" s="4" t="s">
        <v>937</v>
      </c>
      <c r="K245" s="4" t="s">
        <v>386</v>
      </c>
      <c r="L245" s="4">
        <v>1</v>
      </c>
      <c r="N245" s="4">
        <v>3</v>
      </c>
      <c r="O245" s="4">
        <v>3</v>
      </c>
      <c r="P245" s="4">
        <v>21430</v>
      </c>
      <c r="Q245" s="4">
        <v>10819</v>
      </c>
      <c r="R245" s="4">
        <v>0</v>
      </c>
      <c r="S245" s="892"/>
      <c r="U245" s="892"/>
      <c r="W245" s="892"/>
      <c r="Y245" s="892"/>
      <c r="Z245" s="744">
        <v>21040</v>
      </c>
      <c r="AA245" s="736">
        <v>390</v>
      </c>
      <c r="AB245" s="541">
        <f>AA245/AC245</f>
        <v>1.8198786747550162E-2</v>
      </c>
      <c r="AC245" s="736">
        <f t="shared" si="0"/>
        <v>21430</v>
      </c>
      <c r="AD245" s="736"/>
      <c r="AE245" s="667"/>
      <c r="AF245" s="744" t="str">
        <f t="shared" si="1"/>
        <v/>
      </c>
      <c r="AG245" s="744" t="str">
        <f>IF(I245=0,AA245,"")</f>
        <v/>
      </c>
      <c r="AH245" s="736" t="str">
        <f t="shared" si="2"/>
        <v/>
      </c>
      <c r="AI245" s="736">
        <v>10538</v>
      </c>
      <c r="AJ245" s="667" t="str">
        <f t="shared" si="3"/>
        <v/>
      </c>
      <c r="AK245" s="736">
        <v>281</v>
      </c>
      <c r="AL245" s="667" t="str">
        <f t="shared" si="4"/>
        <v/>
      </c>
      <c r="AM245" s="736">
        <f t="shared" si="5"/>
        <v>10819</v>
      </c>
      <c r="AN245" s="667" t="e">
        <f t="shared" si="6"/>
        <v>#VALUE!</v>
      </c>
      <c r="AO245" s="736">
        <v>133</v>
      </c>
      <c r="AP245" s="667">
        <f t="shared" si="7"/>
        <v>1.2620990700322642E-2</v>
      </c>
      <c r="AQ245" s="265">
        <v>58</v>
      </c>
      <c r="AR245" s="667">
        <f>IF(AQ245="","",AQ245/AK245)</f>
        <v>0.20640569395017794</v>
      </c>
      <c r="AS245" s="265">
        <f t="shared" si="8"/>
        <v>191</v>
      </c>
      <c r="AT245" s="667">
        <f t="shared" si="9"/>
        <v>1.7654126998798411E-2</v>
      </c>
      <c r="AU245" s="736">
        <v>109</v>
      </c>
      <c r="AV245" s="667">
        <f t="shared" si="10"/>
        <v>0.81954887218045114</v>
      </c>
      <c r="AW245" s="265">
        <v>24</v>
      </c>
      <c r="AX245" s="667">
        <f t="shared" si="11"/>
        <v>0.41379310344827586</v>
      </c>
      <c r="AY245" s="265">
        <f t="shared" si="12"/>
        <v>133</v>
      </c>
      <c r="AZ245" s="667">
        <f t="shared" si="13"/>
        <v>0.69633507853403143</v>
      </c>
      <c r="BA245" s="736">
        <v>25</v>
      </c>
      <c r="BB245" s="667">
        <f t="shared" si="14"/>
        <v>2.310749607172567E-3</v>
      </c>
      <c r="BC245" s="736">
        <v>1243</v>
      </c>
      <c r="BD245" s="667">
        <f t="shared" si="15"/>
        <v>0.11489047046862003</v>
      </c>
      <c r="BE245" s="736">
        <f t="shared" si="16"/>
        <v>1268</v>
      </c>
      <c r="BF245" s="667">
        <f t="shared" si="17"/>
        <v>0.11720122007579259</v>
      </c>
      <c r="BG245" s="265">
        <v>2</v>
      </c>
      <c r="BH245" s="740">
        <f>BG245/N245</f>
        <v>0.66666666666666663</v>
      </c>
      <c r="BI245" s="265">
        <v>1</v>
      </c>
      <c r="BJ245" s="740">
        <f>BI245/L245</f>
        <v>1</v>
      </c>
      <c r="BK245" s="4" t="s">
        <v>323</v>
      </c>
    </row>
    <row r="246" spans="1:63" s="4" customFormat="1" x14ac:dyDescent="0.2">
      <c r="A246" s="4" t="s">
        <v>201</v>
      </c>
      <c r="B246" s="4" t="s">
        <v>202</v>
      </c>
      <c r="C246" s="4" t="s">
        <v>204</v>
      </c>
      <c r="D246" s="4" t="s">
        <v>528</v>
      </c>
      <c r="E246" s="4" t="s">
        <v>504</v>
      </c>
      <c r="F246" s="4" t="s">
        <v>519</v>
      </c>
      <c r="G246" s="4" t="s">
        <v>321</v>
      </c>
      <c r="H246" s="4" t="s">
        <v>937</v>
      </c>
      <c r="I246" s="4" t="s">
        <v>937</v>
      </c>
      <c r="K246" s="4" t="s">
        <v>386</v>
      </c>
      <c r="L246" s="4">
        <v>1</v>
      </c>
      <c r="N246" s="4">
        <v>4</v>
      </c>
      <c r="O246" s="4">
        <v>4</v>
      </c>
      <c r="P246" s="4">
        <v>25494</v>
      </c>
      <c r="Q246" s="4">
        <v>11982</v>
      </c>
      <c r="R246" s="4">
        <v>1</v>
      </c>
      <c r="S246" s="892">
        <v>0.25</v>
      </c>
      <c r="U246" s="892"/>
      <c r="W246" s="892"/>
      <c r="Y246" s="892"/>
      <c r="Z246" s="744">
        <v>24538</v>
      </c>
      <c r="AA246" s="736">
        <v>956</v>
      </c>
      <c r="AB246" s="541">
        <f>AA246/AC246</f>
        <v>3.7499019377108339E-2</v>
      </c>
      <c r="AC246" s="736">
        <f t="shared" si="0"/>
        <v>25494</v>
      </c>
      <c r="AD246" s="736"/>
      <c r="AE246" s="667"/>
      <c r="AF246" s="744" t="str">
        <f t="shared" si="1"/>
        <v/>
      </c>
      <c r="AG246" s="744" t="str">
        <f>IF(I246=0,AA246,"")</f>
        <v/>
      </c>
      <c r="AH246" s="736" t="str">
        <f t="shared" si="2"/>
        <v/>
      </c>
      <c r="AI246" s="736">
        <v>11186</v>
      </c>
      <c r="AJ246" s="667" t="str">
        <f t="shared" si="3"/>
        <v/>
      </c>
      <c r="AK246" s="736">
        <v>796</v>
      </c>
      <c r="AL246" s="667" t="str">
        <f t="shared" si="4"/>
        <v/>
      </c>
      <c r="AM246" s="736">
        <f t="shared" si="5"/>
        <v>11982</v>
      </c>
      <c r="AN246" s="667" t="e">
        <f t="shared" si="6"/>
        <v>#VALUE!</v>
      </c>
      <c r="AO246" s="736">
        <v>71</v>
      </c>
      <c r="AP246" s="667">
        <f t="shared" si="7"/>
        <v>6.3472197389594139E-3</v>
      </c>
      <c r="AQ246" s="736">
        <v>27</v>
      </c>
      <c r="AR246" s="667">
        <f>IF(AQ246="","",AQ246/AK246)</f>
        <v>3.391959798994975E-2</v>
      </c>
      <c r="AS246" s="265">
        <f t="shared" si="8"/>
        <v>98</v>
      </c>
      <c r="AT246" s="667">
        <f t="shared" si="9"/>
        <v>8.1789350692705719E-3</v>
      </c>
      <c r="AU246" s="736">
        <v>55</v>
      </c>
      <c r="AV246" s="667">
        <f t="shared" si="10"/>
        <v>0.77464788732394363</v>
      </c>
      <c r="AW246" s="736">
        <v>23</v>
      </c>
      <c r="AX246" s="667">
        <f t="shared" si="11"/>
        <v>0.85185185185185186</v>
      </c>
      <c r="AY246" s="265">
        <f t="shared" si="12"/>
        <v>78</v>
      </c>
      <c r="AZ246" s="667">
        <f t="shared" si="13"/>
        <v>0.79591836734693877</v>
      </c>
      <c r="BA246" s="736">
        <v>59</v>
      </c>
      <c r="BB246" s="667">
        <f t="shared" si="14"/>
        <v>4.9240527457853449E-3</v>
      </c>
      <c r="BC246" s="736">
        <v>1273</v>
      </c>
      <c r="BD246" s="667">
        <f t="shared" si="15"/>
        <v>0.10624269737940244</v>
      </c>
      <c r="BE246" s="736">
        <f t="shared" si="16"/>
        <v>1332</v>
      </c>
      <c r="BF246" s="667">
        <f t="shared" si="17"/>
        <v>0.11116675012518779</v>
      </c>
      <c r="BG246" s="265">
        <v>1</v>
      </c>
      <c r="BH246" s="740">
        <f>BG246/N246</f>
        <v>0.25</v>
      </c>
      <c r="BI246" s="265">
        <v>0</v>
      </c>
      <c r="BJ246" s="739"/>
      <c r="BK246" s="4" t="s">
        <v>323</v>
      </c>
    </row>
    <row r="247" spans="1:63" s="4" customFormat="1" x14ac:dyDescent="0.2">
      <c r="A247" s="4" t="s">
        <v>201</v>
      </c>
      <c r="B247" s="4" t="s">
        <v>202</v>
      </c>
      <c r="C247" s="4" t="s">
        <v>205</v>
      </c>
      <c r="D247" s="4" t="s">
        <v>528</v>
      </c>
      <c r="E247" s="4" t="s">
        <v>504</v>
      </c>
      <c r="F247" s="4" t="s">
        <v>519</v>
      </c>
      <c r="G247" s="4" t="s">
        <v>321</v>
      </c>
      <c r="H247" s="4" t="s">
        <v>937</v>
      </c>
      <c r="I247" s="4" t="s">
        <v>937</v>
      </c>
      <c r="K247" s="4" t="s">
        <v>386</v>
      </c>
      <c r="L247" s="4">
        <v>2</v>
      </c>
      <c r="N247" s="4">
        <v>5</v>
      </c>
      <c r="O247" s="4">
        <v>2.5</v>
      </c>
      <c r="P247" s="4">
        <v>20036.5</v>
      </c>
      <c r="Q247" s="4">
        <v>8365.5</v>
      </c>
      <c r="R247" s="4">
        <v>2</v>
      </c>
      <c r="S247" s="892">
        <v>0.4</v>
      </c>
      <c r="T247" s="4">
        <v>1</v>
      </c>
      <c r="U247" s="892">
        <v>0.5</v>
      </c>
      <c r="W247" s="892"/>
      <c r="Y247" s="892"/>
      <c r="Z247" s="744">
        <v>40041</v>
      </c>
      <c r="AA247" s="736">
        <v>32</v>
      </c>
      <c r="AB247" s="541">
        <f>AA247/AC247</f>
        <v>7.9854265964614582E-4</v>
      </c>
      <c r="AC247" s="736">
        <f t="shared" si="0"/>
        <v>40073</v>
      </c>
      <c r="AD247" s="736"/>
      <c r="AE247" s="667"/>
      <c r="AF247" s="744" t="str">
        <f t="shared" si="1"/>
        <v/>
      </c>
      <c r="AG247" s="744">
        <v>106</v>
      </c>
      <c r="AH247" s="736" t="str">
        <f t="shared" si="2"/>
        <v/>
      </c>
      <c r="AI247" s="736">
        <v>16702</v>
      </c>
      <c r="AJ247" s="667" t="str">
        <f t="shared" si="3"/>
        <v/>
      </c>
      <c r="AK247" s="736">
        <v>29</v>
      </c>
      <c r="AL247" s="667">
        <f t="shared" si="4"/>
        <v>0.27358490566037735</v>
      </c>
      <c r="AM247" s="736">
        <f t="shared" si="5"/>
        <v>16731</v>
      </c>
      <c r="AN247" s="667" t="e">
        <f t="shared" si="6"/>
        <v>#VALUE!</v>
      </c>
      <c r="AO247" s="736">
        <v>144</v>
      </c>
      <c r="AP247" s="667">
        <f t="shared" si="7"/>
        <v>8.6217219494671305E-3</v>
      </c>
      <c r="AQ247" s="265">
        <v>35</v>
      </c>
      <c r="AR247" s="667">
        <f>IF(AQ247="","",AQ247/AK247)</f>
        <v>1.2068965517241379</v>
      </c>
      <c r="AS247" s="265">
        <f t="shared" si="8"/>
        <v>179</v>
      </c>
      <c r="AT247" s="667">
        <f t="shared" si="9"/>
        <v>1.0698703006395313E-2</v>
      </c>
      <c r="AU247" s="736">
        <v>120</v>
      </c>
      <c r="AV247" s="667">
        <f t="shared" si="10"/>
        <v>0.83333333333333337</v>
      </c>
      <c r="AW247" s="265">
        <v>24</v>
      </c>
      <c r="AX247" s="667">
        <f t="shared" si="11"/>
        <v>0.68571428571428572</v>
      </c>
      <c r="AY247" s="265">
        <f t="shared" si="12"/>
        <v>144</v>
      </c>
      <c r="AZ247" s="667">
        <f t="shared" si="13"/>
        <v>0.8044692737430168</v>
      </c>
      <c r="BA247" s="736">
        <v>93</v>
      </c>
      <c r="BB247" s="667">
        <f t="shared" si="14"/>
        <v>5.558544020082482E-3</v>
      </c>
      <c r="BC247" s="736">
        <v>1089</v>
      </c>
      <c r="BD247" s="667">
        <f t="shared" si="15"/>
        <v>6.5088757396449703E-2</v>
      </c>
      <c r="BE247" s="736">
        <f t="shared" si="16"/>
        <v>1182</v>
      </c>
      <c r="BF247" s="667">
        <f t="shared" si="17"/>
        <v>7.0647301416532179E-2</v>
      </c>
      <c r="BG247" s="265">
        <v>0</v>
      </c>
      <c r="BH247" s="739"/>
      <c r="BI247" s="951"/>
      <c r="BJ247" s="739"/>
      <c r="BK247" s="4" t="s">
        <v>323</v>
      </c>
    </row>
    <row r="248" spans="1:63" x14ac:dyDescent="0.2">
      <c r="A248" t="s">
        <v>206</v>
      </c>
      <c r="B248" t="s">
        <v>208</v>
      </c>
      <c r="C248" t="s">
        <v>209</v>
      </c>
      <c r="D248" t="s">
        <v>515</v>
      </c>
      <c r="E248" t="s">
        <v>504</v>
      </c>
      <c r="F248" t="s">
        <v>505</v>
      </c>
      <c r="G248" t="s">
        <v>314</v>
      </c>
      <c r="H248" t="s">
        <v>1109</v>
      </c>
      <c r="I248" t="s">
        <v>934</v>
      </c>
      <c r="K248" t="s">
        <v>386</v>
      </c>
      <c r="L248">
        <v>3</v>
      </c>
      <c r="N248">
        <v>6</v>
      </c>
      <c r="O248">
        <v>2</v>
      </c>
      <c r="P248">
        <v>2682.3333333333335</v>
      </c>
      <c r="Q248">
        <v>959</v>
      </c>
      <c r="R248">
        <v>2</v>
      </c>
      <c r="S248" s="621">
        <v>0.33333333333333331</v>
      </c>
      <c r="T248">
        <v>2</v>
      </c>
      <c r="U248" s="621">
        <v>0.66666666666666663</v>
      </c>
      <c r="V248">
        <v>2</v>
      </c>
      <c r="W248" s="621">
        <v>0.33333333333333331</v>
      </c>
      <c r="X248">
        <v>1</v>
      </c>
      <c r="Y248" s="621">
        <v>0.33333333333333331</v>
      </c>
      <c r="Z248">
        <v>8042</v>
      </c>
      <c r="AA248">
        <v>5</v>
      </c>
      <c r="AB248" s="621">
        <v>6.2134957126879582E-4</v>
      </c>
      <c r="AC248">
        <v>8047</v>
      </c>
      <c r="AD248">
        <v>11067</v>
      </c>
      <c r="AE248" s="621">
        <v>0.727116653112858</v>
      </c>
      <c r="AF248">
        <v>8042</v>
      </c>
      <c r="AG248">
        <v>5</v>
      </c>
      <c r="AH248">
        <v>8047</v>
      </c>
      <c r="AI248">
        <v>2872</v>
      </c>
      <c r="AJ248" s="621">
        <v>0.357125093260383</v>
      </c>
      <c r="AK248">
        <v>5</v>
      </c>
      <c r="AL248" s="621">
        <v>1</v>
      </c>
      <c r="AM248">
        <v>2877</v>
      </c>
      <c r="AN248" s="621">
        <v>0.3575245433080651</v>
      </c>
      <c r="AO248">
        <v>12</v>
      </c>
      <c r="AP248" s="621">
        <v>4.178272980501393E-3</v>
      </c>
      <c r="AQ248">
        <v>1</v>
      </c>
      <c r="AR248" s="621">
        <v>0.2</v>
      </c>
      <c r="AS248">
        <v>13</v>
      </c>
      <c r="AT248" s="621">
        <v>4.5185957594716716E-3</v>
      </c>
      <c r="AU248">
        <v>11</v>
      </c>
      <c r="AV248" s="621">
        <v>0.91666666666666663</v>
      </c>
      <c r="AY248">
        <v>11</v>
      </c>
      <c r="AZ248" s="621">
        <v>0.84615384615384615</v>
      </c>
      <c r="BA248">
        <v>3</v>
      </c>
      <c r="BB248" s="621">
        <v>1.0427528675703858E-3</v>
      </c>
      <c r="BC248">
        <v>41</v>
      </c>
      <c r="BD248" s="621">
        <v>1.4250955856795273E-2</v>
      </c>
      <c r="BE248">
        <v>44</v>
      </c>
      <c r="BF248" s="621">
        <v>1.5293708724365659E-2</v>
      </c>
      <c r="BG248">
        <v>3</v>
      </c>
      <c r="BH248" s="621">
        <v>0.5</v>
      </c>
      <c r="BI248">
        <v>1</v>
      </c>
      <c r="BJ248" s="621">
        <v>0.33333333333333331</v>
      </c>
      <c r="BK248" t="s">
        <v>323</v>
      </c>
    </row>
    <row r="249" spans="1:63" x14ac:dyDescent="0.2">
      <c r="A249" t="s">
        <v>206</v>
      </c>
      <c r="B249" t="s">
        <v>208</v>
      </c>
      <c r="C249" t="s">
        <v>210</v>
      </c>
      <c r="D249" t="s">
        <v>515</v>
      </c>
      <c r="E249" t="s">
        <v>504</v>
      </c>
      <c r="F249" t="s">
        <v>505</v>
      </c>
      <c r="G249" t="s">
        <v>314</v>
      </c>
      <c r="H249" t="s">
        <v>1109</v>
      </c>
      <c r="I249" t="s">
        <v>934</v>
      </c>
      <c r="K249" t="s">
        <v>386</v>
      </c>
      <c r="L249">
        <v>2</v>
      </c>
      <c r="N249">
        <v>3</v>
      </c>
      <c r="O249">
        <v>1.5</v>
      </c>
      <c r="P249">
        <v>4059.5</v>
      </c>
      <c r="Q249">
        <v>1425</v>
      </c>
      <c r="R249">
        <v>2</v>
      </c>
      <c r="S249" s="621">
        <v>0.66666666666666663</v>
      </c>
      <c r="T249">
        <v>1</v>
      </c>
      <c r="U249" s="621">
        <v>0.5</v>
      </c>
      <c r="Z249">
        <v>8113</v>
      </c>
      <c r="AA249">
        <v>6</v>
      </c>
      <c r="AB249" s="621">
        <v>7.390072669047912E-4</v>
      </c>
      <c r="AC249">
        <v>8119</v>
      </c>
      <c r="AD249">
        <v>11691</v>
      </c>
      <c r="AE249" s="621">
        <v>0.69446582841502014</v>
      </c>
      <c r="AF249">
        <v>8113</v>
      </c>
      <c r="AG249">
        <v>6</v>
      </c>
      <c r="AH249">
        <v>8119</v>
      </c>
      <c r="AI249">
        <v>2845</v>
      </c>
      <c r="AJ249" s="621">
        <v>0.35067176137063971</v>
      </c>
      <c r="AK249">
        <v>5</v>
      </c>
      <c r="AL249" s="621">
        <v>0.83333333333333337</v>
      </c>
      <c r="AM249">
        <v>2850</v>
      </c>
      <c r="AN249" s="621">
        <v>0.35102845177977582</v>
      </c>
      <c r="AO249">
        <v>8</v>
      </c>
      <c r="AP249" s="621">
        <v>2.8119507908611601E-3</v>
      </c>
      <c r="AQ249">
        <v>2</v>
      </c>
      <c r="AR249" s="621">
        <v>0.4</v>
      </c>
      <c r="AS249">
        <v>10</v>
      </c>
      <c r="AT249" s="621">
        <v>3.5087719298245615E-3</v>
      </c>
      <c r="AU249">
        <v>8</v>
      </c>
      <c r="AV249" s="621">
        <v>1</v>
      </c>
      <c r="AY249">
        <v>8</v>
      </c>
      <c r="AZ249" s="621">
        <v>0.8</v>
      </c>
      <c r="BA249">
        <v>5</v>
      </c>
      <c r="BB249" s="621">
        <v>1.7543859649122807E-3</v>
      </c>
      <c r="BC249">
        <v>17</v>
      </c>
      <c r="BD249" s="621">
        <v>5.9649122807017545E-3</v>
      </c>
      <c r="BE249">
        <v>22</v>
      </c>
      <c r="BF249" s="621">
        <v>7.7192982456140355E-3</v>
      </c>
      <c r="BG249">
        <v>1</v>
      </c>
      <c r="BH249" s="621">
        <v>0.33333333333333331</v>
      </c>
      <c r="BI249">
        <v>1</v>
      </c>
      <c r="BJ249" s="621">
        <v>0.5</v>
      </c>
      <c r="BK249" t="s">
        <v>323</v>
      </c>
    </row>
    <row r="250" spans="1:63" x14ac:dyDescent="0.2">
      <c r="A250" t="s">
        <v>206</v>
      </c>
      <c r="B250" t="s">
        <v>208</v>
      </c>
      <c r="C250" t="s">
        <v>211</v>
      </c>
      <c r="D250" t="s">
        <v>515</v>
      </c>
      <c r="E250" t="s">
        <v>504</v>
      </c>
      <c r="F250" t="s">
        <v>505</v>
      </c>
      <c r="G250" t="s">
        <v>314</v>
      </c>
      <c r="H250" t="s">
        <v>1109</v>
      </c>
      <c r="I250" t="s">
        <v>934</v>
      </c>
      <c r="K250" t="s">
        <v>386</v>
      </c>
      <c r="L250">
        <v>3</v>
      </c>
      <c r="N250">
        <v>9</v>
      </c>
      <c r="O250">
        <v>3</v>
      </c>
      <c r="P250">
        <v>3949.6666666666665</v>
      </c>
      <c r="Q250">
        <v>1508</v>
      </c>
      <c r="R250">
        <v>3</v>
      </c>
      <c r="S250" s="621">
        <v>0.33333333333333331</v>
      </c>
      <c r="T250">
        <v>3</v>
      </c>
      <c r="U250" s="621">
        <v>1</v>
      </c>
      <c r="V250">
        <v>2</v>
      </c>
      <c r="W250" s="621">
        <v>0.22222222222222221</v>
      </c>
      <c r="Z250">
        <v>11844</v>
      </c>
      <c r="AA250">
        <v>5</v>
      </c>
      <c r="AB250" s="621">
        <v>4.219765381044814E-4</v>
      </c>
      <c r="AC250">
        <v>11849</v>
      </c>
      <c r="AD250">
        <v>16233</v>
      </c>
      <c r="AE250" s="621">
        <v>0.72993285283065357</v>
      </c>
      <c r="AF250">
        <v>11844</v>
      </c>
      <c r="AG250">
        <v>5</v>
      </c>
      <c r="AH250">
        <v>11849</v>
      </c>
      <c r="AI250">
        <v>4520</v>
      </c>
      <c r="AJ250" s="621">
        <v>0.38162782843633908</v>
      </c>
      <c r="AK250">
        <v>4</v>
      </c>
      <c r="AL250" s="621">
        <v>0.8</v>
      </c>
      <c r="AM250">
        <v>4524</v>
      </c>
      <c r="AN250" s="621">
        <v>0.38180437167693476</v>
      </c>
      <c r="AO250">
        <v>25</v>
      </c>
      <c r="AP250" s="621">
        <v>5.5309734513274336E-3</v>
      </c>
      <c r="AQ250">
        <v>3</v>
      </c>
      <c r="AR250" s="621">
        <v>0.75</v>
      </c>
      <c r="AS250">
        <v>28</v>
      </c>
      <c r="AT250" s="621">
        <v>6.18921308576481E-3</v>
      </c>
      <c r="AU250">
        <v>23</v>
      </c>
      <c r="AV250" s="621">
        <v>0.92</v>
      </c>
      <c r="AW250">
        <v>1</v>
      </c>
      <c r="AX250" s="621">
        <v>0.33333333333333331</v>
      </c>
      <c r="AY250">
        <v>24</v>
      </c>
      <c r="AZ250" s="621">
        <v>0.8571428571428571</v>
      </c>
      <c r="BA250">
        <v>17</v>
      </c>
      <c r="BB250" s="621">
        <v>3.7577365163572059E-3</v>
      </c>
      <c r="BC250">
        <v>13</v>
      </c>
      <c r="BD250" s="621">
        <v>2.8735632183908046E-3</v>
      </c>
      <c r="BE250">
        <v>30</v>
      </c>
      <c r="BF250" s="621">
        <v>6.6312997347480109E-3</v>
      </c>
      <c r="BG250">
        <v>2</v>
      </c>
      <c r="BH250" s="621">
        <v>0.22222222222222221</v>
      </c>
      <c r="BI250">
        <v>0</v>
      </c>
      <c r="BK250" t="s">
        <v>323</v>
      </c>
    </row>
    <row r="251" spans="1:63" x14ac:dyDescent="0.2">
      <c r="A251" t="s">
        <v>206</v>
      </c>
      <c r="B251" t="s">
        <v>208</v>
      </c>
      <c r="C251" t="s">
        <v>212</v>
      </c>
      <c r="D251" t="s">
        <v>515</v>
      </c>
      <c r="E251" t="s">
        <v>504</v>
      </c>
      <c r="F251" t="s">
        <v>505</v>
      </c>
      <c r="G251" t="s">
        <v>314</v>
      </c>
      <c r="H251" t="s">
        <v>1109</v>
      </c>
      <c r="I251" t="s">
        <v>934</v>
      </c>
      <c r="K251" t="s">
        <v>386</v>
      </c>
      <c r="L251">
        <v>2</v>
      </c>
      <c r="N251">
        <v>3</v>
      </c>
      <c r="O251">
        <v>1.5</v>
      </c>
      <c r="P251">
        <v>3742.5</v>
      </c>
      <c r="Q251">
        <v>1085</v>
      </c>
      <c r="R251">
        <v>2</v>
      </c>
      <c r="S251" s="621">
        <v>0.66666666666666663</v>
      </c>
      <c r="T251">
        <v>2</v>
      </c>
      <c r="U251" s="621">
        <v>1</v>
      </c>
      <c r="V251">
        <v>1</v>
      </c>
      <c r="W251" s="621">
        <v>0.33333333333333331</v>
      </c>
      <c r="X251">
        <v>1</v>
      </c>
      <c r="Y251" s="621">
        <v>0.5</v>
      </c>
      <c r="Z251">
        <v>7478</v>
      </c>
      <c r="AA251">
        <v>7</v>
      </c>
      <c r="AB251" s="621">
        <v>9.3520374081496331E-4</v>
      </c>
      <c r="AC251">
        <v>7485</v>
      </c>
      <c r="AD251">
        <v>10995</v>
      </c>
      <c r="AE251" s="621">
        <v>0.68076398362892221</v>
      </c>
      <c r="AF251">
        <v>7478</v>
      </c>
      <c r="AG251">
        <v>7</v>
      </c>
      <c r="AH251">
        <v>7485</v>
      </c>
      <c r="AI251">
        <v>2163</v>
      </c>
      <c r="AJ251" s="621">
        <v>0.28924846215565658</v>
      </c>
      <c r="AK251">
        <v>7</v>
      </c>
      <c r="AL251" s="621">
        <v>1</v>
      </c>
      <c r="AM251">
        <v>2170</v>
      </c>
      <c r="AN251" s="621">
        <v>0.28991315965263859</v>
      </c>
      <c r="AO251">
        <v>16</v>
      </c>
      <c r="AP251" s="621">
        <v>7.3971336107258433E-3</v>
      </c>
      <c r="AQ251">
        <v>3</v>
      </c>
      <c r="AR251" s="621">
        <v>0.42857142857142855</v>
      </c>
      <c r="AS251">
        <v>19</v>
      </c>
      <c r="AT251" s="621">
        <v>8.755760368663594E-3</v>
      </c>
      <c r="AU251">
        <v>16</v>
      </c>
      <c r="AV251" s="621">
        <v>1</v>
      </c>
      <c r="AW251">
        <v>2</v>
      </c>
      <c r="AX251" s="621">
        <v>0.66666666666666663</v>
      </c>
      <c r="AY251">
        <v>18</v>
      </c>
      <c r="AZ251" s="621">
        <v>0.94736842105263153</v>
      </c>
      <c r="BA251">
        <v>1</v>
      </c>
      <c r="BB251" s="621">
        <v>4.608294930875576E-4</v>
      </c>
      <c r="BC251">
        <v>63</v>
      </c>
      <c r="BD251" s="621">
        <v>2.903225806451613E-2</v>
      </c>
      <c r="BE251">
        <v>64</v>
      </c>
      <c r="BF251" s="621">
        <v>2.9493087557603687E-2</v>
      </c>
      <c r="BG251">
        <v>1</v>
      </c>
      <c r="BH251" s="621">
        <v>0.33333333333333331</v>
      </c>
      <c r="BI251">
        <v>1</v>
      </c>
      <c r="BJ251" s="621">
        <v>0.5</v>
      </c>
      <c r="BK251" t="s">
        <v>323</v>
      </c>
    </row>
    <row r="252" spans="1:63" x14ac:dyDescent="0.2">
      <c r="A252" t="s">
        <v>213</v>
      </c>
      <c r="B252" t="s">
        <v>214</v>
      </c>
      <c r="C252" t="s">
        <v>215</v>
      </c>
      <c r="D252" t="s">
        <v>515</v>
      </c>
      <c r="E252" t="s">
        <v>504</v>
      </c>
      <c r="F252" t="s">
        <v>505</v>
      </c>
      <c r="G252" t="s">
        <v>314</v>
      </c>
      <c r="H252" t="s">
        <v>1112</v>
      </c>
      <c r="I252" t="s">
        <v>934</v>
      </c>
      <c r="K252" t="s">
        <v>386</v>
      </c>
      <c r="L252">
        <v>1</v>
      </c>
      <c r="N252">
        <v>2</v>
      </c>
      <c r="O252">
        <v>2</v>
      </c>
      <c r="P252">
        <v>567</v>
      </c>
      <c r="Q252">
        <v>357</v>
      </c>
      <c r="R252">
        <v>1</v>
      </c>
      <c r="S252" s="621">
        <v>0.5</v>
      </c>
      <c r="T252">
        <v>1</v>
      </c>
      <c r="U252" s="621">
        <v>1</v>
      </c>
      <c r="Z252">
        <v>566</v>
      </c>
      <c r="AA252">
        <v>1</v>
      </c>
      <c r="AB252" s="621">
        <v>1.7636684303350969E-3</v>
      </c>
      <c r="AC252">
        <v>567</v>
      </c>
      <c r="AD252">
        <v>837</v>
      </c>
      <c r="AE252" s="621">
        <v>0.67741935483870963</v>
      </c>
      <c r="AF252">
        <v>566</v>
      </c>
      <c r="AG252">
        <v>1</v>
      </c>
      <c r="AH252">
        <v>567</v>
      </c>
      <c r="AI252">
        <v>356</v>
      </c>
      <c r="AJ252" s="621">
        <v>0.62897526501766787</v>
      </c>
      <c r="AK252">
        <v>1</v>
      </c>
      <c r="AL252" s="621">
        <v>1</v>
      </c>
      <c r="AM252">
        <v>357</v>
      </c>
      <c r="AN252" s="621">
        <v>0.62962962962962965</v>
      </c>
      <c r="AO252">
        <v>5</v>
      </c>
      <c r="AP252" s="621">
        <v>1.4044943820224719E-2</v>
      </c>
      <c r="AS252">
        <v>5</v>
      </c>
      <c r="AT252" s="621">
        <v>1.4005602240896359E-2</v>
      </c>
      <c r="AU252">
        <v>5</v>
      </c>
      <c r="AV252" s="621">
        <v>1</v>
      </c>
      <c r="AW252">
        <v>0</v>
      </c>
      <c r="AX252" s="621" t="s">
        <v>323</v>
      </c>
      <c r="AY252">
        <v>5</v>
      </c>
      <c r="AZ252" s="621">
        <v>1</v>
      </c>
      <c r="BG252">
        <v>0</v>
      </c>
      <c r="BK252" t="s">
        <v>323</v>
      </c>
    </row>
    <row r="253" spans="1:63" x14ac:dyDescent="0.2">
      <c r="A253" t="s">
        <v>213</v>
      </c>
      <c r="B253" t="s">
        <v>214</v>
      </c>
      <c r="C253" t="s">
        <v>216</v>
      </c>
      <c r="D253" t="s">
        <v>515</v>
      </c>
      <c r="E253" t="s">
        <v>504</v>
      </c>
      <c r="F253" t="s">
        <v>505</v>
      </c>
      <c r="G253" t="s">
        <v>314</v>
      </c>
      <c r="H253" t="s">
        <v>1112</v>
      </c>
      <c r="I253" t="s">
        <v>934</v>
      </c>
      <c r="K253" t="s">
        <v>510</v>
      </c>
      <c r="L253">
        <v>1</v>
      </c>
      <c r="M253">
        <v>1</v>
      </c>
      <c r="N253">
        <v>1</v>
      </c>
      <c r="O253">
        <v>1</v>
      </c>
      <c r="P253">
        <v>592</v>
      </c>
      <c r="Q253" t="s">
        <v>323</v>
      </c>
      <c r="R253">
        <v>0</v>
      </c>
      <c r="Z253">
        <v>589</v>
      </c>
      <c r="AA253">
        <v>3</v>
      </c>
      <c r="AB253" s="621">
        <v>5.0675675675675678E-3</v>
      </c>
      <c r="AC253">
        <v>592</v>
      </c>
      <c r="AD253">
        <v>1044</v>
      </c>
      <c r="AE253" s="621">
        <v>0.56704980842911878</v>
      </c>
      <c r="AF253" t="s">
        <v>323</v>
      </c>
      <c r="AG253" t="s">
        <v>323</v>
      </c>
      <c r="AH253" t="s">
        <v>323</v>
      </c>
      <c r="AJ253" s="621" t="s">
        <v>323</v>
      </c>
      <c r="AL253" s="621" t="s">
        <v>323</v>
      </c>
      <c r="AM253" t="s">
        <v>323</v>
      </c>
      <c r="AN253" s="621" t="s">
        <v>323</v>
      </c>
      <c r="AP253" s="621" t="s">
        <v>323</v>
      </c>
      <c r="AR253" s="621" t="s">
        <v>323</v>
      </c>
      <c r="AS253" t="s">
        <v>323</v>
      </c>
      <c r="AT253" s="621" t="s">
        <v>323</v>
      </c>
      <c r="AV253" s="621" t="s">
        <v>323</v>
      </c>
      <c r="AX253" s="621" t="s">
        <v>323</v>
      </c>
      <c r="AY253" t="s">
        <v>323</v>
      </c>
      <c r="AZ253" s="621" t="s">
        <v>323</v>
      </c>
      <c r="BB253" s="621" t="s">
        <v>323</v>
      </c>
      <c r="BD253" s="621" t="s">
        <v>323</v>
      </c>
      <c r="BE253" t="s">
        <v>323</v>
      </c>
      <c r="BF253" s="621" t="s">
        <v>323</v>
      </c>
      <c r="BG253">
        <v>1</v>
      </c>
      <c r="BH253" s="621">
        <v>1</v>
      </c>
      <c r="BI253">
        <v>1</v>
      </c>
      <c r="BJ253" s="621">
        <v>1</v>
      </c>
      <c r="BK253" t="s">
        <v>323</v>
      </c>
    </row>
    <row r="254" spans="1:63" x14ac:dyDescent="0.2">
      <c r="A254" t="s">
        <v>213</v>
      </c>
      <c r="B254" t="s">
        <v>214</v>
      </c>
      <c r="C254" t="s">
        <v>217</v>
      </c>
      <c r="D254" t="s">
        <v>515</v>
      </c>
      <c r="E254" t="s">
        <v>504</v>
      </c>
      <c r="F254" t="s">
        <v>505</v>
      </c>
      <c r="G254" t="s">
        <v>314</v>
      </c>
      <c r="H254" t="s">
        <v>1112</v>
      </c>
      <c r="I254" t="s">
        <v>934</v>
      </c>
      <c r="K254" t="s">
        <v>386</v>
      </c>
      <c r="L254">
        <v>2</v>
      </c>
      <c r="N254">
        <v>4</v>
      </c>
      <c r="O254">
        <v>2</v>
      </c>
      <c r="P254">
        <v>611</v>
      </c>
      <c r="Q254">
        <v>275</v>
      </c>
      <c r="R254">
        <v>0</v>
      </c>
      <c r="Z254">
        <v>1221</v>
      </c>
      <c r="AA254">
        <v>1</v>
      </c>
      <c r="AB254" s="621">
        <v>8.1833060556464816E-4</v>
      </c>
      <c r="AC254">
        <v>1222</v>
      </c>
      <c r="AD254">
        <v>1806</v>
      </c>
      <c r="AE254" s="621">
        <v>0.67663344407530457</v>
      </c>
      <c r="AF254">
        <v>1221</v>
      </c>
      <c r="AG254">
        <v>1</v>
      </c>
      <c r="AH254">
        <v>1222</v>
      </c>
      <c r="AI254">
        <v>549</v>
      </c>
      <c r="AJ254" s="621">
        <v>0.44963144963144963</v>
      </c>
      <c r="AK254">
        <v>1</v>
      </c>
      <c r="AL254" s="621">
        <v>1</v>
      </c>
      <c r="AM254">
        <v>550</v>
      </c>
      <c r="AN254" s="621">
        <v>0.45008183306055649</v>
      </c>
      <c r="AO254">
        <v>3</v>
      </c>
      <c r="AP254" s="621">
        <v>5.4644808743169399E-3</v>
      </c>
      <c r="AQ254">
        <v>2</v>
      </c>
      <c r="AR254" s="621">
        <v>2</v>
      </c>
      <c r="AS254">
        <v>5</v>
      </c>
      <c r="AT254" s="621">
        <v>9.0909090909090905E-3</v>
      </c>
      <c r="AU254">
        <v>2</v>
      </c>
      <c r="AV254" s="621">
        <v>0.66666666666666663</v>
      </c>
      <c r="AW254">
        <v>1</v>
      </c>
      <c r="AX254" s="621">
        <v>0.5</v>
      </c>
      <c r="AY254">
        <v>3</v>
      </c>
      <c r="AZ254" s="621">
        <v>0.6</v>
      </c>
      <c r="BA254">
        <v>1</v>
      </c>
      <c r="BB254" s="621">
        <v>1.8181818181818182E-3</v>
      </c>
      <c r="BC254">
        <v>2</v>
      </c>
      <c r="BD254" s="621">
        <v>3.6363636363636364E-3</v>
      </c>
      <c r="BE254">
        <v>3</v>
      </c>
      <c r="BF254" s="621">
        <v>5.454545454545455E-3</v>
      </c>
      <c r="BG254">
        <v>0</v>
      </c>
      <c r="BK254" t="s">
        <v>323</v>
      </c>
    </row>
    <row r="255" spans="1:63" x14ac:dyDescent="0.2">
      <c r="A255" t="s">
        <v>213</v>
      </c>
      <c r="B255" t="s">
        <v>214</v>
      </c>
      <c r="C255" t="s">
        <v>218</v>
      </c>
      <c r="D255" t="s">
        <v>515</v>
      </c>
      <c r="E255" t="s">
        <v>504</v>
      </c>
      <c r="F255" t="s">
        <v>505</v>
      </c>
      <c r="G255" t="s">
        <v>314</v>
      </c>
      <c r="H255" t="s">
        <v>1112</v>
      </c>
      <c r="I255" t="s">
        <v>934</v>
      </c>
      <c r="K255" t="s">
        <v>386</v>
      </c>
      <c r="L255">
        <v>4</v>
      </c>
      <c r="N255">
        <v>7</v>
      </c>
      <c r="O255">
        <v>1.75</v>
      </c>
      <c r="P255">
        <v>781</v>
      </c>
      <c r="Q255">
        <v>472.75</v>
      </c>
      <c r="R255">
        <v>1</v>
      </c>
      <c r="S255" s="621">
        <v>0.14285714285714285</v>
      </c>
      <c r="T255">
        <v>1</v>
      </c>
      <c r="U255" s="621">
        <v>0.25</v>
      </c>
      <c r="Z255">
        <v>3122</v>
      </c>
      <c r="AA255">
        <v>2</v>
      </c>
      <c r="AB255" s="621">
        <v>6.4020486555697821E-4</v>
      </c>
      <c r="AC255">
        <v>3124</v>
      </c>
      <c r="AD255">
        <v>3849</v>
      </c>
      <c r="AE255" s="621">
        <v>0.81163938685372827</v>
      </c>
      <c r="AF255">
        <v>3122</v>
      </c>
      <c r="AG255">
        <v>2</v>
      </c>
      <c r="AH255">
        <v>3124</v>
      </c>
      <c r="AI255">
        <v>1889</v>
      </c>
      <c r="AJ255" s="621">
        <v>0.60506085842408708</v>
      </c>
      <c r="AK255">
        <v>2</v>
      </c>
      <c r="AL255" s="621">
        <v>1</v>
      </c>
      <c r="AM255">
        <v>1891</v>
      </c>
      <c r="AN255" s="621">
        <v>0.60531370038412291</v>
      </c>
      <c r="AO255">
        <v>19</v>
      </c>
      <c r="AP255" s="621">
        <v>1.0058231868713605E-2</v>
      </c>
      <c r="AQ255">
        <v>1</v>
      </c>
      <c r="AR255" s="621">
        <v>0.5</v>
      </c>
      <c r="AS255">
        <v>20</v>
      </c>
      <c r="AT255" s="621">
        <v>1.0576414595452142E-2</v>
      </c>
      <c r="AU255">
        <v>16</v>
      </c>
      <c r="AV255" s="621">
        <v>0.84210526315789469</v>
      </c>
      <c r="AW255">
        <v>1</v>
      </c>
      <c r="AX255" s="621">
        <v>1</v>
      </c>
      <c r="AY255">
        <v>17</v>
      </c>
      <c r="AZ255" s="621">
        <v>0.85</v>
      </c>
      <c r="BA255">
        <v>2</v>
      </c>
      <c r="BB255" s="621">
        <v>1.0576414595452142E-3</v>
      </c>
      <c r="BC255">
        <v>28</v>
      </c>
      <c r="BD255" s="621">
        <v>1.4806980433632998E-2</v>
      </c>
      <c r="BE255">
        <v>30</v>
      </c>
      <c r="BF255" s="621">
        <v>1.5864621893178214E-2</v>
      </c>
      <c r="BG255">
        <v>2</v>
      </c>
      <c r="BH255" s="621">
        <v>0.2857142857142857</v>
      </c>
      <c r="BI255">
        <v>2</v>
      </c>
      <c r="BJ255" s="621">
        <v>0.5</v>
      </c>
      <c r="BK255" t="s">
        <v>323</v>
      </c>
    </row>
    <row r="256" spans="1:63" x14ac:dyDescent="0.2">
      <c r="A256" t="s">
        <v>219</v>
      </c>
      <c r="B256" t="s">
        <v>226</v>
      </c>
      <c r="C256" t="s">
        <v>221</v>
      </c>
      <c r="D256" t="s">
        <v>515</v>
      </c>
      <c r="E256" t="s">
        <v>504</v>
      </c>
      <c r="F256" t="s">
        <v>519</v>
      </c>
      <c r="G256" t="s">
        <v>321</v>
      </c>
      <c r="H256" t="s">
        <v>1109</v>
      </c>
      <c r="I256" t="s">
        <v>934</v>
      </c>
      <c r="K256" t="s">
        <v>386</v>
      </c>
      <c r="L256">
        <v>4</v>
      </c>
      <c r="N256">
        <v>8</v>
      </c>
      <c r="O256">
        <v>2</v>
      </c>
      <c r="P256">
        <v>3154.75</v>
      </c>
      <c r="Q256">
        <v>1151</v>
      </c>
      <c r="R256">
        <v>2</v>
      </c>
      <c r="S256" s="621">
        <v>0.25</v>
      </c>
      <c r="T256">
        <v>1</v>
      </c>
      <c r="U256" s="621">
        <v>0.25</v>
      </c>
      <c r="Z256">
        <v>12608</v>
      </c>
      <c r="AA256">
        <v>11</v>
      </c>
      <c r="AB256" s="621">
        <v>8.7170140264680241E-4</v>
      </c>
      <c r="AC256">
        <v>12619</v>
      </c>
      <c r="AD256">
        <v>17709</v>
      </c>
      <c r="AE256" s="621">
        <v>0.7125755265684115</v>
      </c>
      <c r="AF256">
        <v>12608</v>
      </c>
      <c r="AG256">
        <v>11</v>
      </c>
      <c r="AH256">
        <v>12619</v>
      </c>
      <c r="AI256">
        <v>4595</v>
      </c>
      <c r="AJ256" s="621">
        <v>0.36445114213197971</v>
      </c>
      <c r="AK256">
        <v>9</v>
      </c>
      <c r="AL256" s="621">
        <v>0.81818181818181823</v>
      </c>
      <c r="AM256">
        <v>4604</v>
      </c>
      <c r="AN256" s="621">
        <v>0.36484665979871622</v>
      </c>
      <c r="AO256">
        <v>34</v>
      </c>
      <c r="AP256" s="621">
        <v>7.3993471164309028E-3</v>
      </c>
      <c r="AQ256">
        <v>3</v>
      </c>
      <c r="AR256" s="621">
        <v>0.33333333333333331</v>
      </c>
      <c r="AS256">
        <v>37</v>
      </c>
      <c r="AT256" s="621">
        <v>8.0364900086880974E-3</v>
      </c>
      <c r="AU256">
        <v>31</v>
      </c>
      <c r="AV256" s="621">
        <v>0.91176470588235292</v>
      </c>
      <c r="AW256">
        <v>1</v>
      </c>
      <c r="AX256" s="621">
        <v>0.33333333333333331</v>
      </c>
      <c r="AY256">
        <v>32</v>
      </c>
      <c r="AZ256" s="621">
        <v>0.86486486486486491</v>
      </c>
      <c r="BA256">
        <v>2</v>
      </c>
      <c r="BB256" s="621">
        <v>4.3440486533449172E-4</v>
      </c>
      <c r="BC256">
        <v>71</v>
      </c>
      <c r="BD256" s="621">
        <v>1.5421372719374457E-2</v>
      </c>
      <c r="BE256">
        <v>73</v>
      </c>
      <c r="BF256" s="621">
        <v>1.5855777584708949E-2</v>
      </c>
      <c r="BG256">
        <v>4</v>
      </c>
      <c r="BH256" s="621">
        <v>0.5</v>
      </c>
      <c r="BI256">
        <v>3</v>
      </c>
      <c r="BJ256" s="621">
        <v>0.75</v>
      </c>
      <c r="BK256" t="s">
        <v>323</v>
      </c>
    </row>
    <row r="257" spans="1:63" x14ac:dyDescent="0.2">
      <c r="A257" t="s">
        <v>219</v>
      </c>
      <c r="B257" t="s">
        <v>226</v>
      </c>
      <c r="C257" t="s">
        <v>225</v>
      </c>
      <c r="D257" t="s">
        <v>515</v>
      </c>
      <c r="E257" t="s">
        <v>504</v>
      </c>
      <c r="F257" t="s">
        <v>519</v>
      </c>
      <c r="G257" t="s">
        <v>321</v>
      </c>
      <c r="H257" t="s">
        <v>1109</v>
      </c>
      <c r="I257" t="s">
        <v>934</v>
      </c>
      <c r="K257" t="s">
        <v>510</v>
      </c>
      <c r="L257">
        <v>1</v>
      </c>
      <c r="M257">
        <v>1</v>
      </c>
      <c r="N257">
        <v>1</v>
      </c>
      <c r="O257">
        <v>1</v>
      </c>
      <c r="P257">
        <v>2337</v>
      </c>
      <c r="R257">
        <v>1</v>
      </c>
      <c r="S257" s="621">
        <v>1</v>
      </c>
      <c r="T257">
        <v>1</v>
      </c>
      <c r="U257" s="621">
        <v>1</v>
      </c>
      <c r="Z257">
        <v>2332</v>
      </c>
      <c r="AA257">
        <v>5</v>
      </c>
      <c r="AB257" s="621">
        <v>2.1394950791613181E-3</v>
      </c>
      <c r="AC257">
        <v>2337</v>
      </c>
      <c r="AD257">
        <v>3633</v>
      </c>
      <c r="AE257" s="621">
        <v>0.64327002477291495</v>
      </c>
      <c r="AF257" t="s">
        <v>323</v>
      </c>
      <c r="AG257" t="s">
        <v>323</v>
      </c>
      <c r="AH257" t="s">
        <v>323</v>
      </c>
      <c r="AJ257" s="621" t="s">
        <v>323</v>
      </c>
      <c r="AL257" s="621" t="s">
        <v>323</v>
      </c>
      <c r="AM257" t="s">
        <v>323</v>
      </c>
      <c r="AN257" s="621" t="s">
        <v>323</v>
      </c>
      <c r="AP257" s="621" t="s">
        <v>323</v>
      </c>
      <c r="AR257" s="621" t="s">
        <v>323</v>
      </c>
      <c r="AS257" t="s">
        <v>323</v>
      </c>
      <c r="AT257" s="621" t="s">
        <v>323</v>
      </c>
      <c r="AV257" s="621" t="s">
        <v>323</v>
      </c>
      <c r="AX257" s="621" t="s">
        <v>323</v>
      </c>
      <c r="AY257" t="s">
        <v>323</v>
      </c>
      <c r="AZ257" s="621" t="s">
        <v>323</v>
      </c>
      <c r="BB257" s="621" t="s">
        <v>323</v>
      </c>
      <c r="BD257" s="621" t="s">
        <v>323</v>
      </c>
      <c r="BE257" t="s">
        <v>323</v>
      </c>
      <c r="BF257" s="621" t="s">
        <v>323</v>
      </c>
      <c r="BG257">
        <v>0</v>
      </c>
      <c r="BK257" t="s">
        <v>323</v>
      </c>
    </row>
    <row r="258" spans="1:63" x14ac:dyDescent="0.2">
      <c r="A258" t="s">
        <v>219</v>
      </c>
      <c r="B258" t="s">
        <v>226</v>
      </c>
      <c r="C258" t="s">
        <v>222</v>
      </c>
      <c r="D258" t="s">
        <v>515</v>
      </c>
      <c r="E258" t="s">
        <v>504</v>
      </c>
      <c r="F258" t="s">
        <v>519</v>
      </c>
      <c r="G258" t="s">
        <v>321</v>
      </c>
      <c r="H258" t="s">
        <v>1109</v>
      </c>
      <c r="I258" t="s">
        <v>934</v>
      </c>
      <c r="K258" t="s">
        <v>386</v>
      </c>
      <c r="L258">
        <v>1</v>
      </c>
      <c r="N258">
        <v>1</v>
      </c>
      <c r="O258">
        <v>1</v>
      </c>
      <c r="P258">
        <v>2492</v>
      </c>
      <c r="Q258">
        <v>861</v>
      </c>
      <c r="R258">
        <v>1</v>
      </c>
      <c r="S258" s="621">
        <v>1</v>
      </c>
      <c r="T258">
        <v>1</v>
      </c>
      <c r="U258" s="621">
        <v>1</v>
      </c>
      <c r="Z258">
        <v>2491</v>
      </c>
      <c r="AA258">
        <v>1</v>
      </c>
      <c r="AB258" s="621">
        <v>4.0128410914927769E-4</v>
      </c>
      <c r="AC258">
        <v>2492</v>
      </c>
      <c r="AD258">
        <v>3735</v>
      </c>
      <c r="AE258" s="621">
        <v>0.66720214190093707</v>
      </c>
      <c r="AF258">
        <v>2491</v>
      </c>
      <c r="AG258">
        <v>1</v>
      </c>
      <c r="AH258">
        <v>2492</v>
      </c>
      <c r="AI258">
        <v>860</v>
      </c>
      <c r="AJ258" s="621">
        <v>0.34524287434765155</v>
      </c>
      <c r="AK258">
        <v>1</v>
      </c>
      <c r="AL258" s="621">
        <v>1</v>
      </c>
      <c r="AM258">
        <v>861</v>
      </c>
      <c r="AN258" s="621">
        <v>0.3455056179775281</v>
      </c>
      <c r="AO258">
        <v>12</v>
      </c>
      <c r="AP258" s="621">
        <v>1.3953488372093023E-2</v>
      </c>
      <c r="AQ258">
        <v>2</v>
      </c>
      <c r="AR258" s="621">
        <v>2</v>
      </c>
      <c r="AS258">
        <v>14</v>
      </c>
      <c r="AT258" s="621">
        <v>1.6260162601626018E-2</v>
      </c>
      <c r="AU258">
        <v>12</v>
      </c>
      <c r="AV258" s="621">
        <v>1</v>
      </c>
      <c r="AY258">
        <v>12</v>
      </c>
      <c r="AZ258" s="621">
        <v>0.8571428571428571</v>
      </c>
      <c r="BC258">
        <v>38</v>
      </c>
      <c r="BD258" s="621">
        <v>4.4134727061556328E-2</v>
      </c>
      <c r="BE258">
        <v>38</v>
      </c>
      <c r="BF258" s="621">
        <v>4.4134727061556328E-2</v>
      </c>
      <c r="BG258">
        <v>0</v>
      </c>
      <c r="BK258" t="s">
        <v>323</v>
      </c>
    </row>
    <row r="259" spans="1:63" x14ac:dyDescent="0.2">
      <c r="A259" t="s">
        <v>219</v>
      </c>
      <c r="B259" t="s">
        <v>226</v>
      </c>
      <c r="C259" t="s">
        <v>227</v>
      </c>
      <c r="D259" t="s">
        <v>515</v>
      </c>
      <c r="E259" t="s">
        <v>504</v>
      </c>
      <c r="F259" t="s">
        <v>519</v>
      </c>
      <c r="G259" t="s">
        <v>321</v>
      </c>
      <c r="H259" t="s">
        <v>1109</v>
      </c>
      <c r="I259" t="s">
        <v>934</v>
      </c>
      <c r="K259" t="s">
        <v>510</v>
      </c>
      <c r="L259">
        <v>2</v>
      </c>
      <c r="M259">
        <v>2</v>
      </c>
      <c r="N259">
        <v>2</v>
      </c>
      <c r="O259">
        <v>1</v>
      </c>
      <c r="P259">
        <v>2731</v>
      </c>
      <c r="R259">
        <v>1</v>
      </c>
      <c r="S259" s="621">
        <v>0.5</v>
      </c>
      <c r="T259">
        <v>1</v>
      </c>
      <c r="U259" s="621">
        <v>0.5</v>
      </c>
      <c r="Z259">
        <v>5458</v>
      </c>
      <c r="AA259">
        <v>4</v>
      </c>
      <c r="AB259" s="621">
        <v>7.3233247894544128E-4</v>
      </c>
      <c r="AC259">
        <v>5462</v>
      </c>
      <c r="AD259">
        <v>7734</v>
      </c>
      <c r="AE259" s="621">
        <v>0.70623222136022756</v>
      </c>
      <c r="AF259" t="s">
        <v>323</v>
      </c>
      <c r="AG259" t="s">
        <v>323</v>
      </c>
      <c r="AH259" t="s">
        <v>323</v>
      </c>
      <c r="AJ259" s="621" t="s">
        <v>323</v>
      </c>
      <c r="AL259" s="621" t="s">
        <v>323</v>
      </c>
      <c r="AM259" t="s">
        <v>323</v>
      </c>
      <c r="AN259" s="621" t="s">
        <v>323</v>
      </c>
      <c r="AP259" s="621" t="s">
        <v>323</v>
      </c>
      <c r="AR259" s="621" t="s">
        <v>323</v>
      </c>
      <c r="AS259" t="s">
        <v>323</v>
      </c>
      <c r="AT259" s="621" t="s">
        <v>323</v>
      </c>
      <c r="AV259" s="621" t="s">
        <v>323</v>
      </c>
      <c r="AX259" s="621" t="s">
        <v>323</v>
      </c>
      <c r="AY259" t="s">
        <v>323</v>
      </c>
      <c r="AZ259" s="621" t="s">
        <v>323</v>
      </c>
      <c r="BB259" s="621" t="s">
        <v>323</v>
      </c>
      <c r="BD259" s="621" t="s">
        <v>323</v>
      </c>
      <c r="BE259" t="s">
        <v>323</v>
      </c>
      <c r="BF259" s="621" t="s">
        <v>323</v>
      </c>
      <c r="BG259">
        <v>1</v>
      </c>
      <c r="BH259" s="621">
        <v>0.5</v>
      </c>
      <c r="BI259">
        <v>1</v>
      </c>
      <c r="BJ259" s="621">
        <v>0.5</v>
      </c>
      <c r="BK259" t="s">
        <v>323</v>
      </c>
    </row>
    <row r="260" spans="1:63" x14ac:dyDescent="0.2">
      <c r="A260" t="s">
        <v>219</v>
      </c>
      <c r="B260" t="s">
        <v>226</v>
      </c>
      <c r="C260" t="s">
        <v>224</v>
      </c>
      <c r="D260" t="s">
        <v>515</v>
      </c>
      <c r="E260" t="s">
        <v>504</v>
      </c>
      <c r="F260" t="s">
        <v>519</v>
      </c>
      <c r="G260" t="s">
        <v>321</v>
      </c>
      <c r="H260" t="s">
        <v>1109</v>
      </c>
      <c r="I260" t="s">
        <v>934</v>
      </c>
      <c r="K260" t="s">
        <v>386</v>
      </c>
      <c r="L260">
        <v>4</v>
      </c>
      <c r="N260">
        <v>12</v>
      </c>
      <c r="O260">
        <v>3</v>
      </c>
      <c r="P260">
        <v>2476.25</v>
      </c>
      <c r="Q260">
        <v>1110.25</v>
      </c>
      <c r="R260">
        <v>5</v>
      </c>
      <c r="S260" s="621">
        <v>0.41666666666666669</v>
      </c>
      <c r="T260">
        <v>3</v>
      </c>
      <c r="U260" s="621">
        <v>0.75</v>
      </c>
      <c r="Z260">
        <v>9898</v>
      </c>
      <c r="AA260">
        <v>7</v>
      </c>
      <c r="AB260" s="621">
        <v>7.0671378091872788E-4</v>
      </c>
      <c r="AC260">
        <v>9905</v>
      </c>
      <c r="AD260">
        <v>13854</v>
      </c>
      <c r="AE260" s="621">
        <v>0.71495596939512052</v>
      </c>
      <c r="AF260">
        <v>9898</v>
      </c>
      <c r="AG260">
        <v>7</v>
      </c>
      <c r="AH260">
        <v>9905</v>
      </c>
      <c r="AI260">
        <v>4435</v>
      </c>
      <c r="AJ260" s="621">
        <v>0.4480703172358052</v>
      </c>
      <c r="AK260">
        <v>6</v>
      </c>
      <c r="AL260" s="621">
        <v>0.8571428571428571</v>
      </c>
      <c r="AM260">
        <v>4441</v>
      </c>
      <c r="AN260" s="621">
        <v>0.44835941443715294</v>
      </c>
      <c r="AO260">
        <v>40</v>
      </c>
      <c r="AP260" s="621">
        <v>9.0191657271702363E-3</v>
      </c>
      <c r="AQ260">
        <v>3</v>
      </c>
      <c r="AR260" s="621">
        <v>0.5</v>
      </c>
      <c r="AS260">
        <v>43</v>
      </c>
      <c r="AT260" s="621">
        <v>9.6825039405539284E-3</v>
      </c>
      <c r="AU260">
        <v>34</v>
      </c>
      <c r="AV260" s="621">
        <v>0.85</v>
      </c>
      <c r="AW260">
        <v>3</v>
      </c>
      <c r="AX260" s="621">
        <v>1</v>
      </c>
      <c r="AY260">
        <v>37</v>
      </c>
      <c r="AZ260" s="621">
        <v>0.86046511627906974</v>
      </c>
      <c r="BA260">
        <v>17</v>
      </c>
      <c r="BB260" s="621">
        <v>3.8279666741724838E-3</v>
      </c>
      <c r="BC260">
        <v>54</v>
      </c>
      <c r="BD260" s="621">
        <v>1.2159423553253772E-2</v>
      </c>
      <c r="BE260">
        <v>71</v>
      </c>
      <c r="BF260" s="621">
        <v>1.5987390227426256E-2</v>
      </c>
      <c r="BG260">
        <v>3</v>
      </c>
      <c r="BH260" s="621">
        <v>0.25</v>
      </c>
      <c r="BI260">
        <v>1</v>
      </c>
      <c r="BJ260" s="621">
        <v>0.25</v>
      </c>
      <c r="BK260" t="s">
        <v>323</v>
      </c>
    </row>
    <row r="261" spans="1:63" x14ac:dyDescent="0.2">
      <c r="A261" t="s">
        <v>228</v>
      </c>
      <c r="B261" t="s">
        <v>229</v>
      </c>
      <c r="C261" t="s">
        <v>502</v>
      </c>
      <c r="D261" t="s">
        <v>515</v>
      </c>
      <c r="E261" t="s">
        <v>504</v>
      </c>
      <c r="F261" t="s">
        <v>519</v>
      </c>
      <c r="G261" t="s">
        <v>319</v>
      </c>
      <c r="H261" t="s">
        <v>1112</v>
      </c>
      <c r="I261" t="s">
        <v>934</v>
      </c>
      <c r="K261" t="s">
        <v>386</v>
      </c>
      <c r="L261">
        <v>6</v>
      </c>
      <c r="N261">
        <v>14</v>
      </c>
      <c r="O261">
        <v>2.3333333333333335</v>
      </c>
      <c r="Q261" t="s">
        <v>323</v>
      </c>
      <c r="R261">
        <v>6</v>
      </c>
      <c r="S261" s="621">
        <v>0.42857142857142855</v>
      </c>
      <c r="T261">
        <v>3</v>
      </c>
      <c r="U261" s="621">
        <v>0.5</v>
      </c>
      <c r="AC261" s="735">
        <v>5235</v>
      </c>
      <c r="AD261" s="736">
        <v>7890</v>
      </c>
      <c r="AE261" s="667">
        <f>AC261/AD261</f>
        <v>0.66349809885931554</v>
      </c>
      <c r="AF261" s="737"/>
      <c r="AG261" s="737"/>
      <c r="AH261" s="735">
        <v>5235</v>
      </c>
      <c r="AI261" s="738"/>
      <c r="AJ261" s="739" t="str">
        <f>IF(AF261="","",AI261/AF261)</f>
        <v/>
      </c>
      <c r="AK261" s="738"/>
      <c r="AL261" s="739" t="str">
        <f>IF(AG261="","",IF(AG261=0,"",AK261/AG261))</f>
        <v/>
      </c>
      <c r="AM261" s="735">
        <v>3246</v>
      </c>
      <c r="AN261" s="740">
        <f>IF(AM261="","",AM261/AH261)</f>
        <v>0.62005730659025793</v>
      </c>
      <c r="AO261" s="738"/>
      <c r="AP261" s="739" t="str">
        <f>IF(AO261="","",AO261/AI261)</f>
        <v/>
      </c>
      <c r="AQ261" s="738"/>
      <c r="AR261" s="739" t="str">
        <f>IF(AQ261="","",AQ261/AK261)</f>
        <v/>
      </c>
      <c r="AS261" s="741">
        <v>54</v>
      </c>
      <c r="AT261" s="742">
        <f>IF(AM261="","",AS261/AM261)</f>
        <v>1.6635859519408502E-2</v>
      </c>
      <c r="AV261" s="621" t="s">
        <v>323</v>
      </c>
      <c r="AX261" s="621" t="s">
        <v>323</v>
      </c>
      <c r="AY261" t="s">
        <v>323</v>
      </c>
      <c r="AZ261" s="621" t="s">
        <v>323</v>
      </c>
      <c r="BA261">
        <v>15</v>
      </c>
      <c r="BB261" s="621" t="s">
        <v>323</v>
      </c>
      <c r="BC261">
        <v>13</v>
      </c>
      <c r="BD261" s="621" t="s">
        <v>323</v>
      </c>
      <c r="BE261">
        <v>28</v>
      </c>
      <c r="BF261" s="621" t="s">
        <v>323</v>
      </c>
      <c r="BG261">
        <v>5</v>
      </c>
      <c r="BH261" s="621">
        <v>0.35714285714285715</v>
      </c>
      <c r="BI261">
        <v>3</v>
      </c>
      <c r="BJ261" s="621">
        <v>0.5</v>
      </c>
      <c r="BK261" t="s">
        <v>323</v>
      </c>
    </row>
    <row r="262" spans="1:63" x14ac:dyDescent="0.2">
      <c r="A262" t="s">
        <v>235</v>
      </c>
      <c r="B262" t="s">
        <v>240</v>
      </c>
      <c r="C262" t="s">
        <v>770</v>
      </c>
      <c r="D262" t="s">
        <v>515</v>
      </c>
      <c r="E262" s="590" t="s">
        <v>504</v>
      </c>
      <c r="F262" t="s">
        <v>505</v>
      </c>
      <c r="G262" t="s">
        <v>317</v>
      </c>
      <c r="H262" t="s">
        <v>1109</v>
      </c>
      <c r="I262" t="s">
        <v>934</v>
      </c>
      <c r="K262" t="s">
        <v>930</v>
      </c>
      <c r="L262">
        <v>1</v>
      </c>
      <c r="N262">
        <v>0</v>
      </c>
      <c r="O262">
        <v>0</v>
      </c>
      <c r="P262">
        <v>0</v>
      </c>
      <c r="AD262">
        <v>1218</v>
      </c>
    </row>
    <row r="263" spans="1:63" x14ac:dyDescent="0.2">
      <c r="A263" t="s">
        <v>235</v>
      </c>
      <c r="B263" t="s">
        <v>240</v>
      </c>
      <c r="C263" t="s">
        <v>241</v>
      </c>
      <c r="D263" t="s">
        <v>515</v>
      </c>
      <c r="E263" t="s">
        <v>504</v>
      </c>
      <c r="F263" t="s">
        <v>505</v>
      </c>
      <c r="G263" t="s">
        <v>317</v>
      </c>
      <c r="H263" t="s">
        <v>1109</v>
      </c>
      <c r="I263" t="s">
        <v>934</v>
      </c>
      <c r="K263" t="s">
        <v>386</v>
      </c>
      <c r="L263">
        <v>2</v>
      </c>
      <c r="N263">
        <v>7</v>
      </c>
      <c r="O263">
        <v>3.5</v>
      </c>
      <c r="P263">
        <v>1529.5</v>
      </c>
      <c r="Q263">
        <v>867.5</v>
      </c>
      <c r="R263">
        <v>0</v>
      </c>
      <c r="Z263">
        <v>3046</v>
      </c>
      <c r="AA263">
        <v>13</v>
      </c>
      <c r="AB263" s="621">
        <v>4.2497548218372013E-3</v>
      </c>
      <c r="AC263">
        <v>3059</v>
      </c>
      <c r="AD263">
        <v>4530</v>
      </c>
      <c r="AE263" s="621">
        <v>0.67527593818984544</v>
      </c>
      <c r="AF263">
        <v>3046</v>
      </c>
      <c r="AG263">
        <v>13</v>
      </c>
      <c r="AH263">
        <v>3059</v>
      </c>
      <c r="AI263">
        <v>1725</v>
      </c>
      <c r="AJ263" s="621">
        <v>0.56631648063033491</v>
      </c>
      <c r="AK263">
        <v>10</v>
      </c>
      <c r="AL263" s="621">
        <v>0.76923076923076927</v>
      </c>
      <c r="AM263">
        <v>1735</v>
      </c>
      <c r="AN263" s="621">
        <v>0.56717881660673419</v>
      </c>
      <c r="AO263">
        <v>17</v>
      </c>
      <c r="AP263" s="621">
        <v>9.8550724637681154E-3</v>
      </c>
      <c r="AQ263">
        <v>3</v>
      </c>
      <c r="AR263" s="621">
        <v>0.3</v>
      </c>
      <c r="AS263">
        <v>20</v>
      </c>
      <c r="AT263" s="621">
        <v>1.1527377521613832E-2</v>
      </c>
      <c r="AU263">
        <v>17</v>
      </c>
      <c r="AV263" s="621">
        <v>1</v>
      </c>
      <c r="AW263">
        <v>2</v>
      </c>
      <c r="AX263" s="621">
        <v>0.66666666666666663</v>
      </c>
      <c r="AY263">
        <v>19</v>
      </c>
      <c r="AZ263" s="621">
        <v>0.95</v>
      </c>
      <c r="BA263">
        <v>3</v>
      </c>
      <c r="BB263" s="621">
        <v>1.7291066282420749E-3</v>
      </c>
      <c r="BC263">
        <v>32</v>
      </c>
      <c r="BD263" s="621">
        <v>1.8443804034582133E-2</v>
      </c>
      <c r="BE263">
        <v>35</v>
      </c>
      <c r="BF263" s="621">
        <v>2.0172910662824207E-2</v>
      </c>
      <c r="BG263">
        <v>2</v>
      </c>
      <c r="BH263" s="621">
        <v>0.2857142857142857</v>
      </c>
      <c r="BI263">
        <v>1</v>
      </c>
      <c r="BJ263" s="621">
        <v>0.5</v>
      </c>
      <c r="BK263" t="s">
        <v>323</v>
      </c>
    </row>
    <row r="264" spans="1:63" x14ac:dyDescent="0.2">
      <c r="A264" t="s">
        <v>235</v>
      </c>
      <c r="B264" t="s">
        <v>240</v>
      </c>
      <c r="C264" t="s">
        <v>242</v>
      </c>
      <c r="D264" t="s">
        <v>515</v>
      </c>
      <c r="E264" t="s">
        <v>504</v>
      </c>
      <c r="F264" t="s">
        <v>505</v>
      </c>
      <c r="G264" t="s">
        <v>317</v>
      </c>
      <c r="H264" t="s">
        <v>1109</v>
      </c>
      <c r="I264" t="s">
        <v>934</v>
      </c>
      <c r="K264" t="s">
        <v>386</v>
      </c>
      <c r="L264">
        <v>6</v>
      </c>
      <c r="N264">
        <v>12</v>
      </c>
      <c r="O264">
        <v>2</v>
      </c>
      <c r="P264">
        <v>1652.3333333333333</v>
      </c>
      <c r="Q264">
        <v>978.16666666666663</v>
      </c>
      <c r="R264">
        <v>5</v>
      </c>
      <c r="S264" s="621">
        <v>0.41666666666666669</v>
      </c>
      <c r="T264">
        <v>4</v>
      </c>
      <c r="U264" s="621">
        <v>0.66666666666666663</v>
      </c>
      <c r="Z264">
        <v>9905</v>
      </c>
      <c r="AA264">
        <v>9</v>
      </c>
      <c r="AB264" s="621">
        <v>9.0780714141617917E-4</v>
      </c>
      <c r="AC264">
        <v>9914</v>
      </c>
      <c r="AD264">
        <v>12867</v>
      </c>
      <c r="AE264" s="621">
        <v>0.77049817362244499</v>
      </c>
      <c r="AF264">
        <v>9905</v>
      </c>
      <c r="AG264">
        <v>9</v>
      </c>
      <c r="AH264">
        <v>9914</v>
      </c>
      <c r="AI264">
        <v>5861</v>
      </c>
      <c r="AJ264" s="621">
        <v>0.59172135285209493</v>
      </c>
      <c r="AK264">
        <v>8</v>
      </c>
      <c r="AL264" s="621">
        <v>0.88888888888888884</v>
      </c>
      <c r="AM264">
        <v>5869</v>
      </c>
      <c r="AN264" s="621">
        <v>0.59199112366350615</v>
      </c>
      <c r="AO264">
        <v>72</v>
      </c>
      <c r="AP264" s="621">
        <v>1.2284593072854462E-2</v>
      </c>
      <c r="AQ264">
        <v>4</v>
      </c>
      <c r="AR264" s="621">
        <v>0.5</v>
      </c>
      <c r="AS264">
        <v>76</v>
      </c>
      <c r="AT264" s="621">
        <v>1.294939512693815E-2</v>
      </c>
      <c r="AU264">
        <v>59</v>
      </c>
      <c r="AV264" s="621">
        <v>0.81944444444444442</v>
      </c>
      <c r="AW264">
        <v>3</v>
      </c>
      <c r="AX264" s="621">
        <v>0.75</v>
      </c>
      <c r="AY264">
        <v>62</v>
      </c>
      <c r="AZ264" s="621">
        <v>0.81578947368421051</v>
      </c>
      <c r="BA264">
        <v>11</v>
      </c>
      <c r="BB264" s="621">
        <v>1.8742545578463111E-3</v>
      </c>
      <c r="BC264">
        <v>91</v>
      </c>
      <c r="BD264" s="621">
        <v>1.5505196796728574E-2</v>
      </c>
      <c r="BE264">
        <v>102</v>
      </c>
      <c r="BF264" s="621">
        <v>1.7379451354574884E-2</v>
      </c>
      <c r="BG264">
        <v>4</v>
      </c>
      <c r="BH264" s="621">
        <v>0.33333333333333331</v>
      </c>
      <c r="BI264">
        <v>2</v>
      </c>
      <c r="BJ264" s="621">
        <v>0.33333333333333331</v>
      </c>
      <c r="BK264" t="s">
        <v>323</v>
      </c>
    </row>
    <row r="265" spans="1:63" x14ac:dyDescent="0.2">
      <c r="A265" t="s">
        <v>235</v>
      </c>
      <c r="B265" t="s">
        <v>240</v>
      </c>
      <c r="C265" t="s">
        <v>243</v>
      </c>
      <c r="D265" t="s">
        <v>515</v>
      </c>
      <c r="E265" t="s">
        <v>504</v>
      </c>
      <c r="F265" t="s">
        <v>505</v>
      </c>
      <c r="G265" t="s">
        <v>317</v>
      </c>
      <c r="H265" t="s">
        <v>1109</v>
      </c>
      <c r="I265" t="s">
        <v>934</v>
      </c>
      <c r="K265" t="s">
        <v>386</v>
      </c>
      <c r="L265">
        <v>1</v>
      </c>
      <c r="N265">
        <v>3</v>
      </c>
      <c r="O265">
        <v>3</v>
      </c>
      <c r="P265">
        <v>1703</v>
      </c>
      <c r="Q265">
        <v>936</v>
      </c>
      <c r="R265">
        <v>1</v>
      </c>
      <c r="S265" s="621">
        <v>0.33333333333333331</v>
      </c>
      <c r="T265">
        <v>1</v>
      </c>
      <c r="U265" s="621">
        <v>1</v>
      </c>
      <c r="Z265">
        <v>1684</v>
      </c>
      <c r="AA265">
        <v>19</v>
      </c>
      <c r="AB265" s="621">
        <v>1.1156782149148562E-2</v>
      </c>
      <c r="AC265">
        <v>1703</v>
      </c>
      <c r="AD265">
        <v>2211</v>
      </c>
      <c r="AE265" s="621">
        <v>0.77023971053821805</v>
      </c>
      <c r="AF265">
        <v>1684</v>
      </c>
      <c r="AG265">
        <v>19</v>
      </c>
      <c r="AH265">
        <v>1703</v>
      </c>
      <c r="AI265">
        <v>918</v>
      </c>
      <c r="AJ265" s="621">
        <v>0.54513064133016631</v>
      </c>
      <c r="AK265">
        <v>18</v>
      </c>
      <c r="AL265" s="621">
        <v>0.94736842105263153</v>
      </c>
      <c r="AM265">
        <v>936</v>
      </c>
      <c r="AN265" s="621">
        <v>0.54961832061068705</v>
      </c>
      <c r="AQ265">
        <v>3</v>
      </c>
      <c r="AR265" s="621">
        <v>0.16666666666666666</v>
      </c>
      <c r="AV265" s="621" t="s">
        <v>323</v>
      </c>
      <c r="AW265">
        <v>3</v>
      </c>
      <c r="AX265" s="621">
        <v>1</v>
      </c>
      <c r="AY265" t="s">
        <v>323</v>
      </c>
      <c r="AZ265" s="621" t="s">
        <v>323</v>
      </c>
      <c r="BC265">
        <v>20</v>
      </c>
      <c r="BD265" s="621">
        <v>2.1367521367521368E-2</v>
      </c>
      <c r="BE265">
        <v>20</v>
      </c>
      <c r="BF265" s="621">
        <v>2.1367521367521368E-2</v>
      </c>
      <c r="BG265">
        <v>2</v>
      </c>
      <c r="BH265" s="621">
        <v>0.66666666666666663</v>
      </c>
      <c r="BI265">
        <v>1</v>
      </c>
      <c r="BJ265" s="621">
        <v>1</v>
      </c>
      <c r="BK265" t="s">
        <v>323</v>
      </c>
    </row>
    <row r="266" spans="1:63" x14ac:dyDescent="0.2">
      <c r="A266" t="s">
        <v>244</v>
      </c>
      <c r="B266" t="s">
        <v>245</v>
      </c>
      <c r="C266" t="s">
        <v>888</v>
      </c>
      <c r="D266" t="s">
        <v>515</v>
      </c>
      <c r="E266" t="s">
        <v>504</v>
      </c>
      <c r="F266" t="s">
        <v>519</v>
      </c>
      <c r="G266" t="s">
        <v>321</v>
      </c>
      <c r="H266" t="s">
        <v>1112</v>
      </c>
      <c r="I266" t="s">
        <v>934</v>
      </c>
      <c r="K266" t="s">
        <v>386</v>
      </c>
      <c r="L266">
        <v>3</v>
      </c>
      <c r="N266">
        <v>5</v>
      </c>
      <c r="O266">
        <v>1.6666666666666667</v>
      </c>
      <c r="P266">
        <v>871.33333333333337</v>
      </c>
      <c r="Q266">
        <v>393.33333333333331</v>
      </c>
      <c r="R266">
        <v>2</v>
      </c>
      <c r="S266" s="621">
        <v>0.4</v>
      </c>
      <c r="T266">
        <v>2</v>
      </c>
      <c r="U266" s="621">
        <v>0.66666666666666663</v>
      </c>
      <c r="Z266">
        <v>2611</v>
      </c>
      <c r="AA266">
        <v>3</v>
      </c>
      <c r="AB266" s="621">
        <v>1.1476664116296864E-3</v>
      </c>
      <c r="AC266">
        <v>2614</v>
      </c>
      <c r="AD266">
        <v>4200</v>
      </c>
      <c r="AE266" s="621">
        <v>0.62238095238095237</v>
      </c>
      <c r="AF266">
        <v>2611</v>
      </c>
      <c r="AG266">
        <v>3</v>
      </c>
      <c r="AH266">
        <v>2614</v>
      </c>
      <c r="AI266">
        <v>1177</v>
      </c>
      <c r="AJ266" s="621">
        <v>0.45078513979318269</v>
      </c>
      <c r="AK266">
        <v>3</v>
      </c>
      <c r="AL266" s="621">
        <v>1</v>
      </c>
      <c r="AM266">
        <v>1180</v>
      </c>
      <c r="AN266" s="621">
        <v>0.45141545524100996</v>
      </c>
      <c r="AO266">
        <v>11</v>
      </c>
      <c r="AP266" s="621">
        <v>9.3457943925233638E-3</v>
      </c>
      <c r="AQ266">
        <v>1</v>
      </c>
      <c r="AR266" s="621">
        <v>0.33333333333333331</v>
      </c>
      <c r="AS266">
        <v>12</v>
      </c>
      <c r="AT266" s="621">
        <v>1.0169491525423728E-2</v>
      </c>
      <c r="AU266">
        <v>8</v>
      </c>
      <c r="AV266" s="621">
        <v>0.72727272727272729</v>
      </c>
      <c r="AY266">
        <v>8</v>
      </c>
      <c r="AZ266" s="621">
        <v>0.66666666666666663</v>
      </c>
      <c r="BA266">
        <v>2</v>
      </c>
      <c r="BB266" s="621">
        <v>1.6949152542372881E-3</v>
      </c>
      <c r="BC266">
        <v>8</v>
      </c>
      <c r="BD266" s="621">
        <v>6.7796610169491523E-3</v>
      </c>
      <c r="BE266">
        <v>10</v>
      </c>
      <c r="BF266" s="621">
        <v>8.4745762711864406E-3</v>
      </c>
      <c r="BG266">
        <v>1</v>
      </c>
      <c r="BH266" s="621">
        <v>0.2</v>
      </c>
      <c r="BI266">
        <v>1</v>
      </c>
      <c r="BJ266" s="621">
        <v>0.33333333333333331</v>
      </c>
      <c r="BK266" t="s">
        <v>323</v>
      </c>
    </row>
    <row r="267" spans="1:63" x14ac:dyDescent="0.2">
      <c r="A267" t="s">
        <v>244</v>
      </c>
      <c r="B267" t="s">
        <v>245</v>
      </c>
      <c r="C267" t="s">
        <v>246</v>
      </c>
      <c r="D267" t="s">
        <v>515</v>
      </c>
      <c r="E267" t="s">
        <v>504</v>
      </c>
      <c r="F267" t="s">
        <v>519</v>
      </c>
      <c r="G267" t="s">
        <v>321</v>
      </c>
      <c r="H267" t="s">
        <v>1112</v>
      </c>
      <c r="I267" t="s">
        <v>934</v>
      </c>
      <c r="K267" t="s">
        <v>386</v>
      </c>
      <c r="L267">
        <v>3</v>
      </c>
      <c r="N267">
        <v>4</v>
      </c>
      <c r="O267">
        <v>1.3333333333333333</v>
      </c>
      <c r="P267">
        <v>1022.6666666666666</v>
      </c>
      <c r="Q267">
        <v>431.66666666666669</v>
      </c>
      <c r="R267">
        <v>3</v>
      </c>
      <c r="S267" s="621">
        <v>0.75</v>
      </c>
      <c r="T267">
        <v>2</v>
      </c>
      <c r="U267" s="621">
        <v>0.66666666666666663</v>
      </c>
      <c r="Z267">
        <v>3051</v>
      </c>
      <c r="AA267">
        <v>17</v>
      </c>
      <c r="AB267" s="621">
        <v>5.5410691003911347E-3</v>
      </c>
      <c r="AC267">
        <v>3068</v>
      </c>
      <c r="AD267">
        <v>4710</v>
      </c>
      <c r="AE267" s="621">
        <v>0.65138004246284498</v>
      </c>
      <c r="AF267">
        <v>3051</v>
      </c>
      <c r="AG267">
        <v>17</v>
      </c>
      <c r="AH267">
        <v>3068</v>
      </c>
      <c r="AI267">
        <v>1280</v>
      </c>
      <c r="AJ267" s="621">
        <v>0.41953457882661421</v>
      </c>
      <c r="AK267">
        <v>15</v>
      </c>
      <c r="AL267" s="621">
        <v>0.88235294117647056</v>
      </c>
      <c r="AM267">
        <v>1295</v>
      </c>
      <c r="AN267" s="621">
        <v>0.42209908735332463</v>
      </c>
      <c r="AO267">
        <v>7</v>
      </c>
      <c r="AP267" s="621">
        <v>5.4687499999999997E-3</v>
      </c>
      <c r="AQ267">
        <v>1</v>
      </c>
      <c r="AR267" s="621">
        <v>6.6666666666666666E-2</v>
      </c>
      <c r="AS267">
        <v>8</v>
      </c>
      <c r="AT267" s="621">
        <v>6.1776061776061776E-3</v>
      </c>
      <c r="AU267">
        <v>7</v>
      </c>
      <c r="AV267" s="621">
        <v>1</v>
      </c>
      <c r="AY267">
        <v>7</v>
      </c>
      <c r="AZ267" s="621">
        <v>0.875</v>
      </c>
      <c r="BE267" t="s">
        <v>323</v>
      </c>
      <c r="BG267">
        <v>1</v>
      </c>
      <c r="BH267" s="621">
        <v>0.25</v>
      </c>
      <c r="BI267">
        <v>1</v>
      </c>
      <c r="BJ267" s="621">
        <v>0.33333333333333331</v>
      </c>
      <c r="BK267" t="s">
        <v>323</v>
      </c>
    </row>
    <row r="268" spans="1:63" x14ac:dyDescent="0.2">
      <c r="A268" t="s">
        <v>247</v>
      </c>
      <c r="B268" t="s">
        <v>252</v>
      </c>
      <c r="C268" t="s">
        <v>502</v>
      </c>
      <c r="D268" t="s">
        <v>515</v>
      </c>
      <c r="E268" t="s">
        <v>504</v>
      </c>
      <c r="F268" t="s">
        <v>519</v>
      </c>
      <c r="G268" t="s">
        <v>924</v>
      </c>
      <c r="H268" t="s">
        <v>1109</v>
      </c>
      <c r="I268" t="s">
        <v>934</v>
      </c>
      <c r="K268" t="s">
        <v>386</v>
      </c>
      <c r="L268">
        <v>12</v>
      </c>
      <c r="N268">
        <v>36</v>
      </c>
      <c r="O268">
        <v>3</v>
      </c>
      <c r="P268">
        <v>2588.4166666666665</v>
      </c>
      <c r="Q268">
        <v>1513.1666666666667</v>
      </c>
      <c r="R268">
        <v>10</v>
      </c>
      <c r="S268" s="621">
        <v>0.27777777777777779</v>
      </c>
      <c r="T268">
        <v>8</v>
      </c>
      <c r="U268" s="621">
        <v>0.66666666666666663</v>
      </c>
      <c r="Z268">
        <v>30987</v>
      </c>
      <c r="AA268">
        <v>74</v>
      </c>
      <c r="AB268" s="621">
        <v>2.3824088084736486E-3</v>
      </c>
      <c r="AC268">
        <v>31061</v>
      </c>
      <c r="AD268">
        <v>42150</v>
      </c>
      <c r="AE268" s="621">
        <v>0.73691577698695132</v>
      </c>
      <c r="AF268">
        <v>30987</v>
      </c>
      <c r="AG268">
        <v>74</v>
      </c>
      <c r="AH268">
        <v>31061</v>
      </c>
      <c r="AI268">
        <v>18112</v>
      </c>
      <c r="AJ268" s="621">
        <v>0.58450317875238</v>
      </c>
      <c r="AK268">
        <v>46</v>
      </c>
      <c r="AL268" s="621">
        <v>0.6216216216216216</v>
      </c>
      <c r="AM268">
        <v>18158</v>
      </c>
      <c r="AN268" s="621">
        <v>0.5845916100576285</v>
      </c>
      <c r="AO268">
        <v>316</v>
      </c>
      <c r="AP268" s="621">
        <v>1.7446996466431094E-2</v>
      </c>
      <c r="AQ268">
        <v>13</v>
      </c>
      <c r="AR268" s="621">
        <v>0.28260869565217389</v>
      </c>
      <c r="AS268">
        <v>329</v>
      </c>
      <c r="AT268" s="621">
        <v>1.8118735543562067E-2</v>
      </c>
      <c r="AU268">
        <v>306</v>
      </c>
      <c r="AV268" s="621">
        <v>0.96835443037974689</v>
      </c>
      <c r="AW268">
        <v>10</v>
      </c>
      <c r="AX268" s="621">
        <v>0.76923076923076927</v>
      </c>
      <c r="AY268">
        <v>316</v>
      </c>
      <c r="AZ268" s="621">
        <v>0.96048632218844987</v>
      </c>
      <c r="BA268">
        <v>146</v>
      </c>
      <c r="BB268" s="621">
        <v>8.0405330983588496E-3</v>
      </c>
      <c r="BC268">
        <v>124</v>
      </c>
      <c r="BD268" s="621">
        <v>6.8289459191540917E-3</v>
      </c>
      <c r="BE268">
        <v>270</v>
      </c>
      <c r="BF268" s="621">
        <v>1.4869479017512942E-2</v>
      </c>
      <c r="BG268">
        <v>8</v>
      </c>
      <c r="BH268" s="621">
        <v>0.22222222222222221</v>
      </c>
      <c r="BI268">
        <v>4</v>
      </c>
      <c r="BJ268" s="621">
        <v>0.33333333333333331</v>
      </c>
      <c r="BK268" t="s">
        <v>323</v>
      </c>
    </row>
    <row r="269" spans="1:63" x14ac:dyDescent="0.2">
      <c r="A269" t="s">
        <v>253</v>
      </c>
      <c r="B269" t="s">
        <v>257</v>
      </c>
      <c r="C269" t="s">
        <v>514</v>
      </c>
      <c r="D269" t="s">
        <v>527</v>
      </c>
      <c r="E269" t="s">
        <v>518</v>
      </c>
      <c r="F269" t="s">
        <v>519</v>
      </c>
      <c r="G269" t="s">
        <v>320</v>
      </c>
      <c r="H269" t="s">
        <v>1110</v>
      </c>
      <c r="I269" t="s">
        <v>935</v>
      </c>
      <c r="J269" t="s">
        <v>936</v>
      </c>
      <c r="K269" t="s">
        <v>386</v>
      </c>
      <c r="L269">
        <v>3</v>
      </c>
      <c r="N269">
        <v>10</v>
      </c>
      <c r="O269">
        <v>3.3333333333333335</v>
      </c>
      <c r="P269">
        <v>8948.3333333333339</v>
      </c>
      <c r="Q269">
        <v>3851</v>
      </c>
      <c r="R269">
        <v>3</v>
      </c>
      <c r="S269" s="621">
        <v>0.3</v>
      </c>
      <c r="T269">
        <v>2</v>
      </c>
      <c r="U269" s="621">
        <v>0.66666666666666663</v>
      </c>
      <c r="Z269">
        <v>26819</v>
      </c>
      <c r="AA269">
        <v>26</v>
      </c>
      <c r="AB269" s="621">
        <v>9.6852300242130751E-4</v>
      </c>
      <c r="AC269">
        <v>26845</v>
      </c>
      <c r="AD269">
        <v>36660</v>
      </c>
      <c r="AE269" s="621">
        <v>0.73226950354609932</v>
      </c>
      <c r="AF269">
        <v>26819</v>
      </c>
      <c r="AG269">
        <v>26</v>
      </c>
      <c r="AH269">
        <v>26845</v>
      </c>
      <c r="AI269">
        <v>11530</v>
      </c>
      <c r="AJ269" s="621">
        <v>0.4299190872142884</v>
      </c>
      <c r="AK269">
        <v>23</v>
      </c>
      <c r="AL269" s="621">
        <v>0.88461538461538458</v>
      </c>
      <c r="AM269">
        <v>11553</v>
      </c>
      <c r="AN269" s="621">
        <v>0.43035947103743716</v>
      </c>
      <c r="AO269">
        <v>261</v>
      </c>
      <c r="AP269" s="621">
        <v>2.2636600173460537E-2</v>
      </c>
      <c r="AQ269">
        <v>3</v>
      </c>
      <c r="AR269" s="621">
        <v>0.13043478260869565</v>
      </c>
      <c r="AS269">
        <v>264</v>
      </c>
      <c r="AT269" s="621">
        <v>2.2851207478576992E-2</v>
      </c>
      <c r="AU269">
        <v>238</v>
      </c>
      <c r="AV269" s="621">
        <v>0.91187739463601536</v>
      </c>
      <c r="AW269">
        <v>2</v>
      </c>
      <c r="AX269" s="621">
        <v>0.66666666666666663</v>
      </c>
      <c r="AY269">
        <v>240</v>
      </c>
      <c r="AZ269" s="621">
        <v>0.90909090909090906</v>
      </c>
      <c r="BA269">
        <v>78</v>
      </c>
      <c r="BB269" s="621">
        <v>6.7514931186704753E-3</v>
      </c>
      <c r="BC269">
        <v>340</v>
      </c>
      <c r="BD269" s="621">
        <v>2.9429585389076432E-2</v>
      </c>
      <c r="BE269">
        <v>418</v>
      </c>
      <c r="BF269" s="621">
        <v>3.6181078507746905E-2</v>
      </c>
      <c r="BG269">
        <v>2</v>
      </c>
      <c r="BH269" s="621">
        <v>0.2</v>
      </c>
      <c r="BI269">
        <v>1</v>
      </c>
      <c r="BJ269" s="621">
        <v>0.33333333333333331</v>
      </c>
      <c r="BK269" t="s">
        <v>323</v>
      </c>
    </row>
    <row r="270" spans="1:63" x14ac:dyDescent="0.2">
      <c r="A270" t="s">
        <v>253</v>
      </c>
      <c r="B270" t="s">
        <v>257</v>
      </c>
      <c r="C270" t="s">
        <v>258</v>
      </c>
      <c r="D270" t="s">
        <v>527</v>
      </c>
      <c r="E270" t="s">
        <v>518</v>
      </c>
      <c r="F270" t="s">
        <v>519</v>
      </c>
      <c r="G270" t="s">
        <v>320</v>
      </c>
      <c r="H270" t="s">
        <v>1110</v>
      </c>
      <c r="I270" t="s">
        <v>935</v>
      </c>
      <c r="J270" t="s">
        <v>936</v>
      </c>
      <c r="K270" t="s">
        <v>386</v>
      </c>
      <c r="L270">
        <v>3</v>
      </c>
      <c r="N270">
        <v>11</v>
      </c>
      <c r="O270">
        <v>3.6666666666666665</v>
      </c>
      <c r="P270">
        <v>9439</v>
      </c>
      <c r="Q270">
        <v>3539.3333333333335</v>
      </c>
      <c r="R270">
        <v>1</v>
      </c>
      <c r="S270" s="621">
        <v>9.0909090909090912E-2</v>
      </c>
      <c r="T270">
        <v>1</v>
      </c>
      <c r="U270" s="621">
        <v>0.33333333333333331</v>
      </c>
      <c r="Z270">
        <v>28190</v>
      </c>
      <c r="AA270">
        <v>127</v>
      </c>
      <c r="AB270" s="621">
        <v>4.4849383762404207E-3</v>
      </c>
      <c r="AC270">
        <v>28317</v>
      </c>
      <c r="AD270">
        <v>43197</v>
      </c>
      <c r="AE270" s="621">
        <v>0.65553163414125981</v>
      </c>
      <c r="AF270">
        <v>28190</v>
      </c>
      <c r="AG270">
        <v>127</v>
      </c>
      <c r="AH270">
        <v>28317</v>
      </c>
      <c r="AI270">
        <v>10514</v>
      </c>
      <c r="AJ270" s="621">
        <v>0.37296913799219583</v>
      </c>
      <c r="AK270">
        <v>104</v>
      </c>
      <c r="AL270" s="621">
        <v>0.81889763779527558</v>
      </c>
      <c r="AM270">
        <v>10618</v>
      </c>
      <c r="AN270" s="621">
        <v>0.37496909983402199</v>
      </c>
      <c r="AO270">
        <v>430</v>
      </c>
      <c r="AP270" s="621">
        <v>4.0897850485067527E-2</v>
      </c>
      <c r="AQ270">
        <v>18</v>
      </c>
      <c r="AR270" s="621">
        <v>0.17307692307692307</v>
      </c>
      <c r="AS270">
        <v>448</v>
      </c>
      <c r="AT270" s="621">
        <v>4.2192503296289319E-2</v>
      </c>
      <c r="AU270">
        <v>376</v>
      </c>
      <c r="AV270" s="621">
        <v>0.87441860465116283</v>
      </c>
      <c r="AW270">
        <v>14</v>
      </c>
      <c r="AX270" s="621">
        <v>0.77777777777777779</v>
      </c>
      <c r="AY270">
        <v>390</v>
      </c>
      <c r="AZ270" s="621">
        <v>0.8705357142857143</v>
      </c>
      <c r="BA270">
        <v>44</v>
      </c>
      <c r="BB270" s="621">
        <v>4.1439065737427011E-3</v>
      </c>
      <c r="BC270">
        <v>418</v>
      </c>
      <c r="BD270" s="621">
        <v>3.9367112450555658E-2</v>
      </c>
      <c r="BE270">
        <v>462</v>
      </c>
      <c r="BF270" s="621">
        <v>4.351101902429836E-2</v>
      </c>
      <c r="BG270">
        <v>3</v>
      </c>
      <c r="BH270" s="621">
        <v>0.27272727272727271</v>
      </c>
      <c r="BI270">
        <v>2</v>
      </c>
      <c r="BJ270" s="621">
        <v>0.66666666666666663</v>
      </c>
      <c r="BK270" t="s">
        <v>323</v>
      </c>
    </row>
    <row r="271" spans="1:63" x14ac:dyDescent="0.2">
      <c r="A271" t="s">
        <v>253</v>
      </c>
      <c r="B271" t="s">
        <v>257</v>
      </c>
      <c r="C271" t="s">
        <v>623</v>
      </c>
      <c r="D271" t="s">
        <v>527</v>
      </c>
      <c r="E271" t="s">
        <v>518</v>
      </c>
      <c r="F271" t="s">
        <v>519</v>
      </c>
      <c r="G271" t="s">
        <v>320</v>
      </c>
      <c r="H271" t="s">
        <v>1110</v>
      </c>
      <c r="I271" t="s">
        <v>935</v>
      </c>
      <c r="J271" t="s">
        <v>936</v>
      </c>
      <c r="K271" t="s">
        <v>386</v>
      </c>
      <c r="L271">
        <v>3</v>
      </c>
      <c r="N271">
        <v>6</v>
      </c>
      <c r="O271">
        <v>2</v>
      </c>
      <c r="P271">
        <v>10391.333333333334</v>
      </c>
      <c r="Q271">
        <v>3998.6666666666665</v>
      </c>
      <c r="R271">
        <v>2</v>
      </c>
      <c r="S271" s="621">
        <v>0.33333333333333331</v>
      </c>
      <c r="T271">
        <v>2</v>
      </c>
      <c r="U271" s="621">
        <v>0.66666666666666663</v>
      </c>
      <c r="V271">
        <v>1</v>
      </c>
      <c r="W271" s="621">
        <v>0.16666666666666666</v>
      </c>
      <c r="X271">
        <v>1</v>
      </c>
      <c r="Y271" s="621">
        <v>0.33333333333333331</v>
      </c>
      <c r="Z271">
        <v>31147</v>
      </c>
      <c r="AA271">
        <v>27</v>
      </c>
      <c r="AB271" s="621">
        <v>8.6610637069352661E-4</v>
      </c>
      <c r="AC271">
        <v>31174</v>
      </c>
      <c r="AD271">
        <v>43962</v>
      </c>
      <c r="AE271" s="621">
        <v>0.70911241526773128</v>
      </c>
      <c r="AF271">
        <v>31147</v>
      </c>
      <c r="AG271">
        <v>27</v>
      </c>
      <c r="AH271">
        <v>31174</v>
      </c>
      <c r="AI271">
        <v>11969</v>
      </c>
      <c r="AJ271" s="621">
        <v>0.38427456897935597</v>
      </c>
      <c r="AK271">
        <v>27</v>
      </c>
      <c r="AL271" s="621">
        <v>1</v>
      </c>
      <c r="AM271">
        <v>11996</v>
      </c>
      <c r="AN271" s="621">
        <v>0.38480785269776097</v>
      </c>
      <c r="AO271">
        <v>115</v>
      </c>
      <c r="AP271" s="621">
        <v>9.6081543988637309E-3</v>
      </c>
      <c r="AQ271">
        <v>3</v>
      </c>
      <c r="AR271" s="621">
        <v>0.1111111111111111</v>
      </c>
      <c r="AS271">
        <v>118</v>
      </c>
      <c r="AT271" s="621">
        <v>9.8366122040680227E-3</v>
      </c>
      <c r="AU271">
        <v>101</v>
      </c>
      <c r="AV271" s="621">
        <v>0.87826086956521743</v>
      </c>
      <c r="AW271">
        <v>2</v>
      </c>
      <c r="AX271" s="621">
        <v>0.66666666666666663</v>
      </c>
      <c r="AY271">
        <v>103</v>
      </c>
      <c r="AZ271" s="621">
        <v>0.8728813559322034</v>
      </c>
      <c r="BA271">
        <v>30</v>
      </c>
      <c r="BB271" s="621">
        <v>2.5008336112037344E-3</v>
      </c>
      <c r="BC271">
        <v>452</v>
      </c>
      <c r="BD271" s="621">
        <v>3.7679226408802932E-2</v>
      </c>
      <c r="BE271">
        <v>482</v>
      </c>
      <c r="BF271" s="621">
        <v>4.0180060020006667E-2</v>
      </c>
      <c r="BG271">
        <v>1</v>
      </c>
      <c r="BH271" s="621">
        <v>0.16666666666666666</v>
      </c>
      <c r="BI271">
        <v>1</v>
      </c>
      <c r="BJ271" s="621">
        <v>0.33333333333333331</v>
      </c>
      <c r="BK271" t="s">
        <v>323</v>
      </c>
    </row>
    <row r="272" spans="1:63" x14ac:dyDescent="0.2">
      <c r="A272" t="s">
        <v>253</v>
      </c>
      <c r="B272" t="s">
        <v>257</v>
      </c>
      <c r="C272" t="s">
        <v>259</v>
      </c>
      <c r="D272" t="s">
        <v>527</v>
      </c>
      <c r="E272" t="s">
        <v>518</v>
      </c>
      <c r="F272" t="s">
        <v>519</v>
      </c>
      <c r="G272" t="s">
        <v>320</v>
      </c>
      <c r="H272" t="s">
        <v>1110</v>
      </c>
      <c r="I272" t="s">
        <v>935</v>
      </c>
      <c r="J272" t="s">
        <v>936</v>
      </c>
      <c r="K272" t="s">
        <v>386</v>
      </c>
      <c r="L272">
        <v>3</v>
      </c>
      <c r="N272">
        <v>12</v>
      </c>
      <c r="O272">
        <v>4</v>
      </c>
      <c r="P272">
        <v>10441.666666666666</v>
      </c>
      <c r="Q272">
        <v>4944.333333333333</v>
      </c>
      <c r="R272">
        <v>2</v>
      </c>
      <c r="S272" s="621">
        <v>0.16666666666666666</v>
      </c>
      <c r="T272">
        <v>2</v>
      </c>
      <c r="U272" s="621">
        <v>0.66666666666666663</v>
      </c>
      <c r="Z272">
        <v>31299</v>
      </c>
      <c r="AA272">
        <v>26</v>
      </c>
      <c r="AB272" s="621">
        <v>8.3000798084596967E-4</v>
      </c>
      <c r="AC272">
        <v>31325</v>
      </c>
      <c r="AD272">
        <v>41187</v>
      </c>
      <c r="AE272" s="621">
        <v>0.76055551508971275</v>
      </c>
      <c r="AF272">
        <v>31299</v>
      </c>
      <c r="AG272">
        <v>26</v>
      </c>
      <c r="AH272">
        <v>31325</v>
      </c>
      <c r="AI272">
        <v>14813</v>
      </c>
      <c r="AJ272" s="621">
        <v>0.47327390651458512</v>
      </c>
      <c r="AK272">
        <v>20</v>
      </c>
      <c r="AL272" s="621">
        <v>0.76923076923076927</v>
      </c>
      <c r="AM272">
        <v>14833</v>
      </c>
      <c r="AN272" s="621">
        <v>0.47351955307262572</v>
      </c>
      <c r="AO272">
        <v>233</v>
      </c>
      <c r="AP272" s="621">
        <v>1.5729426854789712E-2</v>
      </c>
      <c r="AQ272">
        <v>3</v>
      </c>
      <c r="AR272" s="621">
        <v>0.15</v>
      </c>
      <c r="AS272">
        <v>236</v>
      </c>
      <c r="AT272" s="621">
        <v>1.5910469898199959E-2</v>
      </c>
      <c r="AU272">
        <v>218</v>
      </c>
      <c r="AV272" s="621">
        <v>0.93562231759656656</v>
      </c>
      <c r="AW272">
        <v>2</v>
      </c>
      <c r="AX272" s="621">
        <v>0.66666666666666663</v>
      </c>
      <c r="AY272">
        <v>220</v>
      </c>
      <c r="AZ272" s="621">
        <v>0.93220338983050843</v>
      </c>
      <c r="BA272">
        <v>48</v>
      </c>
      <c r="BB272" s="621">
        <v>3.2360277759050766E-3</v>
      </c>
      <c r="BC272">
        <v>613</v>
      </c>
      <c r="BD272" s="621">
        <v>4.1326771388121082E-2</v>
      </c>
      <c r="BE272">
        <v>661</v>
      </c>
      <c r="BF272" s="621">
        <v>4.4562799164026161E-2</v>
      </c>
      <c r="BG272">
        <v>4</v>
      </c>
      <c r="BH272" s="621">
        <v>0.33333333333333331</v>
      </c>
      <c r="BI272">
        <v>1</v>
      </c>
      <c r="BJ272" s="621">
        <v>0.33333333333333331</v>
      </c>
      <c r="BK272" t="s">
        <v>323</v>
      </c>
    </row>
    <row r="273" spans="1:63" x14ac:dyDescent="0.2">
      <c r="A273" t="s">
        <v>253</v>
      </c>
      <c r="B273" t="s">
        <v>257</v>
      </c>
      <c r="C273" t="s">
        <v>625</v>
      </c>
      <c r="D273" t="s">
        <v>527</v>
      </c>
      <c r="E273" t="s">
        <v>518</v>
      </c>
      <c r="F273" t="s">
        <v>519</v>
      </c>
      <c r="G273" t="s">
        <v>320</v>
      </c>
      <c r="H273" t="s">
        <v>1110</v>
      </c>
      <c r="I273" t="s">
        <v>935</v>
      </c>
      <c r="J273" t="s">
        <v>936</v>
      </c>
      <c r="K273" t="s">
        <v>386</v>
      </c>
      <c r="L273">
        <v>2</v>
      </c>
      <c r="N273">
        <v>10</v>
      </c>
      <c r="O273">
        <v>5</v>
      </c>
      <c r="P273">
        <v>9234</v>
      </c>
      <c r="Q273">
        <v>3751.5</v>
      </c>
      <c r="R273">
        <v>1</v>
      </c>
      <c r="S273" s="621">
        <v>0.1</v>
      </c>
      <c r="T273">
        <v>1</v>
      </c>
      <c r="U273" s="621">
        <v>0.5</v>
      </c>
      <c r="Z273">
        <v>18714</v>
      </c>
      <c r="AA273">
        <v>15</v>
      </c>
      <c r="AB273" s="621">
        <v>7.0392029456356941E-4</v>
      </c>
      <c r="AC273">
        <v>18729</v>
      </c>
      <c r="AD273">
        <v>25950</v>
      </c>
      <c r="AE273" s="621">
        <v>0.71167630057803466</v>
      </c>
      <c r="AF273" s="590">
        <v>18714</v>
      </c>
      <c r="AG273" s="590">
        <v>15</v>
      </c>
      <c r="AH273" s="590">
        <v>18729</v>
      </c>
      <c r="AI273">
        <v>7830</v>
      </c>
      <c r="AJ273" s="621">
        <v>0.40596044432403144</v>
      </c>
      <c r="AK273">
        <v>12</v>
      </c>
      <c r="AL273" s="621">
        <v>0.84615384615384615</v>
      </c>
      <c r="AM273">
        <v>7842</v>
      </c>
      <c r="AN273" s="621">
        <f>AM273/AH273</f>
        <v>0.41870895402851194</v>
      </c>
      <c r="AO273">
        <v>189</v>
      </c>
      <c r="AP273" s="621">
        <v>1.8686599038974908E-2</v>
      </c>
      <c r="AQ273">
        <v>1</v>
      </c>
      <c r="AS273">
        <v>190</v>
      </c>
      <c r="AT273" s="621">
        <v>1.8659202985472478E-2</v>
      </c>
      <c r="AU273">
        <v>167</v>
      </c>
      <c r="AV273" s="621">
        <v>0.7857142857142857</v>
      </c>
      <c r="AW273">
        <v>0</v>
      </c>
      <c r="AX273" s="621" t="s">
        <v>323</v>
      </c>
      <c r="AY273">
        <v>167</v>
      </c>
      <c r="AZ273" s="621">
        <v>0.7857142857142857</v>
      </c>
      <c r="BA273">
        <v>26</v>
      </c>
      <c r="BB273" s="621">
        <v>1.1195521791283487E-2</v>
      </c>
      <c r="BC273">
        <v>226</v>
      </c>
      <c r="BD273" s="621">
        <v>3.6918565906970548E-2</v>
      </c>
      <c r="BE273">
        <v>252</v>
      </c>
      <c r="BF273" s="621">
        <f>BE273/AM273</f>
        <v>3.2134659525631215E-2</v>
      </c>
      <c r="BG273">
        <v>1</v>
      </c>
      <c r="BH273" s="621">
        <v>0.1</v>
      </c>
      <c r="BI273">
        <v>0</v>
      </c>
      <c r="BK273" t="s">
        <v>323</v>
      </c>
    </row>
    <row r="274" spans="1:63" x14ac:dyDescent="0.2">
      <c r="A274" t="s">
        <v>260</v>
      </c>
      <c r="B274" t="s">
        <v>261</v>
      </c>
      <c r="C274" t="s">
        <v>262</v>
      </c>
      <c r="D274" t="s">
        <v>528</v>
      </c>
      <c r="E274" t="s">
        <v>504</v>
      </c>
      <c r="F274" t="s">
        <v>519</v>
      </c>
      <c r="G274" t="s">
        <v>320</v>
      </c>
      <c r="H274" t="s">
        <v>937</v>
      </c>
      <c r="I274" t="s">
        <v>937</v>
      </c>
      <c r="K274" t="s">
        <v>386</v>
      </c>
      <c r="L274">
        <v>1</v>
      </c>
      <c r="N274">
        <v>2</v>
      </c>
      <c r="O274">
        <v>2</v>
      </c>
      <c r="P274">
        <v>37533</v>
      </c>
      <c r="Q274">
        <v>19078</v>
      </c>
      <c r="R274">
        <v>1</v>
      </c>
      <c r="S274" s="621">
        <v>0.5</v>
      </c>
      <c r="T274">
        <v>1</v>
      </c>
      <c r="U274" s="621">
        <v>1</v>
      </c>
      <c r="Z274">
        <v>37489</v>
      </c>
      <c r="AA274">
        <v>44</v>
      </c>
      <c r="AB274" s="621">
        <v>1.1723017078304426E-3</v>
      </c>
      <c r="AC274">
        <v>37533</v>
      </c>
      <c r="AD274">
        <v>50000</v>
      </c>
      <c r="AE274" s="621">
        <v>0.75065999999999999</v>
      </c>
      <c r="AF274">
        <v>37489</v>
      </c>
      <c r="AG274">
        <v>44</v>
      </c>
      <c r="AH274">
        <v>37533</v>
      </c>
      <c r="AI274">
        <v>19038</v>
      </c>
      <c r="AJ274" s="621">
        <v>0.50782896316252768</v>
      </c>
      <c r="AK274">
        <v>40</v>
      </c>
      <c r="AL274" s="621">
        <v>0.90909090909090906</v>
      </c>
      <c r="AM274">
        <v>19078</v>
      </c>
      <c r="AN274" s="621">
        <v>0.50829936322702685</v>
      </c>
      <c r="AO274">
        <v>213</v>
      </c>
      <c r="AP274" s="621">
        <v>1.1188150015757958E-2</v>
      </c>
      <c r="AQ274">
        <v>14</v>
      </c>
      <c r="AR274" s="621">
        <v>0.35</v>
      </c>
      <c r="AS274">
        <v>227</v>
      </c>
      <c r="AT274" s="621">
        <v>1.1898521857637069E-2</v>
      </c>
      <c r="AU274">
        <v>173</v>
      </c>
      <c r="AV274" s="621">
        <v>0.81220657276995301</v>
      </c>
      <c r="AW274">
        <v>14</v>
      </c>
      <c r="AX274" s="621">
        <v>1</v>
      </c>
      <c r="AY274">
        <v>187</v>
      </c>
      <c r="AZ274" s="621">
        <v>0.82378854625550657</v>
      </c>
      <c r="BA274">
        <v>81</v>
      </c>
      <c r="BB274" s="621">
        <v>4.2457280637383374E-3</v>
      </c>
      <c r="BC274">
        <v>1767</v>
      </c>
      <c r="BD274" s="621">
        <v>9.2619771464514097E-2</v>
      </c>
      <c r="BE274">
        <v>1848</v>
      </c>
      <c r="BF274" s="621">
        <v>9.6865499528252436E-2</v>
      </c>
      <c r="BG274">
        <v>0</v>
      </c>
      <c r="BK274" t="s">
        <v>323</v>
      </c>
    </row>
    <row r="275" spans="1:63" x14ac:dyDescent="0.2">
      <c r="A275" t="s">
        <v>260</v>
      </c>
      <c r="B275" t="s">
        <v>261</v>
      </c>
      <c r="C275" t="s">
        <v>52</v>
      </c>
      <c r="D275" t="s">
        <v>528</v>
      </c>
      <c r="E275" t="s">
        <v>504</v>
      </c>
      <c r="F275" t="s">
        <v>519</v>
      </c>
      <c r="G275" t="s">
        <v>320</v>
      </c>
      <c r="H275" t="s">
        <v>937</v>
      </c>
      <c r="I275" t="s">
        <v>937</v>
      </c>
      <c r="K275" t="s">
        <v>386</v>
      </c>
      <c r="L275">
        <v>3</v>
      </c>
      <c r="N275">
        <v>5</v>
      </c>
      <c r="O275">
        <v>1.6666666666666667</v>
      </c>
      <c r="P275">
        <v>23362.333333333332</v>
      </c>
      <c r="Q275">
        <v>8551</v>
      </c>
      <c r="R275">
        <v>2</v>
      </c>
      <c r="S275" s="621">
        <v>0.4</v>
      </c>
      <c r="T275">
        <v>2</v>
      </c>
      <c r="U275" s="621">
        <v>0.66666666666666663</v>
      </c>
      <c r="Z275">
        <v>70077</v>
      </c>
      <c r="AA275">
        <v>10</v>
      </c>
      <c r="AB275" s="621">
        <v>1.4267981223336709E-4</v>
      </c>
      <c r="AC275">
        <v>70087</v>
      </c>
      <c r="AD275">
        <v>102900</v>
      </c>
      <c r="AE275" s="621">
        <v>0.68111758989310012</v>
      </c>
      <c r="AF275">
        <v>70077</v>
      </c>
      <c r="AG275">
        <v>10</v>
      </c>
      <c r="AH275">
        <v>70087</v>
      </c>
      <c r="AI275">
        <v>25646</v>
      </c>
      <c r="AJ275" s="621">
        <v>0.36596886282232399</v>
      </c>
      <c r="AK275">
        <v>7</v>
      </c>
      <c r="AL275" s="621">
        <v>0.7</v>
      </c>
      <c r="AM275">
        <v>25653</v>
      </c>
      <c r="AN275" s="621">
        <v>0.36601652232225662</v>
      </c>
      <c r="AO275">
        <v>320</v>
      </c>
      <c r="AP275" s="621">
        <v>1.2477579349606176E-2</v>
      </c>
      <c r="AS275">
        <v>320</v>
      </c>
      <c r="AT275" s="621">
        <v>1.2474174560480255E-2</v>
      </c>
      <c r="AU275">
        <v>180</v>
      </c>
      <c r="AV275" s="621">
        <v>0.5625</v>
      </c>
      <c r="AX275" s="621" t="s">
        <v>323</v>
      </c>
      <c r="AY275">
        <v>180</v>
      </c>
      <c r="AZ275" s="621">
        <v>0.5625</v>
      </c>
      <c r="BA275">
        <v>1831</v>
      </c>
      <c r="BB275" s="621">
        <v>7.1375667563247966E-2</v>
      </c>
      <c r="BC275">
        <v>1061</v>
      </c>
      <c r="BD275" s="621">
        <v>4.1359685027092349E-2</v>
      </c>
      <c r="BE275">
        <v>2892</v>
      </c>
      <c r="BF275" s="621">
        <v>0.11273535259034032</v>
      </c>
      <c r="BG275">
        <v>2</v>
      </c>
      <c r="BH275" s="621">
        <v>0.4</v>
      </c>
      <c r="BI275">
        <v>2</v>
      </c>
      <c r="BJ275" s="621">
        <v>0.66666666666666663</v>
      </c>
      <c r="BK275" t="s">
        <v>323</v>
      </c>
    </row>
    <row r="276" spans="1:63" x14ac:dyDescent="0.2">
      <c r="A276" t="s">
        <v>260</v>
      </c>
      <c r="B276" t="s">
        <v>261</v>
      </c>
      <c r="C276" t="s">
        <v>263</v>
      </c>
      <c r="D276" t="s">
        <v>528</v>
      </c>
      <c r="E276" t="s">
        <v>504</v>
      </c>
      <c r="F276" t="s">
        <v>519</v>
      </c>
      <c r="G276" t="s">
        <v>320</v>
      </c>
      <c r="H276" t="s">
        <v>937</v>
      </c>
      <c r="I276" t="s">
        <v>937</v>
      </c>
      <c r="K276" t="s">
        <v>510</v>
      </c>
      <c r="L276">
        <v>2</v>
      </c>
      <c r="M276">
        <v>2</v>
      </c>
      <c r="N276">
        <v>2</v>
      </c>
      <c r="O276">
        <v>1</v>
      </c>
      <c r="P276">
        <v>23071.5</v>
      </c>
      <c r="Q276" t="s">
        <v>323</v>
      </c>
      <c r="R276">
        <v>2</v>
      </c>
      <c r="S276" s="621">
        <v>1</v>
      </c>
      <c r="T276">
        <v>2</v>
      </c>
      <c r="U276" s="621">
        <v>1</v>
      </c>
      <c r="Z276">
        <v>46130</v>
      </c>
      <c r="AA276">
        <v>13</v>
      </c>
      <c r="AB276" s="621">
        <v>2.8173287389203131E-4</v>
      </c>
      <c r="AC276">
        <v>46143</v>
      </c>
      <c r="AD276">
        <v>68500</v>
      </c>
      <c r="AE276" s="621">
        <v>0.67362043795620441</v>
      </c>
      <c r="AF276" t="s">
        <v>323</v>
      </c>
      <c r="AG276" t="s">
        <v>323</v>
      </c>
      <c r="AH276" t="s">
        <v>323</v>
      </c>
      <c r="AJ276" s="621" t="s">
        <v>323</v>
      </c>
      <c r="AL276" s="621" t="s">
        <v>323</v>
      </c>
      <c r="AM276" t="s">
        <v>323</v>
      </c>
      <c r="AN276" s="621" t="s">
        <v>323</v>
      </c>
      <c r="AP276" s="621" t="s">
        <v>323</v>
      </c>
      <c r="AR276" s="621" t="s">
        <v>323</v>
      </c>
      <c r="AS276" t="s">
        <v>323</v>
      </c>
      <c r="AT276" s="621" t="s">
        <v>323</v>
      </c>
      <c r="AV276" s="621" t="s">
        <v>323</v>
      </c>
      <c r="AX276" s="621" t="s">
        <v>323</v>
      </c>
      <c r="AY276" t="s">
        <v>323</v>
      </c>
      <c r="AZ276" s="621" t="s">
        <v>323</v>
      </c>
      <c r="BB276" s="621" t="s">
        <v>323</v>
      </c>
      <c r="BD276" s="621" t="s">
        <v>323</v>
      </c>
      <c r="BE276" t="s">
        <v>323</v>
      </c>
      <c r="BF276" s="621" t="s">
        <v>323</v>
      </c>
      <c r="BG276">
        <v>2</v>
      </c>
      <c r="BH276" s="621">
        <v>1</v>
      </c>
      <c r="BI276">
        <v>2</v>
      </c>
      <c r="BJ276" s="621">
        <v>1</v>
      </c>
      <c r="BK276" t="s">
        <v>323</v>
      </c>
    </row>
    <row r="277" spans="1:63" x14ac:dyDescent="0.2">
      <c r="A277" t="s">
        <v>260</v>
      </c>
      <c r="B277" t="s">
        <v>261</v>
      </c>
      <c r="C277" t="s">
        <v>54</v>
      </c>
      <c r="D277" t="s">
        <v>528</v>
      </c>
      <c r="E277" t="s">
        <v>504</v>
      </c>
      <c r="F277" t="s">
        <v>519</v>
      </c>
      <c r="G277" t="s">
        <v>320</v>
      </c>
      <c r="H277" t="s">
        <v>937</v>
      </c>
      <c r="I277" t="s">
        <v>937</v>
      </c>
      <c r="K277" t="s">
        <v>510</v>
      </c>
      <c r="L277">
        <v>1</v>
      </c>
      <c r="M277">
        <v>1</v>
      </c>
      <c r="N277">
        <v>1</v>
      </c>
      <c r="O277">
        <v>1</v>
      </c>
      <c r="P277">
        <v>28945</v>
      </c>
      <c r="Q277" t="s">
        <v>323</v>
      </c>
      <c r="R277">
        <v>1</v>
      </c>
      <c r="S277" s="621">
        <v>1</v>
      </c>
      <c r="T277">
        <v>1</v>
      </c>
      <c r="U277" s="621">
        <v>1</v>
      </c>
      <c r="Z277">
        <v>28942</v>
      </c>
      <c r="AA277">
        <v>3</v>
      </c>
      <c r="AB277" s="621">
        <v>1.0364484366902746E-4</v>
      </c>
      <c r="AC277">
        <v>28945</v>
      </c>
      <c r="AD277">
        <v>41700</v>
      </c>
      <c r="AE277" s="621">
        <v>0.6941247002398081</v>
      </c>
      <c r="AF277" t="s">
        <v>323</v>
      </c>
      <c r="AG277" t="s">
        <v>323</v>
      </c>
      <c r="AH277" t="s">
        <v>323</v>
      </c>
      <c r="AJ277" s="621" t="s">
        <v>323</v>
      </c>
      <c r="AL277" s="621" t="s">
        <v>323</v>
      </c>
      <c r="AM277" t="s">
        <v>323</v>
      </c>
      <c r="AN277" s="621" t="s">
        <v>323</v>
      </c>
      <c r="AP277" s="621" t="s">
        <v>323</v>
      </c>
      <c r="AR277" s="621" t="s">
        <v>323</v>
      </c>
      <c r="AS277" t="s">
        <v>323</v>
      </c>
      <c r="AT277" s="621" t="s">
        <v>323</v>
      </c>
      <c r="AV277" s="621" t="s">
        <v>323</v>
      </c>
      <c r="AX277" s="621" t="s">
        <v>323</v>
      </c>
      <c r="AY277" t="s">
        <v>323</v>
      </c>
      <c r="AZ277" s="621" t="s">
        <v>323</v>
      </c>
      <c r="BB277" s="621" t="s">
        <v>323</v>
      </c>
      <c r="BD277" s="621" t="s">
        <v>323</v>
      </c>
      <c r="BE277" t="s">
        <v>323</v>
      </c>
      <c r="BF277" s="621" t="s">
        <v>323</v>
      </c>
      <c r="BG277">
        <v>0</v>
      </c>
      <c r="BK277" t="s">
        <v>323</v>
      </c>
    </row>
    <row r="278" spans="1:63" x14ac:dyDescent="0.2">
      <c r="A278" t="s">
        <v>260</v>
      </c>
      <c r="B278" t="s">
        <v>261</v>
      </c>
      <c r="C278" t="s">
        <v>264</v>
      </c>
      <c r="D278" t="s">
        <v>528</v>
      </c>
      <c r="E278" t="s">
        <v>504</v>
      </c>
      <c r="F278" t="s">
        <v>519</v>
      </c>
      <c r="G278" t="s">
        <v>320</v>
      </c>
      <c r="H278" t="s">
        <v>937</v>
      </c>
      <c r="I278" t="s">
        <v>937</v>
      </c>
      <c r="K278" t="s">
        <v>386</v>
      </c>
      <c r="L278">
        <v>1</v>
      </c>
      <c r="N278">
        <v>3</v>
      </c>
      <c r="O278">
        <v>3</v>
      </c>
      <c r="P278">
        <v>30954</v>
      </c>
      <c r="Q278">
        <v>14636</v>
      </c>
      <c r="R278">
        <v>2</v>
      </c>
      <c r="S278" s="621">
        <v>0.66666666666666663</v>
      </c>
      <c r="T278">
        <v>2</v>
      </c>
      <c r="U278" s="621">
        <v>2</v>
      </c>
      <c r="Z278">
        <v>30938</v>
      </c>
      <c r="AA278">
        <v>16</v>
      </c>
      <c r="AB278" s="621">
        <v>5.1689603928409896E-4</v>
      </c>
      <c r="AC278">
        <v>30954</v>
      </c>
      <c r="AD278">
        <v>40700</v>
      </c>
      <c r="AE278" s="621">
        <v>0.76054054054054054</v>
      </c>
      <c r="AF278">
        <v>30938</v>
      </c>
      <c r="AG278">
        <v>16</v>
      </c>
      <c r="AH278">
        <v>30954</v>
      </c>
      <c r="AI278">
        <v>14621</v>
      </c>
      <c r="AJ278" s="621">
        <v>0.47259034197427113</v>
      </c>
      <c r="AK278">
        <v>15</v>
      </c>
      <c r="AL278" s="621">
        <v>0.9375</v>
      </c>
      <c r="AM278">
        <v>14636</v>
      </c>
      <c r="AN278" s="621">
        <v>0.47283065193512952</v>
      </c>
      <c r="AO278">
        <v>165</v>
      </c>
      <c r="AP278" s="621">
        <v>1.1285137815470898E-2</v>
      </c>
      <c r="AQ278">
        <v>13</v>
      </c>
      <c r="AR278" s="621">
        <v>0.8666666666666667</v>
      </c>
      <c r="AS278">
        <v>178</v>
      </c>
      <c r="AT278" s="621">
        <v>1.2161792839573655E-2</v>
      </c>
      <c r="AU278">
        <v>129</v>
      </c>
      <c r="AV278" s="621">
        <v>0.78181818181818186</v>
      </c>
      <c r="AW278">
        <v>7</v>
      </c>
      <c r="AX278" s="621">
        <v>0.53846153846153844</v>
      </c>
      <c r="AY278">
        <v>136</v>
      </c>
      <c r="AZ278" s="621">
        <v>0.7640449438202247</v>
      </c>
      <c r="BA278">
        <v>25</v>
      </c>
      <c r="BB278" s="621">
        <v>1.7081169718502322E-3</v>
      </c>
      <c r="BC278">
        <v>693</v>
      </c>
      <c r="BD278" s="621">
        <v>4.7349002459688441E-2</v>
      </c>
      <c r="BE278">
        <v>718</v>
      </c>
      <c r="BF278" s="621">
        <v>4.9057119431538669E-2</v>
      </c>
      <c r="BG278">
        <v>0</v>
      </c>
      <c r="BK278" t="s">
        <v>323</v>
      </c>
    </row>
    <row r="279" spans="1:63" x14ac:dyDescent="0.2">
      <c r="A279" t="s">
        <v>260</v>
      </c>
      <c r="B279" t="s">
        <v>261</v>
      </c>
      <c r="C279" t="s">
        <v>55</v>
      </c>
      <c r="D279" t="s">
        <v>528</v>
      </c>
      <c r="E279" t="s">
        <v>504</v>
      </c>
      <c r="F279" t="s">
        <v>519</v>
      </c>
      <c r="G279" t="s">
        <v>320</v>
      </c>
      <c r="H279" t="s">
        <v>937</v>
      </c>
      <c r="I279" t="s">
        <v>937</v>
      </c>
      <c r="K279" t="s">
        <v>386</v>
      </c>
      <c r="L279">
        <v>5</v>
      </c>
      <c r="N279">
        <v>8</v>
      </c>
      <c r="O279">
        <v>1.6</v>
      </c>
      <c r="P279">
        <v>25232.799999999999</v>
      </c>
      <c r="Q279">
        <v>10515.4</v>
      </c>
      <c r="R279">
        <v>4</v>
      </c>
      <c r="S279" s="621">
        <v>0.5</v>
      </c>
      <c r="T279">
        <v>3</v>
      </c>
      <c r="U279" s="621">
        <v>0.6</v>
      </c>
      <c r="Z279">
        <v>126083</v>
      </c>
      <c r="AA279">
        <v>81</v>
      </c>
      <c r="AB279" s="621">
        <v>6.4202149583082334E-4</v>
      </c>
      <c r="AC279">
        <v>126164</v>
      </c>
      <c r="AD279">
        <v>188800</v>
      </c>
      <c r="AE279" s="621">
        <v>0.66824152542372883</v>
      </c>
      <c r="AF279">
        <v>126083</v>
      </c>
      <c r="AG279">
        <v>81</v>
      </c>
      <c r="AH279">
        <v>126164</v>
      </c>
      <c r="AI279">
        <v>52510</v>
      </c>
      <c r="AJ279" s="621">
        <v>0.41647168928404305</v>
      </c>
      <c r="AK279">
        <v>67</v>
      </c>
      <c r="AL279" s="621">
        <v>0.8271604938271605</v>
      </c>
      <c r="AM279">
        <v>52577</v>
      </c>
      <c r="AN279" s="621">
        <v>0.4167353603246568</v>
      </c>
      <c r="AO279">
        <v>1100</v>
      </c>
      <c r="AP279" s="621">
        <v>2.0948390782708055E-2</v>
      </c>
      <c r="AQ279">
        <v>31</v>
      </c>
      <c r="AR279" s="621">
        <v>0.46268656716417911</v>
      </c>
      <c r="AS279">
        <v>1131</v>
      </c>
      <c r="AT279" s="621">
        <v>2.1511307225592941E-2</v>
      </c>
      <c r="AU279">
        <v>1070</v>
      </c>
      <c r="AV279" s="621">
        <v>0.97272727272727277</v>
      </c>
      <c r="AW279">
        <v>22</v>
      </c>
      <c r="AX279" s="621">
        <v>0.70967741935483875</v>
      </c>
      <c r="AY279">
        <v>1092</v>
      </c>
      <c r="AZ279" s="621">
        <v>0.96551724137931039</v>
      </c>
      <c r="BA279">
        <v>242</v>
      </c>
      <c r="BB279" s="621">
        <v>4.6027730756794793E-3</v>
      </c>
      <c r="BC279">
        <v>2943</v>
      </c>
      <c r="BD279" s="621">
        <v>5.5975046122829372E-2</v>
      </c>
      <c r="BE279">
        <v>3185</v>
      </c>
      <c r="BF279" s="621">
        <v>6.0577819198508853E-2</v>
      </c>
      <c r="BG279">
        <v>4</v>
      </c>
      <c r="BH279" s="621">
        <v>0.5</v>
      </c>
      <c r="BI279">
        <v>3</v>
      </c>
      <c r="BJ279" s="621">
        <v>0.6</v>
      </c>
      <c r="BK279" t="s">
        <v>323</v>
      </c>
    </row>
    <row r="280" spans="1:63" x14ac:dyDescent="0.2">
      <c r="A280" t="s">
        <v>409</v>
      </c>
      <c r="B280" t="s">
        <v>650</v>
      </c>
      <c r="C280" t="s">
        <v>541</v>
      </c>
      <c r="D280" t="s">
        <v>528</v>
      </c>
      <c r="E280" t="s">
        <v>504</v>
      </c>
      <c r="F280" t="s">
        <v>505</v>
      </c>
      <c r="G280" t="s">
        <v>316</v>
      </c>
      <c r="H280" t="s">
        <v>937</v>
      </c>
      <c r="I280" t="s">
        <v>937</v>
      </c>
      <c r="K280" t="s">
        <v>386</v>
      </c>
      <c r="L280">
        <v>2</v>
      </c>
      <c r="N280">
        <v>4</v>
      </c>
      <c r="O280">
        <v>2</v>
      </c>
      <c r="P280">
        <v>3762.5</v>
      </c>
      <c r="Q280">
        <v>2104.5</v>
      </c>
      <c r="R280">
        <v>2</v>
      </c>
      <c r="S280" s="621">
        <v>0.5</v>
      </c>
      <c r="T280">
        <v>1</v>
      </c>
      <c r="U280" s="621">
        <v>0.5</v>
      </c>
      <c r="Z280">
        <v>7498</v>
      </c>
      <c r="AA280">
        <v>27</v>
      </c>
      <c r="AB280" s="621">
        <v>3.5880398671096344E-3</v>
      </c>
      <c r="AC280">
        <v>7525</v>
      </c>
      <c r="AD280">
        <v>10050</v>
      </c>
      <c r="AE280" s="621">
        <v>0.74875621890547261</v>
      </c>
      <c r="AF280">
        <v>7498</v>
      </c>
      <c r="AG280">
        <v>27</v>
      </c>
      <c r="AH280">
        <v>7525</v>
      </c>
      <c r="AI280">
        <v>4177</v>
      </c>
      <c r="AJ280" s="621">
        <v>0.55708188850360096</v>
      </c>
      <c r="AK280">
        <v>32</v>
      </c>
      <c r="AL280" s="621">
        <v>1.1851851851851851</v>
      </c>
      <c r="AM280">
        <v>4209</v>
      </c>
      <c r="AN280" s="621">
        <v>0.55933554817275744</v>
      </c>
      <c r="AO280">
        <v>35</v>
      </c>
      <c r="AP280" s="621">
        <v>8.3792195355518323E-3</v>
      </c>
      <c r="AQ280">
        <v>5</v>
      </c>
      <c r="AR280" s="621">
        <v>0.15625</v>
      </c>
      <c r="AS280">
        <v>40</v>
      </c>
      <c r="AT280" s="621">
        <v>9.5034449988120693E-3</v>
      </c>
      <c r="AU280">
        <v>33</v>
      </c>
      <c r="AV280" s="621">
        <v>0.94285714285714284</v>
      </c>
      <c r="AW280">
        <v>5</v>
      </c>
      <c r="AX280" s="621">
        <v>1</v>
      </c>
      <c r="AY280">
        <v>38</v>
      </c>
      <c r="AZ280" s="621">
        <v>0.95</v>
      </c>
      <c r="BA280">
        <v>4</v>
      </c>
      <c r="BB280" s="621">
        <v>9.5034449988120695E-4</v>
      </c>
      <c r="BC280">
        <v>271</v>
      </c>
      <c r="BD280" s="621">
        <v>6.4385839866951775E-2</v>
      </c>
      <c r="BE280">
        <v>275</v>
      </c>
      <c r="BF280" s="621">
        <v>6.5336184366832972E-2</v>
      </c>
      <c r="BG280">
        <v>1</v>
      </c>
      <c r="BH280" s="621">
        <v>0.25</v>
      </c>
      <c r="BI280">
        <v>0</v>
      </c>
      <c r="BK280" t="s">
        <v>323</v>
      </c>
    </row>
    <row r="281" spans="1:63" x14ac:dyDescent="0.2">
      <c r="A281" t="s">
        <v>409</v>
      </c>
      <c r="B281" t="s">
        <v>650</v>
      </c>
      <c r="C281" t="s">
        <v>543</v>
      </c>
      <c r="D281" t="s">
        <v>528</v>
      </c>
      <c r="E281" t="s">
        <v>504</v>
      </c>
      <c r="F281" t="s">
        <v>505</v>
      </c>
      <c r="G281" t="s">
        <v>316</v>
      </c>
      <c r="H281" t="s">
        <v>937</v>
      </c>
      <c r="I281" t="s">
        <v>937</v>
      </c>
      <c r="K281" t="s">
        <v>386</v>
      </c>
      <c r="L281">
        <v>3</v>
      </c>
      <c r="N281">
        <v>6</v>
      </c>
      <c r="O281">
        <v>2</v>
      </c>
      <c r="P281">
        <v>3293</v>
      </c>
      <c r="Q281">
        <v>1445.6666666666667</v>
      </c>
      <c r="R281">
        <v>2</v>
      </c>
      <c r="S281" s="621">
        <v>0.33333333333333331</v>
      </c>
      <c r="T281">
        <v>2</v>
      </c>
      <c r="U281" s="621">
        <v>0.66666666666666663</v>
      </c>
      <c r="Z281">
        <v>9860</v>
      </c>
      <c r="AA281">
        <v>19</v>
      </c>
      <c r="AB281" s="621">
        <v>1.9232715861929345E-3</v>
      </c>
      <c r="AC281">
        <v>9879</v>
      </c>
      <c r="AD281">
        <v>13650</v>
      </c>
      <c r="AE281" s="621">
        <v>0.72373626373626376</v>
      </c>
      <c r="AF281">
        <v>9860</v>
      </c>
      <c r="AG281">
        <v>19</v>
      </c>
      <c r="AH281">
        <v>9879</v>
      </c>
      <c r="AI281">
        <v>4318</v>
      </c>
      <c r="AJ281" s="621">
        <v>0.43793103448275861</v>
      </c>
      <c r="AK281">
        <v>19</v>
      </c>
      <c r="AL281" s="621">
        <v>1</v>
      </c>
      <c r="AM281">
        <v>4337</v>
      </c>
      <c r="AN281" s="621">
        <v>0.4390120457536188</v>
      </c>
      <c r="AO281">
        <v>18</v>
      </c>
      <c r="AP281" s="621">
        <v>4.1685965724872626E-3</v>
      </c>
      <c r="AQ281">
        <v>10</v>
      </c>
      <c r="AR281" s="621">
        <v>0.52631578947368418</v>
      </c>
      <c r="AS281">
        <v>28</v>
      </c>
      <c r="AT281" s="621">
        <v>6.4560756283145032E-3</v>
      </c>
      <c r="AU281">
        <v>17</v>
      </c>
      <c r="AV281" s="621">
        <v>0.94444444444444442</v>
      </c>
      <c r="AW281">
        <v>10</v>
      </c>
      <c r="AX281" s="621">
        <v>1</v>
      </c>
      <c r="AY281">
        <v>27</v>
      </c>
      <c r="AZ281" s="621">
        <v>0.9642857142857143</v>
      </c>
      <c r="BA281">
        <v>22</v>
      </c>
      <c r="BB281" s="621">
        <v>5.0726308508185379E-3</v>
      </c>
      <c r="BC281">
        <v>172</v>
      </c>
      <c r="BD281" s="621">
        <v>3.9658750288217665E-2</v>
      </c>
      <c r="BE281">
        <v>194</v>
      </c>
      <c r="BF281" s="621">
        <v>4.47313811390362E-2</v>
      </c>
      <c r="BG281">
        <v>0</v>
      </c>
      <c r="BK281" t="s">
        <v>323</v>
      </c>
    </row>
    <row r="282" spans="1:63" x14ac:dyDescent="0.2">
      <c r="A282" t="s">
        <v>409</v>
      </c>
      <c r="B282" t="s">
        <v>650</v>
      </c>
      <c r="C282" t="s">
        <v>544</v>
      </c>
      <c r="D282" t="s">
        <v>528</v>
      </c>
      <c r="E282" t="s">
        <v>504</v>
      </c>
      <c r="F282" t="s">
        <v>505</v>
      </c>
      <c r="G282" t="s">
        <v>316</v>
      </c>
      <c r="H282" t="s">
        <v>937</v>
      </c>
      <c r="I282" t="s">
        <v>937</v>
      </c>
      <c r="K282" t="s">
        <v>386</v>
      </c>
      <c r="L282">
        <v>2</v>
      </c>
      <c r="N282">
        <v>5</v>
      </c>
      <c r="O282">
        <v>2.5</v>
      </c>
      <c r="P282">
        <v>2949.5</v>
      </c>
      <c r="Q282">
        <v>1861</v>
      </c>
      <c r="R282">
        <v>1</v>
      </c>
      <c r="S282" s="621">
        <v>0.2</v>
      </c>
      <c r="Z282">
        <v>5856</v>
      </c>
      <c r="AA282">
        <v>43</v>
      </c>
      <c r="AB282" s="621">
        <v>7.2893710798440413E-3</v>
      </c>
      <c r="AC282">
        <v>5899</v>
      </c>
      <c r="AD282">
        <v>8950</v>
      </c>
      <c r="AE282" s="621">
        <v>0.65910614525139666</v>
      </c>
      <c r="AF282">
        <v>5856</v>
      </c>
      <c r="AG282">
        <v>43</v>
      </c>
      <c r="AH282">
        <v>5899</v>
      </c>
      <c r="AI282">
        <v>3714</v>
      </c>
      <c r="AJ282" s="621">
        <v>0.63422131147540983</v>
      </c>
      <c r="AK282">
        <v>8</v>
      </c>
      <c r="AL282" s="621">
        <v>0.18604651162790697</v>
      </c>
      <c r="AM282">
        <v>3722</v>
      </c>
      <c r="AN282" s="621">
        <v>0.63095439905068651</v>
      </c>
      <c r="AO282">
        <v>58</v>
      </c>
      <c r="AP282" s="621">
        <v>1.5616585891222402E-2</v>
      </c>
      <c r="AQ282">
        <v>8</v>
      </c>
      <c r="AR282" s="621">
        <v>1</v>
      </c>
      <c r="AS282">
        <v>66</v>
      </c>
      <c r="AT282" s="621">
        <v>1.7732401934443847E-2</v>
      </c>
      <c r="AU282">
        <v>47</v>
      </c>
      <c r="AV282" s="621">
        <v>0.81034482758620685</v>
      </c>
      <c r="AW282">
        <v>8</v>
      </c>
      <c r="AX282" s="621">
        <v>1</v>
      </c>
      <c r="AY282">
        <v>55</v>
      </c>
      <c r="AZ282" s="621">
        <v>0.83333333333333337</v>
      </c>
      <c r="BA282">
        <v>9</v>
      </c>
      <c r="BB282" s="621">
        <v>2.4180548092423426E-3</v>
      </c>
      <c r="BC282">
        <v>141</v>
      </c>
      <c r="BD282" s="621">
        <v>3.7882858678130037E-2</v>
      </c>
      <c r="BE282">
        <v>150</v>
      </c>
      <c r="BF282" s="621">
        <v>4.0300913487372379E-2</v>
      </c>
      <c r="BG282">
        <v>0</v>
      </c>
      <c r="BK282" t="s">
        <v>323</v>
      </c>
    </row>
    <row r="283" spans="1:63" x14ac:dyDescent="0.2">
      <c r="A283" t="s">
        <v>265</v>
      </c>
      <c r="B283" t="s">
        <v>272</v>
      </c>
      <c r="C283" t="s">
        <v>273</v>
      </c>
      <c r="D283" t="s">
        <v>515</v>
      </c>
      <c r="E283" t="s">
        <v>504</v>
      </c>
      <c r="F283" t="s">
        <v>519</v>
      </c>
      <c r="G283" t="s">
        <v>920</v>
      </c>
      <c r="H283" t="s">
        <v>1109</v>
      </c>
      <c r="I283" t="s">
        <v>934</v>
      </c>
      <c r="K283" t="s">
        <v>386</v>
      </c>
      <c r="L283">
        <v>4</v>
      </c>
      <c r="N283">
        <v>6</v>
      </c>
      <c r="O283">
        <v>1.5</v>
      </c>
      <c r="P283">
        <v>3020.25</v>
      </c>
      <c r="Q283">
        <v>1099.5</v>
      </c>
      <c r="R283">
        <v>4</v>
      </c>
      <c r="S283" s="621">
        <v>0.66666666666666663</v>
      </c>
      <c r="T283">
        <v>4</v>
      </c>
      <c r="U283" s="621">
        <v>1</v>
      </c>
      <c r="Z283">
        <v>12063</v>
      </c>
      <c r="AA283">
        <v>18</v>
      </c>
      <c r="AB283" s="621">
        <v>1.4899428855227217E-3</v>
      </c>
      <c r="AC283">
        <v>12081</v>
      </c>
      <c r="AD283">
        <v>16044</v>
      </c>
      <c r="AE283" s="621">
        <v>0.7529917726252805</v>
      </c>
      <c r="AF283">
        <v>12063</v>
      </c>
      <c r="AG283">
        <v>18</v>
      </c>
      <c r="AH283">
        <v>12081</v>
      </c>
      <c r="AI283">
        <v>4385</v>
      </c>
      <c r="AJ283" s="621">
        <v>0.36350824836276219</v>
      </c>
      <c r="AK283">
        <v>13</v>
      </c>
      <c r="AL283" s="621">
        <v>0.72222222222222221</v>
      </c>
      <c r="AM283">
        <v>4398</v>
      </c>
      <c r="AN283" s="621">
        <v>0.36404271169605162</v>
      </c>
      <c r="AO283">
        <v>30</v>
      </c>
      <c r="AP283" s="621">
        <v>6.8415051311288486E-3</v>
      </c>
      <c r="AS283">
        <v>30</v>
      </c>
      <c r="AT283" s="621">
        <v>6.8212824010914054E-3</v>
      </c>
      <c r="AU283">
        <v>30</v>
      </c>
      <c r="AV283" s="621">
        <v>1</v>
      </c>
      <c r="AX283" s="621" t="s">
        <v>323</v>
      </c>
      <c r="AY283">
        <v>30</v>
      </c>
      <c r="AZ283" s="621">
        <v>1</v>
      </c>
      <c r="BA283">
        <v>8</v>
      </c>
      <c r="BB283" s="621">
        <v>1.8190086402910413E-3</v>
      </c>
      <c r="BC283">
        <v>132</v>
      </c>
      <c r="BD283" s="621">
        <v>3.0013642564802184E-2</v>
      </c>
      <c r="BE283">
        <v>140</v>
      </c>
      <c r="BF283" s="621">
        <v>3.1832651205093224E-2</v>
      </c>
      <c r="BG283">
        <v>2</v>
      </c>
      <c r="BH283" s="621">
        <v>0.33333333333333331</v>
      </c>
      <c r="BI283">
        <v>2</v>
      </c>
      <c r="BJ283" s="621">
        <v>0.5</v>
      </c>
      <c r="BK283" t="s">
        <v>323</v>
      </c>
    </row>
    <row r="284" spans="1:63" x14ac:dyDescent="0.2">
      <c r="A284" t="s">
        <v>265</v>
      </c>
      <c r="B284" t="s">
        <v>272</v>
      </c>
      <c r="C284" t="s">
        <v>893</v>
      </c>
      <c r="D284" t="s">
        <v>515</v>
      </c>
      <c r="E284" t="s">
        <v>504</v>
      </c>
      <c r="F284" t="s">
        <v>519</v>
      </c>
      <c r="G284" t="s">
        <v>920</v>
      </c>
      <c r="H284" t="s">
        <v>1109</v>
      </c>
      <c r="I284" t="s">
        <v>934</v>
      </c>
      <c r="K284" t="s">
        <v>386</v>
      </c>
      <c r="L284">
        <v>3</v>
      </c>
      <c r="N284">
        <v>6</v>
      </c>
      <c r="O284">
        <v>2</v>
      </c>
      <c r="P284">
        <v>3124.6666666666665</v>
      </c>
      <c r="Q284">
        <v>1248.3333333333333</v>
      </c>
      <c r="R284">
        <v>2</v>
      </c>
      <c r="S284" s="621">
        <v>0.33333333333333331</v>
      </c>
      <c r="T284">
        <v>1</v>
      </c>
      <c r="U284" s="621">
        <v>0.33333333333333331</v>
      </c>
      <c r="Z284">
        <v>9165</v>
      </c>
      <c r="AA284">
        <v>209</v>
      </c>
      <c r="AB284" s="621">
        <v>2.2295711542564541E-2</v>
      </c>
      <c r="AC284">
        <v>9374</v>
      </c>
      <c r="AD284">
        <v>11748</v>
      </c>
      <c r="AE284" s="621">
        <v>0.79792305073203951</v>
      </c>
      <c r="AF284">
        <v>9165</v>
      </c>
      <c r="AG284">
        <v>209</v>
      </c>
      <c r="AH284">
        <v>9374</v>
      </c>
      <c r="AI284">
        <v>3592</v>
      </c>
      <c r="AJ284" s="621">
        <v>0.39192580469176214</v>
      </c>
      <c r="AK284">
        <v>153</v>
      </c>
      <c r="AL284" s="621">
        <v>0.73205741626794263</v>
      </c>
      <c r="AM284">
        <v>3745</v>
      </c>
      <c r="AN284" s="621">
        <v>0.39950928098997224</v>
      </c>
      <c r="AO284">
        <v>16</v>
      </c>
      <c r="AP284" s="621">
        <v>4.4543429844097994E-3</v>
      </c>
      <c r="AQ284">
        <v>1</v>
      </c>
      <c r="AR284" s="621">
        <v>6.5359477124183009E-3</v>
      </c>
      <c r="AS284">
        <v>17</v>
      </c>
      <c r="AT284" s="621">
        <v>4.5393858477970625E-3</v>
      </c>
      <c r="AU284">
        <v>14</v>
      </c>
      <c r="AV284" s="621">
        <v>0.875</v>
      </c>
      <c r="AW284">
        <v>1</v>
      </c>
      <c r="AX284" s="621">
        <v>1</v>
      </c>
      <c r="AY284">
        <v>15</v>
      </c>
      <c r="AZ284" s="621">
        <v>0.88235294117647056</v>
      </c>
      <c r="BA284">
        <v>6</v>
      </c>
      <c r="BB284" s="621">
        <v>1.6021361815754338E-3</v>
      </c>
      <c r="BC284">
        <v>90</v>
      </c>
      <c r="BD284" s="621">
        <v>2.4032042723631509E-2</v>
      </c>
      <c r="BE284">
        <v>96</v>
      </c>
      <c r="BF284" s="621">
        <v>2.5634178905206941E-2</v>
      </c>
      <c r="BG284">
        <v>1</v>
      </c>
      <c r="BH284" s="621">
        <v>0.16666666666666666</v>
      </c>
      <c r="BI284">
        <v>0</v>
      </c>
      <c r="BK284" t="s">
        <v>323</v>
      </c>
    </row>
    <row r="285" spans="1:63" x14ac:dyDescent="0.2">
      <c r="A285" t="s">
        <v>265</v>
      </c>
      <c r="B285" t="s">
        <v>272</v>
      </c>
      <c r="C285" t="s">
        <v>894</v>
      </c>
      <c r="D285" t="s">
        <v>515</v>
      </c>
      <c r="E285" t="s">
        <v>504</v>
      </c>
      <c r="F285" t="s">
        <v>519</v>
      </c>
      <c r="G285" t="s">
        <v>920</v>
      </c>
      <c r="H285" t="s">
        <v>1109</v>
      </c>
      <c r="I285" t="s">
        <v>934</v>
      </c>
      <c r="K285" t="s">
        <v>386</v>
      </c>
      <c r="L285">
        <v>4</v>
      </c>
      <c r="N285">
        <v>10</v>
      </c>
      <c r="O285">
        <v>2.5</v>
      </c>
      <c r="P285">
        <v>2740.25</v>
      </c>
      <c r="Q285">
        <v>1025.25</v>
      </c>
      <c r="R285">
        <v>4</v>
      </c>
      <c r="S285" s="621">
        <v>0.4</v>
      </c>
      <c r="T285">
        <v>1</v>
      </c>
      <c r="U285" s="621">
        <v>0.25</v>
      </c>
      <c r="V285">
        <v>2</v>
      </c>
      <c r="W285" s="621">
        <v>0.2</v>
      </c>
      <c r="X285">
        <v>1</v>
      </c>
      <c r="Y285" s="621">
        <v>0.25</v>
      </c>
      <c r="Z285">
        <v>10890</v>
      </c>
      <c r="AA285">
        <v>71</v>
      </c>
      <c r="AB285" s="621">
        <v>6.4775111759875926E-3</v>
      </c>
      <c r="AC285">
        <v>10961</v>
      </c>
      <c r="AD285">
        <v>15903</v>
      </c>
      <c r="AE285" s="621">
        <v>0.68924102370621898</v>
      </c>
      <c r="AF285">
        <v>10890</v>
      </c>
      <c r="AG285">
        <v>71</v>
      </c>
      <c r="AH285">
        <v>10961</v>
      </c>
      <c r="AI285">
        <v>4047</v>
      </c>
      <c r="AJ285" s="621">
        <v>0.37162534435261707</v>
      </c>
      <c r="AK285">
        <v>54</v>
      </c>
      <c r="AL285" s="621">
        <v>0.76056338028169013</v>
      </c>
      <c r="AM285">
        <v>4101</v>
      </c>
      <c r="AN285" s="621">
        <v>0.37414469482711432</v>
      </c>
      <c r="AO285">
        <v>37</v>
      </c>
      <c r="AP285" s="621">
        <v>9.1425747467259698E-3</v>
      </c>
      <c r="AQ285">
        <v>2</v>
      </c>
      <c r="AR285" s="621">
        <v>3.7037037037037035E-2</v>
      </c>
      <c r="AS285">
        <v>39</v>
      </c>
      <c r="AT285" s="621">
        <v>9.5098756400877841E-3</v>
      </c>
      <c r="AU285">
        <v>24</v>
      </c>
      <c r="AV285" s="621">
        <v>0.64864864864864868</v>
      </c>
      <c r="AY285">
        <v>24</v>
      </c>
      <c r="AZ285" s="621">
        <v>0.61538461538461542</v>
      </c>
      <c r="BA285">
        <v>9</v>
      </c>
      <c r="BB285" s="621">
        <v>2.1945866861741038E-3</v>
      </c>
      <c r="BC285">
        <v>62</v>
      </c>
      <c r="BD285" s="621">
        <v>1.511826383808827E-2</v>
      </c>
      <c r="BE285">
        <v>71</v>
      </c>
      <c r="BF285" s="621">
        <v>1.7312850524262374E-2</v>
      </c>
      <c r="BG285">
        <v>3</v>
      </c>
      <c r="BH285" s="621">
        <v>0.3</v>
      </c>
      <c r="BI285">
        <v>1</v>
      </c>
      <c r="BJ285" s="621">
        <v>0.25</v>
      </c>
      <c r="BK285" t="s">
        <v>323</v>
      </c>
    </row>
    <row r="286" spans="1:63" x14ac:dyDescent="0.2">
      <c r="A286" t="s">
        <v>274</v>
      </c>
      <c r="B286" t="s">
        <v>276</v>
      </c>
      <c r="C286" t="s">
        <v>277</v>
      </c>
      <c r="D286" t="s">
        <v>515</v>
      </c>
      <c r="E286" t="s">
        <v>504</v>
      </c>
      <c r="F286" t="s">
        <v>505</v>
      </c>
      <c r="G286" t="s">
        <v>316</v>
      </c>
      <c r="H286" t="s">
        <v>1112</v>
      </c>
      <c r="I286" t="s">
        <v>934</v>
      </c>
      <c r="K286" t="s">
        <v>386</v>
      </c>
      <c r="L286">
        <v>4</v>
      </c>
      <c r="N286">
        <v>8</v>
      </c>
      <c r="O286">
        <v>2</v>
      </c>
      <c r="P286">
        <v>706.5</v>
      </c>
      <c r="Q286">
        <v>417.5</v>
      </c>
      <c r="R286">
        <v>2</v>
      </c>
      <c r="S286" s="621">
        <v>0.25</v>
      </c>
      <c r="T286">
        <v>1</v>
      </c>
      <c r="U286" s="621">
        <v>0.25</v>
      </c>
      <c r="Z286">
        <v>2822</v>
      </c>
      <c r="AA286">
        <v>4</v>
      </c>
      <c r="AB286" s="621">
        <v>1.4154281670205238E-3</v>
      </c>
      <c r="AC286">
        <v>2826</v>
      </c>
      <c r="AD286">
        <v>2964</v>
      </c>
      <c r="AE286" s="621">
        <v>0.95344129554655865</v>
      </c>
      <c r="AF286">
        <v>2822</v>
      </c>
      <c r="AG286">
        <v>4</v>
      </c>
      <c r="AH286">
        <v>2826</v>
      </c>
      <c r="AI286">
        <v>1666</v>
      </c>
      <c r="AJ286" s="621">
        <v>0.59036144578313254</v>
      </c>
      <c r="AK286">
        <v>4</v>
      </c>
      <c r="AL286" s="621">
        <v>1</v>
      </c>
      <c r="AM286">
        <v>1670</v>
      </c>
      <c r="AN286" s="621">
        <v>0.5909412597310687</v>
      </c>
      <c r="AO286">
        <v>35</v>
      </c>
      <c r="AP286" s="621">
        <v>2.100840336134454E-2</v>
      </c>
      <c r="AQ286">
        <v>1</v>
      </c>
      <c r="AR286" s="621">
        <v>0.25</v>
      </c>
      <c r="AS286">
        <v>36</v>
      </c>
      <c r="AT286" s="621">
        <v>2.1556886227544911E-2</v>
      </c>
      <c r="AU286">
        <v>27</v>
      </c>
      <c r="AV286" s="621">
        <v>0.77142857142857146</v>
      </c>
      <c r="AW286">
        <v>1</v>
      </c>
      <c r="AX286" s="621">
        <v>1</v>
      </c>
      <c r="AY286">
        <v>28</v>
      </c>
      <c r="AZ286" s="621">
        <v>0.77777777777777779</v>
      </c>
      <c r="BA286">
        <v>5</v>
      </c>
      <c r="BB286" s="621">
        <v>2.9940119760479044E-3</v>
      </c>
      <c r="BC286">
        <v>19</v>
      </c>
      <c r="BD286" s="621">
        <v>1.1377245508982036E-2</v>
      </c>
      <c r="BE286">
        <v>24</v>
      </c>
      <c r="BF286" s="621">
        <v>1.437125748502994E-2</v>
      </c>
      <c r="BG286">
        <v>2</v>
      </c>
      <c r="BH286" s="621">
        <v>0.25</v>
      </c>
      <c r="BI286">
        <v>0</v>
      </c>
      <c r="BK286" t="s">
        <v>323</v>
      </c>
    </row>
    <row r="287" spans="1:63" x14ac:dyDescent="0.2">
      <c r="A287" t="s">
        <v>274</v>
      </c>
      <c r="B287" t="s">
        <v>276</v>
      </c>
      <c r="C287" t="s">
        <v>623</v>
      </c>
      <c r="D287" t="s">
        <v>515</v>
      </c>
      <c r="E287" t="s">
        <v>504</v>
      </c>
      <c r="F287" t="s">
        <v>505</v>
      </c>
      <c r="G287" t="s">
        <v>316</v>
      </c>
      <c r="H287" t="s">
        <v>1112</v>
      </c>
      <c r="I287" t="s">
        <v>934</v>
      </c>
      <c r="K287" t="s">
        <v>386</v>
      </c>
      <c r="L287">
        <v>3</v>
      </c>
      <c r="N287">
        <v>6</v>
      </c>
      <c r="O287">
        <v>2</v>
      </c>
      <c r="P287">
        <v>659.66666666666663</v>
      </c>
      <c r="Q287">
        <v>344</v>
      </c>
      <c r="R287">
        <v>3</v>
      </c>
      <c r="S287" s="621">
        <v>0.5</v>
      </c>
      <c r="T287">
        <v>2</v>
      </c>
      <c r="U287" s="621">
        <v>0.66666666666666663</v>
      </c>
      <c r="Z287">
        <v>1956</v>
      </c>
      <c r="AA287">
        <v>23</v>
      </c>
      <c r="AB287" s="621">
        <v>1.1622031328954016E-2</v>
      </c>
      <c r="AC287">
        <v>1979</v>
      </c>
      <c r="AD287">
        <v>3162</v>
      </c>
      <c r="AE287" s="621">
        <v>0.62586970271979758</v>
      </c>
      <c r="AF287">
        <v>1956</v>
      </c>
      <c r="AG287">
        <v>23</v>
      </c>
      <c r="AH287">
        <v>1979</v>
      </c>
      <c r="AI287">
        <v>1024</v>
      </c>
      <c r="AJ287" s="621">
        <v>0.52351738241308798</v>
      </c>
      <c r="AK287">
        <v>8</v>
      </c>
      <c r="AL287" s="621">
        <v>0.34782608695652173</v>
      </c>
      <c r="AM287">
        <v>1032</v>
      </c>
      <c r="AN287" s="621">
        <v>0.52147549267306725</v>
      </c>
      <c r="AO287">
        <v>21</v>
      </c>
      <c r="AP287" s="621">
        <v>2.05078125E-2</v>
      </c>
      <c r="AQ287">
        <v>5</v>
      </c>
      <c r="AR287" s="621">
        <v>0.625</v>
      </c>
      <c r="AS287">
        <v>26</v>
      </c>
      <c r="AT287" s="621">
        <v>2.5193798449612403E-2</v>
      </c>
      <c r="AU287">
        <v>18</v>
      </c>
      <c r="AV287" s="621">
        <v>0.8571428571428571</v>
      </c>
      <c r="AW287">
        <v>5</v>
      </c>
      <c r="AX287" s="621">
        <v>1</v>
      </c>
      <c r="AY287">
        <v>23</v>
      </c>
      <c r="AZ287" s="621">
        <v>0.88461538461538458</v>
      </c>
      <c r="BA287">
        <v>0</v>
      </c>
      <c r="BC287">
        <v>15</v>
      </c>
      <c r="BD287" s="621">
        <v>1.4534883720930232E-2</v>
      </c>
      <c r="BE287">
        <v>15</v>
      </c>
      <c r="BF287" s="621">
        <v>1.4534883720930232E-2</v>
      </c>
      <c r="BG287">
        <v>2</v>
      </c>
      <c r="BH287" s="621">
        <v>0.33333333333333331</v>
      </c>
      <c r="BI287">
        <v>1</v>
      </c>
      <c r="BJ287" s="621">
        <v>0.33333333333333331</v>
      </c>
      <c r="BK287" t="s">
        <v>323</v>
      </c>
    </row>
    <row r="288" spans="1:63" x14ac:dyDescent="0.2">
      <c r="A288" t="s">
        <v>274</v>
      </c>
      <c r="B288" t="s">
        <v>276</v>
      </c>
      <c r="C288" t="s">
        <v>625</v>
      </c>
      <c r="D288" t="s">
        <v>515</v>
      </c>
      <c r="E288" t="s">
        <v>504</v>
      </c>
      <c r="F288" t="s">
        <v>505</v>
      </c>
      <c r="G288" t="s">
        <v>316</v>
      </c>
      <c r="H288" t="s">
        <v>1112</v>
      </c>
      <c r="I288" t="s">
        <v>934</v>
      </c>
      <c r="K288" t="s">
        <v>386</v>
      </c>
      <c r="L288">
        <v>3</v>
      </c>
      <c r="N288">
        <v>5</v>
      </c>
      <c r="O288">
        <v>1.6666666666666667</v>
      </c>
      <c r="P288">
        <v>364.66666666666669</v>
      </c>
      <c r="Q288">
        <v>166.33333333333334</v>
      </c>
      <c r="R288">
        <v>0</v>
      </c>
      <c r="Z288">
        <v>1078</v>
      </c>
      <c r="AA288">
        <v>16</v>
      </c>
      <c r="AB288" s="621">
        <v>1.4625228519195612E-2</v>
      </c>
      <c r="AC288">
        <v>1094</v>
      </c>
      <c r="AD288">
        <v>2178</v>
      </c>
      <c r="AE288" s="621">
        <v>0.50229568411386594</v>
      </c>
      <c r="AF288">
        <v>1078</v>
      </c>
      <c r="AG288">
        <v>16</v>
      </c>
      <c r="AH288">
        <v>1094</v>
      </c>
      <c r="AI288">
        <v>497</v>
      </c>
      <c r="AJ288" s="621">
        <v>0.46103896103896103</v>
      </c>
      <c r="AK288">
        <v>2</v>
      </c>
      <c r="AL288" s="621">
        <v>0.125</v>
      </c>
      <c r="AM288">
        <v>499</v>
      </c>
      <c r="AN288" s="621">
        <v>0.45612431444241314</v>
      </c>
      <c r="AO288">
        <v>3</v>
      </c>
      <c r="AP288" s="621">
        <v>6.0362173038229373E-3</v>
      </c>
      <c r="AQ288">
        <v>2</v>
      </c>
      <c r="AR288" s="621">
        <v>1</v>
      </c>
      <c r="AS288">
        <v>5</v>
      </c>
      <c r="AT288" s="621">
        <v>1.002004008016032E-2</v>
      </c>
      <c r="AU288">
        <v>2</v>
      </c>
      <c r="AV288" s="621">
        <v>0.66666666666666663</v>
      </c>
      <c r="AW288">
        <v>2</v>
      </c>
      <c r="AX288" s="621">
        <v>1</v>
      </c>
      <c r="AY288">
        <v>4</v>
      </c>
      <c r="AZ288" s="621">
        <v>0.8</v>
      </c>
      <c r="BA288">
        <v>0</v>
      </c>
      <c r="BC288">
        <v>11</v>
      </c>
      <c r="BD288" s="621">
        <v>2.2044088176352707E-2</v>
      </c>
      <c r="BE288">
        <v>11</v>
      </c>
      <c r="BF288" s="621">
        <v>2.2044088176352707E-2</v>
      </c>
      <c r="BG288">
        <v>3</v>
      </c>
      <c r="BH288" s="621">
        <v>0.6</v>
      </c>
      <c r="BI288">
        <v>1</v>
      </c>
      <c r="BJ288" s="621">
        <v>0.33333333333333331</v>
      </c>
      <c r="BK288" t="s">
        <v>323</v>
      </c>
    </row>
    <row r="289" spans="1:63" x14ac:dyDescent="0.2">
      <c r="A289" t="s">
        <v>278</v>
      </c>
      <c r="B289" t="s">
        <v>286</v>
      </c>
      <c r="C289" t="s">
        <v>287</v>
      </c>
      <c r="D289" t="s">
        <v>515</v>
      </c>
      <c r="E289" t="s">
        <v>504</v>
      </c>
      <c r="F289" t="s">
        <v>519</v>
      </c>
      <c r="G289" t="s">
        <v>920</v>
      </c>
      <c r="H289" t="s">
        <v>1109</v>
      </c>
      <c r="I289" t="s">
        <v>934</v>
      </c>
      <c r="K289" t="s">
        <v>386</v>
      </c>
      <c r="L289">
        <v>1</v>
      </c>
      <c r="N289">
        <v>2</v>
      </c>
      <c r="O289">
        <v>2</v>
      </c>
      <c r="P289">
        <v>1696</v>
      </c>
      <c r="Q289">
        <v>607</v>
      </c>
      <c r="R289">
        <v>0</v>
      </c>
      <c r="Z289">
        <v>1694</v>
      </c>
      <c r="AA289">
        <v>2</v>
      </c>
      <c r="AB289" s="621">
        <v>1.1792452830188679E-3</v>
      </c>
      <c r="AC289">
        <v>1696</v>
      </c>
      <c r="AD289">
        <v>2991</v>
      </c>
      <c r="AE289" s="621">
        <v>0.56703443664326314</v>
      </c>
      <c r="AF289">
        <v>1694</v>
      </c>
      <c r="AG289">
        <v>2</v>
      </c>
      <c r="AH289">
        <v>1696</v>
      </c>
      <c r="AI289">
        <v>605</v>
      </c>
      <c r="AJ289" s="621">
        <v>0.35714285714285715</v>
      </c>
      <c r="AK289">
        <v>2</v>
      </c>
      <c r="AL289" s="621">
        <v>1</v>
      </c>
      <c r="AM289">
        <v>607</v>
      </c>
      <c r="AN289" s="621">
        <v>0.35790094339622641</v>
      </c>
      <c r="AO289">
        <v>1</v>
      </c>
      <c r="AP289" s="621">
        <v>1.652892561983471E-3</v>
      </c>
      <c r="AQ289">
        <v>1</v>
      </c>
      <c r="AR289" s="621">
        <v>0.5</v>
      </c>
      <c r="AS289">
        <v>2</v>
      </c>
      <c r="AT289" s="621">
        <v>3.2948929159802307E-3</v>
      </c>
      <c r="AU289">
        <v>1</v>
      </c>
      <c r="AV289" s="621">
        <v>1</v>
      </c>
      <c r="AY289">
        <v>1</v>
      </c>
      <c r="AZ289" s="621">
        <v>0.5</v>
      </c>
      <c r="BA289">
        <v>2</v>
      </c>
      <c r="BB289" s="621">
        <v>3.2948929159802307E-3</v>
      </c>
      <c r="BC289">
        <v>8</v>
      </c>
      <c r="BD289" s="621">
        <v>1.3179571663920923E-2</v>
      </c>
      <c r="BE289">
        <v>10</v>
      </c>
      <c r="BF289" s="621">
        <v>1.6474464579901153E-2</v>
      </c>
      <c r="BG289">
        <v>1</v>
      </c>
      <c r="BH289" s="621">
        <v>0.5</v>
      </c>
      <c r="BI289">
        <v>1</v>
      </c>
      <c r="BJ289" s="621">
        <v>1</v>
      </c>
      <c r="BK289" t="s">
        <v>323</v>
      </c>
    </row>
    <row r="290" spans="1:63" x14ac:dyDescent="0.2">
      <c r="A290" t="s">
        <v>278</v>
      </c>
      <c r="B290" t="s">
        <v>286</v>
      </c>
      <c r="C290" t="s">
        <v>433</v>
      </c>
      <c r="D290" t="s">
        <v>515</v>
      </c>
      <c r="E290" t="s">
        <v>504</v>
      </c>
      <c r="F290" t="s">
        <v>519</v>
      </c>
      <c r="G290" t="s">
        <v>920</v>
      </c>
      <c r="H290" t="s">
        <v>1109</v>
      </c>
      <c r="I290" t="s">
        <v>934</v>
      </c>
      <c r="K290" t="s">
        <v>386</v>
      </c>
      <c r="L290">
        <v>3</v>
      </c>
      <c r="N290">
        <v>4</v>
      </c>
      <c r="O290">
        <v>1.3333333333333333</v>
      </c>
      <c r="P290">
        <v>2102.3333333333335</v>
      </c>
      <c r="Q290">
        <v>994.33333333333337</v>
      </c>
      <c r="R290">
        <v>3</v>
      </c>
      <c r="S290" s="621">
        <v>0.75</v>
      </c>
      <c r="T290">
        <v>3</v>
      </c>
      <c r="U290" s="621">
        <v>1</v>
      </c>
      <c r="Z290">
        <v>6303</v>
      </c>
      <c r="AA290">
        <v>4</v>
      </c>
      <c r="AB290" s="621">
        <v>6.3421595053115589E-4</v>
      </c>
      <c r="AC290">
        <v>6307</v>
      </c>
      <c r="AD290">
        <v>9372</v>
      </c>
      <c r="AE290" s="621">
        <v>0.67296201451131032</v>
      </c>
      <c r="AF290">
        <v>6303</v>
      </c>
      <c r="AG290">
        <v>4</v>
      </c>
      <c r="AH290">
        <v>6307</v>
      </c>
      <c r="AI290">
        <v>2981</v>
      </c>
      <c r="AJ290" s="621">
        <v>0.47294938917975565</v>
      </c>
      <c r="AK290">
        <v>2</v>
      </c>
      <c r="AL290" s="621">
        <v>0.5</v>
      </c>
      <c r="AM290">
        <v>2983</v>
      </c>
      <c r="AN290" s="621">
        <v>0.47296654510860947</v>
      </c>
      <c r="AO290">
        <v>29</v>
      </c>
      <c r="AP290" s="621">
        <v>9.7282791009728285E-3</v>
      </c>
      <c r="AS290">
        <v>29</v>
      </c>
      <c r="AT290" s="621">
        <v>9.7217566208514915E-3</v>
      </c>
      <c r="AU290">
        <v>21</v>
      </c>
      <c r="AV290" s="621">
        <v>0.72413793103448276</v>
      </c>
      <c r="AY290">
        <v>21</v>
      </c>
      <c r="AZ290" s="621">
        <v>0.72413793103448276</v>
      </c>
      <c r="BA290">
        <v>0</v>
      </c>
      <c r="BC290">
        <v>125</v>
      </c>
      <c r="BD290" s="621">
        <v>4.190412336573919E-2</v>
      </c>
      <c r="BE290">
        <v>125</v>
      </c>
      <c r="BF290" s="621">
        <v>4.190412336573919E-2</v>
      </c>
      <c r="BG290">
        <v>0</v>
      </c>
      <c r="BK290" t="s">
        <v>323</v>
      </c>
    </row>
    <row r="291" spans="1:63" x14ac:dyDescent="0.2">
      <c r="A291" t="s">
        <v>278</v>
      </c>
      <c r="B291" t="s">
        <v>286</v>
      </c>
      <c r="C291" t="s">
        <v>288</v>
      </c>
      <c r="D291" t="s">
        <v>515</v>
      </c>
      <c r="E291" t="s">
        <v>504</v>
      </c>
      <c r="F291" t="s">
        <v>519</v>
      </c>
      <c r="G291" t="s">
        <v>920</v>
      </c>
      <c r="H291" t="s">
        <v>1109</v>
      </c>
      <c r="I291" t="s">
        <v>934</v>
      </c>
      <c r="K291" t="s">
        <v>386</v>
      </c>
      <c r="L291">
        <v>1</v>
      </c>
      <c r="N291">
        <v>3</v>
      </c>
      <c r="O291">
        <v>3</v>
      </c>
      <c r="P291">
        <v>2018</v>
      </c>
      <c r="Q291">
        <v>884</v>
      </c>
      <c r="R291">
        <v>1</v>
      </c>
      <c r="S291" s="621">
        <v>0.33333333333333331</v>
      </c>
      <c r="T291">
        <v>1</v>
      </c>
      <c r="U291" s="621">
        <v>1</v>
      </c>
      <c r="Z291">
        <v>2015</v>
      </c>
      <c r="AA291">
        <v>3</v>
      </c>
      <c r="AB291" s="621">
        <v>1.4866204162537165E-3</v>
      </c>
      <c r="AC291">
        <v>2018</v>
      </c>
      <c r="AD291">
        <v>3501</v>
      </c>
      <c r="AE291" s="621">
        <v>0.57640674093116251</v>
      </c>
      <c r="AF291">
        <v>2015</v>
      </c>
      <c r="AG291">
        <v>3</v>
      </c>
      <c r="AH291">
        <v>2018</v>
      </c>
      <c r="AI291">
        <v>882</v>
      </c>
      <c r="AJ291" s="621">
        <v>0.43771712158808934</v>
      </c>
      <c r="AK291">
        <v>2</v>
      </c>
      <c r="AL291" s="621">
        <v>0.66666666666666663</v>
      </c>
      <c r="AM291">
        <v>884</v>
      </c>
      <c r="AN291" s="621">
        <v>0.43805748265609512</v>
      </c>
      <c r="AO291">
        <v>8</v>
      </c>
      <c r="AP291" s="621">
        <v>9.0702947845804991E-3</v>
      </c>
      <c r="AS291">
        <v>8</v>
      </c>
      <c r="AT291" s="621">
        <v>9.0497737556561094E-3</v>
      </c>
      <c r="AU291">
        <v>4</v>
      </c>
      <c r="AV291" s="621">
        <v>0.5</v>
      </c>
      <c r="AY291">
        <v>4</v>
      </c>
      <c r="AZ291" s="621">
        <v>0.5</v>
      </c>
      <c r="BA291">
        <v>1</v>
      </c>
      <c r="BB291" s="621">
        <v>1.1312217194570137E-3</v>
      </c>
      <c r="BC291">
        <v>39</v>
      </c>
      <c r="BD291" s="621">
        <v>4.4117647058823532E-2</v>
      </c>
      <c r="BE291">
        <v>40</v>
      </c>
      <c r="BF291" s="621">
        <v>4.5248868778280542E-2</v>
      </c>
      <c r="BG291">
        <v>0</v>
      </c>
      <c r="BK291" t="s">
        <v>323</v>
      </c>
    </row>
    <row r="292" spans="1:63" x14ac:dyDescent="0.2">
      <c r="A292" t="s">
        <v>278</v>
      </c>
      <c r="B292" t="s">
        <v>286</v>
      </c>
      <c r="C292" t="s">
        <v>289</v>
      </c>
      <c r="D292" t="s">
        <v>515</v>
      </c>
      <c r="E292" t="s">
        <v>504</v>
      </c>
      <c r="F292" t="s">
        <v>519</v>
      </c>
      <c r="G292" t="s">
        <v>920</v>
      </c>
      <c r="H292" t="s">
        <v>1109</v>
      </c>
      <c r="I292" t="s">
        <v>934</v>
      </c>
      <c r="K292" t="s">
        <v>386</v>
      </c>
      <c r="L292">
        <v>5</v>
      </c>
      <c r="N292">
        <v>11</v>
      </c>
      <c r="O292">
        <v>2.2000000000000002</v>
      </c>
      <c r="P292">
        <v>2470</v>
      </c>
      <c r="Q292">
        <v>1294.2</v>
      </c>
      <c r="R292">
        <v>4</v>
      </c>
      <c r="S292" s="621">
        <v>0.36363636363636365</v>
      </c>
      <c r="T292">
        <v>3</v>
      </c>
      <c r="U292" s="621">
        <v>0.6</v>
      </c>
      <c r="V292">
        <v>1</v>
      </c>
      <c r="W292" s="621">
        <v>9.0909090909090912E-2</v>
      </c>
      <c r="Z292">
        <v>12309</v>
      </c>
      <c r="AA292">
        <v>41</v>
      </c>
      <c r="AB292" s="621">
        <v>3.3198380566801617E-3</v>
      </c>
      <c r="AC292">
        <v>12350</v>
      </c>
      <c r="AD292">
        <v>16827</v>
      </c>
      <c r="AE292" s="621">
        <v>0.73393950199084801</v>
      </c>
      <c r="AF292">
        <v>12309</v>
      </c>
      <c r="AG292">
        <v>41</v>
      </c>
      <c r="AH292">
        <v>12350</v>
      </c>
      <c r="AI292">
        <v>6442</v>
      </c>
      <c r="AJ292" s="621">
        <v>0.52335689333008373</v>
      </c>
      <c r="AK292">
        <v>29</v>
      </c>
      <c r="AL292" s="621">
        <v>0.70731707317073167</v>
      </c>
      <c r="AM292">
        <v>6471</v>
      </c>
      <c r="AN292" s="621">
        <v>0.52396761133603242</v>
      </c>
      <c r="AO292">
        <v>98</v>
      </c>
      <c r="AP292" s="621">
        <v>1.5212666873641726E-2</v>
      </c>
      <c r="AQ292">
        <v>2</v>
      </c>
      <c r="AR292" s="621">
        <v>6.8965517241379309E-2</v>
      </c>
      <c r="AS292">
        <v>100</v>
      </c>
      <c r="AT292" s="621">
        <v>1.5453562046051614E-2</v>
      </c>
      <c r="AU292">
        <v>72</v>
      </c>
      <c r="AV292" s="621">
        <v>0.73469387755102045</v>
      </c>
      <c r="AW292">
        <v>2</v>
      </c>
      <c r="AX292" s="621">
        <v>1</v>
      </c>
      <c r="AY292">
        <v>74</v>
      </c>
      <c r="AZ292" s="621">
        <v>0.74</v>
      </c>
      <c r="BA292">
        <v>22</v>
      </c>
      <c r="BB292" s="621">
        <v>3.3997836501313554E-3</v>
      </c>
      <c r="BC292">
        <v>83</v>
      </c>
      <c r="BD292" s="621">
        <v>1.282645649822284E-2</v>
      </c>
      <c r="BE292">
        <v>105</v>
      </c>
      <c r="BF292" s="621">
        <v>1.6226240148354196E-2</v>
      </c>
      <c r="BG292">
        <v>5</v>
      </c>
      <c r="BH292" s="621">
        <v>0.45454545454545453</v>
      </c>
      <c r="BI292">
        <v>2</v>
      </c>
      <c r="BJ292" s="621">
        <v>0.4</v>
      </c>
      <c r="BK292" t="s">
        <v>323</v>
      </c>
    </row>
    <row r="293" spans="1:63" x14ac:dyDescent="0.2">
      <c r="A293" t="s">
        <v>290</v>
      </c>
      <c r="B293" t="s">
        <v>291</v>
      </c>
      <c r="C293" t="s">
        <v>292</v>
      </c>
      <c r="D293" t="s">
        <v>515</v>
      </c>
      <c r="E293" t="s">
        <v>504</v>
      </c>
      <c r="F293" t="s">
        <v>519</v>
      </c>
      <c r="G293" t="s">
        <v>922</v>
      </c>
      <c r="H293" t="s">
        <v>1109</v>
      </c>
      <c r="I293" t="s">
        <v>934</v>
      </c>
      <c r="K293" t="s">
        <v>386</v>
      </c>
      <c r="L293">
        <v>2</v>
      </c>
      <c r="N293">
        <v>4</v>
      </c>
      <c r="O293">
        <v>2</v>
      </c>
      <c r="P293">
        <v>4136</v>
      </c>
      <c r="Q293">
        <v>1879</v>
      </c>
      <c r="R293">
        <v>2</v>
      </c>
      <c r="S293" s="621">
        <v>0.5</v>
      </c>
      <c r="T293">
        <v>2</v>
      </c>
      <c r="U293" s="621">
        <v>1</v>
      </c>
      <c r="Z293">
        <v>8237</v>
      </c>
      <c r="AA293">
        <v>35</v>
      </c>
      <c r="AB293" s="621">
        <v>4.2311411992263055E-3</v>
      </c>
      <c r="AC293">
        <v>8272</v>
      </c>
      <c r="AD293">
        <v>11805</v>
      </c>
      <c r="AE293" s="621">
        <v>0.70072003388394744</v>
      </c>
      <c r="AF293">
        <v>8237</v>
      </c>
      <c r="AG293">
        <v>35</v>
      </c>
      <c r="AH293">
        <v>8272</v>
      </c>
      <c r="AI293">
        <v>3722</v>
      </c>
      <c r="AJ293" s="621">
        <v>0.45186354255189998</v>
      </c>
      <c r="AK293">
        <v>36</v>
      </c>
      <c r="AL293" s="621">
        <v>1.0285714285714285</v>
      </c>
      <c r="AM293">
        <v>3758</v>
      </c>
      <c r="AN293" s="621">
        <v>0.45430367504835589</v>
      </c>
      <c r="AO293">
        <v>40</v>
      </c>
      <c r="AP293" s="621">
        <v>1.0746910263299301E-2</v>
      </c>
      <c r="AQ293">
        <v>4</v>
      </c>
      <c r="AR293" s="621">
        <v>0.1111111111111111</v>
      </c>
      <c r="AS293">
        <v>44</v>
      </c>
      <c r="AT293" s="621">
        <v>1.1708355508249068E-2</v>
      </c>
      <c r="AU293">
        <v>24</v>
      </c>
      <c r="AV293" s="621">
        <v>0.6</v>
      </c>
      <c r="AW293">
        <v>4</v>
      </c>
      <c r="AX293" s="621">
        <v>1</v>
      </c>
      <c r="AY293">
        <v>28</v>
      </c>
      <c r="AZ293" s="621">
        <v>0.63636363636363635</v>
      </c>
      <c r="BC293">
        <v>100</v>
      </c>
      <c r="BD293" s="621">
        <v>2.6609898882384245E-2</v>
      </c>
      <c r="BE293">
        <v>100</v>
      </c>
      <c r="BF293" s="621">
        <v>2.6609898882384245E-2</v>
      </c>
      <c r="BG293">
        <v>2</v>
      </c>
      <c r="BH293" s="621">
        <v>0.5</v>
      </c>
      <c r="BI293">
        <v>1</v>
      </c>
      <c r="BJ293" s="621">
        <v>0.5</v>
      </c>
      <c r="BK293" t="s">
        <v>323</v>
      </c>
    </row>
    <row r="294" spans="1:63" x14ac:dyDescent="0.2">
      <c r="A294" t="s">
        <v>290</v>
      </c>
      <c r="B294" t="s">
        <v>291</v>
      </c>
      <c r="C294" t="s">
        <v>293</v>
      </c>
      <c r="D294" t="s">
        <v>515</v>
      </c>
      <c r="E294" t="s">
        <v>504</v>
      </c>
      <c r="F294" t="s">
        <v>519</v>
      </c>
      <c r="G294" t="s">
        <v>922</v>
      </c>
      <c r="H294" t="s">
        <v>1109</v>
      </c>
      <c r="I294" t="s">
        <v>934</v>
      </c>
      <c r="K294" t="s">
        <v>386</v>
      </c>
      <c r="L294">
        <v>3</v>
      </c>
      <c r="N294">
        <v>9</v>
      </c>
      <c r="O294">
        <v>3</v>
      </c>
      <c r="P294">
        <v>4287</v>
      </c>
      <c r="Q294">
        <v>1932</v>
      </c>
      <c r="R294">
        <v>3</v>
      </c>
      <c r="S294" s="621">
        <v>0.33333333333333331</v>
      </c>
      <c r="T294">
        <v>2</v>
      </c>
      <c r="U294" s="621">
        <v>0.66666666666666663</v>
      </c>
      <c r="Z294">
        <v>12854</v>
      </c>
      <c r="AA294">
        <v>7</v>
      </c>
      <c r="AB294" s="621">
        <v>5.4428116009641548E-4</v>
      </c>
      <c r="AC294">
        <v>12861</v>
      </c>
      <c r="AD294">
        <v>18540</v>
      </c>
      <c r="AE294" s="621">
        <v>0.69368932038834952</v>
      </c>
      <c r="AF294">
        <v>12854</v>
      </c>
      <c r="AG294">
        <v>7</v>
      </c>
      <c r="AH294">
        <v>12861</v>
      </c>
      <c r="AI294">
        <v>5790</v>
      </c>
      <c r="AJ294" s="621">
        <v>0.45044344173020073</v>
      </c>
      <c r="AK294">
        <v>6</v>
      </c>
      <c r="AL294" s="621">
        <v>0.8571428571428571</v>
      </c>
      <c r="AM294">
        <v>5796</v>
      </c>
      <c r="AN294" s="621">
        <v>0.45066480055983205</v>
      </c>
      <c r="AO294">
        <v>100</v>
      </c>
      <c r="AP294" s="621">
        <v>1.7271157167530225E-2</v>
      </c>
      <c r="AQ294">
        <v>1</v>
      </c>
      <c r="AR294" s="621">
        <v>0.16666666666666666</v>
      </c>
      <c r="AS294">
        <v>101</v>
      </c>
      <c r="AT294" s="621">
        <v>1.7425810904071772E-2</v>
      </c>
      <c r="AU294">
        <v>59</v>
      </c>
      <c r="AV294" s="621">
        <v>0.59</v>
      </c>
      <c r="AX294" s="621">
        <v>0</v>
      </c>
      <c r="AY294">
        <v>59</v>
      </c>
      <c r="AZ294" s="621">
        <v>0.58415841584158412</v>
      </c>
      <c r="BA294">
        <v>7</v>
      </c>
      <c r="BB294" s="621">
        <v>1.2077294685990338E-3</v>
      </c>
      <c r="BC294">
        <v>166</v>
      </c>
      <c r="BD294" s="621">
        <v>2.8640441683919944E-2</v>
      </c>
      <c r="BE294">
        <v>173</v>
      </c>
      <c r="BF294" s="621">
        <v>2.984817115251898E-2</v>
      </c>
      <c r="BG294">
        <v>3</v>
      </c>
      <c r="BH294" s="621">
        <v>0.33333333333333331</v>
      </c>
      <c r="BI294">
        <v>1</v>
      </c>
      <c r="BJ294" s="621">
        <v>0.33333333333333331</v>
      </c>
      <c r="BK294" t="s">
        <v>323</v>
      </c>
    </row>
    <row r="295" spans="1:63" x14ac:dyDescent="0.2">
      <c r="A295" t="s">
        <v>290</v>
      </c>
      <c r="B295" t="s">
        <v>291</v>
      </c>
      <c r="C295" t="s">
        <v>294</v>
      </c>
      <c r="D295" t="s">
        <v>515</v>
      </c>
      <c r="E295" t="s">
        <v>504</v>
      </c>
      <c r="F295" t="s">
        <v>519</v>
      </c>
      <c r="G295" t="s">
        <v>922</v>
      </c>
      <c r="H295" t="s">
        <v>1109</v>
      </c>
      <c r="I295" t="s">
        <v>934</v>
      </c>
      <c r="K295" t="s">
        <v>386</v>
      </c>
      <c r="L295">
        <v>2</v>
      </c>
      <c r="N295">
        <v>7</v>
      </c>
      <c r="O295">
        <v>3.5</v>
      </c>
      <c r="P295">
        <v>3980.5</v>
      </c>
      <c r="Q295">
        <v>2089</v>
      </c>
      <c r="R295">
        <v>2</v>
      </c>
      <c r="S295" s="621">
        <v>0.2857142857142857</v>
      </c>
      <c r="T295">
        <v>1</v>
      </c>
      <c r="U295" s="621">
        <v>0.5</v>
      </c>
      <c r="Z295">
        <v>7912</v>
      </c>
      <c r="AA295">
        <v>49</v>
      </c>
      <c r="AB295" s="621">
        <v>6.1550056525562112E-3</v>
      </c>
      <c r="AC295">
        <v>7961</v>
      </c>
      <c r="AD295">
        <v>11283</v>
      </c>
      <c r="AE295" s="621">
        <v>0.7055747584862182</v>
      </c>
      <c r="AF295">
        <v>7912</v>
      </c>
      <c r="AG295">
        <v>49</v>
      </c>
      <c r="AH295">
        <v>7961</v>
      </c>
      <c r="AI295">
        <v>4144</v>
      </c>
      <c r="AJ295" s="621">
        <v>0.52376137512639032</v>
      </c>
      <c r="AK295">
        <v>34</v>
      </c>
      <c r="AL295" s="621">
        <v>0.69387755102040816</v>
      </c>
      <c r="AM295">
        <v>4178</v>
      </c>
      <c r="AN295" s="621">
        <v>0.52480844115060921</v>
      </c>
      <c r="AO295">
        <v>54</v>
      </c>
      <c r="AP295" s="621">
        <v>1.3030888030888031E-2</v>
      </c>
      <c r="AS295">
        <v>54</v>
      </c>
      <c r="AT295" s="621">
        <v>1.292484442316898E-2</v>
      </c>
      <c r="AU295">
        <v>31</v>
      </c>
      <c r="AV295" s="621">
        <v>0.57407407407407407</v>
      </c>
      <c r="AX295" s="621" t="s">
        <v>323</v>
      </c>
      <c r="AY295">
        <v>31</v>
      </c>
      <c r="AZ295" s="621">
        <v>0.57407407407407407</v>
      </c>
      <c r="BA295">
        <v>2</v>
      </c>
      <c r="BB295" s="621">
        <v>4.7869794159885112E-4</v>
      </c>
      <c r="BC295">
        <v>103</v>
      </c>
      <c r="BD295" s="621">
        <v>2.4652943992340835E-2</v>
      </c>
      <c r="BE295">
        <v>105</v>
      </c>
      <c r="BF295" s="621">
        <v>2.5131641933939686E-2</v>
      </c>
      <c r="BG295">
        <v>1</v>
      </c>
      <c r="BH295" s="621">
        <v>0.14285714285714285</v>
      </c>
      <c r="BI295">
        <v>1</v>
      </c>
      <c r="BJ295" s="621">
        <v>0.5</v>
      </c>
      <c r="BK295" t="s">
        <v>323</v>
      </c>
    </row>
    <row r="296" spans="1:63" x14ac:dyDescent="0.2">
      <c r="A296" t="s">
        <v>290</v>
      </c>
      <c r="B296" t="s">
        <v>291</v>
      </c>
      <c r="C296" t="s">
        <v>295</v>
      </c>
      <c r="D296" t="s">
        <v>515</v>
      </c>
      <c r="E296" t="s">
        <v>504</v>
      </c>
      <c r="F296" t="s">
        <v>519</v>
      </c>
      <c r="G296" t="s">
        <v>922</v>
      </c>
      <c r="H296" t="s">
        <v>1109</v>
      </c>
      <c r="I296" t="s">
        <v>934</v>
      </c>
      <c r="K296" t="s">
        <v>510</v>
      </c>
      <c r="L296">
        <v>1</v>
      </c>
      <c r="M296">
        <v>1</v>
      </c>
      <c r="N296">
        <v>1</v>
      </c>
      <c r="O296">
        <v>1</v>
      </c>
      <c r="P296">
        <v>3939</v>
      </c>
      <c r="Q296" t="s">
        <v>323</v>
      </c>
      <c r="R296">
        <v>1</v>
      </c>
      <c r="S296" s="621">
        <v>1</v>
      </c>
      <c r="T296">
        <v>1</v>
      </c>
      <c r="U296" s="621">
        <v>1</v>
      </c>
      <c r="Z296">
        <v>3937</v>
      </c>
      <c r="AA296">
        <v>2</v>
      </c>
      <c r="AB296" s="621">
        <v>5.0774308200050779E-4</v>
      </c>
      <c r="AC296">
        <v>3939</v>
      </c>
      <c r="AD296">
        <v>5787</v>
      </c>
      <c r="AE296" s="621">
        <v>0.68066355624676</v>
      </c>
      <c r="AF296" t="s">
        <v>323</v>
      </c>
      <c r="AG296" t="s">
        <v>323</v>
      </c>
      <c r="AH296" t="s">
        <v>323</v>
      </c>
      <c r="AJ296" s="621" t="s">
        <v>323</v>
      </c>
      <c r="AL296" s="621" t="s">
        <v>323</v>
      </c>
      <c r="AM296" t="s">
        <v>323</v>
      </c>
      <c r="AN296" s="621" t="s">
        <v>323</v>
      </c>
      <c r="AP296" s="621" t="s">
        <v>323</v>
      </c>
      <c r="AS296" t="s">
        <v>323</v>
      </c>
      <c r="AT296" s="621" t="s">
        <v>323</v>
      </c>
      <c r="AV296" s="621" t="s">
        <v>323</v>
      </c>
      <c r="AX296" s="621" t="s">
        <v>323</v>
      </c>
      <c r="AY296" t="s">
        <v>323</v>
      </c>
      <c r="AZ296" s="621" t="s">
        <v>323</v>
      </c>
      <c r="BB296" s="621" t="s">
        <v>323</v>
      </c>
      <c r="BD296" s="621" t="s">
        <v>323</v>
      </c>
      <c r="BE296" t="s">
        <v>323</v>
      </c>
      <c r="BF296" s="621" t="s">
        <v>323</v>
      </c>
      <c r="BG296">
        <v>1</v>
      </c>
      <c r="BH296" s="621">
        <v>1</v>
      </c>
      <c r="BI296">
        <v>1</v>
      </c>
      <c r="BJ296" s="621">
        <v>1</v>
      </c>
      <c r="BK296" t="s">
        <v>323</v>
      </c>
    </row>
    <row r="297" spans="1:63" x14ac:dyDescent="0.2">
      <c r="A297" t="s">
        <v>290</v>
      </c>
      <c r="B297" t="s">
        <v>291</v>
      </c>
      <c r="C297" t="s">
        <v>296</v>
      </c>
      <c r="D297" t="s">
        <v>515</v>
      </c>
      <c r="E297" t="s">
        <v>504</v>
      </c>
      <c r="F297" t="s">
        <v>519</v>
      </c>
      <c r="G297" t="s">
        <v>922</v>
      </c>
      <c r="H297" t="s">
        <v>1109</v>
      </c>
      <c r="I297" t="s">
        <v>934</v>
      </c>
      <c r="K297" t="s">
        <v>386</v>
      </c>
      <c r="L297">
        <v>4</v>
      </c>
      <c r="N297">
        <v>18</v>
      </c>
      <c r="O297">
        <v>4.5</v>
      </c>
      <c r="P297">
        <v>4395</v>
      </c>
      <c r="Q297">
        <v>1971.75</v>
      </c>
      <c r="R297">
        <v>3</v>
      </c>
      <c r="S297" s="621">
        <v>0.16666666666666666</v>
      </c>
      <c r="T297">
        <v>2</v>
      </c>
      <c r="U297" s="621">
        <v>0.5</v>
      </c>
      <c r="Z297">
        <v>17558</v>
      </c>
      <c r="AA297">
        <v>22</v>
      </c>
      <c r="AB297" s="621">
        <v>1.2514220705346986E-3</v>
      </c>
      <c r="AC297">
        <v>17580</v>
      </c>
      <c r="AD297">
        <v>23088</v>
      </c>
      <c r="AE297" s="621">
        <v>0.76143451143451146</v>
      </c>
      <c r="AF297">
        <v>17558</v>
      </c>
      <c r="AG297">
        <v>22</v>
      </c>
      <c r="AH297">
        <v>17580</v>
      </c>
      <c r="AI297">
        <v>7870</v>
      </c>
      <c r="AJ297" s="621">
        <v>0.44822872764551769</v>
      </c>
      <c r="AK297">
        <v>17</v>
      </c>
      <c r="AL297" s="621">
        <v>0.77272727272727271</v>
      </c>
      <c r="AM297">
        <v>7887</v>
      </c>
      <c r="AN297" s="621">
        <v>0.44863481228668944</v>
      </c>
      <c r="AO297">
        <v>130</v>
      </c>
      <c r="AP297" s="621">
        <v>1.6518424396442185E-2</v>
      </c>
      <c r="AS297">
        <v>130</v>
      </c>
      <c r="AT297" s="621">
        <v>1.6482819830100165E-2</v>
      </c>
      <c r="AU297">
        <v>61</v>
      </c>
      <c r="AV297" s="621">
        <v>0.46923076923076923</v>
      </c>
      <c r="AX297" s="621" t="s">
        <v>323</v>
      </c>
      <c r="AY297">
        <v>61</v>
      </c>
      <c r="AZ297" s="621">
        <v>0.46923076923076923</v>
      </c>
      <c r="BA297">
        <v>36</v>
      </c>
      <c r="BB297" s="621">
        <v>4.5644731837200456E-3</v>
      </c>
      <c r="BC297">
        <v>270</v>
      </c>
      <c r="BD297" s="621">
        <v>3.4233548877900345E-2</v>
      </c>
      <c r="BE297">
        <v>306</v>
      </c>
      <c r="BF297" s="621">
        <v>3.8798022061620391E-2</v>
      </c>
      <c r="BG297">
        <v>6</v>
      </c>
      <c r="BH297" s="621">
        <v>0.33333333333333331</v>
      </c>
      <c r="BI297">
        <v>2</v>
      </c>
      <c r="BJ297" s="621">
        <v>0.5</v>
      </c>
      <c r="BK297" t="s">
        <v>323</v>
      </c>
    </row>
    <row r="298" spans="1:63" x14ac:dyDescent="0.2">
      <c r="A298" t="s">
        <v>290</v>
      </c>
      <c r="B298" t="s">
        <v>291</v>
      </c>
      <c r="C298" t="s">
        <v>297</v>
      </c>
      <c r="D298" t="s">
        <v>515</v>
      </c>
      <c r="E298" t="s">
        <v>504</v>
      </c>
      <c r="F298" t="s">
        <v>519</v>
      </c>
      <c r="G298" t="s">
        <v>922</v>
      </c>
      <c r="H298" t="s">
        <v>1109</v>
      </c>
      <c r="I298" t="s">
        <v>934</v>
      </c>
      <c r="K298" t="s">
        <v>386</v>
      </c>
      <c r="L298">
        <v>1</v>
      </c>
      <c r="N298">
        <v>5</v>
      </c>
      <c r="O298">
        <v>5</v>
      </c>
      <c r="P298">
        <v>4466</v>
      </c>
      <c r="Q298">
        <v>2548</v>
      </c>
      <c r="R298">
        <v>0</v>
      </c>
      <c r="Z298">
        <v>4448</v>
      </c>
      <c r="AA298">
        <v>18</v>
      </c>
      <c r="AB298" s="621">
        <v>4.0304523063143752E-3</v>
      </c>
      <c r="AC298">
        <v>4466</v>
      </c>
      <c r="AD298">
        <v>6492</v>
      </c>
      <c r="AE298" s="621">
        <v>0.68792359827479976</v>
      </c>
      <c r="AF298">
        <v>4448</v>
      </c>
      <c r="AG298">
        <v>18</v>
      </c>
      <c r="AH298">
        <v>4466</v>
      </c>
      <c r="AI298">
        <v>2535</v>
      </c>
      <c r="AJ298" s="621">
        <v>0.56991906474820142</v>
      </c>
      <c r="AK298">
        <v>13</v>
      </c>
      <c r="AL298" s="621">
        <v>0.72222222222222221</v>
      </c>
      <c r="AM298">
        <v>2548</v>
      </c>
      <c r="AN298" s="621">
        <v>0.57053291536050155</v>
      </c>
      <c r="AO298">
        <v>34</v>
      </c>
      <c r="AP298" s="621">
        <v>1.3412228796844181E-2</v>
      </c>
      <c r="AQ298">
        <v>1</v>
      </c>
      <c r="AR298" s="621">
        <v>7.6923076923076927E-2</v>
      </c>
      <c r="AS298">
        <v>35</v>
      </c>
      <c r="AT298" s="621">
        <v>1.3736263736263736E-2</v>
      </c>
      <c r="AU298">
        <v>17</v>
      </c>
      <c r="AV298" s="621">
        <v>0.5</v>
      </c>
      <c r="AX298" s="621">
        <v>0</v>
      </c>
      <c r="AY298">
        <v>17</v>
      </c>
      <c r="AZ298" s="621">
        <v>0.48571428571428571</v>
      </c>
      <c r="BA298">
        <v>4</v>
      </c>
      <c r="BB298" s="621">
        <v>1.5698587127158557E-3</v>
      </c>
      <c r="BC298">
        <v>146</v>
      </c>
      <c r="BD298" s="621">
        <v>5.7299843014128729E-2</v>
      </c>
      <c r="BE298">
        <v>150</v>
      </c>
      <c r="BF298" s="621">
        <v>5.8869701726844581E-2</v>
      </c>
      <c r="BG298">
        <v>1</v>
      </c>
      <c r="BH298" s="621">
        <v>0.2</v>
      </c>
      <c r="BI298">
        <v>0</v>
      </c>
      <c r="BK298" t="s">
        <v>323</v>
      </c>
    </row>
    <row r="300" spans="1:63" x14ac:dyDescent="0.2">
      <c r="AH300" s="590">
        <f>SUM(AH2:AH298)</f>
        <v>3959399</v>
      </c>
      <c r="AM300">
        <f>SUM(AM2:AM298)</f>
        <v>1773907</v>
      </c>
      <c r="AN300" s="621">
        <f>AM300/AH300</f>
        <v>0.44802430873978599</v>
      </c>
    </row>
    <row r="302" spans="1:63" x14ac:dyDescent="0.2">
      <c r="Z302">
        <f>SUM(Z269:Z273)</f>
        <v>136169</v>
      </c>
      <c r="AA302" s="590">
        <f>SUM(AA269:AA273)</f>
        <v>221</v>
      </c>
      <c r="AF302" s="590">
        <f>SUM(AF269:AF273)</f>
        <v>136169</v>
      </c>
      <c r="AG302" s="590">
        <f>SUM(AG269:AG273)</f>
        <v>221</v>
      </c>
      <c r="AH302" s="590">
        <f>SUM(AH269:AH273)</f>
        <v>136390</v>
      </c>
      <c r="AI302" s="590">
        <f>SUM(AI269:AI273)</f>
        <v>56656</v>
      </c>
      <c r="AJ302" s="590"/>
      <c r="AK302" s="590">
        <f>SUM(AK269:AK273)</f>
        <v>186</v>
      </c>
      <c r="AM302" s="590">
        <f>SUM(AM269:AM273)</f>
        <v>56842</v>
      </c>
      <c r="AN302" s="621">
        <f>AM302/AH302</f>
        <v>0.41676075958647996</v>
      </c>
    </row>
  </sheetData>
  <sortState ref="A2:BX603">
    <sortCondition ref="A2:A603"/>
  </sortState>
  <conditionalFormatting sqref="AC261:AT261">
    <cfRule type="cellIs" dxfId="6" priority="2" stopIfTrue="1" operator="between">
      <formula>0</formula>
      <formula>0</formula>
    </cfRule>
  </conditionalFormatting>
  <conditionalFormatting sqref="Z240:BI247">
    <cfRule type="cellIs" dxfId="5" priority="1" stopIfTrue="1" operator="between">
      <formula>0</formula>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9"/>
  <sheetViews>
    <sheetView workbookViewId="0">
      <pane xSplit="2" ySplit="1" topLeftCell="AJ47" activePane="bottomRight" state="frozen"/>
      <selection pane="topRight" activeCell="C1" sqref="C1"/>
      <selection pane="bottomLeft" activeCell="A2" sqref="A2"/>
      <selection pane="bottomRight" activeCell="BA79" sqref="BA79"/>
    </sheetView>
  </sheetViews>
  <sheetFormatPr defaultRowHeight="12.75" x14ac:dyDescent="0.2"/>
  <cols>
    <col min="1" max="1" width="27.5703125" style="590" customWidth="1"/>
    <col min="2" max="2" width="23.7109375" style="590" customWidth="1"/>
    <col min="3" max="9" width="9.140625" style="590"/>
    <col min="10" max="10" width="6.85546875" style="590" customWidth="1"/>
    <col min="11" max="19" width="9.140625" style="590"/>
    <col min="20" max="20" width="9.140625" style="579"/>
    <col min="21" max="23" width="9.140625" style="590"/>
    <col min="24" max="24" width="9.28515625" style="590" bestFit="1" customWidth="1"/>
    <col min="25" max="25" width="10.28515625" style="590" bestFit="1" customWidth="1"/>
    <col min="26" max="41" width="9.140625" style="590"/>
    <col min="42" max="42" width="12.85546875" style="590" customWidth="1"/>
    <col min="43" max="43" width="10.42578125" style="590" customWidth="1"/>
    <col min="44" max="44" width="9.140625" style="590"/>
    <col min="45" max="45" width="11.28515625" style="590" bestFit="1" customWidth="1"/>
    <col min="46" max="46" width="9.140625" style="590"/>
    <col min="47" max="48" width="11.28515625" style="590" bestFit="1" customWidth="1"/>
    <col min="49" max="51" width="9.140625" style="590"/>
    <col min="52" max="52" width="11.28515625" style="590" customWidth="1"/>
    <col min="53" max="69" width="9.140625" style="590"/>
    <col min="70" max="70" width="10.28515625" style="590" bestFit="1" customWidth="1"/>
    <col min="71" max="76" width="9.140625" style="590"/>
  </cols>
  <sheetData>
    <row r="1" spans="1:76" ht="102" x14ac:dyDescent="0.2">
      <c r="A1" s="581" t="s">
        <v>771</v>
      </c>
      <c r="B1" s="581" t="s">
        <v>468</v>
      </c>
      <c r="C1" s="581" t="s">
        <v>498</v>
      </c>
      <c r="D1" s="581" t="s">
        <v>298</v>
      </c>
      <c r="E1" s="582" t="s">
        <v>495</v>
      </c>
      <c r="F1" s="581" t="s">
        <v>499</v>
      </c>
      <c r="G1" s="581" t="s">
        <v>313</v>
      </c>
      <c r="H1" s="581" t="s">
        <v>1111</v>
      </c>
      <c r="I1" s="581" t="s">
        <v>933</v>
      </c>
      <c r="J1" s="581" t="s">
        <v>938</v>
      </c>
      <c r="K1" s="587" t="s">
        <v>340</v>
      </c>
      <c r="L1" s="587" t="s">
        <v>453</v>
      </c>
      <c r="M1" s="588" t="s">
        <v>300</v>
      </c>
      <c r="N1" s="587" t="s">
        <v>303</v>
      </c>
      <c r="O1" s="587" t="s">
        <v>301</v>
      </c>
      <c r="P1" s="587" t="s">
        <v>302</v>
      </c>
      <c r="Q1" s="589" t="s">
        <v>304</v>
      </c>
      <c r="R1" s="589" t="s">
        <v>305</v>
      </c>
      <c r="S1" s="589" t="s">
        <v>306</v>
      </c>
      <c r="T1" s="627" t="s">
        <v>469</v>
      </c>
      <c r="U1" s="628" t="s">
        <v>307</v>
      </c>
      <c r="V1" s="628" t="s">
        <v>470</v>
      </c>
      <c r="W1" s="628" t="s">
        <v>308</v>
      </c>
      <c r="X1" s="627" t="s">
        <v>299</v>
      </c>
      <c r="Y1" s="628" t="s">
        <v>322</v>
      </c>
      <c r="Z1" s="628" t="s">
        <v>324</v>
      </c>
      <c r="AA1" s="628" t="s">
        <v>325</v>
      </c>
      <c r="AB1" s="628" t="s">
        <v>326</v>
      </c>
      <c r="AC1" s="629" t="s">
        <v>327</v>
      </c>
      <c r="AD1" s="630" t="s">
        <v>309</v>
      </c>
      <c r="AE1" s="628" t="s">
        <v>1117</v>
      </c>
      <c r="AF1" s="630" t="s">
        <v>1116</v>
      </c>
      <c r="AG1" s="628" t="s">
        <v>1119</v>
      </c>
      <c r="AH1" s="630" t="s">
        <v>1120</v>
      </c>
      <c r="AI1" s="628" t="s">
        <v>328</v>
      </c>
      <c r="AJ1" s="628" t="s">
        <v>329</v>
      </c>
      <c r="AK1" s="628" t="s">
        <v>330</v>
      </c>
      <c r="AL1" s="630" t="s">
        <v>331</v>
      </c>
      <c r="AM1" s="628" t="s">
        <v>489</v>
      </c>
      <c r="AN1" s="628" t="s">
        <v>477</v>
      </c>
      <c r="AO1" s="631" t="s">
        <v>478</v>
      </c>
      <c r="AP1" s="628" t="s">
        <v>479</v>
      </c>
      <c r="AQ1" s="628" t="s">
        <v>929</v>
      </c>
      <c r="AR1" s="630" t="s">
        <v>480</v>
      </c>
      <c r="AS1" s="628" t="s">
        <v>490</v>
      </c>
      <c r="AT1" s="628" t="s">
        <v>481</v>
      </c>
      <c r="AU1" s="628" t="s">
        <v>482</v>
      </c>
      <c r="AV1" s="632" t="s">
        <v>483</v>
      </c>
      <c r="AW1" s="630" t="s">
        <v>484</v>
      </c>
      <c r="AX1" s="628" t="s">
        <v>485</v>
      </c>
      <c r="AY1" s="630" t="s">
        <v>486</v>
      </c>
      <c r="AZ1" s="628" t="s">
        <v>487</v>
      </c>
      <c r="BA1" s="630" t="s">
        <v>488</v>
      </c>
      <c r="BB1" s="628" t="s">
        <v>332</v>
      </c>
      <c r="BC1" s="628" t="s">
        <v>333</v>
      </c>
      <c r="BD1" s="628" t="s">
        <v>334</v>
      </c>
      <c r="BE1" s="630" t="s">
        <v>335</v>
      </c>
      <c r="BF1" s="628" t="s">
        <v>336</v>
      </c>
      <c r="BG1" s="630" t="s">
        <v>337</v>
      </c>
      <c r="BH1" s="628" t="s">
        <v>475</v>
      </c>
      <c r="BI1" s="628" t="s">
        <v>338</v>
      </c>
      <c r="BJ1" s="628" t="s">
        <v>476</v>
      </c>
      <c r="BK1" s="628" t="s">
        <v>339</v>
      </c>
      <c r="BL1" s="628" t="s">
        <v>491</v>
      </c>
      <c r="BM1" s="630" t="s">
        <v>492</v>
      </c>
      <c r="BN1" s="628" t="s">
        <v>493</v>
      </c>
      <c r="BO1" s="630" t="s">
        <v>494</v>
      </c>
      <c r="BP1" s="628" t="s">
        <v>471</v>
      </c>
      <c r="BQ1" s="630" t="s">
        <v>472</v>
      </c>
      <c r="BR1" s="628" t="s">
        <v>473</v>
      </c>
      <c r="BS1" s="630" t="s">
        <v>474</v>
      </c>
      <c r="BT1" s="628" t="s">
        <v>497</v>
      </c>
      <c r="BU1" s="630" t="s">
        <v>496</v>
      </c>
      <c r="BV1" s="628" t="s">
        <v>939</v>
      </c>
      <c r="BW1" s="630" t="s">
        <v>940</v>
      </c>
      <c r="BX1" s="629" t="s">
        <v>454</v>
      </c>
    </row>
    <row r="2" spans="1:76" ht="13.5" thickBot="1" x14ac:dyDescent="0.25">
      <c r="A2" s="10" t="s">
        <v>500</v>
      </c>
      <c r="B2" s="10" t="s">
        <v>508</v>
      </c>
      <c r="C2" s="9" t="s">
        <v>1118</v>
      </c>
      <c r="D2" s="9" t="s">
        <v>515</v>
      </c>
      <c r="E2" s="358" t="s">
        <v>504</v>
      </c>
      <c r="F2" s="358" t="s">
        <v>505</v>
      </c>
      <c r="G2" s="358" t="s">
        <v>314</v>
      </c>
      <c r="H2" s="9" t="s">
        <v>1109</v>
      </c>
      <c r="I2" s="9" t="s">
        <v>934</v>
      </c>
      <c r="J2" s="9"/>
      <c r="K2" s="283" t="s">
        <v>449</v>
      </c>
      <c r="L2" s="283" t="s">
        <v>461</v>
      </c>
      <c r="M2" s="284" t="s">
        <v>900</v>
      </c>
      <c r="N2" s="615" t="s">
        <v>919</v>
      </c>
      <c r="O2" s="283"/>
      <c r="P2" s="283" t="s">
        <v>438</v>
      </c>
      <c r="Q2" s="359">
        <v>21327</v>
      </c>
      <c r="R2" s="360">
        <v>189</v>
      </c>
      <c r="S2" s="360">
        <v>231</v>
      </c>
      <c r="T2" s="633" t="s">
        <v>1088</v>
      </c>
      <c r="U2" s="121">
        <v>12</v>
      </c>
      <c r="V2" s="619">
        <v>5</v>
      </c>
      <c r="W2" s="619">
        <v>18</v>
      </c>
      <c r="X2" s="635">
        <v>1.5</v>
      </c>
      <c r="Y2" s="146">
        <v>1776.9166666666667</v>
      </c>
      <c r="Z2" s="146">
        <v>972.85714285714289</v>
      </c>
      <c r="AA2" s="619">
        <v>8</v>
      </c>
      <c r="AB2" s="626">
        <v>0.44444444444444442</v>
      </c>
      <c r="AC2" s="619"/>
      <c r="AD2" s="590" t="s">
        <v>434</v>
      </c>
      <c r="AE2" s="619">
        <v>8</v>
      </c>
      <c r="AF2" s="626">
        <v>0.66666666666666663</v>
      </c>
      <c r="AG2" s="619">
        <v>9</v>
      </c>
      <c r="AH2" s="626">
        <v>0.69230769230769229</v>
      </c>
      <c r="AI2" s="626"/>
      <c r="AJ2" s="626"/>
      <c r="AK2" s="626"/>
      <c r="AL2" s="626"/>
      <c r="AM2" s="599">
        <v>21305</v>
      </c>
      <c r="AN2" s="146">
        <v>18</v>
      </c>
      <c r="AO2" s="636">
        <v>8.4415888946208321E-4</v>
      </c>
      <c r="AP2" s="146">
        <v>21323</v>
      </c>
      <c r="AQ2" s="146">
        <v>31041</v>
      </c>
      <c r="AR2" s="626">
        <v>0.68693018910473247</v>
      </c>
      <c r="AS2" s="599">
        <v>12784</v>
      </c>
      <c r="AT2" s="599">
        <v>4</v>
      </c>
      <c r="AU2" s="146">
        <v>12788</v>
      </c>
      <c r="AV2" s="146">
        <v>6806</v>
      </c>
      <c r="AW2" s="626">
        <v>0.53238423028785986</v>
      </c>
      <c r="AX2" s="146">
        <v>4</v>
      </c>
      <c r="AY2" s="626">
        <v>1</v>
      </c>
      <c r="AZ2" s="146">
        <v>6810</v>
      </c>
      <c r="BA2" s="626">
        <v>0.53253049734125746</v>
      </c>
      <c r="BB2" s="146">
        <v>22</v>
      </c>
      <c r="BC2" s="626">
        <v>3.2324419629738465E-3</v>
      </c>
      <c r="BD2" s="619"/>
      <c r="BE2" s="619"/>
      <c r="BF2" s="619">
        <v>22</v>
      </c>
      <c r="BG2" s="626">
        <v>3.2305433186490457E-3</v>
      </c>
      <c r="BH2" s="146">
        <v>20</v>
      </c>
      <c r="BI2" s="626">
        <v>0.90909090909090906</v>
      </c>
      <c r="BJ2" s="619"/>
      <c r="BK2" s="626" t="s">
        <v>323</v>
      </c>
      <c r="BL2" s="619">
        <v>20</v>
      </c>
      <c r="BM2" s="626">
        <v>0.90909090909090906</v>
      </c>
      <c r="BN2" s="146">
        <v>19</v>
      </c>
      <c r="BO2" s="626">
        <v>2.7900146842878121E-3</v>
      </c>
      <c r="BP2" s="146">
        <v>82</v>
      </c>
      <c r="BQ2" s="626">
        <v>1.2041116005873716E-2</v>
      </c>
      <c r="BR2" s="146">
        <v>101</v>
      </c>
      <c r="BS2" s="626">
        <v>1.4831130690161527E-2</v>
      </c>
      <c r="BT2" s="619">
        <v>5</v>
      </c>
      <c r="BU2" s="626">
        <v>0.27777777777777779</v>
      </c>
      <c r="BV2" s="619">
        <v>1</v>
      </c>
      <c r="BW2" s="626">
        <v>8.3333333333333329E-2</v>
      </c>
      <c r="BX2" s="619"/>
    </row>
    <row r="3" spans="1:76" ht="13.5" thickBot="1" x14ac:dyDescent="0.25">
      <c r="A3" s="10" t="s">
        <v>464</v>
      </c>
      <c r="B3" s="10" t="s">
        <v>466</v>
      </c>
      <c r="C3" s="9" t="s">
        <v>1118</v>
      </c>
      <c r="D3" s="10" t="s">
        <v>527</v>
      </c>
      <c r="E3" s="10" t="s">
        <v>504</v>
      </c>
      <c r="F3" s="10" t="s">
        <v>519</v>
      </c>
      <c r="G3" s="9" t="s">
        <v>315</v>
      </c>
      <c r="H3" s="9" t="s">
        <v>1110</v>
      </c>
      <c r="I3" s="12" t="s">
        <v>935</v>
      </c>
      <c r="J3" s="591" t="s">
        <v>936</v>
      </c>
      <c r="K3" s="615" t="s">
        <v>449</v>
      </c>
      <c r="L3" s="615" t="s">
        <v>461</v>
      </c>
      <c r="M3" s="616" t="s">
        <v>775</v>
      </c>
      <c r="N3" s="615" t="s">
        <v>437</v>
      </c>
      <c r="O3" s="615" t="s">
        <v>438</v>
      </c>
      <c r="P3" s="615" t="s">
        <v>438</v>
      </c>
      <c r="Q3" s="613">
        <v>995206</v>
      </c>
      <c r="R3" s="613">
        <v>12337</v>
      </c>
      <c r="S3" s="613">
        <v>2152</v>
      </c>
      <c r="T3" s="633" t="s">
        <v>1089</v>
      </c>
      <c r="U3" s="121">
        <v>20</v>
      </c>
      <c r="V3" s="600">
        <v>3</v>
      </c>
      <c r="W3" s="600">
        <v>60</v>
      </c>
      <c r="X3" s="123">
        <v>3</v>
      </c>
      <c r="Y3" s="601">
        <v>49701.1</v>
      </c>
      <c r="Z3" s="601">
        <v>17222.941176470587</v>
      </c>
      <c r="AA3" s="600">
        <v>14</v>
      </c>
      <c r="AB3" s="598">
        <v>0.23333333333333334</v>
      </c>
      <c r="AC3" s="600"/>
      <c r="AD3" s="590" t="s">
        <v>434</v>
      </c>
      <c r="AE3" s="600">
        <v>13</v>
      </c>
      <c r="AF3" s="598">
        <v>0.65</v>
      </c>
      <c r="AG3" s="600">
        <v>14</v>
      </c>
      <c r="AH3" s="598">
        <v>0.66666666666666663</v>
      </c>
      <c r="AI3" s="600">
        <v>16</v>
      </c>
      <c r="AJ3" s="598">
        <v>0.26666666666666666</v>
      </c>
      <c r="AK3" s="600">
        <v>3</v>
      </c>
      <c r="AL3" s="598">
        <v>0.15</v>
      </c>
      <c r="AM3" s="622">
        <v>993619</v>
      </c>
      <c r="AN3" s="601">
        <v>403</v>
      </c>
      <c r="AO3" s="602">
        <v>4.0542362241479567E-4</v>
      </c>
      <c r="AP3" s="601">
        <v>994022</v>
      </c>
      <c r="AQ3" s="622">
        <v>1415550</v>
      </c>
      <c r="AR3" s="598">
        <v>0.70221609974921406</v>
      </c>
      <c r="AS3" s="599">
        <v>838908</v>
      </c>
      <c r="AT3" s="599">
        <v>351</v>
      </c>
      <c r="AU3" s="601">
        <v>839259</v>
      </c>
      <c r="AV3" s="601">
        <v>292497</v>
      </c>
      <c r="AW3" s="598">
        <v>0.34866397745640759</v>
      </c>
      <c r="AX3" s="601">
        <v>293</v>
      </c>
      <c r="AY3" s="598">
        <v>0.83475783475783472</v>
      </c>
      <c r="AZ3" s="601">
        <v>292790</v>
      </c>
      <c r="BA3" s="598">
        <v>0.34886727458388889</v>
      </c>
      <c r="BB3" s="601">
        <v>2887</v>
      </c>
      <c r="BC3" s="598">
        <v>9.8701867027696007E-3</v>
      </c>
      <c r="BD3" s="600">
        <v>18</v>
      </c>
      <c r="BE3" s="598">
        <v>6.1433447098976107E-2</v>
      </c>
      <c r="BF3" s="601">
        <v>2905</v>
      </c>
      <c r="BG3" s="598">
        <v>9.9217869462754869E-3</v>
      </c>
      <c r="BH3" s="601">
        <v>2146</v>
      </c>
      <c r="BI3" s="598">
        <v>0.74333217873224799</v>
      </c>
      <c r="BJ3" s="600">
        <v>10</v>
      </c>
      <c r="BK3" s="598">
        <v>0.55555555555555558</v>
      </c>
      <c r="BL3" s="601">
        <v>2156</v>
      </c>
      <c r="BM3" s="598">
        <v>0.74216867469879522</v>
      </c>
      <c r="BN3" s="601">
        <v>473</v>
      </c>
      <c r="BO3" s="598">
        <v>1.6154923323884011E-3</v>
      </c>
      <c r="BP3" s="601">
        <v>14791</v>
      </c>
      <c r="BQ3" s="598">
        <v>5.0517435704771338E-2</v>
      </c>
      <c r="BR3" s="601">
        <v>15264</v>
      </c>
      <c r="BS3" s="598">
        <v>5.2132928037159736E-2</v>
      </c>
      <c r="BT3" s="600">
        <v>19</v>
      </c>
      <c r="BU3" s="598">
        <v>0.31666666666666665</v>
      </c>
      <c r="BV3" s="600">
        <v>8</v>
      </c>
      <c r="BW3" s="598">
        <v>0.4</v>
      </c>
      <c r="BX3" s="603"/>
    </row>
    <row r="4" spans="1:76" ht="13.5" thickBot="1" x14ac:dyDescent="0.25">
      <c r="A4" s="591" t="s">
        <v>530</v>
      </c>
      <c r="B4" s="591" t="s">
        <v>531</v>
      </c>
      <c r="C4" s="9" t="s">
        <v>1118</v>
      </c>
      <c r="D4" s="593" t="s">
        <v>528</v>
      </c>
      <c r="E4" s="593" t="s">
        <v>504</v>
      </c>
      <c r="F4" s="593" t="s">
        <v>519</v>
      </c>
      <c r="G4" s="594" t="s">
        <v>920</v>
      </c>
      <c r="H4" s="620" t="s">
        <v>937</v>
      </c>
      <c r="I4" s="620" t="s">
        <v>937</v>
      </c>
      <c r="J4" s="593"/>
      <c r="K4" s="615" t="s">
        <v>449</v>
      </c>
      <c r="L4" s="298" t="s">
        <v>916</v>
      </c>
      <c r="M4" s="616" t="s">
        <v>917</v>
      </c>
      <c r="N4" s="615" t="s">
        <v>439</v>
      </c>
      <c r="O4" s="615" t="s">
        <v>438</v>
      </c>
      <c r="P4" s="615" t="s">
        <v>438</v>
      </c>
      <c r="Q4" s="615" t="s">
        <v>438</v>
      </c>
      <c r="R4" s="615" t="s">
        <v>438</v>
      </c>
      <c r="S4" s="615" t="s">
        <v>438</v>
      </c>
      <c r="T4" s="633" t="s">
        <v>1090</v>
      </c>
      <c r="U4" s="121">
        <v>14</v>
      </c>
      <c r="V4" s="600"/>
      <c r="W4" s="600">
        <v>35</v>
      </c>
      <c r="X4" s="123">
        <v>2.5</v>
      </c>
      <c r="Y4" s="601">
        <v>13757</v>
      </c>
      <c r="Z4" s="601">
        <v>5638.4285714285716</v>
      </c>
      <c r="AA4" s="600">
        <v>11</v>
      </c>
      <c r="AB4" s="598">
        <v>0.31428571428571428</v>
      </c>
      <c r="AC4" s="600"/>
      <c r="AE4" s="600">
        <v>8</v>
      </c>
      <c r="AF4" s="598">
        <v>0.5714285714285714</v>
      </c>
      <c r="AG4" s="600"/>
      <c r="AH4" s="598"/>
      <c r="AI4" s="600"/>
      <c r="AJ4" s="598"/>
      <c r="AK4" s="600"/>
      <c r="AL4" s="598"/>
      <c r="AM4" s="622">
        <v>192213</v>
      </c>
      <c r="AN4" s="601">
        <v>385</v>
      </c>
      <c r="AO4" s="602">
        <v>1.998982336265174E-3</v>
      </c>
      <c r="AP4" s="601">
        <v>192598</v>
      </c>
      <c r="AQ4" s="168">
        <v>278100</v>
      </c>
      <c r="AR4" s="598">
        <v>0.69254944264653007</v>
      </c>
      <c r="AS4" s="599">
        <v>192213</v>
      </c>
      <c r="AT4" s="599">
        <v>385</v>
      </c>
      <c r="AU4" s="601">
        <v>192598</v>
      </c>
      <c r="AV4" s="601">
        <v>78628</v>
      </c>
      <c r="AW4" s="598">
        <v>0.4090670246029145</v>
      </c>
      <c r="AX4" s="601">
        <v>310</v>
      </c>
      <c r="AY4" s="598">
        <v>0.80519480519480524</v>
      </c>
      <c r="AZ4" s="601">
        <v>78938</v>
      </c>
      <c r="BA4" s="598">
        <v>0.40985887703922158</v>
      </c>
      <c r="BB4" s="601">
        <v>289</v>
      </c>
      <c r="BC4" s="598">
        <v>3.6755354326702956E-3</v>
      </c>
      <c r="BD4" s="600">
        <v>3</v>
      </c>
      <c r="BE4" s="598">
        <v>9.6774193548387101E-3</v>
      </c>
      <c r="BF4" s="600">
        <v>292</v>
      </c>
      <c r="BG4" s="598">
        <v>3.6991056272010947E-3</v>
      </c>
      <c r="BH4" s="601">
        <v>239</v>
      </c>
      <c r="BI4" s="598">
        <v>0.82698961937716264</v>
      </c>
      <c r="BJ4" s="600">
        <v>2</v>
      </c>
      <c r="BK4" s="598">
        <v>0.66666666666666663</v>
      </c>
      <c r="BL4" s="600">
        <v>241</v>
      </c>
      <c r="BM4" s="598">
        <v>0.82534246575342463</v>
      </c>
      <c r="BN4" s="601">
        <v>361</v>
      </c>
      <c r="BO4" s="598">
        <v>4.5732093541766957E-3</v>
      </c>
      <c r="BP4" s="601">
        <v>6002</v>
      </c>
      <c r="BQ4" s="598">
        <v>7.6034356076921134E-2</v>
      </c>
      <c r="BR4" s="601">
        <v>6363</v>
      </c>
      <c r="BS4" s="598">
        <v>8.060756543109783E-2</v>
      </c>
      <c r="BT4" s="600">
        <v>6</v>
      </c>
      <c r="BU4" s="598">
        <v>0.17142857142857143</v>
      </c>
      <c r="BV4" s="600">
        <v>2</v>
      </c>
      <c r="BW4" s="598">
        <v>0.14285714285714285</v>
      </c>
      <c r="BX4" s="603" t="s">
        <v>323</v>
      </c>
    </row>
    <row r="5" spans="1:76" ht="13.5" thickBot="1" x14ac:dyDescent="0.25">
      <c r="A5" s="10" t="s">
        <v>539</v>
      </c>
      <c r="B5" s="10" t="s">
        <v>546</v>
      </c>
      <c r="C5" s="9" t="s">
        <v>1118</v>
      </c>
      <c r="D5" s="10" t="s">
        <v>515</v>
      </c>
      <c r="E5" s="10" t="s">
        <v>504</v>
      </c>
      <c r="F5" s="10" t="s">
        <v>505</v>
      </c>
      <c r="G5" s="10" t="s">
        <v>316</v>
      </c>
      <c r="H5" s="12" t="s">
        <v>1112</v>
      </c>
      <c r="I5" s="12" t="s">
        <v>934</v>
      </c>
      <c r="J5" s="10"/>
      <c r="K5" s="615" t="s">
        <v>436</v>
      </c>
      <c r="L5" s="615" t="s">
        <v>438</v>
      </c>
      <c r="M5" s="616" t="s">
        <v>774</v>
      </c>
      <c r="N5" s="278" t="s">
        <v>439</v>
      </c>
      <c r="O5" s="615" t="s">
        <v>440</v>
      </c>
      <c r="P5" s="615" t="s">
        <v>438</v>
      </c>
      <c r="Q5" s="613">
        <v>7526</v>
      </c>
      <c r="R5" s="613">
        <v>74</v>
      </c>
      <c r="S5" s="613">
        <v>12</v>
      </c>
      <c r="T5" s="633" t="s">
        <v>1094</v>
      </c>
      <c r="U5" s="121">
        <v>10</v>
      </c>
      <c r="V5" s="600">
        <v>2</v>
      </c>
      <c r="W5" s="600">
        <v>24</v>
      </c>
      <c r="X5" s="123">
        <v>2.4</v>
      </c>
      <c r="Y5" s="601">
        <v>731.1</v>
      </c>
      <c r="Z5" s="601">
        <v>461.75</v>
      </c>
      <c r="AA5" s="600">
        <v>10</v>
      </c>
      <c r="AB5" s="598">
        <v>0.41666666666666669</v>
      </c>
      <c r="AC5" s="600"/>
      <c r="AD5" s="590" t="s">
        <v>434</v>
      </c>
      <c r="AE5" s="600">
        <v>8</v>
      </c>
      <c r="AF5" s="598">
        <v>0.8</v>
      </c>
      <c r="AG5" s="600">
        <v>9</v>
      </c>
      <c r="AH5" s="598">
        <v>0.81818181818181823</v>
      </c>
      <c r="AI5" s="626"/>
      <c r="AJ5" s="626"/>
      <c r="AK5" s="626"/>
      <c r="AL5" s="626"/>
      <c r="AM5" s="622">
        <v>7261</v>
      </c>
      <c r="AN5" s="601">
        <v>50</v>
      </c>
      <c r="AO5" s="602">
        <v>6.8390097113937903E-3</v>
      </c>
      <c r="AP5" s="601">
        <v>7311</v>
      </c>
      <c r="AQ5" s="637">
        <v>10473</v>
      </c>
      <c r="AR5" s="598">
        <v>0.69808077914637645</v>
      </c>
      <c r="AS5" s="599">
        <v>5886</v>
      </c>
      <c r="AT5" s="599">
        <v>34</v>
      </c>
      <c r="AU5" s="601">
        <v>5920</v>
      </c>
      <c r="AV5" s="601">
        <v>3666</v>
      </c>
      <c r="AW5" s="598">
        <v>0.62283384301732925</v>
      </c>
      <c r="AX5" s="601">
        <v>28</v>
      </c>
      <c r="AY5" s="598">
        <v>0.82352941176470584</v>
      </c>
      <c r="AZ5" s="601">
        <v>3694</v>
      </c>
      <c r="BA5" s="598">
        <v>0.62398648648648647</v>
      </c>
      <c r="BB5" s="601">
        <v>41</v>
      </c>
      <c r="BC5" s="598">
        <v>1.1183851609383524E-2</v>
      </c>
      <c r="BD5" s="600">
        <v>3</v>
      </c>
      <c r="BE5" s="598">
        <v>0.10714285714285714</v>
      </c>
      <c r="BF5" s="600">
        <v>44</v>
      </c>
      <c r="BG5" s="598">
        <v>1.1911207363291824E-2</v>
      </c>
      <c r="BH5" s="601">
        <v>41</v>
      </c>
      <c r="BI5" s="598">
        <v>1</v>
      </c>
      <c r="BJ5" s="600">
        <v>3</v>
      </c>
      <c r="BK5" s="598">
        <v>1</v>
      </c>
      <c r="BL5" s="600">
        <v>44</v>
      </c>
      <c r="BM5" s="598">
        <v>1</v>
      </c>
      <c r="BN5" s="601">
        <v>40</v>
      </c>
      <c r="BO5" s="598">
        <v>1.0828370330265295E-2</v>
      </c>
      <c r="BP5" s="601">
        <v>79</v>
      </c>
      <c r="BQ5" s="598">
        <v>2.1386031402273957E-2</v>
      </c>
      <c r="BR5" s="601">
        <v>119</v>
      </c>
      <c r="BS5" s="598">
        <v>3.2214401732539255E-2</v>
      </c>
      <c r="BT5" s="600">
        <v>6</v>
      </c>
      <c r="BU5" s="598">
        <v>0.25</v>
      </c>
      <c r="BV5" s="600">
        <v>2</v>
      </c>
      <c r="BW5" s="598">
        <v>0.2</v>
      </c>
      <c r="BX5" s="600"/>
    </row>
    <row r="6" spans="1:76" ht="13.5" thickBot="1" x14ac:dyDescent="0.25">
      <c r="A6" s="591" t="s">
        <v>550</v>
      </c>
      <c r="B6" s="591" t="s">
        <v>552</v>
      </c>
      <c r="C6" s="593" t="s">
        <v>502</v>
      </c>
      <c r="D6" s="593" t="s">
        <v>515</v>
      </c>
      <c r="E6" s="593" t="s">
        <v>504</v>
      </c>
      <c r="F6" s="593" t="s">
        <v>519</v>
      </c>
      <c r="G6" s="83" t="s">
        <v>320</v>
      </c>
      <c r="H6" s="9" t="s">
        <v>1112</v>
      </c>
      <c r="I6" s="9" t="s">
        <v>934</v>
      </c>
      <c r="J6" s="593"/>
      <c r="K6" s="615" t="s">
        <v>449</v>
      </c>
      <c r="L6" s="615" t="s">
        <v>447</v>
      </c>
      <c r="M6" s="616" t="s">
        <v>780</v>
      </c>
      <c r="N6" s="615" t="s">
        <v>437</v>
      </c>
      <c r="O6" s="615" t="s">
        <v>438</v>
      </c>
      <c r="P6" s="615" t="s">
        <v>438</v>
      </c>
      <c r="Q6" s="613">
        <v>6297</v>
      </c>
      <c r="R6" s="615"/>
      <c r="S6" s="615">
        <v>10</v>
      </c>
      <c r="T6" s="889" t="s">
        <v>1433</v>
      </c>
      <c r="U6" s="121">
        <v>8</v>
      </c>
      <c r="V6" s="600"/>
      <c r="W6" s="600">
        <v>13</v>
      </c>
      <c r="X6" s="123">
        <v>1.625</v>
      </c>
      <c r="Y6" s="601">
        <v>787.125</v>
      </c>
      <c r="Z6" s="601">
        <v>360</v>
      </c>
      <c r="AA6" s="600">
        <v>6</v>
      </c>
      <c r="AB6" s="598">
        <v>0.46153846153846156</v>
      </c>
      <c r="AC6" s="600"/>
      <c r="AD6" s="590" t="s">
        <v>434</v>
      </c>
      <c r="AE6" s="600">
        <v>5</v>
      </c>
      <c r="AF6" s="598">
        <v>0.625</v>
      </c>
      <c r="AG6" s="600">
        <v>5</v>
      </c>
      <c r="AH6" s="598">
        <v>0.66666666666666663</v>
      </c>
      <c r="AI6" s="600"/>
      <c r="AJ6" s="598"/>
      <c r="AK6" s="600"/>
      <c r="AL6" s="598"/>
      <c r="AM6" s="622">
        <v>6270</v>
      </c>
      <c r="AN6" s="601">
        <v>27</v>
      </c>
      <c r="AO6" s="602">
        <v>4.287756074321105E-3</v>
      </c>
      <c r="AP6" s="601">
        <v>6297</v>
      </c>
      <c r="AQ6" s="601">
        <v>8235</v>
      </c>
      <c r="AR6" s="598">
        <v>0.76466302367941708</v>
      </c>
      <c r="AS6" s="599">
        <v>6270</v>
      </c>
      <c r="AT6" s="599">
        <v>27</v>
      </c>
      <c r="AU6" s="601">
        <v>6297</v>
      </c>
      <c r="AV6" s="601">
        <v>2856</v>
      </c>
      <c r="AW6" s="598">
        <v>0.45550239234449763</v>
      </c>
      <c r="AX6" s="601">
        <v>24</v>
      </c>
      <c r="AY6" s="598">
        <v>0.88888888888888884</v>
      </c>
      <c r="AZ6" s="601">
        <v>2880</v>
      </c>
      <c r="BA6" s="598">
        <v>0.45736064792758457</v>
      </c>
      <c r="BB6" s="601">
        <v>30</v>
      </c>
      <c r="BC6" s="598">
        <v>1.050420168067227E-2</v>
      </c>
      <c r="BD6" s="600">
        <v>3</v>
      </c>
      <c r="BE6" s="598">
        <v>0.125</v>
      </c>
      <c r="BF6" s="600">
        <v>33</v>
      </c>
      <c r="BG6" s="598">
        <v>1.1458333333333333E-2</v>
      </c>
      <c r="BH6" s="601">
        <v>30</v>
      </c>
      <c r="BI6" s="598">
        <v>1</v>
      </c>
      <c r="BJ6" s="600">
        <v>3</v>
      </c>
      <c r="BK6" s="598">
        <v>1</v>
      </c>
      <c r="BL6" s="600">
        <v>33</v>
      </c>
      <c r="BM6" s="598">
        <v>1</v>
      </c>
      <c r="BN6" s="601">
        <v>19</v>
      </c>
      <c r="BO6" s="598">
        <v>6.5972222222222222E-3</v>
      </c>
      <c r="BP6" s="601">
        <v>33</v>
      </c>
      <c r="BQ6" s="598">
        <v>1.1458333333333333E-2</v>
      </c>
      <c r="BR6" s="601">
        <v>52</v>
      </c>
      <c r="BS6" s="598">
        <v>1.8055555555555554E-2</v>
      </c>
      <c r="BT6" s="600">
        <v>6</v>
      </c>
      <c r="BU6" s="598">
        <v>0.46153846153846156</v>
      </c>
      <c r="BV6" s="600">
        <v>3</v>
      </c>
      <c r="BW6" s="598">
        <v>0.375</v>
      </c>
      <c r="BX6" s="603" t="s">
        <v>323</v>
      </c>
    </row>
    <row r="7" spans="1:76" ht="13.5" thickBot="1" x14ac:dyDescent="0.25">
      <c r="A7" s="10" t="s">
        <v>553</v>
      </c>
      <c r="B7" s="10" t="s">
        <v>554</v>
      </c>
      <c r="C7" s="593" t="s">
        <v>1118</v>
      </c>
      <c r="D7" s="9" t="s">
        <v>515</v>
      </c>
      <c r="E7" s="9" t="s">
        <v>504</v>
      </c>
      <c r="F7" s="9" t="s">
        <v>519</v>
      </c>
      <c r="G7" s="83" t="s">
        <v>319</v>
      </c>
      <c r="H7" s="9" t="s">
        <v>1112</v>
      </c>
      <c r="I7" s="83" t="s">
        <v>934</v>
      </c>
      <c r="J7" s="9"/>
      <c r="K7" s="615" t="s">
        <v>449</v>
      </c>
      <c r="L7" s="615" t="s">
        <v>781</v>
      </c>
      <c r="M7" s="616" t="s">
        <v>782</v>
      </c>
      <c r="N7" s="615" t="s">
        <v>437</v>
      </c>
      <c r="O7" s="615" t="s">
        <v>438</v>
      </c>
      <c r="P7" s="615" t="s">
        <v>438</v>
      </c>
      <c r="Q7" s="613">
        <v>9330</v>
      </c>
      <c r="R7" s="613">
        <v>88</v>
      </c>
      <c r="S7" s="613">
        <v>16</v>
      </c>
      <c r="T7" s="633" t="s">
        <v>1091</v>
      </c>
      <c r="U7" s="121">
        <v>8</v>
      </c>
      <c r="V7" s="600"/>
      <c r="W7" s="600">
        <v>12</v>
      </c>
      <c r="X7" s="123">
        <v>1.5</v>
      </c>
      <c r="Y7" s="601">
        <v>1166.25</v>
      </c>
      <c r="Z7" s="601">
        <v>643.875</v>
      </c>
      <c r="AA7" s="600">
        <v>7</v>
      </c>
      <c r="AB7" s="598">
        <v>0.58333333333333337</v>
      </c>
      <c r="AC7" s="600"/>
      <c r="AD7" s="590" t="s">
        <v>434</v>
      </c>
      <c r="AE7" s="600">
        <v>6</v>
      </c>
      <c r="AF7" s="598">
        <v>0.75</v>
      </c>
      <c r="AG7" s="600">
        <v>6</v>
      </c>
      <c r="AH7" s="598">
        <v>0.66666666666666663</v>
      </c>
      <c r="AI7" s="600"/>
      <c r="AJ7" s="598"/>
      <c r="AK7" s="600"/>
      <c r="AL7" s="598"/>
      <c r="AM7" s="622">
        <v>9300</v>
      </c>
      <c r="AN7" s="601">
        <v>30</v>
      </c>
      <c r="AO7" s="602">
        <v>3.2154340836012861E-3</v>
      </c>
      <c r="AP7" s="601">
        <v>9330</v>
      </c>
      <c r="AQ7" s="601">
        <v>12717</v>
      </c>
      <c r="AR7" s="598">
        <v>0.73366359990563812</v>
      </c>
      <c r="AS7" s="599">
        <v>9300</v>
      </c>
      <c r="AT7" s="599">
        <v>30</v>
      </c>
      <c r="AU7" s="601">
        <v>9330</v>
      </c>
      <c r="AV7" s="601">
        <v>5122</v>
      </c>
      <c r="AW7" s="598">
        <v>0.55075268817204304</v>
      </c>
      <c r="AX7" s="601">
        <v>29</v>
      </c>
      <c r="AY7" s="598">
        <v>0.96666666666666667</v>
      </c>
      <c r="AZ7" s="601">
        <v>5151</v>
      </c>
      <c r="BA7" s="598">
        <v>0.55209003215434083</v>
      </c>
      <c r="BB7" s="601">
        <v>54</v>
      </c>
      <c r="BC7" s="598">
        <v>1.0542756735650137E-2</v>
      </c>
      <c r="BD7" s="600">
        <v>6</v>
      </c>
      <c r="BE7" s="598">
        <v>0.20689655172413793</v>
      </c>
      <c r="BF7" s="600">
        <v>60</v>
      </c>
      <c r="BG7" s="598">
        <v>1.1648223645894001E-2</v>
      </c>
      <c r="BH7" s="601">
        <v>45</v>
      </c>
      <c r="BI7" s="598">
        <v>0.83333333333333337</v>
      </c>
      <c r="BJ7" s="600">
        <v>6</v>
      </c>
      <c r="BK7" s="598">
        <v>1</v>
      </c>
      <c r="BL7" s="600">
        <v>51</v>
      </c>
      <c r="BM7" s="598">
        <v>0.85</v>
      </c>
      <c r="BN7" s="601">
        <v>5</v>
      </c>
      <c r="BO7" s="598">
        <v>9.7068530382450006E-4</v>
      </c>
      <c r="BP7" s="601">
        <v>117</v>
      </c>
      <c r="BQ7" s="598">
        <v>2.2714036109493303E-2</v>
      </c>
      <c r="BR7" s="601">
        <v>122</v>
      </c>
      <c r="BS7" s="598">
        <v>2.3684721413317802E-2</v>
      </c>
      <c r="BT7" s="600">
        <v>4</v>
      </c>
      <c r="BU7" s="598">
        <v>0.33333333333333331</v>
      </c>
      <c r="BV7" s="600">
        <v>2</v>
      </c>
      <c r="BW7" s="598">
        <v>0.25</v>
      </c>
      <c r="BX7" s="603" t="s">
        <v>323</v>
      </c>
    </row>
    <row r="8" spans="1:76" ht="13.5" thickBot="1" x14ac:dyDescent="0.25">
      <c r="A8" s="10" t="s">
        <v>557</v>
      </c>
      <c r="B8" s="10" t="s">
        <v>563</v>
      </c>
      <c r="C8" s="593" t="s">
        <v>1118</v>
      </c>
      <c r="D8" s="9" t="s">
        <v>515</v>
      </c>
      <c r="E8" s="9" t="s">
        <v>504</v>
      </c>
      <c r="F8" s="9" t="s">
        <v>505</v>
      </c>
      <c r="G8" s="9" t="s">
        <v>317</v>
      </c>
      <c r="H8" s="83" t="s">
        <v>1112</v>
      </c>
      <c r="I8" s="83" t="s">
        <v>934</v>
      </c>
      <c r="J8" s="9"/>
      <c r="K8" s="615" t="s">
        <v>436</v>
      </c>
      <c r="L8" s="615" t="s">
        <v>438</v>
      </c>
      <c r="M8" s="616" t="s">
        <v>461</v>
      </c>
      <c r="N8" s="615" t="s">
        <v>439</v>
      </c>
      <c r="O8" s="615" t="s">
        <v>448</v>
      </c>
      <c r="P8" s="615" t="s">
        <v>438</v>
      </c>
      <c r="Q8" s="613">
        <v>13929</v>
      </c>
      <c r="R8" s="613">
        <v>119</v>
      </c>
      <c r="S8" s="613">
        <v>29</v>
      </c>
      <c r="T8" s="633" t="s">
        <v>1092</v>
      </c>
      <c r="U8" s="121">
        <v>10</v>
      </c>
      <c r="V8" s="600">
        <v>1</v>
      </c>
      <c r="W8" s="600">
        <v>18</v>
      </c>
      <c r="X8" s="123">
        <v>1.8</v>
      </c>
      <c r="Y8" s="601">
        <v>1392.9</v>
      </c>
      <c r="Z8" s="601">
        <v>746.88888888888891</v>
      </c>
      <c r="AA8" s="600">
        <v>6</v>
      </c>
      <c r="AB8" s="598">
        <v>0.33333333333333331</v>
      </c>
      <c r="AC8" s="600"/>
      <c r="AD8" s="590" t="s">
        <v>434</v>
      </c>
      <c r="AE8" s="600">
        <v>4</v>
      </c>
      <c r="AF8" s="598">
        <v>0.4</v>
      </c>
      <c r="AG8" s="600">
        <v>5</v>
      </c>
      <c r="AH8" s="598">
        <v>0.45454545454545453</v>
      </c>
      <c r="AI8" s="600">
        <v>10</v>
      </c>
      <c r="AJ8" s="598">
        <v>0.55555555555555558</v>
      </c>
      <c r="AK8" s="600">
        <v>7</v>
      </c>
      <c r="AL8" s="598">
        <v>0.7</v>
      </c>
      <c r="AM8" s="622">
        <v>13803</v>
      </c>
      <c r="AN8" s="601">
        <v>126</v>
      </c>
      <c r="AO8" s="602">
        <v>9.0458755115227218E-3</v>
      </c>
      <c r="AP8" s="601">
        <v>13929</v>
      </c>
      <c r="AQ8" s="601">
        <v>17898</v>
      </c>
      <c r="AR8" s="598">
        <v>0.77824337914850816</v>
      </c>
      <c r="AS8" s="599">
        <v>12581</v>
      </c>
      <c r="AT8" s="599">
        <v>117</v>
      </c>
      <c r="AU8" s="601">
        <v>12698</v>
      </c>
      <c r="AV8" s="599">
        <v>6596</v>
      </c>
      <c r="AW8" s="598">
        <v>0.524282648438121</v>
      </c>
      <c r="AX8" s="599">
        <v>126</v>
      </c>
      <c r="AY8" s="598">
        <v>1.0769230769230769</v>
      </c>
      <c r="AZ8" s="601">
        <v>6722</v>
      </c>
      <c r="BA8" s="598">
        <v>0.52937470467790204</v>
      </c>
      <c r="BB8" s="599">
        <v>33</v>
      </c>
      <c r="BC8" s="598">
        <v>5.0030321406913277E-3</v>
      </c>
      <c r="BD8" s="599">
        <v>23</v>
      </c>
      <c r="BE8" s="598">
        <v>0.18253968253968253</v>
      </c>
      <c r="BF8" s="600">
        <v>56</v>
      </c>
      <c r="BG8" s="598">
        <v>8.3308539125260331E-3</v>
      </c>
      <c r="BH8" s="599">
        <v>33</v>
      </c>
      <c r="BI8" s="598">
        <v>1</v>
      </c>
      <c r="BJ8" s="599">
        <v>22</v>
      </c>
      <c r="BK8" s="598">
        <v>0.95652173913043481</v>
      </c>
      <c r="BL8" s="600">
        <v>55</v>
      </c>
      <c r="BM8" s="598">
        <v>0.9821428571428571</v>
      </c>
      <c r="BN8" s="599">
        <v>11</v>
      </c>
      <c r="BO8" s="598">
        <v>1.6364177328176137E-3</v>
      </c>
      <c r="BP8" s="599">
        <v>135</v>
      </c>
      <c r="BQ8" s="598">
        <v>2.0083308539125259E-2</v>
      </c>
      <c r="BR8" s="601">
        <v>146</v>
      </c>
      <c r="BS8" s="598">
        <v>2.1719726271942873E-2</v>
      </c>
      <c r="BT8" s="600">
        <v>3</v>
      </c>
      <c r="BU8" s="598">
        <v>0.16666666666666666</v>
      </c>
      <c r="BV8" s="600">
        <v>2</v>
      </c>
      <c r="BW8" s="598">
        <v>0.2</v>
      </c>
      <c r="BX8" s="603"/>
    </row>
    <row r="9" spans="1:76" ht="13.5" thickBot="1" x14ac:dyDescent="0.25">
      <c r="A9" s="591" t="s">
        <v>465</v>
      </c>
      <c r="B9" s="591" t="s">
        <v>566</v>
      </c>
      <c r="C9" s="593" t="s">
        <v>502</v>
      </c>
      <c r="D9" s="593" t="s">
        <v>515</v>
      </c>
      <c r="E9" s="593" t="s">
        <v>504</v>
      </c>
      <c r="F9" s="593" t="s">
        <v>505</v>
      </c>
      <c r="G9" s="9" t="s">
        <v>921</v>
      </c>
      <c r="H9" s="83" t="s">
        <v>1112</v>
      </c>
      <c r="I9" s="9" t="s">
        <v>934</v>
      </c>
      <c r="J9" s="593"/>
      <c r="K9" s="615" t="s">
        <v>436</v>
      </c>
      <c r="L9" s="615" t="s">
        <v>438</v>
      </c>
      <c r="M9" s="616"/>
      <c r="N9" s="615" t="s">
        <v>437</v>
      </c>
      <c r="O9" s="615" t="s">
        <v>438</v>
      </c>
      <c r="P9" s="615" t="s">
        <v>438</v>
      </c>
      <c r="Q9" s="613">
        <v>373</v>
      </c>
      <c r="R9" s="613">
        <v>0</v>
      </c>
      <c r="S9" s="613">
        <v>0</v>
      </c>
      <c r="T9" s="633" t="s">
        <v>510</v>
      </c>
      <c r="U9" s="121">
        <v>8</v>
      </c>
      <c r="V9" s="600">
        <v>8</v>
      </c>
      <c r="W9" s="600">
        <v>8</v>
      </c>
      <c r="X9" s="123">
        <v>1</v>
      </c>
      <c r="Y9" s="601">
        <v>46.625</v>
      </c>
      <c r="Z9" s="601" t="s">
        <v>323</v>
      </c>
      <c r="AA9" s="600">
        <v>6</v>
      </c>
      <c r="AB9" s="598">
        <v>0.75</v>
      </c>
      <c r="AC9" s="600"/>
      <c r="AD9" s="590" t="s">
        <v>434</v>
      </c>
      <c r="AE9" s="600">
        <v>6</v>
      </c>
      <c r="AF9" s="598">
        <v>0.75</v>
      </c>
      <c r="AG9" s="600">
        <v>6</v>
      </c>
      <c r="AH9" s="598">
        <v>0.77777777777777779</v>
      </c>
      <c r="AI9" s="600">
        <v>0</v>
      </c>
      <c r="AJ9" s="598"/>
      <c r="AK9" s="600">
        <v>0</v>
      </c>
      <c r="AL9" s="598"/>
      <c r="AM9" s="599">
        <v>367</v>
      </c>
      <c r="AN9" s="599">
        <v>6</v>
      </c>
      <c r="AO9" s="602">
        <v>1.6085790884718499E-2</v>
      </c>
      <c r="AP9" s="601">
        <v>373</v>
      </c>
      <c r="AQ9" s="599">
        <v>600</v>
      </c>
      <c r="AR9" s="598">
        <v>0.6216666666666667</v>
      </c>
      <c r="AS9" s="210" t="s">
        <v>323</v>
      </c>
      <c r="AT9" s="210" t="s">
        <v>323</v>
      </c>
      <c r="AU9" s="230" t="s">
        <v>323</v>
      </c>
      <c r="AV9" s="230"/>
      <c r="AW9" s="223" t="s">
        <v>323</v>
      </c>
      <c r="AX9" s="230"/>
      <c r="AY9" s="223" t="s">
        <v>323</v>
      </c>
      <c r="AZ9" s="230" t="s">
        <v>323</v>
      </c>
      <c r="BA9" s="223" t="s">
        <v>323</v>
      </c>
      <c r="BB9" s="230"/>
      <c r="BC9" s="223" t="s">
        <v>323</v>
      </c>
      <c r="BD9" s="222"/>
      <c r="BE9" s="223" t="s">
        <v>323</v>
      </c>
      <c r="BF9" s="222" t="s">
        <v>323</v>
      </c>
      <c r="BG9" s="223" t="s">
        <v>323</v>
      </c>
      <c r="BH9" s="230"/>
      <c r="BI9" s="223" t="s">
        <v>323</v>
      </c>
      <c r="BJ9" s="222"/>
      <c r="BK9" s="223" t="s">
        <v>323</v>
      </c>
      <c r="BL9" s="222" t="s">
        <v>323</v>
      </c>
      <c r="BM9" s="223" t="s">
        <v>323</v>
      </c>
      <c r="BN9" s="230"/>
      <c r="BO9" s="223" t="s">
        <v>323</v>
      </c>
      <c r="BP9" s="230"/>
      <c r="BQ9" s="223" t="s">
        <v>323</v>
      </c>
      <c r="BR9" s="230" t="s">
        <v>323</v>
      </c>
      <c r="BS9" s="223" t="s">
        <v>323</v>
      </c>
      <c r="BT9" s="600">
        <v>2</v>
      </c>
      <c r="BU9" s="598">
        <v>0.25</v>
      </c>
      <c r="BV9" s="600">
        <v>2</v>
      </c>
      <c r="BW9" s="598">
        <v>0.25</v>
      </c>
      <c r="BX9" s="603" t="s">
        <v>323</v>
      </c>
    </row>
    <row r="10" spans="1:76" ht="13.5" thickBot="1" x14ac:dyDescent="0.25">
      <c r="A10" s="591" t="s">
        <v>567</v>
      </c>
      <c r="B10" s="591" t="s">
        <v>579</v>
      </c>
      <c r="C10" s="593" t="s">
        <v>1118</v>
      </c>
      <c r="D10" s="593" t="s">
        <v>527</v>
      </c>
      <c r="E10" s="593" t="s">
        <v>504</v>
      </c>
      <c r="F10" s="593" t="s">
        <v>505</v>
      </c>
      <c r="G10" s="620" t="s">
        <v>314</v>
      </c>
      <c r="H10" s="593" t="s">
        <v>1110</v>
      </c>
      <c r="I10" s="593" t="s">
        <v>935</v>
      </c>
      <c r="J10" s="593" t="s">
        <v>936</v>
      </c>
      <c r="K10" s="615" t="s">
        <v>449</v>
      </c>
      <c r="L10" s="615" t="s">
        <v>461</v>
      </c>
      <c r="M10" s="616" t="s">
        <v>918</v>
      </c>
      <c r="N10" s="615" t="s">
        <v>451</v>
      </c>
      <c r="O10" s="615" t="s">
        <v>438</v>
      </c>
      <c r="P10" s="615" t="s">
        <v>438</v>
      </c>
      <c r="Q10" s="613">
        <v>241607</v>
      </c>
      <c r="R10" s="613">
        <v>2971</v>
      </c>
      <c r="S10" s="613">
        <v>248</v>
      </c>
      <c r="T10" s="633" t="s">
        <v>1090</v>
      </c>
      <c r="U10" s="121">
        <v>13</v>
      </c>
      <c r="V10" s="600"/>
      <c r="W10" s="600">
        <v>54</v>
      </c>
      <c r="X10" s="123">
        <v>4.1538461538461542</v>
      </c>
      <c r="Y10" s="601">
        <v>18564.76923076923</v>
      </c>
      <c r="Z10" s="601">
        <v>7959</v>
      </c>
      <c r="AA10" s="600">
        <v>8</v>
      </c>
      <c r="AB10" s="598">
        <v>0.14814814814814814</v>
      </c>
      <c r="AC10" s="600"/>
      <c r="AD10" s="590" t="s">
        <v>310</v>
      </c>
      <c r="AE10" s="600">
        <v>4</v>
      </c>
      <c r="AF10" s="598">
        <v>0.30769230769230771</v>
      </c>
      <c r="AG10" s="600">
        <v>4</v>
      </c>
      <c r="AH10" s="598">
        <v>0.2857142857142857</v>
      </c>
      <c r="AI10" s="600">
        <v>14</v>
      </c>
      <c r="AJ10" s="598">
        <v>0.25925925925925924</v>
      </c>
      <c r="AK10" s="600">
        <v>9</v>
      </c>
      <c r="AL10" s="598">
        <v>0.69230769230769229</v>
      </c>
      <c r="AM10" s="622">
        <v>241046</v>
      </c>
      <c r="AN10" s="601">
        <v>296</v>
      </c>
      <c r="AO10" s="602">
        <v>1.2264752923237562E-3</v>
      </c>
      <c r="AP10" s="601">
        <v>241342</v>
      </c>
      <c r="AQ10" s="601">
        <v>341472</v>
      </c>
      <c r="AR10" s="598">
        <v>0.70676951550932432</v>
      </c>
      <c r="AS10" s="599">
        <v>241046</v>
      </c>
      <c r="AT10" s="599">
        <v>296</v>
      </c>
      <c r="AU10" s="601">
        <v>241342</v>
      </c>
      <c r="AV10" s="601">
        <v>103207</v>
      </c>
      <c r="AW10" s="598">
        <v>0.42816308920289076</v>
      </c>
      <c r="AX10" s="601">
        <v>260</v>
      </c>
      <c r="AY10" s="598">
        <v>0.8783783783783784</v>
      </c>
      <c r="AZ10" s="601">
        <v>103467</v>
      </c>
      <c r="BA10" s="598">
        <v>0.42871526713129088</v>
      </c>
      <c r="BB10" s="230"/>
      <c r="BC10" s="223" t="s">
        <v>323</v>
      </c>
      <c r="BD10" s="222"/>
      <c r="BE10" s="223"/>
      <c r="BF10" s="222" t="s">
        <v>323</v>
      </c>
      <c r="BG10" s="223"/>
      <c r="BH10" s="601">
        <v>880</v>
      </c>
      <c r="BI10" s="598" t="s">
        <v>323</v>
      </c>
      <c r="BJ10" s="619"/>
      <c r="BK10" s="598" t="s">
        <v>323</v>
      </c>
      <c r="BL10" s="600">
        <v>880</v>
      </c>
      <c r="BM10" s="598" t="s">
        <v>323</v>
      </c>
      <c r="BN10" s="601">
        <v>227</v>
      </c>
      <c r="BO10" s="598">
        <v>2.1939362308755449E-3</v>
      </c>
      <c r="BP10" s="601">
        <v>4009</v>
      </c>
      <c r="BQ10" s="598">
        <v>3.8746653522379118E-2</v>
      </c>
      <c r="BR10" s="601">
        <v>4236</v>
      </c>
      <c r="BS10" s="598">
        <v>4.0940589753254659E-2</v>
      </c>
      <c r="BT10" s="600">
        <v>22</v>
      </c>
      <c r="BU10" s="598">
        <v>0.40740740740740738</v>
      </c>
      <c r="BV10" s="600">
        <v>3</v>
      </c>
      <c r="BW10" s="598">
        <v>0.23076923076923078</v>
      </c>
      <c r="BX10" s="603" t="s">
        <v>323</v>
      </c>
    </row>
    <row r="11" spans="1:76" ht="13.5" thickBot="1" x14ac:dyDescent="0.25">
      <c r="A11" s="10" t="s">
        <v>587</v>
      </c>
      <c r="B11" s="10" t="s">
        <v>597</v>
      </c>
      <c r="C11" s="593" t="s">
        <v>1118</v>
      </c>
      <c r="D11" s="10" t="s">
        <v>515</v>
      </c>
      <c r="E11" s="10" t="s">
        <v>504</v>
      </c>
      <c r="F11" s="10" t="s">
        <v>505</v>
      </c>
      <c r="G11" s="10" t="s">
        <v>317</v>
      </c>
      <c r="H11" s="12" t="s">
        <v>1112</v>
      </c>
      <c r="I11" s="10" t="s">
        <v>934</v>
      </c>
      <c r="J11" s="10"/>
      <c r="K11" s="615" t="s">
        <v>436</v>
      </c>
      <c r="L11" s="615" t="s">
        <v>438</v>
      </c>
      <c r="M11" s="616" t="s">
        <v>783</v>
      </c>
      <c r="N11" s="615" t="s">
        <v>437</v>
      </c>
      <c r="O11" s="615" t="s">
        <v>438</v>
      </c>
      <c r="P11" s="615" t="s">
        <v>438</v>
      </c>
      <c r="Q11" s="613">
        <v>11791</v>
      </c>
      <c r="R11" s="613"/>
      <c r="S11" s="613">
        <v>38</v>
      </c>
      <c r="T11" s="633" t="s">
        <v>1093</v>
      </c>
      <c r="U11" s="121">
        <v>14</v>
      </c>
      <c r="V11" s="600">
        <v>9</v>
      </c>
      <c r="W11" s="600">
        <v>17</v>
      </c>
      <c r="X11" s="123">
        <v>1.2142857142857142</v>
      </c>
      <c r="Y11" s="601">
        <v>842.21428571428567</v>
      </c>
      <c r="Z11" s="601">
        <v>541.4</v>
      </c>
      <c r="AA11" s="600">
        <v>12</v>
      </c>
      <c r="AB11" s="598">
        <v>0.70588235294117652</v>
      </c>
      <c r="AC11" s="600"/>
      <c r="AD11" s="590" t="s">
        <v>434</v>
      </c>
      <c r="AE11" s="600">
        <v>12</v>
      </c>
      <c r="AF11" s="598">
        <v>0.8571428571428571</v>
      </c>
      <c r="AG11" s="600">
        <v>12</v>
      </c>
      <c r="AH11" s="598">
        <v>0.8</v>
      </c>
      <c r="AI11" s="600"/>
      <c r="AJ11" s="600"/>
      <c r="AK11" s="600"/>
      <c r="AL11" s="600"/>
      <c r="AM11" s="622">
        <v>11756</v>
      </c>
      <c r="AN11" s="601">
        <v>35</v>
      </c>
      <c r="AO11" s="602">
        <v>2.9683657026545671E-3</v>
      </c>
      <c r="AP11" s="601">
        <v>11791</v>
      </c>
      <c r="AQ11" s="601">
        <v>16890</v>
      </c>
      <c r="AR11" s="598">
        <v>0.69810538780343401</v>
      </c>
      <c r="AS11" s="599">
        <v>4517</v>
      </c>
      <c r="AT11" s="599">
        <v>13</v>
      </c>
      <c r="AU11" s="601">
        <v>4530</v>
      </c>
      <c r="AV11" s="601">
        <v>2696</v>
      </c>
      <c r="AW11" s="598">
        <v>0.59685632056674787</v>
      </c>
      <c r="AX11" s="601">
        <v>11</v>
      </c>
      <c r="AY11" s="598">
        <v>0.84615384615384615</v>
      </c>
      <c r="AZ11" s="601">
        <v>2707</v>
      </c>
      <c r="BA11" s="598">
        <v>0.59757174392935986</v>
      </c>
      <c r="BB11" s="601">
        <v>26</v>
      </c>
      <c r="BC11" s="598">
        <v>9.6439169139465875E-3</v>
      </c>
      <c r="BD11" s="600">
        <v>1</v>
      </c>
      <c r="BE11" s="598">
        <v>9.0909090909090912E-2</v>
      </c>
      <c r="BF11" s="600">
        <v>27</v>
      </c>
      <c r="BG11" s="598">
        <v>9.9741411156261551E-3</v>
      </c>
      <c r="BH11" s="601">
        <v>26</v>
      </c>
      <c r="BI11" s="598">
        <v>1</v>
      </c>
      <c r="BJ11" s="600">
        <v>1</v>
      </c>
      <c r="BK11" s="598">
        <v>1</v>
      </c>
      <c r="BL11" s="600">
        <v>27</v>
      </c>
      <c r="BM11" s="598">
        <v>1</v>
      </c>
      <c r="BN11" s="601">
        <v>2</v>
      </c>
      <c r="BO11" s="598">
        <v>7.3882526782415958E-4</v>
      </c>
      <c r="BP11" s="601">
        <v>51</v>
      </c>
      <c r="BQ11" s="598">
        <v>1.8840044329516071E-2</v>
      </c>
      <c r="BR11" s="601">
        <v>53</v>
      </c>
      <c r="BS11" s="598">
        <v>1.9578869597340228E-2</v>
      </c>
      <c r="BT11" s="600">
        <v>4</v>
      </c>
      <c r="BU11" s="598">
        <v>0.23529411764705882</v>
      </c>
      <c r="BV11" s="600">
        <v>4</v>
      </c>
      <c r="BW11" s="598">
        <v>0.2857142857142857</v>
      </c>
      <c r="BX11" s="600"/>
    </row>
    <row r="12" spans="1:76" ht="13.5" thickBot="1" x14ac:dyDescent="0.25">
      <c r="A12" s="10" t="s">
        <v>606</v>
      </c>
      <c r="B12" s="10" t="s">
        <v>613</v>
      </c>
      <c r="C12" s="593" t="s">
        <v>1118</v>
      </c>
      <c r="D12" s="9" t="s">
        <v>527</v>
      </c>
      <c r="E12" s="9" t="s">
        <v>518</v>
      </c>
      <c r="F12" s="9" t="s">
        <v>505</v>
      </c>
      <c r="G12" s="83" t="s">
        <v>317</v>
      </c>
      <c r="H12" s="9" t="s">
        <v>1110</v>
      </c>
      <c r="I12" s="83" t="s">
        <v>935</v>
      </c>
      <c r="J12" s="9" t="s">
        <v>936</v>
      </c>
      <c r="K12" s="615" t="s">
        <v>449</v>
      </c>
      <c r="L12" s="615" t="s">
        <v>456</v>
      </c>
      <c r="M12" s="616" t="s">
        <v>785</v>
      </c>
      <c r="N12" s="615" t="s">
        <v>451</v>
      </c>
      <c r="O12" s="615" t="s">
        <v>438</v>
      </c>
      <c r="P12" s="615" t="s">
        <v>438</v>
      </c>
      <c r="Q12" s="613">
        <v>87283</v>
      </c>
      <c r="R12" s="613">
        <v>1069</v>
      </c>
      <c r="S12" s="613">
        <v>99</v>
      </c>
      <c r="T12" s="633" t="s">
        <v>1094</v>
      </c>
      <c r="U12" s="121">
        <v>14</v>
      </c>
      <c r="V12" s="600">
        <v>1</v>
      </c>
      <c r="W12" s="600">
        <v>39</v>
      </c>
      <c r="X12" s="123">
        <v>2.7857142857142856</v>
      </c>
      <c r="Y12" s="601">
        <v>6232.8571428571431</v>
      </c>
      <c r="Z12" s="601">
        <v>2669.0769230769229</v>
      </c>
      <c r="AA12" s="600">
        <v>10</v>
      </c>
      <c r="AB12" s="598">
        <v>0.25641025641025639</v>
      </c>
      <c r="AC12" s="600"/>
      <c r="AD12" s="590" t="s">
        <v>434</v>
      </c>
      <c r="AE12" s="600">
        <v>7</v>
      </c>
      <c r="AF12" s="598">
        <v>0.5</v>
      </c>
      <c r="AG12" s="600">
        <v>8</v>
      </c>
      <c r="AH12" s="598">
        <v>0.53333333333333333</v>
      </c>
      <c r="AI12" s="600">
        <v>5</v>
      </c>
      <c r="AJ12" s="598">
        <v>0.12820512820512819</v>
      </c>
      <c r="AK12" s="600">
        <v>2</v>
      </c>
      <c r="AL12" s="598">
        <v>0.14285714285714285</v>
      </c>
      <c r="AM12" s="622">
        <v>87145</v>
      </c>
      <c r="AN12" s="601">
        <v>115</v>
      </c>
      <c r="AO12" s="602">
        <v>1.3179005271602108E-3</v>
      </c>
      <c r="AP12" s="601">
        <v>87260</v>
      </c>
      <c r="AQ12" s="601">
        <v>120246</v>
      </c>
      <c r="AR12" s="598">
        <v>0.72567902466610112</v>
      </c>
      <c r="AS12" s="599">
        <v>80366</v>
      </c>
      <c r="AT12" s="599">
        <v>94</v>
      </c>
      <c r="AU12" s="601">
        <v>80460</v>
      </c>
      <c r="AV12" s="601">
        <v>34615</v>
      </c>
      <c r="AW12" s="598">
        <v>0.43071696986287733</v>
      </c>
      <c r="AX12" s="601">
        <v>83</v>
      </c>
      <c r="AY12" s="598">
        <v>0.88297872340425532</v>
      </c>
      <c r="AZ12" s="601">
        <v>34698</v>
      </c>
      <c r="BA12" s="598">
        <v>0.43124533929903058</v>
      </c>
      <c r="BB12" s="601">
        <v>472</v>
      </c>
      <c r="BC12" s="598">
        <v>1.3635707063411816E-2</v>
      </c>
      <c r="BD12" s="600">
        <v>12</v>
      </c>
      <c r="BE12" s="598">
        <v>0.14457831325301204</v>
      </c>
      <c r="BF12" s="600">
        <v>484</v>
      </c>
      <c r="BG12" s="598">
        <v>1.3948930774108017E-2</v>
      </c>
      <c r="BH12" s="601">
        <v>393</v>
      </c>
      <c r="BI12" s="598">
        <v>0.8326271186440678</v>
      </c>
      <c r="BJ12" s="600">
        <v>11</v>
      </c>
      <c r="BK12" s="598">
        <v>0.91666666666666663</v>
      </c>
      <c r="BL12" s="600">
        <v>404</v>
      </c>
      <c r="BM12" s="598">
        <v>0.83471074380165289</v>
      </c>
      <c r="BN12" s="601">
        <v>676</v>
      </c>
      <c r="BO12" s="598">
        <v>1.9482390915902936E-2</v>
      </c>
      <c r="BP12" s="601">
        <v>414</v>
      </c>
      <c r="BQ12" s="598">
        <v>1.1931523430745288E-2</v>
      </c>
      <c r="BR12" s="601">
        <v>1090</v>
      </c>
      <c r="BS12" s="598">
        <v>3.1413914346648225E-2</v>
      </c>
      <c r="BT12" s="600">
        <v>10</v>
      </c>
      <c r="BU12" s="598">
        <v>0.25641025641025639</v>
      </c>
      <c r="BV12" s="600">
        <v>3</v>
      </c>
      <c r="BW12" s="598">
        <v>0.21428571428571427</v>
      </c>
      <c r="BX12" s="603"/>
    </row>
    <row r="13" spans="1:76" ht="13.5" thickBot="1" x14ac:dyDescent="0.25">
      <c r="A13" s="10" t="s">
        <v>616</v>
      </c>
      <c r="B13" s="10" t="s">
        <v>622</v>
      </c>
      <c r="C13" s="593" t="s">
        <v>1118</v>
      </c>
      <c r="D13" s="9" t="s">
        <v>515</v>
      </c>
      <c r="E13" s="9" t="s">
        <v>504</v>
      </c>
      <c r="F13" s="9" t="s">
        <v>519</v>
      </c>
      <c r="G13" s="9" t="s">
        <v>922</v>
      </c>
      <c r="H13" s="9" t="s">
        <v>1109</v>
      </c>
      <c r="I13" s="83" t="s">
        <v>934</v>
      </c>
      <c r="J13" s="9"/>
      <c r="K13" s="615" t="s">
        <v>449</v>
      </c>
      <c r="L13" s="615" t="s">
        <v>461</v>
      </c>
      <c r="M13" s="616" t="s">
        <v>786</v>
      </c>
      <c r="N13" s="615" t="s">
        <v>437</v>
      </c>
      <c r="O13" s="615" t="s">
        <v>438</v>
      </c>
      <c r="P13" s="615" t="s">
        <v>438</v>
      </c>
      <c r="Q13" s="613">
        <v>37450</v>
      </c>
      <c r="R13" s="613">
        <v>511</v>
      </c>
      <c r="S13" s="613">
        <v>91</v>
      </c>
      <c r="T13" s="633" t="s">
        <v>1095</v>
      </c>
      <c r="U13" s="121">
        <v>9</v>
      </c>
      <c r="V13" s="600"/>
      <c r="W13" s="600">
        <v>33</v>
      </c>
      <c r="X13" s="123">
        <v>3.6666666666666665</v>
      </c>
      <c r="Y13" s="601">
        <v>4160.333333333333</v>
      </c>
      <c r="Z13" s="601">
        <v>2034.2222222222222</v>
      </c>
      <c r="AA13" s="600">
        <v>7</v>
      </c>
      <c r="AB13" s="598">
        <v>0.21212121212121213</v>
      </c>
      <c r="AC13" s="600"/>
      <c r="AD13" s="590" t="s">
        <v>435</v>
      </c>
      <c r="AE13" s="600">
        <v>6</v>
      </c>
      <c r="AF13" s="598">
        <v>0.66666666666666663</v>
      </c>
      <c r="AG13" s="600">
        <v>6</v>
      </c>
      <c r="AH13" s="598">
        <v>0.6</v>
      </c>
      <c r="AI13" s="600">
        <v>1</v>
      </c>
      <c r="AJ13" s="598">
        <v>3.0303030303030304E-2</v>
      </c>
      <c r="AK13" s="598"/>
      <c r="AL13" s="598"/>
      <c r="AM13" s="622">
        <v>37228</v>
      </c>
      <c r="AN13" s="601">
        <v>215</v>
      </c>
      <c r="AO13" s="602">
        <v>5.7420612664583499E-3</v>
      </c>
      <c r="AP13" s="601">
        <v>37443</v>
      </c>
      <c r="AQ13" s="601">
        <v>55734</v>
      </c>
      <c r="AR13" s="598">
        <v>0.67181612660135648</v>
      </c>
      <c r="AS13" s="599">
        <v>37228</v>
      </c>
      <c r="AT13" s="599">
        <v>215</v>
      </c>
      <c r="AU13" s="601">
        <v>37443</v>
      </c>
      <c r="AV13" s="601">
        <v>18123</v>
      </c>
      <c r="AW13" s="598">
        <v>0.48681100247125819</v>
      </c>
      <c r="AX13" s="601">
        <v>185</v>
      </c>
      <c r="AY13" s="598">
        <v>0.86046511627906974</v>
      </c>
      <c r="AZ13" s="601">
        <v>18308</v>
      </c>
      <c r="BA13" s="598">
        <v>0.48895654728520682</v>
      </c>
      <c r="BB13" s="601">
        <v>236</v>
      </c>
      <c r="BC13" s="598">
        <v>1.3022126579484632E-2</v>
      </c>
      <c r="BD13" s="600">
        <v>22</v>
      </c>
      <c r="BE13" s="598">
        <v>0.11891891891891893</v>
      </c>
      <c r="BF13" s="600">
        <v>258</v>
      </c>
      <c r="BG13" s="598">
        <v>1.4092200131090233E-2</v>
      </c>
      <c r="BH13" s="601">
        <v>157</v>
      </c>
      <c r="BI13" s="598">
        <v>0.6652542372881356</v>
      </c>
      <c r="BJ13" s="600">
        <v>9</v>
      </c>
      <c r="BK13" s="598">
        <v>0.40909090909090912</v>
      </c>
      <c r="BL13" s="600">
        <v>166</v>
      </c>
      <c r="BM13" s="598">
        <v>0.64341085271317833</v>
      </c>
      <c r="BN13" s="601">
        <v>51</v>
      </c>
      <c r="BO13" s="598">
        <v>2.7856674677736509E-3</v>
      </c>
      <c r="BP13" s="601">
        <v>451</v>
      </c>
      <c r="BQ13" s="598">
        <v>2.463403976403758E-2</v>
      </c>
      <c r="BR13" s="601">
        <v>502</v>
      </c>
      <c r="BS13" s="598">
        <v>2.7419707231811231E-2</v>
      </c>
      <c r="BT13" s="600">
        <v>6</v>
      </c>
      <c r="BU13" s="598">
        <v>0.18181818181818182</v>
      </c>
      <c r="BV13" s="600">
        <v>5</v>
      </c>
      <c r="BW13" s="598">
        <v>0.55555555555555558</v>
      </c>
      <c r="BX13" s="603" t="s">
        <v>323</v>
      </c>
    </row>
    <row r="14" spans="1:76" ht="13.5" thickBot="1" x14ac:dyDescent="0.25">
      <c r="A14" s="10" t="s">
        <v>626</v>
      </c>
      <c r="B14" s="10" t="s">
        <v>628</v>
      </c>
      <c r="C14" s="593" t="s">
        <v>1118</v>
      </c>
      <c r="D14" s="9" t="s">
        <v>515</v>
      </c>
      <c r="E14" s="9" t="s">
        <v>504</v>
      </c>
      <c r="F14" s="9" t="s">
        <v>519</v>
      </c>
      <c r="G14" s="9" t="s">
        <v>923</v>
      </c>
      <c r="H14" s="9" t="s">
        <v>1109</v>
      </c>
      <c r="I14" s="83" t="s">
        <v>934</v>
      </c>
      <c r="J14" s="9"/>
      <c r="K14" s="615" t="s">
        <v>449</v>
      </c>
      <c r="L14" s="615" t="s">
        <v>461</v>
      </c>
      <c r="M14" s="615" t="s">
        <v>802</v>
      </c>
      <c r="N14" s="615" t="s">
        <v>437</v>
      </c>
      <c r="O14" s="615" t="s">
        <v>438</v>
      </c>
      <c r="P14" s="615" t="s">
        <v>438</v>
      </c>
      <c r="Q14" s="613">
        <v>31388</v>
      </c>
      <c r="R14" s="613">
        <v>321</v>
      </c>
      <c r="S14" s="613">
        <v>33</v>
      </c>
      <c r="T14" s="633" t="s">
        <v>1092</v>
      </c>
      <c r="U14" s="121">
        <v>13</v>
      </c>
      <c r="V14" s="600">
        <v>1</v>
      </c>
      <c r="W14" s="600">
        <v>29</v>
      </c>
      <c r="X14" s="123">
        <v>2.2307692307692308</v>
      </c>
      <c r="Y14" s="601">
        <v>2414.4615384615386</v>
      </c>
      <c r="Z14" s="601">
        <v>1189.3333333333333</v>
      </c>
      <c r="AA14" s="600">
        <v>12</v>
      </c>
      <c r="AB14" s="598">
        <v>0.41379310344827586</v>
      </c>
      <c r="AC14" s="600"/>
      <c r="AD14" s="590" t="s">
        <v>434</v>
      </c>
      <c r="AE14" s="600">
        <v>9</v>
      </c>
      <c r="AF14" s="598">
        <v>0.69230769230769229</v>
      </c>
      <c r="AG14" s="600">
        <v>10</v>
      </c>
      <c r="AH14" s="598">
        <v>0.7142857142857143</v>
      </c>
      <c r="AI14" s="600"/>
      <c r="AJ14" s="598"/>
      <c r="AK14" s="600"/>
      <c r="AL14" s="598"/>
      <c r="AM14" s="622">
        <v>31357</v>
      </c>
      <c r="AN14" s="601">
        <v>31</v>
      </c>
      <c r="AO14" s="602">
        <v>9.8763858799541223E-4</v>
      </c>
      <c r="AP14" s="601">
        <v>31388</v>
      </c>
      <c r="AQ14" s="601">
        <v>43656</v>
      </c>
      <c r="AR14" s="598">
        <v>0.7189847901777533</v>
      </c>
      <c r="AS14" s="599">
        <v>29533</v>
      </c>
      <c r="AT14" s="599">
        <v>26</v>
      </c>
      <c r="AU14" s="601">
        <v>29559</v>
      </c>
      <c r="AV14" s="601">
        <v>14251</v>
      </c>
      <c r="AW14" s="598">
        <v>0.48254494971726541</v>
      </c>
      <c r="AX14" s="601">
        <v>21</v>
      </c>
      <c r="AY14" s="598">
        <v>0.80769230769230771</v>
      </c>
      <c r="AZ14" s="601">
        <v>14272</v>
      </c>
      <c r="BA14" s="598">
        <v>0.48283094827294565</v>
      </c>
      <c r="BB14" s="601">
        <v>211</v>
      </c>
      <c r="BC14" s="598">
        <v>1.4805978527822609E-2</v>
      </c>
      <c r="BD14" s="600">
        <v>2</v>
      </c>
      <c r="BE14" s="598">
        <v>9.5238095238095233E-2</v>
      </c>
      <c r="BF14" s="600">
        <v>213</v>
      </c>
      <c r="BG14" s="598">
        <v>1.4924327354260089E-2</v>
      </c>
      <c r="BH14" s="601">
        <v>160</v>
      </c>
      <c r="BI14" s="598">
        <v>0.75829383886255919</v>
      </c>
      <c r="BJ14" s="600">
        <v>1</v>
      </c>
      <c r="BK14" s="598">
        <v>0.5</v>
      </c>
      <c r="BL14" s="600">
        <v>161</v>
      </c>
      <c r="BM14" s="598">
        <v>0.755868544600939</v>
      </c>
      <c r="BN14" s="601">
        <v>45</v>
      </c>
      <c r="BO14" s="598">
        <v>3.1530269058295964E-3</v>
      </c>
      <c r="BP14" s="601">
        <v>330</v>
      </c>
      <c r="BQ14" s="598">
        <v>2.3122197309417041E-2</v>
      </c>
      <c r="BR14" s="601">
        <v>375</v>
      </c>
      <c r="BS14" s="598">
        <v>2.6275224215246636E-2</v>
      </c>
      <c r="BT14" s="600">
        <v>10</v>
      </c>
      <c r="BU14" s="598">
        <v>0.34482758620689657</v>
      </c>
      <c r="BV14" s="600">
        <v>4</v>
      </c>
      <c r="BW14" s="598">
        <v>0.30769230769230771</v>
      </c>
      <c r="BX14" s="600"/>
    </row>
    <row r="15" spans="1:76" ht="13.5" thickBot="1" x14ac:dyDescent="0.25">
      <c r="A15" s="10" t="s">
        <v>631</v>
      </c>
      <c r="B15" s="10" t="s">
        <v>641</v>
      </c>
      <c r="C15" s="593" t="s">
        <v>1118</v>
      </c>
      <c r="D15" s="9" t="s">
        <v>515</v>
      </c>
      <c r="E15" s="9" t="s">
        <v>504</v>
      </c>
      <c r="F15" s="9" t="s">
        <v>505</v>
      </c>
      <c r="G15" s="9" t="s">
        <v>318</v>
      </c>
      <c r="H15" s="9" t="s">
        <v>1112</v>
      </c>
      <c r="I15" s="9" t="s">
        <v>934</v>
      </c>
      <c r="J15" s="9"/>
      <c r="K15" s="615" t="s">
        <v>436</v>
      </c>
      <c r="L15" s="615" t="s">
        <v>438</v>
      </c>
      <c r="M15" s="616"/>
      <c r="N15" s="615" t="s">
        <v>437</v>
      </c>
      <c r="O15" s="615" t="s">
        <v>438</v>
      </c>
      <c r="P15" s="615" t="s">
        <v>438</v>
      </c>
      <c r="Q15" s="613">
        <v>9826</v>
      </c>
      <c r="R15" s="613">
        <v>63</v>
      </c>
      <c r="S15" s="613">
        <v>7</v>
      </c>
      <c r="T15" s="638" t="s">
        <v>1096</v>
      </c>
      <c r="U15" s="167">
        <v>11</v>
      </c>
      <c r="V15" s="167">
        <v>2</v>
      </c>
      <c r="W15" s="167">
        <v>16</v>
      </c>
      <c r="X15" s="638">
        <v>1.4545454545454546</v>
      </c>
      <c r="Y15" s="639">
        <v>811.4545454545455</v>
      </c>
      <c r="Z15" s="639">
        <v>413.33333333333331</v>
      </c>
      <c r="AA15" s="167">
        <v>10</v>
      </c>
      <c r="AB15" s="625">
        <v>0.625</v>
      </c>
      <c r="AC15" s="167"/>
      <c r="AD15" s="590" t="s">
        <v>434</v>
      </c>
      <c r="AE15" s="167">
        <v>9</v>
      </c>
      <c r="AF15" s="625">
        <v>0.81818181818181823</v>
      </c>
      <c r="AG15" s="167">
        <v>10</v>
      </c>
      <c r="AH15" s="625">
        <v>0.83333333333333337</v>
      </c>
      <c r="AI15" s="167"/>
      <c r="AJ15" s="167"/>
      <c r="AK15" s="167"/>
      <c r="AL15" s="167"/>
      <c r="AM15" s="167">
        <v>8911</v>
      </c>
      <c r="AN15" s="167">
        <v>15</v>
      </c>
      <c r="AO15" s="640">
        <v>1.6804839793860631E-3</v>
      </c>
      <c r="AP15" s="167">
        <v>8926</v>
      </c>
      <c r="AQ15" s="167">
        <v>12033</v>
      </c>
      <c r="AR15" s="625">
        <v>0.74179340147926531</v>
      </c>
      <c r="AS15" s="167">
        <v>8911</v>
      </c>
      <c r="AT15" s="167">
        <v>15</v>
      </c>
      <c r="AU15" s="167">
        <v>8926</v>
      </c>
      <c r="AV15" s="167">
        <v>3708</v>
      </c>
      <c r="AW15" s="625">
        <v>0.41611491415104929</v>
      </c>
      <c r="AX15" s="167">
        <v>12</v>
      </c>
      <c r="AY15" s="625">
        <v>0.8</v>
      </c>
      <c r="AZ15" s="167">
        <v>3720</v>
      </c>
      <c r="BA15" s="625">
        <v>0.41676002688774366</v>
      </c>
      <c r="BB15" s="167">
        <v>14</v>
      </c>
      <c r="BC15" s="625">
        <v>3.7756202804746495E-3</v>
      </c>
      <c r="BD15" s="167">
        <v>2</v>
      </c>
      <c r="BE15" s="625">
        <v>0.16666666666666666</v>
      </c>
      <c r="BF15" s="167">
        <v>16</v>
      </c>
      <c r="BG15" s="625">
        <v>4.3010752688172043E-3</v>
      </c>
      <c r="BH15" s="167">
        <v>13</v>
      </c>
      <c r="BI15" s="625">
        <v>0.9285714285714286</v>
      </c>
      <c r="BJ15" s="167">
        <v>2</v>
      </c>
      <c r="BK15" s="625">
        <v>1</v>
      </c>
      <c r="BL15" s="167">
        <v>15</v>
      </c>
      <c r="BM15" s="625">
        <v>0.9375</v>
      </c>
      <c r="BN15" s="167">
        <v>3</v>
      </c>
      <c r="BO15" s="625">
        <v>8.0645161290322581E-4</v>
      </c>
      <c r="BP15" s="167">
        <v>181</v>
      </c>
      <c r="BQ15" s="625">
        <v>4.8655913978494621E-2</v>
      </c>
      <c r="BR15" s="167">
        <v>184</v>
      </c>
      <c r="BS15" s="625">
        <v>4.9462365591397849E-2</v>
      </c>
      <c r="BT15" s="167">
        <v>4</v>
      </c>
      <c r="BU15" s="625">
        <v>0.25</v>
      </c>
      <c r="BV15" s="167">
        <v>3</v>
      </c>
      <c r="BW15" s="625">
        <v>0.27272727272727271</v>
      </c>
      <c r="BX15" s="167"/>
    </row>
    <row r="16" spans="1:76" ht="13.5" thickBot="1" x14ac:dyDescent="0.25">
      <c r="A16" s="10" t="s">
        <v>647</v>
      </c>
      <c r="B16" s="10" t="s">
        <v>648</v>
      </c>
      <c r="C16" s="593" t="s">
        <v>1118</v>
      </c>
      <c r="D16" s="9" t="s">
        <v>515</v>
      </c>
      <c r="E16" s="9" t="s">
        <v>504</v>
      </c>
      <c r="F16" s="9" t="s">
        <v>505</v>
      </c>
      <c r="G16" s="83" t="s">
        <v>316</v>
      </c>
      <c r="H16" s="9" t="s">
        <v>1112</v>
      </c>
      <c r="I16" s="83" t="s">
        <v>934</v>
      </c>
      <c r="J16" s="9"/>
      <c r="K16" s="615" t="s">
        <v>436</v>
      </c>
      <c r="L16" s="615" t="s">
        <v>438</v>
      </c>
      <c r="M16" s="616" t="s">
        <v>443</v>
      </c>
      <c r="N16" s="615" t="s">
        <v>439</v>
      </c>
      <c r="O16" s="615" t="s">
        <v>440</v>
      </c>
      <c r="P16" s="615" t="s">
        <v>438</v>
      </c>
      <c r="Q16" s="613">
        <v>9879</v>
      </c>
      <c r="R16" s="613">
        <v>72</v>
      </c>
      <c r="S16" s="613">
        <v>15</v>
      </c>
      <c r="T16" s="633" t="s">
        <v>1097</v>
      </c>
      <c r="U16" s="121">
        <v>8</v>
      </c>
      <c r="V16" s="600">
        <v>2</v>
      </c>
      <c r="W16" s="600">
        <v>18</v>
      </c>
      <c r="X16" s="123">
        <v>2.25</v>
      </c>
      <c r="Y16" s="601">
        <v>1234.875</v>
      </c>
      <c r="Z16" s="601">
        <v>532.16666666666663</v>
      </c>
      <c r="AA16" s="600">
        <v>6</v>
      </c>
      <c r="AB16" s="598">
        <v>0.33333333333333331</v>
      </c>
      <c r="AC16" s="600"/>
      <c r="AD16" s="590" t="s">
        <v>434</v>
      </c>
      <c r="AE16" s="600">
        <v>5</v>
      </c>
      <c r="AF16" s="598">
        <v>0.625</v>
      </c>
      <c r="AG16" s="600">
        <v>6</v>
      </c>
      <c r="AH16" s="598">
        <v>0.66666666666666663</v>
      </c>
      <c r="AI16" s="600"/>
      <c r="AJ16" s="598"/>
      <c r="AK16" s="600"/>
      <c r="AL16" s="598"/>
      <c r="AM16" s="622">
        <v>9860</v>
      </c>
      <c r="AN16" s="601">
        <v>19</v>
      </c>
      <c r="AO16" s="602">
        <v>1.9232715861929345E-3</v>
      </c>
      <c r="AP16" s="601">
        <v>9879</v>
      </c>
      <c r="AQ16" s="601">
        <v>13374</v>
      </c>
      <c r="AR16" s="598">
        <v>0.73867205024674742</v>
      </c>
      <c r="AS16" s="599">
        <v>7028</v>
      </c>
      <c r="AT16" s="599">
        <v>17</v>
      </c>
      <c r="AU16" s="601">
        <v>7045</v>
      </c>
      <c r="AV16" s="601">
        <v>3176</v>
      </c>
      <c r="AW16" s="598">
        <v>0.45190665907797384</v>
      </c>
      <c r="AX16" s="601">
        <v>17</v>
      </c>
      <c r="AY16" s="598">
        <v>1</v>
      </c>
      <c r="AZ16" s="601">
        <v>3193</v>
      </c>
      <c r="BA16" s="598">
        <v>0.45322924059616748</v>
      </c>
      <c r="BB16" s="601">
        <v>13</v>
      </c>
      <c r="BC16" s="598">
        <v>4.0931989924433247E-3</v>
      </c>
      <c r="BD16" s="600">
        <v>10</v>
      </c>
      <c r="BE16" s="598">
        <v>0.58823529411764708</v>
      </c>
      <c r="BF16" s="600">
        <v>23</v>
      </c>
      <c r="BG16" s="598">
        <v>7.2032571249608518E-3</v>
      </c>
      <c r="BH16" s="601">
        <v>12</v>
      </c>
      <c r="BI16" s="598">
        <v>0.92307692307692313</v>
      </c>
      <c r="BJ16" s="600">
        <v>10</v>
      </c>
      <c r="BK16" s="598">
        <v>1</v>
      </c>
      <c r="BL16" s="600">
        <v>22</v>
      </c>
      <c r="BM16" s="598">
        <v>0.95652173913043481</v>
      </c>
      <c r="BN16" s="601">
        <v>9</v>
      </c>
      <c r="BO16" s="598">
        <v>2.8186658315064203E-3</v>
      </c>
      <c r="BP16" s="601">
        <v>27</v>
      </c>
      <c r="BQ16" s="598">
        <v>8.4559974945192604E-3</v>
      </c>
      <c r="BR16" s="601">
        <v>36</v>
      </c>
      <c r="BS16" s="598">
        <v>1.1274663326025681E-2</v>
      </c>
      <c r="BT16" s="600">
        <v>3</v>
      </c>
      <c r="BU16" s="598">
        <v>0.16666666666666666</v>
      </c>
      <c r="BV16" s="600"/>
      <c r="BW16" s="598"/>
      <c r="BX16" s="600"/>
    </row>
    <row r="17" spans="1:76" ht="13.5" thickBot="1" x14ac:dyDescent="0.25">
      <c r="A17" s="10" t="s">
        <v>652</v>
      </c>
      <c r="B17" s="10" t="s">
        <v>653</v>
      </c>
      <c r="C17" s="593" t="s">
        <v>1118</v>
      </c>
      <c r="D17" s="9" t="s">
        <v>527</v>
      </c>
      <c r="E17" s="9" t="s">
        <v>504</v>
      </c>
      <c r="F17" s="9" t="s">
        <v>519</v>
      </c>
      <c r="G17" s="9" t="s">
        <v>321</v>
      </c>
      <c r="H17" s="9" t="s">
        <v>1110</v>
      </c>
      <c r="I17" s="9" t="s">
        <v>935</v>
      </c>
      <c r="J17" s="9" t="s">
        <v>936</v>
      </c>
      <c r="K17" s="615" t="s">
        <v>449</v>
      </c>
      <c r="L17" s="615" t="s">
        <v>461</v>
      </c>
      <c r="M17" s="616" t="s">
        <v>792</v>
      </c>
      <c r="N17" s="615" t="s">
        <v>451</v>
      </c>
      <c r="O17" s="615" t="s">
        <v>438</v>
      </c>
      <c r="P17" s="615" t="s">
        <v>793</v>
      </c>
      <c r="Q17" s="613">
        <v>97259</v>
      </c>
      <c r="R17" s="613">
        <v>1185</v>
      </c>
      <c r="S17" s="613">
        <v>129</v>
      </c>
      <c r="T17" s="633" t="s">
        <v>1091</v>
      </c>
      <c r="U17" s="121">
        <v>12</v>
      </c>
      <c r="V17" s="600"/>
      <c r="W17" s="600">
        <v>49</v>
      </c>
      <c r="X17" s="123">
        <v>4.083333333333333</v>
      </c>
      <c r="Y17" s="601">
        <v>8104.916666666667</v>
      </c>
      <c r="Z17" s="601">
        <v>3106.3333333333335</v>
      </c>
      <c r="AA17" s="600">
        <v>8</v>
      </c>
      <c r="AB17" s="598">
        <v>0.16326530612244897</v>
      </c>
      <c r="AC17" s="600"/>
      <c r="AD17" s="590" t="s">
        <v>434</v>
      </c>
      <c r="AE17" s="600">
        <v>6</v>
      </c>
      <c r="AF17" s="598">
        <v>0.5</v>
      </c>
      <c r="AG17" s="600">
        <v>7</v>
      </c>
      <c r="AH17" s="598">
        <v>0.53846153846153844</v>
      </c>
      <c r="AI17" s="600"/>
      <c r="AJ17" s="598"/>
      <c r="AK17" s="600"/>
      <c r="AL17" s="598"/>
      <c r="AM17" s="622">
        <v>97146</v>
      </c>
      <c r="AN17" s="601">
        <v>113</v>
      </c>
      <c r="AO17" s="602">
        <v>1.1618462044643684E-3</v>
      </c>
      <c r="AP17" s="601">
        <v>97259</v>
      </c>
      <c r="AQ17" s="601">
        <v>141612</v>
      </c>
      <c r="AR17" s="598">
        <v>0.68679914131570774</v>
      </c>
      <c r="AS17" s="599">
        <v>97146</v>
      </c>
      <c r="AT17" s="599">
        <v>113</v>
      </c>
      <c r="AU17" s="601">
        <v>97259</v>
      </c>
      <c r="AV17" s="601">
        <v>37163</v>
      </c>
      <c r="AW17" s="598">
        <v>0.38254791756737283</v>
      </c>
      <c r="AX17" s="601">
        <v>113</v>
      </c>
      <c r="AY17" s="598">
        <v>1</v>
      </c>
      <c r="AZ17" s="601">
        <v>37276</v>
      </c>
      <c r="BA17" s="598">
        <v>0.38326530192578578</v>
      </c>
      <c r="BB17" s="601">
        <v>499</v>
      </c>
      <c r="BC17" s="598">
        <v>1.3427333638296155E-2</v>
      </c>
      <c r="BD17" s="600">
        <v>22</v>
      </c>
      <c r="BE17" s="598">
        <v>0.19469026548672566</v>
      </c>
      <c r="BF17" s="600">
        <v>521</v>
      </c>
      <c r="BG17" s="598">
        <v>1.3976821547376329E-2</v>
      </c>
      <c r="BH17" s="601">
        <v>335</v>
      </c>
      <c r="BI17" s="598">
        <v>0.67134268537074149</v>
      </c>
      <c r="BJ17" s="600">
        <v>13</v>
      </c>
      <c r="BK17" s="598">
        <v>0.59090909090909094</v>
      </c>
      <c r="BL17" s="600">
        <v>348</v>
      </c>
      <c r="BM17" s="598">
        <v>0.66794625719769674</v>
      </c>
      <c r="BN17" s="601">
        <v>355</v>
      </c>
      <c r="BO17" s="598">
        <v>9.5235540294022966E-3</v>
      </c>
      <c r="BP17" s="601">
        <v>810</v>
      </c>
      <c r="BQ17" s="598">
        <v>2.1729799334692563E-2</v>
      </c>
      <c r="BR17" s="601">
        <v>1165</v>
      </c>
      <c r="BS17" s="598">
        <v>3.1253353364094863E-2</v>
      </c>
      <c r="BT17" s="600">
        <v>9</v>
      </c>
      <c r="BU17" s="598">
        <v>0.18367346938775511</v>
      </c>
      <c r="BV17" s="600">
        <v>3</v>
      </c>
      <c r="BW17" s="598">
        <v>0.25</v>
      </c>
      <c r="BX17" s="603" t="s">
        <v>323</v>
      </c>
    </row>
    <row r="18" spans="1:76" ht="13.5" thickBot="1" x14ac:dyDescent="0.25">
      <c r="A18" s="77" t="s">
        <v>656</v>
      </c>
      <c r="B18" s="77" t="s">
        <v>663</v>
      </c>
      <c r="C18" s="593" t="s">
        <v>1118</v>
      </c>
      <c r="D18" s="350" t="s">
        <v>515</v>
      </c>
      <c r="E18" s="350" t="s">
        <v>504</v>
      </c>
      <c r="F18" s="350" t="s">
        <v>519</v>
      </c>
      <c r="G18" s="350" t="s">
        <v>319</v>
      </c>
      <c r="H18" s="9" t="s">
        <v>1109</v>
      </c>
      <c r="I18" s="350" t="s">
        <v>934</v>
      </c>
      <c r="J18" s="350"/>
      <c r="K18" s="278" t="s">
        <v>449</v>
      </c>
      <c r="L18" s="278" t="s">
        <v>796</v>
      </c>
      <c r="M18" s="277" t="s">
        <v>797</v>
      </c>
      <c r="N18" s="278" t="s">
        <v>437</v>
      </c>
      <c r="O18" s="278" t="s">
        <v>438</v>
      </c>
      <c r="P18" s="278" t="s">
        <v>795</v>
      </c>
      <c r="Q18" s="302">
        <v>51605</v>
      </c>
      <c r="R18" s="278" t="s">
        <v>438</v>
      </c>
      <c r="S18" s="278" t="s">
        <v>438</v>
      </c>
      <c r="T18" s="633" t="s">
        <v>1096</v>
      </c>
      <c r="U18" s="134">
        <v>14</v>
      </c>
      <c r="V18" s="619">
        <v>3</v>
      </c>
      <c r="W18" s="619">
        <v>19</v>
      </c>
      <c r="X18" s="635">
        <v>1.3571428571428572</v>
      </c>
      <c r="Y18" s="146">
        <v>3686.0714285714284</v>
      </c>
      <c r="Z18" s="146">
        <v>1811.5454545454545</v>
      </c>
      <c r="AA18" s="619">
        <v>12</v>
      </c>
      <c r="AB18" s="626">
        <v>0.63157894736842102</v>
      </c>
      <c r="AC18" s="619"/>
      <c r="AD18" s="590" t="s">
        <v>434</v>
      </c>
      <c r="AE18" s="619">
        <v>11</v>
      </c>
      <c r="AF18" s="626">
        <v>0.7857142857142857</v>
      </c>
      <c r="AG18" s="619">
        <v>12</v>
      </c>
      <c r="AH18" s="626">
        <v>0.8</v>
      </c>
      <c r="AI18" s="619">
        <v>1</v>
      </c>
      <c r="AJ18" s="626">
        <v>5.2631578947368418E-2</v>
      </c>
      <c r="AK18" s="619">
        <v>1</v>
      </c>
      <c r="AL18" s="626">
        <v>7.1428571428571425E-2</v>
      </c>
      <c r="AM18" s="641">
        <v>51548</v>
      </c>
      <c r="AN18" s="146">
        <v>57</v>
      </c>
      <c r="AO18" s="636">
        <v>1.1045441333204147E-3</v>
      </c>
      <c r="AP18" s="146">
        <v>51605</v>
      </c>
      <c r="AQ18" s="146">
        <v>73245</v>
      </c>
      <c r="AR18" s="626">
        <v>0.70455321182333264</v>
      </c>
      <c r="AS18" s="478">
        <v>41676</v>
      </c>
      <c r="AT18" s="478">
        <v>44</v>
      </c>
      <c r="AU18" s="146">
        <v>41720</v>
      </c>
      <c r="AV18" s="146">
        <v>19885</v>
      </c>
      <c r="AW18" s="626">
        <v>0.47713312218063153</v>
      </c>
      <c r="AX18" s="146">
        <v>42</v>
      </c>
      <c r="AY18" s="626">
        <v>0.95454545454545459</v>
      </c>
      <c r="AZ18" s="146">
        <v>19927</v>
      </c>
      <c r="BA18" s="626">
        <v>0.47763662511984661</v>
      </c>
      <c r="BB18" s="146">
        <v>249</v>
      </c>
      <c r="BC18" s="626">
        <v>1.2522001508674881E-2</v>
      </c>
      <c r="BD18" s="619"/>
      <c r="BE18" s="619"/>
      <c r="BF18" s="619">
        <v>249</v>
      </c>
      <c r="BG18" s="626">
        <v>1.249560897275054E-2</v>
      </c>
      <c r="BH18" s="146">
        <v>249</v>
      </c>
      <c r="BI18" s="626">
        <v>1</v>
      </c>
      <c r="BJ18" s="619"/>
      <c r="BK18" s="626" t="s">
        <v>323</v>
      </c>
      <c r="BL18" s="619">
        <v>249</v>
      </c>
      <c r="BM18" s="626">
        <v>1</v>
      </c>
      <c r="BN18" s="146">
        <v>25</v>
      </c>
      <c r="BO18" s="626">
        <v>1.2545792141315803E-3</v>
      </c>
      <c r="BP18" s="146">
        <v>640</v>
      </c>
      <c r="BQ18" s="626">
        <v>3.2117227881768455E-2</v>
      </c>
      <c r="BR18" s="146">
        <v>665</v>
      </c>
      <c r="BS18" s="626">
        <v>3.3371807095900034E-2</v>
      </c>
      <c r="BT18" s="619">
        <v>7</v>
      </c>
      <c r="BU18" s="626">
        <v>0.36842105263157893</v>
      </c>
      <c r="BV18" s="619">
        <v>5</v>
      </c>
      <c r="BW18" s="626">
        <v>0.35714285714285715</v>
      </c>
      <c r="BX18" s="619"/>
    </row>
    <row r="19" spans="1:76" ht="13.5" thickBot="1" x14ac:dyDescent="0.25">
      <c r="A19" s="591" t="s">
        <v>669</v>
      </c>
      <c r="B19" s="591" t="s">
        <v>670</v>
      </c>
      <c r="C19" s="593" t="s">
        <v>1118</v>
      </c>
      <c r="D19" s="350" t="s">
        <v>515</v>
      </c>
      <c r="E19" s="593" t="s">
        <v>504</v>
      </c>
      <c r="F19" s="593" t="s">
        <v>519</v>
      </c>
      <c r="G19" s="620" t="s">
        <v>321</v>
      </c>
      <c r="H19" s="620" t="s">
        <v>1112</v>
      </c>
      <c r="I19" s="593" t="s">
        <v>934</v>
      </c>
      <c r="J19" s="593"/>
      <c r="K19" s="615" t="s">
        <v>436</v>
      </c>
      <c r="L19" s="615" t="s">
        <v>438</v>
      </c>
      <c r="M19" s="616"/>
      <c r="N19" s="615" t="s">
        <v>437</v>
      </c>
      <c r="O19" s="615" t="s">
        <v>438</v>
      </c>
      <c r="P19" s="615" t="s">
        <v>438</v>
      </c>
      <c r="Q19" s="613">
        <v>13299</v>
      </c>
      <c r="R19" s="615">
        <v>120</v>
      </c>
      <c r="S19" s="615">
        <v>5</v>
      </c>
      <c r="T19" s="633" t="s">
        <v>1095</v>
      </c>
      <c r="U19" s="121">
        <v>12</v>
      </c>
      <c r="V19" s="619"/>
      <c r="W19" s="600">
        <v>16</v>
      </c>
      <c r="X19" s="123">
        <v>1.3333333333333333</v>
      </c>
      <c r="Y19" s="601">
        <v>1108.25</v>
      </c>
      <c r="Z19" s="601">
        <v>447.91666666666669</v>
      </c>
      <c r="AA19" s="600">
        <v>10</v>
      </c>
      <c r="AB19" s="598">
        <v>0.625</v>
      </c>
      <c r="AC19" s="600"/>
      <c r="AD19" s="590" t="s">
        <v>434</v>
      </c>
      <c r="AE19" s="600">
        <v>10</v>
      </c>
      <c r="AF19" s="598">
        <v>0.83333333333333337</v>
      </c>
      <c r="AG19" s="600">
        <v>11</v>
      </c>
      <c r="AH19" s="598">
        <v>0.84615384615384615</v>
      </c>
      <c r="AI19" s="600"/>
      <c r="AJ19" s="598"/>
      <c r="AK19" s="600"/>
      <c r="AL19" s="598"/>
      <c r="AM19" s="622">
        <v>13274</v>
      </c>
      <c r="AN19" s="601">
        <v>25</v>
      </c>
      <c r="AO19" s="602">
        <v>1.8798405895180089E-3</v>
      </c>
      <c r="AP19" s="601">
        <v>13299</v>
      </c>
      <c r="AQ19" s="601">
        <v>17811</v>
      </c>
      <c r="AR19" s="598">
        <v>0.7466734040761327</v>
      </c>
      <c r="AS19" s="599">
        <v>13274</v>
      </c>
      <c r="AT19" s="599">
        <v>25</v>
      </c>
      <c r="AU19" s="601">
        <v>13299</v>
      </c>
      <c r="AV19" s="601">
        <v>5352</v>
      </c>
      <c r="AW19" s="598">
        <v>0.40319421425342777</v>
      </c>
      <c r="AX19" s="601">
        <v>23</v>
      </c>
      <c r="AY19" s="598">
        <v>0.92</v>
      </c>
      <c r="AZ19" s="601">
        <v>5375</v>
      </c>
      <c r="BA19" s="598">
        <v>0.40416572674637191</v>
      </c>
      <c r="BB19" s="601">
        <v>21</v>
      </c>
      <c r="BC19" s="598">
        <v>3.9237668161434978E-3</v>
      </c>
      <c r="BD19" s="600">
        <v>14</v>
      </c>
      <c r="BE19" s="598">
        <v>0.60869565217391308</v>
      </c>
      <c r="BF19" s="600">
        <v>35</v>
      </c>
      <c r="BG19" s="598">
        <v>6.5116279069767444E-3</v>
      </c>
      <c r="BH19" s="601">
        <v>21</v>
      </c>
      <c r="BI19" s="598">
        <v>1</v>
      </c>
      <c r="BJ19" s="600">
        <v>14</v>
      </c>
      <c r="BK19" s="598">
        <v>1</v>
      </c>
      <c r="BL19" s="600">
        <v>35</v>
      </c>
      <c r="BM19" s="598">
        <v>1</v>
      </c>
      <c r="BN19" s="601">
        <v>4</v>
      </c>
      <c r="BO19" s="598">
        <v>7.4418604651162786E-4</v>
      </c>
      <c r="BP19" s="601">
        <v>90</v>
      </c>
      <c r="BQ19" s="598">
        <v>1.6744186046511629E-2</v>
      </c>
      <c r="BR19" s="601">
        <v>94</v>
      </c>
      <c r="BS19" s="598">
        <v>1.7488372093023254E-2</v>
      </c>
      <c r="BT19" s="600">
        <v>3</v>
      </c>
      <c r="BU19" s="598">
        <v>0.1875</v>
      </c>
      <c r="BV19" s="600">
        <v>3</v>
      </c>
      <c r="BW19" s="598">
        <v>0.25</v>
      </c>
      <c r="BX19" s="600"/>
    </row>
    <row r="20" spans="1:76" ht="13.5" thickBot="1" x14ac:dyDescent="0.25">
      <c r="A20" s="10" t="s">
        <v>674</v>
      </c>
      <c r="B20" s="10" t="s">
        <v>675</v>
      </c>
      <c r="C20" s="593" t="s">
        <v>1118</v>
      </c>
      <c r="D20" s="9" t="s">
        <v>528</v>
      </c>
      <c r="E20" s="9" t="s">
        <v>504</v>
      </c>
      <c r="F20" s="9" t="s">
        <v>519</v>
      </c>
      <c r="G20" s="350" t="s">
        <v>319</v>
      </c>
      <c r="H20" s="9" t="s">
        <v>937</v>
      </c>
      <c r="I20" s="9" t="s">
        <v>937</v>
      </c>
      <c r="J20" s="9"/>
      <c r="K20" s="615" t="s">
        <v>449</v>
      </c>
      <c r="L20" s="615" t="s">
        <v>799</v>
      </c>
      <c r="M20" s="616" t="s">
        <v>799</v>
      </c>
      <c r="N20" s="615" t="s">
        <v>437</v>
      </c>
      <c r="O20" s="615" t="s">
        <v>438</v>
      </c>
      <c r="P20" s="615" t="s">
        <v>438</v>
      </c>
      <c r="Q20" s="613"/>
      <c r="R20" s="613"/>
      <c r="S20" s="613"/>
      <c r="T20" s="633" t="s">
        <v>1098</v>
      </c>
      <c r="U20" s="121">
        <v>9</v>
      </c>
      <c r="V20" s="619"/>
      <c r="W20" s="600">
        <v>20</v>
      </c>
      <c r="X20" s="123">
        <v>2.2222222222222223</v>
      </c>
      <c r="Y20" s="601">
        <v>12010</v>
      </c>
      <c r="Z20" s="601">
        <v>5724.8888888888887</v>
      </c>
      <c r="AA20" s="600">
        <v>7</v>
      </c>
      <c r="AB20" s="598">
        <v>0.35</v>
      </c>
      <c r="AC20" s="600"/>
      <c r="AE20" s="600">
        <v>3</v>
      </c>
      <c r="AF20" s="598">
        <v>0.33333333333333331</v>
      </c>
      <c r="AG20" s="600"/>
      <c r="AH20" s="598"/>
      <c r="AI20" s="600"/>
      <c r="AJ20" s="598"/>
      <c r="AK20" s="600"/>
      <c r="AL20" s="598"/>
      <c r="AM20" s="622">
        <v>107986</v>
      </c>
      <c r="AN20" s="601">
        <v>104</v>
      </c>
      <c r="AO20" s="602">
        <v>9.6216116199463408E-4</v>
      </c>
      <c r="AP20" s="601">
        <v>108090</v>
      </c>
      <c r="AQ20" s="601">
        <v>155000</v>
      </c>
      <c r="AR20" s="598">
        <v>0.6973548387096774</v>
      </c>
      <c r="AS20" s="599">
        <v>107986</v>
      </c>
      <c r="AT20" s="599">
        <v>104</v>
      </c>
      <c r="AU20" s="601">
        <v>108090</v>
      </c>
      <c r="AV20" s="601">
        <v>51439</v>
      </c>
      <c r="AW20" s="598">
        <v>0.47634878595373475</v>
      </c>
      <c r="AX20" s="601">
        <v>85</v>
      </c>
      <c r="AY20" s="598">
        <v>0.81730769230769229</v>
      </c>
      <c r="AZ20" s="601">
        <v>51524</v>
      </c>
      <c r="BA20" s="598">
        <v>0.4766768433712647</v>
      </c>
      <c r="BB20" s="601">
        <v>602</v>
      </c>
      <c r="BC20" s="598">
        <v>1.170318241023348E-2</v>
      </c>
      <c r="BD20" s="600">
        <v>1</v>
      </c>
      <c r="BE20" s="598">
        <v>1.1764705882352941E-2</v>
      </c>
      <c r="BF20" s="600">
        <v>603</v>
      </c>
      <c r="BG20" s="598">
        <v>1.1703283906528996E-2</v>
      </c>
      <c r="BH20" s="601">
        <v>54</v>
      </c>
      <c r="BI20" s="598">
        <v>8.9700996677740868E-2</v>
      </c>
      <c r="BJ20" s="619"/>
      <c r="BK20" s="619"/>
      <c r="BL20" s="600">
        <v>54</v>
      </c>
      <c r="BM20" s="598">
        <v>8.9552238805970144E-2</v>
      </c>
      <c r="BN20" s="601">
        <v>167</v>
      </c>
      <c r="BO20" s="598">
        <v>3.2412079807468365E-3</v>
      </c>
      <c r="BP20" s="601">
        <v>2713</v>
      </c>
      <c r="BQ20" s="598">
        <v>5.2655073363869265E-2</v>
      </c>
      <c r="BR20" s="601">
        <v>2880</v>
      </c>
      <c r="BS20" s="598">
        <v>5.5896281344616099E-2</v>
      </c>
      <c r="BT20" s="600">
        <v>3</v>
      </c>
      <c r="BU20" s="598">
        <v>0.15</v>
      </c>
      <c r="BV20" s="600">
        <v>2</v>
      </c>
      <c r="BW20" s="598">
        <v>0.22222222222222221</v>
      </c>
      <c r="BX20" s="603" t="s">
        <v>323</v>
      </c>
    </row>
    <row r="21" spans="1:76" ht="13.5" thickBot="1" x14ac:dyDescent="0.25">
      <c r="A21" s="10" t="s">
        <v>679</v>
      </c>
      <c r="B21" s="10" t="s">
        <v>681</v>
      </c>
      <c r="C21" s="593" t="s">
        <v>1118</v>
      </c>
      <c r="D21" s="350" t="s">
        <v>515</v>
      </c>
      <c r="E21" s="9" t="s">
        <v>504</v>
      </c>
      <c r="F21" s="9" t="s">
        <v>519</v>
      </c>
      <c r="G21" s="9" t="s">
        <v>924</v>
      </c>
      <c r="H21" s="9" t="s">
        <v>1109</v>
      </c>
      <c r="I21" s="9" t="s">
        <v>934</v>
      </c>
      <c r="J21" s="9"/>
      <c r="K21" s="615" t="s">
        <v>449</v>
      </c>
      <c r="L21" s="615" t="s">
        <v>800</v>
      </c>
      <c r="M21" s="616" t="s">
        <v>801</v>
      </c>
      <c r="N21" s="615" t="s">
        <v>437</v>
      </c>
      <c r="O21" s="615" t="s">
        <v>438</v>
      </c>
      <c r="P21" s="615" t="s">
        <v>438</v>
      </c>
      <c r="Q21" s="613">
        <v>22103</v>
      </c>
      <c r="R21" s="613">
        <v>189</v>
      </c>
      <c r="S21" s="613">
        <v>19</v>
      </c>
      <c r="T21" s="633" t="s">
        <v>1099</v>
      </c>
      <c r="U21" s="121">
        <v>10</v>
      </c>
      <c r="V21" s="619"/>
      <c r="W21" s="600">
        <v>28</v>
      </c>
      <c r="X21" s="123">
        <v>2.8</v>
      </c>
      <c r="Y21" s="601">
        <v>2210.1999999999998</v>
      </c>
      <c r="Z21" s="601">
        <v>1170</v>
      </c>
      <c r="AA21" s="600">
        <v>5</v>
      </c>
      <c r="AB21" s="598">
        <v>0.17857142857142858</v>
      </c>
      <c r="AC21" s="600"/>
      <c r="AD21" s="590" t="s">
        <v>434</v>
      </c>
      <c r="AE21" s="600">
        <v>3</v>
      </c>
      <c r="AF21" s="598">
        <v>0.3</v>
      </c>
      <c r="AG21" s="600">
        <v>4</v>
      </c>
      <c r="AH21" s="598">
        <v>0.36363636363636365</v>
      </c>
      <c r="AI21" s="600">
        <v>1</v>
      </c>
      <c r="AJ21" s="598">
        <v>3.5714285714285712E-2</v>
      </c>
      <c r="AK21" s="600"/>
      <c r="AL21" s="600"/>
      <c r="AM21" s="622">
        <v>22045</v>
      </c>
      <c r="AN21" s="601">
        <v>57</v>
      </c>
      <c r="AO21" s="602">
        <v>2.5789521310288659E-3</v>
      </c>
      <c r="AP21" s="601">
        <v>22102</v>
      </c>
      <c r="AQ21" s="601">
        <v>30096</v>
      </c>
      <c r="AR21" s="598">
        <v>0.7343833067517278</v>
      </c>
      <c r="AS21" s="599">
        <v>22045</v>
      </c>
      <c r="AT21" s="599">
        <v>57</v>
      </c>
      <c r="AU21" s="601">
        <v>22102</v>
      </c>
      <c r="AV21" s="601">
        <v>11647</v>
      </c>
      <c r="AW21" s="598">
        <v>0.52832841914266271</v>
      </c>
      <c r="AX21" s="601">
        <v>53</v>
      </c>
      <c r="AY21" s="598">
        <v>0.92982456140350878</v>
      </c>
      <c r="AZ21" s="601">
        <v>11700</v>
      </c>
      <c r="BA21" s="598">
        <v>0.52936385847434619</v>
      </c>
      <c r="BB21" s="601">
        <v>89</v>
      </c>
      <c r="BC21" s="598">
        <v>7.6414527346097706E-3</v>
      </c>
      <c r="BD21" s="600">
        <v>7</v>
      </c>
      <c r="BE21" s="598">
        <v>0.13207547169811321</v>
      </c>
      <c r="BF21" s="600">
        <v>96</v>
      </c>
      <c r="BG21" s="598">
        <v>8.2051282051282051E-3</v>
      </c>
      <c r="BH21" s="601">
        <v>56</v>
      </c>
      <c r="BI21" s="598">
        <v>0.6292134831460674</v>
      </c>
      <c r="BJ21" s="600">
        <v>2</v>
      </c>
      <c r="BK21" s="598">
        <v>0.2857142857142857</v>
      </c>
      <c r="BL21" s="600">
        <v>58</v>
      </c>
      <c r="BM21" s="598">
        <v>0.60416666666666663</v>
      </c>
      <c r="BN21" s="601">
        <v>49</v>
      </c>
      <c r="BO21" s="598">
        <v>4.1880341880341882E-3</v>
      </c>
      <c r="BP21" s="601">
        <v>245</v>
      </c>
      <c r="BQ21" s="598">
        <v>2.0940170940170939E-2</v>
      </c>
      <c r="BR21" s="601">
        <v>294</v>
      </c>
      <c r="BS21" s="598">
        <v>2.5128205128205128E-2</v>
      </c>
      <c r="BT21" s="600">
        <v>8</v>
      </c>
      <c r="BU21" s="598">
        <v>0.2857142857142857</v>
      </c>
      <c r="BV21" s="600">
        <v>4</v>
      </c>
      <c r="BW21" s="598">
        <v>0.4</v>
      </c>
      <c r="BX21" s="603" t="s">
        <v>323</v>
      </c>
    </row>
    <row r="22" spans="1:76" ht="13.5" thickBot="1" x14ac:dyDescent="0.25">
      <c r="A22" s="10" t="s">
        <v>686</v>
      </c>
      <c r="B22" s="10" t="s">
        <v>690</v>
      </c>
      <c r="C22" s="593" t="s">
        <v>1118</v>
      </c>
      <c r="D22" s="350" t="s">
        <v>515</v>
      </c>
      <c r="E22" s="9" t="s">
        <v>504</v>
      </c>
      <c r="F22" s="9" t="s">
        <v>505</v>
      </c>
      <c r="G22" s="83" t="s">
        <v>314</v>
      </c>
      <c r="H22" s="83" t="s">
        <v>1112</v>
      </c>
      <c r="I22" s="9" t="s">
        <v>934</v>
      </c>
      <c r="J22" s="9"/>
      <c r="K22" s="615" t="s">
        <v>449</v>
      </c>
      <c r="L22" s="615" t="s">
        <v>803</v>
      </c>
      <c r="M22" s="616" t="s">
        <v>804</v>
      </c>
      <c r="N22" s="615" t="s">
        <v>437</v>
      </c>
      <c r="O22" s="615" t="s">
        <v>438</v>
      </c>
      <c r="P22" s="615" t="s">
        <v>438</v>
      </c>
      <c r="Q22" s="613">
        <v>8048</v>
      </c>
      <c r="R22" s="613">
        <v>54</v>
      </c>
      <c r="S22" s="613">
        <v>5</v>
      </c>
      <c r="T22" s="633" t="s">
        <v>1100</v>
      </c>
      <c r="U22" s="121">
        <v>9</v>
      </c>
      <c r="V22" s="600">
        <v>5</v>
      </c>
      <c r="W22" s="600">
        <v>11</v>
      </c>
      <c r="X22" s="123">
        <v>1.2222222222222223</v>
      </c>
      <c r="Y22" s="601">
        <v>894.22222222222217</v>
      </c>
      <c r="Z22" s="601">
        <v>331.75</v>
      </c>
      <c r="AA22" s="600">
        <v>6</v>
      </c>
      <c r="AB22" s="598">
        <v>0.54545454545454541</v>
      </c>
      <c r="AC22" s="600"/>
      <c r="AD22" s="590" t="s">
        <v>434</v>
      </c>
      <c r="AE22" s="600">
        <v>6</v>
      </c>
      <c r="AF22" s="598">
        <v>0.66666666666666663</v>
      </c>
      <c r="AG22" s="600">
        <v>7</v>
      </c>
      <c r="AH22" s="598">
        <v>0.7</v>
      </c>
      <c r="AI22" s="600">
        <v>1</v>
      </c>
      <c r="AJ22" s="598">
        <v>9.0909090909090912E-2</v>
      </c>
      <c r="AK22" s="600">
        <v>1</v>
      </c>
      <c r="AL22" s="598">
        <v>0.1111111111111111</v>
      </c>
      <c r="AM22" s="622">
        <v>7983</v>
      </c>
      <c r="AN22" s="601">
        <v>65</v>
      </c>
      <c r="AO22" s="602">
        <v>8.0765407554671976E-3</v>
      </c>
      <c r="AP22" s="601">
        <v>8048</v>
      </c>
      <c r="AQ22" s="601">
        <v>11529</v>
      </c>
      <c r="AR22" s="598">
        <v>0.69806574724607506</v>
      </c>
      <c r="AS22" s="599">
        <v>2933</v>
      </c>
      <c r="AT22" s="599">
        <v>39</v>
      </c>
      <c r="AU22" s="601">
        <v>2972</v>
      </c>
      <c r="AV22" s="601">
        <v>1296</v>
      </c>
      <c r="AW22" s="598">
        <v>0.44186839413569723</v>
      </c>
      <c r="AX22" s="601">
        <v>31</v>
      </c>
      <c r="AY22" s="598">
        <v>0.79487179487179482</v>
      </c>
      <c r="AZ22" s="601">
        <v>1327</v>
      </c>
      <c r="BA22" s="598">
        <v>0.44650067294751011</v>
      </c>
      <c r="BB22" s="601">
        <v>5</v>
      </c>
      <c r="BC22" s="598">
        <v>3.8580246913580245E-3</v>
      </c>
      <c r="BD22" s="600">
        <v>2</v>
      </c>
      <c r="BE22" s="598">
        <v>6.4516129032258063E-2</v>
      </c>
      <c r="BF22" s="600">
        <v>7</v>
      </c>
      <c r="BG22" s="598">
        <v>5.2750565184626974E-3</v>
      </c>
      <c r="BH22" s="601">
        <v>5</v>
      </c>
      <c r="BI22" s="598">
        <v>1</v>
      </c>
      <c r="BJ22" s="600">
        <v>2</v>
      </c>
      <c r="BK22" s="598">
        <v>1</v>
      </c>
      <c r="BL22" s="600">
        <v>7</v>
      </c>
      <c r="BM22" s="598">
        <v>1</v>
      </c>
      <c r="BN22" s="601">
        <v>3</v>
      </c>
      <c r="BO22" s="598">
        <v>2.2607385079125848E-3</v>
      </c>
      <c r="BP22" s="601">
        <v>16</v>
      </c>
      <c r="BQ22" s="598">
        <v>1.2057272042200452E-2</v>
      </c>
      <c r="BR22" s="601">
        <v>19</v>
      </c>
      <c r="BS22" s="598">
        <v>1.4318010550113038E-2</v>
      </c>
      <c r="BT22" s="600">
        <v>5</v>
      </c>
      <c r="BU22" s="598">
        <v>0.45454545454545453</v>
      </c>
      <c r="BV22" s="600">
        <v>4</v>
      </c>
      <c r="BW22" s="598">
        <v>0.44444444444444442</v>
      </c>
      <c r="BX22" s="600"/>
    </row>
    <row r="23" spans="1:76" ht="13.5" thickBot="1" x14ac:dyDescent="0.25">
      <c r="A23" s="10" t="s">
        <v>696</v>
      </c>
      <c r="B23" s="10" t="s">
        <v>700</v>
      </c>
      <c r="C23" s="593" t="s">
        <v>1118</v>
      </c>
      <c r="D23" s="595" t="s">
        <v>527</v>
      </c>
      <c r="E23" s="10" t="s">
        <v>504</v>
      </c>
      <c r="F23" s="10" t="s">
        <v>519</v>
      </c>
      <c r="G23" s="83" t="s">
        <v>320</v>
      </c>
      <c r="H23" s="83" t="s">
        <v>1110</v>
      </c>
      <c r="I23" s="10" t="s">
        <v>935</v>
      </c>
      <c r="J23" s="591" t="s">
        <v>505</v>
      </c>
      <c r="K23" s="615" t="s">
        <v>449</v>
      </c>
      <c r="L23" s="615" t="s">
        <v>805</v>
      </c>
      <c r="M23" s="616" t="s">
        <v>450</v>
      </c>
      <c r="N23" s="615" t="s">
        <v>451</v>
      </c>
      <c r="O23" s="615" t="s">
        <v>806</v>
      </c>
      <c r="P23" s="615" t="s">
        <v>438</v>
      </c>
      <c r="Q23" s="613">
        <v>70114</v>
      </c>
      <c r="R23" s="613">
        <v>773</v>
      </c>
      <c r="S23" s="613">
        <v>6</v>
      </c>
      <c r="T23" s="633" t="s">
        <v>1101</v>
      </c>
      <c r="U23" s="121">
        <v>12</v>
      </c>
      <c r="V23" s="619"/>
      <c r="W23" s="600">
        <v>32</v>
      </c>
      <c r="X23" s="123">
        <v>2.6666666666666665</v>
      </c>
      <c r="Y23" s="601">
        <v>5842.583333333333</v>
      </c>
      <c r="Z23" s="601">
        <v>2139.4166666666665</v>
      </c>
      <c r="AA23" s="600">
        <v>10</v>
      </c>
      <c r="AB23" s="598">
        <v>0.3125</v>
      </c>
      <c r="AC23" s="600"/>
      <c r="AD23" s="590" t="s">
        <v>434</v>
      </c>
      <c r="AE23" s="600">
        <v>8</v>
      </c>
      <c r="AF23" s="598">
        <v>0.66666666666666663</v>
      </c>
      <c r="AG23" s="600">
        <v>9</v>
      </c>
      <c r="AH23" s="598">
        <v>0.69230769230769229</v>
      </c>
      <c r="AI23" s="600">
        <v>6</v>
      </c>
      <c r="AJ23" s="598">
        <v>0.1875</v>
      </c>
      <c r="AK23" s="600">
        <v>2</v>
      </c>
      <c r="AL23" s="598">
        <v>0.16666666666666666</v>
      </c>
      <c r="AM23" s="622">
        <v>70077</v>
      </c>
      <c r="AN23" s="601">
        <v>34</v>
      </c>
      <c r="AO23" s="602">
        <v>4.8494530102266407E-4</v>
      </c>
      <c r="AP23" s="601">
        <v>70111</v>
      </c>
      <c r="AQ23" s="601">
        <v>98235</v>
      </c>
      <c r="AR23" s="598">
        <v>0.71370692726624929</v>
      </c>
      <c r="AS23" s="599">
        <v>70077</v>
      </c>
      <c r="AT23" s="599">
        <v>34</v>
      </c>
      <c r="AU23" s="601">
        <v>70111</v>
      </c>
      <c r="AV23" s="601">
        <v>25646</v>
      </c>
      <c r="AW23" s="598">
        <v>0.36596886282232399</v>
      </c>
      <c r="AX23" s="601">
        <v>27</v>
      </c>
      <c r="AY23" s="598">
        <v>0.79411764705882348</v>
      </c>
      <c r="AZ23" s="601">
        <v>25673</v>
      </c>
      <c r="BA23" s="598">
        <v>0.36617649156337806</v>
      </c>
      <c r="BB23" s="601">
        <v>320</v>
      </c>
      <c r="BC23" s="598">
        <v>1.2477579349606176E-2</v>
      </c>
      <c r="BD23" s="619"/>
      <c r="BE23" s="619"/>
      <c r="BF23" s="600">
        <v>320</v>
      </c>
      <c r="BG23" s="598">
        <v>1.2464456822342538E-2</v>
      </c>
      <c r="BH23" s="601">
        <v>180</v>
      </c>
      <c r="BI23" s="598">
        <v>0.5625</v>
      </c>
      <c r="BJ23" s="619"/>
      <c r="BK23" s="598" t="s">
        <v>323</v>
      </c>
      <c r="BL23" s="600">
        <v>180</v>
      </c>
      <c r="BM23" s="598">
        <v>0.5625</v>
      </c>
      <c r="BN23" s="601">
        <v>51</v>
      </c>
      <c r="BO23" s="598">
        <v>1.9865228060608423E-3</v>
      </c>
      <c r="BP23" s="601">
        <v>534</v>
      </c>
      <c r="BQ23" s="598">
        <v>2.080006232228411E-2</v>
      </c>
      <c r="BR23" s="601">
        <v>585</v>
      </c>
      <c r="BS23" s="598">
        <v>2.2786585128344954E-2</v>
      </c>
      <c r="BT23" s="600">
        <v>13</v>
      </c>
      <c r="BU23" s="598">
        <v>0.40625</v>
      </c>
      <c r="BV23" s="600">
        <v>6</v>
      </c>
      <c r="BW23" s="598">
        <v>0.5</v>
      </c>
      <c r="BX23" s="603" t="s">
        <v>323</v>
      </c>
    </row>
    <row r="24" spans="1:76" ht="13.5" thickBot="1" x14ac:dyDescent="0.25">
      <c r="A24" s="10" t="s">
        <v>703</v>
      </c>
      <c r="B24" s="10" t="s">
        <v>706</v>
      </c>
      <c r="C24" s="593" t="s">
        <v>502</v>
      </c>
      <c r="D24" s="9" t="s">
        <v>527</v>
      </c>
      <c r="E24" s="9" t="s">
        <v>504</v>
      </c>
      <c r="F24" s="9" t="s">
        <v>505</v>
      </c>
      <c r="G24" s="9" t="s">
        <v>318</v>
      </c>
      <c r="H24" s="9" t="s">
        <v>1109</v>
      </c>
      <c r="I24" s="9" t="s">
        <v>935</v>
      </c>
      <c r="J24" s="9" t="s">
        <v>505</v>
      </c>
      <c r="K24" s="615" t="s">
        <v>436</v>
      </c>
      <c r="L24" s="615" t="s">
        <v>438</v>
      </c>
      <c r="M24" s="304" t="s">
        <v>807</v>
      </c>
      <c r="N24" s="615" t="s">
        <v>437</v>
      </c>
      <c r="O24" s="615" t="s">
        <v>808</v>
      </c>
      <c r="P24" s="615" t="s">
        <v>438</v>
      </c>
      <c r="Q24" s="613">
        <v>38784</v>
      </c>
      <c r="R24" s="613">
        <v>483</v>
      </c>
      <c r="S24" s="613">
        <v>41</v>
      </c>
      <c r="T24" s="889" t="s">
        <v>1433</v>
      </c>
      <c r="U24" s="121">
        <v>12</v>
      </c>
      <c r="V24" s="619"/>
      <c r="W24" s="600">
        <v>22</v>
      </c>
      <c r="X24" s="123">
        <v>1.8333333333333333</v>
      </c>
      <c r="Y24" s="601">
        <v>3232</v>
      </c>
      <c r="Z24" s="601">
        <v>1507.1666666666667</v>
      </c>
      <c r="AA24" s="600">
        <v>9</v>
      </c>
      <c r="AB24" s="598">
        <v>0.40909090909090912</v>
      </c>
      <c r="AC24" s="600"/>
      <c r="AD24" s="590" t="s">
        <v>434</v>
      </c>
      <c r="AE24" s="600">
        <v>9</v>
      </c>
      <c r="AF24" s="598">
        <v>0.75</v>
      </c>
      <c r="AG24" s="600">
        <v>10</v>
      </c>
      <c r="AH24" s="598">
        <v>0.76923076923076927</v>
      </c>
      <c r="AI24" s="600"/>
      <c r="AJ24" s="600"/>
      <c r="AK24" s="600"/>
      <c r="AL24" s="600"/>
      <c r="AM24" s="599">
        <v>38718</v>
      </c>
      <c r="AN24" s="601">
        <v>66</v>
      </c>
      <c r="AO24" s="602">
        <v>1.7017326732673267E-3</v>
      </c>
      <c r="AP24" s="601">
        <v>38784</v>
      </c>
      <c r="AQ24" s="601">
        <v>51696</v>
      </c>
      <c r="AR24" s="598">
        <v>0.75023212627669456</v>
      </c>
      <c r="AS24" s="599">
        <v>38718</v>
      </c>
      <c r="AT24" s="599">
        <v>66</v>
      </c>
      <c r="AU24" s="601">
        <v>38784</v>
      </c>
      <c r="AV24" s="601">
        <v>18027</v>
      </c>
      <c r="AW24" s="598">
        <v>0.46559739655973964</v>
      </c>
      <c r="AX24" s="601">
        <v>59</v>
      </c>
      <c r="AY24" s="598">
        <v>0.89393939393939392</v>
      </c>
      <c r="AZ24" s="601">
        <v>18086</v>
      </c>
      <c r="BA24" s="598">
        <v>0.46632632013201319</v>
      </c>
      <c r="BB24" s="601">
        <v>73</v>
      </c>
      <c r="BC24" s="598">
        <v>4.0494813335552231E-3</v>
      </c>
      <c r="BD24" s="600">
        <v>8</v>
      </c>
      <c r="BE24" s="598">
        <v>0.13559322033898305</v>
      </c>
      <c r="BF24" s="600">
        <v>81</v>
      </c>
      <c r="BG24" s="598">
        <v>4.4786022337719783E-3</v>
      </c>
      <c r="BH24" s="601">
        <v>71</v>
      </c>
      <c r="BI24" s="598">
        <v>0.9726027397260274</v>
      </c>
      <c r="BJ24" s="600">
        <v>8</v>
      </c>
      <c r="BK24" s="598">
        <v>1</v>
      </c>
      <c r="BL24" s="600">
        <v>79</v>
      </c>
      <c r="BM24" s="598">
        <v>0.97530864197530864</v>
      </c>
      <c r="BN24" s="601">
        <v>63</v>
      </c>
      <c r="BO24" s="598">
        <v>3.4833572929337609E-3</v>
      </c>
      <c r="BP24" s="601">
        <v>345</v>
      </c>
      <c r="BQ24" s="598">
        <v>1.9075528032732499E-2</v>
      </c>
      <c r="BR24" s="601">
        <v>408</v>
      </c>
      <c r="BS24" s="598">
        <v>2.2558885325666262E-2</v>
      </c>
      <c r="BT24" s="600">
        <v>3</v>
      </c>
      <c r="BU24" s="598">
        <v>0.13636363636363635</v>
      </c>
      <c r="BV24" s="600">
        <v>2</v>
      </c>
      <c r="BW24" s="598">
        <v>0.16666666666666666</v>
      </c>
      <c r="BX24" s="603" t="s">
        <v>323</v>
      </c>
    </row>
    <row r="25" spans="1:76" ht="13.5" thickBot="1" x14ac:dyDescent="0.25">
      <c r="A25" s="10" t="s">
        <v>707</v>
      </c>
      <c r="B25" s="10" t="s">
        <v>708</v>
      </c>
      <c r="C25" s="593" t="s">
        <v>502</v>
      </c>
      <c r="D25" s="9" t="s">
        <v>515</v>
      </c>
      <c r="E25" s="9" t="s">
        <v>504</v>
      </c>
      <c r="F25" s="9" t="s">
        <v>505</v>
      </c>
      <c r="G25" s="9" t="s">
        <v>314</v>
      </c>
      <c r="H25" s="9" t="s">
        <v>1112</v>
      </c>
      <c r="I25" s="9" t="s">
        <v>934</v>
      </c>
      <c r="J25" s="9"/>
      <c r="K25" s="615" t="s">
        <v>449</v>
      </c>
      <c r="L25" s="615" t="s">
        <v>809</v>
      </c>
      <c r="M25" s="616" t="s">
        <v>810</v>
      </c>
      <c r="N25" s="615" t="s">
        <v>451</v>
      </c>
      <c r="O25" s="615" t="s">
        <v>438</v>
      </c>
      <c r="P25" s="615" t="s">
        <v>438</v>
      </c>
      <c r="Q25" s="613">
        <v>2700</v>
      </c>
      <c r="R25" s="613">
        <v>17</v>
      </c>
      <c r="S25" s="613">
        <v>2</v>
      </c>
      <c r="T25" s="889" t="s">
        <v>1433</v>
      </c>
      <c r="U25" s="121">
        <v>7</v>
      </c>
      <c r="V25" s="619"/>
      <c r="W25" s="600">
        <v>15</v>
      </c>
      <c r="X25" s="123">
        <v>2.1428571428571428</v>
      </c>
      <c r="Y25" s="601">
        <v>385.71428571428572</v>
      </c>
      <c r="Z25" s="601">
        <v>228.57142857142858</v>
      </c>
      <c r="AA25" s="600">
        <v>5</v>
      </c>
      <c r="AB25" s="598">
        <v>0.33333333333333331</v>
      </c>
      <c r="AC25" s="600"/>
      <c r="AD25" s="590" t="s">
        <v>434</v>
      </c>
      <c r="AE25" s="600">
        <v>4</v>
      </c>
      <c r="AF25" s="598">
        <v>0.5714285714285714</v>
      </c>
      <c r="AG25" s="600">
        <v>4</v>
      </c>
      <c r="AH25" s="598">
        <v>0.5</v>
      </c>
      <c r="AI25" s="600"/>
      <c r="AJ25" s="600"/>
      <c r="AK25" s="600"/>
      <c r="AL25" s="600"/>
      <c r="AM25" s="599">
        <v>2678</v>
      </c>
      <c r="AN25" s="601">
        <v>22</v>
      </c>
      <c r="AO25" s="602">
        <v>8.1481481481481474E-3</v>
      </c>
      <c r="AP25" s="601">
        <v>2700</v>
      </c>
      <c r="AQ25" s="601">
        <v>3552</v>
      </c>
      <c r="AR25" s="598">
        <v>0.76013513513513509</v>
      </c>
      <c r="AS25" s="599">
        <v>2678</v>
      </c>
      <c r="AT25" s="599">
        <v>22</v>
      </c>
      <c r="AU25" s="601">
        <v>2700</v>
      </c>
      <c r="AV25" s="601">
        <v>1582</v>
      </c>
      <c r="AW25" s="598">
        <v>0.59073935772964903</v>
      </c>
      <c r="AX25" s="601">
        <v>18</v>
      </c>
      <c r="AY25" s="598">
        <v>0.81818181818181823</v>
      </c>
      <c r="AZ25" s="601">
        <v>1600</v>
      </c>
      <c r="BA25" s="598">
        <v>0.59259259259259256</v>
      </c>
      <c r="BB25" s="601">
        <v>22</v>
      </c>
      <c r="BC25" s="598">
        <v>1.3906447534766119E-2</v>
      </c>
      <c r="BD25" s="601">
        <v>14</v>
      </c>
      <c r="BE25" s="598">
        <v>0.77777777777777779</v>
      </c>
      <c r="BF25" s="600">
        <v>36</v>
      </c>
      <c r="BG25" s="598">
        <v>2.2499999999999999E-2</v>
      </c>
      <c r="BH25" s="601">
        <v>20</v>
      </c>
      <c r="BI25" s="598">
        <v>0.90909090909090906</v>
      </c>
      <c r="BJ25" s="601">
        <v>9</v>
      </c>
      <c r="BK25" s="598">
        <v>0.6428571428571429</v>
      </c>
      <c r="BL25" s="600">
        <v>29</v>
      </c>
      <c r="BM25" s="598">
        <v>0.80555555555555558</v>
      </c>
      <c r="BN25" s="601">
        <v>7</v>
      </c>
      <c r="BO25" s="598">
        <v>4.3750000000000004E-3</v>
      </c>
      <c r="BP25" s="601">
        <v>7</v>
      </c>
      <c r="BQ25" s="598">
        <v>4.3750000000000004E-3</v>
      </c>
      <c r="BR25" s="601">
        <v>14</v>
      </c>
      <c r="BS25" s="598">
        <v>8.7500000000000008E-3</v>
      </c>
      <c r="BT25" s="600">
        <v>4</v>
      </c>
      <c r="BU25" s="598">
        <v>0.26666666666666666</v>
      </c>
      <c r="BV25" s="600">
        <v>2</v>
      </c>
      <c r="BW25" s="598">
        <v>0.2857142857142857</v>
      </c>
      <c r="BX25" s="603" t="s">
        <v>323</v>
      </c>
    </row>
    <row r="26" spans="1:76" ht="13.5" thickBot="1" x14ac:dyDescent="0.25">
      <c r="A26" s="10" t="s">
        <v>714</v>
      </c>
      <c r="B26" s="10" t="s">
        <v>719</v>
      </c>
      <c r="C26" s="593" t="s">
        <v>1118</v>
      </c>
      <c r="D26" s="350" t="s">
        <v>515</v>
      </c>
      <c r="E26" s="9" t="s">
        <v>518</v>
      </c>
      <c r="F26" s="9" t="s">
        <v>519</v>
      </c>
      <c r="G26" s="83" t="s">
        <v>320</v>
      </c>
      <c r="H26" s="83" t="s">
        <v>1109</v>
      </c>
      <c r="I26" s="9" t="s">
        <v>934</v>
      </c>
      <c r="J26" s="9"/>
      <c r="K26" s="615" t="s">
        <v>436</v>
      </c>
      <c r="L26" s="615" t="s">
        <v>438</v>
      </c>
      <c r="M26" s="616" t="s">
        <v>458</v>
      </c>
      <c r="N26" s="615" t="s">
        <v>437</v>
      </c>
      <c r="O26" s="615" t="s">
        <v>438</v>
      </c>
      <c r="P26" s="615" t="s">
        <v>438</v>
      </c>
      <c r="Q26" s="613">
        <v>37230</v>
      </c>
      <c r="R26" s="613">
        <v>270</v>
      </c>
      <c r="S26" s="613">
        <v>8</v>
      </c>
      <c r="T26" s="633" t="s">
        <v>1092</v>
      </c>
      <c r="U26" s="121">
        <v>10</v>
      </c>
      <c r="V26" s="600">
        <v>1</v>
      </c>
      <c r="W26" s="600">
        <v>27</v>
      </c>
      <c r="X26" s="123">
        <v>2.7</v>
      </c>
      <c r="Y26" s="601">
        <v>3774.2</v>
      </c>
      <c r="Z26" s="601">
        <v>1742.6666666666667</v>
      </c>
      <c r="AA26" s="600">
        <v>8</v>
      </c>
      <c r="AB26" s="598">
        <v>0.29629629629629628</v>
      </c>
      <c r="AC26" s="600"/>
      <c r="AD26" s="590" t="s">
        <v>435</v>
      </c>
      <c r="AE26" s="600">
        <v>5</v>
      </c>
      <c r="AF26" s="598">
        <v>0.5</v>
      </c>
      <c r="AG26" s="600">
        <v>5</v>
      </c>
      <c r="AH26" s="598">
        <v>0.45454545454545453</v>
      </c>
      <c r="AI26" s="600">
        <v>5</v>
      </c>
      <c r="AJ26" s="598">
        <v>0.18518518518518517</v>
      </c>
      <c r="AK26" s="600">
        <v>2</v>
      </c>
      <c r="AL26" s="598">
        <v>0.2</v>
      </c>
      <c r="AM26" s="599">
        <v>37489</v>
      </c>
      <c r="AN26" s="599">
        <v>241</v>
      </c>
      <c r="AO26" s="602">
        <f>AN26/AP26</f>
        <v>6.3874900609594484E-3</v>
      </c>
      <c r="AP26" s="601">
        <v>37730</v>
      </c>
      <c r="AQ26" s="601">
        <v>49104</v>
      </c>
      <c r="AR26" s="598">
        <v>0.7686135549038775</v>
      </c>
      <c r="AS26" s="599">
        <v>37489</v>
      </c>
      <c r="AT26" s="599">
        <v>241</v>
      </c>
      <c r="AU26" s="601">
        <v>37730</v>
      </c>
      <c r="AV26" s="599">
        <v>19038</v>
      </c>
      <c r="AW26" s="598">
        <f>AV26/AS26</f>
        <v>0.50782896316252768</v>
      </c>
      <c r="AX26" s="599">
        <v>257</v>
      </c>
      <c r="AY26" s="598">
        <f>AX26/AT26</f>
        <v>1.0663900414937759</v>
      </c>
      <c r="AZ26" s="601">
        <v>19295</v>
      </c>
      <c r="BA26" s="598">
        <f>AZ26/AU26</f>
        <v>0.51139676649880728</v>
      </c>
      <c r="BB26" s="601">
        <v>155</v>
      </c>
      <c r="BC26" s="598">
        <v>1.0020687871735195E-2</v>
      </c>
      <c r="BD26" s="600">
        <v>38</v>
      </c>
      <c r="BE26" s="598">
        <v>0.17592592592592593</v>
      </c>
      <c r="BF26" s="600">
        <v>193</v>
      </c>
      <c r="BG26" s="598">
        <v>1.2305534302473858E-2</v>
      </c>
      <c r="BH26" s="601">
        <v>118</v>
      </c>
      <c r="BI26" s="598">
        <v>0.76129032258064511</v>
      </c>
      <c r="BJ26" s="600">
        <v>35</v>
      </c>
      <c r="BK26" s="598">
        <v>0.92105263157894735</v>
      </c>
      <c r="BL26" s="600">
        <v>153</v>
      </c>
      <c r="BM26" s="598">
        <v>0.79274611398963735</v>
      </c>
      <c r="BN26" s="601">
        <v>111</v>
      </c>
      <c r="BO26" s="598">
        <v>7.0772762050497319E-3</v>
      </c>
      <c r="BP26" s="601">
        <v>933</v>
      </c>
      <c r="BQ26" s="598">
        <v>5.948737566947207E-2</v>
      </c>
      <c r="BR26" s="601">
        <v>1044</v>
      </c>
      <c r="BS26" s="598">
        <v>6.6564651874521805E-2</v>
      </c>
      <c r="BT26" s="600">
        <v>7</v>
      </c>
      <c r="BU26" s="598">
        <v>0.25925925925925924</v>
      </c>
      <c r="BV26" s="600">
        <v>4</v>
      </c>
      <c r="BW26" s="598">
        <v>0.4</v>
      </c>
      <c r="BX26" s="603"/>
    </row>
    <row r="27" spans="1:76" ht="13.5" thickBot="1" x14ac:dyDescent="0.25">
      <c r="A27" s="10" t="s">
        <v>725</v>
      </c>
      <c r="B27" s="10" t="s">
        <v>726</v>
      </c>
      <c r="C27" s="593" t="s">
        <v>502</v>
      </c>
      <c r="D27" s="9" t="s">
        <v>515</v>
      </c>
      <c r="E27" s="9" t="s">
        <v>504</v>
      </c>
      <c r="F27" s="9" t="s">
        <v>519</v>
      </c>
      <c r="G27" s="9" t="s">
        <v>920</v>
      </c>
      <c r="H27" s="9" t="s">
        <v>1112</v>
      </c>
      <c r="I27" s="9" t="s">
        <v>934</v>
      </c>
      <c r="J27" s="9"/>
      <c r="K27" s="615" t="s">
        <v>449</v>
      </c>
      <c r="L27" s="615" t="s">
        <v>461</v>
      </c>
      <c r="M27" s="616" t="s">
        <v>811</v>
      </c>
      <c r="N27" s="615" t="s">
        <v>437</v>
      </c>
      <c r="O27" s="615" t="s">
        <v>438</v>
      </c>
      <c r="P27" s="615" t="s">
        <v>438</v>
      </c>
      <c r="Q27" s="613">
        <v>4403</v>
      </c>
      <c r="R27" s="613">
        <v>49</v>
      </c>
      <c r="S27" s="613">
        <v>6</v>
      </c>
      <c r="T27" s="889" t="s">
        <v>1433</v>
      </c>
      <c r="U27" s="121">
        <v>8</v>
      </c>
      <c r="V27" s="619"/>
      <c r="W27" s="600">
        <v>20</v>
      </c>
      <c r="X27" s="123">
        <v>2.5</v>
      </c>
      <c r="Y27" s="601">
        <v>550.375</v>
      </c>
      <c r="Z27" s="601">
        <v>262.75</v>
      </c>
      <c r="AA27" s="600">
        <v>8</v>
      </c>
      <c r="AB27" s="598">
        <v>0.4</v>
      </c>
      <c r="AC27" s="600"/>
      <c r="AD27" s="590" t="s">
        <v>434</v>
      </c>
      <c r="AE27" s="600">
        <v>5</v>
      </c>
      <c r="AF27" s="598">
        <v>0.625</v>
      </c>
      <c r="AG27" s="600">
        <v>6</v>
      </c>
      <c r="AH27" s="598">
        <v>0.77777777777777779</v>
      </c>
      <c r="AI27" s="600"/>
      <c r="AJ27" s="598"/>
      <c r="AK27" s="600"/>
      <c r="AL27" s="598"/>
      <c r="AM27" s="599">
        <v>4395</v>
      </c>
      <c r="AN27" s="601">
        <v>8</v>
      </c>
      <c r="AO27" s="602">
        <v>1.8169429934135816E-3</v>
      </c>
      <c r="AP27" s="601">
        <v>4403</v>
      </c>
      <c r="AQ27" s="601">
        <v>6363</v>
      </c>
      <c r="AR27" s="598">
        <v>0.69196919691969194</v>
      </c>
      <c r="AS27" s="599">
        <v>4395</v>
      </c>
      <c r="AT27" s="599">
        <v>8</v>
      </c>
      <c r="AU27" s="601">
        <v>4403</v>
      </c>
      <c r="AV27" s="601">
        <v>2093</v>
      </c>
      <c r="AW27" s="598">
        <v>0.47622298065984076</v>
      </c>
      <c r="AX27" s="601">
        <v>9</v>
      </c>
      <c r="AY27" s="598">
        <v>1.125</v>
      </c>
      <c r="AZ27" s="601">
        <v>2102</v>
      </c>
      <c r="BA27" s="598">
        <v>0.47740177151941859</v>
      </c>
      <c r="BB27" s="601">
        <v>48</v>
      </c>
      <c r="BC27" s="598">
        <v>2.2933588150979456E-2</v>
      </c>
      <c r="BD27" s="600">
        <v>4</v>
      </c>
      <c r="BE27" s="598">
        <v>0.44444444444444442</v>
      </c>
      <c r="BF27" s="600">
        <v>52</v>
      </c>
      <c r="BG27" s="598">
        <v>2.4738344433872503E-2</v>
      </c>
      <c r="BH27" s="601">
        <v>44</v>
      </c>
      <c r="BI27" s="598">
        <v>0.91666666666666663</v>
      </c>
      <c r="BJ27" s="600">
        <v>4</v>
      </c>
      <c r="BK27" s="598">
        <v>1</v>
      </c>
      <c r="BL27" s="600">
        <v>48</v>
      </c>
      <c r="BM27" s="598">
        <v>0.92307692307692313</v>
      </c>
      <c r="BN27" s="601">
        <v>10</v>
      </c>
      <c r="BO27" s="598">
        <v>4.7573739295908657E-3</v>
      </c>
      <c r="BP27" s="601">
        <v>10</v>
      </c>
      <c r="BQ27" s="598">
        <v>4.7573739295908657E-3</v>
      </c>
      <c r="BR27" s="601">
        <v>20</v>
      </c>
      <c r="BS27" s="598">
        <v>9.5147478591817315E-3</v>
      </c>
      <c r="BT27" s="600">
        <v>9</v>
      </c>
      <c r="BU27" s="598">
        <v>0.45</v>
      </c>
      <c r="BV27" s="600">
        <v>3</v>
      </c>
      <c r="BW27" s="598">
        <v>0.375</v>
      </c>
      <c r="BX27" s="603" t="s">
        <v>323</v>
      </c>
    </row>
    <row r="28" spans="1:76" ht="13.5" thickBot="1" x14ac:dyDescent="0.25">
      <c r="A28" s="591" t="s">
        <v>727</v>
      </c>
      <c r="B28" s="591" t="s">
        <v>731</v>
      </c>
      <c r="C28" s="593" t="s">
        <v>1118</v>
      </c>
      <c r="D28" s="350" t="s">
        <v>515</v>
      </c>
      <c r="E28" s="593" t="s">
        <v>504</v>
      </c>
      <c r="F28" s="593" t="s">
        <v>505</v>
      </c>
      <c r="G28" s="620" t="s">
        <v>314</v>
      </c>
      <c r="H28" s="620" t="s">
        <v>1112</v>
      </c>
      <c r="I28" s="593" t="s">
        <v>934</v>
      </c>
      <c r="J28" s="593"/>
      <c r="K28" s="617" t="s">
        <v>436</v>
      </c>
      <c r="L28" s="615" t="s">
        <v>438</v>
      </c>
      <c r="M28" s="616" t="s">
        <v>457</v>
      </c>
      <c r="N28" s="615" t="s">
        <v>451</v>
      </c>
      <c r="O28" s="615" t="s">
        <v>438</v>
      </c>
      <c r="P28" s="615" t="s">
        <v>438</v>
      </c>
      <c r="Q28" s="613">
        <v>2982</v>
      </c>
      <c r="R28" s="613">
        <v>23</v>
      </c>
      <c r="S28" s="613">
        <v>1</v>
      </c>
      <c r="T28" s="633" t="s">
        <v>1091</v>
      </c>
      <c r="U28" s="134">
        <v>6</v>
      </c>
      <c r="V28" s="619"/>
      <c r="W28" s="600">
        <v>8</v>
      </c>
      <c r="X28" s="123">
        <v>1.3333333333333333</v>
      </c>
      <c r="Y28" s="601">
        <v>497</v>
      </c>
      <c r="Z28" s="601">
        <v>316.83333333333331</v>
      </c>
      <c r="AA28" s="600">
        <v>3</v>
      </c>
      <c r="AB28" s="598">
        <v>0.375</v>
      </c>
      <c r="AC28" s="600"/>
      <c r="AD28" s="590" t="s">
        <v>434</v>
      </c>
      <c r="AE28" s="600">
        <v>2</v>
      </c>
      <c r="AF28" s="598">
        <v>0.33333333333333331</v>
      </c>
      <c r="AG28" s="600">
        <v>3</v>
      </c>
      <c r="AH28" s="598">
        <v>0.42857142857142855</v>
      </c>
      <c r="AI28" s="600"/>
      <c r="AJ28" s="600"/>
      <c r="AK28" s="600"/>
      <c r="AL28" s="600"/>
      <c r="AM28" s="601">
        <v>2871</v>
      </c>
      <c r="AN28" s="601">
        <v>111</v>
      </c>
      <c r="AO28" s="642">
        <v>3.722334004024145E-2</v>
      </c>
      <c r="AP28" s="601">
        <v>2982</v>
      </c>
      <c r="AQ28" s="601">
        <v>4158</v>
      </c>
      <c r="AR28" s="642">
        <v>0.71717171717171713</v>
      </c>
      <c r="AS28" s="619">
        <v>2871</v>
      </c>
      <c r="AT28" s="619">
        <v>111</v>
      </c>
      <c r="AU28" s="601">
        <v>2982</v>
      </c>
      <c r="AV28" s="619">
        <v>1800</v>
      </c>
      <c r="AW28" s="598">
        <v>0.62695924764890287</v>
      </c>
      <c r="AX28" s="619">
        <v>101</v>
      </c>
      <c r="AY28" s="598">
        <v>3.3869885982562041E-2</v>
      </c>
      <c r="AZ28" s="619">
        <v>1901</v>
      </c>
      <c r="BA28" s="643">
        <v>0.63749161636485585</v>
      </c>
      <c r="BB28" s="619">
        <v>13</v>
      </c>
      <c r="BC28" s="598">
        <v>7.2222222222222219E-3</v>
      </c>
      <c r="BD28" s="619">
        <v>14</v>
      </c>
      <c r="BE28" s="598">
        <v>0.13861386138613863</v>
      </c>
      <c r="BF28" s="619">
        <v>27</v>
      </c>
      <c r="BG28" s="598">
        <v>1.4203051025775907E-2</v>
      </c>
      <c r="BH28" s="619">
        <v>10</v>
      </c>
      <c r="BI28" s="598">
        <v>0.76923076923076927</v>
      </c>
      <c r="BJ28" s="619">
        <v>13</v>
      </c>
      <c r="BK28" s="598">
        <v>0.9285714285714286</v>
      </c>
      <c r="BL28" s="619">
        <v>23</v>
      </c>
      <c r="BM28" s="598">
        <v>0.85185185185185186</v>
      </c>
      <c r="BN28" s="619">
        <v>0</v>
      </c>
      <c r="BO28" s="598">
        <v>0</v>
      </c>
      <c r="BP28" s="601">
        <v>45</v>
      </c>
      <c r="BQ28" s="598">
        <v>2.3671751709626512E-2</v>
      </c>
      <c r="BR28" s="601">
        <v>45</v>
      </c>
      <c r="BS28" s="598">
        <v>2.3671751709626512E-2</v>
      </c>
      <c r="BT28" s="600">
        <v>1</v>
      </c>
      <c r="BU28" s="598">
        <v>0.125</v>
      </c>
      <c r="BV28" s="600"/>
      <c r="BW28" s="598"/>
      <c r="BX28" s="603" t="s">
        <v>323</v>
      </c>
    </row>
    <row r="29" spans="1:76" ht="13.5" thickBot="1" x14ac:dyDescent="0.25">
      <c r="A29" s="10" t="s">
        <v>734</v>
      </c>
      <c r="B29" s="10" t="s">
        <v>735</v>
      </c>
      <c r="C29" s="593" t="s">
        <v>1118</v>
      </c>
      <c r="D29" s="350" t="s">
        <v>515</v>
      </c>
      <c r="E29" s="9" t="s">
        <v>504</v>
      </c>
      <c r="F29" s="9" t="s">
        <v>519</v>
      </c>
      <c r="G29" s="83" t="s">
        <v>924</v>
      </c>
      <c r="H29" s="83" t="s">
        <v>1109</v>
      </c>
      <c r="I29" s="9" t="s">
        <v>934</v>
      </c>
      <c r="J29" s="9"/>
      <c r="K29" s="615" t="s">
        <v>449</v>
      </c>
      <c r="L29" s="615" t="s">
        <v>463</v>
      </c>
      <c r="M29" s="616" t="s">
        <v>462</v>
      </c>
      <c r="N29" s="615" t="s">
        <v>451</v>
      </c>
      <c r="O29" s="615" t="s">
        <v>438</v>
      </c>
      <c r="P29" s="615" t="s">
        <v>438</v>
      </c>
      <c r="Q29" s="613">
        <v>19410</v>
      </c>
      <c r="R29" s="613">
        <v>187</v>
      </c>
      <c r="S29" s="613">
        <v>14</v>
      </c>
      <c r="T29" s="633" t="s">
        <v>1095</v>
      </c>
      <c r="U29" s="121">
        <v>10</v>
      </c>
      <c r="V29" s="619"/>
      <c r="W29" s="600">
        <v>17</v>
      </c>
      <c r="X29" s="123">
        <v>1.7</v>
      </c>
      <c r="Y29" s="601">
        <v>1941</v>
      </c>
      <c r="Z29" s="601">
        <v>770.8</v>
      </c>
      <c r="AA29" s="600">
        <v>4</v>
      </c>
      <c r="AB29" s="598">
        <v>0.23529411764705882</v>
      </c>
      <c r="AC29" s="600"/>
      <c r="AD29" s="590" t="s">
        <v>434</v>
      </c>
      <c r="AE29" s="600">
        <v>4</v>
      </c>
      <c r="AF29" s="598">
        <v>0.4</v>
      </c>
      <c r="AG29" s="600">
        <v>5</v>
      </c>
      <c r="AH29" s="598">
        <v>0.45454545454545453</v>
      </c>
      <c r="AI29" s="598"/>
      <c r="AJ29" s="598"/>
      <c r="AK29" s="598"/>
      <c r="AL29" s="598"/>
      <c r="AM29" s="622">
        <v>19392</v>
      </c>
      <c r="AN29" s="601">
        <v>18</v>
      </c>
      <c r="AO29" s="602">
        <v>9.2735703245749618E-4</v>
      </c>
      <c r="AP29" s="601">
        <v>19410</v>
      </c>
      <c r="AQ29" s="601">
        <v>27462</v>
      </c>
      <c r="AR29" s="598">
        <v>0.70679484378413804</v>
      </c>
      <c r="AS29" s="599">
        <v>19392</v>
      </c>
      <c r="AT29" s="599">
        <v>18</v>
      </c>
      <c r="AU29" s="601">
        <v>19410</v>
      </c>
      <c r="AV29" s="601">
        <v>7693</v>
      </c>
      <c r="AW29" s="598">
        <v>0.39670998349834985</v>
      </c>
      <c r="AX29" s="601">
        <v>15</v>
      </c>
      <c r="AY29" s="598">
        <v>0.83333333333333337</v>
      </c>
      <c r="AZ29" s="601">
        <v>7708</v>
      </c>
      <c r="BA29" s="598">
        <v>0.39711488923235444</v>
      </c>
      <c r="BB29" s="601">
        <v>53</v>
      </c>
      <c r="BC29" s="598">
        <v>6.8893799558039778E-3</v>
      </c>
      <c r="BD29" s="600">
        <v>5</v>
      </c>
      <c r="BE29" s="598">
        <v>0.33333333333333331</v>
      </c>
      <c r="BF29" s="600">
        <v>58</v>
      </c>
      <c r="BG29" s="598">
        <v>7.5246497145822523E-3</v>
      </c>
      <c r="BH29" s="601">
        <v>42</v>
      </c>
      <c r="BI29" s="598">
        <v>0.79245283018867929</v>
      </c>
      <c r="BJ29" s="600">
        <v>2</v>
      </c>
      <c r="BK29" s="598">
        <v>0.4</v>
      </c>
      <c r="BL29" s="600">
        <v>44</v>
      </c>
      <c r="BM29" s="598">
        <v>0.75862068965517238</v>
      </c>
      <c r="BN29" s="601">
        <v>11</v>
      </c>
      <c r="BO29" s="598">
        <v>1.427088738972496E-3</v>
      </c>
      <c r="BP29" s="601">
        <v>64</v>
      </c>
      <c r="BQ29" s="598">
        <v>8.3030617540217951E-3</v>
      </c>
      <c r="BR29" s="601">
        <v>75</v>
      </c>
      <c r="BS29" s="598">
        <v>9.7301504929942911E-3</v>
      </c>
      <c r="BT29" s="600">
        <v>6</v>
      </c>
      <c r="BU29" s="598">
        <v>0.35294117647058826</v>
      </c>
      <c r="BV29" s="600">
        <v>3</v>
      </c>
      <c r="BW29" s="598">
        <v>0.3</v>
      </c>
      <c r="BX29" s="603" t="s">
        <v>323</v>
      </c>
    </row>
    <row r="30" spans="1:76" ht="13.5" thickBot="1" x14ac:dyDescent="0.25">
      <c r="A30" s="10" t="s">
        <v>737</v>
      </c>
      <c r="B30" s="10" t="s">
        <v>738</v>
      </c>
      <c r="C30" s="593" t="s">
        <v>1118</v>
      </c>
      <c r="D30" s="9" t="s">
        <v>528</v>
      </c>
      <c r="E30" s="9" t="s">
        <v>504</v>
      </c>
      <c r="F30" s="9" t="s">
        <v>519</v>
      </c>
      <c r="G30" s="83" t="s">
        <v>924</v>
      </c>
      <c r="H30" s="83" t="s">
        <v>937</v>
      </c>
      <c r="I30" s="9" t="s">
        <v>937</v>
      </c>
      <c r="J30" s="9"/>
      <c r="K30" s="615" t="s">
        <v>449</v>
      </c>
      <c r="L30" s="615" t="s">
        <v>467</v>
      </c>
      <c r="M30" s="616" t="s">
        <v>816</v>
      </c>
      <c r="N30" s="615" t="s">
        <v>437</v>
      </c>
      <c r="O30" s="615" t="s">
        <v>438</v>
      </c>
      <c r="P30" s="615" t="s">
        <v>438</v>
      </c>
      <c r="Q30" s="613"/>
      <c r="R30" s="613"/>
      <c r="S30" s="613"/>
      <c r="T30" s="633" t="s">
        <v>1102</v>
      </c>
      <c r="U30" s="121">
        <v>12</v>
      </c>
      <c r="V30" s="600">
        <v>2</v>
      </c>
      <c r="W30" s="600">
        <v>25</v>
      </c>
      <c r="X30" s="123">
        <v>2.0833333333333335</v>
      </c>
      <c r="Y30" s="601">
        <v>12966.083333333334</v>
      </c>
      <c r="Z30" s="601">
        <v>5929.8</v>
      </c>
      <c r="AA30" s="600">
        <v>9</v>
      </c>
      <c r="AB30" s="598">
        <v>0.36</v>
      </c>
      <c r="AC30" s="600"/>
      <c r="AE30" s="600">
        <v>7</v>
      </c>
      <c r="AF30" s="598">
        <v>0.58333333333333337</v>
      </c>
      <c r="AG30" s="600"/>
      <c r="AH30" s="598"/>
      <c r="AI30" s="598"/>
      <c r="AJ30" s="598"/>
      <c r="AK30" s="598"/>
      <c r="AL30" s="598"/>
      <c r="AM30" s="622">
        <v>155365</v>
      </c>
      <c r="AN30" s="601">
        <v>228</v>
      </c>
      <c r="AO30" s="602">
        <v>1.4653615522549216E-3</v>
      </c>
      <c r="AP30" s="601">
        <v>155593</v>
      </c>
      <c r="AQ30" s="168">
        <v>232600</v>
      </c>
      <c r="AR30" s="598">
        <v>0.66892949269131552</v>
      </c>
      <c r="AS30" s="599">
        <v>128369</v>
      </c>
      <c r="AT30" s="599">
        <v>186</v>
      </c>
      <c r="AU30" s="601">
        <v>128555</v>
      </c>
      <c r="AV30" s="601">
        <v>59151</v>
      </c>
      <c r="AW30" s="598">
        <v>0.4607888197306203</v>
      </c>
      <c r="AX30" s="601">
        <v>147</v>
      </c>
      <c r="AY30" s="598">
        <v>0.79032258064516125</v>
      </c>
      <c r="AZ30" s="601">
        <v>59298</v>
      </c>
      <c r="BA30" s="598">
        <v>0.46126560616078721</v>
      </c>
      <c r="BB30" s="601">
        <v>587</v>
      </c>
      <c r="BC30" s="598">
        <v>9.9237544589271531E-3</v>
      </c>
      <c r="BD30" s="600">
        <v>25</v>
      </c>
      <c r="BE30" s="598">
        <v>0.17006802721088435</v>
      </c>
      <c r="BF30" s="600">
        <v>612</v>
      </c>
      <c r="BG30" s="598">
        <v>1.0320752807851866E-2</v>
      </c>
      <c r="BH30" s="601">
        <v>722</v>
      </c>
      <c r="BI30" s="598">
        <v>1.2299829642248723</v>
      </c>
      <c r="BJ30" s="600">
        <v>14</v>
      </c>
      <c r="BK30" s="598">
        <v>0.56000000000000005</v>
      </c>
      <c r="BL30" s="600">
        <v>736</v>
      </c>
      <c r="BM30" s="598">
        <v>1.2026143790849673</v>
      </c>
      <c r="BN30" s="601">
        <v>223</v>
      </c>
      <c r="BO30" s="598">
        <v>3.7606664642989645E-3</v>
      </c>
      <c r="BP30" s="601">
        <v>5398</v>
      </c>
      <c r="BQ30" s="598">
        <v>9.1031738001281656E-2</v>
      </c>
      <c r="BR30" s="601">
        <v>5621</v>
      </c>
      <c r="BS30" s="598">
        <v>9.4792404465580626E-2</v>
      </c>
      <c r="BT30" s="600">
        <v>5</v>
      </c>
      <c r="BU30" s="598">
        <v>0.2</v>
      </c>
      <c r="BV30" s="600">
        <v>2</v>
      </c>
      <c r="BW30" s="598">
        <v>0.16666666666666666</v>
      </c>
      <c r="BX30" s="603"/>
    </row>
    <row r="31" spans="1:76" ht="13.5" thickBot="1" x14ac:dyDescent="0.25">
      <c r="A31" s="10" t="s">
        <v>751</v>
      </c>
      <c r="B31" s="10" t="s">
        <v>752</v>
      </c>
      <c r="C31" s="593" t="s">
        <v>1118</v>
      </c>
      <c r="D31" s="350" t="s">
        <v>515</v>
      </c>
      <c r="E31" s="9" t="s">
        <v>518</v>
      </c>
      <c r="F31" s="9" t="s">
        <v>505</v>
      </c>
      <c r="G31" s="9" t="s">
        <v>927</v>
      </c>
      <c r="H31" s="9" t="s">
        <v>1109</v>
      </c>
      <c r="I31" s="9" t="s">
        <v>934</v>
      </c>
      <c r="J31" s="9"/>
      <c r="K31" s="615" t="s">
        <v>449</v>
      </c>
      <c r="L31" s="615" t="s">
        <v>457</v>
      </c>
      <c r="M31" s="616" t="s">
        <v>817</v>
      </c>
      <c r="N31" s="615" t="s">
        <v>451</v>
      </c>
      <c r="O31" s="615" t="s">
        <v>438</v>
      </c>
      <c r="P31" s="615" t="s">
        <v>438</v>
      </c>
      <c r="Q31" s="613">
        <v>32810</v>
      </c>
      <c r="R31" s="613">
        <v>411</v>
      </c>
      <c r="S31" s="613">
        <v>45</v>
      </c>
      <c r="T31" s="633" t="s">
        <v>1095</v>
      </c>
      <c r="U31" s="121">
        <v>13</v>
      </c>
      <c r="V31" s="619"/>
      <c r="W31" s="600">
        <v>28</v>
      </c>
      <c r="X31" s="123">
        <v>2.1538461538461537</v>
      </c>
      <c r="Y31" s="601">
        <v>2523.8461538461538</v>
      </c>
      <c r="Z31" s="601">
        <v>1380.6923076923076</v>
      </c>
      <c r="AA31" s="600">
        <v>12</v>
      </c>
      <c r="AB31" s="598">
        <v>0.42857142857142855</v>
      </c>
      <c r="AC31" s="600"/>
      <c r="AD31" s="590" t="s">
        <v>434</v>
      </c>
      <c r="AE31" s="600">
        <v>10</v>
      </c>
      <c r="AF31" s="598">
        <v>0.76923076923076927</v>
      </c>
      <c r="AG31" s="600">
        <v>11</v>
      </c>
      <c r="AH31" s="598">
        <v>0.7857142857142857</v>
      </c>
      <c r="AI31" s="598"/>
      <c r="AJ31" s="598"/>
      <c r="AK31" s="598"/>
      <c r="AL31" s="598"/>
      <c r="AM31" s="622">
        <v>32678</v>
      </c>
      <c r="AN31" s="601">
        <v>132</v>
      </c>
      <c r="AO31" s="602">
        <v>4.023163669612923E-3</v>
      </c>
      <c r="AP31" s="601">
        <v>32810</v>
      </c>
      <c r="AQ31" s="601">
        <v>43416</v>
      </c>
      <c r="AR31" s="598">
        <v>0.75571217984153305</v>
      </c>
      <c r="AS31" s="599">
        <v>32678</v>
      </c>
      <c r="AT31" s="599">
        <v>132</v>
      </c>
      <c r="AU31" s="601">
        <v>32810</v>
      </c>
      <c r="AV31" s="601">
        <v>17857</v>
      </c>
      <c r="AW31" s="598">
        <v>0.54645327131403387</v>
      </c>
      <c r="AX31" s="601">
        <v>92</v>
      </c>
      <c r="AY31" s="598">
        <v>0.69696969696969702</v>
      </c>
      <c r="AZ31" s="601">
        <v>17949</v>
      </c>
      <c r="BA31" s="598">
        <v>0.54705882352941182</v>
      </c>
      <c r="BB31" s="601">
        <v>228</v>
      </c>
      <c r="BC31" s="598">
        <v>1.2768102144817158E-2</v>
      </c>
      <c r="BD31" s="600">
        <v>37</v>
      </c>
      <c r="BE31" s="598">
        <v>0.40217391304347827</v>
      </c>
      <c r="BF31" s="600">
        <v>265</v>
      </c>
      <c r="BG31" s="598">
        <v>1.4764053707727451E-2</v>
      </c>
      <c r="BH31" s="601">
        <v>191</v>
      </c>
      <c r="BI31" s="598">
        <v>0.83771929824561409</v>
      </c>
      <c r="BJ31" s="600">
        <v>37</v>
      </c>
      <c r="BK31" s="598">
        <v>1</v>
      </c>
      <c r="BL31" s="600">
        <v>228</v>
      </c>
      <c r="BM31" s="598">
        <v>0.86037735849056607</v>
      </c>
      <c r="BN31" s="601">
        <v>244</v>
      </c>
      <c r="BO31" s="598">
        <v>1.3594072093152823E-2</v>
      </c>
      <c r="BP31" s="601">
        <v>203</v>
      </c>
      <c r="BQ31" s="598">
        <v>1.1309822274221405E-2</v>
      </c>
      <c r="BR31" s="601">
        <v>447</v>
      </c>
      <c r="BS31" s="598">
        <v>2.4903894367374228E-2</v>
      </c>
      <c r="BT31" s="600">
        <v>9</v>
      </c>
      <c r="BU31" s="598">
        <v>0.32142857142857145</v>
      </c>
      <c r="BV31" s="600">
        <v>4</v>
      </c>
      <c r="BW31" s="598">
        <v>0.30769230769230771</v>
      </c>
      <c r="BX31" s="598"/>
    </row>
    <row r="32" spans="1:76" ht="13.5" thickBot="1" x14ac:dyDescent="0.25">
      <c r="A32" s="10" t="s">
        <v>755</v>
      </c>
      <c r="B32" s="10" t="s">
        <v>759</v>
      </c>
      <c r="C32" s="593" t="s">
        <v>1118</v>
      </c>
      <c r="D32" s="350" t="s">
        <v>515</v>
      </c>
      <c r="E32" s="9" t="s">
        <v>504</v>
      </c>
      <c r="F32" s="9" t="s">
        <v>519</v>
      </c>
      <c r="G32" s="9" t="s">
        <v>320</v>
      </c>
      <c r="H32" s="9" t="s">
        <v>1109</v>
      </c>
      <c r="I32" s="9" t="s">
        <v>934</v>
      </c>
      <c r="J32" s="9"/>
      <c r="K32" s="615" t="s">
        <v>449</v>
      </c>
      <c r="L32" s="615" t="s">
        <v>818</v>
      </c>
      <c r="M32" s="616" t="s">
        <v>819</v>
      </c>
      <c r="N32" s="615" t="s">
        <v>437</v>
      </c>
      <c r="O32" s="615" t="s">
        <v>438</v>
      </c>
      <c r="P32" s="615" t="s">
        <v>438</v>
      </c>
      <c r="Q32" s="613">
        <v>17543</v>
      </c>
      <c r="R32" s="613">
        <v>166</v>
      </c>
      <c r="S32" s="613">
        <v>21</v>
      </c>
      <c r="T32" s="633" t="s">
        <v>1094</v>
      </c>
      <c r="U32" s="121">
        <v>10</v>
      </c>
      <c r="V32" s="600">
        <v>1</v>
      </c>
      <c r="W32" s="600">
        <v>15</v>
      </c>
      <c r="X32" s="123">
        <v>1.5</v>
      </c>
      <c r="Y32" s="601">
        <v>1754.3</v>
      </c>
      <c r="Z32" s="601">
        <v>700</v>
      </c>
      <c r="AA32" s="600">
        <v>7</v>
      </c>
      <c r="AB32" s="598">
        <v>0.46666666666666667</v>
      </c>
      <c r="AC32" s="600"/>
      <c r="AD32" s="590" t="s">
        <v>435</v>
      </c>
      <c r="AE32" s="600">
        <v>6</v>
      </c>
      <c r="AF32" s="598">
        <v>0.6</v>
      </c>
      <c r="AG32" s="600">
        <v>6</v>
      </c>
      <c r="AH32" s="598">
        <v>0.54545454545454541</v>
      </c>
      <c r="AI32" s="598"/>
      <c r="AJ32" s="598"/>
      <c r="AK32" s="598"/>
      <c r="AL32" s="598"/>
      <c r="AM32" s="599">
        <v>17502</v>
      </c>
      <c r="AN32" s="601">
        <v>41</v>
      </c>
      <c r="AO32" s="602">
        <v>2.337114518611412E-3</v>
      </c>
      <c r="AP32" s="601">
        <v>17543</v>
      </c>
      <c r="AQ32" s="601">
        <v>23352</v>
      </c>
      <c r="AR32" s="598">
        <v>0.75124186365193557</v>
      </c>
      <c r="AS32" s="599">
        <v>13456</v>
      </c>
      <c r="AT32" s="599">
        <v>17</v>
      </c>
      <c r="AU32" s="601">
        <v>13473</v>
      </c>
      <c r="AV32" s="601">
        <v>6288</v>
      </c>
      <c r="AW32" s="598">
        <v>0.46730083234244946</v>
      </c>
      <c r="AX32" s="601">
        <v>12</v>
      </c>
      <c r="AY32" s="598">
        <v>0.70588235294117652</v>
      </c>
      <c r="AZ32" s="601">
        <v>6300</v>
      </c>
      <c r="BA32" s="598">
        <v>0.46760187040748163</v>
      </c>
      <c r="BB32" s="601">
        <v>75</v>
      </c>
      <c r="BC32" s="598">
        <v>1.1927480916030535E-2</v>
      </c>
      <c r="BD32" s="600">
        <v>5</v>
      </c>
      <c r="BE32" s="598">
        <v>0.41666666666666669</v>
      </c>
      <c r="BF32" s="600">
        <v>80</v>
      </c>
      <c r="BG32" s="598">
        <v>1.2698412698412698E-2</v>
      </c>
      <c r="BH32" s="601">
        <v>70</v>
      </c>
      <c r="BI32" s="598">
        <v>0.93333333333333335</v>
      </c>
      <c r="BJ32" s="600">
        <v>2</v>
      </c>
      <c r="BK32" s="598">
        <v>0.4</v>
      </c>
      <c r="BL32" s="600">
        <v>72</v>
      </c>
      <c r="BM32" s="598">
        <v>0.9</v>
      </c>
      <c r="BN32" s="601">
        <v>22</v>
      </c>
      <c r="BO32" s="598">
        <v>3.4920634920634921E-3</v>
      </c>
      <c r="BP32" s="601">
        <v>379</v>
      </c>
      <c r="BQ32" s="598">
        <v>6.0158730158730161E-2</v>
      </c>
      <c r="BR32" s="601">
        <v>401</v>
      </c>
      <c r="BS32" s="598">
        <v>6.3650793650793652E-2</v>
      </c>
      <c r="BT32" s="600">
        <v>2</v>
      </c>
      <c r="BU32" s="598">
        <v>0.13333333333333333</v>
      </c>
      <c r="BV32" s="600">
        <v>1</v>
      </c>
      <c r="BW32" s="598">
        <v>0.1</v>
      </c>
      <c r="BX32" s="603"/>
    </row>
    <row r="33" spans="1:76" ht="13.5" thickBot="1" x14ac:dyDescent="0.25">
      <c r="A33" s="10" t="s">
        <v>763</v>
      </c>
      <c r="B33" s="10" t="s">
        <v>764</v>
      </c>
      <c r="C33" s="593" t="s">
        <v>1118</v>
      </c>
      <c r="D33" s="77" t="s">
        <v>515</v>
      </c>
      <c r="E33" s="10" t="s">
        <v>504</v>
      </c>
      <c r="F33" s="10" t="s">
        <v>519</v>
      </c>
      <c r="G33" s="9" t="s">
        <v>321</v>
      </c>
      <c r="H33" s="9" t="s">
        <v>1109</v>
      </c>
      <c r="I33" s="10" t="s">
        <v>934</v>
      </c>
      <c r="J33" s="10"/>
      <c r="K33" s="615" t="s">
        <v>449</v>
      </c>
      <c r="L33" s="615" t="s">
        <v>443</v>
      </c>
      <c r="M33" s="616" t="s">
        <v>820</v>
      </c>
      <c r="N33" s="615" t="s">
        <v>437</v>
      </c>
      <c r="O33" s="615" t="s">
        <v>438</v>
      </c>
      <c r="P33" s="615" t="s">
        <v>438</v>
      </c>
      <c r="Q33" s="613">
        <v>22212</v>
      </c>
      <c r="R33" s="615" t="s">
        <v>438</v>
      </c>
      <c r="S33" s="615" t="s">
        <v>438</v>
      </c>
      <c r="T33" s="633" t="s">
        <v>1095</v>
      </c>
      <c r="U33" s="121">
        <v>11</v>
      </c>
      <c r="V33" s="619"/>
      <c r="W33" s="600">
        <v>21</v>
      </c>
      <c r="X33" s="123">
        <v>1.9090909090909092</v>
      </c>
      <c r="Y33" s="601">
        <v>2019.2727272727273</v>
      </c>
      <c r="Z33" s="601">
        <v>905.27272727272725</v>
      </c>
      <c r="AA33" s="600">
        <v>9</v>
      </c>
      <c r="AB33" s="598">
        <v>0.42857142857142855</v>
      </c>
      <c r="AC33" s="600"/>
      <c r="AD33" s="590" t="s">
        <v>310</v>
      </c>
      <c r="AE33" s="600">
        <v>8</v>
      </c>
      <c r="AF33" s="598">
        <v>0.72727272727272729</v>
      </c>
      <c r="AG33" s="600">
        <v>8</v>
      </c>
      <c r="AH33" s="598">
        <v>0.66666666666666663</v>
      </c>
      <c r="AI33" s="600">
        <v>3</v>
      </c>
      <c r="AJ33" s="598">
        <v>0.14285714285714285</v>
      </c>
      <c r="AK33" s="598"/>
      <c r="AL33" s="598"/>
      <c r="AM33" s="622">
        <v>22197</v>
      </c>
      <c r="AN33" s="601">
        <v>15</v>
      </c>
      <c r="AO33" s="602">
        <v>6.7531064289573202E-4</v>
      </c>
      <c r="AP33" s="601">
        <v>22212</v>
      </c>
      <c r="AQ33" s="601">
        <v>31536</v>
      </c>
      <c r="AR33" s="598">
        <v>0.704337899543379</v>
      </c>
      <c r="AS33" s="599">
        <v>22197</v>
      </c>
      <c r="AT33" s="599">
        <v>15</v>
      </c>
      <c r="AU33" s="601">
        <v>22212</v>
      </c>
      <c r="AV33" s="601">
        <v>9945</v>
      </c>
      <c r="AW33" s="598">
        <v>0.44803351804297881</v>
      </c>
      <c r="AX33" s="601">
        <v>13</v>
      </c>
      <c r="AY33" s="598">
        <v>0.8666666666666667</v>
      </c>
      <c r="AZ33" s="601">
        <v>9958</v>
      </c>
      <c r="BA33" s="598">
        <v>0.4483162254637133</v>
      </c>
      <c r="BB33" s="645"/>
      <c r="BC33" s="645"/>
      <c r="BD33" s="645"/>
      <c r="BE33" s="645"/>
      <c r="BF33" s="645"/>
      <c r="BG33" s="645"/>
      <c r="BH33" s="619"/>
      <c r="BI33" s="619"/>
      <c r="BJ33" s="619"/>
      <c r="BK33" s="619"/>
      <c r="BL33" s="619"/>
      <c r="BM33" s="598" t="s">
        <v>323</v>
      </c>
      <c r="BN33" s="601">
        <v>9</v>
      </c>
      <c r="BO33" s="598">
        <v>9.0379594296043379E-4</v>
      </c>
      <c r="BP33" s="601">
        <v>146</v>
      </c>
      <c r="BQ33" s="598">
        <v>1.4661578630247038E-2</v>
      </c>
      <c r="BR33" s="601">
        <v>155</v>
      </c>
      <c r="BS33" s="598">
        <v>1.5565374573207471E-2</v>
      </c>
      <c r="BT33" s="600">
        <v>6</v>
      </c>
      <c r="BU33" s="598">
        <v>0.2857142857142857</v>
      </c>
      <c r="BV33" s="600">
        <v>3</v>
      </c>
      <c r="BW33" s="598">
        <v>0.27272727272727271</v>
      </c>
      <c r="BX33" s="603" t="s">
        <v>323</v>
      </c>
    </row>
    <row r="34" spans="1:76" ht="13.5" thickBot="1" x14ac:dyDescent="0.25">
      <c r="A34" s="10" t="s">
        <v>768</v>
      </c>
      <c r="B34" s="10" t="s">
        <v>769</v>
      </c>
      <c r="C34" s="593" t="s">
        <v>1118</v>
      </c>
      <c r="D34" s="9" t="s">
        <v>527</v>
      </c>
      <c r="E34" s="9" t="s">
        <v>504</v>
      </c>
      <c r="F34" s="9" t="s">
        <v>519</v>
      </c>
      <c r="G34" s="9" t="s">
        <v>319</v>
      </c>
      <c r="H34" s="9" t="s">
        <v>1109</v>
      </c>
      <c r="I34" s="9" t="s">
        <v>935</v>
      </c>
      <c r="J34" s="9" t="s">
        <v>505</v>
      </c>
      <c r="K34" s="615" t="s">
        <v>449</v>
      </c>
      <c r="L34" s="615" t="s">
        <v>442</v>
      </c>
      <c r="M34" s="616" t="s">
        <v>452</v>
      </c>
      <c r="N34" s="615" t="s">
        <v>437</v>
      </c>
      <c r="O34" s="615" t="s">
        <v>438</v>
      </c>
      <c r="P34" s="615" t="s">
        <v>438</v>
      </c>
      <c r="Q34" s="613">
        <v>41397</v>
      </c>
      <c r="R34" s="613">
        <v>3</v>
      </c>
      <c r="S34" s="613">
        <v>5</v>
      </c>
      <c r="T34" s="633" t="s">
        <v>1096</v>
      </c>
      <c r="U34" s="121">
        <v>12</v>
      </c>
      <c r="V34" s="619"/>
      <c r="W34" s="600">
        <v>34</v>
      </c>
      <c r="X34" s="123">
        <v>2.8333333333333335</v>
      </c>
      <c r="Y34" s="601">
        <v>3498.5833333333335</v>
      </c>
      <c r="Z34" s="601">
        <v>1671</v>
      </c>
      <c r="AA34" s="600">
        <v>5</v>
      </c>
      <c r="AB34" s="598">
        <v>0.14705882352941177</v>
      </c>
      <c r="AC34" s="598"/>
      <c r="AD34" s="590" t="s">
        <v>310</v>
      </c>
      <c r="AE34" s="600">
        <v>5</v>
      </c>
      <c r="AF34" s="598">
        <v>0.41666666666666669</v>
      </c>
      <c r="AG34" s="600">
        <v>5</v>
      </c>
      <c r="AH34" s="598">
        <v>0.38461538461538464</v>
      </c>
      <c r="AI34" s="598"/>
      <c r="AJ34" s="598"/>
      <c r="AK34" s="598"/>
      <c r="AL34" s="598"/>
      <c r="AM34" s="599">
        <v>41948</v>
      </c>
      <c r="AN34" s="599">
        <v>35</v>
      </c>
      <c r="AO34" s="602">
        <v>8.3367077150275112E-4</v>
      </c>
      <c r="AP34" s="601">
        <v>41983</v>
      </c>
      <c r="AQ34" s="601">
        <v>57246</v>
      </c>
      <c r="AR34" s="598">
        <v>0.73337875135380637</v>
      </c>
      <c r="AS34" s="599">
        <v>41948</v>
      </c>
      <c r="AT34" s="599">
        <v>35</v>
      </c>
      <c r="AU34" s="601">
        <v>41983</v>
      </c>
      <c r="AV34" s="599">
        <v>20021</v>
      </c>
      <c r="AW34" s="598">
        <v>0.47728139601411274</v>
      </c>
      <c r="AX34" s="599">
        <v>31</v>
      </c>
      <c r="AY34" s="598">
        <v>0.88571428571428568</v>
      </c>
      <c r="AZ34" s="601">
        <v>20052</v>
      </c>
      <c r="BA34" s="598">
        <v>0.47762189457637616</v>
      </c>
      <c r="BB34" s="599">
        <v>226</v>
      </c>
      <c r="BC34" s="598">
        <v>1.1288147445182558E-2</v>
      </c>
      <c r="BD34" s="599">
        <v>16</v>
      </c>
      <c r="BE34" s="598">
        <v>0.5161290322580645</v>
      </c>
      <c r="BF34" s="600">
        <v>242</v>
      </c>
      <c r="BG34" s="598">
        <v>1.2068621583881906E-2</v>
      </c>
      <c r="BH34" s="599">
        <v>204</v>
      </c>
      <c r="BI34" s="598">
        <v>0.90265486725663713</v>
      </c>
      <c r="BJ34" s="599">
        <v>14</v>
      </c>
      <c r="BK34" s="598">
        <v>0.875</v>
      </c>
      <c r="BL34" s="600">
        <v>218</v>
      </c>
      <c r="BM34" s="598">
        <v>0.90082644628099173</v>
      </c>
      <c r="BN34" s="599">
        <v>84</v>
      </c>
      <c r="BO34" s="598">
        <v>4.1891083183722318E-3</v>
      </c>
      <c r="BP34" s="599">
        <v>471</v>
      </c>
      <c r="BQ34" s="598">
        <v>2.3488928785158587E-2</v>
      </c>
      <c r="BR34" s="601">
        <v>555</v>
      </c>
      <c r="BS34" s="598">
        <v>2.7678037103530818E-2</v>
      </c>
      <c r="BT34" s="600">
        <v>11</v>
      </c>
      <c r="BU34" s="598">
        <v>0.3235294117647059</v>
      </c>
      <c r="BV34" s="600">
        <v>5</v>
      </c>
      <c r="BW34" s="598">
        <v>0.41666666666666669</v>
      </c>
      <c r="BX34" s="600"/>
    </row>
    <row r="35" spans="1:76" ht="13.5" thickBot="1" x14ac:dyDescent="0.25">
      <c r="A35" s="10" t="s">
        <v>4</v>
      </c>
      <c r="B35" s="10" t="s">
        <v>6</v>
      </c>
      <c r="C35" s="593" t="s">
        <v>502</v>
      </c>
      <c r="D35" s="9" t="s">
        <v>527</v>
      </c>
      <c r="E35" s="9" t="s">
        <v>504</v>
      </c>
      <c r="F35" s="9" t="s">
        <v>505</v>
      </c>
      <c r="G35" s="83" t="s">
        <v>926</v>
      </c>
      <c r="H35" s="83" t="s">
        <v>1110</v>
      </c>
      <c r="I35" s="9" t="s">
        <v>935</v>
      </c>
      <c r="J35" s="9" t="s">
        <v>505</v>
      </c>
      <c r="K35" s="615" t="s">
        <v>449</v>
      </c>
      <c r="L35" s="615" t="s">
        <v>823</v>
      </c>
      <c r="M35" s="616" t="s">
        <v>824</v>
      </c>
      <c r="N35" s="615" t="s">
        <v>451</v>
      </c>
      <c r="O35" s="615" t="s">
        <v>438</v>
      </c>
      <c r="P35" s="615" t="s">
        <v>438</v>
      </c>
      <c r="Q35" s="613">
        <v>35104</v>
      </c>
      <c r="R35" s="613">
        <v>546</v>
      </c>
      <c r="S35" s="613">
        <v>33</v>
      </c>
      <c r="T35" s="889" t="s">
        <v>1433</v>
      </c>
      <c r="U35" s="121">
        <v>12</v>
      </c>
      <c r="V35" s="619"/>
      <c r="W35" s="600">
        <v>34</v>
      </c>
      <c r="X35" s="123">
        <v>2.8333333333333335</v>
      </c>
      <c r="Y35" s="601">
        <v>2925.3333333333335</v>
      </c>
      <c r="Z35" s="601">
        <v>1526.5</v>
      </c>
      <c r="AA35" s="600">
        <v>8</v>
      </c>
      <c r="AB35" s="598">
        <v>0.23529411764705882</v>
      </c>
      <c r="AC35" s="598"/>
      <c r="AD35" s="590" t="s">
        <v>435</v>
      </c>
      <c r="AE35" s="600">
        <v>7</v>
      </c>
      <c r="AF35" s="598">
        <v>0.58333333333333337</v>
      </c>
      <c r="AG35" s="600">
        <v>7</v>
      </c>
      <c r="AH35" s="598">
        <v>0.53846153846153844</v>
      </c>
      <c r="AI35" s="598"/>
      <c r="AJ35" s="598"/>
      <c r="AK35" s="598"/>
      <c r="AL35" s="598"/>
      <c r="AM35" s="599">
        <v>35029</v>
      </c>
      <c r="AN35" s="599">
        <v>75</v>
      </c>
      <c r="AO35" s="602">
        <v>2.1365086599817685E-3</v>
      </c>
      <c r="AP35" s="601">
        <v>35104</v>
      </c>
      <c r="AQ35" s="599">
        <v>46437</v>
      </c>
      <c r="AR35" s="598">
        <v>0.75594892004220771</v>
      </c>
      <c r="AS35" s="599">
        <v>35029</v>
      </c>
      <c r="AT35" s="599">
        <v>75</v>
      </c>
      <c r="AU35" s="601">
        <v>35104</v>
      </c>
      <c r="AV35" s="599">
        <v>18254</v>
      </c>
      <c r="AW35" s="598">
        <v>0.52111107939136148</v>
      </c>
      <c r="AX35" s="599">
        <v>64</v>
      </c>
      <c r="AY35" s="598">
        <v>0.85333333333333339</v>
      </c>
      <c r="AZ35" s="601">
        <v>18318</v>
      </c>
      <c r="BA35" s="598">
        <v>0.52182087511394715</v>
      </c>
      <c r="BB35" s="599">
        <v>295</v>
      </c>
      <c r="BC35" s="598">
        <v>1.6160841459406158E-2</v>
      </c>
      <c r="BD35" s="599">
        <v>18</v>
      </c>
      <c r="BE35" s="598">
        <v>0.28125</v>
      </c>
      <c r="BF35" s="600">
        <v>313</v>
      </c>
      <c r="BG35" s="598">
        <v>1.7087018233431596E-2</v>
      </c>
      <c r="BH35" s="599">
        <v>260</v>
      </c>
      <c r="BI35" s="598">
        <v>0.88135593220338981</v>
      </c>
      <c r="BJ35" s="599">
        <v>11</v>
      </c>
      <c r="BK35" s="598">
        <v>0.61111111111111116</v>
      </c>
      <c r="BL35" s="600">
        <v>271</v>
      </c>
      <c r="BM35" s="598">
        <v>0.86581469648562304</v>
      </c>
      <c r="BN35" s="601">
        <v>99</v>
      </c>
      <c r="BO35" s="598">
        <v>5.404520144120537E-3</v>
      </c>
      <c r="BP35" s="601">
        <v>286</v>
      </c>
      <c r="BQ35" s="598">
        <v>1.5613058194125996E-2</v>
      </c>
      <c r="BR35" s="601">
        <v>385</v>
      </c>
      <c r="BS35" s="598">
        <v>2.1017578338246534E-2</v>
      </c>
      <c r="BT35" s="600">
        <v>9</v>
      </c>
      <c r="BU35" s="598">
        <v>0.26470588235294118</v>
      </c>
      <c r="BV35" s="600">
        <v>3</v>
      </c>
      <c r="BW35" s="598">
        <v>0.25</v>
      </c>
      <c r="BX35" s="603" t="s">
        <v>323</v>
      </c>
    </row>
    <row r="36" spans="1:76" ht="13.5" thickBot="1" x14ac:dyDescent="0.25">
      <c r="A36" s="10" t="s">
        <v>7</v>
      </c>
      <c r="B36" s="10" t="s">
        <v>13</v>
      </c>
      <c r="C36" s="593" t="s">
        <v>1118</v>
      </c>
      <c r="D36" s="77" t="s">
        <v>515</v>
      </c>
      <c r="E36" s="10" t="s">
        <v>504</v>
      </c>
      <c r="F36" s="10" t="s">
        <v>519</v>
      </c>
      <c r="G36" s="10" t="s">
        <v>925</v>
      </c>
      <c r="H36" s="103" t="s">
        <v>1109</v>
      </c>
      <c r="I36" s="10" t="s">
        <v>934</v>
      </c>
      <c r="J36" s="10"/>
      <c r="K36" s="617" t="s">
        <v>436</v>
      </c>
      <c r="L36" s="617" t="s">
        <v>438</v>
      </c>
      <c r="M36" s="616" t="s">
        <v>825</v>
      </c>
      <c r="N36" s="615" t="s">
        <v>437</v>
      </c>
      <c r="O36" s="615" t="s">
        <v>438</v>
      </c>
      <c r="P36" s="615" t="s">
        <v>438</v>
      </c>
      <c r="Q36" s="613">
        <v>54627</v>
      </c>
      <c r="R36" s="613">
        <v>508</v>
      </c>
      <c r="S36" s="613">
        <v>151</v>
      </c>
      <c r="T36" s="633" t="s">
        <v>1095</v>
      </c>
      <c r="U36" s="121">
        <v>14</v>
      </c>
      <c r="V36" s="619"/>
      <c r="W36" s="600">
        <v>45</v>
      </c>
      <c r="X36" s="123">
        <v>3.2142857142857144</v>
      </c>
      <c r="Y36" s="601">
        <v>3906.8571428571427</v>
      </c>
      <c r="Z36" s="601">
        <v>1977.1428571428571</v>
      </c>
      <c r="AA36" s="600">
        <v>10</v>
      </c>
      <c r="AB36" s="598">
        <v>0.22222222222222221</v>
      </c>
      <c r="AC36" s="598"/>
      <c r="AD36" s="590" t="s">
        <v>435</v>
      </c>
      <c r="AE36" s="600">
        <v>5</v>
      </c>
      <c r="AF36" s="598">
        <v>0.35714285714285715</v>
      </c>
      <c r="AG36" s="600">
        <v>5</v>
      </c>
      <c r="AH36" s="598">
        <v>0.33333333333333331</v>
      </c>
      <c r="AI36" s="600">
        <v>3</v>
      </c>
      <c r="AJ36" s="598">
        <v>6.6666666666666666E-2</v>
      </c>
      <c r="AK36" s="600">
        <v>2</v>
      </c>
      <c r="AL36" s="598">
        <v>0.14285714285714285</v>
      </c>
      <c r="AM36" s="622">
        <v>54627</v>
      </c>
      <c r="AN36" s="601">
        <v>69</v>
      </c>
      <c r="AO36" s="602">
        <v>1.2615182097411146E-3</v>
      </c>
      <c r="AP36" s="601">
        <v>54696</v>
      </c>
      <c r="AQ36" s="601">
        <v>74187</v>
      </c>
      <c r="AR36" s="598">
        <v>0.7372720287921064</v>
      </c>
      <c r="AS36" s="599">
        <v>54627</v>
      </c>
      <c r="AT36" s="599">
        <v>69</v>
      </c>
      <c r="AU36" s="601">
        <v>54696</v>
      </c>
      <c r="AV36" s="601">
        <v>27626</v>
      </c>
      <c r="AW36" s="598">
        <v>0.50572061434821614</v>
      </c>
      <c r="AX36" s="601">
        <v>54</v>
      </c>
      <c r="AY36" s="598">
        <v>0.78260869565217395</v>
      </c>
      <c r="AZ36" s="601">
        <v>27680</v>
      </c>
      <c r="BA36" s="598">
        <v>0.50606991370484133</v>
      </c>
      <c r="BB36" s="645"/>
      <c r="BC36" s="645"/>
      <c r="BD36" s="645"/>
      <c r="BE36" s="645"/>
      <c r="BF36" s="645"/>
      <c r="BG36" s="223"/>
      <c r="BH36" s="601">
        <v>247</v>
      </c>
      <c r="BI36" s="598" t="s">
        <v>323</v>
      </c>
      <c r="BJ36" s="600">
        <v>6</v>
      </c>
      <c r="BK36" s="598" t="s">
        <v>323</v>
      </c>
      <c r="BL36" s="600">
        <v>253</v>
      </c>
      <c r="BM36" s="598" t="s">
        <v>323</v>
      </c>
      <c r="BN36" s="601">
        <v>215</v>
      </c>
      <c r="BO36" s="598">
        <v>7.7673410404624273E-3</v>
      </c>
      <c r="BP36" s="601">
        <v>411</v>
      </c>
      <c r="BQ36" s="598">
        <v>1.4848265895953757E-2</v>
      </c>
      <c r="BR36" s="601">
        <v>626</v>
      </c>
      <c r="BS36" s="598">
        <v>2.2615606936416184E-2</v>
      </c>
      <c r="BT36" s="600">
        <v>10</v>
      </c>
      <c r="BU36" s="598">
        <v>0.22222222222222221</v>
      </c>
      <c r="BV36" s="600">
        <v>1</v>
      </c>
      <c r="BW36" s="598">
        <v>7.1428571428571425E-2</v>
      </c>
      <c r="BX36" s="600"/>
    </row>
    <row r="37" spans="1:76" ht="13.5" thickBot="1" x14ac:dyDescent="0.25">
      <c r="A37" s="10" t="s">
        <v>23</v>
      </c>
      <c r="B37" s="10" t="s">
        <v>24</v>
      </c>
      <c r="C37" s="593" t="s">
        <v>1118</v>
      </c>
      <c r="D37" s="9" t="s">
        <v>528</v>
      </c>
      <c r="E37" s="9" t="s">
        <v>504</v>
      </c>
      <c r="F37" s="9" t="s">
        <v>519</v>
      </c>
      <c r="G37" s="9" t="s">
        <v>922</v>
      </c>
      <c r="H37" s="9" t="s">
        <v>937</v>
      </c>
      <c r="I37" s="9" t="s">
        <v>937</v>
      </c>
      <c r="J37" s="9"/>
      <c r="K37" s="615" t="s">
        <v>449</v>
      </c>
      <c r="L37" s="310" t="s">
        <v>461</v>
      </c>
      <c r="M37" s="616" t="s">
        <v>832</v>
      </c>
      <c r="N37" s="615" t="s">
        <v>437</v>
      </c>
      <c r="O37" s="615" t="s">
        <v>438</v>
      </c>
      <c r="P37" s="615" t="s">
        <v>438</v>
      </c>
      <c r="Q37" s="613">
        <v>105784</v>
      </c>
      <c r="R37" s="613">
        <v>1209</v>
      </c>
      <c r="S37" s="613">
        <v>191</v>
      </c>
      <c r="T37" s="633" t="s">
        <v>1090</v>
      </c>
      <c r="U37" s="121">
        <v>9</v>
      </c>
      <c r="V37" s="619"/>
      <c r="W37" s="600">
        <v>32</v>
      </c>
      <c r="X37" s="123">
        <v>3.5555555555555554</v>
      </c>
      <c r="Y37" s="601">
        <v>11753.777777777777</v>
      </c>
      <c r="Z37" s="601">
        <v>5431.666666666667</v>
      </c>
      <c r="AA37" s="600">
        <v>5</v>
      </c>
      <c r="AB37" s="598">
        <v>0.15625</v>
      </c>
      <c r="AC37" s="598"/>
      <c r="AE37" s="600">
        <v>4</v>
      </c>
      <c r="AF37" s="598">
        <v>0.44444444444444442</v>
      </c>
      <c r="AG37" s="598"/>
      <c r="AH37" s="598"/>
      <c r="AI37" s="598"/>
      <c r="AJ37" s="598"/>
      <c r="AK37" s="598"/>
      <c r="AL37" s="598"/>
      <c r="AM37" s="622">
        <v>105229</v>
      </c>
      <c r="AN37" s="601">
        <v>555</v>
      </c>
      <c r="AO37" s="602">
        <v>5.2465401194887696E-3</v>
      </c>
      <c r="AP37" s="601">
        <v>105784</v>
      </c>
      <c r="AQ37" s="168">
        <v>158700</v>
      </c>
      <c r="AR37" s="598">
        <v>0.6665658475110271</v>
      </c>
      <c r="AS37" s="599">
        <v>105229</v>
      </c>
      <c r="AT37" s="599">
        <v>555</v>
      </c>
      <c r="AU37" s="601">
        <v>105784</v>
      </c>
      <c r="AV37" s="601">
        <v>48455</v>
      </c>
      <c r="AW37" s="598">
        <v>0.4604719231390586</v>
      </c>
      <c r="AX37" s="601">
        <v>430</v>
      </c>
      <c r="AY37" s="598">
        <v>0.77477477477477474</v>
      </c>
      <c r="AZ37" s="601">
        <v>48885</v>
      </c>
      <c r="BA37" s="598">
        <v>0.46212092565983515</v>
      </c>
      <c r="BB37" s="601">
        <v>604</v>
      </c>
      <c r="BC37" s="598">
        <v>1.246517387266536E-2</v>
      </c>
      <c r="BD37" s="600">
        <v>194</v>
      </c>
      <c r="BE37" s="598">
        <v>0.4511627906976744</v>
      </c>
      <c r="BF37" s="600">
        <v>798</v>
      </c>
      <c r="BG37" s="598">
        <v>1.632402577477754E-2</v>
      </c>
      <c r="BH37" s="601">
        <v>389</v>
      </c>
      <c r="BI37" s="598">
        <v>0.64403973509933776</v>
      </c>
      <c r="BJ37" s="600">
        <v>8</v>
      </c>
      <c r="BK37" s="598">
        <v>4.1237113402061855E-2</v>
      </c>
      <c r="BL37" s="600">
        <v>397</v>
      </c>
      <c r="BM37" s="598">
        <v>0.4974937343358396</v>
      </c>
      <c r="BN37" s="601">
        <v>216</v>
      </c>
      <c r="BO37" s="598">
        <v>4.4185332924209881E-3</v>
      </c>
      <c r="BP37" s="601">
        <v>4204</v>
      </c>
      <c r="BQ37" s="598">
        <v>8.5997749821008496E-2</v>
      </c>
      <c r="BR37" s="601">
        <v>4420</v>
      </c>
      <c r="BS37" s="598">
        <v>9.0416283113429474E-2</v>
      </c>
      <c r="BT37" s="600">
        <v>10</v>
      </c>
      <c r="BU37" s="598">
        <v>0.3125</v>
      </c>
      <c r="BV37" s="600">
        <v>0</v>
      </c>
      <c r="BW37" s="598"/>
      <c r="BX37" s="603" t="s">
        <v>323</v>
      </c>
    </row>
    <row r="38" spans="1:76" ht="13.5" thickBot="1" x14ac:dyDescent="0.25">
      <c r="A38" s="10" t="s">
        <v>26</v>
      </c>
      <c r="B38" s="10" t="s">
        <v>28</v>
      </c>
      <c r="C38" s="593" t="s">
        <v>1118</v>
      </c>
      <c r="D38" s="350" t="s">
        <v>515</v>
      </c>
      <c r="E38" s="9" t="s">
        <v>504</v>
      </c>
      <c r="F38" s="9" t="s">
        <v>519</v>
      </c>
      <c r="G38" s="355" t="s">
        <v>920</v>
      </c>
      <c r="H38" s="649" t="s">
        <v>1112</v>
      </c>
      <c r="I38" s="9" t="s">
        <v>934</v>
      </c>
      <c r="J38" s="9"/>
      <c r="K38" s="615" t="s">
        <v>449</v>
      </c>
      <c r="L38" s="615" t="s">
        <v>461</v>
      </c>
      <c r="M38" s="616" t="s">
        <v>833</v>
      </c>
      <c r="N38" s="615" t="s">
        <v>439</v>
      </c>
      <c r="O38" s="615" t="s">
        <v>438</v>
      </c>
      <c r="P38" s="615" t="s">
        <v>438</v>
      </c>
      <c r="Q38" s="613">
        <v>5376</v>
      </c>
      <c r="R38" s="613">
        <v>80</v>
      </c>
      <c r="S38" s="613">
        <v>11</v>
      </c>
      <c r="T38" s="633" t="s">
        <v>1094</v>
      </c>
      <c r="U38" s="121">
        <v>6</v>
      </c>
      <c r="V38" s="600">
        <v>1</v>
      </c>
      <c r="W38" s="600">
        <v>10</v>
      </c>
      <c r="X38" s="123">
        <v>1.6666666666666667</v>
      </c>
      <c r="Y38" s="601">
        <v>896</v>
      </c>
      <c r="Z38" s="601">
        <v>455.8</v>
      </c>
      <c r="AA38" s="600">
        <v>3</v>
      </c>
      <c r="AB38" s="598">
        <v>0.3</v>
      </c>
      <c r="AC38" s="600"/>
      <c r="AD38" s="590" t="s">
        <v>434</v>
      </c>
      <c r="AE38" s="600">
        <v>3</v>
      </c>
      <c r="AF38" s="598">
        <v>0.5</v>
      </c>
      <c r="AG38" s="600">
        <v>4</v>
      </c>
      <c r="AH38" s="598">
        <v>0.5714285714285714</v>
      </c>
      <c r="AI38" s="600"/>
      <c r="AJ38" s="600"/>
      <c r="AK38" s="600"/>
      <c r="AL38" s="600"/>
      <c r="AM38" s="622">
        <v>5349</v>
      </c>
      <c r="AN38" s="601">
        <v>27</v>
      </c>
      <c r="AO38" s="602">
        <v>5.0223214285714289E-3</v>
      </c>
      <c r="AP38" s="601">
        <v>5376</v>
      </c>
      <c r="AQ38" s="601">
        <v>8439</v>
      </c>
      <c r="AR38" s="598">
        <v>0.63704230359047276</v>
      </c>
      <c r="AS38" s="599">
        <v>4406</v>
      </c>
      <c r="AT38" s="599">
        <v>15</v>
      </c>
      <c r="AU38" s="601">
        <v>4421</v>
      </c>
      <c r="AV38" s="601">
        <v>2267</v>
      </c>
      <c r="AW38" s="598">
        <v>0.51452564684521107</v>
      </c>
      <c r="AX38" s="601">
        <v>12</v>
      </c>
      <c r="AY38" s="598">
        <v>0.8</v>
      </c>
      <c r="AZ38" s="601">
        <v>2279</v>
      </c>
      <c r="BA38" s="598">
        <v>0.51549423207419132</v>
      </c>
      <c r="BB38" s="601">
        <v>29</v>
      </c>
      <c r="BC38" s="598">
        <v>1.2792236435818262E-2</v>
      </c>
      <c r="BD38" s="619"/>
      <c r="BE38" s="619"/>
      <c r="BF38" s="600">
        <v>29</v>
      </c>
      <c r="BG38" s="598">
        <v>1.2724879333040808E-2</v>
      </c>
      <c r="BH38" s="601">
        <v>23</v>
      </c>
      <c r="BI38" s="598">
        <v>0.7931034482758621</v>
      </c>
      <c r="BJ38" s="619"/>
      <c r="BK38" s="598" t="s">
        <v>323</v>
      </c>
      <c r="BL38" s="600">
        <v>23</v>
      </c>
      <c r="BM38" s="598">
        <v>0.7931034482758621</v>
      </c>
      <c r="BN38" s="601">
        <v>4</v>
      </c>
      <c r="BO38" s="598">
        <v>1.7551557700745941E-3</v>
      </c>
      <c r="BP38" s="601">
        <v>43</v>
      </c>
      <c r="BQ38" s="598">
        <v>1.8867924528301886E-2</v>
      </c>
      <c r="BR38" s="601">
        <v>47</v>
      </c>
      <c r="BS38" s="598">
        <v>2.0623080298376482E-2</v>
      </c>
      <c r="BT38" s="600">
        <v>5</v>
      </c>
      <c r="BU38" s="598">
        <v>0.5</v>
      </c>
      <c r="BV38" s="600">
        <v>3</v>
      </c>
      <c r="BW38" s="598">
        <v>0.5</v>
      </c>
      <c r="BX38" s="603"/>
    </row>
    <row r="39" spans="1:76" ht="13.5" thickBot="1" x14ac:dyDescent="0.25">
      <c r="A39" s="10" t="s">
        <v>32</v>
      </c>
      <c r="B39" s="10" t="s">
        <v>33</v>
      </c>
      <c r="C39" s="593" t="s">
        <v>1118</v>
      </c>
      <c r="D39" s="9" t="s">
        <v>528</v>
      </c>
      <c r="E39" s="9" t="s">
        <v>504</v>
      </c>
      <c r="F39" s="9" t="s">
        <v>505</v>
      </c>
      <c r="G39" s="9" t="s">
        <v>317</v>
      </c>
      <c r="H39" s="9" t="s">
        <v>937</v>
      </c>
      <c r="I39" s="9" t="s">
        <v>937</v>
      </c>
      <c r="J39" s="9"/>
      <c r="K39" s="615" t="s">
        <v>449</v>
      </c>
      <c r="L39" s="615" t="s">
        <v>834</v>
      </c>
      <c r="M39" s="616" t="s">
        <v>835</v>
      </c>
      <c r="N39" s="615" t="s">
        <v>437</v>
      </c>
      <c r="O39" s="615" t="s">
        <v>438</v>
      </c>
      <c r="P39" s="615" t="s">
        <v>438</v>
      </c>
      <c r="Q39" s="613">
        <v>147442</v>
      </c>
      <c r="R39" s="613">
        <v>1626</v>
      </c>
      <c r="S39" s="613">
        <v>206</v>
      </c>
      <c r="T39" s="633" t="s">
        <v>1103</v>
      </c>
      <c r="U39" s="121">
        <v>12</v>
      </c>
      <c r="V39" s="600">
        <v>1</v>
      </c>
      <c r="W39" s="600">
        <v>21</v>
      </c>
      <c r="X39" s="123">
        <v>1.75</v>
      </c>
      <c r="Y39" s="601">
        <v>12271.333333333334</v>
      </c>
      <c r="Z39" s="601">
        <v>5398.818181818182</v>
      </c>
      <c r="AA39" s="600">
        <v>10</v>
      </c>
      <c r="AB39" s="598">
        <v>0.47619047619047616</v>
      </c>
      <c r="AC39" s="600"/>
      <c r="AE39" s="600">
        <v>10</v>
      </c>
      <c r="AF39" s="598">
        <v>0.83333333333333337</v>
      </c>
      <c r="AG39" s="600"/>
      <c r="AH39" s="600"/>
      <c r="AI39" s="600"/>
      <c r="AJ39" s="600"/>
      <c r="AK39" s="600"/>
      <c r="AL39" s="600"/>
      <c r="AM39" s="622">
        <v>146824</v>
      </c>
      <c r="AN39" s="601">
        <v>432</v>
      </c>
      <c r="AO39" s="602">
        <v>2.9336665399032976E-3</v>
      </c>
      <c r="AP39" s="601">
        <v>147256</v>
      </c>
      <c r="AQ39" s="168">
        <v>213200</v>
      </c>
      <c r="AR39" s="598">
        <v>0.69069418386491555</v>
      </c>
      <c r="AS39" s="599">
        <v>131314</v>
      </c>
      <c r="AT39" s="599">
        <v>365</v>
      </c>
      <c r="AU39" s="601">
        <v>131679</v>
      </c>
      <c r="AV39" s="601">
        <v>59081</v>
      </c>
      <c r="AW39" s="598">
        <v>0.44992156205735867</v>
      </c>
      <c r="AX39" s="601">
        <v>306</v>
      </c>
      <c r="AY39" s="598">
        <v>0.83835616438356164</v>
      </c>
      <c r="AZ39" s="601">
        <v>59387</v>
      </c>
      <c r="BA39" s="598">
        <v>0.45099826092239459</v>
      </c>
      <c r="BB39" s="601">
        <v>746</v>
      </c>
      <c r="BC39" s="598">
        <v>1.262673279057565E-2</v>
      </c>
      <c r="BD39" s="600">
        <v>57</v>
      </c>
      <c r="BE39" s="598">
        <v>0.18627450980392157</v>
      </c>
      <c r="BF39" s="600">
        <v>803</v>
      </c>
      <c r="BG39" s="598">
        <v>1.3521477764493913E-2</v>
      </c>
      <c r="BH39" s="601">
        <v>645</v>
      </c>
      <c r="BI39" s="598">
        <v>0.86461126005361932</v>
      </c>
      <c r="BJ39" s="600">
        <v>47</v>
      </c>
      <c r="BK39" s="598">
        <v>0.82456140350877194</v>
      </c>
      <c r="BL39" s="600">
        <v>692</v>
      </c>
      <c r="BM39" s="598">
        <v>0.86176836861768369</v>
      </c>
      <c r="BN39" s="601">
        <v>1200</v>
      </c>
      <c r="BO39" s="598">
        <v>2.020644248741307E-2</v>
      </c>
      <c r="BP39" s="601">
        <v>6953</v>
      </c>
      <c r="BQ39" s="598">
        <v>0.11707949551248589</v>
      </c>
      <c r="BR39" s="601">
        <v>8153</v>
      </c>
      <c r="BS39" s="598">
        <v>0.13728593799989897</v>
      </c>
      <c r="BT39" s="600">
        <v>2</v>
      </c>
      <c r="BU39" s="598">
        <v>9.5238095238095233E-2</v>
      </c>
      <c r="BV39" s="600">
        <v>2</v>
      </c>
      <c r="BW39" s="598">
        <v>0.16666666666666666</v>
      </c>
      <c r="BX39" s="600"/>
    </row>
    <row r="40" spans="1:76" ht="13.5" thickBot="1" x14ac:dyDescent="0.25">
      <c r="A40" s="10" t="s">
        <v>38</v>
      </c>
      <c r="B40" s="10" t="s">
        <v>43</v>
      </c>
      <c r="C40" s="593" t="s">
        <v>1118</v>
      </c>
      <c r="D40" s="350" t="s">
        <v>515</v>
      </c>
      <c r="E40" s="9" t="s">
        <v>504</v>
      </c>
      <c r="F40" s="9" t="s">
        <v>519</v>
      </c>
      <c r="G40" s="83" t="s">
        <v>321</v>
      </c>
      <c r="H40" s="83" t="s">
        <v>1112</v>
      </c>
      <c r="I40" s="9" t="s">
        <v>934</v>
      </c>
      <c r="J40" s="9"/>
      <c r="K40" s="615" t="s">
        <v>449</v>
      </c>
      <c r="L40" s="615" t="s">
        <v>837</v>
      </c>
      <c r="M40" s="616" t="s">
        <v>838</v>
      </c>
      <c r="N40" s="615" t="s">
        <v>437</v>
      </c>
      <c r="O40" s="615" t="s">
        <v>438</v>
      </c>
      <c r="P40" s="615" t="s">
        <v>438</v>
      </c>
      <c r="Q40" s="613">
        <v>5846</v>
      </c>
      <c r="R40" s="613">
        <v>73</v>
      </c>
      <c r="S40" s="613">
        <v>60</v>
      </c>
      <c r="T40" s="633" t="s">
        <v>1100</v>
      </c>
      <c r="U40" s="121">
        <v>7</v>
      </c>
      <c r="V40" s="600">
        <v>3</v>
      </c>
      <c r="W40" s="600">
        <v>10</v>
      </c>
      <c r="X40" s="123">
        <v>1.4285714285714286</v>
      </c>
      <c r="Y40" s="601">
        <v>833.28571428571433</v>
      </c>
      <c r="Z40" s="601">
        <v>460.75</v>
      </c>
      <c r="AA40" s="600">
        <v>4</v>
      </c>
      <c r="AB40" s="598">
        <v>0.4</v>
      </c>
      <c r="AC40" s="600"/>
      <c r="AD40" s="590" t="s">
        <v>310</v>
      </c>
      <c r="AE40" s="600">
        <v>4</v>
      </c>
      <c r="AF40" s="598">
        <v>0.5714285714285714</v>
      </c>
      <c r="AG40" s="600">
        <v>5</v>
      </c>
      <c r="AH40" s="598">
        <v>0.625</v>
      </c>
      <c r="AI40" s="600">
        <v>4</v>
      </c>
      <c r="AJ40" s="598">
        <v>0.4</v>
      </c>
      <c r="AK40" s="600">
        <v>3</v>
      </c>
      <c r="AL40" s="598">
        <v>0.42857142857142855</v>
      </c>
      <c r="AM40" s="622">
        <v>5772</v>
      </c>
      <c r="AN40" s="601">
        <v>61</v>
      </c>
      <c r="AO40" s="602">
        <v>1.045774044231099E-2</v>
      </c>
      <c r="AP40" s="601">
        <v>5833</v>
      </c>
      <c r="AQ40" s="601">
        <v>9138</v>
      </c>
      <c r="AR40" s="598">
        <v>0.63832348435106145</v>
      </c>
      <c r="AS40" s="599">
        <v>3596</v>
      </c>
      <c r="AT40" s="599">
        <v>49</v>
      </c>
      <c r="AU40" s="601">
        <v>3645</v>
      </c>
      <c r="AV40" s="601">
        <v>1806</v>
      </c>
      <c r="AW40" s="598">
        <v>0.50222469410456061</v>
      </c>
      <c r="AX40" s="601">
        <v>37</v>
      </c>
      <c r="AY40" s="598">
        <v>0.75510204081632648</v>
      </c>
      <c r="AZ40" s="601">
        <v>1843</v>
      </c>
      <c r="BA40" s="598">
        <v>0.50562414266117972</v>
      </c>
      <c r="BB40" s="601">
        <v>55</v>
      </c>
      <c r="BC40" s="598">
        <v>3.0454042081949059E-2</v>
      </c>
      <c r="BD40" s="619"/>
      <c r="BE40" s="619"/>
      <c r="BF40" s="600">
        <v>55</v>
      </c>
      <c r="BG40" s="598">
        <v>2.9842647856755292E-2</v>
      </c>
      <c r="BH40" s="619"/>
      <c r="BI40" s="619"/>
      <c r="BJ40" s="619"/>
      <c r="BK40" s="619"/>
      <c r="BL40" s="619"/>
      <c r="BM40" s="619"/>
      <c r="BN40" s="601">
        <v>7</v>
      </c>
      <c r="BO40" s="598">
        <v>3.7981551817688553E-3</v>
      </c>
      <c r="BP40" s="601">
        <v>51</v>
      </c>
      <c r="BQ40" s="598">
        <v>2.7672273467173086E-2</v>
      </c>
      <c r="BR40" s="601">
        <v>58</v>
      </c>
      <c r="BS40" s="598">
        <v>3.1470428648941944E-2</v>
      </c>
      <c r="BT40" s="600">
        <v>4</v>
      </c>
      <c r="BU40" s="598">
        <v>0.4</v>
      </c>
      <c r="BV40" s="600">
        <v>3</v>
      </c>
      <c r="BW40" s="598">
        <v>0.42857142857142855</v>
      </c>
      <c r="BX40" s="600"/>
    </row>
    <row r="41" spans="1:76" ht="13.5" thickBot="1" x14ac:dyDescent="0.25">
      <c r="A41" s="10" t="s">
        <v>48</v>
      </c>
      <c r="B41" s="10" t="s">
        <v>49</v>
      </c>
      <c r="C41" s="593" t="s">
        <v>502</v>
      </c>
      <c r="D41" s="9" t="s">
        <v>527</v>
      </c>
      <c r="E41" s="9" t="s">
        <v>518</v>
      </c>
      <c r="F41" s="9" t="s">
        <v>519</v>
      </c>
      <c r="G41" s="9" t="s">
        <v>924</v>
      </c>
      <c r="H41" s="9" t="s">
        <v>1110</v>
      </c>
      <c r="I41" s="9" t="s">
        <v>935</v>
      </c>
      <c r="J41" s="9" t="s">
        <v>505</v>
      </c>
      <c r="K41" s="615" t="s">
        <v>449</v>
      </c>
      <c r="L41" s="615" t="s">
        <v>839</v>
      </c>
      <c r="M41" s="616" t="s">
        <v>840</v>
      </c>
      <c r="N41" s="615" t="s">
        <v>437</v>
      </c>
      <c r="O41" s="615" t="s">
        <v>438</v>
      </c>
      <c r="P41" s="615"/>
      <c r="Q41" s="613">
        <v>53701</v>
      </c>
      <c r="R41" s="613">
        <v>546</v>
      </c>
      <c r="S41" s="613">
        <v>67</v>
      </c>
      <c r="T41" s="889" t="s">
        <v>1433</v>
      </c>
      <c r="U41" s="121">
        <v>15</v>
      </c>
      <c r="V41" s="619"/>
      <c r="W41" s="600">
        <v>33</v>
      </c>
      <c r="X41" s="123">
        <v>2.2000000000000002</v>
      </c>
      <c r="Y41" s="601">
        <v>3580.0666666666666</v>
      </c>
      <c r="Z41" s="601">
        <v>1386</v>
      </c>
      <c r="AA41" s="600">
        <v>13</v>
      </c>
      <c r="AB41" s="598">
        <v>0.39393939393939392</v>
      </c>
      <c r="AC41" s="600"/>
      <c r="AD41" s="590" t="s">
        <v>434</v>
      </c>
      <c r="AE41" s="600">
        <v>11</v>
      </c>
      <c r="AF41" s="598">
        <v>0.73333333333333328</v>
      </c>
      <c r="AG41" s="600">
        <v>12</v>
      </c>
      <c r="AH41" s="598">
        <v>0.8125</v>
      </c>
      <c r="AI41" s="600"/>
      <c r="AJ41" s="598"/>
      <c r="AK41" s="600"/>
      <c r="AL41" s="598"/>
      <c r="AM41" s="622">
        <v>53631</v>
      </c>
      <c r="AN41" s="601">
        <v>70</v>
      </c>
      <c r="AO41" s="602">
        <v>1.3035139010446732E-3</v>
      </c>
      <c r="AP41" s="601">
        <v>53701</v>
      </c>
      <c r="AQ41" s="601">
        <v>80079</v>
      </c>
      <c r="AR41" s="598">
        <v>0.67060028222130641</v>
      </c>
      <c r="AS41" s="599">
        <v>53631</v>
      </c>
      <c r="AT41" s="599">
        <v>70</v>
      </c>
      <c r="AU41" s="601">
        <v>53701</v>
      </c>
      <c r="AV41" s="601">
        <v>20723</v>
      </c>
      <c r="AW41" s="598">
        <v>0.38639965691484401</v>
      </c>
      <c r="AX41" s="601">
        <v>67</v>
      </c>
      <c r="AY41" s="598">
        <v>0.95714285714285718</v>
      </c>
      <c r="AZ41" s="601">
        <v>20790</v>
      </c>
      <c r="BA41" s="598">
        <v>0.38714362861026796</v>
      </c>
      <c r="BB41" s="601">
        <v>271</v>
      </c>
      <c r="BC41" s="598">
        <v>1.3077257153886985E-2</v>
      </c>
      <c r="BD41" s="600">
        <v>12</v>
      </c>
      <c r="BE41" s="598">
        <v>0.17910447761194029</v>
      </c>
      <c r="BF41" s="600">
        <v>283</v>
      </c>
      <c r="BG41" s="598">
        <v>1.3612313612313612E-2</v>
      </c>
      <c r="BH41" s="601">
        <v>251</v>
      </c>
      <c r="BI41" s="598">
        <v>0.92619926199261993</v>
      </c>
      <c r="BJ41" s="600">
        <v>9</v>
      </c>
      <c r="BK41" s="598">
        <v>0.75</v>
      </c>
      <c r="BL41" s="600">
        <v>260</v>
      </c>
      <c r="BM41" s="598">
        <v>0.91872791519434627</v>
      </c>
      <c r="BN41" s="601">
        <v>537</v>
      </c>
      <c r="BO41" s="598">
        <v>2.5829725829725831E-2</v>
      </c>
      <c r="BP41" s="601">
        <v>328</v>
      </c>
      <c r="BQ41" s="598">
        <v>1.5776815776815778E-2</v>
      </c>
      <c r="BR41" s="601">
        <v>865</v>
      </c>
      <c r="BS41" s="598">
        <v>4.1606541606541605E-2</v>
      </c>
      <c r="BT41" s="600">
        <v>11</v>
      </c>
      <c r="BU41" s="598">
        <v>0.33333333333333331</v>
      </c>
      <c r="BV41" s="600">
        <v>5</v>
      </c>
      <c r="BW41" s="598">
        <v>0.33333333333333331</v>
      </c>
      <c r="BX41" s="603" t="s">
        <v>323</v>
      </c>
    </row>
    <row r="42" spans="1:76" ht="13.5" thickBot="1" x14ac:dyDescent="0.25">
      <c r="A42" s="10" t="s">
        <v>50</v>
      </c>
      <c r="B42" s="10" t="s">
        <v>59</v>
      </c>
      <c r="C42" s="593" t="s">
        <v>1118</v>
      </c>
      <c r="D42" s="83" t="s">
        <v>527</v>
      </c>
      <c r="E42" s="9" t="s">
        <v>518</v>
      </c>
      <c r="F42" s="9" t="s">
        <v>519</v>
      </c>
      <c r="G42" s="9" t="s">
        <v>320</v>
      </c>
      <c r="H42" s="9" t="s">
        <v>1110</v>
      </c>
      <c r="I42" s="9" t="s">
        <v>935</v>
      </c>
      <c r="J42" s="9" t="s">
        <v>505</v>
      </c>
      <c r="K42" s="615" t="s">
        <v>449</v>
      </c>
      <c r="L42" s="615" t="s">
        <v>459</v>
      </c>
      <c r="M42" s="616" t="s">
        <v>841</v>
      </c>
      <c r="N42" s="615" t="s">
        <v>451</v>
      </c>
      <c r="O42" s="615" t="s">
        <v>438</v>
      </c>
      <c r="P42" s="615" t="s">
        <v>438</v>
      </c>
      <c r="Q42" s="613">
        <v>36077</v>
      </c>
      <c r="R42" s="613">
        <v>538</v>
      </c>
      <c r="S42" s="613">
        <v>54</v>
      </c>
      <c r="T42" s="633" t="s">
        <v>1095</v>
      </c>
      <c r="U42" s="121">
        <v>10</v>
      </c>
      <c r="V42" s="619"/>
      <c r="W42" s="600">
        <v>25</v>
      </c>
      <c r="X42" s="123">
        <v>2.5</v>
      </c>
      <c r="Y42" s="601">
        <v>3607.7</v>
      </c>
      <c r="Z42" s="601">
        <v>1318.7</v>
      </c>
      <c r="AA42" s="600">
        <v>10</v>
      </c>
      <c r="AB42" s="598">
        <v>0.4</v>
      </c>
      <c r="AC42" s="598"/>
      <c r="AD42" s="590" t="s">
        <v>434</v>
      </c>
      <c r="AE42" s="600">
        <v>8</v>
      </c>
      <c r="AF42" s="598">
        <v>0.8</v>
      </c>
      <c r="AG42" s="600">
        <v>9</v>
      </c>
      <c r="AH42" s="598">
        <v>0.81818181818181823</v>
      </c>
      <c r="AI42" s="600"/>
      <c r="AJ42" s="598"/>
      <c r="AK42" s="600"/>
      <c r="AL42" s="598"/>
      <c r="AM42" s="622">
        <v>36044</v>
      </c>
      <c r="AN42" s="601">
        <v>33</v>
      </c>
      <c r="AO42" s="602">
        <v>9.1471020317653907E-4</v>
      </c>
      <c r="AP42" s="601">
        <v>36077</v>
      </c>
      <c r="AQ42" s="601">
        <v>51714</v>
      </c>
      <c r="AR42" s="598">
        <v>0.69762540124531069</v>
      </c>
      <c r="AS42" s="599">
        <v>36044</v>
      </c>
      <c r="AT42" s="599">
        <v>33</v>
      </c>
      <c r="AU42" s="601">
        <v>36077</v>
      </c>
      <c r="AV42" s="601">
        <v>13157</v>
      </c>
      <c r="AW42" s="598">
        <v>0.36502607923648872</v>
      </c>
      <c r="AX42" s="601">
        <v>30</v>
      </c>
      <c r="AY42" s="598">
        <v>0.90909090909090906</v>
      </c>
      <c r="AZ42" s="601">
        <v>13187</v>
      </c>
      <c r="BA42" s="598">
        <v>0.36552374088754608</v>
      </c>
      <c r="BB42" s="601">
        <v>232</v>
      </c>
      <c r="BC42" s="598">
        <v>1.7633199057535912E-2</v>
      </c>
      <c r="BD42" s="600">
        <v>5</v>
      </c>
      <c r="BE42" s="598">
        <v>0.16666666666666666</v>
      </c>
      <c r="BF42" s="600">
        <v>237</v>
      </c>
      <c r="BG42" s="598">
        <v>1.7972245393190263E-2</v>
      </c>
      <c r="BH42" s="601">
        <v>178</v>
      </c>
      <c r="BI42" s="598">
        <v>0.76724137931034486</v>
      </c>
      <c r="BJ42" s="600">
        <v>2</v>
      </c>
      <c r="BK42" s="598">
        <v>0.4</v>
      </c>
      <c r="BL42" s="600">
        <v>180</v>
      </c>
      <c r="BM42" s="598">
        <v>0.759493670886076</v>
      </c>
      <c r="BN42" s="601">
        <v>124</v>
      </c>
      <c r="BO42" s="598">
        <v>9.4032001213316136E-3</v>
      </c>
      <c r="BP42" s="601">
        <v>266</v>
      </c>
      <c r="BQ42" s="598">
        <v>2.0171380905437172E-2</v>
      </c>
      <c r="BR42" s="601">
        <v>390</v>
      </c>
      <c r="BS42" s="598">
        <v>2.9574581026768788E-2</v>
      </c>
      <c r="BT42" s="600">
        <v>8</v>
      </c>
      <c r="BU42" s="598">
        <v>0.32</v>
      </c>
      <c r="BV42" s="600">
        <v>5</v>
      </c>
      <c r="BW42" s="598">
        <v>0.5</v>
      </c>
      <c r="BX42" s="603" t="s">
        <v>323</v>
      </c>
    </row>
    <row r="43" spans="1:76" ht="13.5" thickBot="1" x14ac:dyDescent="0.25">
      <c r="A43" s="10" t="s">
        <v>60</v>
      </c>
      <c r="B43" s="10" t="s">
        <v>62</v>
      </c>
      <c r="C43" s="593" t="s">
        <v>1118</v>
      </c>
      <c r="D43" s="350" t="s">
        <v>515</v>
      </c>
      <c r="E43" s="9" t="s">
        <v>504</v>
      </c>
      <c r="F43" s="9" t="s">
        <v>505</v>
      </c>
      <c r="G43" s="83" t="s">
        <v>317</v>
      </c>
      <c r="H43" s="83" t="s">
        <v>1109</v>
      </c>
      <c r="I43" s="9" t="s">
        <v>934</v>
      </c>
      <c r="J43" s="9"/>
      <c r="K43" s="615" t="s">
        <v>436</v>
      </c>
      <c r="L43" s="615" t="s">
        <v>438</v>
      </c>
      <c r="M43" s="616" t="s">
        <v>842</v>
      </c>
      <c r="N43" s="615" t="s">
        <v>439</v>
      </c>
      <c r="O43" s="615" t="s">
        <v>448</v>
      </c>
      <c r="P43" s="615" t="s">
        <v>438</v>
      </c>
      <c r="Q43" s="613">
        <v>18862</v>
      </c>
      <c r="R43" s="613">
        <v>222</v>
      </c>
      <c r="S43" s="613">
        <v>36</v>
      </c>
      <c r="T43" s="633" t="s">
        <v>1094</v>
      </c>
      <c r="U43" s="121">
        <v>10</v>
      </c>
      <c r="V43" s="600">
        <v>1</v>
      </c>
      <c r="W43" s="600">
        <v>22</v>
      </c>
      <c r="X43" s="123">
        <v>2.2000000000000002</v>
      </c>
      <c r="Y43" s="601">
        <v>1918</v>
      </c>
      <c r="Z43" s="601">
        <v>884.11111111111109</v>
      </c>
      <c r="AA43" s="600">
        <v>7</v>
      </c>
      <c r="AB43" s="598">
        <v>0.31818181818181818</v>
      </c>
      <c r="AC43" s="598"/>
      <c r="AD43" s="590" t="s">
        <v>434</v>
      </c>
      <c r="AE43" s="600">
        <v>4</v>
      </c>
      <c r="AF43" s="598">
        <v>0.4</v>
      </c>
      <c r="AG43" s="600">
        <v>5</v>
      </c>
      <c r="AH43" s="598">
        <v>0.45454545454545453</v>
      </c>
      <c r="AI43" s="600">
        <v>4</v>
      </c>
      <c r="AJ43" s="598">
        <v>0.18181818181818182</v>
      </c>
      <c r="AK43" s="600">
        <v>1</v>
      </c>
      <c r="AL43" s="598">
        <v>0.1</v>
      </c>
      <c r="AM43" s="622">
        <v>18713</v>
      </c>
      <c r="AN43" s="601">
        <v>467</v>
      </c>
      <c r="AO43" s="602">
        <v>2.4348279457768508E-2</v>
      </c>
      <c r="AP43" s="601">
        <v>19180</v>
      </c>
      <c r="AQ43" s="601">
        <v>28224</v>
      </c>
      <c r="AR43" s="598">
        <v>0.67956349206349209</v>
      </c>
      <c r="AS43" s="599">
        <v>16908</v>
      </c>
      <c r="AT43" s="599">
        <v>399</v>
      </c>
      <c r="AU43" s="601">
        <v>17307</v>
      </c>
      <c r="AV43" s="601">
        <v>7585</v>
      </c>
      <c r="AW43" s="598">
        <v>0.44860421102436715</v>
      </c>
      <c r="AX43" s="601">
        <v>372</v>
      </c>
      <c r="AY43" s="598">
        <v>0.93233082706766912</v>
      </c>
      <c r="AZ43" s="601">
        <v>7957</v>
      </c>
      <c r="BA43" s="598">
        <v>0.45975616802449876</v>
      </c>
      <c r="BB43" s="601">
        <v>141</v>
      </c>
      <c r="BC43" s="598">
        <v>1.8589321028345419E-2</v>
      </c>
      <c r="BD43" s="600">
        <v>36</v>
      </c>
      <c r="BE43" s="598">
        <v>9.6774193548387094E-2</v>
      </c>
      <c r="BF43" s="600">
        <v>177</v>
      </c>
      <c r="BG43" s="598">
        <v>2.2244564534372249E-2</v>
      </c>
      <c r="BH43" s="601">
        <v>130</v>
      </c>
      <c r="BI43" s="598">
        <v>0.92198581560283688</v>
      </c>
      <c r="BJ43" s="600">
        <v>28</v>
      </c>
      <c r="BK43" s="598">
        <v>0.77777777777777779</v>
      </c>
      <c r="BL43" s="600">
        <v>158</v>
      </c>
      <c r="BM43" s="598">
        <v>0.89265536723163841</v>
      </c>
      <c r="BN43" s="601">
        <v>33</v>
      </c>
      <c r="BO43" s="598">
        <v>4.1472916928490637E-3</v>
      </c>
      <c r="BP43" s="601">
        <v>32</v>
      </c>
      <c r="BQ43" s="598">
        <v>4.0216161870051531E-3</v>
      </c>
      <c r="BR43" s="601">
        <v>65</v>
      </c>
      <c r="BS43" s="598">
        <v>8.1689078798542168E-3</v>
      </c>
      <c r="BT43" s="600">
        <v>7</v>
      </c>
      <c r="BU43" s="598">
        <v>0.31818181818181818</v>
      </c>
      <c r="BV43" s="600">
        <v>3</v>
      </c>
      <c r="BW43" s="598">
        <v>0.3</v>
      </c>
      <c r="BX43" s="603"/>
    </row>
    <row r="44" spans="1:76" ht="13.5" thickBot="1" x14ac:dyDescent="0.25">
      <c r="A44" s="10" t="s">
        <v>66</v>
      </c>
      <c r="B44" s="10" t="s">
        <v>69</v>
      </c>
      <c r="C44" s="593" t="s">
        <v>1118</v>
      </c>
      <c r="D44" s="350" t="s">
        <v>515</v>
      </c>
      <c r="E44" s="9" t="s">
        <v>504</v>
      </c>
      <c r="F44" s="9" t="s">
        <v>519</v>
      </c>
      <c r="G44" s="83" t="s">
        <v>924</v>
      </c>
      <c r="H44" s="83" t="s">
        <v>1112</v>
      </c>
      <c r="I44" s="9" t="s">
        <v>934</v>
      </c>
      <c r="J44" s="9"/>
      <c r="K44" s="615" t="s">
        <v>449</v>
      </c>
      <c r="L44" s="615" t="s">
        <v>843</v>
      </c>
      <c r="M44" s="616" t="s">
        <v>844</v>
      </c>
      <c r="N44" s="615" t="s">
        <v>437</v>
      </c>
      <c r="O44" s="615" t="s">
        <v>438</v>
      </c>
      <c r="P44" s="615" t="s">
        <v>438</v>
      </c>
      <c r="Q44" s="613">
        <v>9866</v>
      </c>
      <c r="R44" s="613">
        <v>93</v>
      </c>
      <c r="S44" s="613">
        <v>4</v>
      </c>
      <c r="T44" s="633" t="s">
        <v>1096</v>
      </c>
      <c r="U44" s="121">
        <v>11</v>
      </c>
      <c r="V44" s="600">
        <v>2</v>
      </c>
      <c r="W44" s="600">
        <v>22</v>
      </c>
      <c r="X44" s="123">
        <v>2</v>
      </c>
      <c r="Y44" s="601">
        <v>896.90909090909088</v>
      </c>
      <c r="Z44" s="601">
        <v>447.33333333333331</v>
      </c>
      <c r="AA44" s="600">
        <v>9</v>
      </c>
      <c r="AB44" s="598">
        <v>0.40909090909090912</v>
      </c>
      <c r="AC44" s="598"/>
      <c r="AD44" s="590" t="s">
        <v>435</v>
      </c>
      <c r="AE44" s="600">
        <v>4</v>
      </c>
      <c r="AF44" s="598">
        <v>0.36363636363636365</v>
      </c>
      <c r="AG44" s="600">
        <v>4</v>
      </c>
      <c r="AH44" s="598">
        <v>0.33333333333333331</v>
      </c>
      <c r="AI44" s="598"/>
      <c r="AJ44" s="598"/>
      <c r="AK44" s="598"/>
      <c r="AL44" s="598"/>
      <c r="AM44" s="622">
        <v>9852</v>
      </c>
      <c r="AN44" s="601">
        <v>14</v>
      </c>
      <c r="AO44" s="602">
        <v>1.4190147982971822E-3</v>
      </c>
      <c r="AP44" s="601">
        <v>9866</v>
      </c>
      <c r="AQ44" s="601">
        <v>14019</v>
      </c>
      <c r="AR44" s="598">
        <v>0.70375918396461945</v>
      </c>
      <c r="AS44" s="599">
        <v>8132</v>
      </c>
      <c r="AT44" s="599">
        <v>9</v>
      </c>
      <c r="AU44" s="601">
        <v>8141</v>
      </c>
      <c r="AV44" s="601">
        <v>4019</v>
      </c>
      <c r="AW44" s="598">
        <v>0.49422036399409741</v>
      </c>
      <c r="AX44" s="601">
        <v>7</v>
      </c>
      <c r="AY44" s="598">
        <v>0.77777777777777779</v>
      </c>
      <c r="AZ44" s="601">
        <v>4026</v>
      </c>
      <c r="BA44" s="598">
        <v>0.49453384105146786</v>
      </c>
      <c r="BB44" s="601">
        <v>29</v>
      </c>
      <c r="BC44" s="598">
        <v>7.2157253048021897E-3</v>
      </c>
      <c r="BD44" s="600">
        <v>2</v>
      </c>
      <c r="BE44" s="598">
        <v>0.2857142857142857</v>
      </c>
      <c r="BF44" s="600">
        <v>31</v>
      </c>
      <c r="BG44" s="598">
        <v>7.699950322901143E-3</v>
      </c>
      <c r="BH44" s="601">
        <v>25</v>
      </c>
      <c r="BI44" s="598">
        <v>0.86206896551724133</v>
      </c>
      <c r="BJ44" s="600">
        <v>1</v>
      </c>
      <c r="BK44" s="598">
        <v>0.5</v>
      </c>
      <c r="BL44" s="600">
        <v>26</v>
      </c>
      <c r="BM44" s="598">
        <v>0.83870967741935487</v>
      </c>
      <c r="BN44" s="601">
        <v>7</v>
      </c>
      <c r="BO44" s="598">
        <v>1.7386984600099354E-3</v>
      </c>
      <c r="BP44" s="601">
        <v>37</v>
      </c>
      <c r="BQ44" s="598">
        <v>9.1902632886239448E-3</v>
      </c>
      <c r="BR44" s="601">
        <v>44</v>
      </c>
      <c r="BS44" s="598">
        <v>1.092896174863388E-2</v>
      </c>
      <c r="BT44" s="600">
        <v>7</v>
      </c>
      <c r="BU44" s="598">
        <v>0.31818181818181818</v>
      </c>
      <c r="BV44" s="600">
        <v>4</v>
      </c>
      <c r="BW44" s="598">
        <v>0.36363636363636365</v>
      </c>
      <c r="BX44" s="600"/>
    </row>
    <row r="45" spans="1:76" ht="13.5" thickBot="1" x14ac:dyDescent="0.25">
      <c r="A45" s="10" t="s">
        <v>77</v>
      </c>
      <c r="B45" s="10" t="s">
        <v>80</v>
      </c>
      <c r="C45" s="593" t="s">
        <v>502</v>
      </c>
      <c r="D45" s="9" t="s">
        <v>515</v>
      </c>
      <c r="E45" s="9" t="s">
        <v>504</v>
      </c>
      <c r="F45" s="9" t="s">
        <v>519</v>
      </c>
      <c r="G45" s="9" t="s">
        <v>920</v>
      </c>
      <c r="H45" s="9" t="s">
        <v>1109</v>
      </c>
      <c r="I45" s="9" t="s">
        <v>934</v>
      </c>
      <c r="J45" s="9"/>
      <c r="K45" s="615" t="s">
        <v>449</v>
      </c>
      <c r="L45" s="615" t="s">
        <v>809</v>
      </c>
      <c r="M45" s="616" t="s">
        <v>845</v>
      </c>
      <c r="N45" s="615" t="s">
        <v>451</v>
      </c>
      <c r="O45" s="615" t="s">
        <v>438</v>
      </c>
      <c r="P45" s="615" t="s">
        <v>438</v>
      </c>
      <c r="Q45" s="613">
        <v>45663</v>
      </c>
      <c r="R45" s="613">
        <v>617</v>
      </c>
      <c r="S45" s="613">
        <v>65</v>
      </c>
      <c r="T45" s="889" t="s">
        <v>1433</v>
      </c>
      <c r="U45" s="121">
        <v>12</v>
      </c>
      <c r="V45" s="619"/>
      <c r="W45" s="600">
        <v>31</v>
      </c>
      <c r="X45" s="123">
        <v>2.5833333333333335</v>
      </c>
      <c r="Y45" s="601">
        <v>3805.25</v>
      </c>
      <c r="Z45" s="601">
        <v>1666.25</v>
      </c>
      <c r="AA45" s="600">
        <v>10</v>
      </c>
      <c r="AB45" s="598">
        <v>0.32258064516129031</v>
      </c>
      <c r="AC45" s="600"/>
      <c r="AD45" s="590" t="s">
        <v>435</v>
      </c>
      <c r="AE45" s="600">
        <v>9</v>
      </c>
      <c r="AF45" s="598">
        <v>0.75</v>
      </c>
      <c r="AG45" s="600">
        <v>9</v>
      </c>
      <c r="AH45" s="598">
        <v>0.69230769230769229</v>
      </c>
      <c r="AI45" s="600"/>
      <c r="AJ45" s="600"/>
      <c r="AK45" s="600"/>
      <c r="AL45" s="600"/>
      <c r="AM45" s="622">
        <v>45546</v>
      </c>
      <c r="AN45" s="622">
        <v>117</v>
      </c>
      <c r="AO45" s="602">
        <v>2.5622495236843836E-3</v>
      </c>
      <c r="AP45" s="601">
        <v>45663</v>
      </c>
      <c r="AQ45" s="601">
        <v>65280</v>
      </c>
      <c r="AR45" s="598">
        <v>0.69949448529411762</v>
      </c>
      <c r="AS45" s="599">
        <v>45546</v>
      </c>
      <c r="AT45" s="599">
        <v>117</v>
      </c>
      <c r="AU45" s="601">
        <v>45663</v>
      </c>
      <c r="AV45" s="601">
        <v>19905</v>
      </c>
      <c r="AW45" s="598">
        <v>0.43703069424318269</v>
      </c>
      <c r="AX45" s="601">
        <v>90</v>
      </c>
      <c r="AY45" s="598">
        <v>0.76923076923076927</v>
      </c>
      <c r="AZ45" s="601">
        <v>19995</v>
      </c>
      <c r="BA45" s="598">
        <v>0.43788187372708759</v>
      </c>
      <c r="BB45" s="601">
        <v>170</v>
      </c>
      <c r="BC45" s="598">
        <v>8.5405676965586534E-3</v>
      </c>
      <c r="BD45" s="600">
        <v>3</v>
      </c>
      <c r="BE45" s="598">
        <v>3.3333333333333333E-2</v>
      </c>
      <c r="BF45" s="600">
        <v>173</v>
      </c>
      <c r="BG45" s="598">
        <v>8.6521630407601895E-3</v>
      </c>
      <c r="BH45" s="601">
        <v>158</v>
      </c>
      <c r="BI45" s="598">
        <v>0.92941176470588238</v>
      </c>
      <c r="BJ45" s="600">
        <v>1</v>
      </c>
      <c r="BK45" s="598">
        <v>0.33333333333333331</v>
      </c>
      <c r="BL45" s="600">
        <v>159</v>
      </c>
      <c r="BM45" s="598">
        <v>0.91907514450867056</v>
      </c>
      <c r="BN45" s="601">
        <v>117</v>
      </c>
      <c r="BO45" s="598">
        <v>5.8514628657164291E-3</v>
      </c>
      <c r="BP45" s="601">
        <v>246</v>
      </c>
      <c r="BQ45" s="598">
        <v>1.2303075768942236E-2</v>
      </c>
      <c r="BR45" s="601">
        <v>363</v>
      </c>
      <c r="BS45" s="598">
        <v>1.8154538634658664E-2</v>
      </c>
      <c r="BT45" s="600">
        <v>15</v>
      </c>
      <c r="BU45" s="598">
        <v>0.4838709677419355</v>
      </c>
      <c r="BV45" s="600">
        <v>5</v>
      </c>
      <c r="BW45" s="598">
        <v>0.41666666666666669</v>
      </c>
      <c r="BX45" s="603" t="s">
        <v>323</v>
      </c>
    </row>
    <row r="46" spans="1:76" ht="13.5" thickBot="1" x14ac:dyDescent="0.25">
      <c r="A46" s="10" t="s">
        <v>81</v>
      </c>
      <c r="B46" s="10" t="s">
        <v>84</v>
      </c>
      <c r="C46" s="593" t="s">
        <v>1118</v>
      </c>
      <c r="D46" s="350" t="s">
        <v>515</v>
      </c>
      <c r="E46" s="9" t="s">
        <v>504</v>
      </c>
      <c r="F46" s="9" t="s">
        <v>519</v>
      </c>
      <c r="G46" s="83" t="s">
        <v>924</v>
      </c>
      <c r="H46" s="83" t="s">
        <v>1112</v>
      </c>
      <c r="I46" s="9" t="s">
        <v>934</v>
      </c>
      <c r="J46" s="9"/>
      <c r="K46" s="615" t="s">
        <v>449</v>
      </c>
      <c r="L46" s="615" t="s">
        <v>455</v>
      </c>
      <c r="M46" s="616" t="s">
        <v>846</v>
      </c>
      <c r="N46" s="615" t="s">
        <v>437</v>
      </c>
      <c r="O46" s="615" t="s">
        <v>438</v>
      </c>
      <c r="P46" s="615" t="s">
        <v>438</v>
      </c>
      <c r="Q46" s="613">
        <v>7362</v>
      </c>
      <c r="R46" s="613">
        <v>81</v>
      </c>
      <c r="S46" s="613">
        <v>9</v>
      </c>
      <c r="T46" s="633" t="s">
        <v>1103</v>
      </c>
      <c r="U46" s="121">
        <v>11</v>
      </c>
      <c r="V46" s="600">
        <v>1</v>
      </c>
      <c r="W46" s="600">
        <v>18</v>
      </c>
      <c r="X46" s="123">
        <v>1.6363636363636365</v>
      </c>
      <c r="Y46" s="601">
        <v>669.18181818181813</v>
      </c>
      <c r="Z46" s="601">
        <v>315.60000000000002</v>
      </c>
      <c r="AA46" s="600">
        <v>7</v>
      </c>
      <c r="AB46" s="598">
        <v>0.3888888888888889</v>
      </c>
      <c r="AC46" s="600"/>
      <c r="AD46" s="590" t="s">
        <v>310</v>
      </c>
      <c r="AE46" s="600">
        <v>7</v>
      </c>
      <c r="AF46" s="598">
        <v>0.63636363636363635</v>
      </c>
      <c r="AG46" s="600">
        <v>7</v>
      </c>
      <c r="AH46" s="598">
        <v>0.58333333333333337</v>
      </c>
      <c r="AI46" s="600">
        <v>1</v>
      </c>
      <c r="AJ46" s="598">
        <v>5.5555555555555552E-2</v>
      </c>
      <c r="AK46" s="598"/>
      <c r="AL46" s="598"/>
      <c r="AM46" s="622">
        <v>7293</v>
      </c>
      <c r="AN46" s="601">
        <v>68</v>
      </c>
      <c r="AO46" s="602">
        <v>9.2378752886836026E-3</v>
      </c>
      <c r="AP46" s="601">
        <v>7361</v>
      </c>
      <c r="AQ46" s="601">
        <v>11844</v>
      </c>
      <c r="AR46" s="598">
        <v>0.62149611617696721</v>
      </c>
      <c r="AS46" s="599">
        <v>6595</v>
      </c>
      <c r="AT46" s="599">
        <v>67</v>
      </c>
      <c r="AU46" s="601">
        <v>6662</v>
      </c>
      <c r="AV46" s="601">
        <v>3095</v>
      </c>
      <c r="AW46" s="598">
        <v>0.46929492039423804</v>
      </c>
      <c r="AX46" s="601">
        <v>61</v>
      </c>
      <c r="AY46" s="598">
        <v>0.91044776119402981</v>
      </c>
      <c r="AZ46" s="601">
        <v>3156</v>
      </c>
      <c r="BA46" s="598">
        <v>0.47373161212848997</v>
      </c>
      <c r="BB46" s="601">
        <v>63</v>
      </c>
      <c r="BC46" s="598">
        <v>2.0355411954765753E-2</v>
      </c>
      <c r="BD46" s="600">
        <v>5</v>
      </c>
      <c r="BE46" s="598">
        <v>8.1967213114754092E-2</v>
      </c>
      <c r="BF46" s="600">
        <v>68</v>
      </c>
      <c r="BG46" s="598">
        <v>2.1546261089987327E-2</v>
      </c>
      <c r="BH46" s="601">
        <v>44</v>
      </c>
      <c r="BI46" s="598">
        <v>0.69841269841269837</v>
      </c>
      <c r="BJ46" s="600">
        <v>2</v>
      </c>
      <c r="BK46" s="598">
        <v>0.4</v>
      </c>
      <c r="BL46" s="600">
        <v>46</v>
      </c>
      <c r="BM46" s="598">
        <v>0.67647058823529416</v>
      </c>
      <c r="BN46" s="601">
        <v>4</v>
      </c>
      <c r="BO46" s="598">
        <v>1.2674271229404308E-3</v>
      </c>
      <c r="BP46" s="601">
        <v>92</v>
      </c>
      <c r="BQ46" s="598">
        <v>2.9150823827629912E-2</v>
      </c>
      <c r="BR46" s="601">
        <v>96</v>
      </c>
      <c r="BS46" s="598">
        <v>3.0418250950570342E-2</v>
      </c>
      <c r="BT46" s="600">
        <v>6</v>
      </c>
      <c r="BU46" s="598">
        <v>0.33333333333333331</v>
      </c>
      <c r="BV46" s="600">
        <v>5</v>
      </c>
      <c r="BW46" s="598">
        <v>0.45454545454545453</v>
      </c>
      <c r="BX46" s="600"/>
    </row>
    <row r="47" spans="1:76" ht="13.5" thickBot="1" x14ac:dyDescent="0.25">
      <c r="A47" s="10" t="s">
        <v>89</v>
      </c>
      <c r="B47" s="10" t="s">
        <v>94</v>
      </c>
      <c r="C47" s="593" t="s">
        <v>1118</v>
      </c>
      <c r="D47" s="77" t="s">
        <v>515</v>
      </c>
      <c r="E47" s="10" t="s">
        <v>504</v>
      </c>
      <c r="F47" s="10" t="s">
        <v>505</v>
      </c>
      <c r="G47" s="9" t="s">
        <v>314</v>
      </c>
      <c r="H47" s="9" t="s">
        <v>1109</v>
      </c>
      <c r="I47" s="10" t="s">
        <v>934</v>
      </c>
      <c r="J47" s="10"/>
      <c r="K47" s="615" t="s">
        <v>436</v>
      </c>
      <c r="L47" s="615" t="s">
        <v>438</v>
      </c>
      <c r="M47" s="616" t="s">
        <v>847</v>
      </c>
      <c r="N47" s="615" t="s">
        <v>451</v>
      </c>
      <c r="O47" s="615" t="s">
        <v>438</v>
      </c>
      <c r="P47" s="615" t="s">
        <v>438</v>
      </c>
      <c r="Q47" s="613">
        <v>29579</v>
      </c>
      <c r="R47" s="613"/>
      <c r="S47" s="613">
        <v>20</v>
      </c>
      <c r="T47" s="633" t="s">
        <v>1097</v>
      </c>
      <c r="U47" s="121">
        <v>11</v>
      </c>
      <c r="V47" s="600">
        <v>5</v>
      </c>
      <c r="W47" s="600">
        <v>15</v>
      </c>
      <c r="X47" s="123">
        <v>1.3636363636363635</v>
      </c>
      <c r="Y47" s="601">
        <v>2689</v>
      </c>
      <c r="Z47" s="601">
        <v>1202.6666666666667</v>
      </c>
      <c r="AA47" s="600">
        <v>10</v>
      </c>
      <c r="AB47" s="598">
        <v>0.66666666666666663</v>
      </c>
      <c r="AC47" s="600"/>
      <c r="AD47" s="590" t="s">
        <v>434</v>
      </c>
      <c r="AE47" s="600">
        <v>10</v>
      </c>
      <c r="AF47" s="598">
        <v>0.90909090909090906</v>
      </c>
      <c r="AG47" s="600">
        <v>11</v>
      </c>
      <c r="AH47" s="598">
        <v>0.91666666666666663</v>
      </c>
      <c r="AI47" s="600">
        <v>2</v>
      </c>
      <c r="AJ47" s="598">
        <v>0.13333333333333333</v>
      </c>
      <c r="AK47" s="598"/>
      <c r="AL47" s="598"/>
      <c r="AM47" s="622">
        <v>29543</v>
      </c>
      <c r="AN47" s="601">
        <v>36</v>
      </c>
      <c r="AO47" s="602">
        <v>1.2170796849115928E-3</v>
      </c>
      <c r="AP47" s="601">
        <v>29579</v>
      </c>
      <c r="AQ47" s="601">
        <v>44598</v>
      </c>
      <c r="AR47" s="598">
        <v>0.66323601955244627</v>
      </c>
      <c r="AS47" s="599">
        <v>16569</v>
      </c>
      <c r="AT47" s="599">
        <v>29</v>
      </c>
      <c r="AU47" s="601">
        <v>16598</v>
      </c>
      <c r="AV47" s="601">
        <v>7191</v>
      </c>
      <c r="AW47" s="598">
        <v>0.43400325909831611</v>
      </c>
      <c r="AX47" s="601">
        <v>25</v>
      </c>
      <c r="AY47" s="598">
        <v>0.86206896551724133</v>
      </c>
      <c r="AZ47" s="601">
        <v>7216</v>
      </c>
      <c r="BA47" s="598">
        <v>0.4347511748403422</v>
      </c>
      <c r="BB47" s="619"/>
      <c r="BC47" s="619"/>
      <c r="BD47" s="619"/>
      <c r="BE47" s="619"/>
      <c r="BF47" s="619"/>
      <c r="BG47" s="619"/>
      <c r="BH47" s="601">
        <v>86</v>
      </c>
      <c r="BI47" s="598" t="s">
        <v>323</v>
      </c>
      <c r="BJ47" s="600">
        <v>0</v>
      </c>
      <c r="BK47" s="598" t="s">
        <v>323</v>
      </c>
      <c r="BL47" s="600">
        <v>86</v>
      </c>
      <c r="BM47" s="598" t="s">
        <v>323</v>
      </c>
      <c r="BN47" s="601">
        <v>6</v>
      </c>
      <c r="BO47" s="598">
        <v>8.3148558758314856E-4</v>
      </c>
      <c r="BP47" s="601">
        <v>194</v>
      </c>
      <c r="BQ47" s="598">
        <v>2.6884700665188471E-2</v>
      </c>
      <c r="BR47" s="601">
        <v>200</v>
      </c>
      <c r="BS47" s="598">
        <v>2.771618625277162E-2</v>
      </c>
      <c r="BT47" s="600">
        <v>4</v>
      </c>
      <c r="BU47" s="598">
        <v>0.26666666666666666</v>
      </c>
      <c r="BV47" s="600">
        <v>2</v>
      </c>
      <c r="BW47" s="598">
        <v>0.18181818181818182</v>
      </c>
      <c r="BX47" s="600"/>
    </row>
    <row r="48" spans="1:76" ht="13.5" thickBot="1" x14ac:dyDescent="0.25">
      <c r="A48" s="10" t="s">
        <v>99</v>
      </c>
      <c r="B48" s="10" t="s">
        <v>105</v>
      </c>
      <c r="C48" s="593" t="s">
        <v>1118</v>
      </c>
      <c r="D48" s="350" t="s">
        <v>515</v>
      </c>
      <c r="E48" s="9" t="s">
        <v>504</v>
      </c>
      <c r="F48" s="9" t="s">
        <v>519</v>
      </c>
      <c r="G48" s="83" t="s">
        <v>925</v>
      </c>
      <c r="H48" s="83" t="s">
        <v>1109</v>
      </c>
      <c r="I48" s="9" t="s">
        <v>934</v>
      </c>
      <c r="J48" s="9"/>
      <c r="K48" s="617" t="s">
        <v>436</v>
      </c>
      <c r="L48" s="617" t="s">
        <v>438</v>
      </c>
      <c r="M48" s="616" t="s">
        <v>851</v>
      </c>
      <c r="N48" s="615" t="s">
        <v>439</v>
      </c>
      <c r="O48" s="615" t="s">
        <v>438</v>
      </c>
      <c r="P48" s="615" t="s">
        <v>438</v>
      </c>
      <c r="Q48" s="613">
        <v>17453</v>
      </c>
      <c r="R48" s="613">
        <v>193</v>
      </c>
      <c r="S48" s="613">
        <v>46</v>
      </c>
      <c r="T48" s="633" t="s">
        <v>1100</v>
      </c>
      <c r="U48" s="121">
        <v>12</v>
      </c>
      <c r="V48" s="600">
        <v>3</v>
      </c>
      <c r="W48" s="600">
        <v>22</v>
      </c>
      <c r="X48" s="123">
        <v>1.8333333333333333</v>
      </c>
      <c r="Y48" s="601">
        <v>1456.4166666666667</v>
      </c>
      <c r="Z48" s="601">
        <v>679.88888888888891</v>
      </c>
      <c r="AA48" s="600">
        <v>10</v>
      </c>
      <c r="AB48" s="598">
        <v>0.45454545454545453</v>
      </c>
      <c r="AC48" s="598"/>
      <c r="AD48" s="590" t="s">
        <v>434</v>
      </c>
      <c r="AE48" s="600">
        <v>8</v>
      </c>
      <c r="AF48" s="598">
        <v>0.66666666666666663</v>
      </c>
      <c r="AG48" s="600">
        <v>9</v>
      </c>
      <c r="AH48" s="598">
        <v>0.69230769230769229</v>
      </c>
      <c r="AI48" s="598"/>
      <c r="AJ48" s="598"/>
      <c r="AK48" s="598"/>
      <c r="AL48" s="598"/>
      <c r="AM48" s="622">
        <v>17453</v>
      </c>
      <c r="AN48" s="601">
        <v>24</v>
      </c>
      <c r="AO48" s="602">
        <v>1.3732333924586599E-3</v>
      </c>
      <c r="AP48" s="601">
        <v>17477</v>
      </c>
      <c r="AQ48" s="601">
        <v>26577</v>
      </c>
      <c r="AR48" s="598">
        <v>0.65759867554652518</v>
      </c>
      <c r="AS48" s="599">
        <v>13160</v>
      </c>
      <c r="AT48" s="599">
        <v>19</v>
      </c>
      <c r="AU48" s="601">
        <v>13179</v>
      </c>
      <c r="AV48" s="601">
        <v>6100</v>
      </c>
      <c r="AW48" s="598">
        <v>0.46352583586626139</v>
      </c>
      <c r="AX48" s="601">
        <v>19</v>
      </c>
      <c r="AY48" s="598">
        <v>1</v>
      </c>
      <c r="AZ48" s="601">
        <v>6119</v>
      </c>
      <c r="BA48" s="598">
        <v>0.46429926398057514</v>
      </c>
      <c r="BB48" s="619"/>
      <c r="BC48" s="619"/>
      <c r="BD48" s="619"/>
      <c r="BE48" s="619"/>
      <c r="BF48" s="619"/>
      <c r="BG48" s="619"/>
      <c r="BH48" s="601">
        <v>58</v>
      </c>
      <c r="BI48" s="598" t="s">
        <v>323</v>
      </c>
      <c r="BJ48" s="600">
        <v>4</v>
      </c>
      <c r="BK48" s="598" t="s">
        <v>323</v>
      </c>
      <c r="BL48" s="600">
        <v>62</v>
      </c>
      <c r="BM48" s="598" t="s">
        <v>323</v>
      </c>
      <c r="BN48" s="601">
        <v>7</v>
      </c>
      <c r="BO48" s="598">
        <v>1.1439777741461023E-3</v>
      </c>
      <c r="BP48" s="601">
        <v>111</v>
      </c>
      <c r="BQ48" s="598">
        <v>1.814021899003105E-2</v>
      </c>
      <c r="BR48" s="601">
        <v>118</v>
      </c>
      <c r="BS48" s="598">
        <v>1.9284196764177152E-2</v>
      </c>
      <c r="BT48" s="600">
        <v>4</v>
      </c>
      <c r="BU48" s="598">
        <v>0.18181818181818182</v>
      </c>
      <c r="BV48" s="600">
        <v>2</v>
      </c>
      <c r="BW48" s="598">
        <v>0.16666666666666666</v>
      </c>
      <c r="BX48" s="600"/>
    </row>
    <row r="49" spans="1:89" ht="13.5" thickBot="1" x14ac:dyDescent="0.25">
      <c r="A49" s="10" t="s">
        <v>109</v>
      </c>
      <c r="B49" s="10" t="s">
        <v>111</v>
      </c>
      <c r="C49" s="593" t="s">
        <v>1118</v>
      </c>
      <c r="D49" s="350" t="s">
        <v>515</v>
      </c>
      <c r="E49" s="9" t="s">
        <v>504</v>
      </c>
      <c r="F49" s="9" t="s">
        <v>519</v>
      </c>
      <c r="G49" s="83" t="s">
        <v>321</v>
      </c>
      <c r="H49" s="83" t="s">
        <v>1112</v>
      </c>
      <c r="I49" s="9" t="s">
        <v>934</v>
      </c>
      <c r="J49" s="9"/>
      <c r="K49" s="615" t="s">
        <v>436</v>
      </c>
      <c r="L49" s="615" t="s">
        <v>438</v>
      </c>
      <c r="M49" s="616" t="s">
        <v>807</v>
      </c>
      <c r="N49" s="615" t="s">
        <v>437</v>
      </c>
      <c r="O49" s="615" t="s">
        <v>438</v>
      </c>
      <c r="P49" s="615" t="s">
        <v>438</v>
      </c>
      <c r="Q49" s="613">
        <v>14774</v>
      </c>
      <c r="R49" s="613">
        <v>142</v>
      </c>
      <c r="S49" s="613">
        <v>13</v>
      </c>
      <c r="T49" s="633" t="s">
        <v>1088</v>
      </c>
      <c r="U49" s="121">
        <v>10</v>
      </c>
      <c r="V49" s="600">
        <v>4</v>
      </c>
      <c r="W49" s="600">
        <v>20</v>
      </c>
      <c r="X49" s="123">
        <v>2</v>
      </c>
      <c r="Y49" s="601">
        <v>1479</v>
      </c>
      <c r="Z49" s="601">
        <v>639.16666666666663</v>
      </c>
      <c r="AA49" s="600">
        <v>7</v>
      </c>
      <c r="AB49" s="598">
        <v>0.35</v>
      </c>
      <c r="AC49" s="600"/>
      <c r="AD49" s="590" t="s">
        <v>434</v>
      </c>
      <c r="AE49" s="600">
        <v>5</v>
      </c>
      <c r="AF49" s="598">
        <v>0.5</v>
      </c>
      <c r="AG49" s="600">
        <v>6</v>
      </c>
      <c r="AH49" s="598">
        <v>0.54545454545454541</v>
      </c>
      <c r="AI49" s="598"/>
      <c r="AJ49" s="598"/>
      <c r="AK49" s="598"/>
      <c r="AL49" s="598"/>
      <c r="AM49" s="622">
        <v>14774</v>
      </c>
      <c r="AN49" s="601">
        <v>16</v>
      </c>
      <c r="AO49" s="602">
        <v>1.0818120351588911E-3</v>
      </c>
      <c r="AP49" s="601">
        <v>14790</v>
      </c>
      <c r="AQ49" s="601">
        <v>22071</v>
      </c>
      <c r="AR49" s="598">
        <v>0.67011009922522768</v>
      </c>
      <c r="AS49" s="599">
        <v>9226</v>
      </c>
      <c r="AT49" s="599">
        <v>8</v>
      </c>
      <c r="AU49" s="601">
        <v>9234</v>
      </c>
      <c r="AV49" s="601">
        <v>3830</v>
      </c>
      <c r="AW49" s="598">
        <v>0.41513115109473225</v>
      </c>
      <c r="AX49" s="601">
        <v>5</v>
      </c>
      <c r="AY49" s="598">
        <v>0.625</v>
      </c>
      <c r="AZ49" s="601">
        <v>3835</v>
      </c>
      <c r="BA49" s="598">
        <v>0.41531297379250598</v>
      </c>
      <c r="BB49" s="601">
        <v>58</v>
      </c>
      <c r="BC49" s="598">
        <v>1.5143603133159269E-2</v>
      </c>
      <c r="BD49" s="619"/>
      <c r="BE49" s="619"/>
      <c r="BF49" s="600">
        <v>58</v>
      </c>
      <c r="BG49" s="598">
        <v>1.5123859191655802E-2</v>
      </c>
      <c r="BH49" s="601">
        <v>49</v>
      </c>
      <c r="BI49" s="598">
        <v>0.84482758620689657</v>
      </c>
      <c r="BJ49" s="619"/>
      <c r="BK49" s="619"/>
      <c r="BL49" s="600">
        <v>49</v>
      </c>
      <c r="BM49" s="598">
        <v>0.84482758620689657</v>
      </c>
      <c r="BN49" s="601">
        <v>27</v>
      </c>
      <c r="BO49" s="598">
        <v>7.0404172099087356E-3</v>
      </c>
      <c r="BP49" s="601">
        <v>23</v>
      </c>
      <c r="BQ49" s="598">
        <v>5.9973924380704044E-3</v>
      </c>
      <c r="BR49" s="601">
        <v>50</v>
      </c>
      <c r="BS49" s="598">
        <v>1.303780964797914E-2</v>
      </c>
      <c r="BT49" s="600">
        <v>8</v>
      </c>
      <c r="BU49" s="598">
        <v>0.4</v>
      </c>
      <c r="BV49" s="600">
        <v>3</v>
      </c>
      <c r="BW49" s="598">
        <v>0.3</v>
      </c>
      <c r="BX49" s="603"/>
    </row>
    <row r="50" spans="1:89" ht="13.5" thickBot="1" x14ac:dyDescent="0.25">
      <c r="A50" s="10" t="s">
        <v>115</v>
      </c>
      <c r="B50" s="10" t="s">
        <v>120</v>
      </c>
      <c r="C50" s="593" t="s">
        <v>1118</v>
      </c>
      <c r="D50" s="350" t="s">
        <v>515</v>
      </c>
      <c r="E50" s="9" t="s">
        <v>504</v>
      </c>
      <c r="F50" s="9" t="s">
        <v>519</v>
      </c>
      <c r="G50" s="83" t="s">
        <v>320</v>
      </c>
      <c r="H50" s="83" t="s">
        <v>1112</v>
      </c>
      <c r="I50" s="9" t="s">
        <v>934</v>
      </c>
      <c r="J50" s="9"/>
      <c r="K50" s="615" t="s">
        <v>449</v>
      </c>
      <c r="L50" s="615" t="s">
        <v>852</v>
      </c>
      <c r="M50" s="616" t="s">
        <v>853</v>
      </c>
      <c r="N50" s="615" t="s">
        <v>439</v>
      </c>
      <c r="O50" s="615" t="s">
        <v>438</v>
      </c>
      <c r="P50" s="615" t="s">
        <v>438</v>
      </c>
      <c r="Q50" s="613">
        <v>7215</v>
      </c>
      <c r="R50" s="613">
        <v>72</v>
      </c>
      <c r="S50" s="613">
        <v>14</v>
      </c>
      <c r="T50" s="633" t="s">
        <v>1095</v>
      </c>
      <c r="U50" s="121">
        <v>9</v>
      </c>
      <c r="V50" s="619"/>
      <c r="W50" s="600">
        <v>14</v>
      </c>
      <c r="X50" s="123">
        <v>1.5555555555555556</v>
      </c>
      <c r="Y50" s="601">
        <v>801.55555555555554</v>
      </c>
      <c r="Z50" s="601">
        <v>361.11111111111109</v>
      </c>
      <c r="AA50" s="600">
        <v>7</v>
      </c>
      <c r="AB50" s="598">
        <v>0.5</v>
      </c>
      <c r="AC50" s="600"/>
      <c r="AD50" s="590" t="s">
        <v>434</v>
      </c>
      <c r="AE50" s="600">
        <v>7</v>
      </c>
      <c r="AF50" s="598">
        <v>0.77777777777777779</v>
      </c>
      <c r="AG50" s="600">
        <v>8</v>
      </c>
      <c r="AH50" s="598">
        <v>0.8</v>
      </c>
      <c r="AI50" s="600">
        <v>1</v>
      </c>
      <c r="AJ50" s="598">
        <v>7.1428571428571425E-2</v>
      </c>
      <c r="AK50" s="600">
        <v>1</v>
      </c>
      <c r="AL50" s="598">
        <v>0.1111111111111111</v>
      </c>
      <c r="AM50" s="622">
        <v>7163</v>
      </c>
      <c r="AN50" s="601">
        <v>51</v>
      </c>
      <c r="AO50" s="602">
        <v>7.0695869143332412E-3</v>
      </c>
      <c r="AP50" s="601">
        <v>7214</v>
      </c>
      <c r="AQ50" s="601">
        <v>9528</v>
      </c>
      <c r="AR50" s="598">
        <v>0.75713685978169609</v>
      </c>
      <c r="AS50" s="599">
        <v>7163</v>
      </c>
      <c r="AT50" s="599">
        <v>51</v>
      </c>
      <c r="AU50" s="601">
        <v>7214</v>
      </c>
      <c r="AV50" s="601">
        <v>3207</v>
      </c>
      <c r="AW50" s="598">
        <v>0.44771743682814463</v>
      </c>
      <c r="AX50" s="601">
        <v>43</v>
      </c>
      <c r="AY50" s="598">
        <v>0.84313725490196079</v>
      </c>
      <c r="AZ50" s="601">
        <v>3250</v>
      </c>
      <c r="BA50" s="598">
        <v>0.45051289159966729</v>
      </c>
      <c r="BB50" s="601">
        <v>13</v>
      </c>
      <c r="BC50" s="598">
        <v>4.0536326785157468E-3</v>
      </c>
      <c r="BD50" s="600">
        <v>1</v>
      </c>
      <c r="BE50" s="598">
        <v>2.3255813953488372E-2</v>
      </c>
      <c r="BF50" s="600">
        <v>14</v>
      </c>
      <c r="BG50" s="598">
        <v>4.3076923076923075E-3</v>
      </c>
      <c r="BH50" s="601">
        <v>8</v>
      </c>
      <c r="BI50" s="598">
        <v>0.61538461538461542</v>
      </c>
      <c r="BJ50" s="619"/>
      <c r="BK50" s="619"/>
      <c r="BL50" s="600">
        <v>8</v>
      </c>
      <c r="BM50" s="598">
        <v>0.5714285714285714</v>
      </c>
      <c r="BN50" s="601">
        <v>7</v>
      </c>
      <c r="BO50" s="598">
        <v>2.1538461538461538E-3</v>
      </c>
      <c r="BP50" s="601">
        <v>45</v>
      </c>
      <c r="BQ50" s="598">
        <v>1.3846153846153847E-2</v>
      </c>
      <c r="BR50" s="601">
        <v>52</v>
      </c>
      <c r="BS50" s="598">
        <v>1.6E-2</v>
      </c>
      <c r="BT50" s="600">
        <v>5</v>
      </c>
      <c r="BU50" s="598">
        <v>0.35714285714285715</v>
      </c>
      <c r="BV50" s="600">
        <v>4</v>
      </c>
      <c r="BW50" s="598">
        <v>0.44444444444444442</v>
      </c>
      <c r="BX50" s="600"/>
    </row>
    <row r="51" spans="1:89" ht="13.5" thickBot="1" x14ac:dyDescent="0.25">
      <c r="A51" s="10" t="s">
        <v>124</v>
      </c>
      <c r="B51" s="10" t="s">
        <v>129</v>
      </c>
      <c r="C51" s="593" t="s">
        <v>1118</v>
      </c>
      <c r="D51" s="350" t="s">
        <v>515</v>
      </c>
      <c r="E51" s="9" t="s">
        <v>504</v>
      </c>
      <c r="F51" s="9" t="s">
        <v>505</v>
      </c>
      <c r="G51" s="9" t="s">
        <v>318</v>
      </c>
      <c r="H51" s="9" t="s">
        <v>1109</v>
      </c>
      <c r="I51" s="9" t="s">
        <v>934</v>
      </c>
      <c r="J51" s="9"/>
      <c r="K51" s="615" t="s">
        <v>449</v>
      </c>
      <c r="L51" s="615" t="s">
        <v>447</v>
      </c>
      <c r="M51" s="616" t="s">
        <v>864</v>
      </c>
      <c r="N51" s="615" t="s">
        <v>437</v>
      </c>
      <c r="O51" s="615" t="s">
        <v>438</v>
      </c>
      <c r="P51" s="615" t="s">
        <v>438</v>
      </c>
      <c r="Q51" s="613">
        <v>19990</v>
      </c>
      <c r="R51" s="613">
        <v>199</v>
      </c>
      <c r="S51" s="613">
        <v>25</v>
      </c>
      <c r="T51" s="633" t="s">
        <v>1096</v>
      </c>
      <c r="U51" s="121">
        <v>12</v>
      </c>
      <c r="V51" s="600">
        <v>4</v>
      </c>
      <c r="W51" s="600">
        <v>16</v>
      </c>
      <c r="X51" s="123">
        <v>1.3333333333333333</v>
      </c>
      <c r="Y51" s="601">
        <v>1203.5833333333333</v>
      </c>
      <c r="Z51" s="601">
        <v>822.375</v>
      </c>
      <c r="AA51" s="600">
        <v>9</v>
      </c>
      <c r="AB51" s="598">
        <v>0.5625</v>
      </c>
      <c r="AC51" s="600"/>
      <c r="AD51" s="590" t="s">
        <v>310</v>
      </c>
      <c r="AE51" s="600">
        <v>9</v>
      </c>
      <c r="AF51" s="598">
        <v>0.75</v>
      </c>
      <c r="AG51" s="600">
        <v>9</v>
      </c>
      <c r="AH51" s="598">
        <v>0.69230769230769229</v>
      </c>
      <c r="AI51" s="600">
        <v>1</v>
      </c>
      <c r="AJ51" s="598">
        <v>6.25E-2</v>
      </c>
      <c r="AK51" s="600">
        <v>1</v>
      </c>
      <c r="AL51" s="598">
        <v>8.3333333333333329E-2</v>
      </c>
      <c r="AM51" s="622">
        <v>14314</v>
      </c>
      <c r="AN51" s="601">
        <v>129</v>
      </c>
      <c r="AO51" s="602">
        <v>8.9316623970089309E-3</v>
      </c>
      <c r="AP51" s="601">
        <v>14443</v>
      </c>
      <c r="AQ51" s="644">
        <v>29616</v>
      </c>
      <c r="AR51" s="598">
        <v>0.48767558076715289</v>
      </c>
      <c r="AS51" s="599">
        <v>13427</v>
      </c>
      <c r="AT51" s="599">
        <v>84</v>
      </c>
      <c r="AU51" s="601">
        <v>13511</v>
      </c>
      <c r="AV51" s="601">
        <v>6501</v>
      </c>
      <c r="AW51" s="598">
        <v>0.48417367989871157</v>
      </c>
      <c r="AX51" s="601">
        <v>78</v>
      </c>
      <c r="AY51" s="598">
        <v>0.9285714285714286</v>
      </c>
      <c r="AZ51" s="601">
        <v>6579</v>
      </c>
      <c r="BA51" s="598">
        <v>0.48693657020205761</v>
      </c>
      <c r="BB51" s="601">
        <v>19</v>
      </c>
      <c r="BC51" s="598">
        <v>2.9226272881095216E-3</v>
      </c>
      <c r="BD51" s="600">
        <v>22</v>
      </c>
      <c r="BE51" s="598">
        <v>0.28205128205128205</v>
      </c>
      <c r="BF51" s="600">
        <v>41</v>
      </c>
      <c r="BG51" s="598">
        <v>6.2319501443988444E-3</v>
      </c>
      <c r="BH51" s="601">
        <v>9</v>
      </c>
      <c r="BI51" s="598">
        <v>0.47368421052631576</v>
      </c>
      <c r="BJ51" s="600">
        <v>14</v>
      </c>
      <c r="BK51" s="598">
        <v>0.63636363636363635</v>
      </c>
      <c r="BL51" s="600">
        <v>23</v>
      </c>
      <c r="BM51" s="598">
        <v>0.56097560975609762</v>
      </c>
      <c r="BN51" s="601">
        <v>7</v>
      </c>
      <c r="BO51" s="598">
        <v>1.0639914880680955E-3</v>
      </c>
      <c r="BP51" s="601">
        <v>65</v>
      </c>
      <c r="BQ51" s="598">
        <v>9.8799209606323154E-3</v>
      </c>
      <c r="BR51" s="601">
        <v>72</v>
      </c>
      <c r="BS51" s="598">
        <v>1.094391244870041E-2</v>
      </c>
      <c r="BT51" s="600">
        <v>3</v>
      </c>
      <c r="BU51" s="598">
        <v>0.1875</v>
      </c>
      <c r="BV51" s="600">
        <v>1</v>
      </c>
      <c r="BW51" s="598">
        <v>8.3333333333333329E-2</v>
      </c>
      <c r="BX51" s="600"/>
    </row>
    <row r="52" spans="1:89" ht="13.5" thickBot="1" x14ac:dyDescent="0.25">
      <c r="A52" s="10" t="s">
        <v>130</v>
      </c>
      <c r="B52" s="10" t="s">
        <v>131</v>
      </c>
      <c r="C52" s="593" t="s">
        <v>1118</v>
      </c>
      <c r="D52" s="9" t="s">
        <v>528</v>
      </c>
      <c r="E52" s="9" t="s">
        <v>504</v>
      </c>
      <c r="F52" s="9" t="s">
        <v>505</v>
      </c>
      <c r="G52" s="9" t="s">
        <v>318</v>
      </c>
      <c r="H52" s="83" t="s">
        <v>937</v>
      </c>
      <c r="I52" s="9" t="s">
        <v>937</v>
      </c>
      <c r="J52" s="9"/>
      <c r="K52" s="617" t="s">
        <v>449</v>
      </c>
      <c r="L52" s="617" t="s">
        <v>865</v>
      </c>
      <c r="M52" s="618" t="s">
        <v>866</v>
      </c>
      <c r="N52" s="615" t="s">
        <v>437</v>
      </c>
      <c r="O52" s="615" t="s">
        <v>438</v>
      </c>
      <c r="P52" s="615" t="s">
        <v>438</v>
      </c>
      <c r="Q52" s="613">
        <v>67657</v>
      </c>
      <c r="R52" s="613">
        <v>71</v>
      </c>
      <c r="S52" s="613"/>
      <c r="T52" s="633" t="s">
        <v>1104</v>
      </c>
      <c r="U52" s="121">
        <v>12</v>
      </c>
      <c r="V52" s="600">
        <v>5</v>
      </c>
      <c r="W52" s="600">
        <v>22</v>
      </c>
      <c r="X52" s="123">
        <v>1.8333333333333333</v>
      </c>
      <c r="Y52" s="601">
        <v>4861.583333333333</v>
      </c>
      <c r="Z52" s="601">
        <v>2895.8571428571427</v>
      </c>
      <c r="AA52" s="600">
        <v>11</v>
      </c>
      <c r="AB52" s="598">
        <v>0.5</v>
      </c>
      <c r="AC52" s="600"/>
      <c r="AE52" s="600">
        <v>11</v>
      </c>
      <c r="AF52" s="598">
        <v>0.91666666666666663</v>
      </c>
      <c r="AG52" s="600"/>
      <c r="AH52" s="598"/>
      <c r="AI52" s="600"/>
      <c r="AJ52" s="598"/>
      <c r="AK52" s="600"/>
      <c r="AL52" s="598"/>
      <c r="AM52" s="622">
        <v>58269</v>
      </c>
      <c r="AN52" s="601">
        <v>70</v>
      </c>
      <c r="AO52" s="602">
        <v>1.1998834398944103E-3</v>
      </c>
      <c r="AP52" s="601">
        <v>58339</v>
      </c>
      <c r="AQ52" s="168">
        <v>94850</v>
      </c>
      <c r="AR52" s="598">
        <v>0.61506589351607799</v>
      </c>
      <c r="AS52" s="599">
        <v>42959</v>
      </c>
      <c r="AT52" s="599">
        <v>41</v>
      </c>
      <c r="AU52" s="601">
        <v>43000</v>
      </c>
      <c r="AV52" s="601">
        <v>20239</v>
      </c>
      <c r="AW52" s="598">
        <v>0.47112362950720454</v>
      </c>
      <c r="AX52" s="601">
        <v>32</v>
      </c>
      <c r="AY52" s="598">
        <v>0.78048780487804881</v>
      </c>
      <c r="AZ52" s="601">
        <v>20271</v>
      </c>
      <c r="BA52" s="598">
        <v>0.47141860465116281</v>
      </c>
      <c r="BB52" s="601">
        <v>78</v>
      </c>
      <c r="BC52" s="598">
        <v>3.8539453530312762E-3</v>
      </c>
      <c r="BD52" s="600">
        <v>2</v>
      </c>
      <c r="BE52" s="598">
        <v>6.25E-2</v>
      </c>
      <c r="BF52" s="600">
        <v>80</v>
      </c>
      <c r="BG52" s="598">
        <v>3.9465245917813625E-3</v>
      </c>
      <c r="BH52" s="601">
        <v>74</v>
      </c>
      <c r="BI52" s="598">
        <v>0.94871794871794868</v>
      </c>
      <c r="BJ52" s="600">
        <v>1</v>
      </c>
      <c r="BK52" s="598">
        <v>0.5</v>
      </c>
      <c r="BL52" s="600">
        <v>75</v>
      </c>
      <c r="BM52" s="598">
        <v>0.9375</v>
      </c>
      <c r="BN52" s="601">
        <v>92</v>
      </c>
      <c r="BO52" s="598">
        <v>4.5385032805485672E-3</v>
      </c>
      <c r="BP52" s="601">
        <v>2723</v>
      </c>
      <c r="BQ52" s="598">
        <v>0.13432983079275812</v>
      </c>
      <c r="BR52" s="601">
        <v>2815</v>
      </c>
      <c r="BS52" s="598">
        <v>0.1388683340733067</v>
      </c>
      <c r="BT52" s="600">
        <v>5</v>
      </c>
      <c r="BU52" s="598">
        <v>0.22727272727272727</v>
      </c>
      <c r="BV52" s="600">
        <v>3</v>
      </c>
      <c r="BW52" s="598">
        <v>0.25</v>
      </c>
      <c r="BX52" s="600"/>
    </row>
    <row r="53" spans="1:89" ht="13.5" thickBot="1" x14ac:dyDescent="0.25">
      <c r="A53" s="10" t="s">
        <v>136</v>
      </c>
      <c r="B53" s="10" t="s">
        <v>137</v>
      </c>
      <c r="C53" s="593" t="s">
        <v>1118</v>
      </c>
      <c r="D53" s="77" t="s">
        <v>515</v>
      </c>
      <c r="E53" s="10" t="s">
        <v>504</v>
      </c>
      <c r="F53" s="10" t="s">
        <v>519</v>
      </c>
      <c r="G53" s="12" t="s">
        <v>925</v>
      </c>
      <c r="H53" s="12" t="s">
        <v>1112</v>
      </c>
      <c r="I53" s="10" t="s">
        <v>934</v>
      </c>
      <c r="J53" s="10"/>
      <c r="K53" s="614"/>
      <c r="L53" s="614"/>
      <c r="M53" s="289"/>
      <c r="N53" s="614"/>
      <c r="O53" s="614"/>
      <c r="P53" s="614"/>
      <c r="Q53" s="612"/>
      <c r="R53" s="612"/>
      <c r="S53" s="612"/>
      <c r="T53" s="633" t="s">
        <v>1091</v>
      </c>
      <c r="U53" s="121">
        <v>10</v>
      </c>
      <c r="V53" s="619"/>
      <c r="W53" s="600">
        <v>15</v>
      </c>
      <c r="X53" s="123">
        <v>1.5</v>
      </c>
      <c r="Y53" s="601">
        <v>615.9</v>
      </c>
      <c r="Z53" s="601">
        <v>290.5</v>
      </c>
      <c r="AA53" s="600">
        <v>7</v>
      </c>
      <c r="AB53" s="598">
        <v>0.46666666666666667</v>
      </c>
      <c r="AC53" s="600"/>
      <c r="AD53" s="590" t="s">
        <v>434</v>
      </c>
      <c r="AE53" s="600">
        <v>7</v>
      </c>
      <c r="AF53" s="598">
        <v>0.7</v>
      </c>
      <c r="AG53" s="601">
        <v>8</v>
      </c>
      <c r="AH53" s="598">
        <v>0.72727272727272729</v>
      </c>
      <c r="AI53" s="598"/>
      <c r="AJ53" s="598"/>
      <c r="AK53" s="598"/>
      <c r="AL53" s="598"/>
      <c r="AM53" s="622">
        <v>6144</v>
      </c>
      <c r="AN53" s="601">
        <v>15</v>
      </c>
      <c r="AO53" s="602">
        <v>2.4354603019970775E-3</v>
      </c>
      <c r="AP53" s="601">
        <v>6159</v>
      </c>
      <c r="AQ53" s="601">
        <v>8991</v>
      </c>
      <c r="AR53" s="598">
        <v>0.68501835168501835</v>
      </c>
      <c r="AS53" s="599">
        <v>6144</v>
      </c>
      <c r="AT53" s="599">
        <v>15</v>
      </c>
      <c r="AU53" s="601">
        <v>6159</v>
      </c>
      <c r="AV53" s="601">
        <v>2887</v>
      </c>
      <c r="AW53" s="598">
        <v>0.46988932291666669</v>
      </c>
      <c r="AX53" s="601">
        <v>18</v>
      </c>
      <c r="AY53" s="598">
        <v>1.2</v>
      </c>
      <c r="AZ53" s="601">
        <v>2905</v>
      </c>
      <c r="BA53" s="598">
        <v>0.47166747848676732</v>
      </c>
      <c r="BB53" s="619"/>
      <c r="BC53" s="619"/>
      <c r="BD53" s="619"/>
      <c r="BE53" s="619"/>
      <c r="BF53" s="619"/>
      <c r="BG53" s="619"/>
      <c r="BH53" s="601">
        <v>18</v>
      </c>
      <c r="BI53" s="598" t="s">
        <v>323</v>
      </c>
      <c r="BJ53" s="600">
        <v>3</v>
      </c>
      <c r="BK53" s="598" t="s">
        <v>323</v>
      </c>
      <c r="BL53" s="600">
        <v>21</v>
      </c>
      <c r="BM53" s="598" t="s">
        <v>323</v>
      </c>
      <c r="BN53" s="601">
        <v>8</v>
      </c>
      <c r="BO53" s="598">
        <v>2.7538726333907059E-3</v>
      </c>
      <c r="BP53" s="601">
        <v>38</v>
      </c>
      <c r="BQ53" s="598">
        <v>1.3080895008605853E-2</v>
      </c>
      <c r="BR53" s="601">
        <v>46</v>
      </c>
      <c r="BS53" s="598">
        <v>1.5834767641996556E-2</v>
      </c>
      <c r="BT53" s="600">
        <v>1</v>
      </c>
      <c r="BU53" s="598">
        <v>6.6666666666666666E-2</v>
      </c>
      <c r="BV53" s="600">
        <v>1</v>
      </c>
      <c r="BW53" s="598">
        <v>0.1</v>
      </c>
      <c r="BX53" s="603" t="s">
        <v>323</v>
      </c>
    </row>
    <row r="54" spans="1:89" ht="13.5" thickBot="1" x14ac:dyDescent="0.25">
      <c r="A54" s="10" t="s">
        <v>415</v>
      </c>
      <c r="B54" s="10" t="s">
        <v>17</v>
      </c>
      <c r="C54" s="593" t="s">
        <v>1118</v>
      </c>
      <c r="D54" s="9" t="s">
        <v>528</v>
      </c>
      <c r="E54" s="9" t="s">
        <v>504</v>
      </c>
      <c r="F54" s="9" t="s">
        <v>519</v>
      </c>
      <c r="G54" s="83" t="s">
        <v>925</v>
      </c>
      <c r="H54" s="83" t="s">
        <v>937</v>
      </c>
      <c r="I54" s="9" t="s">
        <v>937</v>
      </c>
      <c r="J54" s="9"/>
      <c r="K54" s="294" t="s">
        <v>436</v>
      </c>
      <c r="L54" s="294" t="s">
        <v>438</v>
      </c>
      <c r="M54" s="616" t="s">
        <v>851</v>
      </c>
      <c r="N54" s="615" t="s">
        <v>437</v>
      </c>
      <c r="O54" s="615" t="s">
        <v>438</v>
      </c>
      <c r="P54" s="615" t="s">
        <v>438</v>
      </c>
      <c r="Q54" s="613">
        <v>78369</v>
      </c>
      <c r="R54" s="613">
        <v>766</v>
      </c>
      <c r="S54" s="613">
        <v>210</v>
      </c>
      <c r="T54" s="633" t="s">
        <v>1097</v>
      </c>
      <c r="U54" s="121">
        <v>11</v>
      </c>
      <c r="V54" s="600">
        <v>3</v>
      </c>
      <c r="W54" s="600">
        <v>17</v>
      </c>
      <c r="X54" s="123">
        <v>1.5454545454545454</v>
      </c>
      <c r="Y54" s="601">
        <v>8488.545454545454</v>
      </c>
      <c r="Z54" s="601">
        <v>3534</v>
      </c>
      <c r="AA54" s="600">
        <v>10</v>
      </c>
      <c r="AB54" s="598">
        <v>0.58823529411764708</v>
      </c>
      <c r="AC54" s="600"/>
      <c r="AE54" s="600">
        <v>10</v>
      </c>
      <c r="AF54" s="598">
        <v>0.90909090909090906</v>
      </c>
      <c r="AG54" s="600"/>
      <c r="AH54" s="598"/>
      <c r="AI54" s="600"/>
      <c r="AJ54" s="598"/>
      <c r="AK54" s="600"/>
      <c r="AL54" s="598"/>
      <c r="AM54" s="622">
        <v>93336</v>
      </c>
      <c r="AN54" s="601">
        <v>38</v>
      </c>
      <c r="AO54" s="602">
        <v>4.0696553644483475E-4</v>
      </c>
      <c r="AP54" s="601">
        <v>93374</v>
      </c>
      <c r="AQ54" s="168">
        <v>110630</v>
      </c>
      <c r="AR54" s="598">
        <v>0.8440206092380006</v>
      </c>
      <c r="AS54" s="599">
        <v>72080</v>
      </c>
      <c r="AT54" s="599">
        <v>31</v>
      </c>
      <c r="AU54" s="601">
        <v>72111</v>
      </c>
      <c r="AV54" s="601">
        <v>28249</v>
      </c>
      <c r="AW54" s="598">
        <v>0.39191176470588235</v>
      </c>
      <c r="AX54" s="601">
        <v>23</v>
      </c>
      <c r="AY54" s="598">
        <v>0.74193548387096775</v>
      </c>
      <c r="AZ54" s="601">
        <v>28272</v>
      </c>
      <c r="BA54" s="598">
        <v>0.39206223738403295</v>
      </c>
      <c r="BB54" s="619"/>
      <c r="BC54" s="619"/>
      <c r="BD54" s="619"/>
      <c r="BE54" s="619"/>
      <c r="BF54" s="619"/>
      <c r="BG54" s="619"/>
      <c r="BH54" s="601">
        <v>131</v>
      </c>
      <c r="BI54" s="598" t="s">
        <v>323</v>
      </c>
      <c r="BJ54" s="600">
        <v>5</v>
      </c>
      <c r="BK54" s="598" t="s">
        <v>323</v>
      </c>
      <c r="BL54" s="600">
        <v>136</v>
      </c>
      <c r="BM54" s="598" t="s">
        <v>323</v>
      </c>
      <c r="BN54" s="601">
        <v>74</v>
      </c>
      <c r="BO54" s="598">
        <v>2.6174306734578381E-3</v>
      </c>
      <c r="BP54" s="601">
        <v>2059</v>
      </c>
      <c r="BQ54" s="598">
        <v>7.2828239954725524E-2</v>
      </c>
      <c r="BR54" s="601">
        <v>2133</v>
      </c>
      <c r="BS54" s="598">
        <v>7.5445670628183359E-2</v>
      </c>
      <c r="BT54" s="600">
        <v>1</v>
      </c>
      <c r="BU54" s="598">
        <v>5.8823529411764705E-2</v>
      </c>
      <c r="BV54" s="600">
        <v>0</v>
      </c>
      <c r="BW54" s="598"/>
      <c r="BX54" s="600"/>
    </row>
    <row r="55" spans="1:89" ht="13.5" thickBot="1" x14ac:dyDescent="0.25">
      <c r="A55" s="10" t="s">
        <v>140</v>
      </c>
      <c r="B55" s="10" t="s">
        <v>143</v>
      </c>
      <c r="C55" s="593" t="s">
        <v>1118</v>
      </c>
      <c r="D55" s="350" t="s">
        <v>515</v>
      </c>
      <c r="E55" s="9" t="s">
        <v>504</v>
      </c>
      <c r="F55" s="9" t="s">
        <v>519</v>
      </c>
      <c r="G55" s="83" t="s">
        <v>925</v>
      </c>
      <c r="H55" s="83" t="s">
        <v>1112</v>
      </c>
      <c r="I55" s="9" t="s">
        <v>934</v>
      </c>
      <c r="J55" s="9"/>
      <c r="K55" s="615" t="s">
        <v>449</v>
      </c>
      <c r="L55" s="615" t="s">
        <v>867</v>
      </c>
      <c r="M55" s="616" t="s">
        <v>868</v>
      </c>
      <c r="N55" s="615" t="s">
        <v>451</v>
      </c>
      <c r="O55" s="615" t="s">
        <v>438</v>
      </c>
      <c r="P55" s="615" t="s">
        <v>438</v>
      </c>
      <c r="Q55" s="613">
        <v>12096</v>
      </c>
      <c r="R55" s="613">
        <v>100</v>
      </c>
      <c r="S55" s="613">
        <v>11</v>
      </c>
      <c r="T55" s="633" t="s">
        <v>1091</v>
      </c>
      <c r="U55" s="121">
        <v>8</v>
      </c>
      <c r="V55" s="619"/>
      <c r="W55" s="600">
        <v>15</v>
      </c>
      <c r="X55" s="123">
        <v>1.875</v>
      </c>
      <c r="Y55" s="601">
        <v>1512</v>
      </c>
      <c r="Z55" s="601">
        <v>763.125</v>
      </c>
      <c r="AA55" s="600">
        <v>7</v>
      </c>
      <c r="AB55" s="598">
        <v>0.46666666666666667</v>
      </c>
      <c r="AC55" s="600"/>
      <c r="AD55" s="590" t="s">
        <v>434</v>
      </c>
      <c r="AE55" s="600">
        <v>5</v>
      </c>
      <c r="AF55" s="598">
        <v>0.625</v>
      </c>
      <c r="AG55" s="600">
        <v>6</v>
      </c>
      <c r="AH55" s="598">
        <v>0.66666666666666663</v>
      </c>
      <c r="AI55" s="600">
        <v>1</v>
      </c>
      <c r="AJ55" s="598">
        <v>6.6666666666666666E-2</v>
      </c>
      <c r="AK55" s="600">
        <v>1</v>
      </c>
      <c r="AL55" s="598">
        <v>0.125</v>
      </c>
      <c r="AM55" s="622">
        <v>12074</v>
      </c>
      <c r="AN55" s="601">
        <v>22</v>
      </c>
      <c r="AO55" s="602">
        <v>1.8187830687830687E-3</v>
      </c>
      <c r="AP55" s="601">
        <v>12096</v>
      </c>
      <c r="AQ55" s="601">
        <v>16854</v>
      </c>
      <c r="AR55" s="598">
        <v>0.71769312922748307</v>
      </c>
      <c r="AS55" s="599">
        <v>12074</v>
      </c>
      <c r="AT55" s="599">
        <v>22</v>
      </c>
      <c r="AU55" s="601">
        <v>12096</v>
      </c>
      <c r="AV55" s="601">
        <v>6085</v>
      </c>
      <c r="AW55" s="598">
        <v>0.50397548451217489</v>
      </c>
      <c r="AX55" s="601">
        <v>20</v>
      </c>
      <c r="AY55" s="598">
        <v>0.90909090909090906</v>
      </c>
      <c r="AZ55" s="601">
        <v>6105</v>
      </c>
      <c r="BA55" s="598">
        <v>0.50471230158730163</v>
      </c>
      <c r="BB55" s="601">
        <v>47</v>
      </c>
      <c r="BC55" s="598">
        <v>7.7239112571898111E-3</v>
      </c>
      <c r="BD55" s="600">
        <v>7</v>
      </c>
      <c r="BE55" s="598">
        <v>0.35</v>
      </c>
      <c r="BF55" s="600">
        <v>54</v>
      </c>
      <c r="BG55" s="598">
        <v>8.8452088452088459E-3</v>
      </c>
      <c r="BH55" s="601">
        <v>43</v>
      </c>
      <c r="BI55" s="598">
        <v>0.91489361702127658</v>
      </c>
      <c r="BJ55" s="600">
        <v>5</v>
      </c>
      <c r="BK55" s="598">
        <v>0.7142857142857143</v>
      </c>
      <c r="BL55" s="600">
        <v>48</v>
      </c>
      <c r="BM55" s="598">
        <v>0.88888888888888884</v>
      </c>
      <c r="BN55" s="601">
        <v>6</v>
      </c>
      <c r="BO55" s="598">
        <v>9.8280098280098278E-4</v>
      </c>
      <c r="BP55" s="601">
        <v>120</v>
      </c>
      <c r="BQ55" s="598">
        <v>1.9656019656019656E-2</v>
      </c>
      <c r="BR55" s="601">
        <v>126</v>
      </c>
      <c r="BS55" s="598">
        <v>2.0638820638820637E-2</v>
      </c>
      <c r="BT55" s="600">
        <v>3</v>
      </c>
      <c r="BU55" s="598">
        <v>0.2</v>
      </c>
      <c r="BV55" s="600">
        <v>3</v>
      </c>
      <c r="BW55" s="598">
        <v>0.375</v>
      </c>
      <c r="BX55" s="603" t="s">
        <v>323</v>
      </c>
    </row>
    <row r="56" spans="1:89" ht="13.5" thickBot="1" x14ac:dyDescent="0.25">
      <c r="A56" s="591" t="s">
        <v>146</v>
      </c>
      <c r="B56" s="591" t="s">
        <v>149</v>
      </c>
      <c r="C56" s="593" t="s">
        <v>1118</v>
      </c>
      <c r="D56" s="350" t="s">
        <v>515</v>
      </c>
      <c r="E56" s="593" t="s">
        <v>504</v>
      </c>
      <c r="F56" s="593" t="s">
        <v>505</v>
      </c>
      <c r="G56" s="83" t="s">
        <v>928</v>
      </c>
      <c r="H56" s="83" t="s">
        <v>1109</v>
      </c>
      <c r="I56" s="593" t="s">
        <v>934</v>
      </c>
      <c r="J56" s="593"/>
      <c r="K56" s="615" t="s">
        <v>449</v>
      </c>
      <c r="L56" s="615" t="s">
        <v>869</v>
      </c>
      <c r="M56" s="616" t="s">
        <v>870</v>
      </c>
      <c r="N56" s="615" t="s">
        <v>437</v>
      </c>
      <c r="O56" s="615" t="s">
        <v>438</v>
      </c>
      <c r="P56" s="615" t="s">
        <v>438</v>
      </c>
      <c r="Q56" s="613">
        <v>35301</v>
      </c>
      <c r="R56" s="613">
        <v>338</v>
      </c>
      <c r="S56" s="613">
        <v>46</v>
      </c>
      <c r="T56" s="633" t="s">
        <v>1092</v>
      </c>
      <c r="U56" s="121">
        <v>13</v>
      </c>
      <c r="V56" s="600">
        <v>3</v>
      </c>
      <c r="W56" s="600">
        <v>23</v>
      </c>
      <c r="X56" s="123">
        <v>1.7692307692307692</v>
      </c>
      <c r="Y56" s="601">
        <v>2713.9230769230771</v>
      </c>
      <c r="Z56" s="601">
        <v>1339.3</v>
      </c>
      <c r="AA56" s="600">
        <v>10</v>
      </c>
      <c r="AB56" s="598">
        <v>0.43478260869565216</v>
      </c>
      <c r="AC56" s="600"/>
      <c r="AD56" s="590" t="s">
        <v>434</v>
      </c>
      <c r="AE56" s="600">
        <v>10</v>
      </c>
      <c r="AF56" s="598">
        <v>0.76923076923076927</v>
      </c>
      <c r="AG56" s="600">
        <v>11</v>
      </c>
      <c r="AH56" s="598">
        <v>0.7857142857142857</v>
      </c>
      <c r="AI56" s="598"/>
      <c r="AJ56" s="598"/>
      <c r="AK56" s="598"/>
      <c r="AL56" s="598"/>
      <c r="AM56" s="622">
        <v>35092</v>
      </c>
      <c r="AN56" s="601">
        <v>189</v>
      </c>
      <c r="AO56" s="602">
        <v>5.3569910149939065E-3</v>
      </c>
      <c r="AP56" s="601">
        <v>35281</v>
      </c>
      <c r="AQ56" s="601">
        <v>47154</v>
      </c>
      <c r="AR56" s="598">
        <v>0.7482079993213725</v>
      </c>
      <c r="AS56" s="599">
        <v>25920</v>
      </c>
      <c r="AT56" s="599">
        <v>168</v>
      </c>
      <c r="AU56" s="601">
        <v>26088</v>
      </c>
      <c r="AV56" s="601">
        <v>13246</v>
      </c>
      <c r="AW56" s="598">
        <v>0.51103395061728396</v>
      </c>
      <c r="AX56" s="601">
        <v>147</v>
      </c>
      <c r="AY56" s="598">
        <v>0.875</v>
      </c>
      <c r="AZ56" s="601">
        <v>13393</v>
      </c>
      <c r="BA56" s="598">
        <v>0.5133777982214045</v>
      </c>
      <c r="BB56" s="601">
        <v>132</v>
      </c>
      <c r="BC56" s="598">
        <v>9.9652725351049368E-3</v>
      </c>
      <c r="BD56" s="600">
        <v>42</v>
      </c>
      <c r="BE56" s="598">
        <v>0.2857142857142857</v>
      </c>
      <c r="BF56" s="600">
        <v>174</v>
      </c>
      <c r="BG56" s="598">
        <v>1.2991861420144852E-2</v>
      </c>
      <c r="BH56" s="601">
        <v>88</v>
      </c>
      <c r="BI56" s="598">
        <v>0.66666666666666663</v>
      </c>
      <c r="BJ56" s="600">
        <v>31</v>
      </c>
      <c r="BK56" s="598">
        <v>0.73809523809523814</v>
      </c>
      <c r="BL56" s="600">
        <v>119</v>
      </c>
      <c r="BM56" s="598">
        <v>0.68390804597701149</v>
      </c>
      <c r="BN56" s="601">
        <v>32</v>
      </c>
      <c r="BO56" s="598">
        <v>2.3893078473829613E-3</v>
      </c>
      <c r="BP56" s="601">
        <v>228</v>
      </c>
      <c r="BQ56" s="598">
        <v>1.70238184126036E-2</v>
      </c>
      <c r="BR56" s="601">
        <v>260</v>
      </c>
      <c r="BS56" s="598">
        <v>1.9413126259986559E-2</v>
      </c>
      <c r="BT56" s="600">
        <v>6</v>
      </c>
      <c r="BU56" s="598">
        <v>0.2608695652173913</v>
      </c>
      <c r="BV56" s="600">
        <v>2</v>
      </c>
      <c r="BW56" s="598">
        <v>0.15384615384615385</v>
      </c>
      <c r="BX56" s="600"/>
    </row>
    <row r="57" spans="1:89" ht="13.5" thickBot="1" x14ac:dyDescent="0.25">
      <c r="A57" s="591" t="s">
        <v>155</v>
      </c>
      <c r="B57" s="591" t="s">
        <v>157</v>
      </c>
      <c r="C57" s="593" t="s">
        <v>1118</v>
      </c>
      <c r="D57" s="350" t="s">
        <v>515</v>
      </c>
      <c r="E57" s="593" t="s">
        <v>504</v>
      </c>
      <c r="F57" s="593" t="s">
        <v>519</v>
      </c>
      <c r="G57" s="620" t="s">
        <v>321</v>
      </c>
      <c r="H57" s="620" t="s">
        <v>1109</v>
      </c>
      <c r="I57" s="593" t="s">
        <v>934</v>
      </c>
      <c r="J57" s="593"/>
      <c r="K57" s="615" t="s">
        <v>449</v>
      </c>
      <c r="L57" s="615" t="s">
        <v>873</v>
      </c>
      <c r="M57" s="616" t="s">
        <v>871</v>
      </c>
      <c r="N57" s="294" t="s">
        <v>451</v>
      </c>
      <c r="O57" s="615" t="s">
        <v>438</v>
      </c>
      <c r="P57" s="615" t="s">
        <v>438</v>
      </c>
      <c r="Q57" s="613">
        <v>22959</v>
      </c>
      <c r="R57" s="613">
        <v>295</v>
      </c>
      <c r="S57" s="613">
        <v>35</v>
      </c>
      <c r="T57" s="633" t="s">
        <v>1095</v>
      </c>
      <c r="U57" s="121">
        <v>10</v>
      </c>
      <c r="V57" s="619"/>
      <c r="W57" s="600">
        <v>26</v>
      </c>
      <c r="X57" s="123">
        <v>2.6</v>
      </c>
      <c r="Y57" s="601">
        <v>2295.9</v>
      </c>
      <c r="Z57" s="601">
        <v>1113</v>
      </c>
      <c r="AA57" s="600">
        <v>7</v>
      </c>
      <c r="AB57" s="598">
        <v>0.26923076923076922</v>
      </c>
      <c r="AC57" s="600"/>
      <c r="AD57" s="590" t="s">
        <v>310</v>
      </c>
      <c r="AE57" s="600">
        <v>4</v>
      </c>
      <c r="AF57" s="598">
        <v>0.4</v>
      </c>
      <c r="AG57" s="600">
        <v>4</v>
      </c>
      <c r="AH57" s="598">
        <v>0.36363636363636365</v>
      </c>
      <c r="AI57" s="600">
        <v>1</v>
      </c>
      <c r="AJ57" s="598">
        <v>3.8461538461538464E-2</v>
      </c>
      <c r="AK57" s="600">
        <v>1</v>
      </c>
      <c r="AL57" s="598">
        <v>0.1</v>
      </c>
      <c r="AM57" s="622">
        <v>22528</v>
      </c>
      <c r="AN57" s="601">
        <v>431</v>
      </c>
      <c r="AO57" s="602">
        <v>1.8772594625201446E-2</v>
      </c>
      <c r="AP57" s="601">
        <v>22959</v>
      </c>
      <c r="AQ57" s="601">
        <v>32904</v>
      </c>
      <c r="AR57" s="598">
        <v>0.69775711159737419</v>
      </c>
      <c r="AS57" s="599">
        <v>22528</v>
      </c>
      <c r="AT57" s="599">
        <v>431</v>
      </c>
      <c r="AU57" s="601">
        <v>22959</v>
      </c>
      <c r="AV57" s="601">
        <v>10819</v>
      </c>
      <c r="AW57" s="598">
        <v>0.48024680397727271</v>
      </c>
      <c r="AX57" s="601">
        <v>311</v>
      </c>
      <c r="AY57" s="598">
        <v>0.72157772621809746</v>
      </c>
      <c r="AZ57" s="601">
        <v>11130</v>
      </c>
      <c r="BA57" s="598">
        <v>0.48477721155102577</v>
      </c>
      <c r="BB57" s="601">
        <v>160</v>
      </c>
      <c r="BC57" s="598">
        <v>1.4788797485904427E-2</v>
      </c>
      <c r="BD57" s="600">
        <v>59</v>
      </c>
      <c r="BE57" s="598">
        <v>0.18971061093247588</v>
      </c>
      <c r="BF57" s="600">
        <v>219</v>
      </c>
      <c r="BG57" s="598">
        <v>1.9676549865229112E-2</v>
      </c>
      <c r="BH57" s="601">
        <v>127</v>
      </c>
      <c r="BI57" s="598">
        <v>0.79374999999999996</v>
      </c>
      <c r="BJ57" s="600">
        <v>25</v>
      </c>
      <c r="BK57" s="598">
        <v>0.42372881355932202</v>
      </c>
      <c r="BL57" s="600">
        <v>152</v>
      </c>
      <c r="BM57" s="598">
        <v>0.69406392694063923</v>
      </c>
      <c r="BN57" s="601">
        <v>36</v>
      </c>
      <c r="BO57" s="598">
        <v>3.234501347708895E-3</v>
      </c>
      <c r="BP57" s="601">
        <v>197</v>
      </c>
      <c r="BQ57" s="598">
        <v>1.769991015274034E-2</v>
      </c>
      <c r="BR57" s="601">
        <v>233</v>
      </c>
      <c r="BS57" s="598">
        <v>2.0934411500449238E-2</v>
      </c>
      <c r="BT57" s="600">
        <v>8</v>
      </c>
      <c r="BU57" s="598">
        <v>0.30769230769230771</v>
      </c>
      <c r="BV57" s="600">
        <v>5</v>
      </c>
      <c r="BW57" s="598">
        <v>0.5</v>
      </c>
      <c r="BX57" s="603" t="s">
        <v>323</v>
      </c>
    </row>
    <row r="58" spans="1:89" ht="13.5" thickBot="1" x14ac:dyDescent="0.25">
      <c r="A58" s="591" t="s">
        <v>161</v>
      </c>
      <c r="B58" s="591" t="s">
        <v>162</v>
      </c>
      <c r="C58" s="593" t="s">
        <v>1118</v>
      </c>
      <c r="D58" s="593" t="s">
        <v>527</v>
      </c>
      <c r="E58" s="593" t="s">
        <v>504</v>
      </c>
      <c r="F58" s="593" t="s">
        <v>519</v>
      </c>
      <c r="G58" s="620" t="s">
        <v>920</v>
      </c>
      <c r="H58" s="620" t="s">
        <v>1110</v>
      </c>
      <c r="I58" s="593" t="s">
        <v>935</v>
      </c>
      <c r="J58" s="593" t="s">
        <v>936</v>
      </c>
      <c r="K58" s="615" t="s">
        <v>449</v>
      </c>
      <c r="L58" s="615" t="s">
        <v>872</v>
      </c>
      <c r="M58" s="616" t="s">
        <v>874</v>
      </c>
      <c r="N58" s="615" t="s">
        <v>451</v>
      </c>
      <c r="O58" s="615" t="s">
        <v>438</v>
      </c>
      <c r="P58" s="615" t="s">
        <v>438</v>
      </c>
      <c r="Q58" s="613">
        <v>84672</v>
      </c>
      <c r="R58" s="613">
        <v>993</v>
      </c>
      <c r="S58" s="613">
        <v>83</v>
      </c>
      <c r="T58" s="633" t="s">
        <v>1099</v>
      </c>
      <c r="U58" s="634">
        <v>10</v>
      </c>
      <c r="V58" s="619"/>
      <c r="W58" s="600">
        <v>30</v>
      </c>
      <c r="X58" s="123">
        <v>3</v>
      </c>
      <c r="Y58" s="601">
        <v>8464.4</v>
      </c>
      <c r="Z58" s="601">
        <v>3203.3</v>
      </c>
      <c r="AA58" s="600">
        <v>10</v>
      </c>
      <c r="AB58" s="598">
        <v>0.33333333333333331</v>
      </c>
      <c r="AC58" s="598"/>
      <c r="AD58" s="590" t="s">
        <v>434</v>
      </c>
      <c r="AE58" s="600">
        <v>7</v>
      </c>
      <c r="AF58" s="598">
        <v>0.7</v>
      </c>
      <c r="AG58" s="600">
        <v>8</v>
      </c>
      <c r="AH58" s="598">
        <v>0.72727272727272729</v>
      </c>
      <c r="AI58" s="600"/>
      <c r="AJ58" s="598"/>
      <c r="AK58" s="600"/>
      <c r="AL58" s="598"/>
      <c r="AM58" s="599">
        <v>84551</v>
      </c>
      <c r="AN58" s="599">
        <v>93</v>
      </c>
      <c r="AO58" s="602">
        <v>1.0987193421860971E-3</v>
      </c>
      <c r="AP58" s="601">
        <v>84644</v>
      </c>
      <c r="AQ58" s="601">
        <v>114792</v>
      </c>
      <c r="AR58" s="598">
        <v>0.73736845773224613</v>
      </c>
      <c r="AS58" s="599">
        <v>84551</v>
      </c>
      <c r="AT58" s="599">
        <v>93</v>
      </c>
      <c r="AU58" s="601">
        <v>84644</v>
      </c>
      <c r="AV58" s="599">
        <v>31954</v>
      </c>
      <c r="AW58" s="598">
        <v>0.37792574895625125</v>
      </c>
      <c r="AX58" s="599">
        <v>79</v>
      </c>
      <c r="AY58" s="598">
        <v>0.84946236559139787</v>
      </c>
      <c r="AZ58" s="601">
        <v>32033</v>
      </c>
      <c r="BA58" s="598">
        <v>0.37844383535749726</v>
      </c>
      <c r="BB58" s="599">
        <v>340</v>
      </c>
      <c r="BC58" s="598">
        <v>1.0640295424672968E-2</v>
      </c>
      <c r="BD58" s="599">
        <v>20</v>
      </c>
      <c r="BE58" s="598">
        <v>0.25316455696202533</v>
      </c>
      <c r="BF58" s="600">
        <v>360</v>
      </c>
      <c r="BG58" s="598">
        <v>1.1238410389286049E-2</v>
      </c>
      <c r="BH58" s="599">
        <v>306</v>
      </c>
      <c r="BI58" s="598">
        <v>0.9</v>
      </c>
      <c r="BJ58" s="599">
        <v>13</v>
      </c>
      <c r="BK58" s="598">
        <v>0.65</v>
      </c>
      <c r="BL58" s="600">
        <v>319</v>
      </c>
      <c r="BM58" s="598">
        <v>0.88611111111111107</v>
      </c>
      <c r="BN58" s="599">
        <v>213</v>
      </c>
      <c r="BO58" s="598">
        <v>6.6493928136609126E-3</v>
      </c>
      <c r="BP58" s="599">
        <v>672</v>
      </c>
      <c r="BQ58" s="598">
        <v>2.0978366060000624E-2</v>
      </c>
      <c r="BR58" s="601">
        <v>885</v>
      </c>
      <c r="BS58" s="598">
        <v>2.7627758873661538E-2</v>
      </c>
      <c r="BT58" s="600">
        <v>7</v>
      </c>
      <c r="BU58" s="598">
        <v>0.23333333333333334</v>
      </c>
      <c r="BV58" s="600">
        <v>3</v>
      </c>
      <c r="BW58" s="598">
        <v>0.3</v>
      </c>
      <c r="BX58" s="603" t="s">
        <v>323</v>
      </c>
    </row>
    <row r="59" spans="1:89" ht="13.5" thickBot="1" x14ac:dyDescent="0.25">
      <c r="A59" s="591" t="s">
        <v>166</v>
      </c>
      <c r="B59" s="591" t="s">
        <v>172</v>
      </c>
      <c r="C59" s="593" t="s">
        <v>1118</v>
      </c>
      <c r="D59" s="350" t="s">
        <v>515</v>
      </c>
      <c r="E59" s="593" t="s">
        <v>504</v>
      </c>
      <c r="F59" s="593" t="s">
        <v>519</v>
      </c>
      <c r="G59" s="620" t="s">
        <v>321</v>
      </c>
      <c r="H59" s="620" t="s">
        <v>1109</v>
      </c>
      <c r="I59" s="593" t="s">
        <v>934</v>
      </c>
      <c r="J59" s="593"/>
      <c r="K59" s="615" t="s">
        <v>449</v>
      </c>
      <c r="L59" s="615" t="s">
        <v>461</v>
      </c>
      <c r="M59" s="616" t="s">
        <v>875</v>
      </c>
      <c r="N59" s="615" t="s">
        <v>437</v>
      </c>
      <c r="O59" s="615" t="s">
        <v>438</v>
      </c>
      <c r="P59" s="615" t="s">
        <v>438</v>
      </c>
      <c r="Q59" s="613">
        <v>21985</v>
      </c>
      <c r="R59" s="613">
        <v>199</v>
      </c>
      <c r="S59" s="613">
        <v>56</v>
      </c>
      <c r="T59" s="633" t="s">
        <v>1097</v>
      </c>
      <c r="U59" s="121">
        <v>8</v>
      </c>
      <c r="V59" s="600">
        <v>3</v>
      </c>
      <c r="W59" s="600">
        <v>11</v>
      </c>
      <c r="X59" s="123">
        <v>1.375</v>
      </c>
      <c r="Y59" s="601">
        <v>2747</v>
      </c>
      <c r="Z59" s="601">
        <v>1320.2</v>
      </c>
      <c r="AA59" s="600">
        <v>7</v>
      </c>
      <c r="AB59" s="598">
        <v>0.63636363636363635</v>
      </c>
      <c r="AC59" s="600"/>
      <c r="AD59" s="590" t="s">
        <v>434</v>
      </c>
      <c r="AE59" s="600">
        <v>7</v>
      </c>
      <c r="AF59" s="598">
        <v>0.875</v>
      </c>
      <c r="AG59" s="600">
        <v>8</v>
      </c>
      <c r="AH59" s="598">
        <v>0.88888888888888884</v>
      </c>
      <c r="AI59" s="600">
        <v>1</v>
      </c>
      <c r="AJ59" s="598">
        <v>9.0909090909090912E-2</v>
      </c>
      <c r="AK59" s="598"/>
      <c r="AL59" s="598"/>
      <c r="AM59" s="622">
        <v>20573</v>
      </c>
      <c r="AN59" s="601">
        <v>1403</v>
      </c>
      <c r="AO59" s="602">
        <v>6.3842373498361846E-2</v>
      </c>
      <c r="AP59" s="601">
        <v>21976</v>
      </c>
      <c r="AQ59" s="601">
        <v>26178</v>
      </c>
      <c r="AR59" s="598">
        <v>0.83948353579341428</v>
      </c>
      <c r="AS59" s="599">
        <v>12977</v>
      </c>
      <c r="AT59" s="599">
        <v>748</v>
      </c>
      <c r="AU59" s="601">
        <v>13725</v>
      </c>
      <c r="AV59" s="601">
        <v>5979</v>
      </c>
      <c r="AW59" s="598">
        <v>0.4607382291746937</v>
      </c>
      <c r="AX59" s="601">
        <v>622</v>
      </c>
      <c r="AY59" s="598">
        <v>0.83155080213903743</v>
      </c>
      <c r="AZ59" s="601">
        <v>6601</v>
      </c>
      <c r="BA59" s="598">
        <v>0.48094717668488163</v>
      </c>
      <c r="BB59" s="601">
        <v>38</v>
      </c>
      <c r="BC59" s="598">
        <v>6.3555778558287337E-3</v>
      </c>
      <c r="BD59" s="600">
        <v>13</v>
      </c>
      <c r="BE59" s="598">
        <v>2.0900321543408359E-2</v>
      </c>
      <c r="BF59" s="600">
        <v>51</v>
      </c>
      <c r="BG59" s="598">
        <v>7.7261021057415547E-3</v>
      </c>
      <c r="BH59" s="601">
        <v>33</v>
      </c>
      <c r="BI59" s="598">
        <v>0.86842105263157898</v>
      </c>
      <c r="BJ59" s="600">
        <v>9</v>
      </c>
      <c r="BK59" s="598">
        <v>0.69230769230769229</v>
      </c>
      <c r="BL59" s="600">
        <v>42</v>
      </c>
      <c r="BM59" s="598">
        <v>0.82352941176470584</v>
      </c>
      <c r="BN59" s="601">
        <v>5</v>
      </c>
      <c r="BO59" s="598">
        <v>7.5746099075897589E-4</v>
      </c>
      <c r="BP59" s="601">
        <v>225</v>
      </c>
      <c r="BQ59" s="598">
        <v>3.4085744584153914E-2</v>
      </c>
      <c r="BR59" s="601">
        <v>230</v>
      </c>
      <c r="BS59" s="598">
        <v>3.484320557491289E-2</v>
      </c>
      <c r="BT59" s="600">
        <v>4</v>
      </c>
      <c r="BU59" s="598">
        <v>0.36363636363636365</v>
      </c>
      <c r="BV59" s="600">
        <v>3</v>
      </c>
      <c r="BW59" s="598">
        <v>0.375</v>
      </c>
      <c r="BX59" s="603"/>
    </row>
    <row r="60" spans="1:89" ht="13.5" thickBot="1" x14ac:dyDescent="0.25">
      <c r="A60" s="591" t="s">
        <v>175</v>
      </c>
      <c r="B60" s="591" t="s">
        <v>181</v>
      </c>
      <c r="C60" s="593" t="s">
        <v>1118</v>
      </c>
      <c r="D60" s="350" t="s">
        <v>515</v>
      </c>
      <c r="E60" s="593" t="s">
        <v>504</v>
      </c>
      <c r="F60" s="593" t="s">
        <v>505</v>
      </c>
      <c r="G60" s="620" t="s">
        <v>314</v>
      </c>
      <c r="H60" s="620" t="s">
        <v>1109</v>
      </c>
      <c r="I60" s="593" t="s">
        <v>934</v>
      </c>
      <c r="J60" s="593"/>
      <c r="K60" s="615" t="s">
        <v>449</v>
      </c>
      <c r="L60" s="615" t="s">
        <v>867</v>
      </c>
      <c r="M60" s="616" t="s">
        <v>876</v>
      </c>
      <c r="N60" s="615" t="s">
        <v>451</v>
      </c>
      <c r="O60" s="615" t="s">
        <v>438</v>
      </c>
      <c r="P60" s="615" t="s">
        <v>438</v>
      </c>
      <c r="Q60" s="613">
        <v>33707</v>
      </c>
      <c r="R60" s="613">
        <v>317</v>
      </c>
      <c r="S60" s="613">
        <v>42</v>
      </c>
      <c r="T60" s="633" t="s">
        <v>1094</v>
      </c>
      <c r="U60" s="121">
        <v>9</v>
      </c>
      <c r="V60" s="600">
        <v>1</v>
      </c>
      <c r="W60" s="600">
        <v>16</v>
      </c>
      <c r="X60" s="123">
        <v>1.7777777777777777</v>
      </c>
      <c r="Y60" s="601">
        <v>3745.1111111111113</v>
      </c>
      <c r="Z60" s="601">
        <v>1910.5</v>
      </c>
      <c r="AA60" s="600">
        <v>6</v>
      </c>
      <c r="AB60" s="598">
        <v>0.375</v>
      </c>
      <c r="AC60" s="600"/>
      <c r="AD60" s="590" t="s">
        <v>310</v>
      </c>
      <c r="AE60" s="600">
        <v>5</v>
      </c>
      <c r="AF60" s="598">
        <v>0.55555555555555558</v>
      </c>
      <c r="AG60" s="600">
        <v>5</v>
      </c>
      <c r="AH60" s="598">
        <v>0.5</v>
      </c>
      <c r="AI60" s="598"/>
      <c r="AJ60" s="598"/>
      <c r="AK60" s="598"/>
      <c r="AL60" s="598"/>
      <c r="AM60" s="622">
        <v>33688</v>
      </c>
      <c r="AN60" s="601">
        <v>18</v>
      </c>
      <c r="AO60" s="602">
        <v>5.3402954963507985E-4</v>
      </c>
      <c r="AP60" s="601">
        <v>33706</v>
      </c>
      <c r="AQ60" s="601">
        <v>43932</v>
      </c>
      <c r="AR60" s="598">
        <v>0.76723117545297281</v>
      </c>
      <c r="AS60" s="599">
        <v>29609</v>
      </c>
      <c r="AT60" s="599">
        <v>10</v>
      </c>
      <c r="AU60" s="601">
        <v>29619</v>
      </c>
      <c r="AV60" s="601">
        <v>15275</v>
      </c>
      <c r="AW60" s="598">
        <v>0.51589043871795737</v>
      </c>
      <c r="AX60" s="601">
        <v>9</v>
      </c>
      <c r="AY60" s="598">
        <v>0.9</v>
      </c>
      <c r="AZ60" s="601">
        <v>15284</v>
      </c>
      <c r="BA60" s="598">
        <v>0.51602012221884597</v>
      </c>
      <c r="BB60" s="601">
        <v>88</v>
      </c>
      <c r="BC60" s="598">
        <v>5.7610474631751224E-3</v>
      </c>
      <c r="BD60" s="619"/>
      <c r="BE60" s="619"/>
      <c r="BF60" s="600">
        <v>88</v>
      </c>
      <c r="BG60" s="598">
        <v>5.7576550641193405E-3</v>
      </c>
      <c r="BH60" s="601">
        <v>77</v>
      </c>
      <c r="BI60" s="598">
        <v>0.875</v>
      </c>
      <c r="BJ60" s="619"/>
      <c r="BK60" s="598" t="s">
        <v>323</v>
      </c>
      <c r="BL60" s="600">
        <v>77</v>
      </c>
      <c r="BM60" s="598">
        <v>0.875</v>
      </c>
      <c r="BN60" s="601">
        <v>106</v>
      </c>
      <c r="BO60" s="598">
        <v>6.935357236325569E-3</v>
      </c>
      <c r="BP60" s="601">
        <v>213</v>
      </c>
      <c r="BQ60" s="598">
        <v>1.393614237110704E-2</v>
      </c>
      <c r="BR60" s="601">
        <v>319</v>
      </c>
      <c r="BS60" s="598">
        <v>2.0871499607432609E-2</v>
      </c>
      <c r="BT60" s="600">
        <v>3</v>
      </c>
      <c r="BU60" s="598">
        <v>0.1875</v>
      </c>
      <c r="BV60" s="600">
        <v>1</v>
      </c>
      <c r="BW60" s="598">
        <v>0.1111111111111111</v>
      </c>
      <c r="BX60" s="600"/>
    </row>
    <row r="61" spans="1:89" ht="13.5" thickBot="1" x14ac:dyDescent="0.25">
      <c r="A61" s="591" t="s">
        <v>185</v>
      </c>
      <c r="B61" s="591" t="s">
        <v>187</v>
      </c>
      <c r="C61" s="593" t="s">
        <v>502</v>
      </c>
      <c r="D61" s="593" t="s">
        <v>527</v>
      </c>
      <c r="E61" s="593" t="s">
        <v>504</v>
      </c>
      <c r="F61" s="593" t="s">
        <v>519</v>
      </c>
      <c r="G61" s="592" t="s">
        <v>320</v>
      </c>
      <c r="H61" s="593" t="s">
        <v>1110</v>
      </c>
      <c r="I61" s="593" t="s">
        <v>935</v>
      </c>
      <c r="J61" s="593" t="s">
        <v>505</v>
      </c>
      <c r="K61" s="615" t="s">
        <v>449</v>
      </c>
      <c r="L61" s="615" t="s">
        <v>877</v>
      </c>
      <c r="M61" s="616" t="s">
        <v>878</v>
      </c>
      <c r="N61" s="615" t="s">
        <v>437</v>
      </c>
      <c r="O61" s="615" t="s">
        <v>438</v>
      </c>
      <c r="P61" s="615" t="s">
        <v>438</v>
      </c>
      <c r="Q61" s="613">
        <v>28963</v>
      </c>
      <c r="R61" s="615">
        <v>339</v>
      </c>
      <c r="S61" s="613">
        <v>38</v>
      </c>
      <c r="T61" s="888" t="s">
        <v>1433</v>
      </c>
      <c r="U61" s="121">
        <v>10</v>
      </c>
      <c r="V61" s="619"/>
      <c r="W61" s="600">
        <v>27</v>
      </c>
      <c r="X61" s="123">
        <v>2.7</v>
      </c>
      <c r="Y61" s="601">
        <v>2896.3</v>
      </c>
      <c r="Z61" s="601">
        <v>1181.2</v>
      </c>
      <c r="AA61" s="600">
        <v>7</v>
      </c>
      <c r="AB61" s="598">
        <v>0.25925925925925924</v>
      </c>
      <c r="AC61" s="600"/>
      <c r="AD61" s="590" t="s">
        <v>434</v>
      </c>
      <c r="AE61" s="600">
        <v>6</v>
      </c>
      <c r="AF61" s="598">
        <v>0.6</v>
      </c>
      <c r="AG61" s="600">
        <v>7</v>
      </c>
      <c r="AH61" s="598">
        <v>0.72727272727272729</v>
      </c>
      <c r="AI61" s="600"/>
      <c r="AJ61" s="598"/>
      <c r="AK61" s="600"/>
      <c r="AL61" s="598"/>
      <c r="AM61" s="599">
        <v>28942</v>
      </c>
      <c r="AN61" s="601">
        <v>21</v>
      </c>
      <c r="AO61" s="602">
        <v>7.2506301142837416E-4</v>
      </c>
      <c r="AP61" s="601">
        <v>28963</v>
      </c>
      <c r="AQ61" s="601">
        <v>40179</v>
      </c>
      <c r="AR61" s="598">
        <v>0.72084919983075735</v>
      </c>
      <c r="AS61" s="599">
        <v>28942</v>
      </c>
      <c r="AT61" s="599">
        <v>21</v>
      </c>
      <c r="AU61" s="601">
        <v>28963</v>
      </c>
      <c r="AV61" s="601">
        <v>11796</v>
      </c>
      <c r="AW61" s="598">
        <v>0.40757376822610741</v>
      </c>
      <c r="AX61" s="601">
        <v>16</v>
      </c>
      <c r="AY61" s="598">
        <v>0.76190476190476186</v>
      </c>
      <c r="AZ61" s="601">
        <v>11812</v>
      </c>
      <c r="BA61" s="598">
        <v>0.40783068052342641</v>
      </c>
      <c r="BB61" s="601">
        <v>154</v>
      </c>
      <c r="BC61" s="598">
        <v>1.3055272973889455E-2</v>
      </c>
      <c r="BD61" s="600">
        <v>1</v>
      </c>
      <c r="BE61" s="598">
        <v>6.25E-2</v>
      </c>
      <c r="BF61" s="600">
        <v>155</v>
      </c>
      <c r="BG61" s="598">
        <v>1.3122248560785641E-2</v>
      </c>
      <c r="BH61" s="601">
        <v>123</v>
      </c>
      <c r="BI61" s="598">
        <v>0.79870129870129869</v>
      </c>
      <c r="BJ61" s="600">
        <v>1</v>
      </c>
      <c r="BK61" s="598">
        <v>1</v>
      </c>
      <c r="BL61" s="600">
        <v>124</v>
      </c>
      <c r="BM61" s="598">
        <v>0.8</v>
      </c>
      <c r="BN61" s="601">
        <v>91</v>
      </c>
      <c r="BO61" s="598">
        <v>7.7040298002031835E-3</v>
      </c>
      <c r="BP61" s="601">
        <v>128</v>
      </c>
      <c r="BQ61" s="598">
        <v>1.0836437521164918E-2</v>
      </c>
      <c r="BR61" s="601">
        <v>219</v>
      </c>
      <c r="BS61" s="598">
        <v>1.85404673213681E-2</v>
      </c>
      <c r="BT61" s="600">
        <v>7</v>
      </c>
      <c r="BU61" s="598">
        <v>0.25925925925925924</v>
      </c>
      <c r="BV61" s="600">
        <v>3</v>
      </c>
      <c r="BW61" s="598">
        <v>0.3</v>
      </c>
      <c r="BX61" s="603" t="s">
        <v>323</v>
      </c>
    </row>
    <row r="62" spans="1:89" ht="13.5" thickBot="1" x14ac:dyDescent="0.25">
      <c r="A62" s="10" t="s">
        <v>188</v>
      </c>
      <c r="B62" s="10" t="s">
        <v>194</v>
      </c>
      <c r="C62" s="593" t="s">
        <v>1118</v>
      </c>
      <c r="D62" s="350" t="s">
        <v>515</v>
      </c>
      <c r="E62" s="9" t="s">
        <v>504</v>
      </c>
      <c r="F62" s="9" t="s">
        <v>519</v>
      </c>
      <c r="G62" s="620" t="s">
        <v>321</v>
      </c>
      <c r="H62" s="620" t="s">
        <v>1109</v>
      </c>
      <c r="I62" s="9" t="s">
        <v>934</v>
      </c>
      <c r="J62" s="9"/>
      <c r="K62" s="615" t="s">
        <v>449</v>
      </c>
      <c r="L62" s="615" t="s">
        <v>461</v>
      </c>
      <c r="M62" s="616" t="s">
        <v>881</v>
      </c>
      <c r="N62" s="615" t="s">
        <v>437</v>
      </c>
      <c r="O62" s="615" t="s">
        <v>438</v>
      </c>
      <c r="P62" s="615" t="s">
        <v>438</v>
      </c>
      <c r="Q62" s="613">
        <v>42127</v>
      </c>
      <c r="R62" s="613">
        <v>296</v>
      </c>
      <c r="S62" s="613">
        <v>79</v>
      </c>
      <c r="T62" s="633" t="s">
        <v>1105</v>
      </c>
      <c r="U62" s="121">
        <v>13</v>
      </c>
      <c r="V62" s="600">
        <v>4</v>
      </c>
      <c r="W62" s="600">
        <v>23</v>
      </c>
      <c r="X62" s="123">
        <v>1.7692307692307692</v>
      </c>
      <c r="Y62" s="601">
        <v>3240.5384615384614</v>
      </c>
      <c r="Z62" s="601">
        <v>1005.5555555555555</v>
      </c>
      <c r="AA62" s="600">
        <v>11</v>
      </c>
      <c r="AB62" s="598">
        <v>0.47826086956521741</v>
      </c>
      <c r="AC62" s="600"/>
      <c r="AD62" s="590" t="s">
        <v>434</v>
      </c>
      <c r="AE62" s="600">
        <v>10</v>
      </c>
      <c r="AF62" s="598">
        <v>0.76923076923076927</v>
      </c>
      <c r="AG62" s="600">
        <v>11</v>
      </c>
      <c r="AH62" s="598">
        <v>0.7857142857142857</v>
      </c>
      <c r="AI62" s="600">
        <v>3</v>
      </c>
      <c r="AJ62" s="598">
        <v>0.13043478260869565</v>
      </c>
      <c r="AK62" s="598"/>
      <c r="AL62" s="598"/>
      <c r="AM62" s="622">
        <v>42058</v>
      </c>
      <c r="AN62" s="601">
        <v>69</v>
      </c>
      <c r="AO62" s="602">
        <v>1.6379044318370641E-3</v>
      </c>
      <c r="AP62" s="601">
        <v>42127</v>
      </c>
      <c r="AQ62" s="601">
        <v>63381</v>
      </c>
      <c r="AR62" s="598">
        <v>0.66466291159811297</v>
      </c>
      <c r="AS62" s="599">
        <v>28614</v>
      </c>
      <c r="AT62" s="599">
        <v>51</v>
      </c>
      <c r="AU62" s="601">
        <v>28665</v>
      </c>
      <c r="AV62" s="601">
        <v>9001</v>
      </c>
      <c r="AW62" s="598">
        <v>0.31456629621863424</v>
      </c>
      <c r="AX62" s="601">
        <v>49</v>
      </c>
      <c r="AY62" s="598">
        <v>0.96078431372549022</v>
      </c>
      <c r="AZ62" s="601">
        <v>9050</v>
      </c>
      <c r="BA62" s="598">
        <v>0.31571603000174431</v>
      </c>
      <c r="BB62" s="601">
        <v>61</v>
      </c>
      <c r="BC62" s="598">
        <v>6.7770247750249969E-3</v>
      </c>
      <c r="BD62" s="600">
        <v>4</v>
      </c>
      <c r="BE62" s="598">
        <v>8.1632653061224483E-2</v>
      </c>
      <c r="BF62" s="600">
        <v>65</v>
      </c>
      <c r="BG62" s="598">
        <v>7.1823204419889505E-3</v>
      </c>
      <c r="BH62" s="601">
        <v>44</v>
      </c>
      <c r="BI62" s="598">
        <v>0.72131147540983609</v>
      </c>
      <c r="BJ62" s="600">
        <v>3</v>
      </c>
      <c r="BK62" s="598">
        <v>0.75</v>
      </c>
      <c r="BL62" s="600">
        <v>47</v>
      </c>
      <c r="BM62" s="598">
        <v>0.72307692307692306</v>
      </c>
      <c r="BN62" s="601">
        <v>3</v>
      </c>
      <c r="BO62" s="598">
        <v>3.3149171270718233E-4</v>
      </c>
      <c r="BP62" s="601">
        <v>226</v>
      </c>
      <c r="BQ62" s="598">
        <v>2.4972375690607736E-2</v>
      </c>
      <c r="BR62" s="601">
        <v>229</v>
      </c>
      <c r="BS62" s="598">
        <v>2.5303867403314917E-2</v>
      </c>
      <c r="BT62" s="600">
        <v>9</v>
      </c>
      <c r="BU62" s="598">
        <v>0.39130434782608697</v>
      </c>
      <c r="BV62" s="600">
        <v>6</v>
      </c>
      <c r="BW62" s="598">
        <v>0.46153846153846156</v>
      </c>
      <c r="BX62" s="600"/>
    </row>
    <row r="63" spans="1:89" s="4" customFormat="1" ht="13.5" thickBot="1" x14ac:dyDescent="0.25">
      <c r="A63" s="591" t="s">
        <v>201</v>
      </c>
      <c r="B63" s="591" t="s">
        <v>202</v>
      </c>
      <c r="C63" s="593"/>
      <c r="D63" s="506" t="s">
        <v>528</v>
      </c>
      <c r="E63" s="593" t="s">
        <v>504</v>
      </c>
      <c r="F63" s="593" t="s">
        <v>519</v>
      </c>
      <c r="G63" s="620" t="s">
        <v>321</v>
      </c>
      <c r="H63" s="620" t="s">
        <v>937</v>
      </c>
      <c r="I63" s="593" t="s">
        <v>937</v>
      </c>
      <c r="J63" s="593"/>
      <c r="K63" s="344" t="s">
        <v>449</v>
      </c>
      <c r="L63" s="344" t="s">
        <v>911</v>
      </c>
      <c r="M63" s="448" t="s">
        <v>912</v>
      </c>
      <c r="N63" s="344" t="s">
        <v>913</v>
      </c>
      <c r="O63" s="344" t="s">
        <v>438</v>
      </c>
      <c r="P63" s="344" t="s">
        <v>438</v>
      </c>
      <c r="Q63" s="593"/>
      <c r="R63" s="593"/>
      <c r="S63" s="593"/>
      <c r="T63" s="344" t="s">
        <v>1106</v>
      </c>
      <c r="U63" s="344">
        <v>14</v>
      </c>
      <c r="V63" s="448"/>
      <c r="W63" s="344">
        <v>38</v>
      </c>
      <c r="X63" s="962">
        <v>2.7142857142857144</v>
      </c>
      <c r="Y63" s="963">
        <v>20019.857142857141</v>
      </c>
      <c r="Z63" s="596">
        <v>7943</v>
      </c>
      <c r="AA63" s="596">
        <v>11</v>
      </c>
      <c r="AB63" s="921">
        <v>0.28947368421052633</v>
      </c>
      <c r="AC63" s="964"/>
      <c r="AD63" s="964"/>
      <c r="AE63" s="965">
        <v>6</v>
      </c>
      <c r="AF63" s="966">
        <v>0.54545454545454541</v>
      </c>
      <c r="AG63" s="600"/>
      <c r="AH63" s="600"/>
      <c r="AI63" s="123"/>
      <c r="AJ63" s="601"/>
      <c r="AK63" s="601"/>
      <c r="AL63" s="601"/>
      <c r="AM63" s="601">
        <v>278801</v>
      </c>
      <c r="AN63" s="967">
        <v>1477</v>
      </c>
      <c r="AO63" s="602">
        <v>5.2697678733257692E-3</v>
      </c>
      <c r="AP63" s="967">
        <v>280278</v>
      </c>
      <c r="AQ63" s="168">
        <v>418500</v>
      </c>
      <c r="AR63" s="331">
        <f>AU63/AQ63</f>
        <v>0.66989725209080053</v>
      </c>
      <c r="AS63" s="967">
        <v>278801</v>
      </c>
      <c r="AT63" s="4">
        <v>1551</v>
      </c>
      <c r="AU63" s="968">
        <f>SUM(AS63:AT63)</f>
        <v>280352</v>
      </c>
      <c r="AV63" s="967">
        <v>110010</v>
      </c>
      <c r="AW63" s="598">
        <v>0.39458251584463472</v>
      </c>
      <c r="AX63" s="967">
        <v>1192</v>
      </c>
      <c r="AY63" s="598">
        <v>0.80704129993229523</v>
      </c>
      <c r="AZ63" s="622">
        <v>111202</v>
      </c>
      <c r="BA63" s="331">
        <v>0.39675607789409084</v>
      </c>
      <c r="BB63" s="967">
        <v>1146</v>
      </c>
      <c r="BC63" s="331">
        <v>1.0417234796836651E-2</v>
      </c>
      <c r="BD63" s="601">
        <v>155</v>
      </c>
      <c r="BE63" s="598">
        <v>0.13003355704697986</v>
      </c>
      <c r="BF63" s="599">
        <v>1301</v>
      </c>
      <c r="BG63" s="969">
        <v>1.169942986636931E-2</v>
      </c>
      <c r="BH63" s="601">
        <v>868</v>
      </c>
      <c r="BI63" s="331">
        <v>0.75741710296684117</v>
      </c>
      <c r="BJ63" s="967">
        <v>100</v>
      </c>
      <c r="BK63" s="331">
        <v>0.63225806451612898</v>
      </c>
      <c r="BL63" s="967">
        <v>968</v>
      </c>
      <c r="BM63" s="331">
        <v>0.74404304381245201</v>
      </c>
      <c r="BN63" s="967">
        <v>400</v>
      </c>
      <c r="BO63" s="970">
        <v>3.5970576068775741E-3</v>
      </c>
      <c r="BP63" s="971">
        <v>9499</v>
      </c>
      <c r="BQ63" s="331">
        <v>8.7651301235589285E-2</v>
      </c>
      <c r="BR63" s="967">
        <v>9899</v>
      </c>
      <c r="BS63" s="331">
        <v>9.1248358842466862E-2</v>
      </c>
      <c r="BT63" s="972">
        <v>14</v>
      </c>
      <c r="BU63" s="331">
        <v>0.36842105263157893</v>
      </c>
      <c r="BV63" s="971">
        <v>6</v>
      </c>
      <c r="BW63" s="331">
        <v>0.42857142857142855</v>
      </c>
      <c r="BX63" s="598"/>
      <c r="BY63" s="600"/>
      <c r="BZ63" s="598"/>
      <c r="CA63" s="601"/>
      <c r="CB63" s="598"/>
      <c r="CC63" s="601"/>
      <c r="CD63" s="598"/>
      <c r="CE63" s="601"/>
      <c r="CF63" s="598"/>
      <c r="CG63" s="600"/>
      <c r="CH63" s="598"/>
      <c r="CI63" s="600"/>
      <c r="CJ63" s="598"/>
      <c r="CK63" s="600"/>
    </row>
    <row r="64" spans="1:89" ht="13.5" thickBot="1" x14ac:dyDescent="0.25">
      <c r="A64" s="591" t="s">
        <v>206</v>
      </c>
      <c r="B64" s="591" t="s">
        <v>208</v>
      </c>
      <c r="C64" s="593" t="s">
        <v>1118</v>
      </c>
      <c r="D64" s="350" t="s">
        <v>515</v>
      </c>
      <c r="E64" s="593" t="s">
        <v>504</v>
      </c>
      <c r="F64" s="593" t="s">
        <v>505</v>
      </c>
      <c r="G64" s="620" t="s">
        <v>314</v>
      </c>
      <c r="H64" s="620" t="s">
        <v>1109</v>
      </c>
      <c r="I64" s="593" t="s">
        <v>934</v>
      </c>
      <c r="J64" s="593"/>
      <c r="K64" s="615" t="s">
        <v>449</v>
      </c>
      <c r="L64" s="615" t="s">
        <v>882</v>
      </c>
      <c r="M64" s="616" t="s">
        <v>883</v>
      </c>
      <c r="N64" s="615" t="s">
        <v>451</v>
      </c>
      <c r="O64" s="615" t="s">
        <v>438</v>
      </c>
      <c r="P64" s="615" t="s">
        <v>438</v>
      </c>
      <c r="Q64" s="613">
        <v>35500</v>
      </c>
      <c r="R64" s="613">
        <v>286</v>
      </c>
      <c r="S64" s="613">
        <v>26</v>
      </c>
      <c r="T64" s="633" t="s">
        <v>1099</v>
      </c>
      <c r="U64" s="121">
        <v>10</v>
      </c>
      <c r="V64" s="619"/>
      <c r="W64" s="600">
        <v>21</v>
      </c>
      <c r="X64" s="123">
        <v>2.1</v>
      </c>
      <c r="Y64" s="601">
        <v>3550</v>
      </c>
      <c r="Z64" s="601">
        <v>1242.0999999999999</v>
      </c>
      <c r="AA64" s="600">
        <v>9</v>
      </c>
      <c r="AB64" s="598">
        <v>0.42857142857142855</v>
      </c>
      <c r="AC64" s="600"/>
      <c r="AD64" s="590" t="s">
        <v>434</v>
      </c>
      <c r="AE64" s="600">
        <v>8</v>
      </c>
      <c r="AF64" s="598">
        <v>0.8</v>
      </c>
      <c r="AG64" s="600">
        <v>9</v>
      </c>
      <c r="AH64" s="598"/>
      <c r="AI64" s="600">
        <v>5</v>
      </c>
      <c r="AJ64" s="598">
        <v>0.23809523809523808</v>
      </c>
      <c r="AK64" s="600">
        <v>2</v>
      </c>
      <c r="AL64" s="598">
        <v>0.2</v>
      </c>
      <c r="AM64" s="622">
        <v>35477</v>
      </c>
      <c r="AN64" s="601">
        <v>23</v>
      </c>
      <c r="AO64" s="602">
        <v>6.4788732394366192E-4</v>
      </c>
      <c r="AP64" s="601">
        <v>35500</v>
      </c>
      <c r="AQ64" s="601">
        <v>49986</v>
      </c>
      <c r="AR64" s="598">
        <v>0.71019885567959029</v>
      </c>
      <c r="AS64" s="599">
        <v>35477</v>
      </c>
      <c r="AT64" s="599">
        <v>23</v>
      </c>
      <c r="AU64" s="601">
        <v>35500</v>
      </c>
      <c r="AV64" s="601">
        <v>12400</v>
      </c>
      <c r="AW64" s="598">
        <v>0.34952222566733376</v>
      </c>
      <c r="AX64" s="601">
        <v>21</v>
      </c>
      <c r="AY64" s="598">
        <v>0.91304347826086951</v>
      </c>
      <c r="AZ64" s="601">
        <v>12421</v>
      </c>
      <c r="BA64" s="598">
        <v>0.34988732394366195</v>
      </c>
      <c r="BB64" s="601">
        <v>61</v>
      </c>
      <c r="BC64" s="598">
        <v>4.9193548387096771E-3</v>
      </c>
      <c r="BD64" s="600">
        <v>9</v>
      </c>
      <c r="BE64" s="598">
        <v>0.42857142857142855</v>
      </c>
      <c r="BF64" s="600">
        <v>70</v>
      </c>
      <c r="BG64" s="598">
        <v>5.635617100072458E-3</v>
      </c>
      <c r="BH64" s="601">
        <v>58</v>
      </c>
      <c r="BI64" s="598">
        <v>0.95081967213114749</v>
      </c>
      <c r="BJ64" s="600">
        <v>3</v>
      </c>
      <c r="BK64" s="598">
        <v>0.33333333333333331</v>
      </c>
      <c r="BL64" s="600">
        <v>61</v>
      </c>
      <c r="BM64" s="598">
        <v>0.87142857142857144</v>
      </c>
      <c r="BN64" s="601">
        <v>26</v>
      </c>
      <c r="BO64" s="598">
        <v>2.0932292085983416E-3</v>
      </c>
      <c r="BP64" s="601">
        <v>134</v>
      </c>
      <c r="BQ64" s="598">
        <v>1.0788181305852991E-2</v>
      </c>
      <c r="BR64" s="601">
        <v>160</v>
      </c>
      <c r="BS64" s="598">
        <v>1.2881410514451332E-2</v>
      </c>
      <c r="BT64" s="600">
        <v>7</v>
      </c>
      <c r="BU64" s="598">
        <v>0.33333333333333331</v>
      </c>
      <c r="BV64" s="600">
        <v>3</v>
      </c>
      <c r="BW64" s="598">
        <v>0.3</v>
      </c>
      <c r="BX64" s="603" t="s">
        <v>323</v>
      </c>
    </row>
    <row r="65" spans="1:76" ht="13.5" thickBot="1" x14ac:dyDescent="0.25">
      <c r="A65" s="591" t="s">
        <v>213</v>
      </c>
      <c r="B65" s="591" t="s">
        <v>214</v>
      </c>
      <c r="C65" s="593" t="s">
        <v>1118</v>
      </c>
      <c r="D65" s="350" t="s">
        <v>515</v>
      </c>
      <c r="E65" s="593" t="s">
        <v>504</v>
      </c>
      <c r="F65" s="593" t="s">
        <v>505</v>
      </c>
      <c r="G65" s="620" t="s">
        <v>314</v>
      </c>
      <c r="H65" s="620" t="s">
        <v>1112</v>
      </c>
      <c r="I65" s="593" t="s">
        <v>934</v>
      </c>
      <c r="J65" s="593"/>
      <c r="K65" s="615" t="s">
        <v>449</v>
      </c>
      <c r="L65" s="615" t="s">
        <v>884</v>
      </c>
      <c r="M65" s="616" t="s">
        <v>885</v>
      </c>
      <c r="N65" s="615" t="s">
        <v>437</v>
      </c>
      <c r="O65" s="615" t="s">
        <v>438</v>
      </c>
      <c r="P65" s="615" t="s">
        <v>438</v>
      </c>
      <c r="Q65" s="613">
        <v>5505</v>
      </c>
      <c r="R65" s="613">
        <v>59</v>
      </c>
      <c r="S65" s="613">
        <v>1</v>
      </c>
      <c r="T65" s="633" t="s">
        <v>1103</v>
      </c>
      <c r="U65" s="121">
        <v>8</v>
      </c>
      <c r="V65" s="600">
        <v>1</v>
      </c>
      <c r="W65" s="600">
        <v>14</v>
      </c>
      <c r="X65" s="123">
        <v>1.75</v>
      </c>
      <c r="Y65" s="601">
        <v>688.125</v>
      </c>
      <c r="Z65" s="601">
        <v>399.71428571428572</v>
      </c>
      <c r="AA65" s="600">
        <v>2</v>
      </c>
      <c r="AB65" s="598">
        <v>0.14285714285714285</v>
      </c>
      <c r="AC65" s="600"/>
      <c r="AD65" s="590" t="s">
        <v>310</v>
      </c>
      <c r="AE65" s="600">
        <v>2</v>
      </c>
      <c r="AF65" s="598">
        <v>0.25</v>
      </c>
      <c r="AG65" s="600">
        <v>2</v>
      </c>
      <c r="AH65" s="598">
        <v>0.22222222222222221</v>
      </c>
      <c r="AI65" s="600"/>
      <c r="AJ65" s="598"/>
      <c r="AK65" s="600"/>
      <c r="AL65" s="598"/>
      <c r="AM65" s="622">
        <v>5498</v>
      </c>
      <c r="AN65" s="601">
        <v>7</v>
      </c>
      <c r="AO65" s="602">
        <v>1.2715712988192551E-3</v>
      </c>
      <c r="AP65" s="601">
        <v>5505</v>
      </c>
      <c r="AQ65" s="601">
        <v>7536</v>
      </c>
      <c r="AR65" s="598">
        <v>0.73049363057324845</v>
      </c>
      <c r="AS65" s="599">
        <v>4909</v>
      </c>
      <c r="AT65" s="599">
        <v>4</v>
      </c>
      <c r="AU65" s="601">
        <v>4913</v>
      </c>
      <c r="AV65" s="601">
        <v>2794</v>
      </c>
      <c r="AW65" s="598">
        <v>0.56915868812385417</v>
      </c>
      <c r="AX65" s="601">
        <v>4</v>
      </c>
      <c r="AY65" s="598">
        <v>1</v>
      </c>
      <c r="AZ65" s="601">
        <v>2798</v>
      </c>
      <c r="BA65" s="598">
        <v>0.56950946468552821</v>
      </c>
      <c r="BB65" s="601">
        <v>27</v>
      </c>
      <c r="BC65" s="598">
        <v>9.6635647816750176E-3</v>
      </c>
      <c r="BD65" s="600">
        <v>3</v>
      </c>
      <c r="BE65" s="598">
        <v>0.75</v>
      </c>
      <c r="BF65" s="600">
        <v>30</v>
      </c>
      <c r="BG65" s="598">
        <v>1.0721944245889922E-2</v>
      </c>
      <c r="BH65" s="601">
        <v>23</v>
      </c>
      <c r="BI65" s="598">
        <v>0.85185185185185186</v>
      </c>
      <c r="BJ65" s="600">
        <v>2</v>
      </c>
      <c r="BK65" s="598">
        <v>0.66666666666666663</v>
      </c>
      <c r="BL65" s="600">
        <v>25</v>
      </c>
      <c r="BM65" s="598">
        <v>0.83333333333333337</v>
      </c>
      <c r="BN65" s="601">
        <v>3</v>
      </c>
      <c r="BO65" s="598">
        <v>1.0721944245889921E-3</v>
      </c>
      <c r="BP65" s="601">
        <v>30</v>
      </c>
      <c r="BQ65" s="598">
        <v>1.0721944245889922E-2</v>
      </c>
      <c r="BR65" s="601">
        <v>33</v>
      </c>
      <c r="BS65" s="598">
        <v>1.1794138670478913E-2</v>
      </c>
      <c r="BT65" s="600">
        <v>3</v>
      </c>
      <c r="BU65" s="598">
        <v>0.21428571428571427</v>
      </c>
      <c r="BV65" s="600">
        <v>3</v>
      </c>
      <c r="BW65" s="598">
        <v>0.375</v>
      </c>
      <c r="BX65" s="600"/>
    </row>
    <row r="66" spans="1:76" ht="13.5" thickBot="1" x14ac:dyDescent="0.25">
      <c r="A66" s="591" t="s">
        <v>219</v>
      </c>
      <c r="B66" s="591" t="s">
        <v>226</v>
      </c>
      <c r="C66" s="593" t="s">
        <v>1118</v>
      </c>
      <c r="D66" s="77" t="s">
        <v>515</v>
      </c>
      <c r="E66" s="591" t="s">
        <v>504</v>
      </c>
      <c r="F66" s="591" t="s">
        <v>519</v>
      </c>
      <c r="G66" s="592" t="s">
        <v>321</v>
      </c>
      <c r="H66" s="357" t="s">
        <v>1109</v>
      </c>
      <c r="I66" s="591" t="s">
        <v>934</v>
      </c>
      <c r="J66" s="591"/>
      <c r="K66" s="615" t="s">
        <v>449</v>
      </c>
      <c r="L66" s="615" t="s">
        <v>886</v>
      </c>
      <c r="M66" s="616" t="s">
        <v>887</v>
      </c>
      <c r="N66" s="615" t="s">
        <v>451</v>
      </c>
      <c r="O66" s="615" t="s">
        <v>438</v>
      </c>
      <c r="P66" s="615" t="s">
        <v>438</v>
      </c>
      <c r="Q66" s="613">
        <v>32815</v>
      </c>
      <c r="R66" s="613">
        <v>326</v>
      </c>
      <c r="S66" s="613">
        <v>37</v>
      </c>
      <c r="T66" s="633" t="s">
        <v>1096</v>
      </c>
      <c r="U66" s="121">
        <v>12</v>
      </c>
      <c r="V66" s="600">
        <v>3</v>
      </c>
      <c r="W66" s="600">
        <v>24</v>
      </c>
      <c r="X66" s="123">
        <v>2</v>
      </c>
      <c r="Y66" s="601">
        <v>2734.5833333333335</v>
      </c>
      <c r="Z66" s="601">
        <v>1100.6666666666667</v>
      </c>
      <c r="AA66" s="600">
        <v>10</v>
      </c>
      <c r="AB66" s="598">
        <v>0.41666666666666669</v>
      </c>
      <c r="AC66" s="600"/>
      <c r="AD66" s="590" t="s">
        <v>310</v>
      </c>
      <c r="AE66" s="600">
        <v>7</v>
      </c>
      <c r="AF66" s="598">
        <v>0.58333333333333337</v>
      </c>
      <c r="AG66" s="600">
        <v>7</v>
      </c>
      <c r="AH66" s="598">
        <v>0.53846153846153844</v>
      </c>
      <c r="AI66" s="600"/>
      <c r="AJ66" s="600"/>
      <c r="AK66" s="600"/>
      <c r="AL66" s="600"/>
      <c r="AM66" s="622">
        <v>32787</v>
      </c>
      <c r="AN66" s="601">
        <v>28</v>
      </c>
      <c r="AO66" s="602">
        <v>8.5326832241353035E-4</v>
      </c>
      <c r="AP66" s="601">
        <v>32815</v>
      </c>
      <c r="AQ66" s="601">
        <v>46665</v>
      </c>
      <c r="AR66" s="598">
        <v>0.70320368584592308</v>
      </c>
      <c r="AS66" s="599">
        <v>24997</v>
      </c>
      <c r="AT66" s="599">
        <v>19</v>
      </c>
      <c r="AU66" s="601">
        <v>25016</v>
      </c>
      <c r="AV66" s="601">
        <v>9890</v>
      </c>
      <c r="AW66" s="598">
        <v>0.39564747769732367</v>
      </c>
      <c r="AX66" s="601">
        <v>16</v>
      </c>
      <c r="AY66" s="598">
        <v>0.84210526315789469</v>
      </c>
      <c r="AZ66" s="601">
        <v>9906</v>
      </c>
      <c r="BA66" s="598">
        <v>0.39598656859609849</v>
      </c>
      <c r="BB66" s="601">
        <v>86</v>
      </c>
      <c r="BC66" s="598">
        <v>8.6956521739130436E-3</v>
      </c>
      <c r="BD66" s="601">
        <v>8</v>
      </c>
      <c r="BE66" s="598">
        <v>0.5</v>
      </c>
      <c r="BF66" s="600">
        <v>94</v>
      </c>
      <c r="BG66" s="598">
        <v>9.4891984655764185E-3</v>
      </c>
      <c r="BH66" s="601">
        <v>77</v>
      </c>
      <c r="BI66" s="598">
        <v>0.89534883720930236</v>
      </c>
      <c r="BJ66" s="601">
        <v>4</v>
      </c>
      <c r="BK66" s="598">
        <v>0.5</v>
      </c>
      <c r="BL66" s="600">
        <v>81</v>
      </c>
      <c r="BM66" s="598">
        <v>0.86170212765957444</v>
      </c>
      <c r="BN66" s="601">
        <v>19</v>
      </c>
      <c r="BO66" s="598">
        <v>1.9180294770845953E-3</v>
      </c>
      <c r="BP66" s="601">
        <v>163</v>
      </c>
      <c r="BQ66" s="598">
        <v>1.6454673934988895E-2</v>
      </c>
      <c r="BR66" s="601">
        <v>182</v>
      </c>
      <c r="BS66" s="598">
        <v>1.8372703412073491E-2</v>
      </c>
      <c r="BT66" s="600">
        <v>8</v>
      </c>
      <c r="BU66" s="598">
        <v>0.33333333333333331</v>
      </c>
      <c r="BV66" s="600">
        <v>5</v>
      </c>
      <c r="BW66" s="598">
        <v>0.41666666666666669</v>
      </c>
      <c r="BX66" s="600"/>
    </row>
    <row r="67" spans="1:76" ht="13.5" thickBot="1" x14ac:dyDescent="0.25">
      <c r="A67" s="591" t="s">
        <v>228</v>
      </c>
      <c r="B67" s="591" t="s">
        <v>229</v>
      </c>
      <c r="C67" s="593" t="s">
        <v>502</v>
      </c>
      <c r="D67" s="593" t="s">
        <v>515</v>
      </c>
      <c r="E67" s="593" t="s">
        <v>504</v>
      </c>
      <c r="F67" s="593" t="s">
        <v>519</v>
      </c>
      <c r="G67" s="593" t="s">
        <v>319</v>
      </c>
      <c r="H67" s="593" t="s">
        <v>1112</v>
      </c>
      <c r="I67" s="593" t="s">
        <v>934</v>
      </c>
      <c r="J67" s="593"/>
      <c r="K67" s="615" t="s">
        <v>436</v>
      </c>
      <c r="L67" s="615" t="s">
        <v>438</v>
      </c>
      <c r="M67" s="616" t="s">
        <v>457</v>
      </c>
      <c r="N67" s="615" t="s">
        <v>437</v>
      </c>
      <c r="O67" s="615" t="s">
        <v>438</v>
      </c>
      <c r="P67" s="615" t="s">
        <v>438</v>
      </c>
      <c r="Q67" s="613">
        <v>5281</v>
      </c>
      <c r="R67" s="613">
        <v>61</v>
      </c>
      <c r="S67" s="613">
        <v>15</v>
      </c>
      <c r="T67" s="890" t="s">
        <v>1433</v>
      </c>
      <c r="U67" s="121">
        <v>6</v>
      </c>
      <c r="V67" s="76"/>
      <c r="W67" s="600">
        <v>14</v>
      </c>
      <c r="X67" s="123">
        <f>W67/U67</f>
        <v>2.3333333333333335</v>
      </c>
      <c r="Y67" s="601"/>
      <c r="Z67" s="230">
        <f>IF(U67=V67,"",IF(AZ67="","",AZ67/(U67-V67)))</f>
        <v>541</v>
      </c>
      <c r="AA67" s="600">
        <v>6</v>
      </c>
      <c r="AB67" s="598">
        <f>AA67/W67</f>
        <v>0.42857142857142855</v>
      </c>
      <c r="AC67" s="222"/>
      <c r="AD67" s="590" t="s">
        <v>435</v>
      </c>
      <c r="AE67" s="600">
        <v>3</v>
      </c>
      <c r="AF67" s="598">
        <f>AE67/U67</f>
        <v>0.5</v>
      </c>
      <c r="AG67" s="666">
        <f>AE67+AH66</f>
        <v>3.5384615384615383</v>
      </c>
      <c r="AH67" s="598">
        <f>(AG67+AH66)/(U67+1)</f>
        <v>0.58241758241758235</v>
      </c>
      <c r="AI67" s="222"/>
      <c r="AJ67" s="223"/>
      <c r="AK67" s="222"/>
      <c r="AL67" s="223"/>
      <c r="AM67" s="210"/>
      <c r="AN67" s="230"/>
      <c r="AO67" s="250"/>
      <c r="AP67" s="732">
        <v>5235</v>
      </c>
      <c r="AQ67" s="114">
        <v>7890</v>
      </c>
      <c r="AR67" s="115">
        <f>AP67/AQ67</f>
        <v>0.66349809885931554</v>
      </c>
      <c r="AS67" s="213"/>
      <c r="AT67" s="213"/>
      <c r="AU67" s="732">
        <v>5235</v>
      </c>
      <c r="AV67" s="231"/>
      <c r="AW67" s="229" t="str">
        <f>IF(AS67="","",AV67/AS67)</f>
        <v/>
      </c>
      <c r="AX67" s="231"/>
      <c r="AY67" s="229" t="str">
        <f>IF(AT67="","",IF(AT67=0,"",AX67/AT67))</f>
        <v/>
      </c>
      <c r="AZ67" s="732">
        <v>3246</v>
      </c>
      <c r="BA67" s="135">
        <f>IF(AZ67="","",AZ67/AU67)</f>
        <v>0.62005730659025793</v>
      </c>
      <c r="BB67" s="231"/>
      <c r="BC67" s="229" t="str">
        <f>IF(BB67="","",BB67/AV67)</f>
        <v/>
      </c>
      <c r="BD67" s="231"/>
      <c r="BE67" s="229" t="str">
        <f>IF(BD67="","",BD67/AX67)</f>
        <v/>
      </c>
      <c r="BF67" s="733">
        <v>54</v>
      </c>
      <c r="BG67" s="734">
        <f>IF(AZ67="","",BF67/AZ67)</f>
        <v>1.6635859519408502E-2</v>
      </c>
      <c r="BH67" s="230"/>
      <c r="BI67" s="223" t="str">
        <f>IF(BB67="","",IF(BB67=0,"",BH67/BB67))</f>
        <v/>
      </c>
      <c r="BJ67" s="230"/>
      <c r="BK67" s="223" t="str">
        <f>IF(BD67="","",IF(BD67=0,"",BJ67/BD67))</f>
        <v/>
      </c>
      <c r="BL67" s="222" t="str">
        <f>IF(BH67="","",BH67+BJ67)</f>
        <v/>
      </c>
      <c r="BM67" s="223"/>
      <c r="BN67" s="601">
        <v>15</v>
      </c>
      <c r="BO67" s="223">
        <f>IF(AZ67="","",BN67/AZ67)</f>
        <v>4.6210720887245845E-3</v>
      </c>
      <c r="BP67" s="601">
        <v>13</v>
      </c>
      <c r="BQ67" s="223">
        <f>IF(AZ67="","",BP67/AZ67)</f>
        <v>4.004929143561306E-3</v>
      </c>
      <c r="BR67" s="601">
        <f>IF(BN67="",IF(BP67="","",BP67),IF(BP67="",BN67,BN67+BP67))</f>
        <v>28</v>
      </c>
      <c r="BS67" s="223">
        <f>IF(AZ67="","",BR67/AZ67)</f>
        <v>8.6260012322858896E-3</v>
      </c>
      <c r="BT67" s="600">
        <v>5</v>
      </c>
      <c r="BU67" s="598">
        <f>BT67/W67</f>
        <v>0.35714285714285715</v>
      </c>
      <c r="BV67" s="601">
        <v>3</v>
      </c>
      <c r="BW67" s="598">
        <f>BV67/U67</f>
        <v>0.5</v>
      </c>
      <c r="BX67" s="244" t="str">
        <f>IF(V67&gt;0,IF(V67&lt;U67,U67-V67,""),"")</f>
        <v/>
      </c>
    </row>
    <row r="68" spans="1:76" ht="13.5" thickBot="1" x14ac:dyDescent="0.25">
      <c r="A68" s="591" t="s">
        <v>235</v>
      </c>
      <c r="B68" s="591" t="s">
        <v>240</v>
      </c>
      <c r="C68" s="593" t="s">
        <v>1118</v>
      </c>
      <c r="D68" s="77" t="s">
        <v>515</v>
      </c>
      <c r="E68" s="591" t="s">
        <v>504</v>
      </c>
      <c r="F68" s="591" t="s">
        <v>505</v>
      </c>
      <c r="G68" s="591" t="s">
        <v>317</v>
      </c>
      <c r="H68" s="329" t="s">
        <v>1109</v>
      </c>
      <c r="I68" s="591" t="s">
        <v>934</v>
      </c>
      <c r="J68" s="591"/>
      <c r="K68" s="615" t="s">
        <v>449</v>
      </c>
      <c r="L68" s="321">
        <v>0.625</v>
      </c>
      <c r="M68" s="616" t="s">
        <v>864</v>
      </c>
      <c r="N68" s="615" t="s">
        <v>437</v>
      </c>
      <c r="O68" s="615" t="s">
        <v>438</v>
      </c>
      <c r="P68" s="615" t="s">
        <v>438</v>
      </c>
      <c r="Q68" s="613">
        <v>15577</v>
      </c>
      <c r="R68" s="612"/>
      <c r="S68" s="612"/>
      <c r="T68" s="633" t="s">
        <v>1095</v>
      </c>
      <c r="U68" s="121">
        <v>9</v>
      </c>
      <c r="V68" s="619"/>
      <c r="W68" s="600">
        <v>22</v>
      </c>
      <c r="X68" s="123">
        <v>2.4444444444444446</v>
      </c>
      <c r="Y68" s="601">
        <v>1630.6666666666667</v>
      </c>
      <c r="Z68" s="601">
        <v>948.88888888888891</v>
      </c>
      <c r="AA68" s="600">
        <v>6</v>
      </c>
      <c r="AB68" s="598">
        <v>0.27272727272727271</v>
      </c>
      <c r="AC68" s="598"/>
      <c r="AD68" s="590" t="s">
        <v>310</v>
      </c>
      <c r="AE68" s="600">
        <v>5</v>
      </c>
      <c r="AF68" s="598">
        <v>0.55555555555555558</v>
      </c>
      <c r="AG68" s="600">
        <v>5</v>
      </c>
      <c r="AH68" s="598">
        <v>0.5</v>
      </c>
      <c r="AI68" s="598"/>
      <c r="AJ68" s="598"/>
      <c r="AK68" s="598"/>
      <c r="AL68" s="598"/>
      <c r="AM68" s="622">
        <v>14635</v>
      </c>
      <c r="AN68" s="601">
        <v>41</v>
      </c>
      <c r="AO68" s="602">
        <v>2.793676751158354E-3</v>
      </c>
      <c r="AP68" s="601">
        <v>14676</v>
      </c>
      <c r="AQ68" s="601">
        <v>20826</v>
      </c>
      <c r="AR68" s="598">
        <v>0.70469605301065974</v>
      </c>
      <c r="AS68" s="599">
        <v>14635</v>
      </c>
      <c r="AT68" s="599">
        <v>41</v>
      </c>
      <c r="AU68" s="601">
        <v>14676</v>
      </c>
      <c r="AV68" s="601">
        <v>8504</v>
      </c>
      <c r="AW68" s="598">
        <v>0.58107277075503927</v>
      </c>
      <c r="AX68" s="601">
        <v>36</v>
      </c>
      <c r="AY68" s="598">
        <v>0.87804878048780488</v>
      </c>
      <c r="AZ68" s="601">
        <v>8540</v>
      </c>
      <c r="BA68" s="598">
        <v>0.58190242572908146</v>
      </c>
      <c r="BB68" s="601">
        <v>89</v>
      </c>
      <c r="BC68" s="598">
        <v>1.0465663217309502E-2</v>
      </c>
      <c r="BD68" s="600">
        <v>10</v>
      </c>
      <c r="BE68" s="598">
        <v>0.27777777777777779</v>
      </c>
      <c r="BF68" s="600">
        <v>99</v>
      </c>
      <c r="BG68" s="598">
        <v>1.1592505854800936E-2</v>
      </c>
      <c r="BH68" s="601">
        <v>76</v>
      </c>
      <c r="BI68" s="598">
        <v>0.8539325842696629</v>
      </c>
      <c r="BJ68" s="601">
        <v>8</v>
      </c>
      <c r="BK68" s="598">
        <v>0.8</v>
      </c>
      <c r="BL68" s="600">
        <v>84</v>
      </c>
      <c r="BM68" s="598">
        <v>0.84848484848484851</v>
      </c>
      <c r="BN68" s="601">
        <v>14</v>
      </c>
      <c r="BO68" s="598">
        <v>1.639344262295082E-3</v>
      </c>
      <c r="BP68" s="601">
        <v>143</v>
      </c>
      <c r="BQ68" s="598">
        <v>1.6744730679156907E-2</v>
      </c>
      <c r="BR68" s="601">
        <v>157</v>
      </c>
      <c r="BS68" s="598">
        <v>1.838407494145199E-2</v>
      </c>
      <c r="BT68" s="600">
        <v>8</v>
      </c>
      <c r="BU68" s="598">
        <v>0.36363636363636365</v>
      </c>
      <c r="BV68" s="600">
        <v>4</v>
      </c>
      <c r="BW68" s="598">
        <v>0.44444444444444442</v>
      </c>
      <c r="BX68" s="600"/>
    </row>
    <row r="69" spans="1:76" ht="13.5" thickBot="1" x14ac:dyDescent="0.25">
      <c r="A69" s="591" t="s">
        <v>244</v>
      </c>
      <c r="B69" s="591" t="s">
        <v>245</v>
      </c>
      <c r="C69" s="593" t="s">
        <v>1118</v>
      </c>
      <c r="D69" s="350" t="s">
        <v>515</v>
      </c>
      <c r="E69" s="593" t="s">
        <v>504</v>
      </c>
      <c r="F69" s="593" t="s">
        <v>519</v>
      </c>
      <c r="G69" s="620" t="s">
        <v>321</v>
      </c>
      <c r="H69" s="620" t="s">
        <v>1112</v>
      </c>
      <c r="I69" s="593" t="s">
        <v>934</v>
      </c>
      <c r="J69" s="593"/>
      <c r="K69" s="615" t="s">
        <v>449</v>
      </c>
      <c r="L69" s="615" t="s">
        <v>886</v>
      </c>
      <c r="M69" s="616" t="s">
        <v>889</v>
      </c>
      <c r="N69" s="615" t="s">
        <v>437</v>
      </c>
      <c r="O69" s="615" t="s">
        <v>438</v>
      </c>
      <c r="P69" s="615" t="s">
        <v>438</v>
      </c>
      <c r="Q69" s="613">
        <v>5682</v>
      </c>
      <c r="R69" s="613">
        <v>67</v>
      </c>
      <c r="S69" s="613">
        <v>5</v>
      </c>
      <c r="T69" s="633" t="s">
        <v>1091</v>
      </c>
      <c r="U69" s="121">
        <v>6</v>
      </c>
      <c r="V69" s="619"/>
      <c r="W69" s="600">
        <v>9</v>
      </c>
      <c r="X69" s="123">
        <v>1.5</v>
      </c>
      <c r="Y69" s="601">
        <v>947</v>
      </c>
      <c r="Z69" s="601">
        <v>412.5</v>
      </c>
      <c r="AA69" s="600">
        <v>5</v>
      </c>
      <c r="AB69" s="598">
        <v>0.55555555555555558</v>
      </c>
      <c r="AC69" s="600"/>
      <c r="AD69" s="590" t="s">
        <v>434</v>
      </c>
      <c r="AE69" s="600">
        <v>4</v>
      </c>
      <c r="AF69" s="598">
        <v>0.66666666666666663</v>
      </c>
      <c r="AG69" s="600">
        <v>5</v>
      </c>
      <c r="AH69" s="598">
        <v>0.7142857142857143</v>
      </c>
      <c r="AI69" s="600"/>
      <c r="AJ69" s="598"/>
      <c r="AK69" s="600"/>
      <c r="AL69" s="598"/>
      <c r="AM69" s="622">
        <v>5662</v>
      </c>
      <c r="AN69" s="601">
        <v>20</v>
      </c>
      <c r="AO69" s="602">
        <v>3.5198873636043647E-3</v>
      </c>
      <c r="AP69" s="601">
        <v>5682</v>
      </c>
      <c r="AQ69" s="601">
        <v>8910</v>
      </c>
      <c r="AR69" s="598">
        <v>0.63771043771043767</v>
      </c>
      <c r="AS69" s="599">
        <v>5662</v>
      </c>
      <c r="AT69" s="599">
        <v>20</v>
      </c>
      <c r="AU69" s="601">
        <v>5682</v>
      </c>
      <c r="AV69" s="601">
        <v>2457</v>
      </c>
      <c r="AW69" s="598">
        <v>0.43394560226068529</v>
      </c>
      <c r="AX69" s="601">
        <v>18</v>
      </c>
      <c r="AY69" s="598">
        <v>0.9</v>
      </c>
      <c r="AZ69" s="601">
        <v>2475</v>
      </c>
      <c r="BA69" s="598">
        <v>0.4355860612460401</v>
      </c>
      <c r="BB69" s="601">
        <v>18</v>
      </c>
      <c r="BC69" s="598">
        <v>7.326007326007326E-3</v>
      </c>
      <c r="BD69" s="600">
        <v>2</v>
      </c>
      <c r="BE69" s="598">
        <v>0.1111111111111111</v>
      </c>
      <c r="BF69" s="600">
        <v>20</v>
      </c>
      <c r="BG69" s="598">
        <v>8.0808080808080808E-3</v>
      </c>
      <c r="BH69" s="601">
        <v>15</v>
      </c>
      <c r="BI69" s="598">
        <v>0.83333333333333337</v>
      </c>
      <c r="BJ69" s="601"/>
      <c r="BK69" s="601"/>
      <c r="BL69" s="600">
        <v>15</v>
      </c>
      <c r="BM69" s="598">
        <v>0.75</v>
      </c>
      <c r="BN69" s="601">
        <v>2</v>
      </c>
      <c r="BO69" s="598">
        <v>8.0808080808080808E-4</v>
      </c>
      <c r="BP69" s="601">
        <v>8</v>
      </c>
      <c r="BQ69" s="598">
        <v>3.2323232323232323E-3</v>
      </c>
      <c r="BR69" s="601">
        <v>10</v>
      </c>
      <c r="BS69" s="598">
        <v>4.0404040404040404E-3</v>
      </c>
      <c r="BT69" s="600">
        <v>2</v>
      </c>
      <c r="BU69" s="598">
        <v>0.22222222222222221</v>
      </c>
      <c r="BV69" s="600">
        <v>2</v>
      </c>
      <c r="BW69" s="598">
        <v>0.33333333333333331</v>
      </c>
      <c r="BX69" s="603" t="s">
        <v>323</v>
      </c>
    </row>
    <row r="70" spans="1:76" ht="13.5" thickBot="1" x14ac:dyDescent="0.25">
      <c r="A70" s="591" t="s">
        <v>247</v>
      </c>
      <c r="B70" s="591" t="s">
        <v>252</v>
      </c>
      <c r="C70" s="593" t="s">
        <v>502</v>
      </c>
      <c r="D70" s="593" t="s">
        <v>515</v>
      </c>
      <c r="E70" s="593" t="s">
        <v>504</v>
      </c>
      <c r="F70" s="593" t="s">
        <v>519</v>
      </c>
      <c r="G70" s="593" t="s">
        <v>924</v>
      </c>
      <c r="H70" s="593" t="s">
        <v>1109</v>
      </c>
      <c r="I70" s="593" t="s">
        <v>934</v>
      </c>
      <c r="J70" s="593"/>
      <c r="K70" s="615" t="s">
        <v>436</v>
      </c>
      <c r="L70" s="615" t="s">
        <v>438</v>
      </c>
      <c r="M70" s="615" t="s">
        <v>890</v>
      </c>
      <c r="N70" s="615" t="s">
        <v>437</v>
      </c>
      <c r="O70" s="615" t="s">
        <v>438</v>
      </c>
      <c r="P70" s="615"/>
      <c r="Q70" s="613">
        <v>31061</v>
      </c>
      <c r="R70" s="613"/>
      <c r="S70" s="613">
        <v>51</v>
      </c>
      <c r="T70" s="889" t="s">
        <v>1433</v>
      </c>
      <c r="U70" s="121">
        <v>12</v>
      </c>
      <c r="V70" s="619"/>
      <c r="W70" s="600">
        <v>36</v>
      </c>
      <c r="X70" s="123">
        <v>3</v>
      </c>
      <c r="Y70" s="601">
        <v>2588.4166666666665</v>
      </c>
      <c r="Z70" s="601">
        <v>1513.1666666666667</v>
      </c>
      <c r="AA70" s="600">
        <v>10</v>
      </c>
      <c r="AB70" s="598">
        <v>0.27777777777777779</v>
      </c>
      <c r="AC70" s="600"/>
      <c r="AD70" s="590" t="s">
        <v>434</v>
      </c>
      <c r="AE70" s="600">
        <v>8</v>
      </c>
      <c r="AF70" s="598">
        <v>0.66666666666666663</v>
      </c>
      <c r="AG70" s="600">
        <v>9</v>
      </c>
      <c r="AH70" s="598">
        <v>0.76923076923076927</v>
      </c>
      <c r="AI70" s="600"/>
      <c r="AJ70" s="600"/>
      <c r="AK70" s="600"/>
      <c r="AL70" s="600"/>
      <c r="AM70" s="599">
        <v>30987</v>
      </c>
      <c r="AN70" s="601">
        <v>74</v>
      </c>
      <c r="AO70" s="602">
        <v>2.3824088084736486E-3</v>
      </c>
      <c r="AP70" s="601">
        <v>31061</v>
      </c>
      <c r="AQ70" s="601">
        <v>42150</v>
      </c>
      <c r="AR70" s="598">
        <v>0.73691577698695132</v>
      </c>
      <c r="AS70" s="599">
        <v>30987</v>
      </c>
      <c r="AT70" s="599">
        <v>74</v>
      </c>
      <c r="AU70" s="601">
        <v>31061</v>
      </c>
      <c r="AV70" s="601">
        <v>18112</v>
      </c>
      <c r="AW70" s="598">
        <v>0.58450317875238</v>
      </c>
      <c r="AX70" s="601">
        <v>46</v>
      </c>
      <c r="AY70" s="598">
        <v>0.6216216216216216</v>
      </c>
      <c r="AZ70" s="601">
        <v>18158</v>
      </c>
      <c r="BA70" s="598">
        <v>0.5845916100576285</v>
      </c>
      <c r="BB70" s="601">
        <v>316</v>
      </c>
      <c r="BC70" s="598">
        <v>1.7446996466431094E-2</v>
      </c>
      <c r="BD70" s="601">
        <v>13</v>
      </c>
      <c r="BE70" s="598">
        <v>0.28260869565217389</v>
      </c>
      <c r="BF70" s="600">
        <v>329</v>
      </c>
      <c r="BG70" s="598">
        <v>1.8118735543562067E-2</v>
      </c>
      <c r="BH70" s="601">
        <v>306</v>
      </c>
      <c r="BI70" s="598">
        <v>0.96835443037974689</v>
      </c>
      <c r="BJ70" s="601">
        <v>10</v>
      </c>
      <c r="BK70" s="598">
        <v>0.76923076923076927</v>
      </c>
      <c r="BL70" s="600">
        <v>316</v>
      </c>
      <c r="BM70" s="598">
        <v>0.96048632218844987</v>
      </c>
      <c r="BN70" s="601">
        <v>146</v>
      </c>
      <c r="BO70" s="598">
        <v>8.0405330983588496E-3</v>
      </c>
      <c r="BP70" s="601">
        <v>124</v>
      </c>
      <c r="BQ70" s="598">
        <v>6.8289459191540917E-3</v>
      </c>
      <c r="BR70" s="601">
        <v>270</v>
      </c>
      <c r="BS70" s="598">
        <v>1.4869479017512942E-2</v>
      </c>
      <c r="BT70" s="600">
        <v>8</v>
      </c>
      <c r="BU70" s="598">
        <v>0.22222222222222221</v>
      </c>
      <c r="BV70" s="600">
        <v>4</v>
      </c>
      <c r="BW70" s="598">
        <v>0.33333333333333331</v>
      </c>
      <c r="BX70" s="603" t="s">
        <v>323</v>
      </c>
    </row>
    <row r="71" spans="1:76" ht="13.5" thickBot="1" x14ac:dyDescent="0.25">
      <c r="A71" s="591" t="s">
        <v>253</v>
      </c>
      <c r="B71" s="591" t="s">
        <v>257</v>
      </c>
      <c r="C71" s="593" t="s">
        <v>1118</v>
      </c>
      <c r="D71" s="593" t="s">
        <v>527</v>
      </c>
      <c r="E71" s="593" t="s">
        <v>518</v>
      </c>
      <c r="F71" s="593" t="s">
        <v>519</v>
      </c>
      <c r="G71" s="620" t="s">
        <v>320</v>
      </c>
      <c r="H71" s="620" t="s">
        <v>1110</v>
      </c>
      <c r="I71" s="593" t="s">
        <v>935</v>
      </c>
      <c r="J71" s="593" t="s">
        <v>936</v>
      </c>
      <c r="K71" s="615" t="s">
        <v>436</v>
      </c>
      <c r="L71" s="615" t="s">
        <v>438</v>
      </c>
      <c r="M71" s="616" t="s">
        <v>839</v>
      </c>
      <c r="N71" s="294" t="s">
        <v>451</v>
      </c>
      <c r="O71" s="615" t="s">
        <v>438</v>
      </c>
      <c r="P71" s="615" t="s">
        <v>438</v>
      </c>
      <c r="Q71" s="613">
        <v>136392</v>
      </c>
      <c r="R71" s="613">
        <v>2179</v>
      </c>
      <c r="S71" s="613">
        <v>202</v>
      </c>
      <c r="T71" s="633" t="s">
        <v>1098</v>
      </c>
      <c r="U71" s="121">
        <v>14</v>
      </c>
      <c r="V71" s="619"/>
      <c r="W71" s="600">
        <v>49</v>
      </c>
      <c r="X71" s="123">
        <v>3.5</v>
      </c>
      <c r="Y71" s="601">
        <v>9723.5</v>
      </c>
      <c r="Z71" s="601">
        <v>4035.9285714285716</v>
      </c>
      <c r="AA71" s="600">
        <v>9</v>
      </c>
      <c r="AB71" s="598">
        <v>0.18367346938775511</v>
      </c>
      <c r="AC71" s="600"/>
      <c r="AD71" s="590" t="s">
        <v>434</v>
      </c>
      <c r="AE71" s="600">
        <v>8</v>
      </c>
      <c r="AF71" s="598">
        <v>0.5714285714285714</v>
      </c>
      <c r="AG71" s="600">
        <v>9</v>
      </c>
      <c r="AH71" s="598">
        <v>0.6</v>
      </c>
      <c r="AI71" s="600">
        <v>1</v>
      </c>
      <c r="AJ71" s="598">
        <v>2.0408163265306121E-2</v>
      </c>
      <c r="AK71" s="600">
        <v>1</v>
      </c>
      <c r="AL71" s="598">
        <v>7.1428571428571425E-2</v>
      </c>
      <c r="AM71" s="622">
        <v>135910</v>
      </c>
      <c r="AN71" s="601">
        <v>219</v>
      </c>
      <c r="AO71" s="602">
        <v>1.6087681537365294E-3</v>
      </c>
      <c r="AP71" s="601">
        <v>136390</v>
      </c>
      <c r="AQ71" s="601">
        <v>190956</v>
      </c>
      <c r="AR71" s="598">
        <v>0.71288150149772722</v>
      </c>
      <c r="AS71" s="599">
        <v>136169</v>
      </c>
      <c r="AT71" s="599">
        <v>221</v>
      </c>
      <c r="AU71" s="601">
        <v>136390</v>
      </c>
      <c r="AV71" s="601">
        <v>56656</v>
      </c>
      <c r="AW71" s="598">
        <v>0.41437716135678021</v>
      </c>
      <c r="AX71" s="601">
        <v>186</v>
      </c>
      <c r="AY71" s="598">
        <v>0.84474885844748859</v>
      </c>
      <c r="AZ71" s="601">
        <v>56842</v>
      </c>
      <c r="BA71" s="598">
        <v>0.41506952963732929</v>
      </c>
      <c r="BB71" s="601">
        <v>1228</v>
      </c>
      <c r="BC71" s="598">
        <v>2.0934692283106644E-2</v>
      </c>
      <c r="BD71" s="600">
        <v>28</v>
      </c>
      <c r="BE71" s="598">
        <v>0.14594594594594595</v>
      </c>
      <c r="BF71" s="601">
        <f>SUM(BB71:BD71)</f>
        <v>1256.0209346922832</v>
      </c>
      <c r="BG71" s="598">
        <v>2.1343999433658389E-2</v>
      </c>
      <c r="BH71" s="601">
        <v>1100</v>
      </c>
      <c r="BI71" s="598">
        <v>0.88464800678541133</v>
      </c>
      <c r="BJ71" s="600">
        <v>20</v>
      </c>
      <c r="BK71" s="598">
        <v>0.7407407407407407</v>
      </c>
      <c r="BL71" s="600">
        <v>1120</v>
      </c>
      <c r="BM71" s="598">
        <v>0.88142620232172475</v>
      </c>
      <c r="BN71" s="601">
        <v>226</v>
      </c>
      <c r="BO71" s="598">
        <f>BN71/AZ71</f>
        <v>3.9759332887653494E-3</v>
      </c>
      <c r="BP71" s="601">
        <v>2049</v>
      </c>
      <c r="BQ71" s="598">
        <f>BP71/AZ71</f>
        <v>3.6047288976461068E-2</v>
      </c>
      <c r="BR71" s="601">
        <v>2275</v>
      </c>
      <c r="BS71" s="598">
        <f>BR71/AZ71</f>
        <v>4.0023222265226414E-2</v>
      </c>
      <c r="BT71" s="600">
        <v>11</v>
      </c>
      <c r="BU71" s="598">
        <v>0.22448979591836735</v>
      </c>
      <c r="BV71" s="600">
        <v>5</v>
      </c>
      <c r="BW71" s="598">
        <v>0.35714285714285715</v>
      </c>
      <c r="BX71" s="603" t="s">
        <v>323</v>
      </c>
    </row>
    <row r="72" spans="1:76" ht="13.5" thickBot="1" x14ac:dyDescent="0.25">
      <c r="A72" s="591" t="s">
        <v>260</v>
      </c>
      <c r="B72" s="591" t="s">
        <v>261</v>
      </c>
      <c r="C72" s="593" t="s">
        <v>1118</v>
      </c>
      <c r="D72" s="591" t="s">
        <v>528</v>
      </c>
      <c r="E72" s="591" t="s">
        <v>504</v>
      </c>
      <c r="F72" s="591" t="s">
        <v>519</v>
      </c>
      <c r="G72" s="592" t="s">
        <v>320</v>
      </c>
      <c r="H72" s="357" t="s">
        <v>937</v>
      </c>
      <c r="I72" s="591" t="s">
        <v>937</v>
      </c>
      <c r="J72" s="591"/>
      <c r="K72" s="615" t="s">
        <v>436</v>
      </c>
      <c r="L72" s="322" t="s">
        <v>438</v>
      </c>
      <c r="M72" s="616" t="s">
        <v>891</v>
      </c>
      <c r="N72" s="283" t="s">
        <v>451</v>
      </c>
      <c r="O72" s="615" t="s">
        <v>438</v>
      </c>
      <c r="P72" s="615" t="s">
        <v>438</v>
      </c>
      <c r="Q72" s="612"/>
      <c r="R72" s="612"/>
      <c r="S72" s="612"/>
      <c r="T72" s="633" t="s">
        <v>1107</v>
      </c>
      <c r="U72" s="121">
        <v>13</v>
      </c>
      <c r="V72" s="619"/>
      <c r="W72" s="600">
        <v>21</v>
      </c>
      <c r="X72" s="123">
        <v>1.6153846153846154</v>
      </c>
      <c r="Y72" s="601">
        <v>26140.461538461539</v>
      </c>
      <c r="Z72" s="601">
        <v>8611.0769230769238</v>
      </c>
      <c r="AA72" s="600">
        <v>12</v>
      </c>
      <c r="AB72" s="598">
        <v>0.5714285714285714</v>
      </c>
      <c r="AC72" s="600"/>
      <c r="AE72" s="600">
        <v>11</v>
      </c>
      <c r="AF72" s="598">
        <v>0.84615384615384615</v>
      </c>
      <c r="AG72" s="600"/>
      <c r="AH72" s="598"/>
      <c r="AI72" s="600"/>
      <c r="AJ72" s="598"/>
      <c r="AK72" s="600"/>
      <c r="AL72" s="598"/>
      <c r="AM72" s="622">
        <v>339659</v>
      </c>
      <c r="AN72" s="601">
        <v>167</v>
      </c>
      <c r="AO72" s="602">
        <v>4.914279660767569E-4</v>
      </c>
      <c r="AP72" s="601">
        <v>339826</v>
      </c>
      <c r="AQ72" s="168">
        <v>492600</v>
      </c>
      <c r="AR72" s="598">
        <v>0.68986195696305319</v>
      </c>
      <c r="AS72" s="599">
        <v>264587</v>
      </c>
      <c r="AT72" s="599">
        <v>151</v>
      </c>
      <c r="AU72" s="601">
        <v>264738</v>
      </c>
      <c r="AV72" s="601">
        <v>111815</v>
      </c>
      <c r="AW72" s="598">
        <v>0.42260201748385218</v>
      </c>
      <c r="AX72" s="601">
        <v>129</v>
      </c>
      <c r="AY72" s="598">
        <v>0.85430463576158944</v>
      </c>
      <c r="AZ72" s="601">
        <v>111944</v>
      </c>
      <c r="BA72" s="598">
        <v>0.42284824996789278</v>
      </c>
      <c r="BB72" s="601">
        <v>1798</v>
      </c>
      <c r="BC72" s="598">
        <v>1.608013236148996E-2</v>
      </c>
      <c r="BD72" s="600">
        <v>58</v>
      </c>
      <c r="BE72" s="598">
        <v>0.44961240310077522</v>
      </c>
      <c r="BF72" s="600">
        <v>1856</v>
      </c>
      <c r="BG72" s="598">
        <f>BF72/AZ72</f>
        <v>1.6579718430643892E-2</v>
      </c>
      <c r="BH72" s="265">
        <v>1552</v>
      </c>
      <c r="BI72" s="598">
        <v>0.86318131256952169</v>
      </c>
      <c r="BJ72" s="600">
        <v>43</v>
      </c>
      <c r="BK72" s="598">
        <v>0.74137931034482762</v>
      </c>
      <c r="BL72" s="265">
        <v>1595</v>
      </c>
      <c r="BM72" s="598">
        <v>0.859375</v>
      </c>
      <c r="BN72" s="265">
        <v>2179</v>
      </c>
      <c r="BO72" s="598">
        <f>BN72/AZ72</f>
        <v>1.9465089687700995E-2</v>
      </c>
      <c r="BP72" s="601">
        <v>6464</v>
      </c>
      <c r="BQ72" s="598">
        <f>BP72/AZ72</f>
        <v>5.7743157292932182E-2</v>
      </c>
      <c r="BR72" s="601">
        <v>8643</v>
      </c>
      <c r="BS72" s="598">
        <f>BR72/AZ72</f>
        <v>7.720824698063318E-2</v>
      </c>
      <c r="BT72" s="600">
        <v>8</v>
      </c>
      <c r="BU72" s="598">
        <v>0.38095238095238093</v>
      </c>
      <c r="BV72" s="600">
        <v>7</v>
      </c>
      <c r="BW72" s="598">
        <v>0.53846153846153844</v>
      </c>
      <c r="BX72" s="603"/>
    </row>
    <row r="73" spans="1:76" ht="13.5" thickBot="1" x14ac:dyDescent="0.25">
      <c r="A73" s="10" t="s">
        <v>409</v>
      </c>
      <c r="B73" s="10" t="s">
        <v>650</v>
      </c>
      <c r="C73" s="593" t="s">
        <v>1118</v>
      </c>
      <c r="D73" s="9" t="s">
        <v>528</v>
      </c>
      <c r="E73" s="9" t="s">
        <v>504</v>
      </c>
      <c r="F73" s="9" t="s">
        <v>505</v>
      </c>
      <c r="G73" s="83" t="s">
        <v>316</v>
      </c>
      <c r="H73" s="83" t="s">
        <v>937</v>
      </c>
      <c r="I73" s="9" t="s">
        <v>937</v>
      </c>
      <c r="J73" s="9"/>
      <c r="K73" s="615"/>
      <c r="L73" s="615"/>
      <c r="M73" s="616"/>
      <c r="N73" s="615"/>
      <c r="O73" s="615"/>
      <c r="P73" s="615"/>
      <c r="Q73" s="613"/>
      <c r="R73" s="613"/>
      <c r="S73" s="613"/>
      <c r="T73" s="633" t="s">
        <v>1095</v>
      </c>
      <c r="U73" s="121">
        <v>7</v>
      </c>
      <c r="V73" s="619"/>
      <c r="W73" s="600">
        <v>15</v>
      </c>
      <c r="X73" s="123">
        <v>2.1428571428571428</v>
      </c>
      <c r="Y73" s="601">
        <v>3329</v>
      </c>
      <c r="Z73" s="601">
        <v>1752.5714285714287</v>
      </c>
      <c r="AA73" s="600">
        <v>5</v>
      </c>
      <c r="AB73" s="598">
        <v>0.33333333333333331</v>
      </c>
      <c r="AC73" s="600"/>
      <c r="AE73" s="600">
        <v>3</v>
      </c>
      <c r="AF73" s="598">
        <v>0.42857142857142855</v>
      </c>
      <c r="AG73" s="600"/>
      <c r="AH73" s="598"/>
      <c r="AI73" s="600"/>
      <c r="AJ73" s="598"/>
      <c r="AK73" s="600"/>
      <c r="AL73" s="598"/>
      <c r="AM73" s="622">
        <v>23214</v>
      </c>
      <c r="AN73" s="601">
        <v>89</v>
      </c>
      <c r="AO73" s="602">
        <v>3.8192507402480366E-3</v>
      </c>
      <c r="AP73" s="601">
        <v>23303</v>
      </c>
      <c r="AQ73" s="168">
        <v>32650</v>
      </c>
      <c r="AR73" s="598">
        <v>0.71372128637059729</v>
      </c>
      <c r="AS73" s="599">
        <v>23214</v>
      </c>
      <c r="AT73" s="599">
        <v>89</v>
      </c>
      <c r="AU73" s="601">
        <v>23303</v>
      </c>
      <c r="AV73" s="601">
        <v>12209</v>
      </c>
      <c r="AW73" s="598">
        <v>0.52593262686309983</v>
      </c>
      <c r="AX73" s="601">
        <v>59</v>
      </c>
      <c r="AY73" s="598">
        <v>0.6629213483146067</v>
      </c>
      <c r="AZ73" s="601">
        <v>12268</v>
      </c>
      <c r="BA73" s="598">
        <v>0.52645582113890921</v>
      </c>
      <c r="BB73" s="601">
        <v>111</v>
      </c>
      <c r="BC73" s="598">
        <v>9.0916536980915723E-3</v>
      </c>
      <c r="BD73" s="600">
        <v>23</v>
      </c>
      <c r="BE73" s="598">
        <v>0.38983050847457629</v>
      </c>
      <c r="BF73" s="600">
        <v>134</v>
      </c>
      <c r="BG73" s="598">
        <v>1.0922725790674926E-2</v>
      </c>
      <c r="BH73" s="601">
        <v>97</v>
      </c>
      <c r="BI73" s="598">
        <v>0.87387387387387383</v>
      </c>
      <c r="BJ73" s="600">
        <v>23</v>
      </c>
      <c r="BK73" s="598">
        <v>1</v>
      </c>
      <c r="BL73" s="600">
        <v>120</v>
      </c>
      <c r="BM73" s="598">
        <v>0.89552238805970152</v>
      </c>
      <c r="BN73" s="601">
        <v>35</v>
      </c>
      <c r="BO73" s="598">
        <v>2.8529507662210631E-3</v>
      </c>
      <c r="BP73" s="601">
        <v>584</v>
      </c>
      <c r="BQ73" s="598">
        <v>4.7603521356374308E-2</v>
      </c>
      <c r="BR73" s="601">
        <v>619</v>
      </c>
      <c r="BS73" s="598">
        <v>5.0456472122595367E-2</v>
      </c>
      <c r="BT73" s="600">
        <v>1</v>
      </c>
      <c r="BU73" s="598">
        <v>6.6666666666666666E-2</v>
      </c>
      <c r="BV73" s="600">
        <v>0</v>
      </c>
      <c r="BW73" s="598"/>
      <c r="BX73" s="603" t="s">
        <v>323</v>
      </c>
    </row>
    <row r="74" spans="1:76" ht="13.5" thickBot="1" x14ac:dyDescent="0.25">
      <c r="A74" s="10" t="s">
        <v>265</v>
      </c>
      <c r="B74" s="10" t="s">
        <v>272</v>
      </c>
      <c r="C74" s="593" t="s">
        <v>1118</v>
      </c>
      <c r="D74" s="9" t="s">
        <v>515</v>
      </c>
      <c r="E74" s="9" t="s">
        <v>504</v>
      </c>
      <c r="F74" s="9" t="s">
        <v>519</v>
      </c>
      <c r="G74" s="83" t="s">
        <v>920</v>
      </c>
      <c r="H74" s="83" t="s">
        <v>1109</v>
      </c>
      <c r="I74" s="9" t="s">
        <v>934</v>
      </c>
      <c r="J74" s="9"/>
      <c r="K74" s="615" t="s">
        <v>449</v>
      </c>
      <c r="L74" s="615" t="s">
        <v>461</v>
      </c>
      <c r="M74" s="616" t="s">
        <v>895</v>
      </c>
      <c r="N74" s="617" t="s">
        <v>439</v>
      </c>
      <c r="O74" s="615" t="s">
        <v>438</v>
      </c>
      <c r="P74" s="615" t="s">
        <v>438</v>
      </c>
      <c r="Q74" s="613">
        <v>32416</v>
      </c>
      <c r="R74" s="613">
        <v>183</v>
      </c>
      <c r="S74" s="613">
        <v>83</v>
      </c>
      <c r="T74" s="633" t="s">
        <v>1095</v>
      </c>
      <c r="U74" s="121">
        <v>11</v>
      </c>
      <c r="V74" s="619"/>
      <c r="W74" s="600">
        <v>22</v>
      </c>
      <c r="X74" s="123">
        <v>2</v>
      </c>
      <c r="Y74" s="601">
        <v>2946.909090909091</v>
      </c>
      <c r="Z74" s="601">
        <v>1113.090909090909</v>
      </c>
      <c r="AA74" s="600">
        <v>10</v>
      </c>
      <c r="AB74" s="598">
        <v>0.45454545454545453</v>
      </c>
      <c r="AC74" s="600"/>
      <c r="AD74" s="590" t="s">
        <v>434</v>
      </c>
      <c r="AE74" s="600">
        <v>6</v>
      </c>
      <c r="AF74" s="598">
        <v>0.54545454545454541</v>
      </c>
      <c r="AG74" s="600">
        <v>7</v>
      </c>
      <c r="AH74" s="598">
        <v>0.58333333333333337</v>
      </c>
      <c r="AI74" s="600">
        <v>2</v>
      </c>
      <c r="AJ74" s="598">
        <v>9.0909090909090912E-2</v>
      </c>
      <c r="AK74" s="600">
        <v>1</v>
      </c>
      <c r="AL74" s="598">
        <v>9.0909090909090912E-2</v>
      </c>
      <c r="AM74" s="622">
        <v>32118</v>
      </c>
      <c r="AN74" s="601">
        <v>298</v>
      </c>
      <c r="AO74" s="602">
        <v>9.1929911154985198E-3</v>
      </c>
      <c r="AP74" s="601">
        <v>32416</v>
      </c>
      <c r="AQ74" s="601">
        <v>43695</v>
      </c>
      <c r="AR74" s="598">
        <v>0.74186977915093255</v>
      </c>
      <c r="AS74" s="599">
        <v>32118</v>
      </c>
      <c r="AT74" s="599">
        <v>298</v>
      </c>
      <c r="AU74" s="601">
        <v>32416</v>
      </c>
      <c r="AV74" s="601">
        <v>12024</v>
      </c>
      <c r="AW74" s="598">
        <v>0.37436951242294042</v>
      </c>
      <c r="AX74" s="601">
        <v>220</v>
      </c>
      <c r="AY74" s="598">
        <v>0.73825503355704702</v>
      </c>
      <c r="AZ74" s="601">
        <v>12244</v>
      </c>
      <c r="BA74" s="598">
        <v>0.37771470878578478</v>
      </c>
      <c r="BB74" s="601">
        <v>83</v>
      </c>
      <c r="BC74" s="598">
        <v>6.9028609447771127E-3</v>
      </c>
      <c r="BD74" s="600">
        <v>3</v>
      </c>
      <c r="BE74" s="598">
        <v>1.3636363636363636E-2</v>
      </c>
      <c r="BF74" s="600">
        <v>86</v>
      </c>
      <c r="BG74" s="598">
        <v>7.0238484155504734E-3</v>
      </c>
      <c r="BH74" s="601">
        <v>68</v>
      </c>
      <c r="BI74" s="598">
        <v>0.81927710843373491</v>
      </c>
      <c r="BJ74" s="600">
        <v>1</v>
      </c>
      <c r="BK74" s="598">
        <v>0.33333333333333331</v>
      </c>
      <c r="BL74" s="600">
        <v>69</v>
      </c>
      <c r="BM74" s="598">
        <v>0.80232558139534882</v>
      </c>
      <c r="BN74" s="601">
        <v>23</v>
      </c>
      <c r="BO74" s="598">
        <v>1.8784710878797779E-3</v>
      </c>
      <c r="BP74" s="601">
        <v>284</v>
      </c>
      <c r="BQ74" s="598">
        <v>2.3195034302515519E-2</v>
      </c>
      <c r="BR74" s="601">
        <v>307</v>
      </c>
      <c r="BS74" s="598">
        <v>2.5073505390395295E-2</v>
      </c>
      <c r="BT74" s="600">
        <v>6</v>
      </c>
      <c r="BU74" s="598">
        <v>0.27272727272727271</v>
      </c>
      <c r="BV74" s="600">
        <v>3</v>
      </c>
      <c r="BW74" s="598">
        <v>0.27272727272727271</v>
      </c>
      <c r="BX74" s="600"/>
    </row>
    <row r="75" spans="1:76" ht="13.5" thickBot="1" x14ac:dyDescent="0.25">
      <c r="A75" s="10" t="s">
        <v>274</v>
      </c>
      <c r="B75" s="10" t="s">
        <v>276</v>
      </c>
      <c r="C75" s="593" t="s">
        <v>1118</v>
      </c>
      <c r="D75" s="9" t="s">
        <v>515</v>
      </c>
      <c r="E75" s="9" t="s">
        <v>504</v>
      </c>
      <c r="F75" s="9" t="s">
        <v>505</v>
      </c>
      <c r="G75" s="9" t="s">
        <v>316</v>
      </c>
      <c r="H75" s="9" t="s">
        <v>1112</v>
      </c>
      <c r="I75" s="9" t="s">
        <v>934</v>
      </c>
      <c r="J75" s="9"/>
      <c r="K75" s="615" t="s">
        <v>436</v>
      </c>
      <c r="L75" s="615" t="s">
        <v>438</v>
      </c>
      <c r="M75" s="616" t="s">
        <v>896</v>
      </c>
      <c r="N75" s="615"/>
      <c r="O75" s="615" t="s">
        <v>438</v>
      </c>
      <c r="P75" s="615" t="s">
        <v>438</v>
      </c>
      <c r="Q75" s="613">
        <v>5899</v>
      </c>
      <c r="R75" s="613">
        <v>50</v>
      </c>
      <c r="S75" s="613">
        <v>5</v>
      </c>
      <c r="T75" s="633" t="s">
        <v>1095</v>
      </c>
      <c r="U75" s="121">
        <v>10</v>
      </c>
      <c r="V75" s="619"/>
      <c r="W75" s="600">
        <v>19</v>
      </c>
      <c r="X75" s="123">
        <v>1.9</v>
      </c>
      <c r="Y75" s="601">
        <v>589.9</v>
      </c>
      <c r="Z75" s="601">
        <v>911.3</v>
      </c>
      <c r="AA75" s="600">
        <v>5</v>
      </c>
      <c r="AB75" s="598">
        <v>0.26315789473684209</v>
      </c>
      <c r="AC75" s="598"/>
      <c r="AD75" s="590" t="s">
        <v>310</v>
      </c>
      <c r="AE75" s="600">
        <v>3</v>
      </c>
      <c r="AF75" s="598">
        <v>0.3</v>
      </c>
      <c r="AG75" s="600">
        <v>3</v>
      </c>
      <c r="AH75" s="598">
        <v>0.27272727272727271</v>
      </c>
      <c r="AI75" s="598"/>
      <c r="AJ75" s="598"/>
      <c r="AK75" s="598"/>
      <c r="AL75" s="598"/>
      <c r="AM75" s="622">
        <v>5856</v>
      </c>
      <c r="AN75" s="601">
        <v>43</v>
      </c>
      <c r="AO75" s="602">
        <v>7.2893710798440413E-3</v>
      </c>
      <c r="AP75" s="601">
        <v>5899</v>
      </c>
      <c r="AQ75" s="601">
        <v>8304</v>
      </c>
      <c r="AR75" s="598">
        <v>0.71038053949903657</v>
      </c>
      <c r="AS75" s="599">
        <v>5856</v>
      </c>
      <c r="AT75" s="599">
        <v>43</v>
      </c>
      <c r="AU75" s="601">
        <v>5899</v>
      </c>
      <c r="AV75" s="601">
        <v>3187</v>
      </c>
      <c r="AW75" s="598">
        <f>AV75/AM75</f>
        <v>0.54422814207650272</v>
      </c>
      <c r="AX75" s="601">
        <v>14</v>
      </c>
      <c r="AY75" s="598">
        <f>AX75/AN75</f>
        <v>0.32558139534883723</v>
      </c>
      <c r="AZ75" s="601">
        <f>AV75+AX75</f>
        <v>3201</v>
      </c>
      <c r="BA75" s="598">
        <f>AZ75/AP75</f>
        <v>0.54263434480420414</v>
      </c>
      <c r="BB75" s="601">
        <v>59</v>
      </c>
      <c r="BC75" s="598">
        <v>6.5178965974370309E-3</v>
      </c>
      <c r="BD75" s="600">
        <v>8</v>
      </c>
      <c r="BE75" s="598">
        <v>0.13114754098360656</v>
      </c>
      <c r="BF75" s="600">
        <v>67</v>
      </c>
      <c r="BG75" s="598">
        <v>7.3521343136179083E-3</v>
      </c>
      <c r="BH75" s="601">
        <v>47</v>
      </c>
      <c r="BI75" s="598">
        <v>0.79661016949152541</v>
      </c>
      <c r="BJ75" s="600">
        <v>8</v>
      </c>
      <c r="BK75" s="598">
        <v>1</v>
      </c>
      <c r="BL75" s="600">
        <v>55</v>
      </c>
      <c r="BM75" s="598">
        <v>0.82089552238805974</v>
      </c>
      <c r="BN75" s="601">
        <v>5</v>
      </c>
      <c r="BO75" s="598">
        <v>5.4866673982223197E-4</v>
      </c>
      <c r="BP75" s="601">
        <v>45</v>
      </c>
      <c r="BQ75" s="598">
        <v>4.9380006584000876E-3</v>
      </c>
      <c r="BR75" s="601">
        <v>50</v>
      </c>
      <c r="BS75" s="598">
        <v>5.4866673982223195E-3</v>
      </c>
      <c r="BT75" s="600">
        <v>7</v>
      </c>
      <c r="BU75" s="598">
        <v>0.36842105263157893</v>
      </c>
      <c r="BV75" s="600">
        <v>2</v>
      </c>
      <c r="BW75" s="598">
        <v>0.2</v>
      </c>
      <c r="BX75" s="600"/>
    </row>
    <row r="76" spans="1:76" ht="13.5" thickBot="1" x14ac:dyDescent="0.25">
      <c r="A76" s="10" t="s">
        <v>278</v>
      </c>
      <c r="B76" s="10" t="s">
        <v>286</v>
      </c>
      <c r="C76" s="593" t="s">
        <v>1118</v>
      </c>
      <c r="D76" s="10" t="s">
        <v>515</v>
      </c>
      <c r="E76" s="10" t="s">
        <v>504</v>
      </c>
      <c r="F76" s="10" t="s">
        <v>519</v>
      </c>
      <c r="G76" s="10" t="s">
        <v>920</v>
      </c>
      <c r="H76" s="94" t="s">
        <v>1109</v>
      </c>
      <c r="I76" s="10" t="s">
        <v>934</v>
      </c>
      <c r="J76" s="10"/>
      <c r="K76" s="615" t="s">
        <v>449</v>
      </c>
      <c r="L76" s="615" t="s">
        <v>461</v>
      </c>
      <c r="M76" s="616" t="s">
        <v>898</v>
      </c>
      <c r="N76" s="615" t="s">
        <v>437</v>
      </c>
      <c r="O76" s="615" t="s">
        <v>438</v>
      </c>
      <c r="P76" s="615" t="s">
        <v>897</v>
      </c>
      <c r="Q76" s="613">
        <v>22371</v>
      </c>
      <c r="R76" s="613">
        <v>121</v>
      </c>
      <c r="S76" s="613">
        <v>69</v>
      </c>
      <c r="T76" s="633" t="s">
        <v>1099</v>
      </c>
      <c r="U76" s="121">
        <v>10</v>
      </c>
      <c r="V76" s="619"/>
      <c r="W76" s="600">
        <v>20</v>
      </c>
      <c r="X76" s="123">
        <v>2</v>
      </c>
      <c r="Y76" s="601">
        <v>2237.1</v>
      </c>
      <c r="Z76" s="601">
        <v>1094.5</v>
      </c>
      <c r="AA76" s="600">
        <v>8</v>
      </c>
      <c r="AB76" s="598">
        <v>0.4</v>
      </c>
      <c r="AC76" s="600"/>
      <c r="AD76" s="590" t="s">
        <v>434</v>
      </c>
      <c r="AE76" s="600">
        <v>7</v>
      </c>
      <c r="AF76" s="598">
        <v>0.7</v>
      </c>
      <c r="AG76" s="600">
        <v>8</v>
      </c>
      <c r="AH76" s="598">
        <v>0.72727272727272729</v>
      </c>
      <c r="AI76" s="600">
        <v>1</v>
      </c>
      <c r="AJ76" s="598">
        <v>0.05</v>
      </c>
      <c r="AK76" s="598"/>
      <c r="AL76" s="598"/>
      <c r="AM76" s="622">
        <v>22321</v>
      </c>
      <c r="AN76" s="601">
        <v>50</v>
      </c>
      <c r="AO76" s="602">
        <v>2.235036431093827E-3</v>
      </c>
      <c r="AP76" s="601">
        <v>22371</v>
      </c>
      <c r="AQ76" s="601">
        <v>32691</v>
      </c>
      <c r="AR76" s="598">
        <v>0.68431678443608335</v>
      </c>
      <c r="AS76" s="599">
        <v>22321</v>
      </c>
      <c r="AT76" s="599">
        <v>50</v>
      </c>
      <c r="AU76" s="601">
        <v>22371</v>
      </c>
      <c r="AV76" s="601">
        <v>10910</v>
      </c>
      <c r="AW76" s="598">
        <v>0.4887773845257829</v>
      </c>
      <c r="AX76" s="601">
        <v>35</v>
      </c>
      <c r="AY76" s="598">
        <v>0.7</v>
      </c>
      <c r="AZ76" s="601">
        <v>10945</v>
      </c>
      <c r="BA76" s="598">
        <v>0.48924947476643871</v>
      </c>
      <c r="BB76" s="601">
        <v>136</v>
      </c>
      <c r="BC76" s="598">
        <v>1.2465627864344637E-2</v>
      </c>
      <c r="BD76" s="600">
        <v>3</v>
      </c>
      <c r="BE76" s="598">
        <v>8.5714285714285715E-2</v>
      </c>
      <c r="BF76" s="600">
        <v>139</v>
      </c>
      <c r="BG76" s="598">
        <v>1.2699862951119233E-2</v>
      </c>
      <c r="BH76" s="601">
        <v>98</v>
      </c>
      <c r="BI76" s="598">
        <v>0.72058823529411764</v>
      </c>
      <c r="BJ76" s="600">
        <v>2</v>
      </c>
      <c r="BK76" s="598">
        <v>0.66666666666666663</v>
      </c>
      <c r="BL76" s="600">
        <v>100</v>
      </c>
      <c r="BM76" s="598">
        <v>0.71942446043165464</v>
      </c>
      <c r="BN76" s="601">
        <v>25</v>
      </c>
      <c r="BO76" s="598">
        <v>2.2841480127912287E-3</v>
      </c>
      <c r="BP76" s="601">
        <v>255</v>
      </c>
      <c r="BQ76" s="598">
        <v>2.3298309730470534E-2</v>
      </c>
      <c r="BR76" s="601">
        <v>280</v>
      </c>
      <c r="BS76" s="598">
        <v>2.5582457743261764E-2</v>
      </c>
      <c r="BT76" s="600">
        <v>6</v>
      </c>
      <c r="BU76" s="598">
        <v>0.3</v>
      </c>
      <c r="BV76" s="600">
        <v>3</v>
      </c>
      <c r="BW76" s="598">
        <v>0.3</v>
      </c>
      <c r="BX76" s="603" t="s">
        <v>323</v>
      </c>
    </row>
    <row r="77" spans="1:76" ht="13.5" thickBot="1" x14ac:dyDescent="0.25">
      <c r="A77" s="9" t="s">
        <v>290</v>
      </c>
      <c r="B77" s="9" t="s">
        <v>291</v>
      </c>
      <c r="C77" s="593" t="s">
        <v>1118</v>
      </c>
      <c r="D77" s="9" t="s">
        <v>515</v>
      </c>
      <c r="E77" s="9" t="s">
        <v>504</v>
      </c>
      <c r="F77" s="9" t="s">
        <v>519</v>
      </c>
      <c r="G77" s="83" t="s">
        <v>922</v>
      </c>
      <c r="H77" s="83" t="s">
        <v>1109</v>
      </c>
      <c r="I77" s="9" t="s">
        <v>934</v>
      </c>
      <c r="J77" s="9"/>
      <c r="K77" s="615" t="s">
        <v>449</v>
      </c>
      <c r="L77" s="615" t="s">
        <v>461</v>
      </c>
      <c r="M77" s="616" t="s">
        <v>899</v>
      </c>
      <c r="N77" s="615" t="s">
        <v>437</v>
      </c>
      <c r="O77" s="615" t="s">
        <v>438</v>
      </c>
      <c r="P77" s="615" t="s">
        <v>438</v>
      </c>
      <c r="Q77" s="613">
        <v>55079</v>
      </c>
      <c r="R77" s="613">
        <v>573</v>
      </c>
      <c r="S77" s="613">
        <v>92</v>
      </c>
      <c r="T77" s="633" t="s">
        <v>1102</v>
      </c>
      <c r="U77" s="604">
        <v>13</v>
      </c>
      <c r="V77" s="600">
        <v>1</v>
      </c>
      <c r="W77" s="605">
        <v>44</v>
      </c>
      <c r="X77" s="606">
        <v>3.3846153846153846</v>
      </c>
      <c r="Y77" s="607">
        <v>4236.8461538461543</v>
      </c>
      <c r="Z77" s="607">
        <v>2013.9166666666667</v>
      </c>
      <c r="AA77" s="605">
        <v>11</v>
      </c>
      <c r="AB77" s="608">
        <v>0.25</v>
      </c>
      <c r="AC77" s="605"/>
      <c r="AD77" s="590" t="s">
        <v>310</v>
      </c>
      <c r="AE77" s="605">
        <v>8</v>
      </c>
      <c r="AF77" s="608">
        <v>0.61538461538461542</v>
      </c>
      <c r="AG77" s="605">
        <v>8</v>
      </c>
      <c r="AH77" s="608">
        <v>0.5714285714285714</v>
      </c>
      <c r="AI77" s="605"/>
      <c r="AJ77" s="608"/>
      <c r="AK77" s="605"/>
      <c r="AL77" s="608"/>
      <c r="AM77" s="126">
        <v>54946</v>
      </c>
      <c r="AN77" s="607">
        <v>133</v>
      </c>
      <c r="AO77" s="609">
        <v>2.4147134116450915E-3</v>
      </c>
      <c r="AP77" s="607">
        <v>55079</v>
      </c>
      <c r="AQ77" s="607">
        <v>76995</v>
      </c>
      <c r="AR77" s="608">
        <v>0.71535814013897003</v>
      </c>
      <c r="AS77" s="596">
        <v>51009</v>
      </c>
      <c r="AT77" s="596">
        <v>131</v>
      </c>
      <c r="AU77" s="607">
        <v>51140</v>
      </c>
      <c r="AV77" s="607">
        <v>24061</v>
      </c>
      <c r="AW77" s="608">
        <v>0.47170107235977965</v>
      </c>
      <c r="AX77" s="607">
        <v>106</v>
      </c>
      <c r="AY77" s="608">
        <v>0.80916030534351147</v>
      </c>
      <c r="AZ77" s="607">
        <v>24167</v>
      </c>
      <c r="BA77" s="608">
        <v>0.47256550645287448</v>
      </c>
      <c r="BB77" s="607">
        <v>358</v>
      </c>
      <c r="BC77" s="608">
        <v>1.4878849590623831E-2</v>
      </c>
      <c r="BD77" s="605">
        <v>6</v>
      </c>
      <c r="BE77" s="608">
        <v>5.6603773584905662E-2</v>
      </c>
      <c r="BF77" s="605">
        <v>364</v>
      </c>
      <c r="BG77" s="608">
        <v>1.506186121570737E-2</v>
      </c>
      <c r="BH77" s="607">
        <v>192</v>
      </c>
      <c r="BI77" s="608">
        <v>0.53631284916201116</v>
      </c>
      <c r="BJ77" s="605">
        <v>4</v>
      </c>
      <c r="BK77" s="608">
        <v>0.66666666666666663</v>
      </c>
      <c r="BL77" s="605">
        <v>196</v>
      </c>
      <c r="BM77" s="608">
        <v>0.53846153846153844</v>
      </c>
      <c r="BN77" s="607">
        <v>49</v>
      </c>
      <c r="BO77" s="608">
        <v>2.0275582405759919E-3</v>
      </c>
      <c r="BP77" s="607">
        <v>785</v>
      </c>
      <c r="BQ77" s="608">
        <v>3.2482310588819466E-2</v>
      </c>
      <c r="BR77" s="607">
        <v>834</v>
      </c>
      <c r="BS77" s="608">
        <v>3.4509868829395454E-2</v>
      </c>
      <c r="BT77" s="605">
        <v>14</v>
      </c>
      <c r="BU77" s="608">
        <v>0.31818181818181818</v>
      </c>
      <c r="BV77" s="605">
        <v>6</v>
      </c>
      <c r="BW77" s="608">
        <v>0.46153846153846156</v>
      </c>
      <c r="BX77" s="605"/>
    </row>
    <row r="78" spans="1:76" x14ac:dyDescent="0.2">
      <c r="AD78" s="667"/>
      <c r="AP78" s="610"/>
      <c r="AQ78" s="610"/>
      <c r="AZ78" s="610"/>
      <c r="BA78" s="580"/>
    </row>
    <row r="79" spans="1:76" x14ac:dyDescent="0.2">
      <c r="AD79" s="667"/>
      <c r="AP79" s="610"/>
      <c r="AU79" s="610"/>
      <c r="AZ79" s="610"/>
      <c r="BA79" s="580"/>
    </row>
  </sheetData>
  <sortState ref="A2:BX87">
    <sortCondition ref="A2:A87"/>
  </sortState>
  <conditionalFormatting sqref="V77:AC77 AE77:BV77">
    <cfRule type="cellIs" dxfId="4" priority="5" stopIfTrue="1" operator="between">
      <formula>0</formula>
      <formula>0</formula>
    </cfRule>
  </conditionalFormatting>
  <conditionalFormatting sqref="AP67:BG67">
    <cfRule type="cellIs" dxfId="3" priority="4" stopIfTrue="1" operator="between">
      <formula>0</formula>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69"/>
  <sheetViews>
    <sheetView workbookViewId="0">
      <pane xSplit="4" ySplit="1" topLeftCell="E31" activePane="bottomRight" state="frozen"/>
      <selection pane="topRight" activeCell="E1" sqref="E1"/>
      <selection pane="bottomLeft" activeCell="A2" sqref="A2"/>
      <selection pane="bottomRight" activeCell="J69" sqref="J69"/>
    </sheetView>
  </sheetViews>
  <sheetFormatPr defaultRowHeight="12.75" x14ac:dyDescent="0.2"/>
  <cols>
    <col min="1" max="1" width="27.42578125" customWidth="1"/>
    <col min="2" max="2" width="25.5703125" customWidth="1"/>
    <col min="7" max="7" width="13.85546875" customWidth="1"/>
    <col min="19" max="19" width="9.140625" style="621"/>
    <col min="23" max="23" width="9.140625" style="621"/>
  </cols>
  <sheetData>
    <row r="1" spans="1:65" s="652" customFormat="1" ht="102" x14ac:dyDescent="0.2">
      <c r="A1" s="652" t="s">
        <v>771</v>
      </c>
      <c r="B1" s="652" t="s">
        <v>468</v>
      </c>
      <c r="C1" s="652" t="s">
        <v>498</v>
      </c>
      <c r="D1" s="652" t="s">
        <v>298</v>
      </c>
      <c r="E1" s="652" t="s">
        <v>495</v>
      </c>
      <c r="F1" s="652" t="s">
        <v>499</v>
      </c>
      <c r="G1" s="652" t="s">
        <v>313</v>
      </c>
      <c r="H1" s="652" t="s">
        <v>1111</v>
      </c>
      <c r="I1" s="652" t="s">
        <v>933</v>
      </c>
      <c r="J1" s="652" t="s">
        <v>938</v>
      </c>
      <c r="K1" s="652" t="s">
        <v>469</v>
      </c>
      <c r="L1" s="652" t="s">
        <v>307</v>
      </c>
      <c r="M1" s="652" t="s">
        <v>470</v>
      </c>
      <c r="N1" s="652" t="s">
        <v>308</v>
      </c>
      <c r="O1" s="657" t="s">
        <v>299</v>
      </c>
      <c r="P1" s="657" t="s">
        <v>322</v>
      </c>
      <c r="Q1" s="657" t="s">
        <v>324</v>
      </c>
      <c r="R1" s="652" t="s">
        <v>325</v>
      </c>
      <c r="S1" s="653" t="s">
        <v>326</v>
      </c>
      <c r="T1" s="652" t="s">
        <v>327</v>
      </c>
      <c r="U1" s="652" t="s">
        <v>309</v>
      </c>
      <c r="V1" s="652" t="s">
        <v>387</v>
      </c>
      <c r="W1" s="653" t="s">
        <v>388</v>
      </c>
      <c r="X1" s="652" t="s">
        <v>328</v>
      </c>
      <c r="Y1" s="658" t="s">
        <v>329</v>
      </c>
      <c r="Z1" s="652" t="s">
        <v>330</v>
      </c>
      <c r="AA1" s="653" t="s">
        <v>331</v>
      </c>
      <c r="AB1" s="652" t="s">
        <v>489</v>
      </c>
      <c r="AC1" s="652" t="s">
        <v>477</v>
      </c>
      <c r="AD1" s="653" t="s">
        <v>478</v>
      </c>
      <c r="AE1" s="652" t="s">
        <v>479</v>
      </c>
      <c r="AF1" s="652" t="s">
        <v>929</v>
      </c>
      <c r="AG1" s="653" t="s">
        <v>480</v>
      </c>
      <c r="AH1" s="652" t="s">
        <v>490</v>
      </c>
      <c r="AI1" s="652" t="s">
        <v>481</v>
      </c>
      <c r="AJ1" s="652" t="s">
        <v>482</v>
      </c>
      <c r="AK1" s="652" t="s">
        <v>483</v>
      </c>
      <c r="AL1" s="653" t="s">
        <v>484</v>
      </c>
      <c r="AM1" s="652" t="s">
        <v>485</v>
      </c>
      <c r="AN1" s="653" t="s">
        <v>486</v>
      </c>
      <c r="AO1" s="652" t="s">
        <v>487</v>
      </c>
      <c r="AP1" s="653" t="s">
        <v>488</v>
      </c>
      <c r="AQ1" s="652" t="s">
        <v>332</v>
      </c>
      <c r="AR1" s="653" t="s">
        <v>333</v>
      </c>
      <c r="AS1" s="652" t="s">
        <v>334</v>
      </c>
      <c r="AT1" s="653" t="s">
        <v>335</v>
      </c>
      <c r="AU1" s="652" t="s">
        <v>336</v>
      </c>
      <c r="AV1" s="653" t="s">
        <v>337</v>
      </c>
      <c r="AW1" s="652" t="s">
        <v>475</v>
      </c>
      <c r="AX1" s="653" t="s">
        <v>338</v>
      </c>
      <c r="AY1" s="652" t="s">
        <v>476</v>
      </c>
      <c r="AZ1" s="653" t="s">
        <v>339</v>
      </c>
      <c r="BA1" s="652" t="s">
        <v>491</v>
      </c>
      <c r="BB1" s="653" t="s">
        <v>492</v>
      </c>
      <c r="BC1" s="652" t="s">
        <v>493</v>
      </c>
      <c r="BD1" s="653" t="s">
        <v>494</v>
      </c>
      <c r="BE1" s="652" t="s">
        <v>471</v>
      </c>
      <c r="BF1" s="653" t="s">
        <v>472</v>
      </c>
      <c r="BG1" s="652" t="s">
        <v>473</v>
      </c>
      <c r="BH1" s="653" t="s">
        <v>474</v>
      </c>
      <c r="BI1" s="652" t="s">
        <v>497</v>
      </c>
      <c r="BJ1" s="653" t="s">
        <v>496</v>
      </c>
      <c r="BK1" s="652" t="s">
        <v>939</v>
      </c>
      <c r="BL1" s="653" t="s">
        <v>940</v>
      </c>
      <c r="BM1" s="652" t="s">
        <v>454</v>
      </c>
    </row>
    <row r="2" spans="1:65" s="590" customFormat="1" x14ac:dyDescent="0.2">
      <c r="A2" s="590" t="s">
        <v>464</v>
      </c>
      <c r="B2" s="590" t="s">
        <v>466</v>
      </c>
      <c r="C2" s="590" t="s">
        <v>373</v>
      </c>
      <c r="D2" s="590" t="s">
        <v>527</v>
      </c>
      <c r="E2" s="590" t="s">
        <v>504</v>
      </c>
      <c r="F2" s="590" t="s">
        <v>519</v>
      </c>
      <c r="G2" s="590" t="s">
        <v>315</v>
      </c>
      <c r="H2" s="590" t="s">
        <v>1110</v>
      </c>
      <c r="I2" s="590" t="s">
        <v>935</v>
      </c>
      <c r="J2" s="590" t="s">
        <v>936</v>
      </c>
      <c r="K2" s="590" t="s">
        <v>386</v>
      </c>
      <c r="L2" s="590">
        <v>2</v>
      </c>
      <c r="N2" s="590">
        <v>8</v>
      </c>
      <c r="O2" s="656">
        <v>4</v>
      </c>
      <c r="P2" s="656">
        <v>52197.5</v>
      </c>
      <c r="Q2" s="656">
        <v>18943.5</v>
      </c>
      <c r="R2" s="590">
        <v>1</v>
      </c>
      <c r="S2" s="621">
        <v>0.125</v>
      </c>
      <c r="V2" s="590">
        <v>1</v>
      </c>
      <c r="W2" s="621">
        <v>0.5</v>
      </c>
      <c r="X2" s="590">
        <v>3</v>
      </c>
      <c r="Y2" s="659">
        <v>0.375</v>
      </c>
      <c r="Z2" s="590">
        <v>1</v>
      </c>
      <c r="AA2" s="621">
        <v>0.5</v>
      </c>
      <c r="AB2" s="590">
        <v>104366</v>
      </c>
      <c r="AC2" s="590">
        <v>29</v>
      </c>
      <c r="AD2" s="621">
        <v>2.7779108194836915E-4</v>
      </c>
      <c r="AE2" s="590">
        <v>104395</v>
      </c>
      <c r="AF2" s="590">
        <v>143499</v>
      </c>
      <c r="AG2" s="621">
        <v>0.72749635885964359</v>
      </c>
      <c r="AH2" s="590">
        <v>104366</v>
      </c>
      <c r="AI2" s="590">
        <v>29</v>
      </c>
      <c r="AJ2" s="590">
        <v>104395</v>
      </c>
      <c r="AK2" s="590">
        <v>37860</v>
      </c>
      <c r="AL2" s="621">
        <v>0.36276181898319376</v>
      </c>
      <c r="AM2" s="590">
        <v>27</v>
      </c>
      <c r="AN2" s="621">
        <v>0.93103448275862066</v>
      </c>
      <c r="AO2" s="590">
        <v>37887</v>
      </c>
      <c r="AP2" s="621">
        <v>0.36291968006130559</v>
      </c>
      <c r="AQ2" s="590">
        <v>324</v>
      </c>
      <c r="AR2" s="621">
        <v>8.5578446909667198E-3</v>
      </c>
      <c r="AS2" s="590">
        <v>2</v>
      </c>
      <c r="AT2" s="621">
        <v>7.407407407407407E-2</v>
      </c>
      <c r="AU2" s="590">
        <v>326</v>
      </c>
      <c r="AV2" s="621">
        <v>8.604534536912397E-3</v>
      </c>
      <c r="AW2" s="590">
        <v>266</v>
      </c>
      <c r="AX2" s="621">
        <v>0.82098765432098764</v>
      </c>
      <c r="AY2" s="590">
        <v>2</v>
      </c>
      <c r="AZ2" s="621">
        <v>1</v>
      </c>
      <c r="BA2" s="590">
        <v>268</v>
      </c>
      <c r="BB2" s="621">
        <v>0.82208588957055218</v>
      </c>
      <c r="BC2" s="590">
        <v>68</v>
      </c>
      <c r="BD2" s="621">
        <v>1.794810885000132E-3</v>
      </c>
      <c r="BE2" s="590">
        <v>2647</v>
      </c>
      <c r="BF2" s="621">
        <v>6.9865653126402194E-2</v>
      </c>
      <c r="BG2" s="590">
        <v>2715</v>
      </c>
      <c r="BH2" s="621">
        <v>7.1660464011402331E-2</v>
      </c>
      <c r="BI2" s="590">
        <v>4</v>
      </c>
      <c r="BJ2" s="621">
        <v>0.5</v>
      </c>
      <c r="BK2" s="590">
        <v>0</v>
      </c>
      <c r="BL2" s="621"/>
      <c r="BM2" s="590" t="s">
        <v>323</v>
      </c>
    </row>
    <row r="3" spans="1:65" s="590" customFormat="1" x14ac:dyDescent="0.2">
      <c r="A3" s="590" t="s">
        <v>464</v>
      </c>
      <c r="B3" s="590" t="s">
        <v>466</v>
      </c>
      <c r="C3" s="590" t="s">
        <v>374</v>
      </c>
      <c r="D3" s="590" t="s">
        <v>527</v>
      </c>
      <c r="E3" s="590" t="s">
        <v>504</v>
      </c>
      <c r="F3" s="590" t="s">
        <v>519</v>
      </c>
      <c r="G3" s="590" t="s">
        <v>315</v>
      </c>
      <c r="H3" s="590" t="s">
        <v>1110</v>
      </c>
      <c r="I3" s="590" t="s">
        <v>935</v>
      </c>
      <c r="J3" s="590" t="s">
        <v>936</v>
      </c>
      <c r="K3" s="590" t="s">
        <v>386</v>
      </c>
      <c r="L3" s="590">
        <v>2</v>
      </c>
      <c r="N3" s="590">
        <v>6</v>
      </c>
      <c r="O3" s="656">
        <v>3</v>
      </c>
      <c r="P3" s="656">
        <v>53321.5</v>
      </c>
      <c r="Q3" s="656">
        <v>18754</v>
      </c>
      <c r="R3" s="590">
        <v>1</v>
      </c>
      <c r="S3" s="621">
        <v>0.16666666666666666</v>
      </c>
      <c r="V3" s="590">
        <v>1</v>
      </c>
      <c r="W3" s="621">
        <v>0.5</v>
      </c>
      <c r="X3" s="590">
        <v>2</v>
      </c>
      <c r="Y3" s="659">
        <v>0.33333333333333331</v>
      </c>
      <c r="AA3" s="621"/>
      <c r="AB3" s="590">
        <v>106605</v>
      </c>
      <c r="AC3" s="590">
        <v>38</v>
      </c>
      <c r="AD3" s="621">
        <v>3.5632906051030072E-4</v>
      </c>
      <c r="AE3" s="590">
        <v>106643</v>
      </c>
      <c r="AF3" s="590">
        <v>147633</v>
      </c>
      <c r="AG3" s="621">
        <v>0.72235204866120717</v>
      </c>
      <c r="AH3" s="590">
        <v>106605</v>
      </c>
      <c r="AI3" s="590">
        <v>38</v>
      </c>
      <c r="AJ3" s="590">
        <v>106643</v>
      </c>
      <c r="AK3" s="590">
        <v>37477</v>
      </c>
      <c r="AL3" s="621">
        <v>0.35155011491018245</v>
      </c>
      <c r="AM3" s="590">
        <v>31</v>
      </c>
      <c r="AN3" s="621">
        <v>0.81578947368421051</v>
      </c>
      <c r="AO3" s="590">
        <v>37508</v>
      </c>
      <c r="AP3" s="621">
        <v>0.35171553688474633</v>
      </c>
      <c r="AQ3" s="590">
        <v>432</v>
      </c>
      <c r="AR3" s="621">
        <v>1.1527069936227553E-2</v>
      </c>
      <c r="AS3" s="590">
        <v>2</v>
      </c>
      <c r="AT3" s="621">
        <v>6.4516129032258063E-2</v>
      </c>
      <c r="AU3" s="590">
        <v>434</v>
      </c>
      <c r="AV3" s="621">
        <v>1.1570864882158473E-2</v>
      </c>
      <c r="AW3" s="590">
        <v>330</v>
      </c>
      <c r="AX3" s="621">
        <v>0.76388888888888884</v>
      </c>
      <c r="AY3" s="590">
        <v>1</v>
      </c>
      <c r="AZ3" s="621">
        <v>0.5</v>
      </c>
      <c r="BA3" s="590">
        <v>331</v>
      </c>
      <c r="BB3" s="621">
        <v>0.76267281105990781</v>
      </c>
      <c r="BC3" s="590">
        <v>35</v>
      </c>
      <c r="BD3" s="621">
        <v>9.3313426469019941E-4</v>
      </c>
      <c r="BE3" s="590">
        <v>1902</v>
      </c>
      <c r="BF3" s="621">
        <v>5.0709182041164549E-2</v>
      </c>
      <c r="BG3" s="590">
        <v>1937</v>
      </c>
      <c r="BH3" s="621">
        <v>5.1642316305854752E-2</v>
      </c>
      <c r="BI3" s="590">
        <v>3</v>
      </c>
      <c r="BJ3" s="621">
        <v>0.5</v>
      </c>
      <c r="BK3" s="590">
        <v>2</v>
      </c>
      <c r="BL3" s="621">
        <v>1</v>
      </c>
      <c r="BM3" s="590" t="s">
        <v>323</v>
      </c>
    </row>
    <row r="4" spans="1:65" s="590" customFormat="1" x14ac:dyDescent="0.2">
      <c r="A4" s="590" t="s">
        <v>464</v>
      </c>
      <c r="B4" s="590" t="s">
        <v>466</v>
      </c>
      <c r="C4" s="590" t="s">
        <v>375</v>
      </c>
      <c r="D4" s="590" t="s">
        <v>527</v>
      </c>
      <c r="E4" s="590" t="s">
        <v>504</v>
      </c>
      <c r="F4" s="590" t="s">
        <v>519</v>
      </c>
      <c r="G4" s="590" t="s">
        <v>315</v>
      </c>
      <c r="H4" s="590" t="s">
        <v>1110</v>
      </c>
      <c r="I4" s="590" t="s">
        <v>935</v>
      </c>
      <c r="J4" s="590" t="s">
        <v>936</v>
      </c>
      <c r="K4" s="590" t="s">
        <v>386</v>
      </c>
      <c r="L4" s="590">
        <v>1</v>
      </c>
      <c r="N4" s="590">
        <v>3</v>
      </c>
      <c r="O4" s="656">
        <v>3</v>
      </c>
      <c r="P4" s="656">
        <v>46059</v>
      </c>
      <c r="Q4" s="656">
        <v>17043</v>
      </c>
      <c r="R4" s="590">
        <v>0</v>
      </c>
      <c r="S4" s="621">
        <v>0</v>
      </c>
      <c r="V4" s="590">
        <v>0</v>
      </c>
      <c r="W4" s="621">
        <v>0</v>
      </c>
      <c r="X4" s="590">
        <v>1</v>
      </c>
      <c r="Y4" s="659">
        <v>0.33333333333333331</v>
      </c>
      <c r="Z4" s="590">
        <v>1</v>
      </c>
      <c r="AA4" s="621">
        <v>1</v>
      </c>
      <c r="AB4" s="590">
        <v>46033</v>
      </c>
      <c r="AC4" s="590">
        <v>26</v>
      </c>
      <c r="AD4" s="621">
        <v>5.6449336720293538E-4</v>
      </c>
      <c r="AE4" s="590">
        <v>46059</v>
      </c>
      <c r="AF4" s="590">
        <v>65319</v>
      </c>
      <c r="AG4" s="621">
        <v>0.70513939282597715</v>
      </c>
      <c r="AH4" s="590">
        <v>46033</v>
      </c>
      <c r="AI4" s="590">
        <v>26</v>
      </c>
      <c r="AJ4" s="590">
        <v>46059</v>
      </c>
      <c r="AK4" s="590">
        <v>17018</v>
      </c>
      <c r="AL4" s="621">
        <v>0.36969130840918474</v>
      </c>
      <c r="AM4" s="590">
        <v>25</v>
      </c>
      <c r="AN4" s="621">
        <v>0.96153846153846156</v>
      </c>
      <c r="AO4" s="590">
        <v>17043</v>
      </c>
      <c r="AP4" s="621">
        <v>0.37002540220152413</v>
      </c>
      <c r="AQ4" s="590">
        <v>87</v>
      </c>
      <c r="AR4" s="621">
        <v>5.112234105065225E-3</v>
      </c>
      <c r="AS4" s="590">
        <v>2</v>
      </c>
      <c r="AT4" s="621">
        <v>0.08</v>
      </c>
      <c r="AU4" s="590">
        <v>89</v>
      </c>
      <c r="AV4" s="621">
        <v>5.2220853136184945E-3</v>
      </c>
      <c r="AW4" s="590">
        <v>57</v>
      </c>
      <c r="AX4" s="621">
        <v>0.65517241379310343</v>
      </c>
      <c r="AY4" s="590">
        <v>1</v>
      </c>
      <c r="AZ4" s="621">
        <v>0.5</v>
      </c>
      <c r="BA4" s="590">
        <v>58</v>
      </c>
      <c r="BB4" s="621">
        <v>0.651685393258427</v>
      </c>
      <c r="BC4" s="590">
        <v>20</v>
      </c>
      <c r="BD4" s="621">
        <v>1.1735023176670774E-3</v>
      </c>
      <c r="BE4" s="590">
        <v>823</v>
      </c>
      <c r="BF4" s="621">
        <v>4.8289620372000235E-2</v>
      </c>
      <c r="BG4" s="590">
        <v>843</v>
      </c>
      <c r="BH4" s="621">
        <v>4.9463122689667315E-2</v>
      </c>
      <c r="BI4" s="590">
        <v>2</v>
      </c>
      <c r="BJ4" s="621">
        <v>0.66666666666666663</v>
      </c>
      <c r="BK4" s="590">
        <v>0</v>
      </c>
      <c r="BL4" s="621"/>
      <c r="BM4" s="590" t="s">
        <v>323</v>
      </c>
    </row>
    <row r="5" spans="1:65" s="590" customFormat="1" x14ac:dyDescent="0.2">
      <c r="A5" s="590" t="s">
        <v>464</v>
      </c>
      <c r="B5" s="590" t="s">
        <v>466</v>
      </c>
      <c r="C5" s="590" t="s">
        <v>747</v>
      </c>
      <c r="D5" s="590" t="s">
        <v>527</v>
      </c>
      <c r="E5" s="590" t="s">
        <v>504</v>
      </c>
      <c r="F5" s="590" t="s">
        <v>519</v>
      </c>
      <c r="G5" s="590" t="s">
        <v>315</v>
      </c>
      <c r="H5" s="590" t="s">
        <v>1110</v>
      </c>
      <c r="I5" s="590" t="s">
        <v>935</v>
      </c>
      <c r="J5" s="590" t="s">
        <v>936</v>
      </c>
      <c r="K5" s="590" t="s">
        <v>510</v>
      </c>
      <c r="L5" s="590">
        <v>2</v>
      </c>
      <c r="M5" s="590">
        <v>2</v>
      </c>
      <c r="N5" s="590">
        <v>2</v>
      </c>
      <c r="O5" s="656">
        <v>1</v>
      </c>
      <c r="P5" s="656">
        <v>46581.5</v>
      </c>
      <c r="Q5" s="656" t="s">
        <v>323</v>
      </c>
      <c r="R5" s="590">
        <v>1</v>
      </c>
      <c r="S5" s="621">
        <v>0.5</v>
      </c>
      <c r="V5" s="590">
        <v>1</v>
      </c>
      <c r="W5" s="621">
        <v>0.5</v>
      </c>
      <c r="Y5" s="659"/>
      <c r="AA5" s="621"/>
      <c r="AB5" s="590">
        <v>93150</v>
      </c>
      <c r="AC5" s="590">
        <v>13</v>
      </c>
      <c r="AD5" s="621">
        <v>1.3954037547094878E-4</v>
      </c>
      <c r="AE5" s="590">
        <v>93163</v>
      </c>
      <c r="AF5" s="590">
        <v>127125</v>
      </c>
      <c r="AG5" s="621">
        <v>0.73284562438544743</v>
      </c>
      <c r="AH5" s="590" t="s">
        <v>323</v>
      </c>
      <c r="AI5" s="590" t="s">
        <v>323</v>
      </c>
      <c r="AJ5" s="590" t="s">
        <v>323</v>
      </c>
      <c r="AL5" s="621" t="s">
        <v>323</v>
      </c>
      <c r="AN5" s="621" t="s">
        <v>323</v>
      </c>
      <c r="AO5" s="590" t="s">
        <v>323</v>
      </c>
      <c r="AP5" s="621"/>
      <c r="AR5" s="621"/>
      <c r="AT5" s="621"/>
      <c r="AV5" s="621"/>
      <c r="AX5" s="621"/>
      <c r="AZ5" s="621"/>
      <c r="BB5" s="621"/>
      <c r="BD5" s="621"/>
      <c r="BF5" s="621"/>
      <c r="BH5" s="621"/>
      <c r="BI5" s="590">
        <v>1</v>
      </c>
      <c r="BJ5" s="621">
        <v>0.5</v>
      </c>
      <c r="BK5" s="590">
        <v>1</v>
      </c>
      <c r="BL5" s="621">
        <v>0.5</v>
      </c>
      <c r="BM5" s="590" t="s">
        <v>323</v>
      </c>
    </row>
    <row r="6" spans="1:65" s="590" customFormat="1" x14ac:dyDescent="0.2">
      <c r="A6" s="590" t="s">
        <v>464</v>
      </c>
      <c r="B6" s="590" t="s">
        <v>466</v>
      </c>
      <c r="C6" s="590" t="s">
        <v>376</v>
      </c>
      <c r="D6" s="590" t="s">
        <v>527</v>
      </c>
      <c r="E6" s="590" t="s">
        <v>504</v>
      </c>
      <c r="F6" s="590" t="s">
        <v>519</v>
      </c>
      <c r="G6" s="590" t="s">
        <v>315</v>
      </c>
      <c r="H6" s="590" t="s">
        <v>1110</v>
      </c>
      <c r="I6" s="590" t="s">
        <v>935</v>
      </c>
      <c r="J6" s="590" t="s">
        <v>936</v>
      </c>
      <c r="K6" s="590" t="s">
        <v>386</v>
      </c>
      <c r="L6" s="590">
        <v>2</v>
      </c>
      <c r="N6" s="590">
        <v>7</v>
      </c>
      <c r="O6" s="656">
        <v>3.5</v>
      </c>
      <c r="P6" s="656">
        <v>48859</v>
      </c>
      <c r="Q6" s="656">
        <v>14971</v>
      </c>
      <c r="R6" s="590">
        <v>2</v>
      </c>
      <c r="S6" s="621">
        <v>0.2857142857142857</v>
      </c>
      <c r="V6" s="590">
        <v>2</v>
      </c>
      <c r="W6" s="621">
        <v>1</v>
      </c>
      <c r="X6" s="590">
        <v>1</v>
      </c>
      <c r="Y6" s="659">
        <v>0.14285714285714285</v>
      </c>
      <c r="AA6" s="621"/>
      <c r="AB6" s="590">
        <v>97705</v>
      </c>
      <c r="AC6" s="590">
        <v>13</v>
      </c>
      <c r="AD6" s="621">
        <v>1.3303587875314682E-4</v>
      </c>
      <c r="AE6" s="590">
        <v>97718</v>
      </c>
      <c r="AF6" s="590">
        <v>146619</v>
      </c>
      <c r="AG6" s="621">
        <v>0.66647569551013175</v>
      </c>
      <c r="AH6" s="590">
        <v>97705</v>
      </c>
      <c r="AI6" s="590">
        <v>13</v>
      </c>
      <c r="AJ6" s="590">
        <v>97718</v>
      </c>
      <c r="AK6" s="590">
        <v>29933</v>
      </c>
      <c r="AL6" s="621">
        <v>0.30636098459648942</v>
      </c>
      <c r="AM6" s="590">
        <v>9</v>
      </c>
      <c r="AN6" s="621">
        <v>0.69230769230769229</v>
      </c>
      <c r="AO6" s="590">
        <v>29942</v>
      </c>
      <c r="AP6" s="621">
        <v>0.30641232935590168</v>
      </c>
      <c r="AQ6" s="590">
        <v>249</v>
      </c>
      <c r="AR6" s="621">
        <v>8.3185781578859457E-3</v>
      </c>
      <c r="AT6" s="621"/>
      <c r="AU6" s="590">
        <v>249</v>
      </c>
      <c r="AV6" s="621">
        <v>8.3160777503172804E-3</v>
      </c>
      <c r="AW6" s="590">
        <v>134</v>
      </c>
      <c r="AX6" s="621">
        <v>0.5381526104417671</v>
      </c>
      <c r="AZ6" s="621" t="s">
        <v>323</v>
      </c>
      <c r="BA6" s="590">
        <v>134</v>
      </c>
      <c r="BB6" s="621">
        <v>0.5381526104417671</v>
      </c>
      <c r="BC6" s="590">
        <v>80</v>
      </c>
      <c r="BD6" s="621">
        <v>2.6718322089372788E-3</v>
      </c>
      <c r="BE6" s="590">
        <v>1305</v>
      </c>
      <c r="BF6" s="621">
        <v>4.3584262908289359E-2</v>
      </c>
      <c r="BG6" s="590">
        <v>1385</v>
      </c>
      <c r="BH6" s="621">
        <v>4.6256095117226635E-2</v>
      </c>
      <c r="BI6" s="590">
        <v>0</v>
      </c>
      <c r="BJ6" s="621"/>
      <c r="BK6" s="590">
        <v>0</v>
      </c>
      <c r="BL6" s="621"/>
      <c r="BM6" s="590" t="s">
        <v>323</v>
      </c>
    </row>
    <row r="7" spans="1:65" s="590" customFormat="1" x14ac:dyDescent="0.2">
      <c r="A7" s="590" t="s">
        <v>464</v>
      </c>
      <c r="B7" s="590" t="s">
        <v>466</v>
      </c>
      <c r="C7" s="590" t="s">
        <v>377</v>
      </c>
      <c r="D7" s="590" t="s">
        <v>527</v>
      </c>
      <c r="E7" s="590" t="s">
        <v>504</v>
      </c>
      <c r="F7" s="590" t="s">
        <v>519</v>
      </c>
      <c r="G7" s="590" t="s">
        <v>315</v>
      </c>
      <c r="H7" s="590" t="s">
        <v>1110</v>
      </c>
      <c r="I7" s="590" t="s">
        <v>935</v>
      </c>
      <c r="J7" s="590" t="s">
        <v>936</v>
      </c>
      <c r="K7" s="590" t="s">
        <v>386</v>
      </c>
      <c r="L7" s="590">
        <v>2</v>
      </c>
      <c r="N7" s="590">
        <v>6</v>
      </c>
      <c r="O7" s="656">
        <v>3</v>
      </c>
      <c r="P7" s="656">
        <v>41997</v>
      </c>
      <c r="Q7" s="656">
        <v>13199</v>
      </c>
      <c r="R7" s="590">
        <v>2</v>
      </c>
      <c r="S7" s="621">
        <v>0.33333333333333331</v>
      </c>
      <c r="V7" s="590">
        <v>2</v>
      </c>
      <c r="W7" s="621">
        <v>1</v>
      </c>
      <c r="X7" s="590">
        <v>1</v>
      </c>
      <c r="Y7" s="659">
        <v>0.16666666666666666</v>
      </c>
      <c r="AA7" s="621"/>
      <c r="AB7" s="590">
        <v>83981</v>
      </c>
      <c r="AC7" s="590">
        <v>13</v>
      </c>
      <c r="AD7" s="621">
        <v>1.5477295997333142E-4</v>
      </c>
      <c r="AE7" s="590">
        <v>83994</v>
      </c>
      <c r="AF7" s="590">
        <v>127878</v>
      </c>
      <c r="AG7" s="621">
        <v>0.65682916529817481</v>
      </c>
      <c r="AH7" s="590">
        <v>83981</v>
      </c>
      <c r="AI7" s="590">
        <v>13</v>
      </c>
      <c r="AJ7" s="590">
        <v>83994</v>
      </c>
      <c r="AK7" s="590">
        <v>26386</v>
      </c>
      <c r="AL7" s="621">
        <v>0.31419011443064504</v>
      </c>
      <c r="AM7" s="590">
        <v>12</v>
      </c>
      <c r="AN7" s="621">
        <v>0.92307692307692313</v>
      </c>
      <c r="AO7" s="590">
        <v>26398</v>
      </c>
      <c r="AP7" s="621">
        <v>0.3142843536443079</v>
      </c>
      <c r="AQ7" s="590">
        <v>195</v>
      </c>
      <c r="AR7" s="621">
        <v>7.3902827256878646E-3</v>
      </c>
      <c r="AS7" s="590">
        <v>1</v>
      </c>
      <c r="AT7" s="621">
        <v>8.3333333333333329E-2</v>
      </c>
      <c r="AU7" s="590">
        <v>196</v>
      </c>
      <c r="AV7" s="621">
        <v>7.4248049094628385E-3</v>
      </c>
      <c r="AW7" s="590">
        <v>127</v>
      </c>
      <c r="AX7" s="621">
        <v>0.6512820512820513</v>
      </c>
      <c r="AY7" s="590">
        <v>1</v>
      </c>
      <c r="AZ7" s="621">
        <v>1</v>
      </c>
      <c r="BA7" s="590">
        <v>128</v>
      </c>
      <c r="BB7" s="621">
        <v>0.65306122448979587</v>
      </c>
      <c r="BC7" s="590">
        <v>79</v>
      </c>
      <c r="BD7" s="621">
        <v>2.99265095840594E-3</v>
      </c>
      <c r="BE7" s="590">
        <v>708</v>
      </c>
      <c r="BF7" s="621">
        <v>2.6820213652549437E-2</v>
      </c>
      <c r="BG7" s="590">
        <v>787</v>
      </c>
      <c r="BH7" s="621">
        <v>2.9812864610955375E-2</v>
      </c>
      <c r="BI7" s="590">
        <v>1</v>
      </c>
      <c r="BJ7" s="621">
        <v>0.16666666666666666</v>
      </c>
      <c r="BK7" s="590">
        <v>0</v>
      </c>
      <c r="BL7" s="621"/>
      <c r="BM7" s="590" t="s">
        <v>323</v>
      </c>
    </row>
    <row r="8" spans="1:65" s="590" customFormat="1" x14ac:dyDescent="0.2">
      <c r="A8" s="590" t="s">
        <v>464</v>
      </c>
      <c r="B8" s="590" t="s">
        <v>466</v>
      </c>
      <c r="C8" s="590" t="s">
        <v>378</v>
      </c>
      <c r="D8" s="590" t="s">
        <v>527</v>
      </c>
      <c r="E8" s="590" t="s">
        <v>504</v>
      </c>
      <c r="F8" s="590" t="s">
        <v>519</v>
      </c>
      <c r="G8" s="590" t="s">
        <v>315</v>
      </c>
      <c r="H8" s="590" t="s">
        <v>1110</v>
      </c>
      <c r="I8" s="590" t="s">
        <v>935</v>
      </c>
      <c r="J8" s="590" t="s">
        <v>936</v>
      </c>
      <c r="K8" s="590" t="s">
        <v>386</v>
      </c>
      <c r="L8" s="590">
        <v>1</v>
      </c>
      <c r="N8" s="590">
        <v>2</v>
      </c>
      <c r="O8" s="656">
        <v>2</v>
      </c>
      <c r="P8" s="656">
        <v>48222</v>
      </c>
      <c r="Q8" s="656">
        <v>17066</v>
      </c>
      <c r="R8" s="590">
        <v>1</v>
      </c>
      <c r="S8" s="621">
        <v>0.5</v>
      </c>
      <c r="V8" s="590">
        <v>1</v>
      </c>
      <c r="W8" s="621">
        <v>1</v>
      </c>
      <c r="X8" s="590">
        <v>0</v>
      </c>
      <c r="Y8" s="659">
        <v>0</v>
      </c>
      <c r="AA8" s="621"/>
      <c r="AB8" s="590">
        <v>48205</v>
      </c>
      <c r="AC8" s="590">
        <v>17</v>
      </c>
      <c r="AD8" s="621">
        <v>3.5253618680270414E-4</v>
      </c>
      <c r="AE8" s="590">
        <v>48222</v>
      </c>
      <c r="AF8" s="590">
        <v>70005</v>
      </c>
      <c r="AG8" s="621">
        <v>0.6888365116777373</v>
      </c>
      <c r="AH8" s="590">
        <v>48205</v>
      </c>
      <c r="AI8" s="590">
        <v>17</v>
      </c>
      <c r="AJ8" s="590">
        <v>48222</v>
      </c>
      <c r="AK8" s="590">
        <v>17050</v>
      </c>
      <c r="AL8" s="621">
        <v>0.3536977491961415</v>
      </c>
      <c r="AM8" s="590">
        <v>16</v>
      </c>
      <c r="AN8" s="621">
        <v>0.94117647058823528</v>
      </c>
      <c r="AO8" s="590">
        <v>17066</v>
      </c>
      <c r="AP8" s="621">
        <v>0.3539048567044088</v>
      </c>
      <c r="AQ8" s="590">
        <v>174</v>
      </c>
      <c r="AR8" s="621">
        <v>1.0205278592375367E-2</v>
      </c>
      <c r="AS8" s="590">
        <v>1</v>
      </c>
      <c r="AT8" s="621">
        <v>6.25E-2</v>
      </c>
      <c r="AU8" s="590">
        <v>175</v>
      </c>
      <c r="AV8" s="621">
        <v>1.0254306808859722E-2</v>
      </c>
      <c r="AW8" s="590">
        <v>136</v>
      </c>
      <c r="AX8" s="621">
        <v>0.7816091954022989</v>
      </c>
      <c r="AZ8" s="621"/>
      <c r="BA8" s="590">
        <v>136</v>
      </c>
      <c r="BB8" s="621">
        <v>0.77714285714285714</v>
      </c>
      <c r="BC8" s="590">
        <v>18</v>
      </c>
      <c r="BD8" s="621">
        <v>1.0547287003398571E-3</v>
      </c>
      <c r="BE8" s="590">
        <v>980</v>
      </c>
      <c r="BF8" s="621">
        <v>5.742411812961444E-2</v>
      </c>
      <c r="BG8" s="590">
        <v>998</v>
      </c>
      <c r="BH8" s="621">
        <v>5.8478846829954294E-2</v>
      </c>
      <c r="BI8" s="590">
        <v>1</v>
      </c>
      <c r="BJ8" s="621">
        <v>0.5</v>
      </c>
      <c r="BK8" s="590">
        <v>1</v>
      </c>
      <c r="BL8" s="621">
        <v>1</v>
      </c>
      <c r="BM8" s="590" t="s">
        <v>323</v>
      </c>
    </row>
    <row r="9" spans="1:65" s="590" customFormat="1" x14ac:dyDescent="0.2">
      <c r="A9" s="590" t="s">
        <v>464</v>
      </c>
      <c r="B9" s="590" t="s">
        <v>466</v>
      </c>
      <c r="C9" s="590" t="s">
        <v>379</v>
      </c>
      <c r="D9" s="590" t="s">
        <v>527</v>
      </c>
      <c r="E9" s="590" t="s">
        <v>504</v>
      </c>
      <c r="F9" s="590" t="s">
        <v>519</v>
      </c>
      <c r="G9" s="590" t="s">
        <v>315</v>
      </c>
      <c r="H9" s="590" t="s">
        <v>1110</v>
      </c>
      <c r="I9" s="590" t="s">
        <v>935</v>
      </c>
      <c r="J9" s="590" t="s">
        <v>936</v>
      </c>
      <c r="K9" s="590" t="s">
        <v>386</v>
      </c>
      <c r="L9" s="590">
        <v>2</v>
      </c>
      <c r="N9" s="590">
        <v>6</v>
      </c>
      <c r="O9" s="656">
        <v>3</v>
      </c>
      <c r="P9" s="656">
        <v>50514</v>
      </c>
      <c r="Q9" s="656">
        <v>18781</v>
      </c>
      <c r="R9" s="590">
        <v>2</v>
      </c>
      <c r="S9" s="621">
        <v>0.33333333333333331</v>
      </c>
      <c r="V9" s="590">
        <v>1</v>
      </c>
      <c r="W9" s="621">
        <v>0.5</v>
      </c>
      <c r="X9" s="590">
        <v>3</v>
      </c>
      <c r="Y9" s="659">
        <v>0.5</v>
      </c>
      <c r="Z9" s="590">
        <v>1</v>
      </c>
      <c r="AA9" s="621">
        <v>0.5</v>
      </c>
      <c r="AB9" s="590">
        <v>100999</v>
      </c>
      <c r="AC9" s="590">
        <v>29</v>
      </c>
      <c r="AD9" s="621">
        <v>2.8704913489329689E-4</v>
      </c>
      <c r="AE9" s="590">
        <v>101028</v>
      </c>
      <c r="AF9" s="590">
        <v>137964</v>
      </c>
      <c r="AG9" s="621">
        <v>0.73227798556145085</v>
      </c>
      <c r="AH9" s="590">
        <v>100999</v>
      </c>
      <c r="AI9" s="590">
        <v>29</v>
      </c>
      <c r="AJ9" s="590">
        <v>101028</v>
      </c>
      <c r="AK9" s="590">
        <v>37538</v>
      </c>
      <c r="AL9" s="621">
        <v>0.37166704620837832</v>
      </c>
      <c r="AM9" s="590">
        <v>24</v>
      </c>
      <c r="AN9" s="621">
        <v>0.82758620689655171</v>
      </c>
      <c r="AO9" s="590">
        <v>37562</v>
      </c>
      <c r="AP9" s="621">
        <v>0.37179791740903512</v>
      </c>
      <c r="AQ9" s="590">
        <v>373</v>
      </c>
      <c r="AR9" s="621">
        <v>9.9365975811177999E-3</v>
      </c>
      <c r="AS9" s="590">
        <v>2</v>
      </c>
      <c r="AT9" s="621">
        <v>8.3333333333333329E-2</v>
      </c>
      <c r="AU9" s="590">
        <v>375</v>
      </c>
      <c r="AV9" s="621">
        <v>9.983493956658325E-3</v>
      </c>
      <c r="AW9" s="590">
        <v>310</v>
      </c>
      <c r="AX9" s="621">
        <v>0.83109919571045576</v>
      </c>
      <c r="AY9" s="590">
        <v>2</v>
      </c>
      <c r="AZ9" s="621">
        <v>1</v>
      </c>
      <c r="BA9" s="590">
        <v>312</v>
      </c>
      <c r="BB9" s="621">
        <v>0.83199999999999996</v>
      </c>
      <c r="BC9" s="590">
        <v>43</v>
      </c>
      <c r="BD9" s="621">
        <v>1.1447739736968213E-3</v>
      </c>
      <c r="BE9" s="590">
        <v>1196</v>
      </c>
      <c r="BF9" s="621">
        <v>3.1840690059102283E-2</v>
      </c>
      <c r="BG9" s="590">
        <v>1239</v>
      </c>
      <c r="BH9" s="621">
        <v>3.2985464032799103E-2</v>
      </c>
      <c r="BI9" s="590">
        <v>1</v>
      </c>
      <c r="BJ9" s="621">
        <v>0.16666666666666666</v>
      </c>
      <c r="BK9" s="590">
        <v>1</v>
      </c>
      <c r="BL9" s="621">
        <v>0.5</v>
      </c>
      <c r="BM9" s="590" t="s">
        <v>323</v>
      </c>
    </row>
    <row r="10" spans="1:65" s="590" customFormat="1" x14ac:dyDescent="0.2">
      <c r="A10" s="590" t="s">
        <v>464</v>
      </c>
      <c r="B10" s="590" t="s">
        <v>466</v>
      </c>
      <c r="C10" s="590" t="s">
        <v>380</v>
      </c>
      <c r="D10" s="590" t="s">
        <v>527</v>
      </c>
      <c r="E10" s="590" t="s">
        <v>504</v>
      </c>
      <c r="F10" s="590" t="s">
        <v>519</v>
      </c>
      <c r="G10" s="590" t="s">
        <v>315</v>
      </c>
      <c r="H10" s="590" t="s">
        <v>1110</v>
      </c>
      <c r="I10" s="590" t="s">
        <v>935</v>
      </c>
      <c r="J10" s="590" t="s">
        <v>936</v>
      </c>
      <c r="K10" s="590" t="s">
        <v>510</v>
      </c>
      <c r="L10" s="590">
        <v>1</v>
      </c>
      <c r="M10" s="590">
        <v>1</v>
      </c>
      <c r="N10" s="590">
        <v>1</v>
      </c>
      <c r="O10" s="656">
        <v>1</v>
      </c>
      <c r="P10" s="656">
        <v>61600</v>
      </c>
      <c r="Q10" s="656" t="s">
        <v>323</v>
      </c>
      <c r="R10" s="590">
        <v>1</v>
      </c>
      <c r="S10" s="621">
        <v>1</v>
      </c>
      <c r="V10" s="590">
        <v>1</v>
      </c>
      <c r="W10" s="621">
        <v>1</v>
      </c>
      <c r="Y10" s="659"/>
      <c r="AA10" s="621"/>
      <c r="AB10" s="590">
        <v>61561</v>
      </c>
      <c r="AC10" s="590">
        <v>39</v>
      </c>
      <c r="AD10" s="621">
        <v>6.3311688311688309E-4</v>
      </c>
      <c r="AE10" s="590">
        <v>61600</v>
      </c>
      <c r="AF10" s="590">
        <v>79539</v>
      </c>
      <c r="AG10" s="621">
        <v>0.77446284212776118</v>
      </c>
      <c r="AH10" s="590" t="s">
        <v>323</v>
      </c>
      <c r="AI10" s="590" t="s">
        <v>323</v>
      </c>
      <c r="AJ10" s="590" t="s">
        <v>323</v>
      </c>
      <c r="AL10" s="621" t="s">
        <v>323</v>
      </c>
      <c r="AN10" s="621" t="s">
        <v>323</v>
      </c>
      <c r="AO10" s="590" t="s">
        <v>323</v>
      </c>
      <c r="AP10" s="621"/>
      <c r="AR10" s="621"/>
      <c r="AT10" s="621"/>
      <c r="AV10" s="621"/>
      <c r="AX10" s="621"/>
      <c r="AZ10" s="621"/>
      <c r="BB10" s="621"/>
      <c r="BD10" s="621"/>
      <c r="BF10" s="621"/>
      <c r="BH10" s="621"/>
      <c r="BI10" s="590">
        <v>0</v>
      </c>
      <c r="BJ10" s="621"/>
      <c r="BK10" s="590">
        <v>0</v>
      </c>
      <c r="BL10" s="621"/>
      <c r="BM10" s="590" t="s">
        <v>323</v>
      </c>
    </row>
    <row r="11" spans="1:65" s="590" customFormat="1" x14ac:dyDescent="0.2">
      <c r="A11" s="590" t="s">
        <v>464</v>
      </c>
      <c r="B11" s="590" t="s">
        <v>466</v>
      </c>
      <c r="C11" s="590" t="s">
        <v>381</v>
      </c>
      <c r="D11" s="590" t="s">
        <v>527</v>
      </c>
      <c r="E11" s="590" t="s">
        <v>504</v>
      </c>
      <c r="F11" s="590" t="s">
        <v>519</v>
      </c>
      <c r="G11" s="590" t="s">
        <v>315</v>
      </c>
      <c r="H11" s="590" t="s">
        <v>1110</v>
      </c>
      <c r="I11" s="590" t="s">
        <v>935</v>
      </c>
      <c r="J11" s="590" t="s">
        <v>936</v>
      </c>
      <c r="K11" s="590" t="s">
        <v>386</v>
      </c>
      <c r="L11" s="590">
        <v>1</v>
      </c>
      <c r="N11" s="590">
        <v>2</v>
      </c>
      <c r="O11" s="656">
        <v>2</v>
      </c>
      <c r="P11" s="656">
        <v>39020</v>
      </c>
      <c r="Q11" s="656">
        <v>15304</v>
      </c>
      <c r="R11" s="590">
        <v>1</v>
      </c>
      <c r="S11" s="621">
        <v>0.5</v>
      </c>
      <c r="V11" s="590">
        <v>1</v>
      </c>
      <c r="W11" s="621">
        <v>1</v>
      </c>
      <c r="Y11" s="659"/>
      <c r="AA11" s="621"/>
      <c r="AB11" s="590">
        <v>38999</v>
      </c>
      <c r="AC11" s="590">
        <v>21</v>
      </c>
      <c r="AD11" s="621">
        <v>5.381855458739108E-4</v>
      </c>
      <c r="AE11" s="590">
        <v>39020</v>
      </c>
      <c r="AF11" s="590">
        <v>54879</v>
      </c>
      <c r="AG11" s="621">
        <v>0.71101878678547348</v>
      </c>
      <c r="AH11" s="590">
        <v>38999</v>
      </c>
      <c r="AI11" s="590">
        <v>21</v>
      </c>
      <c r="AJ11" s="590">
        <v>39020</v>
      </c>
      <c r="AK11" s="590">
        <v>15288</v>
      </c>
      <c r="AL11" s="621">
        <v>0.39201005153978308</v>
      </c>
      <c r="AM11" s="590">
        <v>16</v>
      </c>
      <c r="AN11" s="621">
        <v>0.76190476190476186</v>
      </c>
      <c r="AO11" s="590">
        <v>15304</v>
      </c>
      <c r="AP11" s="621">
        <v>0.3922091235263967</v>
      </c>
      <c r="AQ11" s="590">
        <v>108</v>
      </c>
      <c r="AR11" s="621">
        <v>7.0643642072213504E-3</v>
      </c>
      <c r="AS11" s="590">
        <v>1</v>
      </c>
      <c r="AT11" s="621">
        <v>6.25E-2</v>
      </c>
      <c r="AU11" s="590">
        <v>109</v>
      </c>
      <c r="AV11" s="621">
        <v>7.1223209618400422E-3</v>
      </c>
      <c r="AW11" s="590">
        <v>88</v>
      </c>
      <c r="AX11" s="621">
        <v>0.81481481481481477</v>
      </c>
      <c r="AZ11" s="621"/>
      <c r="BA11" s="590">
        <v>88</v>
      </c>
      <c r="BB11" s="621">
        <v>0.80733944954128445</v>
      </c>
      <c r="BC11" s="590">
        <v>5</v>
      </c>
      <c r="BD11" s="621"/>
      <c r="BE11" s="590">
        <v>1096</v>
      </c>
      <c r="BF11" s="621">
        <v>7.1615263983272351E-2</v>
      </c>
      <c r="BG11" s="590">
        <v>1101</v>
      </c>
      <c r="BH11" s="621">
        <v>7.1941975953998955E-2</v>
      </c>
      <c r="BI11" s="590">
        <v>1</v>
      </c>
      <c r="BJ11" s="621">
        <v>0.5</v>
      </c>
      <c r="BK11" s="590">
        <v>1</v>
      </c>
      <c r="BL11" s="621">
        <v>1</v>
      </c>
      <c r="BM11" s="590" t="s">
        <v>323</v>
      </c>
    </row>
    <row r="12" spans="1:65" s="590" customFormat="1" x14ac:dyDescent="0.2">
      <c r="A12" s="590" t="s">
        <v>464</v>
      </c>
      <c r="B12" s="590" t="s">
        <v>466</v>
      </c>
      <c r="C12" s="590" t="s">
        <v>529</v>
      </c>
      <c r="D12" s="590" t="s">
        <v>527</v>
      </c>
      <c r="E12" s="590" t="s">
        <v>504</v>
      </c>
      <c r="F12" s="590" t="s">
        <v>519</v>
      </c>
      <c r="G12" s="590" t="s">
        <v>315</v>
      </c>
      <c r="H12" s="590" t="s">
        <v>1110</v>
      </c>
      <c r="I12" s="590" t="s">
        <v>935</v>
      </c>
      <c r="J12" s="590" t="s">
        <v>936</v>
      </c>
      <c r="K12" s="590" t="s">
        <v>386</v>
      </c>
      <c r="L12" s="590">
        <v>2</v>
      </c>
      <c r="N12" s="590">
        <v>8</v>
      </c>
      <c r="O12" s="656">
        <v>4</v>
      </c>
      <c r="P12" s="656">
        <v>53379</v>
      </c>
      <c r="Q12" s="656">
        <v>17970.5</v>
      </c>
      <c r="R12" s="590">
        <v>1</v>
      </c>
      <c r="S12" s="621">
        <v>0.125</v>
      </c>
      <c r="V12" s="590">
        <v>1</v>
      </c>
      <c r="W12" s="621">
        <v>0.5</v>
      </c>
      <c r="X12" s="590">
        <v>2</v>
      </c>
      <c r="Y12" s="659">
        <v>0.25</v>
      </c>
      <c r="AA12" s="621"/>
      <c r="AB12" s="590">
        <v>106735</v>
      </c>
      <c r="AC12" s="590">
        <v>23</v>
      </c>
      <c r="AD12" s="621">
        <v>2.1544052904700351E-4</v>
      </c>
      <c r="AE12" s="590">
        <v>106758</v>
      </c>
      <c r="AF12" s="590">
        <v>156081</v>
      </c>
      <c r="AG12" s="621">
        <v>0.68399100467065177</v>
      </c>
      <c r="AH12" s="590">
        <v>106735</v>
      </c>
      <c r="AI12" s="590">
        <v>23</v>
      </c>
      <c r="AJ12" s="590">
        <v>106758</v>
      </c>
      <c r="AK12" s="590">
        <v>35922</v>
      </c>
      <c r="AL12" s="621">
        <v>0.33655314564107369</v>
      </c>
      <c r="AM12" s="590">
        <v>19</v>
      </c>
      <c r="AN12" s="621">
        <v>0.82608695652173914</v>
      </c>
      <c r="AO12" s="590">
        <v>35941</v>
      </c>
      <c r="AP12" s="621">
        <v>0.33665861106427619</v>
      </c>
      <c r="AQ12" s="590">
        <v>356</v>
      </c>
      <c r="AR12" s="621">
        <v>9.9103613384555426E-3</v>
      </c>
      <c r="AT12" s="621"/>
      <c r="AU12" s="590">
        <v>356</v>
      </c>
      <c r="AV12" s="621">
        <v>9.9051222837428007E-3</v>
      </c>
      <c r="AW12" s="590">
        <v>267</v>
      </c>
      <c r="AX12" s="621">
        <v>0.75</v>
      </c>
      <c r="AZ12" s="621" t="s">
        <v>323</v>
      </c>
      <c r="BA12" s="590">
        <v>267</v>
      </c>
      <c r="BB12" s="621">
        <v>0.75</v>
      </c>
      <c r="BC12" s="590">
        <v>71</v>
      </c>
      <c r="BD12" s="621">
        <v>1.9754597813082552E-3</v>
      </c>
      <c r="BE12" s="590">
        <v>1285</v>
      </c>
      <c r="BF12" s="621">
        <v>3.5753039703959266E-2</v>
      </c>
      <c r="BG12" s="590">
        <v>1356</v>
      </c>
      <c r="BH12" s="621">
        <v>3.7728499485267519E-2</v>
      </c>
      <c r="BI12" s="590">
        <v>3</v>
      </c>
      <c r="BJ12" s="621">
        <v>0.375</v>
      </c>
      <c r="BK12" s="590">
        <v>2</v>
      </c>
      <c r="BL12" s="621">
        <v>1</v>
      </c>
      <c r="BM12" s="590" t="s">
        <v>323</v>
      </c>
    </row>
    <row r="13" spans="1:65" s="590" customFormat="1" x14ac:dyDescent="0.2">
      <c r="A13" s="590" t="s">
        <v>464</v>
      </c>
      <c r="B13" s="590" t="s">
        <v>466</v>
      </c>
      <c r="C13" s="590" t="s">
        <v>382</v>
      </c>
      <c r="D13" s="590" t="s">
        <v>527</v>
      </c>
      <c r="E13" s="590" t="s">
        <v>504</v>
      </c>
      <c r="F13" s="590" t="s">
        <v>519</v>
      </c>
      <c r="G13" s="590" t="s">
        <v>315</v>
      </c>
      <c r="H13" s="590" t="s">
        <v>1110</v>
      </c>
      <c r="I13" s="590" t="s">
        <v>935</v>
      </c>
      <c r="J13" s="590" t="s">
        <v>936</v>
      </c>
      <c r="K13" s="590" t="s">
        <v>386</v>
      </c>
      <c r="L13" s="590">
        <v>1</v>
      </c>
      <c r="N13" s="590">
        <v>6</v>
      </c>
      <c r="O13" s="656">
        <v>6</v>
      </c>
      <c r="P13" s="656">
        <v>53732</v>
      </c>
      <c r="Q13" s="656">
        <v>20568</v>
      </c>
      <c r="R13" s="590">
        <v>1</v>
      </c>
      <c r="S13" s="621">
        <v>0.16666666666666666</v>
      </c>
      <c r="V13" s="590">
        <v>1</v>
      </c>
      <c r="W13" s="621">
        <v>1</v>
      </c>
      <c r="X13" s="590">
        <v>2</v>
      </c>
      <c r="Y13" s="659">
        <v>0.33333333333333331</v>
      </c>
      <c r="AA13" s="621"/>
      <c r="AB13" s="590">
        <v>53605</v>
      </c>
      <c r="AC13" s="590">
        <v>127</v>
      </c>
      <c r="AD13" s="621">
        <v>2.3635822228839426E-3</v>
      </c>
      <c r="AE13" s="590">
        <v>53732</v>
      </c>
      <c r="AF13" s="590">
        <v>86412</v>
      </c>
      <c r="AG13" s="621">
        <v>0.6218117854001759</v>
      </c>
      <c r="AH13" s="590">
        <v>53605</v>
      </c>
      <c r="AI13" s="590">
        <v>127</v>
      </c>
      <c r="AJ13" s="590">
        <v>53732</v>
      </c>
      <c r="AK13" s="590">
        <v>20466</v>
      </c>
      <c r="AL13" s="621">
        <v>0.38179274321425238</v>
      </c>
      <c r="AM13" s="590">
        <v>102</v>
      </c>
      <c r="AN13" s="621">
        <v>0.80314960629921262</v>
      </c>
      <c r="AO13" s="590">
        <v>20568</v>
      </c>
      <c r="AP13" s="621">
        <v>0.38278865480533014</v>
      </c>
      <c r="AQ13" s="590">
        <v>427</v>
      </c>
      <c r="AR13" s="621">
        <v>2.0863871787354635E-2</v>
      </c>
      <c r="AS13" s="590">
        <v>7</v>
      </c>
      <c r="AT13" s="621">
        <v>6.8627450980392163E-2</v>
      </c>
      <c r="AU13" s="590">
        <v>434</v>
      </c>
      <c r="AV13" s="621">
        <v>2.1100739012057564E-2</v>
      </c>
      <c r="AW13" s="590">
        <v>311</v>
      </c>
      <c r="AX13" s="621">
        <v>0.72833723653395788</v>
      </c>
      <c r="AY13" s="590">
        <v>3</v>
      </c>
      <c r="AZ13" s="621">
        <v>0.42857142857142855</v>
      </c>
      <c r="BA13" s="590">
        <v>314</v>
      </c>
      <c r="BB13" s="621">
        <v>0.72350230414746541</v>
      </c>
      <c r="BC13" s="590">
        <v>24</v>
      </c>
      <c r="BD13" s="621">
        <v>1.1668611435239206E-3</v>
      </c>
      <c r="BE13" s="590">
        <v>1554</v>
      </c>
      <c r="BF13" s="621">
        <v>7.5554259043173866E-2</v>
      </c>
      <c r="BG13" s="590">
        <v>1578</v>
      </c>
      <c r="BH13" s="621">
        <v>7.6721120186697786E-2</v>
      </c>
      <c r="BI13" s="590">
        <v>1</v>
      </c>
      <c r="BJ13" s="621">
        <v>0.16666666666666666</v>
      </c>
      <c r="BK13" s="590">
        <v>0</v>
      </c>
      <c r="BL13" s="621"/>
      <c r="BM13" s="590" t="s">
        <v>323</v>
      </c>
    </row>
    <row r="14" spans="1:65" s="590" customFormat="1" x14ac:dyDescent="0.2">
      <c r="A14" s="590" t="s">
        <v>464</v>
      </c>
      <c r="B14" s="590" t="s">
        <v>466</v>
      </c>
      <c r="C14" s="590" t="s">
        <v>383</v>
      </c>
      <c r="D14" s="590" t="s">
        <v>527</v>
      </c>
      <c r="E14" s="590" t="s">
        <v>504</v>
      </c>
      <c r="F14" s="590" t="s">
        <v>519</v>
      </c>
      <c r="G14" s="590" t="s">
        <v>315</v>
      </c>
      <c r="H14" s="590" t="s">
        <v>1110</v>
      </c>
      <c r="I14" s="590" t="s">
        <v>935</v>
      </c>
      <c r="J14" s="590" t="s">
        <v>936</v>
      </c>
      <c r="K14" s="590" t="s">
        <v>386</v>
      </c>
      <c r="L14" s="590">
        <v>1</v>
      </c>
      <c r="N14" s="590">
        <v>3</v>
      </c>
      <c r="O14" s="656">
        <v>3</v>
      </c>
      <c r="P14" s="656">
        <v>51690</v>
      </c>
      <c r="Q14" s="656">
        <v>17571</v>
      </c>
      <c r="R14" s="590">
        <v>0</v>
      </c>
      <c r="S14" s="621">
        <v>0</v>
      </c>
      <c r="V14" s="590">
        <v>0</v>
      </c>
      <c r="W14" s="621">
        <v>0</v>
      </c>
      <c r="X14" s="590">
        <v>1</v>
      </c>
      <c r="Y14" s="659">
        <v>0.33333333333333331</v>
      </c>
      <c r="AA14" s="621"/>
      <c r="AB14" s="590">
        <v>51675</v>
      </c>
      <c r="AC14" s="590">
        <v>15</v>
      </c>
      <c r="AD14" s="621">
        <v>2.901915264074289E-4</v>
      </c>
      <c r="AE14" s="590">
        <v>51690</v>
      </c>
      <c r="AF14" s="590">
        <v>72597</v>
      </c>
      <c r="AG14" s="621">
        <v>0.71201289309475602</v>
      </c>
      <c r="AH14" s="590">
        <v>51675</v>
      </c>
      <c r="AI14" s="590">
        <v>15</v>
      </c>
      <c r="AJ14" s="590">
        <v>51690</v>
      </c>
      <c r="AK14" s="590">
        <v>17559</v>
      </c>
      <c r="AL14" s="621">
        <v>0.33979680696661829</v>
      </c>
      <c r="AM14" s="590">
        <v>12</v>
      </c>
      <c r="AN14" s="621">
        <v>0.8</v>
      </c>
      <c r="AO14" s="590">
        <v>17571</v>
      </c>
      <c r="AP14" s="621">
        <v>0.33993035403366223</v>
      </c>
      <c r="AQ14" s="590">
        <v>162</v>
      </c>
      <c r="AR14" s="621">
        <v>9.226037929267043E-3</v>
      </c>
      <c r="AT14" s="621"/>
      <c r="AU14" s="590">
        <v>162</v>
      </c>
      <c r="AV14" s="621">
        <v>9.2197370667577265E-3</v>
      </c>
      <c r="AW14" s="590">
        <v>120</v>
      </c>
      <c r="AX14" s="621">
        <v>0.7407407407407407</v>
      </c>
      <c r="AZ14" s="621" t="s">
        <v>323</v>
      </c>
      <c r="BA14" s="590">
        <v>120</v>
      </c>
      <c r="BB14" s="621">
        <v>0.7407407407407407</v>
      </c>
      <c r="BC14" s="590">
        <v>30</v>
      </c>
      <c r="BD14" s="621">
        <v>1.7073587160662455E-3</v>
      </c>
      <c r="BE14" s="590">
        <v>1295</v>
      </c>
      <c r="BF14" s="621">
        <v>7.3700984576859599E-2</v>
      </c>
      <c r="BG14" s="590">
        <v>1325</v>
      </c>
      <c r="BH14" s="621">
        <v>7.5408343292925839E-2</v>
      </c>
      <c r="BI14" s="590">
        <v>1</v>
      </c>
      <c r="BJ14" s="621">
        <v>0.33333333333333331</v>
      </c>
      <c r="BK14" s="590">
        <v>0</v>
      </c>
      <c r="BL14" s="621"/>
      <c r="BM14" s="590" t="s">
        <v>323</v>
      </c>
    </row>
    <row r="15" spans="1:65" s="590" customFormat="1" x14ac:dyDescent="0.2">
      <c r="A15" s="590" t="s">
        <v>567</v>
      </c>
      <c r="B15" s="590" t="s">
        <v>579</v>
      </c>
      <c r="C15" s="590" t="s">
        <v>580</v>
      </c>
      <c r="D15" s="590" t="s">
        <v>527</v>
      </c>
      <c r="E15" s="590" t="s">
        <v>504</v>
      </c>
      <c r="F15" s="590" t="s">
        <v>505</v>
      </c>
      <c r="G15" s="590" t="s">
        <v>314</v>
      </c>
      <c r="H15" s="590" t="s">
        <v>1110</v>
      </c>
      <c r="I15" s="590" t="s">
        <v>935</v>
      </c>
      <c r="J15" s="590" t="s">
        <v>936</v>
      </c>
      <c r="K15" s="590" t="s">
        <v>386</v>
      </c>
      <c r="L15" s="590">
        <v>1</v>
      </c>
      <c r="N15" s="590">
        <v>5</v>
      </c>
      <c r="O15" s="656">
        <v>5</v>
      </c>
      <c r="P15" s="656">
        <v>6529</v>
      </c>
      <c r="Q15" s="656">
        <v>3814</v>
      </c>
      <c r="R15" s="590">
        <v>0</v>
      </c>
      <c r="S15" s="621">
        <v>0</v>
      </c>
      <c r="W15" s="621"/>
      <c r="X15" s="590">
        <v>2</v>
      </c>
      <c r="Y15" s="659">
        <v>0.4</v>
      </c>
      <c r="Z15" s="590">
        <v>1</v>
      </c>
      <c r="AA15" s="621">
        <v>1</v>
      </c>
      <c r="AB15" s="590">
        <v>6442</v>
      </c>
      <c r="AC15" s="590">
        <v>87</v>
      </c>
      <c r="AD15" s="621">
        <v>1.3325164650022975E-2</v>
      </c>
      <c r="AE15" s="590">
        <v>6529</v>
      </c>
      <c r="AF15" s="590">
        <v>8241</v>
      </c>
      <c r="AG15" s="621">
        <v>0.79225822108967359</v>
      </c>
      <c r="AH15" s="590">
        <v>6442</v>
      </c>
      <c r="AI15" s="590">
        <v>87</v>
      </c>
      <c r="AJ15" s="590">
        <v>6529</v>
      </c>
      <c r="AK15" s="590">
        <v>3740</v>
      </c>
      <c r="AL15" s="621">
        <v>0.58056504191244951</v>
      </c>
      <c r="AM15" s="590">
        <v>74</v>
      </c>
      <c r="AN15" s="621">
        <v>0.85057471264367812</v>
      </c>
      <c r="AO15" s="590">
        <v>3814</v>
      </c>
      <c r="AP15" s="621">
        <v>0.5841629652320417</v>
      </c>
      <c r="AR15" s="621" t="s">
        <v>323</v>
      </c>
      <c r="AT15" s="621" t="s">
        <v>323</v>
      </c>
      <c r="AU15" s="590" t="s">
        <v>323</v>
      </c>
      <c r="AV15" s="621"/>
      <c r="AW15" s="590">
        <v>40</v>
      </c>
      <c r="AX15" s="621" t="s">
        <v>323</v>
      </c>
      <c r="AZ15" s="621" t="s">
        <v>323</v>
      </c>
      <c r="BA15" s="590">
        <v>40</v>
      </c>
      <c r="BB15" s="621" t="s">
        <v>323</v>
      </c>
      <c r="BC15" s="590">
        <v>15</v>
      </c>
      <c r="BD15" s="621">
        <v>3.9328788673308858E-3</v>
      </c>
      <c r="BE15" s="590">
        <v>126</v>
      </c>
      <c r="BF15" s="621">
        <v>3.3036182485579442E-2</v>
      </c>
      <c r="BG15" s="590">
        <v>141</v>
      </c>
      <c r="BH15" s="621">
        <v>3.696906135291033E-2</v>
      </c>
      <c r="BI15" s="590">
        <v>2</v>
      </c>
      <c r="BJ15" s="621">
        <v>0.4</v>
      </c>
      <c r="BK15" s="590">
        <v>0</v>
      </c>
      <c r="BL15" s="621"/>
      <c r="BM15" s="590" t="s">
        <v>323</v>
      </c>
    </row>
    <row r="16" spans="1:65" s="590" customFormat="1" x14ac:dyDescent="0.2">
      <c r="A16" s="590" t="s">
        <v>567</v>
      </c>
      <c r="B16" s="590" t="s">
        <v>579</v>
      </c>
      <c r="C16" s="590" t="s">
        <v>581</v>
      </c>
      <c r="D16" s="590" t="s">
        <v>527</v>
      </c>
      <c r="E16" s="590" t="s">
        <v>504</v>
      </c>
      <c r="F16" s="590" t="s">
        <v>505</v>
      </c>
      <c r="G16" s="590" t="s">
        <v>314</v>
      </c>
      <c r="H16" s="590" t="s">
        <v>1110</v>
      </c>
      <c r="I16" s="590" t="s">
        <v>935</v>
      </c>
      <c r="J16" s="590" t="s">
        <v>936</v>
      </c>
      <c r="K16" s="590" t="s">
        <v>386</v>
      </c>
      <c r="L16" s="590">
        <v>2</v>
      </c>
      <c r="N16" s="590">
        <v>7</v>
      </c>
      <c r="O16" s="656">
        <v>3.5</v>
      </c>
      <c r="P16" s="656">
        <v>16881.5</v>
      </c>
      <c r="Q16" s="656">
        <v>7416.5</v>
      </c>
      <c r="R16" s="590">
        <v>1</v>
      </c>
      <c r="S16" s="621">
        <v>0.14285714285714285</v>
      </c>
      <c r="V16" s="590">
        <v>1</v>
      </c>
      <c r="W16" s="621">
        <v>0.5</v>
      </c>
      <c r="X16" s="590">
        <v>3</v>
      </c>
      <c r="Y16" s="659">
        <v>0.42857142857142855</v>
      </c>
      <c r="Z16" s="590">
        <v>1</v>
      </c>
      <c r="AA16" s="621">
        <v>0.5</v>
      </c>
      <c r="AB16" s="590">
        <v>33745</v>
      </c>
      <c r="AC16" s="590">
        <v>18</v>
      </c>
      <c r="AD16" s="621">
        <v>5.3312798033350122E-4</v>
      </c>
      <c r="AE16" s="590">
        <v>33763</v>
      </c>
      <c r="AF16" s="590">
        <v>47682</v>
      </c>
      <c r="AG16" s="621">
        <v>0.70808690910616168</v>
      </c>
      <c r="AH16" s="590">
        <v>33745</v>
      </c>
      <c r="AI16" s="590">
        <v>18</v>
      </c>
      <c r="AJ16" s="590">
        <v>33763</v>
      </c>
      <c r="AK16" s="590">
        <v>14817</v>
      </c>
      <c r="AL16" s="621">
        <v>0.43908727218847238</v>
      </c>
      <c r="AM16" s="590">
        <v>16</v>
      </c>
      <c r="AN16" s="621">
        <v>0.88888888888888884</v>
      </c>
      <c r="AO16" s="590">
        <v>14833</v>
      </c>
      <c r="AP16" s="621">
        <v>0.43932707401593463</v>
      </c>
      <c r="AR16" s="621" t="s">
        <v>323</v>
      </c>
      <c r="AT16" s="621" t="s">
        <v>323</v>
      </c>
      <c r="AU16" s="590" t="s">
        <v>323</v>
      </c>
      <c r="AV16" s="621"/>
      <c r="AW16" s="590">
        <v>124</v>
      </c>
      <c r="AX16" s="621" t="s">
        <v>323</v>
      </c>
      <c r="AZ16" s="621" t="s">
        <v>323</v>
      </c>
      <c r="BA16" s="590">
        <v>124</v>
      </c>
      <c r="BB16" s="621" t="s">
        <v>323</v>
      </c>
      <c r="BC16" s="590">
        <v>23</v>
      </c>
      <c r="BD16" s="621">
        <v>1.5505966426211824E-3</v>
      </c>
      <c r="BE16" s="590">
        <v>838</v>
      </c>
      <c r="BF16" s="621">
        <v>5.6495651587676131E-2</v>
      </c>
      <c r="BG16" s="590">
        <v>861</v>
      </c>
      <c r="BH16" s="621">
        <v>5.8046248230297311E-2</v>
      </c>
      <c r="BI16" s="590">
        <v>3</v>
      </c>
      <c r="BJ16" s="621">
        <v>0.42857142857142855</v>
      </c>
      <c r="BK16" s="590">
        <v>0</v>
      </c>
      <c r="BL16" s="621"/>
      <c r="BM16" s="590" t="s">
        <v>323</v>
      </c>
    </row>
    <row r="17" spans="1:65" s="590" customFormat="1" x14ac:dyDescent="0.2">
      <c r="A17" s="590" t="s">
        <v>567</v>
      </c>
      <c r="B17" s="590" t="s">
        <v>579</v>
      </c>
      <c r="C17" s="590" t="s">
        <v>582</v>
      </c>
      <c r="D17" s="590" t="s">
        <v>527</v>
      </c>
      <c r="E17" s="590" t="s">
        <v>504</v>
      </c>
      <c r="F17" s="590" t="s">
        <v>505</v>
      </c>
      <c r="G17" s="590" t="s">
        <v>314</v>
      </c>
      <c r="H17" s="590" t="s">
        <v>1110</v>
      </c>
      <c r="I17" s="590" t="s">
        <v>935</v>
      </c>
      <c r="J17" s="590" t="s">
        <v>936</v>
      </c>
      <c r="K17" s="590" t="s">
        <v>386</v>
      </c>
      <c r="L17" s="590">
        <v>2</v>
      </c>
      <c r="N17" s="590">
        <v>8</v>
      </c>
      <c r="O17" s="656">
        <v>4</v>
      </c>
      <c r="P17" s="656">
        <v>21167.5</v>
      </c>
      <c r="Q17" s="656">
        <v>9525.5</v>
      </c>
      <c r="R17" s="590">
        <v>2</v>
      </c>
      <c r="S17" s="621">
        <v>0.25</v>
      </c>
      <c r="V17" s="590">
        <v>1</v>
      </c>
      <c r="W17" s="621">
        <v>0.5</v>
      </c>
      <c r="X17" s="590">
        <v>1</v>
      </c>
      <c r="Y17" s="659">
        <v>0.125</v>
      </c>
      <c r="Z17" s="590">
        <v>1</v>
      </c>
      <c r="AA17" s="621">
        <v>0.5</v>
      </c>
      <c r="AB17" s="590">
        <v>42303</v>
      </c>
      <c r="AC17" s="590">
        <v>32</v>
      </c>
      <c r="AD17" s="621">
        <v>7.5587575292311322E-4</v>
      </c>
      <c r="AE17" s="590">
        <v>42335</v>
      </c>
      <c r="AF17" s="590">
        <v>56169</v>
      </c>
      <c r="AG17" s="621">
        <v>0.75370756111022097</v>
      </c>
      <c r="AH17" s="590">
        <v>42303</v>
      </c>
      <c r="AI17" s="590">
        <v>32</v>
      </c>
      <c r="AJ17" s="590">
        <v>42335</v>
      </c>
      <c r="AK17" s="590">
        <v>19023</v>
      </c>
      <c r="AL17" s="621">
        <v>0.44968441954471317</v>
      </c>
      <c r="AM17" s="590">
        <v>28</v>
      </c>
      <c r="AN17" s="621">
        <v>0.875</v>
      </c>
      <c r="AO17" s="590">
        <v>19051</v>
      </c>
      <c r="AP17" s="621">
        <v>0.45000590527931972</v>
      </c>
      <c r="AR17" s="621" t="s">
        <v>323</v>
      </c>
      <c r="AT17" s="621" t="s">
        <v>323</v>
      </c>
      <c r="AU17" s="590" t="s">
        <v>323</v>
      </c>
      <c r="AV17" s="621"/>
      <c r="AW17" s="590">
        <v>153</v>
      </c>
      <c r="AX17" s="621" t="s">
        <v>323</v>
      </c>
      <c r="AZ17" s="621" t="s">
        <v>323</v>
      </c>
      <c r="BA17" s="590">
        <v>153</v>
      </c>
      <c r="BB17" s="621" t="s">
        <v>323</v>
      </c>
      <c r="BC17" s="590">
        <v>37</v>
      </c>
      <c r="BD17" s="621">
        <v>1.9421552674400294E-3</v>
      </c>
      <c r="BE17" s="590">
        <v>711</v>
      </c>
      <c r="BF17" s="621">
        <v>3.7320875544590834E-2</v>
      </c>
      <c r="BG17" s="590">
        <v>748</v>
      </c>
      <c r="BH17" s="621">
        <v>3.9263030812030864E-2</v>
      </c>
      <c r="BI17" s="590">
        <v>3</v>
      </c>
      <c r="BJ17" s="621">
        <v>0.375</v>
      </c>
      <c r="BK17" s="590">
        <v>0</v>
      </c>
      <c r="BL17" s="621"/>
      <c r="BM17" s="590" t="s">
        <v>323</v>
      </c>
    </row>
    <row r="18" spans="1:65" s="590" customFormat="1" x14ac:dyDescent="0.2">
      <c r="A18" s="590" t="s">
        <v>567</v>
      </c>
      <c r="B18" s="590" t="s">
        <v>579</v>
      </c>
      <c r="C18" s="590" t="s">
        <v>583</v>
      </c>
      <c r="D18" s="590" t="s">
        <v>527</v>
      </c>
      <c r="E18" s="590" t="s">
        <v>504</v>
      </c>
      <c r="F18" s="590" t="s">
        <v>505</v>
      </c>
      <c r="G18" s="590" t="s">
        <v>314</v>
      </c>
      <c r="H18" s="590" t="s">
        <v>1110</v>
      </c>
      <c r="I18" s="590" t="s">
        <v>935</v>
      </c>
      <c r="J18" s="590" t="s">
        <v>936</v>
      </c>
      <c r="K18" s="590" t="s">
        <v>386</v>
      </c>
      <c r="L18" s="590">
        <v>2</v>
      </c>
      <c r="N18" s="590">
        <v>12</v>
      </c>
      <c r="O18" s="656">
        <v>6</v>
      </c>
      <c r="P18" s="656">
        <v>17013.5</v>
      </c>
      <c r="Q18" s="656">
        <v>6737.5</v>
      </c>
      <c r="R18" s="590">
        <v>1</v>
      </c>
      <c r="S18" s="621">
        <v>8.3333333333333329E-2</v>
      </c>
      <c r="V18" s="590">
        <v>1</v>
      </c>
      <c r="W18" s="621">
        <v>0.5</v>
      </c>
      <c r="X18" s="590">
        <v>1</v>
      </c>
      <c r="Y18" s="659">
        <v>8.3333333333333329E-2</v>
      </c>
      <c r="Z18" s="590">
        <v>1</v>
      </c>
      <c r="AA18" s="621">
        <v>0.5</v>
      </c>
      <c r="AB18" s="590">
        <v>33973</v>
      </c>
      <c r="AC18" s="590">
        <v>54</v>
      </c>
      <c r="AD18" s="621">
        <v>1.5869750492256149E-3</v>
      </c>
      <c r="AE18" s="590">
        <v>34027</v>
      </c>
      <c r="AF18" s="590">
        <v>49050</v>
      </c>
      <c r="AG18" s="621">
        <v>0.69372069317023444</v>
      </c>
      <c r="AH18" s="590">
        <v>33973</v>
      </c>
      <c r="AI18" s="590">
        <v>54</v>
      </c>
      <c r="AJ18" s="590">
        <v>34027</v>
      </c>
      <c r="AK18" s="590">
        <v>13427</v>
      </c>
      <c r="AL18" s="621">
        <v>0.39522562034556852</v>
      </c>
      <c r="AM18" s="590">
        <v>48</v>
      </c>
      <c r="AN18" s="621">
        <v>0.88888888888888884</v>
      </c>
      <c r="AO18" s="590">
        <v>13475</v>
      </c>
      <c r="AP18" s="621">
        <v>0.39600905163546596</v>
      </c>
      <c r="AR18" s="621" t="s">
        <v>323</v>
      </c>
      <c r="AT18" s="621" t="s">
        <v>323</v>
      </c>
      <c r="AU18" s="590" t="s">
        <v>323</v>
      </c>
      <c r="AV18" s="621"/>
      <c r="AW18" s="590">
        <v>187</v>
      </c>
      <c r="AX18" s="621" t="s">
        <v>323</v>
      </c>
      <c r="AZ18" s="621" t="s">
        <v>323</v>
      </c>
      <c r="BA18" s="590">
        <v>187</v>
      </c>
      <c r="BB18" s="621" t="s">
        <v>323</v>
      </c>
      <c r="BC18" s="590">
        <v>50</v>
      </c>
      <c r="BD18" s="621">
        <v>3.7105751391465678E-3</v>
      </c>
      <c r="BE18" s="590">
        <v>545</v>
      </c>
      <c r="BF18" s="621">
        <v>4.0445269016697587E-2</v>
      </c>
      <c r="BG18" s="590">
        <v>595</v>
      </c>
      <c r="BH18" s="621">
        <v>4.4155844155844157E-2</v>
      </c>
      <c r="BI18" s="590">
        <v>4</v>
      </c>
      <c r="BJ18" s="621">
        <v>0.33333333333333331</v>
      </c>
      <c r="BK18" s="590">
        <v>0</v>
      </c>
      <c r="BL18" s="621"/>
      <c r="BM18" s="590" t="s">
        <v>323</v>
      </c>
    </row>
    <row r="19" spans="1:65" s="590" customFormat="1" x14ac:dyDescent="0.2">
      <c r="A19" s="590" t="s">
        <v>567</v>
      </c>
      <c r="B19" s="590" t="s">
        <v>579</v>
      </c>
      <c r="C19" s="590" t="s">
        <v>584</v>
      </c>
      <c r="D19" s="590" t="s">
        <v>527</v>
      </c>
      <c r="E19" s="590" t="s">
        <v>504</v>
      </c>
      <c r="F19" s="590" t="s">
        <v>505</v>
      </c>
      <c r="G19" s="590" t="s">
        <v>314</v>
      </c>
      <c r="H19" s="590" t="s">
        <v>1110</v>
      </c>
      <c r="I19" s="590" t="s">
        <v>935</v>
      </c>
      <c r="J19" s="590" t="s">
        <v>936</v>
      </c>
      <c r="K19" s="590" t="s">
        <v>386</v>
      </c>
      <c r="L19" s="590">
        <v>2</v>
      </c>
      <c r="N19" s="590">
        <v>7</v>
      </c>
      <c r="O19" s="656">
        <v>3.5</v>
      </c>
      <c r="P19" s="656">
        <v>21804.5</v>
      </c>
      <c r="Q19" s="656">
        <v>8822.5</v>
      </c>
      <c r="R19" s="590">
        <v>2</v>
      </c>
      <c r="S19" s="621">
        <v>0.2857142857142857</v>
      </c>
      <c r="V19" s="590">
        <v>1</v>
      </c>
      <c r="W19" s="621">
        <v>0.5</v>
      </c>
      <c r="X19" s="590">
        <v>2</v>
      </c>
      <c r="Y19" s="659">
        <v>0.2857142857142857</v>
      </c>
      <c r="Z19" s="590">
        <v>2</v>
      </c>
      <c r="AA19" s="621">
        <v>1</v>
      </c>
      <c r="AB19" s="590">
        <v>43571</v>
      </c>
      <c r="AC19" s="590">
        <v>38</v>
      </c>
      <c r="AD19" s="621">
        <v>8.7137976105849707E-4</v>
      </c>
      <c r="AE19" s="590">
        <v>43609</v>
      </c>
      <c r="AF19" s="590">
        <v>65526</v>
      </c>
      <c r="AG19" s="621">
        <v>0.66552208283734704</v>
      </c>
      <c r="AH19" s="590">
        <v>43571</v>
      </c>
      <c r="AI19" s="590">
        <v>38</v>
      </c>
      <c r="AJ19" s="590">
        <v>43609</v>
      </c>
      <c r="AK19" s="590">
        <v>17611</v>
      </c>
      <c r="AL19" s="621">
        <v>0.4041908608937137</v>
      </c>
      <c r="AM19" s="590">
        <v>34</v>
      </c>
      <c r="AN19" s="621">
        <v>0.89473684210526316</v>
      </c>
      <c r="AO19" s="590">
        <v>17645</v>
      </c>
      <c r="AP19" s="621">
        <v>0.40461831273361004</v>
      </c>
      <c r="AR19" s="621" t="s">
        <v>323</v>
      </c>
      <c r="AT19" s="621" t="s">
        <v>323</v>
      </c>
      <c r="AU19" s="590" t="s">
        <v>323</v>
      </c>
      <c r="AV19" s="621"/>
      <c r="AW19" s="590">
        <v>115</v>
      </c>
      <c r="AX19" s="621" t="s">
        <v>323</v>
      </c>
      <c r="AZ19" s="621" t="s">
        <v>323</v>
      </c>
      <c r="BA19" s="590">
        <v>115</v>
      </c>
      <c r="BB19" s="621" t="s">
        <v>323</v>
      </c>
      <c r="BC19" s="590">
        <v>45</v>
      </c>
      <c r="BD19" s="621">
        <v>2.5502975347123833E-3</v>
      </c>
      <c r="BE19" s="590">
        <v>314</v>
      </c>
      <c r="BF19" s="621">
        <v>1.7795409464437518E-2</v>
      </c>
      <c r="BG19" s="590">
        <v>359</v>
      </c>
      <c r="BH19" s="621">
        <v>2.03457069991499E-2</v>
      </c>
      <c r="BI19" s="590">
        <v>3</v>
      </c>
      <c r="BJ19" s="621">
        <v>0.42857142857142855</v>
      </c>
      <c r="BK19" s="590">
        <v>1</v>
      </c>
      <c r="BL19" s="621">
        <v>0.5</v>
      </c>
      <c r="BM19" s="590" t="s">
        <v>323</v>
      </c>
    </row>
    <row r="20" spans="1:65" s="590" customFormat="1" x14ac:dyDescent="0.2">
      <c r="A20" s="590" t="s">
        <v>567</v>
      </c>
      <c r="B20" s="590" t="s">
        <v>579</v>
      </c>
      <c r="C20" s="590" t="s">
        <v>585</v>
      </c>
      <c r="D20" s="590" t="s">
        <v>527</v>
      </c>
      <c r="E20" s="590" t="s">
        <v>504</v>
      </c>
      <c r="F20" s="590" t="s">
        <v>505</v>
      </c>
      <c r="G20" s="590" t="s">
        <v>314</v>
      </c>
      <c r="H20" s="590" t="s">
        <v>1110</v>
      </c>
      <c r="I20" s="590" t="s">
        <v>935</v>
      </c>
      <c r="J20" s="590" t="s">
        <v>936</v>
      </c>
      <c r="K20" s="590" t="s">
        <v>386</v>
      </c>
      <c r="L20" s="590">
        <v>2</v>
      </c>
      <c r="N20" s="590">
        <v>7</v>
      </c>
      <c r="O20" s="656">
        <v>3.5</v>
      </c>
      <c r="P20" s="656">
        <v>20884.5</v>
      </c>
      <c r="Q20" s="656">
        <v>8763</v>
      </c>
      <c r="R20" s="590">
        <v>2</v>
      </c>
      <c r="S20" s="621">
        <v>0.2857142857142857</v>
      </c>
      <c r="W20" s="621"/>
      <c r="X20" s="590">
        <v>2</v>
      </c>
      <c r="Y20" s="659">
        <v>0.2857142857142857</v>
      </c>
      <c r="Z20" s="590">
        <v>1</v>
      </c>
      <c r="AA20" s="621">
        <v>0.5</v>
      </c>
      <c r="AB20" s="590">
        <v>41737</v>
      </c>
      <c r="AC20" s="590">
        <v>32</v>
      </c>
      <c r="AD20" s="621">
        <v>7.6611841317723666E-4</v>
      </c>
      <c r="AE20" s="590">
        <v>41769</v>
      </c>
      <c r="AF20" s="590">
        <v>59349</v>
      </c>
      <c r="AG20" s="621">
        <v>0.70378607895667999</v>
      </c>
      <c r="AH20" s="590">
        <v>41737</v>
      </c>
      <c r="AI20" s="590">
        <v>32</v>
      </c>
      <c r="AJ20" s="590">
        <v>41769</v>
      </c>
      <c r="AK20" s="590">
        <v>17495</v>
      </c>
      <c r="AL20" s="621">
        <v>0.41917243692646811</v>
      </c>
      <c r="AM20" s="590">
        <v>31</v>
      </c>
      <c r="AN20" s="621">
        <v>0.96875</v>
      </c>
      <c r="AO20" s="590">
        <v>17526</v>
      </c>
      <c r="AP20" s="621">
        <v>0.41959347841700784</v>
      </c>
      <c r="AR20" s="621" t="s">
        <v>323</v>
      </c>
      <c r="AT20" s="621" t="s">
        <v>323</v>
      </c>
      <c r="AU20" s="590" t="s">
        <v>323</v>
      </c>
      <c r="AV20" s="621"/>
      <c r="AW20" s="590">
        <v>125</v>
      </c>
      <c r="AX20" s="621" t="s">
        <v>323</v>
      </c>
      <c r="AZ20" s="621" t="s">
        <v>323</v>
      </c>
      <c r="BA20" s="590">
        <v>125</v>
      </c>
      <c r="BB20" s="621" t="s">
        <v>323</v>
      </c>
      <c r="BC20" s="590">
        <v>22</v>
      </c>
      <c r="BD20" s="621">
        <v>1.2552778728745864E-3</v>
      </c>
      <c r="BE20" s="590">
        <v>624</v>
      </c>
      <c r="BF20" s="621">
        <v>3.560424512153372E-2</v>
      </c>
      <c r="BG20" s="590">
        <v>646</v>
      </c>
      <c r="BH20" s="621">
        <v>3.6859522994408304E-2</v>
      </c>
      <c r="BI20" s="590">
        <v>3</v>
      </c>
      <c r="BJ20" s="621">
        <v>0.42857142857142855</v>
      </c>
      <c r="BK20" s="590">
        <v>2</v>
      </c>
      <c r="BL20" s="621">
        <v>1</v>
      </c>
      <c r="BM20" s="590" t="s">
        <v>323</v>
      </c>
    </row>
    <row r="21" spans="1:65" s="590" customFormat="1" x14ac:dyDescent="0.2">
      <c r="A21" s="590" t="s">
        <v>567</v>
      </c>
      <c r="B21" s="590" t="s">
        <v>579</v>
      </c>
      <c r="C21" s="590" t="s">
        <v>586</v>
      </c>
      <c r="D21" s="590" t="s">
        <v>527</v>
      </c>
      <c r="E21" s="590" t="s">
        <v>504</v>
      </c>
      <c r="F21" s="590" t="s">
        <v>505</v>
      </c>
      <c r="G21" s="590" t="s">
        <v>314</v>
      </c>
      <c r="H21" s="590" t="s">
        <v>1110</v>
      </c>
      <c r="I21" s="590" t="s">
        <v>935</v>
      </c>
      <c r="J21" s="590" t="s">
        <v>936</v>
      </c>
      <c r="K21" s="590" t="s">
        <v>386</v>
      </c>
      <c r="L21" s="590">
        <v>2</v>
      </c>
      <c r="N21" s="590">
        <v>8</v>
      </c>
      <c r="O21" s="656">
        <v>4</v>
      </c>
      <c r="P21" s="656">
        <v>19655</v>
      </c>
      <c r="Q21" s="656">
        <v>8561.5</v>
      </c>
      <c r="R21" s="590">
        <v>0</v>
      </c>
      <c r="S21" s="621">
        <v>0</v>
      </c>
      <c r="W21" s="621"/>
      <c r="X21" s="590">
        <v>3</v>
      </c>
      <c r="Y21" s="659">
        <v>0.375</v>
      </c>
      <c r="Z21" s="590">
        <v>2</v>
      </c>
      <c r="AA21" s="621">
        <v>1</v>
      </c>
      <c r="AB21" s="590">
        <v>39275</v>
      </c>
      <c r="AC21" s="590">
        <v>35</v>
      </c>
      <c r="AD21" s="621">
        <v>8.9035868735690669E-4</v>
      </c>
      <c r="AE21" s="590">
        <v>39310</v>
      </c>
      <c r="AF21" s="590">
        <v>55455</v>
      </c>
      <c r="AG21" s="621">
        <v>0.7088630421062122</v>
      </c>
      <c r="AH21" s="590">
        <v>39275</v>
      </c>
      <c r="AI21" s="590">
        <v>35</v>
      </c>
      <c r="AJ21" s="590">
        <v>39310</v>
      </c>
      <c r="AK21" s="590">
        <v>17094</v>
      </c>
      <c r="AL21" s="621">
        <v>0.43523870146403565</v>
      </c>
      <c r="AM21" s="590">
        <v>29</v>
      </c>
      <c r="AN21" s="621">
        <v>0.82857142857142863</v>
      </c>
      <c r="AO21" s="590">
        <v>17123</v>
      </c>
      <c r="AP21" s="621">
        <v>0.43558890867463751</v>
      </c>
      <c r="AR21" s="621" t="s">
        <v>323</v>
      </c>
      <c r="AT21" s="621" t="s">
        <v>323</v>
      </c>
      <c r="AU21" s="590" t="s">
        <v>323</v>
      </c>
      <c r="AV21" s="621"/>
      <c r="AW21" s="590">
        <v>136</v>
      </c>
      <c r="AX21" s="621" t="s">
        <v>323</v>
      </c>
      <c r="AZ21" s="621" t="s">
        <v>323</v>
      </c>
      <c r="BA21" s="590">
        <v>136</v>
      </c>
      <c r="BB21" s="621" t="s">
        <v>323</v>
      </c>
      <c r="BC21" s="590">
        <v>35</v>
      </c>
      <c r="BD21" s="621">
        <v>2.0440343397769081E-3</v>
      </c>
      <c r="BE21" s="590">
        <v>851</v>
      </c>
      <c r="BF21" s="621">
        <v>4.9699234947147113E-2</v>
      </c>
      <c r="BG21" s="590">
        <v>886</v>
      </c>
      <c r="BH21" s="621">
        <v>5.1743269286924021E-2</v>
      </c>
      <c r="BI21" s="590">
        <v>4</v>
      </c>
      <c r="BJ21" s="621">
        <v>0.5</v>
      </c>
      <c r="BK21" s="590">
        <v>0</v>
      </c>
      <c r="BL21" s="621"/>
      <c r="BM21" s="590" t="s">
        <v>323</v>
      </c>
    </row>
    <row r="22" spans="1:65" s="590" customFormat="1" x14ac:dyDescent="0.2">
      <c r="A22" s="590" t="s">
        <v>606</v>
      </c>
      <c r="B22" s="590" t="s">
        <v>613</v>
      </c>
      <c r="C22" s="590" t="s">
        <v>649</v>
      </c>
      <c r="D22" s="590" t="s">
        <v>527</v>
      </c>
      <c r="E22" s="590" t="s">
        <v>518</v>
      </c>
      <c r="F22" s="590" t="s">
        <v>505</v>
      </c>
      <c r="G22" s="590" t="s">
        <v>317</v>
      </c>
      <c r="H22" s="590" t="s">
        <v>1110</v>
      </c>
      <c r="I22" s="590" t="s">
        <v>935</v>
      </c>
      <c r="J22" s="590" t="s">
        <v>936</v>
      </c>
      <c r="K22" s="590" t="s">
        <v>386</v>
      </c>
      <c r="L22" s="590">
        <v>11</v>
      </c>
      <c r="N22" s="590">
        <v>35</v>
      </c>
      <c r="O22" s="656">
        <v>3.1818181818181817</v>
      </c>
      <c r="P22" s="656">
        <v>6135.818181818182</v>
      </c>
      <c r="Q22" s="656">
        <v>2577.7272727272725</v>
      </c>
      <c r="R22" s="590">
        <v>8</v>
      </c>
      <c r="S22" s="621">
        <v>0.22857142857142856</v>
      </c>
      <c r="V22" s="590">
        <v>5</v>
      </c>
      <c r="W22" s="621">
        <v>0.45454545454545453</v>
      </c>
      <c r="X22" s="590">
        <v>2</v>
      </c>
      <c r="Y22" s="659">
        <v>5.7142857142857141E-2</v>
      </c>
      <c r="Z22" s="590">
        <v>1</v>
      </c>
      <c r="AA22" s="621">
        <v>9.0909090909090912E-2</v>
      </c>
      <c r="AB22" s="590">
        <v>67411</v>
      </c>
      <c r="AC22" s="590">
        <v>83</v>
      </c>
      <c r="AD22" s="621">
        <v>1.2297389397576081E-3</v>
      </c>
      <c r="AE22" s="590">
        <v>67494</v>
      </c>
      <c r="AF22" s="590">
        <v>94959</v>
      </c>
      <c r="AG22" s="621">
        <v>0.71076991122484445</v>
      </c>
      <c r="AH22" s="590">
        <v>67411</v>
      </c>
      <c r="AI22" s="590">
        <v>83</v>
      </c>
      <c r="AJ22" s="590">
        <v>67494</v>
      </c>
      <c r="AK22" s="590">
        <v>28282</v>
      </c>
      <c r="AL22" s="621">
        <v>0.41954577146163091</v>
      </c>
      <c r="AM22" s="590">
        <v>73</v>
      </c>
      <c r="AN22" s="621">
        <v>0.87951807228915657</v>
      </c>
      <c r="AO22" s="590">
        <v>28355</v>
      </c>
      <c r="AP22" s="621">
        <v>0.42011141731116841</v>
      </c>
      <c r="AQ22" s="590">
        <v>444</v>
      </c>
      <c r="AR22" s="621">
        <v>1.5699031185913301E-2</v>
      </c>
      <c r="AS22" s="590">
        <v>12</v>
      </c>
      <c r="AT22" s="621">
        <v>0.16438356164383561</v>
      </c>
      <c r="AU22" s="590">
        <v>456</v>
      </c>
      <c r="AV22" s="621">
        <v>1.6081819784870392E-2</v>
      </c>
      <c r="AW22" s="590">
        <v>369</v>
      </c>
      <c r="AX22" s="621">
        <v>0.83108108108108103</v>
      </c>
      <c r="AY22" s="590">
        <v>11</v>
      </c>
      <c r="AZ22" s="621">
        <v>0.91666666666666663</v>
      </c>
      <c r="BA22" s="590">
        <v>380</v>
      </c>
      <c r="BB22" s="621">
        <v>0.83333333333333337</v>
      </c>
      <c r="BC22" s="590">
        <v>596</v>
      </c>
      <c r="BD22" s="621">
        <v>2.1019220596014812E-2</v>
      </c>
      <c r="BE22" s="590">
        <v>257</v>
      </c>
      <c r="BF22" s="621">
        <v>9.0636572033151123E-3</v>
      </c>
      <c r="BG22" s="590">
        <v>853</v>
      </c>
      <c r="BH22" s="621">
        <v>3.0082877799329923E-2</v>
      </c>
      <c r="BI22" s="590">
        <v>9</v>
      </c>
      <c r="BJ22" s="621">
        <v>0.25714285714285712</v>
      </c>
      <c r="BK22" s="590">
        <v>2</v>
      </c>
      <c r="BL22" s="621">
        <v>0.18181818181818182</v>
      </c>
      <c r="BM22" s="590" t="s">
        <v>323</v>
      </c>
    </row>
    <row r="23" spans="1:65" s="590" customFormat="1" x14ac:dyDescent="0.2">
      <c r="A23" s="590" t="s">
        <v>606</v>
      </c>
      <c r="B23" s="590" t="s">
        <v>613</v>
      </c>
      <c r="C23" s="590" t="s">
        <v>614</v>
      </c>
      <c r="D23" s="590" t="s">
        <v>527</v>
      </c>
      <c r="E23" s="590" t="s">
        <v>518</v>
      </c>
      <c r="F23" s="590" t="s">
        <v>505</v>
      </c>
      <c r="G23" s="590" t="s">
        <v>317</v>
      </c>
      <c r="H23" s="590" t="s">
        <v>1110</v>
      </c>
      <c r="I23" s="590" t="s">
        <v>935</v>
      </c>
      <c r="J23" s="590" t="s">
        <v>936</v>
      </c>
      <c r="K23" s="590" t="s">
        <v>386</v>
      </c>
      <c r="L23" s="590">
        <v>2</v>
      </c>
      <c r="N23" s="590">
        <v>3</v>
      </c>
      <c r="O23" s="656">
        <v>1.5</v>
      </c>
      <c r="P23" s="656">
        <v>6483</v>
      </c>
      <c r="Q23" s="656">
        <v>3171.5</v>
      </c>
      <c r="R23" s="590">
        <v>1</v>
      </c>
      <c r="S23" s="621">
        <v>0.33333333333333331</v>
      </c>
      <c r="V23" s="590">
        <v>1</v>
      </c>
      <c r="W23" s="621">
        <v>0.5</v>
      </c>
      <c r="X23" s="590">
        <v>2</v>
      </c>
      <c r="Y23" s="659">
        <v>0.66666666666666663</v>
      </c>
      <c r="Z23" s="590">
        <v>1</v>
      </c>
      <c r="AA23" s="621">
        <v>0.5</v>
      </c>
      <c r="AB23" s="590">
        <v>12955</v>
      </c>
      <c r="AC23" s="590">
        <v>11</v>
      </c>
      <c r="AD23" s="621">
        <v>8.4837266697516587E-4</v>
      </c>
      <c r="AE23" s="590">
        <v>12966</v>
      </c>
      <c r="AF23" s="590">
        <v>16503</v>
      </c>
      <c r="AG23" s="621">
        <v>0.78567533175786219</v>
      </c>
      <c r="AH23" s="590">
        <v>12955</v>
      </c>
      <c r="AI23" s="590">
        <v>11</v>
      </c>
      <c r="AJ23" s="590">
        <v>12966</v>
      </c>
      <c r="AK23" s="590">
        <v>6333</v>
      </c>
      <c r="AL23" s="621">
        <v>0.48884600540331918</v>
      </c>
      <c r="AM23" s="590">
        <v>10</v>
      </c>
      <c r="AN23" s="621">
        <v>0.90909090909090906</v>
      </c>
      <c r="AO23" s="590">
        <v>6343</v>
      </c>
      <c r="AP23" s="621">
        <v>0.48920252969304334</v>
      </c>
      <c r="AQ23" s="590">
        <v>28</v>
      </c>
      <c r="AR23" s="621">
        <v>4.421285330806885E-3</v>
      </c>
      <c r="AS23" s="590">
        <v>0</v>
      </c>
      <c r="AT23" s="621">
        <v>0</v>
      </c>
      <c r="AU23" s="590">
        <v>28</v>
      </c>
      <c r="AV23" s="621">
        <v>4.414314992905565E-3</v>
      </c>
      <c r="AW23" s="590">
        <v>24</v>
      </c>
      <c r="AX23" s="621">
        <v>0.8571428571428571</v>
      </c>
      <c r="AZ23" s="621" t="s">
        <v>323</v>
      </c>
      <c r="BA23" s="590">
        <v>24</v>
      </c>
      <c r="BB23" s="621">
        <v>0.8571428571428571</v>
      </c>
      <c r="BC23" s="590">
        <v>80</v>
      </c>
      <c r="BD23" s="621">
        <v>1.2612328551158758E-2</v>
      </c>
      <c r="BE23" s="590">
        <v>157</v>
      </c>
      <c r="BF23" s="621">
        <v>2.4751694781649063E-2</v>
      </c>
      <c r="BG23" s="590">
        <v>237</v>
      </c>
      <c r="BH23" s="621">
        <v>3.7364023332807819E-2</v>
      </c>
      <c r="BI23" s="590">
        <v>1</v>
      </c>
      <c r="BJ23" s="621">
        <v>0.33333333333333331</v>
      </c>
      <c r="BK23" s="590">
        <v>1</v>
      </c>
      <c r="BL23" s="621">
        <v>0.5</v>
      </c>
      <c r="BM23" s="590" t="s">
        <v>323</v>
      </c>
    </row>
    <row r="24" spans="1:65" s="590" customFormat="1" x14ac:dyDescent="0.2">
      <c r="A24" s="590" t="s">
        <v>606</v>
      </c>
      <c r="B24" s="590" t="s">
        <v>613</v>
      </c>
      <c r="C24" s="590" t="s">
        <v>615</v>
      </c>
      <c r="D24" s="590" t="s">
        <v>527</v>
      </c>
      <c r="E24" s="590" t="s">
        <v>518</v>
      </c>
      <c r="F24" s="590" t="s">
        <v>505</v>
      </c>
      <c r="G24" s="590" t="s">
        <v>317</v>
      </c>
      <c r="H24" s="590" t="s">
        <v>1110</v>
      </c>
      <c r="I24" s="590" t="s">
        <v>935</v>
      </c>
      <c r="J24" s="590" t="s">
        <v>936</v>
      </c>
      <c r="K24" s="590" t="s">
        <v>510</v>
      </c>
      <c r="L24" s="590">
        <v>1</v>
      </c>
      <c r="M24" s="590">
        <v>1</v>
      </c>
      <c r="N24" s="590">
        <v>1</v>
      </c>
      <c r="O24" s="656">
        <v>1</v>
      </c>
      <c r="P24" s="656">
        <v>6800</v>
      </c>
      <c r="Q24" s="656" t="s">
        <v>323</v>
      </c>
      <c r="R24" s="590">
        <v>1</v>
      </c>
      <c r="S24" s="621">
        <v>1</v>
      </c>
      <c r="V24" s="590">
        <v>1</v>
      </c>
      <c r="W24" s="621">
        <v>1</v>
      </c>
      <c r="X24" s="590">
        <v>1</v>
      </c>
      <c r="Y24" s="659">
        <v>1</v>
      </c>
      <c r="Z24" s="590">
        <v>0</v>
      </c>
      <c r="AA24" s="621">
        <v>0</v>
      </c>
      <c r="AB24" s="590">
        <v>6779</v>
      </c>
      <c r="AC24" s="590">
        <v>21</v>
      </c>
      <c r="AD24" s="621">
        <v>3.0882352941176468E-3</v>
      </c>
      <c r="AE24" s="590">
        <v>6800</v>
      </c>
      <c r="AF24" s="590">
        <v>8784</v>
      </c>
      <c r="AG24" s="621">
        <v>0.7741347905282332</v>
      </c>
      <c r="AH24" s="590" t="s">
        <v>323</v>
      </c>
      <c r="AI24" s="590" t="s">
        <v>323</v>
      </c>
      <c r="AJ24" s="590" t="s">
        <v>323</v>
      </c>
      <c r="AL24" s="621" t="s">
        <v>323</v>
      </c>
      <c r="AN24" s="621" t="s">
        <v>323</v>
      </c>
      <c r="AO24" s="590" t="s">
        <v>323</v>
      </c>
      <c r="AP24" s="621" t="s">
        <v>323</v>
      </c>
      <c r="AR24" s="621" t="s">
        <v>323</v>
      </c>
      <c r="AT24" s="621" t="s">
        <v>323</v>
      </c>
      <c r="AU24" s="590" t="s">
        <v>323</v>
      </c>
      <c r="AV24" s="621" t="s">
        <v>323</v>
      </c>
      <c r="AX24" s="621" t="s">
        <v>323</v>
      </c>
      <c r="AZ24" s="621" t="s">
        <v>323</v>
      </c>
      <c r="BA24" s="590" t="s">
        <v>323</v>
      </c>
      <c r="BB24" s="621" t="s">
        <v>323</v>
      </c>
      <c r="BD24" s="621" t="s">
        <v>323</v>
      </c>
      <c r="BF24" s="621" t="s">
        <v>323</v>
      </c>
      <c r="BG24" s="590" t="s">
        <v>323</v>
      </c>
      <c r="BH24" s="621" t="s">
        <v>323</v>
      </c>
      <c r="BI24" s="590">
        <v>0</v>
      </c>
      <c r="BJ24" s="621"/>
      <c r="BK24" s="590">
        <v>0</v>
      </c>
      <c r="BL24" s="621"/>
      <c r="BM24" s="590" t="s">
        <v>323</v>
      </c>
    </row>
    <row r="25" spans="1:65" s="590" customFormat="1" x14ac:dyDescent="0.2">
      <c r="A25" s="590" t="s">
        <v>652</v>
      </c>
      <c r="B25" s="590" t="s">
        <v>653</v>
      </c>
      <c r="C25" s="590" t="s">
        <v>654</v>
      </c>
      <c r="D25" s="590" t="s">
        <v>527</v>
      </c>
      <c r="E25" s="590" t="s">
        <v>504</v>
      </c>
      <c r="F25" s="590" t="s">
        <v>519</v>
      </c>
      <c r="G25" s="590" t="s">
        <v>321</v>
      </c>
      <c r="H25" s="590" t="s">
        <v>1110</v>
      </c>
      <c r="I25" s="590" t="s">
        <v>935</v>
      </c>
      <c r="J25" s="590" t="s">
        <v>936</v>
      </c>
      <c r="K25" s="590" t="s">
        <v>386</v>
      </c>
      <c r="L25" s="590">
        <v>6</v>
      </c>
      <c r="N25" s="590">
        <v>26</v>
      </c>
      <c r="O25" s="656">
        <v>4.333333333333333</v>
      </c>
      <c r="P25" s="656">
        <v>8311</v>
      </c>
      <c r="Q25" s="656">
        <v>3330.5</v>
      </c>
      <c r="R25" s="590">
        <v>3</v>
      </c>
      <c r="S25" s="621">
        <v>0.11538461538461539</v>
      </c>
      <c r="V25" s="590">
        <v>2</v>
      </c>
      <c r="W25" s="621">
        <v>0.33333333333333331</v>
      </c>
      <c r="Y25" s="659"/>
      <c r="AA25" s="621"/>
      <c r="AB25" s="590">
        <v>49822</v>
      </c>
      <c r="AC25" s="590">
        <v>44</v>
      </c>
      <c r="AD25" s="621">
        <v>8.8236473749649059E-4</v>
      </c>
      <c r="AE25" s="590">
        <v>49866</v>
      </c>
      <c r="AF25" s="590">
        <v>74163</v>
      </c>
      <c r="AG25" s="621">
        <v>0.67238380324420532</v>
      </c>
      <c r="AH25" s="590">
        <v>49822</v>
      </c>
      <c r="AI25" s="590">
        <v>44</v>
      </c>
      <c r="AJ25" s="590">
        <v>49866</v>
      </c>
      <c r="AK25" s="590">
        <v>19934</v>
      </c>
      <c r="AL25" s="621">
        <v>0.40010437156276346</v>
      </c>
      <c r="AM25" s="590">
        <v>49</v>
      </c>
      <c r="AN25" s="621">
        <v>1.1136363636363635</v>
      </c>
      <c r="AO25" s="590">
        <v>19983</v>
      </c>
      <c r="AP25" s="621">
        <v>0.40073396703164482</v>
      </c>
      <c r="AQ25" s="590">
        <v>300</v>
      </c>
      <c r="AR25" s="621">
        <v>1.5049663890839771E-2</v>
      </c>
      <c r="AS25" s="590">
        <v>14</v>
      </c>
      <c r="AT25" s="621">
        <v>0.2857142857142857</v>
      </c>
      <c r="AU25" s="590">
        <v>314</v>
      </c>
      <c r="AV25" s="621">
        <v>1.5713356352899964E-2</v>
      </c>
      <c r="AW25" s="590">
        <v>203</v>
      </c>
      <c r="AX25" s="621">
        <v>0.67666666666666664</v>
      </c>
      <c r="AY25" s="590">
        <v>9</v>
      </c>
      <c r="AZ25" s="621">
        <v>0.6428571428571429</v>
      </c>
      <c r="BA25" s="590">
        <v>212</v>
      </c>
      <c r="BB25" s="621">
        <v>0.67515923566878977</v>
      </c>
      <c r="BC25" s="590">
        <v>189</v>
      </c>
      <c r="BD25" s="621">
        <v>9.4580393334334177E-3</v>
      </c>
      <c r="BE25" s="590">
        <v>549</v>
      </c>
      <c r="BF25" s="621">
        <v>2.7473352349497073E-2</v>
      </c>
      <c r="BG25" s="590">
        <v>738</v>
      </c>
      <c r="BH25" s="621">
        <v>3.6931391682930491E-2</v>
      </c>
      <c r="BI25" s="590">
        <v>4</v>
      </c>
      <c r="BJ25" s="621">
        <v>0.15384615384615385</v>
      </c>
      <c r="BK25" s="590">
        <v>2</v>
      </c>
      <c r="BL25" s="621">
        <v>0.33333333333333331</v>
      </c>
      <c r="BM25" s="590" t="s">
        <v>323</v>
      </c>
    </row>
    <row r="26" spans="1:65" s="590" customFormat="1" x14ac:dyDescent="0.2">
      <c r="A26" s="590" t="s">
        <v>652</v>
      </c>
      <c r="B26" s="590" t="s">
        <v>653</v>
      </c>
      <c r="C26" s="590" t="s">
        <v>655</v>
      </c>
      <c r="D26" s="590" t="s">
        <v>527</v>
      </c>
      <c r="E26" s="590" t="s">
        <v>504</v>
      </c>
      <c r="F26" s="590" t="s">
        <v>519</v>
      </c>
      <c r="G26" s="590" t="s">
        <v>321</v>
      </c>
      <c r="H26" s="590" t="s">
        <v>1110</v>
      </c>
      <c r="I26" s="590" t="s">
        <v>935</v>
      </c>
      <c r="J26" s="590" t="s">
        <v>936</v>
      </c>
      <c r="K26" s="590" t="s">
        <v>386</v>
      </c>
      <c r="L26" s="590">
        <v>6</v>
      </c>
      <c r="N26" s="590">
        <v>23</v>
      </c>
      <c r="O26" s="656">
        <v>3.8333333333333335</v>
      </c>
      <c r="P26" s="656">
        <v>7898.833333333333</v>
      </c>
      <c r="Q26" s="656">
        <v>2882.1666666666665</v>
      </c>
      <c r="R26" s="590">
        <v>5</v>
      </c>
      <c r="S26" s="621">
        <v>0.21739130434782608</v>
      </c>
      <c r="V26" s="590">
        <v>4</v>
      </c>
      <c r="W26" s="621">
        <v>0.66666666666666663</v>
      </c>
      <c r="Y26" s="659"/>
      <c r="AA26" s="621"/>
      <c r="AB26" s="590">
        <v>47324</v>
      </c>
      <c r="AC26" s="590">
        <v>69</v>
      </c>
      <c r="AD26" s="621">
        <v>1.455911210516321E-3</v>
      </c>
      <c r="AE26" s="590">
        <v>47393</v>
      </c>
      <c r="AF26" s="590">
        <v>67449</v>
      </c>
      <c r="AG26" s="621">
        <v>0.70264940918323471</v>
      </c>
      <c r="AH26" s="590">
        <v>47324</v>
      </c>
      <c r="AI26" s="590">
        <v>69</v>
      </c>
      <c r="AJ26" s="590">
        <v>47393</v>
      </c>
      <c r="AK26" s="590">
        <v>17229</v>
      </c>
      <c r="AL26" s="621">
        <v>0.36406474516101767</v>
      </c>
      <c r="AM26" s="590">
        <v>64</v>
      </c>
      <c r="AN26" s="621">
        <v>0.92753623188405798</v>
      </c>
      <c r="AO26" s="590">
        <v>17293</v>
      </c>
      <c r="AP26" s="621">
        <v>0.36488510961534404</v>
      </c>
      <c r="AQ26" s="590">
        <v>199</v>
      </c>
      <c r="AR26" s="621">
        <v>1.1550293110453306E-2</v>
      </c>
      <c r="AS26" s="590">
        <v>8</v>
      </c>
      <c r="AT26" s="621">
        <v>0.125</v>
      </c>
      <c r="AU26" s="590">
        <v>207</v>
      </c>
      <c r="AV26" s="621">
        <v>1.197016133695715E-2</v>
      </c>
      <c r="AW26" s="590">
        <v>132</v>
      </c>
      <c r="AX26" s="621">
        <v>0.66331658291457285</v>
      </c>
      <c r="AY26" s="590">
        <v>4</v>
      </c>
      <c r="AZ26" s="621">
        <v>0.5</v>
      </c>
      <c r="BA26" s="590">
        <v>136</v>
      </c>
      <c r="BB26" s="621">
        <v>0.65700483091787443</v>
      </c>
      <c r="BC26" s="590">
        <v>166</v>
      </c>
      <c r="BD26" s="621">
        <v>9.5992598161105652E-3</v>
      </c>
      <c r="BE26" s="590">
        <v>261</v>
      </c>
      <c r="BF26" s="621">
        <v>1.509281212051119E-2</v>
      </c>
      <c r="BG26" s="590">
        <v>427</v>
      </c>
      <c r="BH26" s="621">
        <v>2.4692071936621755E-2</v>
      </c>
      <c r="BI26" s="590">
        <v>5</v>
      </c>
      <c r="BJ26" s="621">
        <v>0.21739130434782608</v>
      </c>
      <c r="BK26" s="590">
        <v>1</v>
      </c>
      <c r="BL26" s="621">
        <v>0.16666666666666666</v>
      </c>
      <c r="BM26" s="590" t="s">
        <v>323</v>
      </c>
    </row>
    <row r="27" spans="1:65" s="590" customFormat="1" x14ac:dyDescent="0.2">
      <c r="A27" s="590" t="s">
        <v>696</v>
      </c>
      <c r="B27" s="590" t="s">
        <v>700</v>
      </c>
      <c r="C27" s="590" t="s">
        <v>649</v>
      </c>
      <c r="D27" s="590" t="s">
        <v>527</v>
      </c>
      <c r="E27" s="590" t="s">
        <v>504</v>
      </c>
      <c r="F27" s="590" t="s">
        <v>519</v>
      </c>
      <c r="G27" s="590" t="s">
        <v>320</v>
      </c>
      <c r="H27" s="590" t="s">
        <v>1110</v>
      </c>
      <c r="I27" s="590" t="s">
        <v>935</v>
      </c>
      <c r="J27" s="590" t="s">
        <v>505</v>
      </c>
      <c r="K27" s="590" t="s">
        <v>386</v>
      </c>
      <c r="L27" s="590">
        <v>2</v>
      </c>
      <c r="N27" s="590">
        <v>4</v>
      </c>
      <c r="O27" s="656">
        <v>2</v>
      </c>
      <c r="P27" s="656">
        <v>6186.5</v>
      </c>
      <c r="Q27" s="656">
        <v>2567.5</v>
      </c>
      <c r="R27" s="590">
        <v>2</v>
      </c>
      <c r="S27" s="621">
        <v>0.5</v>
      </c>
      <c r="V27" s="590">
        <v>2</v>
      </c>
      <c r="W27" s="621">
        <v>1</v>
      </c>
      <c r="Y27" s="659"/>
      <c r="AA27" s="621"/>
      <c r="AB27" s="590">
        <v>12365</v>
      </c>
      <c r="AC27" s="590">
        <v>8</v>
      </c>
      <c r="AD27" s="621">
        <v>6.4656914248767481E-4</v>
      </c>
      <c r="AE27" s="590">
        <v>12373</v>
      </c>
      <c r="AF27" s="590">
        <v>16440</v>
      </c>
      <c r="AG27" s="621">
        <v>0.75261557177615568</v>
      </c>
      <c r="AH27" s="590">
        <v>12365</v>
      </c>
      <c r="AI27" s="590">
        <v>8</v>
      </c>
      <c r="AJ27" s="590">
        <v>12373</v>
      </c>
      <c r="AK27" s="590">
        <v>5127</v>
      </c>
      <c r="AL27" s="621">
        <v>0.41463809138697938</v>
      </c>
      <c r="AM27" s="590">
        <v>8</v>
      </c>
      <c r="AN27" s="621">
        <v>1</v>
      </c>
      <c r="AO27" s="590">
        <v>5135</v>
      </c>
      <c r="AP27" s="621">
        <v>0.41501656833427625</v>
      </c>
      <c r="AQ27" s="590">
        <v>72</v>
      </c>
      <c r="AR27" s="621">
        <v>1.4043300175541252E-2</v>
      </c>
      <c r="AT27" s="621"/>
      <c r="AU27" s="590">
        <v>72</v>
      </c>
      <c r="AV27" s="621">
        <v>1.4021421616358325E-2</v>
      </c>
      <c r="AW27" s="590">
        <v>44</v>
      </c>
      <c r="AX27" s="621">
        <v>0.61111111111111116</v>
      </c>
      <c r="AZ27" s="621" t="s">
        <v>323</v>
      </c>
      <c r="BA27" s="590">
        <v>44</v>
      </c>
      <c r="BB27" s="621">
        <v>0.61111111111111116</v>
      </c>
      <c r="BC27" s="590">
        <v>8</v>
      </c>
      <c r="BD27" s="621">
        <v>1.557935735150925E-3</v>
      </c>
      <c r="BE27" s="590">
        <v>91</v>
      </c>
      <c r="BF27" s="621">
        <v>1.7721518987341773E-2</v>
      </c>
      <c r="BG27" s="590">
        <v>99</v>
      </c>
      <c r="BH27" s="621">
        <v>1.9279454722492696E-2</v>
      </c>
      <c r="BI27" s="590">
        <v>1</v>
      </c>
      <c r="BJ27" s="621">
        <v>0.25</v>
      </c>
      <c r="BK27" s="590">
        <v>0</v>
      </c>
      <c r="BL27" s="621"/>
      <c r="BM27" s="590" t="s">
        <v>323</v>
      </c>
    </row>
    <row r="28" spans="1:65" s="590" customFormat="1" x14ac:dyDescent="0.2">
      <c r="A28" s="590" t="s">
        <v>696</v>
      </c>
      <c r="B28" s="590" t="s">
        <v>700</v>
      </c>
      <c r="C28" s="590" t="s">
        <v>514</v>
      </c>
      <c r="D28" s="590" t="s">
        <v>527</v>
      </c>
      <c r="E28" s="590" t="s">
        <v>504</v>
      </c>
      <c r="F28" s="590" t="s">
        <v>519</v>
      </c>
      <c r="G28" s="590" t="s">
        <v>320</v>
      </c>
      <c r="H28" s="590" t="s">
        <v>1110</v>
      </c>
      <c r="I28" s="590" t="s">
        <v>935</v>
      </c>
      <c r="J28" s="590" t="s">
        <v>505</v>
      </c>
      <c r="K28" s="590" t="s">
        <v>386</v>
      </c>
      <c r="L28" s="590">
        <v>2</v>
      </c>
      <c r="N28" s="590">
        <v>7</v>
      </c>
      <c r="O28" s="656">
        <v>3.5</v>
      </c>
      <c r="P28" s="656">
        <v>5768</v>
      </c>
      <c r="Q28" s="656">
        <v>1966</v>
      </c>
      <c r="R28" s="590">
        <v>1</v>
      </c>
      <c r="S28" s="621">
        <v>0.14285714285714285</v>
      </c>
      <c r="V28" s="590">
        <v>1</v>
      </c>
      <c r="W28" s="621">
        <v>0.5</v>
      </c>
      <c r="Y28" s="659"/>
      <c r="AA28" s="621"/>
      <c r="AB28" s="590">
        <v>11531</v>
      </c>
      <c r="AC28" s="590">
        <v>5</v>
      </c>
      <c r="AD28" s="621">
        <v>4.3342579750346743E-4</v>
      </c>
      <c r="AE28" s="590">
        <v>11536</v>
      </c>
      <c r="AF28" s="590">
        <v>16665</v>
      </c>
      <c r="AG28" s="621">
        <v>0.69222922292229228</v>
      </c>
      <c r="AH28" s="590">
        <v>11531</v>
      </c>
      <c r="AI28" s="590">
        <v>5</v>
      </c>
      <c r="AJ28" s="590">
        <v>11536</v>
      </c>
      <c r="AK28" s="590">
        <v>3927</v>
      </c>
      <c r="AL28" s="621">
        <v>0.3405602289480531</v>
      </c>
      <c r="AM28" s="590">
        <v>5</v>
      </c>
      <c r="AN28" s="621">
        <v>1</v>
      </c>
      <c r="AO28" s="590">
        <v>3932</v>
      </c>
      <c r="AP28" s="621">
        <v>0.34084604715672678</v>
      </c>
      <c r="AQ28" s="590">
        <v>71</v>
      </c>
      <c r="AR28" s="621">
        <v>1.8079959256429846E-2</v>
      </c>
      <c r="AT28" s="621"/>
      <c r="AU28" s="590">
        <v>71</v>
      </c>
      <c r="AV28" s="621">
        <v>1.8056968463886065E-2</v>
      </c>
      <c r="AW28" s="590">
        <v>39</v>
      </c>
      <c r="AX28" s="621">
        <v>0.54929577464788737</v>
      </c>
      <c r="AZ28" s="621" t="s">
        <v>323</v>
      </c>
      <c r="BA28" s="590">
        <v>39</v>
      </c>
      <c r="BB28" s="621">
        <v>0.54929577464788737</v>
      </c>
      <c r="BC28" s="590">
        <v>11</v>
      </c>
      <c r="BD28" s="621">
        <v>2.7975584944048828E-3</v>
      </c>
      <c r="BE28" s="590">
        <v>108</v>
      </c>
      <c r="BF28" s="621">
        <v>2.7466937945066123E-2</v>
      </c>
      <c r="BG28" s="590">
        <v>119</v>
      </c>
      <c r="BH28" s="621">
        <v>3.0264496439471007E-2</v>
      </c>
      <c r="BI28" s="590">
        <v>3</v>
      </c>
      <c r="BJ28" s="621">
        <v>0.42857142857142855</v>
      </c>
      <c r="BK28" s="590">
        <v>2</v>
      </c>
      <c r="BL28" s="621">
        <v>1</v>
      </c>
      <c r="BM28" s="590" t="s">
        <v>323</v>
      </c>
    </row>
    <row r="29" spans="1:65" s="590" customFormat="1" x14ac:dyDescent="0.2">
      <c r="A29" s="590" t="s">
        <v>696</v>
      </c>
      <c r="B29" s="590" t="s">
        <v>700</v>
      </c>
      <c r="C29" s="590" t="s">
        <v>701</v>
      </c>
      <c r="D29" s="590" t="s">
        <v>527</v>
      </c>
      <c r="E29" s="590" t="s">
        <v>504</v>
      </c>
      <c r="F29" s="590" t="s">
        <v>519</v>
      </c>
      <c r="G29" s="590" t="s">
        <v>320</v>
      </c>
      <c r="H29" s="590" t="s">
        <v>1110</v>
      </c>
      <c r="I29" s="590" t="s">
        <v>935</v>
      </c>
      <c r="J29" s="590" t="s">
        <v>505</v>
      </c>
      <c r="K29" s="590" t="s">
        <v>386</v>
      </c>
      <c r="L29" s="590">
        <v>2</v>
      </c>
      <c r="N29" s="590">
        <v>8</v>
      </c>
      <c r="O29" s="656">
        <v>4</v>
      </c>
      <c r="P29" s="656">
        <v>6440</v>
      </c>
      <c r="Q29" s="656">
        <v>2360</v>
      </c>
      <c r="R29" s="590">
        <v>2</v>
      </c>
      <c r="S29" s="621">
        <v>0.25</v>
      </c>
      <c r="V29" s="590">
        <v>1</v>
      </c>
      <c r="W29" s="621">
        <v>0.5</v>
      </c>
      <c r="X29" s="590">
        <v>4</v>
      </c>
      <c r="Y29" s="659">
        <v>0.5</v>
      </c>
      <c r="Z29" s="590">
        <v>1</v>
      </c>
      <c r="AA29" s="621">
        <v>0.5</v>
      </c>
      <c r="AB29" s="590">
        <v>12866</v>
      </c>
      <c r="AC29" s="590">
        <v>14</v>
      </c>
      <c r="AD29" s="621">
        <v>1.0869565217391304E-3</v>
      </c>
      <c r="AE29" s="590">
        <v>12880</v>
      </c>
      <c r="AF29" s="590">
        <v>17373</v>
      </c>
      <c r="AG29" s="621">
        <v>0.74138030276866407</v>
      </c>
      <c r="AH29" s="590">
        <v>12866</v>
      </c>
      <c r="AI29" s="590">
        <v>14</v>
      </c>
      <c r="AJ29" s="590">
        <v>12880</v>
      </c>
      <c r="AK29" s="590">
        <v>4712</v>
      </c>
      <c r="AL29" s="621">
        <v>0.3662365925695632</v>
      </c>
      <c r="AM29" s="590">
        <v>8</v>
      </c>
      <c r="AN29" s="621">
        <v>0.5714285714285714</v>
      </c>
      <c r="AO29" s="590">
        <v>4720</v>
      </c>
      <c r="AP29" s="621">
        <v>0.36645962732919257</v>
      </c>
      <c r="AQ29" s="590">
        <v>57</v>
      </c>
      <c r="AR29" s="621">
        <v>1.2096774193548387E-2</v>
      </c>
      <c r="AT29" s="621"/>
      <c r="AU29" s="590">
        <v>57</v>
      </c>
      <c r="AV29" s="621">
        <v>1.2076271186440678E-2</v>
      </c>
      <c r="AW29" s="590">
        <v>32</v>
      </c>
      <c r="AX29" s="621">
        <v>0.56140350877192979</v>
      </c>
      <c r="AZ29" s="621" t="s">
        <v>323</v>
      </c>
      <c r="BA29" s="590">
        <v>32</v>
      </c>
      <c r="BB29" s="621">
        <v>0.56140350877192979</v>
      </c>
      <c r="BC29" s="590">
        <v>24</v>
      </c>
      <c r="BD29" s="621">
        <v>5.084745762711864E-3</v>
      </c>
      <c r="BE29" s="590">
        <v>94</v>
      </c>
      <c r="BF29" s="621">
        <v>1.9915254237288134E-2</v>
      </c>
      <c r="BG29" s="590">
        <v>118</v>
      </c>
      <c r="BH29" s="621">
        <v>2.5000000000000001E-2</v>
      </c>
      <c r="BI29" s="590">
        <v>4</v>
      </c>
      <c r="BJ29" s="621">
        <v>0.5</v>
      </c>
      <c r="BK29" s="590">
        <v>1</v>
      </c>
      <c r="BL29" s="621">
        <v>0.5</v>
      </c>
      <c r="BM29" s="590" t="s">
        <v>323</v>
      </c>
    </row>
    <row r="30" spans="1:65" s="590" customFormat="1" x14ac:dyDescent="0.2">
      <c r="A30" s="590" t="s">
        <v>696</v>
      </c>
      <c r="B30" s="590" t="s">
        <v>700</v>
      </c>
      <c r="C30" s="590" t="s">
        <v>623</v>
      </c>
      <c r="D30" s="590" t="s">
        <v>527</v>
      </c>
      <c r="E30" s="590" t="s">
        <v>504</v>
      </c>
      <c r="F30" s="590" t="s">
        <v>519</v>
      </c>
      <c r="G30" s="590" t="s">
        <v>320</v>
      </c>
      <c r="H30" s="590" t="s">
        <v>1110</v>
      </c>
      <c r="I30" s="590" t="s">
        <v>935</v>
      </c>
      <c r="J30" s="590" t="s">
        <v>505</v>
      </c>
      <c r="K30" s="590" t="s">
        <v>386</v>
      </c>
      <c r="L30" s="590">
        <v>2</v>
      </c>
      <c r="N30" s="590">
        <v>5</v>
      </c>
      <c r="O30" s="656">
        <v>2.5</v>
      </c>
      <c r="P30" s="656">
        <v>5110.5</v>
      </c>
      <c r="Q30" s="656">
        <v>1786</v>
      </c>
      <c r="R30" s="590">
        <v>2</v>
      </c>
      <c r="S30" s="621">
        <v>0.4</v>
      </c>
      <c r="V30" s="590">
        <v>2</v>
      </c>
      <c r="W30" s="621">
        <v>1</v>
      </c>
      <c r="Y30" s="659"/>
      <c r="AA30" s="621"/>
      <c r="AB30" s="590">
        <v>10217</v>
      </c>
      <c r="AC30" s="590">
        <v>4</v>
      </c>
      <c r="AD30" s="621">
        <v>3.9135113981019469E-4</v>
      </c>
      <c r="AE30" s="590">
        <v>10221</v>
      </c>
      <c r="AF30" s="590">
        <v>15066</v>
      </c>
      <c r="AG30" s="621">
        <v>0.67841497411389884</v>
      </c>
      <c r="AH30" s="590">
        <v>10217</v>
      </c>
      <c r="AI30" s="590">
        <v>4</v>
      </c>
      <c r="AJ30" s="590">
        <v>10221</v>
      </c>
      <c r="AK30" s="590">
        <v>3569</v>
      </c>
      <c r="AL30" s="621">
        <v>0.34931976118234315</v>
      </c>
      <c r="AM30" s="590">
        <v>3</v>
      </c>
      <c r="AN30" s="621">
        <v>0.75</v>
      </c>
      <c r="AO30" s="590">
        <v>3572</v>
      </c>
      <c r="AP30" s="621">
        <v>0.34947656785050385</v>
      </c>
      <c r="AQ30" s="590">
        <v>33</v>
      </c>
      <c r="AR30" s="621">
        <v>9.2462874754833287E-3</v>
      </c>
      <c r="AT30" s="621"/>
      <c r="AU30" s="590">
        <v>33</v>
      </c>
      <c r="AV30" s="621">
        <v>9.238521836506159E-3</v>
      </c>
      <c r="AW30" s="590">
        <v>17</v>
      </c>
      <c r="AX30" s="621">
        <v>0.51515151515151514</v>
      </c>
      <c r="AZ30" s="621" t="s">
        <v>323</v>
      </c>
      <c r="BA30" s="590">
        <v>17</v>
      </c>
      <c r="BB30" s="621">
        <v>0.51515151515151514</v>
      </c>
      <c r="BC30" s="590">
        <v>3</v>
      </c>
      <c r="BD30" s="621">
        <v>8.3986562150055986E-4</v>
      </c>
      <c r="BE30" s="590">
        <v>27</v>
      </c>
      <c r="BF30" s="621">
        <v>7.5587905935050395E-3</v>
      </c>
      <c r="BG30" s="590">
        <v>30</v>
      </c>
      <c r="BH30" s="621">
        <v>8.3986562150055993E-3</v>
      </c>
      <c r="BI30" s="590">
        <v>2</v>
      </c>
      <c r="BJ30" s="621">
        <v>0.4</v>
      </c>
      <c r="BK30" s="590">
        <v>1</v>
      </c>
      <c r="BL30" s="621">
        <v>0.5</v>
      </c>
      <c r="BM30" s="590" t="s">
        <v>323</v>
      </c>
    </row>
    <row r="31" spans="1:65" s="590" customFormat="1" x14ac:dyDescent="0.2">
      <c r="A31" s="590" t="s">
        <v>696</v>
      </c>
      <c r="B31" s="590" t="s">
        <v>700</v>
      </c>
      <c r="C31" s="590" t="s">
        <v>702</v>
      </c>
      <c r="D31" s="590" t="s">
        <v>527</v>
      </c>
      <c r="E31" s="590" t="s">
        <v>504</v>
      </c>
      <c r="F31" s="590" t="s">
        <v>519</v>
      </c>
      <c r="G31" s="590" t="s">
        <v>320</v>
      </c>
      <c r="H31" s="590" t="s">
        <v>1110</v>
      </c>
      <c r="I31" s="590" t="s">
        <v>935</v>
      </c>
      <c r="J31" s="590" t="s">
        <v>505</v>
      </c>
      <c r="K31" s="590" t="s">
        <v>386</v>
      </c>
      <c r="L31" s="590">
        <v>2</v>
      </c>
      <c r="N31" s="590">
        <v>5</v>
      </c>
      <c r="O31" s="656">
        <v>2.5</v>
      </c>
      <c r="P31" s="656">
        <v>5925</v>
      </c>
      <c r="Q31" s="656">
        <v>2247.5</v>
      </c>
      <c r="R31" s="590">
        <v>1</v>
      </c>
      <c r="S31" s="621">
        <v>0.2</v>
      </c>
      <c r="W31" s="621"/>
      <c r="X31" s="590">
        <v>2</v>
      </c>
      <c r="Y31" s="659">
        <v>0.4</v>
      </c>
      <c r="Z31" s="590">
        <v>1</v>
      </c>
      <c r="AA31" s="621">
        <v>0.5</v>
      </c>
      <c r="AB31" s="590">
        <v>11847</v>
      </c>
      <c r="AC31" s="590">
        <v>3</v>
      </c>
      <c r="AD31" s="621">
        <v>2.5316455696202533E-4</v>
      </c>
      <c r="AE31" s="590">
        <v>11850</v>
      </c>
      <c r="AF31" s="590">
        <v>17295</v>
      </c>
      <c r="AG31" s="621">
        <v>0.68516912402428443</v>
      </c>
      <c r="AH31" s="590">
        <v>11847</v>
      </c>
      <c r="AI31" s="590">
        <v>3</v>
      </c>
      <c r="AJ31" s="590">
        <v>11850</v>
      </c>
      <c r="AK31" s="590">
        <v>4492</v>
      </c>
      <c r="AL31" s="621">
        <v>0.37916772178610619</v>
      </c>
      <c r="AM31" s="590">
        <v>3</v>
      </c>
      <c r="AN31" s="621">
        <v>1</v>
      </c>
      <c r="AO31" s="590">
        <v>4495</v>
      </c>
      <c r="AP31" s="621">
        <v>0.37932489451476792</v>
      </c>
      <c r="AQ31" s="590">
        <v>41</v>
      </c>
      <c r="AR31" s="621">
        <v>9.1273374888691007E-3</v>
      </c>
      <c r="AT31" s="621"/>
      <c r="AU31" s="590">
        <v>41</v>
      </c>
      <c r="AV31" s="621">
        <v>9.1212458286985543E-3</v>
      </c>
      <c r="AW31" s="590">
        <v>19</v>
      </c>
      <c r="AX31" s="621">
        <v>0.46341463414634149</v>
      </c>
      <c r="AZ31" s="621" t="s">
        <v>323</v>
      </c>
      <c r="BA31" s="590">
        <v>19</v>
      </c>
      <c r="BB31" s="621">
        <v>0.46341463414634149</v>
      </c>
      <c r="BC31" s="590">
        <v>4</v>
      </c>
      <c r="BD31" s="621">
        <v>8.898776418242492E-4</v>
      </c>
      <c r="BE31" s="590">
        <v>118</v>
      </c>
      <c r="BF31" s="621">
        <v>2.6251390433815351E-2</v>
      </c>
      <c r="BG31" s="590">
        <v>122</v>
      </c>
      <c r="BH31" s="621">
        <v>2.7141268075639598E-2</v>
      </c>
      <c r="BI31" s="590">
        <v>1</v>
      </c>
      <c r="BJ31" s="621">
        <v>0.2</v>
      </c>
      <c r="BK31" s="590">
        <v>1</v>
      </c>
      <c r="BL31" s="621">
        <v>0.5</v>
      </c>
      <c r="BM31" s="590" t="s">
        <v>323</v>
      </c>
    </row>
    <row r="32" spans="1:65" s="590" customFormat="1" x14ac:dyDescent="0.2">
      <c r="A32" s="590" t="s">
        <v>696</v>
      </c>
      <c r="B32" s="590" t="s">
        <v>700</v>
      </c>
      <c r="C32" s="590" t="s">
        <v>513</v>
      </c>
      <c r="D32" s="590" t="s">
        <v>527</v>
      </c>
      <c r="E32" s="590" t="s">
        <v>504</v>
      </c>
      <c r="F32" s="590" t="s">
        <v>519</v>
      </c>
      <c r="G32" s="590" t="s">
        <v>320</v>
      </c>
      <c r="H32" s="590" t="s">
        <v>1110</v>
      </c>
      <c r="I32" s="590" t="s">
        <v>935</v>
      </c>
      <c r="J32" s="590" t="s">
        <v>505</v>
      </c>
      <c r="K32" s="590" t="s">
        <v>386</v>
      </c>
      <c r="L32" s="590">
        <v>2</v>
      </c>
      <c r="N32" s="590">
        <v>3</v>
      </c>
      <c r="O32" s="656">
        <v>1.5</v>
      </c>
      <c r="P32" s="656">
        <v>5625.5</v>
      </c>
      <c r="Q32" s="656">
        <v>1909.5</v>
      </c>
      <c r="R32" s="590">
        <v>2</v>
      </c>
      <c r="S32" s="621">
        <v>0.66666666666666663</v>
      </c>
      <c r="V32" s="590">
        <v>2</v>
      </c>
      <c r="W32" s="621">
        <v>1</v>
      </c>
      <c r="Y32" s="659"/>
      <c r="AA32" s="621"/>
      <c r="AB32" s="590">
        <v>11251</v>
      </c>
      <c r="AC32" s="590">
        <v>0</v>
      </c>
      <c r="AD32" s="621">
        <v>0</v>
      </c>
      <c r="AE32" s="590">
        <v>11251</v>
      </c>
      <c r="AF32" s="590">
        <v>15396</v>
      </c>
      <c r="AG32" s="621">
        <v>0.73077422707196671</v>
      </c>
      <c r="AH32" s="590">
        <v>11251</v>
      </c>
      <c r="AJ32" s="590">
        <v>11251</v>
      </c>
      <c r="AK32" s="590">
        <v>3819</v>
      </c>
      <c r="AL32" s="621">
        <v>0.33943649453381919</v>
      </c>
      <c r="AN32" s="621" t="s">
        <v>323</v>
      </c>
      <c r="AO32" s="590">
        <v>3819</v>
      </c>
      <c r="AP32" s="621">
        <v>0.33943649453381919</v>
      </c>
      <c r="AQ32" s="590">
        <v>46</v>
      </c>
      <c r="AR32" s="621">
        <v>1.2045037968054464E-2</v>
      </c>
      <c r="AT32" s="621"/>
      <c r="AU32" s="590">
        <v>46</v>
      </c>
      <c r="AV32" s="621">
        <v>1.2045037968054464E-2</v>
      </c>
      <c r="AW32" s="590">
        <v>29</v>
      </c>
      <c r="AX32" s="621">
        <v>0.63043478260869568</v>
      </c>
      <c r="AZ32" s="621" t="s">
        <v>323</v>
      </c>
      <c r="BA32" s="590">
        <v>29</v>
      </c>
      <c r="BB32" s="621">
        <v>0.63043478260869568</v>
      </c>
      <c r="BC32" s="590">
        <v>1</v>
      </c>
      <c r="BD32" s="621">
        <v>2.618486514794449E-4</v>
      </c>
      <c r="BE32" s="590">
        <v>96</v>
      </c>
      <c r="BF32" s="621">
        <v>2.513747054202671E-2</v>
      </c>
      <c r="BG32" s="590">
        <v>97</v>
      </c>
      <c r="BH32" s="621">
        <v>2.5399319193506152E-2</v>
      </c>
      <c r="BI32" s="590">
        <v>2</v>
      </c>
      <c r="BJ32" s="621">
        <v>0.66666666666666663</v>
      </c>
      <c r="BK32" s="590">
        <v>1</v>
      </c>
      <c r="BL32" s="621">
        <v>0.5</v>
      </c>
      <c r="BM32" s="590" t="s">
        <v>323</v>
      </c>
    </row>
    <row r="33" spans="1:65" s="590" customFormat="1" x14ac:dyDescent="0.2">
      <c r="A33" s="590" t="s">
        <v>703</v>
      </c>
      <c r="B33" s="590" t="s">
        <v>706</v>
      </c>
      <c r="C33" s="590" t="s">
        <v>502</v>
      </c>
      <c r="D33" s="590" t="s">
        <v>527</v>
      </c>
      <c r="E33" s="590" t="s">
        <v>504</v>
      </c>
      <c r="F33" s="590" t="s">
        <v>505</v>
      </c>
      <c r="G33" s="590" t="s">
        <v>318</v>
      </c>
      <c r="H33" s="590" t="s">
        <v>1109</v>
      </c>
      <c r="I33" s="590" t="s">
        <v>935</v>
      </c>
      <c r="J33" s="590" t="s">
        <v>505</v>
      </c>
      <c r="K33" s="590" t="s">
        <v>386</v>
      </c>
      <c r="L33" s="590">
        <v>12</v>
      </c>
      <c r="N33" s="590">
        <v>22</v>
      </c>
      <c r="O33" s="656">
        <v>1.8333333333333333</v>
      </c>
      <c r="P33" s="656">
        <v>3232</v>
      </c>
      <c r="Q33" s="656">
        <v>1507.1666666666667</v>
      </c>
      <c r="R33" s="590">
        <v>9</v>
      </c>
      <c r="S33" s="621">
        <v>0.40909090909090912</v>
      </c>
      <c r="V33" s="590">
        <v>9</v>
      </c>
      <c r="W33" s="621">
        <v>0.75</v>
      </c>
      <c r="Y33" s="659"/>
      <c r="AA33" s="621"/>
      <c r="AB33" s="590">
        <v>38718</v>
      </c>
      <c r="AC33" s="590">
        <v>66</v>
      </c>
      <c r="AD33" s="621">
        <v>1.7017326732673267E-3</v>
      </c>
      <c r="AE33" s="590">
        <v>38784</v>
      </c>
      <c r="AF33" s="590">
        <v>51696</v>
      </c>
      <c r="AG33" s="621">
        <v>0.75023212627669456</v>
      </c>
      <c r="AH33" s="590">
        <v>38718</v>
      </c>
      <c r="AI33" s="590">
        <v>66</v>
      </c>
      <c r="AJ33" s="590">
        <v>38784</v>
      </c>
      <c r="AK33" s="590">
        <v>18027</v>
      </c>
      <c r="AL33" s="621">
        <v>0.46559739655973964</v>
      </c>
      <c r="AM33" s="590">
        <v>59</v>
      </c>
      <c r="AN33" s="621">
        <v>0.89393939393939392</v>
      </c>
      <c r="AO33" s="590">
        <v>18086</v>
      </c>
      <c r="AP33" s="621">
        <v>0.46632632013201319</v>
      </c>
      <c r="AQ33" s="590">
        <v>73</v>
      </c>
      <c r="AR33" s="621">
        <v>4.0494813335552231E-3</v>
      </c>
      <c r="AS33" s="590">
        <v>8</v>
      </c>
      <c r="AT33" s="621">
        <v>0.13559322033898305</v>
      </c>
      <c r="AU33" s="590">
        <v>81</v>
      </c>
      <c r="AV33" s="621">
        <v>4.4786022337719783E-3</v>
      </c>
      <c r="AW33" s="590">
        <v>71</v>
      </c>
      <c r="AX33" s="621">
        <v>0.9726027397260274</v>
      </c>
      <c r="AY33" s="590">
        <v>8</v>
      </c>
      <c r="AZ33" s="621">
        <v>1</v>
      </c>
      <c r="BA33" s="590">
        <v>79</v>
      </c>
      <c r="BB33" s="621">
        <v>0.97530864197530864</v>
      </c>
      <c r="BC33" s="590">
        <v>63</v>
      </c>
      <c r="BD33" s="621">
        <v>3.4833572929337609E-3</v>
      </c>
      <c r="BE33" s="590">
        <v>345</v>
      </c>
      <c r="BF33" s="621">
        <v>1.9075528032732499E-2</v>
      </c>
      <c r="BG33" s="590">
        <v>408</v>
      </c>
      <c r="BH33" s="621">
        <v>2.2558885325666262E-2</v>
      </c>
      <c r="BI33" s="590">
        <v>3</v>
      </c>
      <c r="BJ33" s="621">
        <v>0.13636363636363635</v>
      </c>
      <c r="BK33" s="590">
        <v>2</v>
      </c>
      <c r="BL33" s="621">
        <v>0.16666666666666666</v>
      </c>
      <c r="BM33" s="590" t="s">
        <v>323</v>
      </c>
    </row>
    <row r="34" spans="1:65" s="590" customFormat="1" x14ac:dyDescent="0.2">
      <c r="A34" s="590" t="s">
        <v>768</v>
      </c>
      <c r="B34" s="590" t="s">
        <v>769</v>
      </c>
      <c r="C34" s="590" t="s">
        <v>770</v>
      </c>
      <c r="D34" s="590" t="s">
        <v>527</v>
      </c>
      <c r="E34" s="590" t="s">
        <v>504</v>
      </c>
      <c r="F34" s="590" t="s">
        <v>519</v>
      </c>
      <c r="G34" s="590" t="s">
        <v>319</v>
      </c>
      <c r="H34" s="590" t="s">
        <v>1109</v>
      </c>
      <c r="I34" s="590" t="s">
        <v>935</v>
      </c>
      <c r="J34" s="590" t="s">
        <v>505</v>
      </c>
      <c r="K34" s="590" t="s">
        <v>386</v>
      </c>
      <c r="L34" s="590">
        <v>1</v>
      </c>
      <c r="N34" s="590">
        <v>3</v>
      </c>
      <c r="O34" s="656">
        <v>3</v>
      </c>
      <c r="P34" s="656">
        <v>7412</v>
      </c>
      <c r="Q34" s="656">
        <v>3964</v>
      </c>
      <c r="R34" s="590">
        <v>1</v>
      </c>
      <c r="S34" s="621">
        <v>0.33333333333333331</v>
      </c>
      <c r="V34" s="590">
        <v>1</v>
      </c>
      <c r="W34" s="621">
        <v>1</v>
      </c>
      <c r="Y34" s="659"/>
      <c r="AA34" s="621"/>
      <c r="AB34" s="590">
        <v>7396</v>
      </c>
      <c r="AC34" s="590">
        <v>16</v>
      </c>
      <c r="AD34" s="621">
        <v>2.1586616297895305E-3</v>
      </c>
      <c r="AE34" s="590">
        <v>7412</v>
      </c>
      <c r="AF34" s="590">
        <v>9549</v>
      </c>
      <c r="AG34" s="621">
        <v>0.77620693266310603</v>
      </c>
      <c r="AH34" s="590">
        <v>7396</v>
      </c>
      <c r="AI34" s="590">
        <v>16</v>
      </c>
      <c r="AJ34" s="590">
        <v>7412</v>
      </c>
      <c r="AK34" s="590">
        <v>3950</v>
      </c>
      <c r="AL34" s="621">
        <v>0.53407247160627369</v>
      </c>
      <c r="AM34" s="590">
        <v>14</v>
      </c>
      <c r="AN34" s="621">
        <v>0.875</v>
      </c>
      <c r="AO34" s="590">
        <v>3964</v>
      </c>
      <c r="AP34" s="621">
        <v>0.53480841878035623</v>
      </c>
      <c r="AQ34" s="590">
        <v>48</v>
      </c>
      <c r="AR34" s="621">
        <v>1.2151898734177215E-2</v>
      </c>
      <c r="AS34" s="590">
        <v>4</v>
      </c>
      <c r="AT34" s="621">
        <v>0.2857142857142857</v>
      </c>
      <c r="AU34" s="590">
        <v>52</v>
      </c>
      <c r="AV34" s="621">
        <v>1.3118062563067608E-2</v>
      </c>
      <c r="AW34" s="590">
        <v>40</v>
      </c>
      <c r="AX34" s="621">
        <v>0.83333333333333337</v>
      </c>
      <c r="AY34" s="590">
        <v>4</v>
      </c>
      <c r="AZ34" s="621">
        <v>1</v>
      </c>
      <c r="BA34" s="590">
        <v>44</v>
      </c>
      <c r="BB34" s="621">
        <v>0.84615384615384615</v>
      </c>
      <c r="BC34" s="590">
        <v>1</v>
      </c>
      <c r="BD34" s="621">
        <v>2.5227043390514632E-4</v>
      </c>
      <c r="BE34" s="590">
        <v>248</v>
      </c>
      <c r="BF34" s="621">
        <v>6.2563067608476283E-2</v>
      </c>
      <c r="BG34" s="590">
        <v>249</v>
      </c>
      <c r="BH34" s="621">
        <v>6.281533804238143E-2</v>
      </c>
      <c r="BI34" s="590">
        <v>2</v>
      </c>
      <c r="BJ34" s="621">
        <v>0.66666666666666663</v>
      </c>
      <c r="BK34" s="590">
        <v>0</v>
      </c>
      <c r="BL34" s="621"/>
      <c r="BM34" s="590" t="s">
        <v>323</v>
      </c>
    </row>
    <row r="35" spans="1:65" s="590" customFormat="1" x14ac:dyDescent="0.2">
      <c r="A35" s="590" t="s">
        <v>768</v>
      </c>
      <c r="B35" s="590" t="s">
        <v>769</v>
      </c>
      <c r="C35" s="590" t="s">
        <v>0</v>
      </c>
      <c r="D35" s="590" t="s">
        <v>527</v>
      </c>
      <c r="E35" s="590" t="s">
        <v>504</v>
      </c>
      <c r="F35" s="590" t="s">
        <v>519</v>
      </c>
      <c r="G35" s="590" t="s">
        <v>319</v>
      </c>
      <c r="H35" s="590" t="s">
        <v>1109</v>
      </c>
      <c r="I35" s="590" t="s">
        <v>935</v>
      </c>
      <c r="J35" s="590" t="s">
        <v>505</v>
      </c>
      <c r="K35" s="590" t="s">
        <v>386</v>
      </c>
      <c r="L35" s="590">
        <v>6</v>
      </c>
      <c r="N35" s="590">
        <v>16</v>
      </c>
      <c r="O35" s="656">
        <v>2.6666666666666665</v>
      </c>
      <c r="P35" s="656">
        <v>6997.166666666667</v>
      </c>
      <c r="Q35" s="656">
        <v>3342</v>
      </c>
      <c r="R35" s="590">
        <v>3</v>
      </c>
      <c r="S35" s="621">
        <v>0.1875</v>
      </c>
      <c r="V35" s="590">
        <v>3</v>
      </c>
      <c r="W35" s="621">
        <v>0.5</v>
      </c>
      <c r="Y35" s="659"/>
      <c r="AA35" s="621"/>
      <c r="AB35" s="590">
        <v>41948</v>
      </c>
      <c r="AC35" s="590">
        <v>35</v>
      </c>
      <c r="AD35" s="621">
        <v>8.3367077150275112E-4</v>
      </c>
      <c r="AE35" s="590">
        <v>41983</v>
      </c>
      <c r="AF35" s="590">
        <v>57246</v>
      </c>
      <c r="AG35" s="621">
        <v>0.73337875135380637</v>
      </c>
      <c r="AH35" s="590">
        <v>41948</v>
      </c>
      <c r="AI35" s="590">
        <v>35</v>
      </c>
      <c r="AJ35" s="590">
        <v>41983</v>
      </c>
      <c r="AK35" s="590">
        <v>20021</v>
      </c>
      <c r="AL35" s="621">
        <v>0.47728139601411274</v>
      </c>
      <c r="AM35" s="590">
        <v>31</v>
      </c>
      <c r="AN35" s="621">
        <v>0.88571428571428568</v>
      </c>
      <c r="AO35" s="590">
        <v>20052</v>
      </c>
      <c r="AP35" s="621">
        <v>0.47762189457637616</v>
      </c>
      <c r="AQ35" s="590">
        <v>226</v>
      </c>
      <c r="AR35" s="621">
        <v>1.1288147445182558E-2</v>
      </c>
      <c r="AS35" s="590">
        <v>16</v>
      </c>
      <c r="AT35" s="621">
        <v>0.5161290322580645</v>
      </c>
      <c r="AU35" s="590">
        <v>242</v>
      </c>
      <c r="AV35" s="621">
        <v>1.2068621583881906E-2</v>
      </c>
      <c r="AW35" s="590">
        <v>204</v>
      </c>
      <c r="AX35" s="621">
        <v>0.90265486725663713</v>
      </c>
      <c r="AY35" s="590">
        <v>14</v>
      </c>
      <c r="AZ35" s="621">
        <v>0.875</v>
      </c>
      <c r="BA35" s="590">
        <v>218</v>
      </c>
      <c r="BB35" s="621">
        <v>0.90082644628099173</v>
      </c>
      <c r="BC35" s="590">
        <v>84</v>
      </c>
      <c r="BD35" s="621">
        <v>4.1891083183722318E-3</v>
      </c>
      <c r="BE35" s="590">
        <v>471</v>
      </c>
      <c r="BF35" s="621">
        <v>2.3488928785158587E-2</v>
      </c>
      <c r="BG35" s="590">
        <v>555</v>
      </c>
      <c r="BH35" s="621">
        <v>2.7678037103530818E-2</v>
      </c>
      <c r="BI35" s="590">
        <v>4</v>
      </c>
      <c r="BJ35" s="621">
        <v>0.25</v>
      </c>
      <c r="BK35" s="590">
        <v>2</v>
      </c>
      <c r="BL35" s="621">
        <v>0.33333333333333331</v>
      </c>
      <c r="BM35" s="590" t="s">
        <v>323</v>
      </c>
    </row>
    <row r="36" spans="1:65" s="590" customFormat="1" x14ac:dyDescent="0.2">
      <c r="A36" s="590" t="s">
        <v>768</v>
      </c>
      <c r="B36" s="590" t="s">
        <v>769</v>
      </c>
      <c r="C36" s="590" t="s">
        <v>1</v>
      </c>
      <c r="D36" s="590" t="s">
        <v>527</v>
      </c>
      <c r="E36" s="590" t="s">
        <v>504</v>
      </c>
      <c r="F36" s="590" t="s">
        <v>519</v>
      </c>
      <c r="G36" s="590" t="s">
        <v>319</v>
      </c>
      <c r="H36" s="590" t="s">
        <v>1109</v>
      </c>
      <c r="I36" s="590" t="s">
        <v>935</v>
      </c>
      <c r="J36" s="590" t="s">
        <v>505</v>
      </c>
      <c r="K36" s="590" t="s">
        <v>386</v>
      </c>
      <c r="L36" s="590">
        <v>2</v>
      </c>
      <c r="N36" s="590">
        <v>8</v>
      </c>
      <c r="O36" s="656">
        <v>4</v>
      </c>
      <c r="P36" s="656">
        <v>5732.5</v>
      </c>
      <c r="Q36" s="656">
        <v>2170.5</v>
      </c>
      <c r="R36" s="590">
        <v>1</v>
      </c>
      <c r="S36" s="621">
        <v>0.125</v>
      </c>
      <c r="V36" s="590">
        <v>1</v>
      </c>
      <c r="W36" s="621">
        <v>0.5</v>
      </c>
      <c r="Y36" s="659"/>
      <c r="AA36" s="621"/>
      <c r="AB36" s="590">
        <v>11460</v>
      </c>
      <c r="AC36" s="590">
        <v>5</v>
      </c>
      <c r="AD36" s="621">
        <v>4.3610989969472308E-4</v>
      </c>
      <c r="AE36" s="590">
        <v>11465</v>
      </c>
      <c r="AF36" s="590">
        <v>17214</v>
      </c>
      <c r="AG36" s="621">
        <v>0.66602765191123503</v>
      </c>
      <c r="AH36" s="590">
        <v>11460</v>
      </c>
      <c r="AI36" s="590">
        <v>5</v>
      </c>
      <c r="AJ36" s="590">
        <v>11465</v>
      </c>
      <c r="AK36" s="590">
        <v>4336</v>
      </c>
      <c r="AL36" s="621">
        <v>0.37835951134380452</v>
      </c>
      <c r="AM36" s="590">
        <v>5</v>
      </c>
      <c r="AN36" s="621">
        <v>1</v>
      </c>
      <c r="AO36" s="590">
        <v>4341</v>
      </c>
      <c r="AP36" s="621">
        <v>0.37863061491495859</v>
      </c>
      <c r="AQ36" s="590">
        <v>84</v>
      </c>
      <c r="AR36" s="621">
        <v>1.9372693726937271E-2</v>
      </c>
      <c r="AS36" s="590">
        <v>3</v>
      </c>
      <c r="AT36" s="621">
        <v>0.6</v>
      </c>
      <c r="AU36" s="590">
        <v>87</v>
      </c>
      <c r="AV36" s="621">
        <v>2.0041465100207326E-2</v>
      </c>
      <c r="AW36" s="590">
        <v>72</v>
      </c>
      <c r="AX36" s="621">
        <v>0.8571428571428571</v>
      </c>
      <c r="AY36" s="590">
        <v>3</v>
      </c>
      <c r="AZ36" s="621">
        <v>1</v>
      </c>
      <c r="BA36" s="590">
        <v>75</v>
      </c>
      <c r="BB36" s="621">
        <v>0.86206896551724133</v>
      </c>
      <c r="BC36" s="590">
        <v>15</v>
      </c>
      <c r="BD36" s="621">
        <v>3.4554250172771253E-3</v>
      </c>
      <c r="BE36" s="590">
        <v>196</v>
      </c>
      <c r="BF36" s="621">
        <v>4.5150886892421103E-2</v>
      </c>
      <c r="BG36" s="590">
        <v>211</v>
      </c>
      <c r="BH36" s="621">
        <v>4.8606311909698226E-2</v>
      </c>
      <c r="BI36" s="590">
        <v>2</v>
      </c>
      <c r="BJ36" s="621">
        <v>0.25</v>
      </c>
      <c r="BK36" s="590">
        <v>1</v>
      </c>
      <c r="BL36" s="621">
        <v>0.5</v>
      </c>
      <c r="BM36" s="590" t="s">
        <v>323</v>
      </c>
    </row>
    <row r="37" spans="1:65" s="590" customFormat="1" x14ac:dyDescent="0.2">
      <c r="A37" s="590" t="s">
        <v>768</v>
      </c>
      <c r="B37" s="590" t="s">
        <v>769</v>
      </c>
      <c r="C37" s="590" t="s">
        <v>2</v>
      </c>
      <c r="D37" s="590" t="s">
        <v>527</v>
      </c>
      <c r="E37" s="590" t="s">
        <v>504</v>
      </c>
      <c r="F37" s="590" t="s">
        <v>519</v>
      </c>
      <c r="G37" s="590" t="s">
        <v>319</v>
      </c>
      <c r="H37" s="590" t="s">
        <v>1109</v>
      </c>
      <c r="I37" s="590" t="s">
        <v>935</v>
      </c>
      <c r="J37" s="590" t="s">
        <v>505</v>
      </c>
      <c r="K37" s="590" t="s">
        <v>386</v>
      </c>
      <c r="L37" s="590">
        <v>1</v>
      </c>
      <c r="N37" s="590">
        <v>2</v>
      </c>
      <c r="O37" s="656">
        <v>2</v>
      </c>
      <c r="P37" s="656">
        <v>6927</v>
      </c>
      <c r="Q37" s="656">
        <v>3216</v>
      </c>
      <c r="R37" s="590">
        <v>0</v>
      </c>
      <c r="S37" s="621">
        <v>0</v>
      </c>
      <c r="W37" s="621"/>
      <c r="Y37" s="659"/>
      <c r="AA37" s="621"/>
      <c r="AB37" s="590">
        <v>6920</v>
      </c>
      <c r="AC37" s="590">
        <v>7</v>
      </c>
      <c r="AD37" s="621">
        <v>1.0105384726432798E-3</v>
      </c>
      <c r="AE37" s="590">
        <v>6927</v>
      </c>
      <c r="AF37" s="590">
        <v>9627</v>
      </c>
      <c r="AG37" s="621">
        <v>0.71953879713306323</v>
      </c>
      <c r="AH37" s="590">
        <v>6920</v>
      </c>
      <c r="AI37" s="590">
        <v>7</v>
      </c>
      <c r="AJ37" s="590">
        <v>6927</v>
      </c>
      <c r="AK37" s="590">
        <v>3210</v>
      </c>
      <c r="AL37" s="621">
        <v>0.4638728323699422</v>
      </c>
      <c r="AM37" s="590">
        <v>6</v>
      </c>
      <c r="AN37" s="621">
        <v>0.8571428571428571</v>
      </c>
      <c r="AO37" s="590">
        <v>3216</v>
      </c>
      <c r="AP37" s="621">
        <v>0.46427024686011259</v>
      </c>
      <c r="AQ37" s="590">
        <v>23</v>
      </c>
      <c r="AR37" s="621">
        <v>7.1651090342679125E-3</v>
      </c>
      <c r="AS37" s="590">
        <v>4</v>
      </c>
      <c r="AT37" s="621">
        <v>0.66666666666666663</v>
      </c>
      <c r="AU37" s="590">
        <v>27</v>
      </c>
      <c r="AV37" s="621">
        <v>8.3955223880597014E-3</v>
      </c>
      <c r="AW37" s="590">
        <v>23</v>
      </c>
      <c r="AX37" s="621">
        <v>1</v>
      </c>
      <c r="AY37" s="590">
        <v>3</v>
      </c>
      <c r="AZ37" s="621">
        <v>0.75</v>
      </c>
      <c r="BA37" s="590">
        <v>26</v>
      </c>
      <c r="BB37" s="621">
        <v>0.96296296296296291</v>
      </c>
      <c r="BC37" s="590">
        <v>3</v>
      </c>
      <c r="BD37" s="621">
        <v>9.3283582089552237E-4</v>
      </c>
      <c r="BE37" s="590">
        <v>145</v>
      </c>
      <c r="BF37" s="621">
        <v>4.5087064676616918E-2</v>
      </c>
      <c r="BG37" s="590">
        <v>148</v>
      </c>
      <c r="BH37" s="621">
        <v>4.6019900497512436E-2</v>
      </c>
      <c r="BI37" s="590">
        <v>1</v>
      </c>
      <c r="BJ37" s="621">
        <v>0.5</v>
      </c>
      <c r="BK37" s="590">
        <v>1</v>
      </c>
      <c r="BL37" s="621">
        <v>1</v>
      </c>
      <c r="BM37" s="590" t="s">
        <v>323</v>
      </c>
    </row>
    <row r="38" spans="1:65" s="590" customFormat="1" x14ac:dyDescent="0.2">
      <c r="A38" s="590" t="s">
        <v>768</v>
      </c>
      <c r="B38" s="590" t="s">
        <v>769</v>
      </c>
      <c r="C38" s="590" t="s">
        <v>3</v>
      </c>
      <c r="D38" s="590" t="s">
        <v>527</v>
      </c>
      <c r="E38" s="590" t="s">
        <v>504</v>
      </c>
      <c r="F38" s="590" t="s">
        <v>519</v>
      </c>
      <c r="G38" s="590" t="s">
        <v>319</v>
      </c>
      <c r="H38" s="590" t="s">
        <v>1109</v>
      </c>
      <c r="I38" s="590" t="s">
        <v>935</v>
      </c>
      <c r="J38" s="590" t="s">
        <v>505</v>
      </c>
      <c r="K38" s="590" t="s">
        <v>386</v>
      </c>
      <c r="L38" s="590">
        <v>2</v>
      </c>
      <c r="N38" s="590">
        <v>5</v>
      </c>
      <c r="O38" s="656">
        <v>2.5</v>
      </c>
      <c r="P38" s="656">
        <v>8089.5</v>
      </c>
      <c r="Q38" s="656">
        <v>4265.5</v>
      </c>
      <c r="R38" s="590">
        <v>0</v>
      </c>
      <c r="S38" s="621">
        <v>0</v>
      </c>
      <c r="W38" s="621"/>
      <c r="Y38" s="659"/>
      <c r="AA38" s="621"/>
      <c r="AB38" s="590">
        <v>16172</v>
      </c>
      <c r="AC38" s="590">
        <v>7</v>
      </c>
      <c r="AD38" s="621">
        <v>4.326596204957043E-4</v>
      </c>
      <c r="AE38" s="590">
        <v>16179</v>
      </c>
      <c r="AF38" s="590">
        <v>20856</v>
      </c>
      <c r="AG38" s="621">
        <v>0.77574798619102414</v>
      </c>
      <c r="AH38" s="590">
        <v>16172</v>
      </c>
      <c r="AI38" s="590">
        <v>7</v>
      </c>
      <c r="AJ38" s="590">
        <v>16179</v>
      </c>
      <c r="AK38" s="590">
        <v>8525</v>
      </c>
      <c r="AL38" s="621">
        <v>0.52714568389809546</v>
      </c>
      <c r="AM38" s="590">
        <v>6</v>
      </c>
      <c r="AN38" s="621">
        <v>0.8571428571428571</v>
      </c>
      <c r="AO38" s="590">
        <v>8531</v>
      </c>
      <c r="AP38" s="621">
        <v>0.52728846034983623</v>
      </c>
      <c r="AQ38" s="590">
        <v>71</v>
      </c>
      <c r="AR38" s="621">
        <v>8.3284457478005874E-3</v>
      </c>
      <c r="AS38" s="590">
        <v>5</v>
      </c>
      <c r="AT38" s="621">
        <v>0.83333333333333337</v>
      </c>
      <c r="AU38" s="590">
        <v>76</v>
      </c>
      <c r="AV38" s="621">
        <v>8.9086859688195987E-3</v>
      </c>
      <c r="AW38" s="590">
        <v>69</v>
      </c>
      <c r="AX38" s="621">
        <v>0.971830985915493</v>
      </c>
      <c r="AY38" s="590">
        <v>4</v>
      </c>
      <c r="AZ38" s="621">
        <v>0.8</v>
      </c>
      <c r="BA38" s="590">
        <v>73</v>
      </c>
      <c r="BB38" s="621">
        <v>0.96052631578947367</v>
      </c>
      <c r="BC38" s="590">
        <v>8</v>
      </c>
      <c r="BD38" s="621">
        <v>9.377564177704841E-4</v>
      </c>
      <c r="BE38" s="590">
        <v>345</v>
      </c>
      <c r="BF38" s="621">
        <v>4.0440745516352128E-2</v>
      </c>
      <c r="BG38" s="590">
        <v>353</v>
      </c>
      <c r="BH38" s="621">
        <v>4.1378501934122611E-2</v>
      </c>
      <c r="BI38" s="590">
        <v>2</v>
      </c>
      <c r="BJ38" s="621">
        <v>0.4</v>
      </c>
      <c r="BK38" s="590">
        <v>1</v>
      </c>
      <c r="BL38" s="621">
        <v>0.5</v>
      </c>
      <c r="BM38" s="590" t="s">
        <v>323</v>
      </c>
    </row>
    <row r="39" spans="1:65" s="590" customFormat="1" x14ac:dyDescent="0.2">
      <c r="A39" s="590" t="s">
        <v>4</v>
      </c>
      <c r="B39" s="590" t="s">
        <v>6</v>
      </c>
      <c r="C39" s="590" t="s">
        <v>502</v>
      </c>
      <c r="D39" s="590" t="s">
        <v>527</v>
      </c>
      <c r="E39" s="590" t="s">
        <v>504</v>
      </c>
      <c r="F39" s="590" t="s">
        <v>505</v>
      </c>
      <c r="G39" s="590" t="s">
        <v>926</v>
      </c>
      <c r="H39" s="590" t="s">
        <v>1110</v>
      </c>
      <c r="I39" s="590" t="s">
        <v>935</v>
      </c>
      <c r="J39" s="590" t="s">
        <v>505</v>
      </c>
      <c r="K39" s="590" t="s">
        <v>386</v>
      </c>
      <c r="L39" s="590">
        <v>12</v>
      </c>
      <c r="N39" s="590">
        <v>34</v>
      </c>
      <c r="O39" s="656">
        <v>2.8333333333333335</v>
      </c>
      <c r="P39" s="656">
        <v>2925.3333333333335</v>
      </c>
      <c r="Q39" s="656">
        <v>1526.5</v>
      </c>
      <c r="R39" s="590">
        <v>8</v>
      </c>
      <c r="S39" s="621">
        <v>0.23529411764705882</v>
      </c>
      <c r="V39" s="590">
        <v>7</v>
      </c>
      <c r="W39" s="621">
        <v>0.58333333333333337</v>
      </c>
      <c r="Y39" s="659"/>
      <c r="AA39" s="621"/>
      <c r="AB39" s="590">
        <v>35029</v>
      </c>
      <c r="AC39" s="590">
        <v>75</v>
      </c>
      <c r="AD39" s="621">
        <v>2.1365086599817685E-3</v>
      </c>
      <c r="AE39" s="590">
        <v>35104</v>
      </c>
      <c r="AF39" s="590">
        <v>46437</v>
      </c>
      <c r="AG39" s="621">
        <v>0.75594892004220771</v>
      </c>
      <c r="AH39" s="590">
        <v>35029</v>
      </c>
      <c r="AI39" s="590">
        <v>75</v>
      </c>
      <c r="AJ39" s="590">
        <v>35104</v>
      </c>
      <c r="AK39" s="590">
        <v>18254</v>
      </c>
      <c r="AL39" s="621">
        <v>0.52111107939136148</v>
      </c>
      <c r="AM39" s="590">
        <v>64</v>
      </c>
      <c r="AN39" s="621">
        <v>0.85333333333333339</v>
      </c>
      <c r="AO39" s="590">
        <v>18318</v>
      </c>
      <c r="AP39" s="621">
        <v>0.52182087511394715</v>
      </c>
      <c r="AQ39" s="590">
        <v>295</v>
      </c>
      <c r="AR39" s="621">
        <v>1.6160841459406158E-2</v>
      </c>
      <c r="AS39" s="590">
        <v>18</v>
      </c>
      <c r="AT39" s="621">
        <v>0.28125</v>
      </c>
      <c r="AU39" s="590">
        <v>313</v>
      </c>
      <c r="AV39" s="621">
        <v>1.7087018233431596E-2</v>
      </c>
      <c r="AW39" s="590">
        <v>260</v>
      </c>
      <c r="AX39" s="621">
        <v>0.88135593220338981</v>
      </c>
      <c r="AY39" s="590">
        <v>11</v>
      </c>
      <c r="AZ39" s="621">
        <v>0.61111111111111116</v>
      </c>
      <c r="BA39" s="590">
        <v>271</v>
      </c>
      <c r="BB39" s="621">
        <v>0.86581469648562304</v>
      </c>
      <c r="BC39" s="590">
        <v>99</v>
      </c>
      <c r="BD39" s="621">
        <v>5.404520144120537E-3</v>
      </c>
      <c r="BE39" s="590">
        <v>286</v>
      </c>
      <c r="BF39" s="621">
        <v>1.5613058194125996E-2</v>
      </c>
      <c r="BG39" s="590">
        <v>385</v>
      </c>
      <c r="BH39" s="621">
        <v>2.1017578338246534E-2</v>
      </c>
      <c r="BI39" s="590">
        <v>9</v>
      </c>
      <c r="BJ39" s="621">
        <v>0.26470588235294118</v>
      </c>
      <c r="BK39" s="590">
        <v>3</v>
      </c>
      <c r="BL39" s="621">
        <v>0.25</v>
      </c>
      <c r="BM39" s="590" t="s">
        <v>323</v>
      </c>
    </row>
    <row r="40" spans="1:65" s="590" customFormat="1" x14ac:dyDescent="0.2">
      <c r="A40" s="590" t="s">
        <v>48</v>
      </c>
      <c r="B40" s="590" t="s">
        <v>49</v>
      </c>
      <c r="C40" s="590" t="s">
        <v>502</v>
      </c>
      <c r="D40" s="590" t="s">
        <v>527</v>
      </c>
      <c r="E40" s="590" t="s">
        <v>518</v>
      </c>
      <c r="F40" s="590" t="s">
        <v>519</v>
      </c>
      <c r="G40" s="590" t="s">
        <v>924</v>
      </c>
      <c r="H40" s="590" t="s">
        <v>1110</v>
      </c>
      <c r="I40" s="590" t="s">
        <v>935</v>
      </c>
      <c r="J40" s="590" t="s">
        <v>505</v>
      </c>
      <c r="K40" s="590" t="s">
        <v>386</v>
      </c>
      <c r="L40" s="590">
        <v>15</v>
      </c>
      <c r="N40" s="590">
        <v>33</v>
      </c>
      <c r="O40" s="656">
        <v>2.2000000000000002</v>
      </c>
      <c r="P40" s="656">
        <v>3580.0666666666666</v>
      </c>
      <c r="Q40" s="656">
        <v>1386</v>
      </c>
      <c r="R40" s="590">
        <v>13</v>
      </c>
      <c r="S40" s="621">
        <v>0.39393939393939392</v>
      </c>
      <c r="V40" s="590">
        <v>11</v>
      </c>
      <c r="W40" s="621">
        <v>0.73333333333333328</v>
      </c>
      <c r="Y40" s="659"/>
      <c r="AA40" s="621"/>
      <c r="AB40" s="590">
        <v>53631</v>
      </c>
      <c r="AC40" s="590">
        <v>70</v>
      </c>
      <c r="AD40" s="621">
        <v>1.3035139010446732E-3</v>
      </c>
      <c r="AE40" s="590">
        <v>53701</v>
      </c>
      <c r="AF40" s="590">
        <v>80079</v>
      </c>
      <c r="AG40" s="621">
        <v>0.67060028222130641</v>
      </c>
      <c r="AH40" s="590">
        <v>53631</v>
      </c>
      <c r="AI40" s="590">
        <v>70</v>
      </c>
      <c r="AJ40" s="590">
        <v>53701</v>
      </c>
      <c r="AK40" s="590">
        <v>20723</v>
      </c>
      <c r="AL40" s="621">
        <v>0.38639965691484401</v>
      </c>
      <c r="AM40" s="590">
        <v>67</v>
      </c>
      <c r="AN40" s="621">
        <v>0.95714285714285718</v>
      </c>
      <c r="AO40" s="590">
        <v>20790</v>
      </c>
      <c r="AP40" s="621">
        <v>0.38714362861026796</v>
      </c>
      <c r="AQ40" s="590">
        <v>271</v>
      </c>
      <c r="AR40" s="621">
        <v>1.3077257153886985E-2</v>
      </c>
      <c r="AS40" s="590">
        <v>12</v>
      </c>
      <c r="AT40" s="621">
        <v>0.17910447761194029</v>
      </c>
      <c r="AU40" s="590">
        <v>283</v>
      </c>
      <c r="AV40" s="621">
        <v>1.3612313612313612E-2</v>
      </c>
      <c r="AW40" s="590">
        <v>251</v>
      </c>
      <c r="AX40" s="621">
        <v>0.92619926199261993</v>
      </c>
      <c r="AY40" s="590">
        <v>9</v>
      </c>
      <c r="AZ40" s="621">
        <v>0.75</v>
      </c>
      <c r="BA40" s="590">
        <v>260</v>
      </c>
      <c r="BB40" s="621">
        <v>0.91872791519434627</v>
      </c>
      <c r="BC40" s="590">
        <v>537</v>
      </c>
      <c r="BD40" s="621">
        <v>2.5829725829725831E-2</v>
      </c>
      <c r="BE40" s="590">
        <v>328</v>
      </c>
      <c r="BF40" s="621">
        <v>1.5776815776815778E-2</v>
      </c>
      <c r="BG40" s="590">
        <v>865</v>
      </c>
      <c r="BH40" s="621">
        <v>4.1606541606541605E-2</v>
      </c>
      <c r="BI40" s="590">
        <v>11</v>
      </c>
      <c r="BJ40" s="621">
        <v>0.33333333333333331</v>
      </c>
      <c r="BK40" s="590">
        <v>5</v>
      </c>
      <c r="BL40" s="621">
        <v>0.33333333333333331</v>
      </c>
      <c r="BM40" s="590" t="s">
        <v>323</v>
      </c>
    </row>
    <row r="41" spans="1:65" s="590" customFormat="1" x14ac:dyDescent="0.2">
      <c r="A41" s="590" t="s">
        <v>50</v>
      </c>
      <c r="B41" s="590" t="s">
        <v>59</v>
      </c>
      <c r="C41" s="590" t="s">
        <v>514</v>
      </c>
      <c r="D41" s="590" t="s">
        <v>527</v>
      </c>
      <c r="E41" s="590" t="s">
        <v>518</v>
      </c>
      <c r="F41" s="590" t="s">
        <v>519</v>
      </c>
      <c r="G41" s="590" t="s">
        <v>320</v>
      </c>
      <c r="H41" s="590" t="s">
        <v>1110</v>
      </c>
      <c r="I41" s="590" t="s">
        <v>935</v>
      </c>
      <c r="J41" s="590" t="s">
        <v>505</v>
      </c>
      <c r="K41" s="590" t="s">
        <v>386</v>
      </c>
      <c r="L41" s="590">
        <v>4</v>
      </c>
      <c r="N41" s="590">
        <v>14</v>
      </c>
      <c r="O41" s="656">
        <v>3.5</v>
      </c>
      <c r="P41" s="656">
        <v>3413.5</v>
      </c>
      <c r="Q41" s="656">
        <v>1111</v>
      </c>
      <c r="R41" s="590">
        <v>4</v>
      </c>
      <c r="S41" s="621">
        <v>0.2857142857142857</v>
      </c>
      <c r="V41" s="590">
        <v>2</v>
      </c>
      <c r="W41" s="621">
        <v>0.5</v>
      </c>
      <c r="X41" s="590">
        <v>3</v>
      </c>
      <c r="Y41" s="659"/>
      <c r="Z41" s="590">
        <v>3</v>
      </c>
      <c r="AA41" s="621"/>
      <c r="AB41" s="590">
        <v>13649</v>
      </c>
      <c r="AC41" s="590">
        <v>5</v>
      </c>
      <c r="AD41" s="621">
        <v>3.6619305697963966E-4</v>
      </c>
      <c r="AE41" s="590">
        <v>13654</v>
      </c>
      <c r="AF41" s="590">
        <v>19434</v>
      </c>
      <c r="AG41" s="621">
        <v>0.70258310178038486</v>
      </c>
      <c r="AH41" s="590">
        <v>13649</v>
      </c>
      <c r="AI41" s="590">
        <v>5</v>
      </c>
      <c r="AJ41" s="590">
        <v>13654</v>
      </c>
      <c r="AK41" s="590">
        <v>4440</v>
      </c>
      <c r="AL41" s="621">
        <v>0.32529855667081836</v>
      </c>
      <c r="AM41" s="590">
        <v>4</v>
      </c>
      <c r="AN41" s="621">
        <v>0.8</v>
      </c>
      <c r="AO41" s="590">
        <v>4444</v>
      </c>
      <c r="AP41" s="621">
        <v>0.32547238904350373</v>
      </c>
      <c r="AQ41" s="590">
        <v>134</v>
      </c>
      <c r="AR41" s="621">
        <v>3.0180180180180181E-2</v>
      </c>
      <c r="AS41" s="590">
        <v>3</v>
      </c>
      <c r="AT41" s="621">
        <v>0.75</v>
      </c>
      <c r="AU41" s="590">
        <v>137</v>
      </c>
      <c r="AV41" s="621">
        <v>3.0828082808280827E-2</v>
      </c>
      <c r="AW41" s="590">
        <v>102</v>
      </c>
      <c r="AX41" s="621">
        <v>0.76119402985074625</v>
      </c>
      <c r="AY41" s="590">
        <v>2</v>
      </c>
      <c r="AZ41" s="621">
        <v>0.66666666666666663</v>
      </c>
      <c r="BA41" s="590">
        <v>104</v>
      </c>
      <c r="BB41" s="621">
        <v>0.75912408759124084</v>
      </c>
      <c r="BC41" s="590">
        <v>76</v>
      </c>
      <c r="BD41" s="621">
        <v>1.7101710171017102E-2</v>
      </c>
      <c r="BE41" s="590">
        <v>57</v>
      </c>
      <c r="BF41" s="621">
        <v>1.2826282628262827E-2</v>
      </c>
      <c r="BG41" s="590">
        <v>133</v>
      </c>
      <c r="BH41" s="621">
        <v>2.9927992799279927E-2</v>
      </c>
      <c r="BI41" s="590">
        <v>3</v>
      </c>
      <c r="BJ41" s="621">
        <v>0.21428571428571427</v>
      </c>
      <c r="BK41" s="590">
        <v>2</v>
      </c>
      <c r="BL41" s="621">
        <v>0.5</v>
      </c>
      <c r="BM41" s="590" t="s">
        <v>323</v>
      </c>
    </row>
    <row r="42" spans="1:65" s="590" customFormat="1" x14ac:dyDescent="0.2">
      <c r="A42" s="590" t="s">
        <v>50</v>
      </c>
      <c r="B42" s="590" t="s">
        <v>59</v>
      </c>
      <c r="C42" s="590" t="s">
        <v>623</v>
      </c>
      <c r="D42" s="590" t="s">
        <v>527</v>
      </c>
      <c r="E42" s="590" t="s">
        <v>518</v>
      </c>
      <c r="F42" s="590" t="s">
        <v>519</v>
      </c>
      <c r="G42" s="590" t="s">
        <v>320</v>
      </c>
      <c r="H42" s="590" t="s">
        <v>1110</v>
      </c>
      <c r="I42" s="590" t="s">
        <v>935</v>
      </c>
      <c r="J42" s="590" t="s">
        <v>505</v>
      </c>
      <c r="K42" s="590" t="s">
        <v>386</v>
      </c>
      <c r="L42" s="590">
        <v>4</v>
      </c>
      <c r="N42" s="590">
        <v>7</v>
      </c>
      <c r="O42" s="656">
        <v>1.75</v>
      </c>
      <c r="P42" s="656">
        <v>3870.75</v>
      </c>
      <c r="Q42" s="656">
        <v>1564.25</v>
      </c>
      <c r="R42" s="590">
        <v>4</v>
      </c>
      <c r="S42" s="621">
        <v>0.5714285714285714</v>
      </c>
      <c r="V42" s="590">
        <v>4</v>
      </c>
      <c r="W42" s="621">
        <v>1</v>
      </c>
      <c r="X42" s="590">
        <v>1</v>
      </c>
      <c r="Y42" s="659"/>
      <c r="AA42" s="621"/>
      <c r="AB42" s="590">
        <v>15466</v>
      </c>
      <c r="AC42" s="590">
        <v>17</v>
      </c>
      <c r="AD42" s="621">
        <v>1.0979784279532391E-3</v>
      </c>
      <c r="AE42" s="590">
        <v>15483</v>
      </c>
      <c r="AF42" s="590">
        <v>20655</v>
      </c>
      <c r="AG42" s="621">
        <v>0.74960058097312998</v>
      </c>
      <c r="AH42" s="590">
        <v>15466</v>
      </c>
      <c r="AI42" s="590">
        <v>17</v>
      </c>
      <c r="AJ42" s="590">
        <v>15483</v>
      </c>
      <c r="AK42" s="590">
        <v>6241</v>
      </c>
      <c r="AL42" s="621">
        <v>0.40353032458295618</v>
      </c>
      <c r="AM42" s="590">
        <v>16</v>
      </c>
      <c r="AN42" s="621">
        <v>0.94117647058823528</v>
      </c>
      <c r="AO42" s="590">
        <v>6257</v>
      </c>
      <c r="AP42" s="621">
        <v>0.40412064845314216</v>
      </c>
      <c r="AQ42" s="590">
        <v>57</v>
      </c>
      <c r="AR42" s="621">
        <v>9.133151738503445E-3</v>
      </c>
      <c r="AS42" s="590">
        <v>1</v>
      </c>
      <c r="AT42" s="621">
        <v>6.25E-2</v>
      </c>
      <c r="AU42" s="590">
        <v>58</v>
      </c>
      <c r="AV42" s="621">
        <v>9.2696180278088545E-3</v>
      </c>
      <c r="AW42" s="590">
        <v>47</v>
      </c>
      <c r="AX42" s="621">
        <v>0.82456140350877194</v>
      </c>
      <c r="AZ42" s="621"/>
      <c r="BA42" s="590">
        <v>47</v>
      </c>
      <c r="BB42" s="621">
        <v>0.81034482758620685</v>
      </c>
      <c r="BC42" s="590">
        <v>20</v>
      </c>
      <c r="BD42" s="621">
        <v>3.1964200095892601E-3</v>
      </c>
      <c r="BE42" s="590">
        <v>174</v>
      </c>
      <c r="BF42" s="621">
        <v>2.7808854083426562E-2</v>
      </c>
      <c r="BG42" s="590">
        <v>194</v>
      </c>
      <c r="BH42" s="621">
        <v>3.1005274093015824E-2</v>
      </c>
      <c r="BI42" s="590">
        <v>3</v>
      </c>
      <c r="BJ42" s="621">
        <v>0.42857142857142855</v>
      </c>
      <c r="BK42" s="590">
        <v>2</v>
      </c>
      <c r="BL42" s="621">
        <v>0.5</v>
      </c>
      <c r="BM42" s="590" t="s">
        <v>323</v>
      </c>
    </row>
    <row r="43" spans="1:65" s="590" customFormat="1" x14ac:dyDescent="0.2">
      <c r="A43" s="590" t="s">
        <v>50</v>
      </c>
      <c r="B43" s="590" t="s">
        <v>59</v>
      </c>
      <c r="C43" s="590" t="s">
        <v>513</v>
      </c>
      <c r="D43" s="590" t="s">
        <v>527</v>
      </c>
      <c r="E43" s="590" t="s">
        <v>518</v>
      </c>
      <c r="F43" s="590" t="s">
        <v>519</v>
      </c>
      <c r="G43" s="590" t="s">
        <v>320</v>
      </c>
      <c r="H43" s="590" t="s">
        <v>1110</v>
      </c>
      <c r="I43" s="590" t="s">
        <v>935</v>
      </c>
      <c r="J43" s="590" t="s">
        <v>505</v>
      </c>
      <c r="K43" s="590" t="s">
        <v>386</v>
      </c>
      <c r="L43" s="590">
        <v>2</v>
      </c>
      <c r="N43" s="590">
        <v>4</v>
      </c>
      <c r="O43" s="656">
        <v>2</v>
      </c>
      <c r="P43" s="656">
        <v>3470</v>
      </c>
      <c r="Q43" s="656">
        <v>1243</v>
      </c>
      <c r="R43" s="590">
        <v>2</v>
      </c>
      <c r="S43" s="621">
        <v>0.5</v>
      </c>
      <c r="V43" s="590">
        <v>2</v>
      </c>
      <c r="W43" s="621">
        <v>1</v>
      </c>
      <c r="X43" s="590">
        <v>1</v>
      </c>
      <c r="Y43" s="659"/>
      <c r="Z43" s="590">
        <v>1</v>
      </c>
      <c r="AA43" s="621"/>
      <c r="AB43" s="590">
        <v>6929</v>
      </c>
      <c r="AC43" s="590">
        <v>11</v>
      </c>
      <c r="AD43" s="621">
        <v>1.5850144092219021E-3</v>
      </c>
      <c r="AE43" s="590">
        <v>6940</v>
      </c>
      <c r="AF43" s="590">
        <v>11625</v>
      </c>
      <c r="AG43" s="621">
        <v>0.59698924731182801</v>
      </c>
      <c r="AH43" s="590">
        <v>6929</v>
      </c>
      <c r="AI43" s="590">
        <v>11</v>
      </c>
      <c r="AJ43" s="590">
        <v>6940</v>
      </c>
      <c r="AK43" s="590">
        <v>2476</v>
      </c>
      <c r="AL43" s="621">
        <v>0.35733872131620725</v>
      </c>
      <c r="AM43" s="590">
        <v>10</v>
      </c>
      <c r="AN43" s="621">
        <v>0.90909090909090906</v>
      </c>
      <c r="AO43" s="590">
        <v>2486</v>
      </c>
      <c r="AP43" s="621">
        <v>0.35821325648414987</v>
      </c>
      <c r="AQ43" s="590">
        <v>41</v>
      </c>
      <c r="AR43" s="621">
        <v>1.6558966074313407E-2</v>
      </c>
      <c r="AS43" s="590">
        <v>1</v>
      </c>
      <c r="AT43" s="621">
        <v>0.1</v>
      </c>
      <c r="AU43" s="590">
        <v>42</v>
      </c>
      <c r="AV43" s="621">
        <v>1.6894609814963796E-2</v>
      </c>
      <c r="AW43" s="590">
        <v>29</v>
      </c>
      <c r="AX43" s="621">
        <v>0.70731707317073167</v>
      </c>
      <c r="AZ43" s="621"/>
      <c r="BA43" s="590">
        <v>29</v>
      </c>
      <c r="BB43" s="621">
        <v>0.69047619047619047</v>
      </c>
      <c r="BC43" s="590">
        <v>28</v>
      </c>
      <c r="BD43" s="621">
        <v>1.1263073209975865E-2</v>
      </c>
      <c r="BE43" s="590">
        <v>35</v>
      </c>
      <c r="BF43" s="621">
        <v>1.407884151246983E-2</v>
      </c>
      <c r="BG43" s="590">
        <v>63</v>
      </c>
      <c r="BH43" s="621">
        <v>2.5341914722445697E-2</v>
      </c>
      <c r="BI43" s="590">
        <v>2</v>
      </c>
      <c r="BJ43" s="621">
        <v>0.5</v>
      </c>
      <c r="BK43" s="590">
        <v>1</v>
      </c>
      <c r="BL43" s="621">
        <v>0.5</v>
      </c>
      <c r="BM43" s="590" t="s">
        <v>323</v>
      </c>
    </row>
    <row r="44" spans="1:65" s="590" customFormat="1" x14ac:dyDescent="0.2">
      <c r="A44" s="590" t="s">
        <v>161</v>
      </c>
      <c r="B44" s="590" t="s">
        <v>162</v>
      </c>
      <c r="C44" s="590" t="s">
        <v>163</v>
      </c>
      <c r="D44" s="590" t="s">
        <v>527</v>
      </c>
      <c r="E44" s="590" t="s">
        <v>504</v>
      </c>
      <c r="F44" s="590" t="s">
        <v>519</v>
      </c>
      <c r="G44" s="590" t="s">
        <v>920</v>
      </c>
      <c r="H44" s="590" t="s">
        <v>1110</v>
      </c>
      <c r="I44" s="590" t="s">
        <v>935</v>
      </c>
      <c r="J44" s="590" t="s">
        <v>936</v>
      </c>
      <c r="K44" s="590" t="s">
        <v>386</v>
      </c>
      <c r="L44" s="590">
        <v>2</v>
      </c>
      <c r="N44" s="590">
        <v>5</v>
      </c>
      <c r="O44" s="656">
        <v>2.5</v>
      </c>
      <c r="P44" s="656">
        <v>14873</v>
      </c>
      <c r="Q44" s="656">
        <v>5391.5</v>
      </c>
      <c r="R44" s="590">
        <v>2</v>
      </c>
      <c r="S44" s="621">
        <v>0.4</v>
      </c>
      <c r="V44" s="590">
        <v>2</v>
      </c>
      <c r="W44" s="621">
        <v>1</v>
      </c>
      <c r="Y44" s="659"/>
      <c r="AA44" s="621"/>
      <c r="AB44" s="590">
        <v>29683</v>
      </c>
      <c r="AC44" s="590">
        <v>63</v>
      </c>
      <c r="AD44" s="621">
        <v>2.1179318227660861E-3</v>
      </c>
      <c r="AE44" s="590">
        <v>29746</v>
      </c>
      <c r="AF44" s="590">
        <v>40761</v>
      </c>
      <c r="AG44" s="621">
        <v>0.72976619808149945</v>
      </c>
      <c r="AH44" s="590">
        <v>29683</v>
      </c>
      <c r="AI44" s="590">
        <v>63</v>
      </c>
      <c r="AJ44" s="590">
        <v>29746</v>
      </c>
      <c r="AK44" s="590">
        <v>10730</v>
      </c>
      <c r="AL44" s="621">
        <v>0.36148637267122596</v>
      </c>
      <c r="AM44" s="590">
        <v>53</v>
      </c>
      <c r="AN44" s="621">
        <v>0.84126984126984128</v>
      </c>
      <c r="AO44" s="590">
        <v>10783</v>
      </c>
      <c r="AP44" s="621">
        <v>0.36250252134740807</v>
      </c>
      <c r="AQ44" s="590">
        <v>84</v>
      </c>
      <c r="AR44" s="621">
        <v>7.8285181733457592E-3</v>
      </c>
      <c r="AS44" s="590">
        <v>5</v>
      </c>
      <c r="AT44" s="621">
        <v>9.4339622641509441E-2</v>
      </c>
      <c r="AU44" s="590">
        <v>89</v>
      </c>
      <c r="AV44" s="621">
        <v>8.253732727441343E-3</v>
      </c>
      <c r="AW44" s="590">
        <v>76</v>
      </c>
      <c r="AX44" s="621">
        <v>0.90476190476190477</v>
      </c>
      <c r="AY44" s="590">
        <v>3</v>
      </c>
      <c r="AZ44" s="621">
        <v>0.6</v>
      </c>
      <c r="BA44" s="590">
        <v>79</v>
      </c>
      <c r="BB44" s="621">
        <v>0.88764044943820219</v>
      </c>
      <c r="BC44" s="590">
        <v>27</v>
      </c>
      <c r="BD44" s="621">
        <v>2.5039413892237782E-3</v>
      </c>
      <c r="BE44" s="590">
        <v>293</v>
      </c>
      <c r="BF44" s="621">
        <v>2.7172401001576557E-2</v>
      </c>
      <c r="BG44" s="590">
        <v>320</v>
      </c>
      <c r="BH44" s="621">
        <v>2.9676342390800334E-2</v>
      </c>
      <c r="BI44" s="590">
        <v>0</v>
      </c>
      <c r="BJ44" s="621"/>
      <c r="BL44" s="621"/>
      <c r="BM44" s="590" t="s">
        <v>323</v>
      </c>
    </row>
    <row r="45" spans="1:65" s="590" customFormat="1" x14ac:dyDescent="0.2">
      <c r="A45" s="590" t="s">
        <v>161</v>
      </c>
      <c r="B45" s="590" t="s">
        <v>162</v>
      </c>
      <c r="C45" s="590" t="s">
        <v>446</v>
      </c>
      <c r="D45" s="590" t="s">
        <v>527</v>
      </c>
      <c r="E45" s="590" t="s">
        <v>504</v>
      </c>
      <c r="F45" s="590" t="s">
        <v>519</v>
      </c>
      <c r="G45" s="590" t="s">
        <v>920</v>
      </c>
      <c r="H45" s="590" t="s">
        <v>1110</v>
      </c>
      <c r="I45" s="590" t="s">
        <v>935</v>
      </c>
      <c r="J45" s="590" t="s">
        <v>936</v>
      </c>
      <c r="K45" s="590" t="s">
        <v>386</v>
      </c>
      <c r="L45" s="590">
        <v>2</v>
      </c>
      <c r="N45" s="590">
        <v>6</v>
      </c>
      <c r="O45" s="656">
        <v>3</v>
      </c>
      <c r="P45" s="656">
        <v>14473</v>
      </c>
      <c r="Q45" s="656">
        <v>5952</v>
      </c>
      <c r="R45" s="590">
        <v>2</v>
      </c>
      <c r="S45" s="621">
        <v>0.33333333333333331</v>
      </c>
      <c r="V45" s="590">
        <v>2</v>
      </c>
      <c r="W45" s="621">
        <v>1</v>
      </c>
      <c r="Y45" s="659"/>
      <c r="AA45" s="621"/>
      <c r="AB45" s="590">
        <v>28932</v>
      </c>
      <c r="AC45" s="590">
        <v>14</v>
      </c>
      <c r="AD45" s="621">
        <v>4.8365922752711949E-4</v>
      </c>
      <c r="AE45" s="590">
        <v>28946</v>
      </c>
      <c r="AF45" s="590">
        <v>38349</v>
      </c>
      <c r="AG45" s="621">
        <v>0.75480455813710923</v>
      </c>
      <c r="AH45" s="590">
        <v>28932</v>
      </c>
      <c r="AI45" s="590">
        <v>14</v>
      </c>
      <c r="AJ45" s="590">
        <v>28946</v>
      </c>
      <c r="AK45" s="590">
        <v>11892</v>
      </c>
      <c r="AL45" s="621">
        <v>0.41103276648693488</v>
      </c>
      <c r="AM45" s="590">
        <v>12</v>
      </c>
      <c r="AN45" s="621">
        <v>0.8571428571428571</v>
      </c>
      <c r="AO45" s="590">
        <v>11904</v>
      </c>
      <c r="AP45" s="621">
        <v>0.41124853174877357</v>
      </c>
      <c r="AQ45" s="590">
        <v>104</v>
      </c>
      <c r="AR45" s="621">
        <v>8.745375042045072E-3</v>
      </c>
      <c r="AS45" s="590">
        <v>7</v>
      </c>
      <c r="AT45" s="621">
        <v>0.58333333333333337</v>
      </c>
      <c r="AU45" s="590">
        <v>111</v>
      </c>
      <c r="AV45" s="621">
        <v>9.3245967741935488E-3</v>
      </c>
      <c r="AW45" s="590">
        <v>93</v>
      </c>
      <c r="AX45" s="621">
        <v>0.89423076923076927</v>
      </c>
      <c r="AY45" s="590">
        <v>5</v>
      </c>
      <c r="AZ45" s="621">
        <v>0.7142857142857143</v>
      </c>
      <c r="BA45" s="590">
        <v>98</v>
      </c>
      <c r="BB45" s="621">
        <v>0.88288288288288286</v>
      </c>
      <c r="BD45" s="621"/>
      <c r="BF45" s="621"/>
      <c r="BH45" s="621"/>
      <c r="BI45" s="590">
        <v>3</v>
      </c>
      <c r="BJ45" s="621">
        <v>0.5</v>
      </c>
      <c r="BK45" s="590">
        <v>2</v>
      </c>
      <c r="BL45" s="621">
        <v>1</v>
      </c>
      <c r="BM45" s="590" t="s">
        <v>323</v>
      </c>
    </row>
    <row r="46" spans="1:65" s="590" customFormat="1" x14ac:dyDescent="0.2">
      <c r="A46" s="590" t="s">
        <v>161</v>
      </c>
      <c r="B46" s="590" t="s">
        <v>162</v>
      </c>
      <c r="C46" s="590" t="s">
        <v>164</v>
      </c>
      <c r="D46" s="590" t="s">
        <v>527</v>
      </c>
      <c r="E46" s="590" t="s">
        <v>504</v>
      </c>
      <c r="F46" s="590" t="s">
        <v>519</v>
      </c>
      <c r="G46" s="590" t="s">
        <v>920</v>
      </c>
      <c r="H46" s="590" t="s">
        <v>1110</v>
      </c>
      <c r="I46" s="590" t="s">
        <v>935</v>
      </c>
      <c r="J46" s="590" t="s">
        <v>936</v>
      </c>
      <c r="K46" s="590" t="s">
        <v>386</v>
      </c>
      <c r="L46" s="590">
        <v>4</v>
      </c>
      <c r="N46" s="590">
        <v>13</v>
      </c>
      <c r="O46" s="656">
        <v>3.25</v>
      </c>
      <c r="P46" s="656">
        <v>21161</v>
      </c>
      <c r="Q46" s="656">
        <v>8008.25</v>
      </c>
      <c r="R46" s="590">
        <v>4</v>
      </c>
      <c r="S46" s="621">
        <v>0.30769230769230771</v>
      </c>
      <c r="V46" s="590">
        <v>1</v>
      </c>
      <c r="W46" s="621">
        <v>0.25</v>
      </c>
      <c r="Y46" s="659"/>
      <c r="AA46" s="621"/>
      <c r="AB46" s="590">
        <v>84551</v>
      </c>
      <c r="AC46" s="590">
        <v>93</v>
      </c>
      <c r="AD46" s="621">
        <v>1.0987193421860971E-3</v>
      </c>
      <c r="AE46" s="590">
        <v>84644</v>
      </c>
      <c r="AG46" s="621"/>
      <c r="AH46" s="590">
        <v>84551</v>
      </c>
      <c r="AI46" s="590">
        <v>93</v>
      </c>
      <c r="AJ46" s="590">
        <v>84644</v>
      </c>
      <c r="AK46" s="590">
        <v>31954</v>
      </c>
      <c r="AL46" s="621">
        <v>0.37792574895625125</v>
      </c>
      <c r="AM46" s="590">
        <v>79</v>
      </c>
      <c r="AN46" s="621">
        <v>0.84946236559139787</v>
      </c>
      <c r="AO46" s="590">
        <v>32033</v>
      </c>
      <c r="AP46" s="621">
        <v>0.37844383535749726</v>
      </c>
      <c r="AQ46" s="590">
        <v>340</v>
      </c>
      <c r="AR46" s="621">
        <v>1.0640295424672968E-2</v>
      </c>
      <c r="AS46" s="590">
        <v>20</v>
      </c>
      <c r="AT46" s="621">
        <v>0.25316455696202533</v>
      </c>
      <c r="AU46" s="590">
        <v>360</v>
      </c>
      <c r="AV46" s="621">
        <v>1.1238410389286049E-2</v>
      </c>
      <c r="AW46" s="590">
        <v>306</v>
      </c>
      <c r="AX46" s="621">
        <v>0.9</v>
      </c>
      <c r="AY46" s="590">
        <v>13</v>
      </c>
      <c r="AZ46" s="621">
        <v>0.65</v>
      </c>
      <c r="BA46" s="590">
        <v>319</v>
      </c>
      <c r="BB46" s="621">
        <v>0.88611111111111107</v>
      </c>
      <c r="BC46" s="590">
        <v>213</v>
      </c>
      <c r="BD46" s="621">
        <v>6.6493928136609126E-3</v>
      </c>
      <c r="BE46" s="590">
        <v>718</v>
      </c>
      <c r="BF46" s="621">
        <v>2.2414385165298287E-2</v>
      </c>
      <c r="BG46" s="590">
        <v>931</v>
      </c>
      <c r="BH46" s="621">
        <v>2.9063777978959197E-2</v>
      </c>
      <c r="BI46" s="590">
        <v>2</v>
      </c>
      <c r="BJ46" s="621">
        <v>0.15384615384615385</v>
      </c>
      <c r="BK46" s="590">
        <v>1</v>
      </c>
      <c r="BL46" s="621">
        <v>0.25</v>
      </c>
      <c r="BM46" s="590" t="s">
        <v>323</v>
      </c>
    </row>
    <row r="47" spans="1:65" s="590" customFormat="1" x14ac:dyDescent="0.2">
      <c r="A47" s="590" t="s">
        <v>161</v>
      </c>
      <c r="B47" s="590" t="s">
        <v>162</v>
      </c>
      <c r="C47" s="590" t="s">
        <v>165</v>
      </c>
      <c r="D47" s="590" t="s">
        <v>527</v>
      </c>
      <c r="E47" s="590" t="s">
        <v>504</v>
      </c>
      <c r="F47" s="590" t="s">
        <v>519</v>
      </c>
      <c r="G47" s="590" t="s">
        <v>920</v>
      </c>
      <c r="H47" s="590" t="s">
        <v>1110</v>
      </c>
      <c r="I47" s="590" t="s">
        <v>935</v>
      </c>
      <c r="J47" s="590" t="s">
        <v>936</v>
      </c>
      <c r="K47" s="590" t="s">
        <v>386</v>
      </c>
      <c r="L47" s="590">
        <v>2</v>
      </c>
      <c r="N47" s="590">
        <v>6</v>
      </c>
      <c r="O47" s="656">
        <v>3</v>
      </c>
      <c r="P47" s="656">
        <v>12976</v>
      </c>
      <c r="Q47" s="656">
        <v>4673</v>
      </c>
      <c r="R47" s="590">
        <v>2</v>
      </c>
      <c r="S47" s="621">
        <v>0.33333333333333331</v>
      </c>
      <c r="V47" s="590">
        <v>2</v>
      </c>
      <c r="W47" s="621">
        <v>1</v>
      </c>
      <c r="Y47" s="659"/>
      <c r="AA47" s="621"/>
      <c r="AB47" s="590">
        <v>25936</v>
      </c>
      <c r="AC47" s="590">
        <v>16</v>
      </c>
      <c r="AD47" s="621">
        <v>6.1652281134401974E-4</v>
      </c>
      <c r="AE47" s="590">
        <v>25952</v>
      </c>
      <c r="AF47" s="590">
        <v>35682</v>
      </c>
      <c r="AG47" s="621">
        <v>0.72731349139622214</v>
      </c>
      <c r="AH47" s="590">
        <v>25936</v>
      </c>
      <c r="AI47" s="590">
        <v>16</v>
      </c>
      <c r="AJ47" s="590">
        <v>25952</v>
      </c>
      <c r="AK47" s="590">
        <v>9332</v>
      </c>
      <c r="AL47" s="621">
        <v>0.3598087600246761</v>
      </c>
      <c r="AM47" s="590">
        <v>14</v>
      </c>
      <c r="AN47" s="621">
        <v>0.875</v>
      </c>
      <c r="AO47" s="590">
        <v>9346</v>
      </c>
      <c r="AP47" s="621">
        <v>0.3601263871763255</v>
      </c>
      <c r="AQ47" s="590">
        <v>152</v>
      </c>
      <c r="AR47" s="621">
        <v>1.6288041148735534E-2</v>
      </c>
      <c r="AS47" s="590">
        <v>8</v>
      </c>
      <c r="AT47" s="621">
        <v>0.5714285714285714</v>
      </c>
      <c r="AU47" s="590">
        <v>160</v>
      </c>
      <c r="AV47" s="621">
        <v>1.7119623368285899E-2</v>
      </c>
      <c r="AW47" s="590">
        <v>137</v>
      </c>
      <c r="AX47" s="621">
        <v>0.90131578947368418</v>
      </c>
      <c r="AY47" s="590">
        <v>5</v>
      </c>
      <c r="AZ47" s="621">
        <v>0.625</v>
      </c>
      <c r="BA47" s="590">
        <v>142</v>
      </c>
      <c r="BB47" s="621">
        <v>0.88749999999999996</v>
      </c>
      <c r="BC47" s="590">
        <v>28</v>
      </c>
      <c r="BD47" s="621">
        <v>2.995934089450032E-3</v>
      </c>
      <c r="BE47" s="590">
        <v>379</v>
      </c>
      <c r="BF47" s="621">
        <v>4.0552107853627221E-2</v>
      </c>
      <c r="BG47" s="590">
        <v>407</v>
      </c>
      <c r="BH47" s="621">
        <v>4.3548041943077251E-2</v>
      </c>
      <c r="BI47" s="590">
        <v>2</v>
      </c>
      <c r="BJ47" s="621">
        <v>0.33333333333333331</v>
      </c>
      <c r="BK47" s="590">
        <v>0</v>
      </c>
      <c r="BL47" s="621"/>
      <c r="BM47" s="590" t="s">
        <v>323</v>
      </c>
    </row>
    <row r="48" spans="1:65" s="590" customFormat="1" x14ac:dyDescent="0.2">
      <c r="A48" s="590" t="s">
        <v>185</v>
      </c>
      <c r="B48" s="590" t="s">
        <v>187</v>
      </c>
      <c r="C48" s="590" t="s">
        <v>502</v>
      </c>
      <c r="D48" s="590" t="s">
        <v>527</v>
      </c>
      <c r="E48" s="590" t="s">
        <v>504</v>
      </c>
      <c r="F48" s="590" t="s">
        <v>519</v>
      </c>
      <c r="G48" s="590" t="s">
        <v>320</v>
      </c>
      <c r="H48" s="590" t="s">
        <v>1110</v>
      </c>
      <c r="I48" s="590" t="s">
        <v>935</v>
      </c>
      <c r="J48" s="590" t="s">
        <v>505</v>
      </c>
      <c r="K48" s="590" t="s">
        <v>386</v>
      </c>
      <c r="L48" s="590">
        <v>10</v>
      </c>
      <c r="N48" s="590">
        <v>27</v>
      </c>
      <c r="O48" s="656">
        <v>2.7</v>
      </c>
      <c r="P48" s="656">
        <v>2896.3</v>
      </c>
      <c r="Q48" s="656">
        <v>1181.2</v>
      </c>
      <c r="R48" s="590">
        <v>7</v>
      </c>
      <c r="S48" s="621">
        <v>0.25925925925925924</v>
      </c>
      <c r="V48" s="590">
        <v>6</v>
      </c>
      <c r="W48" s="621">
        <v>0.6</v>
      </c>
      <c r="Y48" s="659"/>
      <c r="AA48" s="621"/>
      <c r="AB48" s="590">
        <v>28942</v>
      </c>
      <c r="AC48" s="590">
        <v>21</v>
      </c>
      <c r="AD48" s="621">
        <v>7.2506301142837416E-4</v>
      </c>
      <c r="AE48" s="590">
        <v>28963</v>
      </c>
      <c r="AF48" s="590">
        <v>40179</v>
      </c>
      <c r="AG48" s="621">
        <v>0.72084919983075735</v>
      </c>
      <c r="AH48" s="590">
        <v>28942</v>
      </c>
      <c r="AI48" s="590">
        <v>21</v>
      </c>
      <c r="AJ48" s="590">
        <v>28963</v>
      </c>
      <c r="AK48" s="590">
        <v>11796</v>
      </c>
      <c r="AL48" s="621">
        <v>0.40757376822610741</v>
      </c>
      <c r="AM48" s="590">
        <v>16</v>
      </c>
      <c r="AN48" s="621">
        <v>0.76190476190476186</v>
      </c>
      <c r="AO48" s="590">
        <v>11812</v>
      </c>
      <c r="AP48" s="621">
        <v>0.40783068052342641</v>
      </c>
      <c r="AQ48" s="590">
        <v>154</v>
      </c>
      <c r="AR48" s="621">
        <v>1.3055272973889455E-2</v>
      </c>
      <c r="AS48" s="590">
        <v>1</v>
      </c>
      <c r="AT48" s="621">
        <v>6.25E-2</v>
      </c>
      <c r="AU48" s="590">
        <v>155</v>
      </c>
      <c r="AV48" s="621">
        <v>1.3122248560785641E-2</v>
      </c>
      <c r="AW48" s="590">
        <v>123</v>
      </c>
      <c r="AX48" s="621">
        <v>0.79870129870129869</v>
      </c>
      <c r="AY48" s="590">
        <v>1</v>
      </c>
      <c r="AZ48" s="621">
        <v>1</v>
      </c>
      <c r="BA48" s="590">
        <v>124</v>
      </c>
      <c r="BB48" s="621">
        <v>0.8</v>
      </c>
      <c r="BC48" s="590">
        <v>91</v>
      </c>
      <c r="BD48" s="621">
        <v>7.7040298002031835E-3</v>
      </c>
      <c r="BE48" s="590">
        <v>128</v>
      </c>
      <c r="BF48" s="621">
        <v>1.0836437521164918E-2</v>
      </c>
      <c r="BG48" s="590">
        <v>219</v>
      </c>
      <c r="BH48" s="621">
        <v>1.85404673213681E-2</v>
      </c>
      <c r="BI48" s="590">
        <v>7</v>
      </c>
      <c r="BJ48" s="621">
        <v>0.25925925925925924</v>
      </c>
      <c r="BK48" s="590">
        <v>3</v>
      </c>
      <c r="BL48" s="621">
        <v>0.3</v>
      </c>
      <c r="BM48" s="590" t="s">
        <v>323</v>
      </c>
    </row>
    <row r="49" spans="1:65" s="590" customFormat="1" x14ac:dyDescent="0.2">
      <c r="A49" s="590" t="s">
        <v>253</v>
      </c>
      <c r="B49" s="590" t="s">
        <v>257</v>
      </c>
      <c r="C49" s="590" t="s">
        <v>514</v>
      </c>
      <c r="D49" s="590" t="s">
        <v>527</v>
      </c>
      <c r="E49" s="590" t="s">
        <v>518</v>
      </c>
      <c r="F49" s="590" t="s">
        <v>519</v>
      </c>
      <c r="G49" s="590" t="s">
        <v>320</v>
      </c>
      <c r="H49" s="590" t="s">
        <v>1110</v>
      </c>
      <c r="I49" s="590" t="s">
        <v>935</v>
      </c>
      <c r="J49" s="590" t="s">
        <v>936</v>
      </c>
      <c r="K49" s="590" t="s">
        <v>386</v>
      </c>
      <c r="L49" s="590">
        <v>3</v>
      </c>
      <c r="N49" s="590">
        <v>10</v>
      </c>
      <c r="O49" s="656">
        <v>3.3333333333333335</v>
      </c>
      <c r="P49" s="656">
        <v>8948.3333333333339</v>
      </c>
      <c r="Q49" s="656">
        <v>3851</v>
      </c>
      <c r="R49" s="590">
        <v>3</v>
      </c>
      <c r="S49" s="621">
        <v>0.3</v>
      </c>
      <c r="V49" s="590">
        <v>2</v>
      </c>
      <c r="W49" s="621">
        <v>0.66666666666666663</v>
      </c>
      <c r="Y49" s="659"/>
      <c r="AA49" s="621"/>
      <c r="AB49" s="590">
        <v>26819</v>
      </c>
      <c r="AC49" s="590">
        <v>26</v>
      </c>
      <c r="AD49" s="621">
        <v>9.6852300242130751E-4</v>
      </c>
      <c r="AE49" s="590">
        <v>26845</v>
      </c>
      <c r="AF49" s="590">
        <v>36660</v>
      </c>
      <c r="AG49" s="621">
        <v>0.73226950354609932</v>
      </c>
      <c r="AH49" s="590">
        <v>26819</v>
      </c>
      <c r="AI49" s="590">
        <v>26</v>
      </c>
      <c r="AJ49" s="590">
        <v>26845</v>
      </c>
      <c r="AK49" s="590">
        <v>11530</v>
      </c>
      <c r="AL49" s="621">
        <v>0.4299190872142884</v>
      </c>
      <c r="AM49" s="590">
        <v>23</v>
      </c>
      <c r="AN49" s="621">
        <v>0.88461538461538458</v>
      </c>
      <c r="AO49" s="590">
        <v>11553</v>
      </c>
      <c r="AP49" s="621">
        <v>0.43035947103743716</v>
      </c>
      <c r="AQ49" s="590">
        <v>261</v>
      </c>
      <c r="AR49" s="621">
        <v>2.2636600173460537E-2</v>
      </c>
      <c r="AS49" s="590">
        <v>3</v>
      </c>
      <c r="AT49" s="621">
        <v>0.13043478260869565</v>
      </c>
      <c r="AU49" s="590">
        <v>264</v>
      </c>
      <c r="AV49" s="621">
        <v>2.2851207478576992E-2</v>
      </c>
      <c r="AW49" s="590">
        <v>238</v>
      </c>
      <c r="AX49" s="621">
        <v>0.91187739463601536</v>
      </c>
      <c r="AY49" s="590">
        <v>2</v>
      </c>
      <c r="AZ49" s="621">
        <v>0.66666666666666663</v>
      </c>
      <c r="BA49" s="590">
        <v>240</v>
      </c>
      <c r="BB49" s="621">
        <v>0.90909090909090906</v>
      </c>
      <c r="BC49" s="590">
        <v>78</v>
      </c>
      <c r="BD49" s="621">
        <v>6.7514931186704753E-3</v>
      </c>
      <c r="BE49" s="590">
        <v>340</v>
      </c>
      <c r="BF49" s="621">
        <v>2.9429585389076432E-2</v>
      </c>
      <c r="BG49" s="590">
        <v>418</v>
      </c>
      <c r="BH49" s="621">
        <v>3.6181078507746905E-2</v>
      </c>
      <c r="BI49" s="590">
        <v>2</v>
      </c>
      <c r="BJ49" s="621">
        <v>0.2</v>
      </c>
      <c r="BK49" s="590">
        <v>1</v>
      </c>
      <c r="BL49" s="621">
        <v>0.33333333333333331</v>
      </c>
      <c r="BM49" s="590" t="s">
        <v>323</v>
      </c>
    </row>
    <row r="50" spans="1:65" s="590" customFormat="1" x14ac:dyDescent="0.2">
      <c r="A50" s="590" t="s">
        <v>253</v>
      </c>
      <c r="B50" s="590" t="s">
        <v>257</v>
      </c>
      <c r="C50" s="590" t="s">
        <v>258</v>
      </c>
      <c r="D50" s="590" t="s">
        <v>527</v>
      </c>
      <c r="E50" s="590" t="s">
        <v>518</v>
      </c>
      <c r="F50" s="590" t="s">
        <v>519</v>
      </c>
      <c r="G50" s="590" t="s">
        <v>320</v>
      </c>
      <c r="H50" s="590" t="s">
        <v>1110</v>
      </c>
      <c r="I50" s="590" t="s">
        <v>935</v>
      </c>
      <c r="J50" s="590" t="s">
        <v>936</v>
      </c>
      <c r="K50" s="590" t="s">
        <v>386</v>
      </c>
      <c r="L50" s="590">
        <v>3</v>
      </c>
      <c r="N50" s="590">
        <v>11</v>
      </c>
      <c r="O50" s="656">
        <v>3.6666666666666665</v>
      </c>
      <c r="P50" s="656">
        <v>9439</v>
      </c>
      <c r="Q50" s="656">
        <v>3539.3333333333335</v>
      </c>
      <c r="R50" s="590">
        <v>1</v>
      </c>
      <c r="S50" s="621">
        <v>9.0909090909090912E-2</v>
      </c>
      <c r="V50" s="590">
        <v>1</v>
      </c>
      <c r="W50" s="621">
        <v>0.33333333333333331</v>
      </c>
      <c r="Y50" s="659"/>
      <c r="AA50" s="621"/>
      <c r="AB50" s="590">
        <v>28190</v>
      </c>
      <c r="AC50" s="590">
        <v>127</v>
      </c>
      <c r="AD50" s="621">
        <v>4.4849383762404207E-3</v>
      </c>
      <c r="AE50" s="590">
        <v>28317</v>
      </c>
      <c r="AF50" s="590">
        <v>43197</v>
      </c>
      <c r="AG50" s="621">
        <v>0.65553163414125981</v>
      </c>
      <c r="AH50" s="590">
        <v>28190</v>
      </c>
      <c r="AI50" s="590">
        <v>127</v>
      </c>
      <c r="AJ50" s="590">
        <v>28317</v>
      </c>
      <c r="AK50" s="590">
        <v>10514</v>
      </c>
      <c r="AL50" s="621">
        <v>0.37296913799219583</v>
      </c>
      <c r="AM50" s="590">
        <v>104</v>
      </c>
      <c r="AN50" s="621">
        <v>0.81889763779527558</v>
      </c>
      <c r="AO50" s="590">
        <v>10618</v>
      </c>
      <c r="AP50" s="621">
        <v>0.37496909983402199</v>
      </c>
      <c r="AQ50" s="590">
        <v>430</v>
      </c>
      <c r="AR50" s="621">
        <v>4.0897850485067527E-2</v>
      </c>
      <c r="AS50" s="590">
        <v>18</v>
      </c>
      <c r="AT50" s="621">
        <v>0.17307692307692307</v>
      </c>
      <c r="AU50" s="590">
        <v>448</v>
      </c>
      <c r="AV50" s="621">
        <v>4.2192503296289319E-2</v>
      </c>
      <c r="AW50" s="590">
        <v>376</v>
      </c>
      <c r="AX50" s="621">
        <v>0.87441860465116283</v>
      </c>
      <c r="AY50" s="590">
        <v>14</v>
      </c>
      <c r="AZ50" s="621">
        <v>0.77777777777777779</v>
      </c>
      <c r="BA50" s="590">
        <v>390</v>
      </c>
      <c r="BB50" s="621">
        <v>0.8705357142857143</v>
      </c>
      <c r="BC50" s="590">
        <v>44</v>
      </c>
      <c r="BD50" s="621">
        <v>4.1439065737427011E-3</v>
      </c>
      <c r="BE50" s="590">
        <v>418</v>
      </c>
      <c r="BF50" s="621">
        <v>3.9367112450555658E-2</v>
      </c>
      <c r="BG50" s="590">
        <v>462</v>
      </c>
      <c r="BH50" s="621">
        <v>4.351101902429836E-2</v>
      </c>
      <c r="BI50" s="590">
        <v>3</v>
      </c>
      <c r="BJ50" s="621">
        <v>0.27272727272727271</v>
      </c>
      <c r="BK50" s="590">
        <v>2</v>
      </c>
      <c r="BL50" s="621">
        <v>0.66666666666666663</v>
      </c>
      <c r="BM50" s="590" t="s">
        <v>323</v>
      </c>
    </row>
    <row r="51" spans="1:65" s="590" customFormat="1" x14ac:dyDescent="0.2">
      <c r="A51" s="590" t="s">
        <v>253</v>
      </c>
      <c r="B51" s="590" t="s">
        <v>257</v>
      </c>
      <c r="C51" s="590" t="s">
        <v>623</v>
      </c>
      <c r="D51" s="590" t="s">
        <v>527</v>
      </c>
      <c r="E51" s="590" t="s">
        <v>518</v>
      </c>
      <c r="F51" s="590" t="s">
        <v>519</v>
      </c>
      <c r="G51" s="590" t="s">
        <v>320</v>
      </c>
      <c r="H51" s="590" t="s">
        <v>1110</v>
      </c>
      <c r="I51" s="590" t="s">
        <v>935</v>
      </c>
      <c r="J51" s="590" t="s">
        <v>936</v>
      </c>
      <c r="K51" s="590" t="s">
        <v>386</v>
      </c>
      <c r="L51" s="590">
        <v>3</v>
      </c>
      <c r="N51" s="590">
        <v>6</v>
      </c>
      <c r="O51" s="656">
        <v>2</v>
      </c>
      <c r="P51" s="656">
        <v>10391.333333333334</v>
      </c>
      <c r="Q51" s="656">
        <v>3998.6666666666665</v>
      </c>
      <c r="R51" s="590">
        <v>2</v>
      </c>
      <c r="S51" s="621">
        <v>0.33333333333333331</v>
      </c>
      <c r="V51" s="590">
        <v>2</v>
      </c>
      <c r="W51" s="621">
        <v>0.66666666666666663</v>
      </c>
      <c r="X51" s="590">
        <v>1</v>
      </c>
      <c r="Y51" s="659">
        <v>0.16666666666666666</v>
      </c>
      <c r="Z51" s="590">
        <v>1</v>
      </c>
      <c r="AA51" s="621">
        <v>0.33333333333333331</v>
      </c>
      <c r="AB51" s="590">
        <v>31147</v>
      </c>
      <c r="AC51" s="590">
        <v>27</v>
      </c>
      <c r="AD51" s="621">
        <v>8.6610637069352661E-4</v>
      </c>
      <c r="AE51" s="590">
        <v>31174</v>
      </c>
      <c r="AF51" s="590">
        <v>43962</v>
      </c>
      <c r="AG51" s="621">
        <v>0.70911241526773128</v>
      </c>
      <c r="AH51" s="590">
        <v>31147</v>
      </c>
      <c r="AI51" s="590">
        <v>27</v>
      </c>
      <c r="AJ51" s="590">
        <v>31174</v>
      </c>
      <c r="AK51" s="590">
        <v>11969</v>
      </c>
      <c r="AL51" s="621">
        <v>0.38427456897935597</v>
      </c>
      <c r="AM51" s="590">
        <v>27</v>
      </c>
      <c r="AN51" s="621">
        <v>1</v>
      </c>
      <c r="AO51" s="590">
        <v>11996</v>
      </c>
      <c r="AP51" s="621">
        <v>0.38480785269776097</v>
      </c>
      <c r="AQ51" s="590">
        <v>115</v>
      </c>
      <c r="AR51" s="621">
        <v>9.6081543988637309E-3</v>
      </c>
      <c r="AS51" s="590">
        <v>3</v>
      </c>
      <c r="AT51" s="621">
        <v>0.1111111111111111</v>
      </c>
      <c r="AU51" s="590">
        <v>118</v>
      </c>
      <c r="AV51" s="621">
        <v>9.8366122040680227E-3</v>
      </c>
      <c r="AW51" s="590">
        <v>101</v>
      </c>
      <c r="AX51" s="621">
        <v>0.87826086956521743</v>
      </c>
      <c r="AY51" s="590">
        <v>2</v>
      </c>
      <c r="AZ51" s="621">
        <v>0.66666666666666663</v>
      </c>
      <c r="BA51" s="590">
        <v>103</v>
      </c>
      <c r="BB51" s="621">
        <v>0.8728813559322034</v>
      </c>
      <c r="BC51" s="590">
        <v>30</v>
      </c>
      <c r="BD51" s="621">
        <v>2.5008336112037344E-3</v>
      </c>
      <c r="BE51" s="590">
        <v>452</v>
      </c>
      <c r="BF51" s="621">
        <v>3.7679226408802932E-2</v>
      </c>
      <c r="BG51" s="590">
        <v>482</v>
      </c>
      <c r="BH51" s="621">
        <v>4.0180060020006667E-2</v>
      </c>
      <c r="BI51" s="590">
        <v>1</v>
      </c>
      <c r="BJ51" s="621">
        <v>0.16666666666666666</v>
      </c>
      <c r="BK51" s="590">
        <v>1</v>
      </c>
      <c r="BL51" s="621">
        <v>0.33333333333333331</v>
      </c>
      <c r="BM51" s="590" t="s">
        <v>323</v>
      </c>
    </row>
    <row r="52" spans="1:65" s="590" customFormat="1" x14ac:dyDescent="0.2">
      <c r="A52" s="590" t="s">
        <v>253</v>
      </c>
      <c r="B52" s="590" t="s">
        <v>257</v>
      </c>
      <c r="C52" s="590" t="s">
        <v>259</v>
      </c>
      <c r="D52" s="590" t="s">
        <v>527</v>
      </c>
      <c r="E52" s="590" t="s">
        <v>518</v>
      </c>
      <c r="F52" s="590" t="s">
        <v>519</v>
      </c>
      <c r="G52" s="590" t="s">
        <v>320</v>
      </c>
      <c r="H52" s="590" t="s">
        <v>1110</v>
      </c>
      <c r="I52" s="590" t="s">
        <v>935</v>
      </c>
      <c r="J52" s="590" t="s">
        <v>936</v>
      </c>
      <c r="K52" s="590" t="s">
        <v>386</v>
      </c>
      <c r="L52" s="590">
        <v>3</v>
      </c>
      <c r="N52" s="590">
        <v>12</v>
      </c>
      <c r="O52" s="656">
        <v>4</v>
      </c>
      <c r="P52" s="656">
        <v>10441.666666666666</v>
      </c>
      <c r="Q52" s="656">
        <v>4944.333333333333</v>
      </c>
      <c r="R52" s="590">
        <v>2</v>
      </c>
      <c r="S52" s="621">
        <v>0.16666666666666666</v>
      </c>
      <c r="V52" s="590">
        <v>2</v>
      </c>
      <c r="W52" s="621">
        <v>0.66666666666666663</v>
      </c>
      <c r="Y52" s="659"/>
      <c r="AA52" s="621"/>
      <c r="AB52" s="590">
        <v>31299</v>
      </c>
      <c r="AC52" s="590">
        <v>26</v>
      </c>
      <c r="AD52" s="621">
        <v>8.3000798084596967E-4</v>
      </c>
      <c r="AE52" s="590">
        <v>31325</v>
      </c>
      <c r="AF52" s="590">
        <v>41187</v>
      </c>
      <c r="AG52" s="621">
        <v>0.76055551508971275</v>
      </c>
      <c r="AH52" s="590">
        <v>31299</v>
      </c>
      <c r="AI52" s="590">
        <v>26</v>
      </c>
      <c r="AJ52" s="590">
        <v>31325</v>
      </c>
      <c r="AK52" s="590">
        <v>14813</v>
      </c>
      <c r="AL52" s="621">
        <v>0.47327390651458512</v>
      </c>
      <c r="AM52" s="590">
        <v>20</v>
      </c>
      <c r="AN52" s="621">
        <v>0.76923076923076927</v>
      </c>
      <c r="AO52" s="590">
        <v>14833</v>
      </c>
      <c r="AP52" s="621">
        <v>0.47351955307262572</v>
      </c>
      <c r="AQ52" s="590">
        <v>233</v>
      </c>
      <c r="AR52" s="621">
        <v>1.5729426854789712E-2</v>
      </c>
      <c r="AS52" s="590">
        <v>3</v>
      </c>
      <c r="AT52" s="621">
        <v>0.15</v>
      </c>
      <c r="AU52" s="590">
        <v>236</v>
      </c>
      <c r="AV52" s="621">
        <v>1.5910469898199959E-2</v>
      </c>
      <c r="AW52" s="590">
        <v>218</v>
      </c>
      <c r="AX52" s="621">
        <v>0.93562231759656656</v>
      </c>
      <c r="AY52" s="590">
        <v>2</v>
      </c>
      <c r="AZ52" s="621">
        <v>0.66666666666666663</v>
      </c>
      <c r="BA52" s="590">
        <v>220</v>
      </c>
      <c r="BB52" s="621">
        <v>0.93220338983050843</v>
      </c>
      <c r="BC52" s="590">
        <v>48</v>
      </c>
      <c r="BD52" s="621">
        <v>3.2360277759050766E-3</v>
      </c>
      <c r="BE52" s="590">
        <v>613</v>
      </c>
      <c r="BF52" s="621">
        <v>4.1326771388121082E-2</v>
      </c>
      <c r="BG52" s="590">
        <v>661</v>
      </c>
      <c r="BH52" s="621">
        <v>4.4562799164026161E-2</v>
      </c>
      <c r="BI52" s="590">
        <v>4</v>
      </c>
      <c r="BJ52" s="621">
        <v>0.33333333333333331</v>
      </c>
      <c r="BK52" s="590">
        <v>1</v>
      </c>
      <c r="BL52" s="621">
        <v>0.33333333333333331</v>
      </c>
      <c r="BM52" s="590" t="s">
        <v>323</v>
      </c>
    </row>
    <row r="53" spans="1:65" s="590" customFormat="1" x14ac:dyDescent="0.2">
      <c r="A53" s="4" t="s">
        <v>253</v>
      </c>
      <c r="B53" s="4" t="s">
        <v>257</v>
      </c>
      <c r="C53" s="4" t="s">
        <v>625</v>
      </c>
      <c r="D53" s="4" t="s">
        <v>527</v>
      </c>
      <c r="E53" s="4" t="s">
        <v>518</v>
      </c>
      <c r="F53" s="4" t="s">
        <v>519</v>
      </c>
      <c r="G53" s="4" t="s">
        <v>320</v>
      </c>
      <c r="H53" s="4" t="s">
        <v>1110</v>
      </c>
      <c r="I53" s="4" t="s">
        <v>935</v>
      </c>
      <c r="J53" s="4" t="s">
        <v>936</v>
      </c>
      <c r="K53" s="4" t="s">
        <v>386</v>
      </c>
      <c r="L53" s="4">
        <v>2</v>
      </c>
      <c r="M53" s="4"/>
      <c r="N53" s="4">
        <v>10</v>
      </c>
      <c r="O53" s="891">
        <v>5</v>
      </c>
      <c r="P53" s="891">
        <v>9234</v>
      </c>
      <c r="Q53" s="891">
        <v>3751.5</v>
      </c>
      <c r="R53" s="4">
        <v>1</v>
      </c>
      <c r="S53" s="892">
        <v>0.1</v>
      </c>
      <c r="T53" s="4"/>
      <c r="U53" s="4"/>
      <c r="V53" s="4">
        <v>1</v>
      </c>
      <c r="W53" s="892">
        <v>0.5</v>
      </c>
      <c r="X53" s="4"/>
      <c r="Y53" s="893"/>
      <c r="Z53" s="4"/>
      <c r="AA53" s="892"/>
      <c r="AB53" s="4">
        <v>18714</v>
      </c>
      <c r="AC53" s="4">
        <v>15</v>
      </c>
      <c r="AD53" s="892">
        <v>7.0392029456356941E-4</v>
      </c>
      <c r="AE53" s="4">
        <v>18729</v>
      </c>
      <c r="AF53" s="4">
        <v>25950</v>
      </c>
      <c r="AG53" s="892">
        <v>0.72</v>
      </c>
      <c r="AH53" s="4">
        <v>18714</v>
      </c>
      <c r="AI53" s="4">
        <v>15</v>
      </c>
      <c r="AJ53" s="4">
        <v>18729</v>
      </c>
      <c r="AK53" s="4">
        <v>7830</v>
      </c>
      <c r="AL53" s="892">
        <v>0.41799999999999998</v>
      </c>
      <c r="AM53" s="4">
        <v>12</v>
      </c>
      <c r="AN53" s="892">
        <v>0.8</v>
      </c>
      <c r="AO53" s="4">
        <v>7842</v>
      </c>
      <c r="AP53" s="892">
        <v>0.42</v>
      </c>
      <c r="AQ53" s="4">
        <v>189</v>
      </c>
      <c r="AR53" s="892">
        <v>2.4E-2</v>
      </c>
      <c r="AS53" s="4">
        <v>1</v>
      </c>
      <c r="AT53" s="892">
        <v>0</v>
      </c>
      <c r="AU53" s="4">
        <v>190</v>
      </c>
      <c r="AV53" s="892">
        <v>1.8659202985472478E-2</v>
      </c>
      <c r="AW53" s="4">
        <v>167</v>
      </c>
      <c r="AX53" s="892">
        <f>AW53/AQ53</f>
        <v>0.8835978835978836</v>
      </c>
      <c r="AY53" s="4"/>
      <c r="AZ53" s="892" t="s">
        <v>323</v>
      </c>
      <c r="BA53" s="4">
        <v>167</v>
      </c>
      <c r="BB53" s="892">
        <f>BA53/AU53</f>
        <v>0.87894736842105259</v>
      </c>
      <c r="BC53" s="4">
        <v>26</v>
      </c>
      <c r="BD53" s="892">
        <v>3.0000000000000001E-3</v>
      </c>
      <c r="BE53" s="4">
        <v>226</v>
      </c>
      <c r="BF53" s="892">
        <v>2.9000000000000001E-2</v>
      </c>
      <c r="BG53" s="4">
        <v>252</v>
      </c>
      <c r="BH53" s="892">
        <v>3.2000000000000001E-2</v>
      </c>
      <c r="BI53" s="4">
        <v>1</v>
      </c>
      <c r="BJ53" s="892">
        <v>0.1</v>
      </c>
      <c r="BK53" s="4">
        <v>0</v>
      </c>
      <c r="BL53" s="892"/>
      <c r="BM53" s="4" t="s">
        <v>323</v>
      </c>
    </row>
    <row r="54" spans="1:65" s="590" customFormat="1" x14ac:dyDescent="0.2">
      <c r="A54" s="590" t="s">
        <v>464</v>
      </c>
      <c r="B54" s="590" t="s">
        <v>466</v>
      </c>
      <c r="C54" s="590" t="s">
        <v>502</v>
      </c>
      <c r="D54" s="590" t="s">
        <v>509</v>
      </c>
      <c r="E54" s="590" t="s">
        <v>504</v>
      </c>
      <c r="F54" s="590" t="s">
        <v>519</v>
      </c>
      <c r="G54" s="590" t="s">
        <v>315</v>
      </c>
      <c r="H54" s="590" t="s">
        <v>1110</v>
      </c>
      <c r="I54" s="590" t="s">
        <v>935</v>
      </c>
      <c r="J54" s="590" t="s">
        <v>936</v>
      </c>
      <c r="K54" s="590" t="s">
        <v>386</v>
      </c>
      <c r="L54" s="590">
        <v>1</v>
      </c>
      <c r="N54" s="590">
        <v>17</v>
      </c>
      <c r="O54" s="656">
        <v>17</v>
      </c>
      <c r="P54" s="656">
        <v>994022</v>
      </c>
      <c r="Q54" s="656">
        <v>352656</v>
      </c>
      <c r="R54" s="590">
        <v>0</v>
      </c>
      <c r="S54" s="621">
        <v>0</v>
      </c>
      <c r="T54" s="590">
        <v>3</v>
      </c>
      <c r="U54" s="590" t="s">
        <v>434</v>
      </c>
      <c r="V54" s="590">
        <v>1</v>
      </c>
      <c r="W54" s="621">
        <v>1</v>
      </c>
      <c r="Y54" s="659"/>
      <c r="AA54" s="621"/>
      <c r="AB54" s="590">
        <v>993619</v>
      </c>
      <c r="AC54" s="590">
        <v>403</v>
      </c>
      <c r="AD54" s="621">
        <v>4.0542362241479567E-4</v>
      </c>
      <c r="AE54" s="590">
        <v>994022</v>
      </c>
      <c r="AF54" s="590">
        <v>1415550</v>
      </c>
      <c r="AG54" s="621">
        <v>0.70221609974921406</v>
      </c>
      <c r="AH54" s="590">
        <v>993619</v>
      </c>
      <c r="AI54" s="590">
        <v>403</v>
      </c>
      <c r="AJ54" s="590">
        <v>994022</v>
      </c>
      <c r="AK54" s="590">
        <v>352319</v>
      </c>
      <c r="AL54" s="621">
        <v>0.35458158509448795</v>
      </c>
      <c r="AM54" s="590">
        <v>337</v>
      </c>
      <c r="AN54" s="621">
        <v>0.83622828784119108</v>
      </c>
      <c r="AO54" s="590">
        <v>352656</v>
      </c>
      <c r="AP54" s="621">
        <v>0.35477685604543963</v>
      </c>
      <c r="AQ54" s="590">
        <v>3297</v>
      </c>
      <c r="AR54" s="621">
        <v>9.3579965883191091E-3</v>
      </c>
      <c r="AS54" s="590">
        <v>21</v>
      </c>
      <c r="AT54" s="621">
        <v>6.2314540059347182E-2</v>
      </c>
      <c r="AU54" s="590">
        <v>3318</v>
      </c>
      <c r="AV54" s="621">
        <v>9.4086021505376347E-3</v>
      </c>
      <c r="AW54" s="590">
        <v>2472</v>
      </c>
      <c r="AX54" s="621">
        <v>0.74977252047315746</v>
      </c>
      <c r="AY54" s="590">
        <v>13</v>
      </c>
      <c r="AZ54" s="621">
        <v>0.61904761904761907</v>
      </c>
      <c r="BA54" s="590">
        <v>2485</v>
      </c>
      <c r="BB54" s="621">
        <v>0.74894514767932485</v>
      </c>
      <c r="BC54" s="590">
        <v>1584</v>
      </c>
      <c r="BD54" s="621">
        <v>4.49162923642303E-3</v>
      </c>
      <c r="BE54" s="590">
        <v>7147</v>
      </c>
      <c r="BF54" s="621">
        <v>2.0266208429744567E-2</v>
      </c>
      <c r="BG54" s="590">
        <v>8731</v>
      </c>
      <c r="BH54" s="621">
        <v>2.4757837666167598E-2</v>
      </c>
      <c r="BI54" s="590">
        <v>4</v>
      </c>
      <c r="BJ54" s="621">
        <v>0.23529411764705882</v>
      </c>
      <c r="BK54" s="590">
        <v>0</v>
      </c>
      <c r="BL54" s="621"/>
      <c r="BM54" s="590" t="s">
        <v>323</v>
      </c>
    </row>
    <row r="55" spans="1:65" s="590" customFormat="1" x14ac:dyDescent="0.2">
      <c r="A55" s="590" t="s">
        <v>567</v>
      </c>
      <c r="B55" s="590" t="s">
        <v>579</v>
      </c>
      <c r="C55" s="590" t="s">
        <v>502</v>
      </c>
      <c r="D55" s="590" t="s">
        <v>509</v>
      </c>
      <c r="E55" s="590" t="s">
        <v>504</v>
      </c>
      <c r="F55" s="590" t="s">
        <v>505</v>
      </c>
      <c r="G55" s="590" t="s">
        <v>314</v>
      </c>
      <c r="H55" s="590" t="s">
        <v>1110</v>
      </c>
      <c r="I55" s="590" t="s">
        <v>935</v>
      </c>
      <c r="J55" s="590" t="s">
        <v>936</v>
      </c>
      <c r="K55" s="590" t="s">
        <v>386</v>
      </c>
      <c r="L55" s="590">
        <v>1</v>
      </c>
      <c r="N55" s="590">
        <v>12</v>
      </c>
      <c r="O55" s="656">
        <v>12</v>
      </c>
      <c r="P55" s="656">
        <v>241342</v>
      </c>
      <c r="Q55" s="656">
        <v>103467</v>
      </c>
      <c r="R55" s="590">
        <v>0</v>
      </c>
      <c r="S55" s="621">
        <v>0</v>
      </c>
      <c r="T55" s="590">
        <v>3</v>
      </c>
      <c r="U55" s="590" t="s">
        <v>310</v>
      </c>
      <c r="W55" s="621"/>
      <c r="Y55" s="659"/>
      <c r="AA55" s="621"/>
      <c r="AB55" s="590">
        <v>241046</v>
      </c>
      <c r="AC55" s="590">
        <v>296</v>
      </c>
      <c r="AD55" s="621">
        <v>1.2264752923237562E-3</v>
      </c>
      <c r="AE55" s="590">
        <v>241342</v>
      </c>
      <c r="AF55" s="590">
        <v>341472</v>
      </c>
      <c r="AG55" s="621">
        <v>0.70676951550932432</v>
      </c>
      <c r="AH55" s="590">
        <v>241046</v>
      </c>
      <c r="AI55" s="590">
        <v>296</v>
      </c>
      <c r="AJ55" s="590">
        <v>241342</v>
      </c>
      <c r="AK55" s="590">
        <v>103207</v>
      </c>
      <c r="AL55" s="621">
        <v>0.42816308920289076</v>
      </c>
      <c r="AM55" s="590">
        <v>260</v>
      </c>
      <c r="AN55" s="621">
        <v>0.8783783783783784</v>
      </c>
      <c r="AO55" s="590">
        <v>103467</v>
      </c>
      <c r="AP55" s="621">
        <v>0.42871526713129088</v>
      </c>
      <c r="AR55" s="621" t="s">
        <v>323</v>
      </c>
      <c r="AT55" s="621" t="s">
        <v>323</v>
      </c>
      <c r="AU55" s="590" t="s">
        <v>323</v>
      </c>
      <c r="AV55" s="621"/>
      <c r="AW55" s="590">
        <v>880</v>
      </c>
      <c r="AX55" s="621" t="s">
        <v>323</v>
      </c>
      <c r="AZ55" s="621" t="s">
        <v>323</v>
      </c>
      <c r="BA55" s="590">
        <v>880</v>
      </c>
      <c r="BB55" s="621" t="s">
        <v>323</v>
      </c>
      <c r="BC55" s="590">
        <v>201</v>
      </c>
      <c r="BD55" s="621">
        <v>1.9426483806431036E-3</v>
      </c>
      <c r="BE55" s="590">
        <v>1364</v>
      </c>
      <c r="BF55" s="621">
        <v>1.3182947219886533E-2</v>
      </c>
      <c r="BG55" s="590">
        <v>1565</v>
      </c>
      <c r="BH55" s="621">
        <v>1.5125595600529637E-2</v>
      </c>
      <c r="BI55" s="590">
        <v>1</v>
      </c>
      <c r="BJ55" s="621">
        <v>8.3333333333333329E-2</v>
      </c>
      <c r="BK55" s="590">
        <v>1</v>
      </c>
      <c r="BL55" s="621">
        <v>1</v>
      </c>
      <c r="BM55" s="590" t="s">
        <v>323</v>
      </c>
    </row>
    <row r="56" spans="1:65" s="590" customFormat="1" x14ac:dyDescent="0.2">
      <c r="A56" s="590" t="s">
        <v>606</v>
      </c>
      <c r="B56" s="590" t="s">
        <v>613</v>
      </c>
      <c r="C56" s="590" t="s">
        <v>502</v>
      </c>
      <c r="D56" s="590" t="s">
        <v>509</v>
      </c>
      <c r="E56" s="590" t="s">
        <v>518</v>
      </c>
      <c r="F56" s="590" t="s">
        <v>505</v>
      </c>
      <c r="G56" s="590" t="s">
        <v>317</v>
      </c>
      <c r="H56" s="590" t="s">
        <v>1110</v>
      </c>
      <c r="I56" s="590" t="s">
        <v>935</v>
      </c>
      <c r="J56" s="590" t="s">
        <v>936</v>
      </c>
      <c r="K56" s="590" t="s">
        <v>386</v>
      </c>
      <c r="L56" s="590">
        <v>1</v>
      </c>
      <c r="N56" s="590">
        <v>9</v>
      </c>
      <c r="O56" s="656">
        <v>9</v>
      </c>
      <c r="P56" s="656">
        <v>87260</v>
      </c>
      <c r="Q56" s="656">
        <v>37945</v>
      </c>
      <c r="R56" s="590">
        <v>1</v>
      </c>
      <c r="S56" s="621">
        <v>0.1111111111111111</v>
      </c>
      <c r="T56" s="590">
        <v>8</v>
      </c>
      <c r="U56" s="590" t="s">
        <v>434</v>
      </c>
      <c r="V56" s="590">
        <v>1</v>
      </c>
      <c r="W56" s="621">
        <v>1</v>
      </c>
      <c r="Y56" s="659"/>
      <c r="AA56" s="621"/>
      <c r="AB56" s="590">
        <v>87145</v>
      </c>
      <c r="AC56" s="590">
        <v>115</v>
      </c>
      <c r="AD56" s="621">
        <v>1.3179005271602108E-3</v>
      </c>
      <c r="AE56" s="590">
        <v>87260</v>
      </c>
      <c r="AF56" s="590">
        <v>120246</v>
      </c>
      <c r="AG56" s="621">
        <v>0.72567902466610112</v>
      </c>
      <c r="AH56" s="590">
        <v>87145</v>
      </c>
      <c r="AI56" s="590">
        <v>115</v>
      </c>
      <c r="AJ56" s="590">
        <v>87260</v>
      </c>
      <c r="AK56" s="590">
        <v>37845</v>
      </c>
      <c r="AL56" s="621">
        <v>0.43427620632279534</v>
      </c>
      <c r="AM56" s="590">
        <v>100</v>
      </c>
      <c r="AN56" s="621">
        <v>0.86956521739130432</v>
      </c>
      <c r="AO56" s="590">
        <v>37945</v>
      </c>
      <c r="AP56" s="621">
        <v>0.43484987393994956</v>
      </c>
      <c r="AQ56" s="590">
        <v>534</v>
      </c>
      <c r="AR56" s="621">
        <v>1.4110186286167262E-2</v>
      </c>
      <c r="AS56" s="590">
        <v>13</v>
      </c>
      <c r="AT56" s="621">
        <v>0.13</v>
      </c>
      <c r="AU56" s="590">
        <v>547</v>
      </c>
      <c r="AV56" s="621">
        <v>1.4415601528528133E-2</v>
      </c>
      <c r="AW56" s="590">
        <v>444</v>
      </c>
      <c r="AX56" s="621">
        <v>0.8314606741573034</v>
      </c>
      <c r="AY56" s="590">
        <v>12</v>
      </c>
      <c r="AZ56" s="621">
        <v>0.92307692307692313</v>
      </c>
      <c r="BA56" s="590">
        <v>456</v>
      </c>
      <c r="BB56" s="621">
        <v>0.8336380255941499</v>
      </c>
      <c r="BC56" s="590">
        <v>89</v>
      </c>
      <c r="BD56" s="621">
        <v>2.3455000658848331E-3</v>
      </c>
      <c r="BE56" s="590">
        <v>638</v>
      </c>
      <c r="BF56" s="621">
        <v>1.6813809461062063E-2</v>
      </c>
      <c r="BG56" s="590">
        <v>727</v>
      </c>
      <c r="BH56" s="621">
        <v>1.9159309526946895E-2</v>
      </c>
      <c r="BI56" s="590">
        <v>1</v>
      </c>
      <c r="BJ56" s="621">
        <v>0.1111111111111111</v>
      </c>
      <c r="BK56" s="590">
        <v>0</v>
      </c>
      <c r="BL56" s="621"/>
      <c r="BM56" s="590" t="s">
        <v>323</v>
      </c>
    </row>
    <row r="57" spans="1:65" s="590" customFormat="1" x14ac:dyDescent="0.2">
      <c r="A57" s="590" t="s">
        <v>652</v>
      </c>
      <c r="B57" s="590" t="s">
        <v>653</v>
      </c>
      <c r="C57" s="590" t="s">
        <v>502</v>
      </c>
      <c r="D57" s="590" t="s">
        <v>509</v>
      </c>
      <c r="E57" s="590" t="s">
        <v>504</v>
      </c>
      <c r="F57" s="590" t="s">
        <v>519</v>
      </c>
      <c r="G57" s="590" t="s">
        <v>321</v>
      </c>
      <c r="H57" s="590" t="s">
        <v>1110</v>
      </c>
      <c r="I57" s="590" t="s">
        <v>935</v>
      </c>
      <c r="J57" s="590" t="s">
        <v>936</v>
      </c>
      <c r="K57" s="590" t="s">
        <v>386</v>
      </c>
      <c r="L57" s="590">
        <v>1</v>
      </c>
      <c r="N57" s="590">
        <v>8</v>
      </c>
      <c r="O57" s="656">
        <v>8</v>
      </c>
      <c r="P57" s="656">
        <v>97259</v>
      </c>
      <c r="Q57" s="656">
        <v>37276</v>
      </c>
      <c r="R57" s="590">
        <v>2</v>
      </c>
      <c r="S57" s="621">
        <v>0.25</v>
      </c>
      <c r="T57" s="590">
        <v>6</v>
      </c>
      <c r="U57" s="590" t="s">
        <v>434</v>
      </c>
      <c r="V57" s="590">
        <v>1</v>
      </c>
      <c r="W57" s="621">
        <v>1</v>
      </c>
      <c r="Y57" s="659"/>
      <c r="AA57" s="621"/>
      <c r="AB57" s="590">
        <v>97146</v>
      </c>
      <c r="AC57" s="590">
        <v>113</v>
      </c>
      <c r="AD57" s="621">
        <v>1.1618462044643684E-3</v>
      </c>
      <c r="AE57" s="590">
        <v>97259</v>
      </c>
      <c r="AF57" s="590">
        <v>141612</v>
      </c>
      <c r="AG57" s="621">
        <v>0.68679914131570774</v>
      </c>
      <c r="AH57" s="590">
        <v>97146</v>
      </c>
      <c r="AI57" s="590">
        <v>113</v>
      </c>
      <c r="AJ57" s="590">
        <v>97259</v>
      </c>
      <c r="AK57" s="590">
        <v>37163</v>
      </c>
      <c r="AL57" s="621">
        <v>0.38254791756737283</v>
      </c>
      <c r="AM57" s="590">
        <v>113</v>
      </c>
      <c r="AN57" s="621">
        <v>1</v>
      </c>
      <c r="AO57" s="590">
        <v>37276</v>
      </c>
      <c r="AP57" s="621">
        <v>0.38326530192578578</v>
      </c>
      <c r="AQ57" s="590">
        <v>499</v>
      </c>
      <c r="AR57" s="621">
        <v>1.3427333638296155E-2</v>
      </c>
      <c r="AS57" s="590">
        <v>24</v>
      </c>
      <c r="AT57" s="621">
        <v>0.21238938053097345</v>
      </c>
      <c r="AU57" s="590">
        <v>523</v>
      </c>
      <c r="AV57" s="621">
        <v>1.4030475372894088E-2</v>
      </c>
      <c r="AW57" s="590">
        <v>335</v>
      </c>
      <c r="AX57" s="621">
        <v>0.67134268537074149</v>
      </c>
      <c r="AY57" s="590">
        <v>13</v>
      </c>
      <c r="AZ57" s="621">
        <v>0.54166666666666663</v>
      </c>
      <c r="BA57" s="590">
        <v>348</v>
      </c>
      <c r="BB57" s="621">
        <v>0.66539196940726575</v>
      </c>
      <c r="BC57" s="590">
        <v>128</v>
      </c>
      <c r="BD57" s="621">
        <v>3.4338448331366028E-3</v>
      </c>
      <c r="BE57" s="590">
        <v>1066</v>
      </c>
      <c r="BF57" s="621">
        <v>2.8597489000965769E-2</v>
      </c>
      <c r="BG57" s="590">
        <v>1194</v>
      </c>
      <c r="BH57" s="621">
        <v>3.2031333834102373E-2</v>
      </c>
      <c r="BI57" s="590">
        <v>1</v>
      </c>
      <c r="BJ57" s="621">
        <v>0.125</v>
      </c>
      <c r="BK57" s="590">
        <v>1</v>
      </c>
      <c r="BL57" s="621">
        <v>1</v>
      </c>
      <c r="BM57" s="590" t="s">
        <v>323</v>
      </c>
    </row>
    <row r="58" spans="1:65" s="590" customFormat="1" x14ac:dyDescent="0.2">
      <c r="A58" s="590" t="s">
        <v>696</v>
      </c>
      <c r="B58" s="590" t="s">
        <v>700</v>
      </c>
      <c r="C58" s="590" t="s">
        <v>502</v>
      </c>
      <c r="D58" s="590" t="s">
        <v>509</v>
      </c>
      <c r="E58" s="590" t="s">
        <v>504</v>
      </c>
      <c r="F58" s="590" t="s">
        <v>519</v>
      </c>
      <c r="G58" s="590" t="s">
        <v>320</v>
      </c>
      <c r="H58" s="590" t="s">
        <v>1110</v>
      </c>
      <c r="I58" s="590" t="s">
        <v>935</v>
      </c>
      <c r="J58" s="590" t="s">
        <v>505</v>
      </c>
      <c r="K58" s="590" t="s">
        <v>386</v>
      </c>
      <c r="L58" s="590">
        <v>1</v>
      </c>
      <c r="N58" s="590">
        <v>2</v>
      </c>
      <c r="O58" s="656">
        <v>2</v>
      </c>
      <c r="P58" s="656">
        <v>70111</v>
      </c>
      <c r="Q58" s="656">
        <v>25680</v>
      </c>
      <c r="R58" s="590">
        <v>0</v>
      </c>
      <c r="S58" s="621"/>
      <c r="U58" s="590" t="s">
        <v>434</v>
      </c>
      <c r="V58" s="590">
        <v>1</v>
      </c>
      <c r="W58" s="621">
        <v>1</v>
      </c>
      <c r="Y58" s="659"/>
      <c r="AA58" s="621"/>
      <c r="AB58" s="590">
        <v>70077</v>
      </c>
      <c r="AC58" s="590">
        <v>34</v>
      </c>
      <c r="AD58" s="621">
        <v>4.8494530102266407E-4</v>
      </c>
      <c r="AE58" s="590">
        <v>70111</v>
      </c>
      <c r="AF58" s="590">
        <v>98235</v>
      </c>
      <c r="AG58" s="621">
        <v>0.71370692726624929</v>
      </c>
      <c r="AH58" s="590">
        <v>70077</v>
      </c>
      <c r="AI58" s="590">
        <v>34</v>
      </c>
      <c r="AJ58" s="590">
        <v>70111</v>
      </c>
      <c r="AK58" s="590">
        <v>25646</v>
      </c>
      <c r="AL58" s="621">
        <v>0.36596886282232399</v>
      </c>
      <c r="AM58" s="590">
        <v>34</v>
      </c>
      <c r="AN58" s="621">
        <v>1</v>
      </c>
      <c r="AO58" s="590">
        <v>25680</v>
      </c>
      <c r="AP58" s="621">
        <v>0.36627633324300041</v>
      </c>
      <c r="AQ58" s="590">
        <v>320</v>
      </c>
      <c r="AR58" s="621">
        <v>1.2477579349606176E-2</v>
      </c>
      <c r="AT58" s="621"/>
      <c r="AU58" s="590">
        <v>320</v>
      </c>
      <c r="AV58" s="621">
        <v>1.2461059190031152E-2</v>
      </c>
      <c r="AW58" s="590">
        <v>180</v>
      </c>
      <c r="AX58" s="621">
        <v>0.5625</v>
      </c>
      <c r="AZ58" s="621" t="s">
        <v>323</v>
      </c>
      <c r="BA58" s="590">
        <v>180</v>
      </c>
      <c r="BB58" s="621">
        <v>0.5625</v>
      </c>
      <c r="BC58" s="590">
        <v>18</v>
      </c>
      <c r="BD58" s="621">
        <v>7.0093457943925228E-4</v>
      </c>
      <c r="BE58" s="590">
        <v>816</v>
      </c>
      <c r="BF58" s="621">
        <v>3.1775700934579439E-2</v>
      </c>
      <c r="BG58" s="590">
        <v>834</v>
      </c>
      <c r="BH58" s="621">
        <v>3.2476635514018692E-2</v>
      </c>
      <c r="BI58" s="590">
        <v>0</v>
      </c>
      <c r="BJ58" s="621"/>
      <c r="BL58" s="621"/>
      <c r="BM58" s="590" t="s">
        <v>323</v>
      </c>
    </row>
    <row r="59" spans="1:65" s="590" customFormat="1" x14ac:dyDescent="0.2">
      <c r="A59" s="590" t="s">
        <v>703</v>
      </c>
      <c r="B59" s="590" t="s">
        <v>706</v>
      </c>
      <c r="C59" s="590" t="s">
        <v>502</v>
      </c>
      <c r="D59" s="590" t="s">
        <v>509</v>
      </c>
      <c r="E59" s="590" t="s">
        <v>504</v>
      </c>
      <c r="F59" s="590" t="s">
        <v>505</v>
      </c>
      <c r="G59" s="590" t="s">
        <v>318</v>
      </c>
      <c r="H59" s="590" t="s">
        <v>1109</v>
      </c>
      <c r="I59" s="590" t="s">
        <v>935</v>
      </c>
      <c r="J59" s="590" t="s">
        <v>505</v>
      </c>
      <c r="K59" s="590" t="s">
        <v>386</v>
      </c>
      <c r="L59" s="590">
        <v>1</v>
      </c>
      <c r="N59" s="590">
        <v>3</v>
      </c>
      <c r="O59" s="656">
        <v>3</v>
      </c>
      <c r="P59" s="656">
        <v>38784</v>
      </c>
      <c r="Q59" s="656">
        <v>18086</v>
      </c>
      <c r="R59" s="590">
        <v>0</v>
      </c>
      <c r="S59" s="621"/>
      <c r="U59" s="590" t="s">
        <v>434</v>
      </c>
      <c r="V59" s="590">
        <v>1</v>
      </c>
      <c r="W59" s="621">
        <v>1</v>
      </c>
      <c r="Y59" s="659"/>
      <c r="AA59" s="621"/>
      <c r="AB59" s="590">
        <v>38718</v>
      </c>
      <c r="AC59" s="590">
        <v>66</v>
      </c>
      <c r="AD59" s="621">
        <v>1.7017326732673267E-3</v>
      </c>
      <c r="AE59" s="590">
        <v>38784</v>
      </c>
      <c r="AF59" s="590">
        <v>51696</v>
      </c>
      <c r="AG59" s="621">
        <v>0.75023212627669456</v>
      </c>
      <c r="AH59" s="590">
        <v>38718</v>
      </c>
      <c r="AI59" s="590">
        <v>66</v>
      </c>
      <c r="AJ59" s="590">
        <v>38784</v>
      </c>
      <c r="AK59" s="590">
        <v>18027</v>
      </c>
      <c r="AL59" s="621">
        <v>0.46559739655973964</v>
      </c>
      <c r="AM59" s="590">
        <v>59</v>
      </c>
      <c r="AN59" s="621">
        <v>0.89393939393939392</v>
      </c>
      <c r="AO59" s="590">
        <v>18086</v>
      </c>
      <c r="AP59" s="621">
        <v>0.46632632013201319</v>
      </c>
      <c r="AQ59" s="590">
        <v>73</v>
      </c>
      <c r="AR59" s="621">
        <v>4.0494813335552231E-3</v>
      </c>
      <c r="AS59" s="590">
        <v>8</v>
      </c>
      <c r="AT59" s="621">
        <v>0.13559322033898305</v>
      </c>
      <c r="AU59" s="590">
        <v>81</v>
      </c>
      <c r="AV59" s="621">
        <v>4.4786022337719783E-3</v>
      </c>
      <c r="AW59" s="590">
        <v>71</v>
      </c>
      <c r="AX59" s="621">
        <v>0.9726027397260274</v>
      </c>
      <c r="AY59" s="590">
        <v>6</v>
      </c>
      <c r="AZ59" s="621">
        <v>0.75</v>
      </c>
      <c r="BA59" s="590">
        <v>77</v>
      </c>
      <c r="BB59" s="621">
        <v>0.95061728395061729</v>
      </c>
      <c r="BC59" s="590">
        <v>13</v>
      </c>
      <c r="BD59" s="621">
        <v>7.1878801282760144E-4</v>
      </c>
      <c r="BE59" s="590">
        <v>639</v>
      </c>
      <c r="BF59" s="621">
        <v>3.5331195399756717E-2</v>
      </c>
      <c r="BG59" s="590">
        <v>652</v>
      </c>
      <c r="BH59" s="621">
        <v>3.6049983412584322E-2</v>
      </c>
      <c r="BI59" s="590">
        <v>0</v>
      </c>
      <c r="BJ59" s="621"/>
      <c r="BL59" s="621"/>
      <c r="BM59" s="590" t="s">
        <v>323</v>
      </c>
    </row>
    <row r="60" spans="1:65" s="590" customFormat="1" x14ac:dyDescent="0.2">
      <c r="A60" s="590" t="s">
        <v>768</v>
      </c>
      <c r="B60" s="590" t="s">
        <v>769</v>
      </c>
      <c r="C60" s="590" t="s">
        <v>502</v>
      </c>
      <c r="D60" s="590" t="s">
        <v>509</v>
      </c>
      <c r="E60" s="590" t="s">
        <v>504</v>
      </c>
      <c r="F60" s="590" t="s">
        <v>519</v>
      </c>
      <c r="G60" s="590" t="s">
        <v>319</v>
      </c>
      <c r="H60" s="590" t="s">
        <v>1109</v>
      </c>
      <c r="I60" s="590" t="s">
        <v>935</v>
      </c>
      <c r="J60" s="590" t="s">
        <v>505</v>
      </c>
      <c r="K60" s="590" t="s">
        <v>386</v>
      </c>
      <c r="L60" s="590">
        <v>1</v>
      </c>
      <c r="N60" s="590">
        <v>6</v>
      </c>
      <c r="O60" s="656">
        <v>6</v>
      </c>
      <c r="P60" s="656">
        <v>41983</v>
      </c>
      <c r="Q60" s="656">
        <v>20052</v>
      </c>
      <c r="R60" s="590">
        <v>3</v>
      </c>
      <c r="S60" s="621">
        <v>0.5</v>
      </c>
      <c r="T60" s="590">
        <v>4</v>
      </c>
      <c r="U60" s="590" t="s">
        <v>310</v>
      </c>
      <c r="W60" s="621"/>
      <c r="Y60" s="659"/>
      <c r="AA60" s="621"/>
      <c r="AB60" s="590">
        <v>41948</v>
      </c>
      <c r="AC60" s="590">
        <v>35</v>
      </c>
      <c r="AD60" s="621">
        <v>8.3367077150275112E-4</v>
      </c>
      <c r="AE60" s="590">
        <v>41983</v>
      </c>
      <c r="AF60" s="590">
        <v>57246</v>
      </c>
      <c r="AG60" s="621">
        <v>0.73337875135380637</v>
      </c>
      <c r="AH60" s="590">
        <v>41948</v>
      </c>
      <c r="AI60" s="590">
        <v>35</v>
      </c>
      <c r="AJ60" s="590">
        <v>41983</v>
      </c>
      <c r="AK60" s="590">
        <v>20021</v>
      </c>
      <c r="AL60" s="621">
        <v>0.47728139601411274</v>
      </c>
      <c r="AM60" s="590">
        <v>31</v>
      </c>
      <c r="AN60" s="621">
        <v>0.88571428571428568</v>
      </c>
      <c r="AO60" s="590">
        <v>20052</v>
      </c>
      <c r="AP60" s="621">
        <v>0.47762189457637616</v>
      </c>
      <c r="AQ60" s="590">
        <v>226</v>
      </c>
      <c r="AR60" s="621">
        <v>1.1288147445182558E-2</v>
      </c>
      <c r="AS60" s="590">
        <v>16</v>
      </c>
      <c r="AT60" s="621">
        <v>0.5161290322580645</v>
      </c>
      <c r="AU60" s="590">
        <v>242</v>
      </c>
      <c r="AV60" s="621">
        <v>1.2068621583881906E-2</v>
      </c>
      <c r="AW60" s="590">
        <v>204</v>
      </c>
      <c r="AX60" s="621">
        <v>0.90265486725663713</v>
      </c>
      <c r="AY60" s="590">
        <v>14</v>
      </c>
      <c r="AZ60" s="621">
        <v>0.875</v>
      </c>
      <c r="BA60" s="590">
        <v>218</v>
      </c>
      <c r="BB60" s="621">
        <v>0.90082644628099173</v>
      </c>
      <c r="BC60" s="590">
        <v>48</v>
      </c>
      <c r="BD60" s="621">
        <v>2.3937761819269898E-3</v>
      </c>
      <c r="BE60" s="590">
        <v>379</v>
      </c>
      <c r="BF60" s="621">
        <v>1.8900857769798524E-2</v>
      </c>
      <c r="BG60" s="590">
        <v>427</v>
      </c>
      <c r="BH60" s="621">
        <v>2.1294633951725515E-2</v>
      </c>
      <c r="BI60" s="590">
        <v>1</v>
      </c>
      <c r="BJ60" s="621">
        <v>0.16666666666666666</v>
      </c>
      <c r="BK60" s="590">
        <v>0</v>
      </c>
      <c r="BL60" s="621"/>
      <c r="BM60" s="590" t="s">
        <v>323</v>
      </c>
    </row>
    <row r="61" spans="1:65" s="590" customFormat="1" x14ac:dyDescent="0.2">
      <c r="A61" s="590" t="s">
        <v>4</v>
      </c>
      <c r="B61" s="590" t="s">
        <v>6</v>
      </c>
      <c r="C61" s="590" t="s">
        <v>502</v>
      </c>
      <c r="D61" s="590" t="s">
        <v>509</v>
      </c>
      <c r="E61" s="590" t="s">
        <v>504</v>
      </c>
      <c r="F61" s="590" t="s">
        <v>505</v>
      </c>
      <c r="G61" s="590" t="s">
        <v>926</v>
      </c>
      <c r="H61" s="590" t="s">
        <v>1110</v>
      </c>
      <c r="I61" s="590" t="s">
        <v>935</v>
      </c>
      <c r="J61" s="590" t="s">
        <v>505</v>
      </c>
      <c r="K61" s="590" t="s">
        <v>386</v>
      </c>
      <c r="L61" s="590">
        <v>1</v>
      </c>
      <c r="N61" s="590">
        <v>4</v>
      </c>
      <c r="O61" s="656">
        <v>4</v>
      </c>
      <c r="P61" s="656">
        <v>35104</v>
      </c>
      <c r="Q61" s="656">
        <v>18318</v>
      </c>
      <c r="R61" s="590">
        <v>1</v>
      </c>
      <c r="S61" s="621">
        <v>0.25</v>
      </c>
      <c r="U61" s="590" t="s">
        <v>435</v>
      </c>
      <c r="V61" s="590">
        <v>0</v>
      </c>
      <c r="W61" s="621">
        <v>0</v>
      </c>
      <c r="Y61" s="659"/>
      <c r="AA61" s="621"/>
      <c r="AB61" s="590">
        <v>35029</v>
      </c>
      <c r="AC61" s="590">
        <v>75</v>
      </c>
      <c r="AD61" s="621">
        <v>2.1365086599817685E-3</v>
      </c>
      <c r="AE61" s="590">
        <v>35104</v>
      </c>
      <c r="AF61" s="590">
        <v>46437</v>
      </c>
      <c r="AG61" s="621">
        <v>0.75594892004220771</v>
      </c>
      <c r="AH61" s="590">
        <v>35029</v>
      </c>
      <c r="AI61" s="590">
        <v>75</v>
      </c>
      <c r="AJ61" s="590">
        <v>35104</v>
      </c>
      <c r="AK61" s="590">
        <v>18254</v>
      </c>
      <c r="AL61" s="621">
        <v>0.52111107939136148</v>
      </c>
      <c r="AM61" s="590">
        <v>64</v>
      </c>
      <c r="AN61" s="621">
        <v>0.85333333333333339</v>
      </c>
      <c r="AO61" s="590">
        <v>18318</v>
      </c>
      <c r="AP61" s="621">
        <v>0.52182087511394715</v>
      </c>
      <c r="AQ61" s="590">
        <v>295</v>
      </c>
      <c r="AR61" s="621">
        <v>1.6160841459406158E-2</v>
      </c>
      <c r="AS61" s="590">
        <v>18</v>
      </c>
      <c r="AT61" s="621">
        <v>0.28125</v>
      </c>
      <c r="AU61" s="590">
        <v>313</v>
      </c>
      <c r="AV61" s="621">
        <v>1.7087018233431596E-2</v>
      </c>
      <c r="AW61" s="590">
        <v>260</v>
      </c>
      <c r="AX61" s="621">
        <v>0.88135593220338981</v>
      </c>
      <c r="AY61" s="590">
        <v>11</v>
      </c>
      <c r="AZ61" s="621">
        <v>0.61111111111111116</v>
      </c>
      <c r="BA61" s="590">
        <v>271</v>
      </c>
      <c r="BB61" s="621">
        <v>0.86581469648562304</v>
      </c>
      <c r="BC61" s="590">
        <v>22</v>
      </c>
      <c r="BD61" s="621">
        <v>1.2010044764712304E-3</v>
      </c>
      <c r="BE61" s="590">
        <v>247</v>
      </c>
      <c r="BF61" s="621">
        <v>1.3484004804017905E-2</v>
      </c>
      <c r="BG61" s="590">
        <v>269</v>
      </c>
      <c r="BH61" s="621">
        <v>1.4685009280489136E-2</v>
      </c>
      <c r="BI61" s="590">
        <v>1</v>
      </c>
      <c r="BJ61" s="621">
        <v>0.25</v>
      </c>
      <c r="BK61" s="590">
        <v>1</v>
      </c>
      <c r="BL61" s="621">
        <v>1</v>
      </c>
      <c r="BM61" s="590" t="s">
        <v>323</v>
      </c>
    </row>
    <row r="62" spans="1:65" s="590" customFormat="1" x14ac:dyDescent="0.2">
      <c r="A62" s="590" t="s">
        <v>48</v>
      </c>
      <c r="B62" s="590" t="s">
        <v>49</v>
      </c>
      <c r="C62" s="590" t="s">
        <v>502</v>
      </c>
      <c r="D62" s="590" t="s">
        <v>509</v>
      </c>
      <c r="E62" s="590" t="s">
        <v>518</v>
      </c>
      <c r="F62" s="590" t="s">
        <v>519</v>
      </c>
      <c r="G62" s="590" t="s">
        <v>924</v>
      </c>
      <c r="H62" s="590" t="s">
        <v>1110</v>
      </c>
      <c r="I62" s="590" t="s">
        <v>935</v>
      </c>
      <c r="J62" s="590" t="s">
        <v>505</v>
      </c>
      <c r="K62" s="590" t="s">
        <v>386</v>
      </c>
      <c r="L62" s="590">
        <v>1</v>
      </c>
      <c r="N62" s="590">
        <v>6</v>
      </c>
      <c r="O62" s="656">
        <v>6</v>
      </c>
      <c r="P62" s="656">
        <v>53701</v>
      </c>
      <c r="Q62" s="656">
        <v>20790</v>
      </c>
      <c r="R62" s="590">
        <v>2</v>
      </c>
      <c r="S62" s="621">
        <v>0.33333333333333331</v>
      </c>
      <c r="T62" s="590">
        <v>2</v>
      </c>
      <c r="U62" s="590" t="s">
        <v>434</v>
      </c>
      <c r="V62" s="590">
        <v>1</v>
      </c>
      <c r="W62" s="621">
        <v>1</v>
      </c>
      <c r="Y62" s="659"/>
      <c r="AA62" s="621"/>
      <c r="AB62" s="590">
        <v>53631</v>
      </c>
      <c r="AC62" s="590">
        <v>70</v>
      </c>
      <c r="AD62" s="621">
        <v>1.3035139010446732E-3</v>
      </c>
      <c r="AE62" s="590">
        <v>53701</v>
      </c>
      <c r="AF62" s="590">
        <v>80079</v>
      </c>
      <c r="AG62" s="621">
        <v>0.67060028222130641</v>
      </c>
      <c r="AH62" s="590">
        <v>53631</v>
      </c>
      <c r="AI62" s="590">
        <v>70</v>
      </c>
      <c r="AJ62" s="590">
        <v>53701</v>
      </c>
      <c r="AK62" s="590">
        <v>20723</v>
      </c>
      <c r="AL62" s="621">
        <v>0.38639965691484401</v>
      </c>
      <c r="AM62" s="590">
        <v>67</v>
      </c>
      <c r="AN62" s="621">
        <v>0.95714285714285718</v>
      </c>
      <c r="AO62" s="590">
        <v>20790</v>
      </c>
      <c r="AP62" s="621">
        <v>0.38714362861026796</v>
      </c>
      <c r="AQ62" s="590">
        <v>271</v>
      </c>
      <c r="AR62" s="621">
        <v>1.3077257153886985E-2</v>
      </c>
      <c r="AS62" s="590">
        <v>12</v>
      </c>
      <c r="AT62" s="621">
        <v>0.17910447761194029</v>
      </c>
      <c r="AU62" s="590">
        <v>283</v>
      </c>
      <c r="AV62" s="621">
        <v>1.3612313612313612E-2</v>
      </c>
      <c r="AW62" s="590">
        <v>251</v>
      </c>
      <c r="AX62" s="621">
        <v>0.92619926199261993</v>
      </c>
      <c r="AY62" s="590">
        <v>9</v>
      </c>
      <c r="AZ62" s="621">
        <v>0.75</v>
      </c>
      <c r="BA62" s="590">
        <v>260</v>
      </c>
      <c r="BB62" s="621">
        <v>0.91872791519434627</v>
      </c>
      <c r="BC62" s="590">
        <v>45</v>
      </c>
      <c r="BD62" s="621">
        <v>2.1645021645021645E-3</v>
      </c>
      <c r="BE62" s="590">
        <v>390</v>
      </c>
      <c r="BF62" s="621">
        <v>1.875901875901876E-2</v>
      </c>
      <c r="BG62" s="590">
        <v>435</v>
      </c>
      <c r="BH62" s="621">
        <v>2.0923520923520924E-2</v>
      </c>
      <c r="BI62" s="590">
        <v>0</v>
      </c>
      <c r="BJ62" s="621"/>
      <c r="BL62" s="621"/>
      <c r="BM62" s="590" t="s">
        <v>323</v>
      </c>
    </row>
    <row r="63" spans="1:65" s="590" customFormat="1" x14ac:dyDescent="0.2">
      <c r="A63" s="590" t="s">
        <v>50</v>
      </c>
      <c r="B63" s="590" t="s">
        <v>59</v>
      </c>
      <c r="C63" s="590" t="s">
        <v>502</v>
      </c>
      <c r="D63" s="590" t="s">
        <v>509</v>
      </c>
      <c r="E63" s="590" t="s">
        <v>518</v>
      </c>
      <c r="F63" s="590" t="s">
        <v>519</v>
      </c>
      <c r="G63" s="590" t="s">
        <v>320</v>
      </c>
      <c r="H63" s="590" t="s">
        <v>1110</v>
      </c>
      <c r="I63" s="590" t="s">
        <v>935</v>
      </c>
      <c r="J63" s="590" t="s">
        <v>505</v>
      </c>
      <c r="K63" s="590" t="s">
        <v>386</v>
      </c>
      <c r="L63" s="590">
        <v>1</v>
      </c>
      <c r="N63" s="590">
        <v>3</v>
      </c>
      <c r="O63" s="656">
        <v>3</v>
      </c>
      <c r="P63" s="656">
        <v>36077</v>
      </c>
      <c r="Q63" s="656">
        <v>13187</v>
      </c>
      <c r="R63" s="590">
        <v>0</v>
      </c>
      <c r="S63" s="621"/>
      <c r="T63" s="590">
        <v>2</v>
      </c>
      <c r="U63" s="590" t="s">
        <v>434</v>
      </c>
      <c r="V63" s="590">
        <v>1</v>
      </c>
      <c r="W63" s="621">
        <v>1</v>
      </c>
      <c r="Y63" s="659"/>
      <c r="AA63" s="621"/>
      <c r="AB63" s="590">
        <v>36044</v>
      </c>
      <c r="AC63" s="590">
        <v>33</v>
      </c>
      <c r="AD63" s="621">
        <v>9.1471020317653907E-4</v>
      </c>
      <c r="AE63" s="590">
        <v>36077</v>
      </c>
      <c r="AF63" s="590">
        <v>51714</v>
      </c>
      <c r="AG63" s="621">
        <v>0.69762540124531069</v>
      </c>
      <c r="AH63" s="590">
        <v>36044</v>
      </c>
      <c r="AI63" s="590">
        <v>33</v>
      </c>
      <c r="AJ63" s="590">
        <v>36077</v>
      </c>
      <c r="AK63" s="590">
        <v>13157</v>
      </c>
      <c r="AL63" s="621">
        <v>0.36502607923648872</v>
      </c>
      <c r="AM63" s="590">
        <v>30</v>
      </c>
      <c r="AN63" s="621">
        <v>0.90909090909090906</v>
      </c>
      <c r="AO63" s="590">
        <v>13187</v>
      </c>
      <c r="AP63" s="621">
        <v>0.36552374088754608</v>
      </c>
      <c r="AQ63" s="590">
        <v>232</v>
      </c>
      <c r="AR63" s="621">
        <v>1.7633199057535912E-2</v>
      </c>
      <c r="AS63" s="590">
        <v>5</v>
      </c>
      <c r="AT63" s="621">
        <v>0.16666666666666666</v>
      </c>
      <c r="AU63" s="590">
        <v>237</v>
      </c>
      <c r="AV63" s="621">
        <v>1.7972245393190263E-2</v>
      </c>
      <c r="AW63" s="590">
        <v>178</v>
      </c>
      <c r="AX63" s="621">
        <v>0.76724137931034486</v>
      </c>
      <c r="AY63" s="590">
        <v>2</v>
      </c>
      <c r="AZ63" s="621">
        <v>0.4</v>
      </c>
      <c r="BA63" s="590">
        <v>180</v>
      </c>
      <c r="BB63" s="621">
        <v>0.759493670886076</v>
      </c>
      <c r="BC63" s="590">
        <v>21</v>
      </c>
      <c r="BD63" s="621">
        <v>1.5924774399029347E-3</v>
      </c>
      <c r="BE63" s="590">
        <v>333</v>
      </c>
      <c r="BF63" s="621">
        <v>2.5252142261317966E-2</v>
      </c>
      <c r="BG63" s="590">
        <v>354</v>
      </c>
      <c r="BH63" s="621">
        <v>2.6844619701220901E-2</v>
      </c>
      <c r="BI63" s="590">
        <v>1</v>
      </c>
      <c r="BJ63" s="621">
        <v>0.33333333333333331</v>
      </c>
      <c r="BK63" s="590">
        <v>0</v>
      </c>
      <c r="BL63" s="621"/>
      <c r="BM63" s="590" t="s">
        <v>323</v>
      </c>
    </row>
    <row r="64" spans="1:65" s="590" customFormat="1" x14ac:dyDescent="0.2">
      <c r="A64" s="590" t="s">
        <v>161</v>
      </c>
      <c r="B64" s="590" t="s">
        <v>162</v>
      </c>
      <c r="C64" s="590" t="s">
        <v>502</v>
      </c>
      <c r="D64" s="590" t="s">
        <v>509</v>
      </c>
      <c r="E64" s="590" t="s">
        <v>504</v>
      </c>
      <c r="F64" s="590" t="s">
        <v>519</v>
      </c>
      <c r="G64" s="590" t="s">
        <v>920</v>
      </c>
      <c r="H64" s="590" t="s">
        <v>1110</v>
      </c>
      <c r="I64" s="590" t="s">
        <v>935</v>
      </c>
      <c r="J64" s="590" t="s">
        <v>936</v>
      </c>
      <c r="K64" s="590" t="s">
        <v>386</v>
      </c>
      <c r="L64" s="590">
        <v>1</v>
      </c>
      <c r="N64" s="590">
        <v>6</v>
      </c>
      <c r="O64" s="656">
        <v>6</v>
      </c>
      <c r="P64" s="656">
        <v>84644</v>
      </c>
      <c r="Q64" s="656">
        <v>32033</v>
      </c>
      <c r="R64" s="590">
        <v>0</v>
      </c>
      <c r="S64" s="621">
        <v>0</v>
      </c>
      <c r="T64" s="590">
        <v>5</v>
      </c>
      <c r="U64" s="590" t="s">
        <v>434</v>
      </c>
      <c r="V64" s="590">
        <v>1</v>
      </c>
      <c r="W64" s="621">
        <v>1</v>
      </c>
      <c r="Y64" s="659"/>
      <c r="AA64" s="621"/>
      <c r="AB64" s="590">
        <v>84551</v>
      </c>
      <c r="AC64" s="590">
        <v>93</v>
      </c>
      <c r="AD64" s="621">
        <v>1.0987193421860971E-3</v>
      </c>
      <c r="AE64" s="590">
        <v>84644</v>
      </c>
      <c r="AF64" s="590">
        <v>114792</v>
      </c>
      <c r="AG64" s="621">
        <v>0.73736845773224613</v>
      </c>
      <c r="AH64" s="590">
        <v>84551</v>
      </c>
      <c r="AI64" s="590">
        <v>93</v>
      </c>
      <c r="AJ64" s="590">
        <v>84644</v>
      </c>
      <c r="AK64" s="590">
        <v>31954</v>
      </c>
      <c r="AL64" s="621">
        <v>0.37792574895625125</v>
      </c>
      <c r="AM64" s="590">
        <v>79</v>
      </c>
      <c r="AN64" s="621">
        <v>0.84946236559139787</v>
      </c>
      <c r="AO64" s="590">
        <v>32033</v>
      </c>
      <c r="AP64" s="621">
        <v>0.37844383535749726</v>
      </c>
      <c r="AQ64" s="590">
        <v>340</v>
      </c>
      <c r="AR64" s="621">
        <v>1.0640295424672968E-2</v>
      </c>
      <c r="AS64" s="590">
        <v>20</v>
      </c>
      <c r="AT64" s="621">
        <v>0.25316455696202533</v>
      </c>
      <c r="AU64" s="590">
        <v>360</v>
      </c>
      <c r="AV64" s="621">
        <v>1.1238410389286049E-2</v>
      </c>
      <c r="AW64" s="590">
        <v>306</v>
      </c>
      <c r="AX64" s="621">
        <v>0.9</v>
      </c>
      <c r="AY64" s="590">
        <v>13</v>
      </c>
      <c r="AZ64" s="621">
        <v>0.65</v>
      </c>
      <c r="BA64" s="590">
        <v>319</v>
      </c>
      <c r="BB64" s="621">
        <v>0.88611111111111107</v>
      </c>
      <c r="BC64" s="590">
        <v>84</v>
      </c>
      <c r="BD64" s="621">
        <v>2.622295757500078E-3</v>
      </c>
      <c r="BE64" s="590">
        <v>726</v>
      </c>
      <c r="BF64" s="621">
        <v>2.266412761839353E-2</v>
      </c>
      <c r="BG64" s="590">
        <v>810</v>
      </c>
      <c r="BH64" s="621">
        <v>2.528642337589361E-2</v>
      </c>
      <c r="BI64" s="590">
        <v>0</v>
      </c>
      <c r="BJ64" s="621"/>
      <c r="BL64" s="621"/>
      <c r="BM64" s="590" t="s">
        <v>323</v>
      </c>
    </row>
    <row r="65" spans="1:65" s="4" customFormat="1" x14ac:dyDescent="0.2">
      <c r="A65" s="590" t="s">
        <v>185</v>
      </c>
      <c r="B65" s="590" t="s">
        <v>187</v>
      </c>
      <c r="C65" s="590" t="s">
        <v>502</v>
      </c>
      <c r="D65" s="590" t="s">
        <v>509</v>
      </c>
      <c r="E65" s="590" t="s">
        <v>504</v>
      </c>
      <c r="F65" s="590" t="s">
        <v>519</v>
      </c>
      <c r="G65" s="590" t="s">
        <v>320</v>
      </c>
      <c r="H65" s="590" t="s">
        <v>1110</v>
      </c>
      <c r="I65" s="590" t="s">
        <v>935</v>
      </c>
      <c r="J65" s="590" t="s">
        <v>505</v>
      </c>
      <c r="K65" s="590" t="s">
        <v>386</v>
      </c>
      <c r="L65" s="590">
        <v>1</v>
      </c>
      <c r="M65" s="590"/>
      <c r="N65" s="590">
        <v>3</v>
      </c>
      <c r="O65" s="656">
        <v>3</v>
      </c>
      <c r="P65" s="656">
        <v>28963</v>
      </c>
      <c r="Q65" s="656">
        <v>11812</v>
      </c>
      <c r="R65" s="590">
        <v>1</v>
      </c>
      <c r="S65" s="621">
        <v>0.33333333333333331</v>
      </c>
      <c r="T65" s="590">
        <v>2</v>
      </c>
      <c r="U65" s="590" t="s">
        <v>434</v>
      </c>
      <c r="V65" s="590">
        <v>1</v>
      </c>
      <c r="W65" s="621">
        <v>1</v>
      </c>
      <c r="X65" s="590"/>
      <c r="Y65" s="659"/>
      <c r="Z65" s="590"/>
      <c r="AA65" s="621"/>
      <c r="AB65" s="590">
        <v>28942</v>
      </c>
      <c r="AC65" s="590">
        <v>21</v>
      </c>
      <c r="AD65" s="621">
        <v>7.2506301142837416E-4</v>
      </c>
      <c r="AE65" s="590">
        <v>28963</v>
      </c>
      <c r="AF65" s="590">
        <v>40179</v>
      </c>
      <c r="AG65" s="621">
        <v>0.72084919983075735</v>
      </c>
      <c r="AH65" s="590">
        <v>28942</v>
      </c>
      <c r="AI65" s="590">
        <v>21</v>
      </c>
      <c r="AJ65" s="590">
        <v>28963</v>
      </c>
      <c r="AK65" s="590">
        <v>11796</v>
      </c>
      <c r="AL65" s="621">
        <v>0.40757376822610741</v>
      </c>
      <c r="AM65" s="590">
        <v>16</v>
      </c>
      <c r="AN65" s="621">
        <v>0.76190476190476186</v>
      </c>
      <c r="AO65" s="590">
        <v>11812</v>
      </c>
      <c r="AP65" s="621">
        <v>0.40783068052342641</v>
      </c>
      <c r="AQ65" s="590">
        <v>154</v>
      </c>
      <c r="AR65" s="621">
        <v>1.3055272973889455E-2</v>
      </c>
      <c r="AS65" s="590">
        <v>1</v>
      </c>
      <c r="AT65" s="621">
        <v>6.25E-2</v>
      </c>
      <c r="AU65" s="590">
        <v>155</v>
      </c>
      <c r="AV65" s="621">
        <v>1.3122248560785641E-2</v>
      </c>
      <c r="AW65" s="590">
        <v>123</v>
      </c>
      <c r="AX65" s="621">
        <v>0.79870129870129869</v>
      </c>
      <c r="AY65" s="590">
        <v>1</v>
      </c>
      <c r="AZ65" s="621">
        <v>1</v>
      </c>
      <c r="BA65" s="590">
        <v>124</v>
      </c>
      <c r="BB65" s="621">
        <v>0.8</v>
      </c>
      <c r="BC65" s="590">
        <v>7</v>
      </c>
      <c r="BD65" s="621">
        <v>5.9261767693870641E-4</v>
      </c>
      <c r="BE65" s="590">
        <v>193</v>
      </c>
      <c r="BF65" s="621">
        <v>1.6339315949881476E-2</v>
      </c>
      <c r="BG65" s="590">
        <v>180</v>
      </c>
      <c r="BH65" s="621">
        <v>1.5238740264138165E-2</v>
      </c>
      <c r="BI65" s="590">
        <v>1</v>
      </c>
      <c r="BJ65" s="621">
        <v>0.33333333333333331</v>
      </c>
      <c r="BK65" s="590">
        <v>0</v>
      </c>
      <c r="BL65" s="621"/>
      <c r="BM65" s="590" t="s">
        <v>323</v>
      </c>
    </row>
    <row r="66" spans="1:65" s="590" customFormat="1" x14ac:dyDescent="0.2">
      <c r="A66" s="590" t="s">
        <v>253</v>
      </c>
      <c r="B66" s="590" t="s">
        <v>257</v>
      </c>
      <c r="C66" s="590" t="s">
        <v>502</v>
      </c>
      <c r="D66" s="590" t="s">
        <v>509</v>
      </c>
      <c r="E66" s="590" t="s">
        <v>518</v>
      </c>
      <c r="F66" s="590" t="s">
        <v>519</v>
      </c>
      <c r="G66" s="590" t="s">
        <v>320</v>
      </c>
      <c r="H66" s="590" t="s">
        <v>1110</v>
      </c>
      <c r="I66" s="590" t="s">
        <v>935</v>
      </c>
      <c r="J66" s="590" t="s">
        <v>936</v>
      </c>
      <c r="K66" s="590" t="s">
        <v>386</v>
      </c>
      <c r="L66" s="590">
        <v>1</v>
      </c>
      <c r="N66" s="590">
        <v>6</v>
      </c>
      <c r="O66" s="656">
        <v>6</v>
      </c>
      <c r="P66" s="656">
        <v>136390</v>
      </c>
      <c r="Q66" s="656">
        <v>56842</v>
      </c>
      <c r="R66" s="590">
        <v>1</v>
      </c>
      <c r="S66" s="621">
        <v>0.16666666666666666</v>
      </c>
      <c r="T66" s="590">
        <v>3</v>
      </c>
      <c r="U66" s="590" t="s">
        <v>434</v>
      </c>
      <c r="V66" s="590">
        <v>1</v>
      </c>
      <c r="W66" s="621">
        <v>1</v>
      </c>
      <c r="Y66" s="659"/>
      <c r="AA66" s="621"/>
      <c r="AB66" s="590">
        <v>136169</v>
      </c>
      <c r="AC66" s="590">
        <v>221</v>
      </c>
      <c r="AD66" s="621">
        <v>1.620353398342987E-3</v>
      </c>
      <c r="AE66" s="590">
        <v>136390</v>
      </c>
      <c r="AF66" s="590">
        <v>190956</v>
      </c>
      <c r="AG66" s="621">
        <v>0.71424830851086119</v>
      </c>
      <c r="AH66" s="590">
        <v>136169</v>
      </c>
      <c r="AI66" s="590">
        <v>221</v>
      </c>
      <c r="AJ66" s="590">
        <v>136390</v>
      </c>
      <c r="AK66" s="590">
        <v>56656</v>
      </c>
      <c r="AL66" s="621">
        <v>0.41607120563417516</v>
      </c>
      <c r="AM66" s="590">
        <v>186</v>
      </c>
      <c r="AN66" s="621">
        <v>0.84162895927601811</v>
      </c>
      <c r="AO66" s="590">
        <v>56842</v>
      </c>
      <c r="AP66" s="621">
        <v>0.41676075958647996</v>
      </c>
      <c r="AQ66" s="590">
        <v>1227</v>
      </c>
      <c r="AR66" s="621">
        <v>2.1657017791584299E-2</v>
      </c>
      <c r="AS66" s="590">
        <v>30</v>
      </c>
      <c r="AT66" s="621">
        <v>0.16129032258064516</v>
      </c>
      <c r="AU66" s="590">
        <v>1257</v>
      </c>
      <c r="AV66" s="621">
        <v>2.2113929840610815E-2</v>
      </c>
      <c r="AW66" s="590">
        <v>1098</v>
      </c>
      <c r="AX66" s="621">
        <v>0.89486552567237165</v>
      </c>
      <c r="AY66" s="590">
        <v>20</v>
      </c>
      <c r="AZ66" s="621">
        <v>0.66666666666666663</v>
      </c>
      <c r="BA66" s="590">
        <v>1118</v>
      </c>
      <c r="BB66" s="621">
        <v>0.88941925218774864</v>
      </c>
      <c r="BC66" s="590">
        <v>71</v>
      </c>
      <c r="BD66" s="621">
        <v>1.2490763871784948E-3</v>
      </c>
      <c r="BE66" s="590">
        <v>517</v>
      </c>
      <c r="BF66" s="621">
        <v>9.095387213680025E-3</v>
      </c>
      <c r="BG66" s="590">
        <v>588</v>
      </c>
      <c r="BH66" s="621">
        <v>1.0344463600858521E-2</v>
      </c>
      <c r="BI66" s="590">
        <v>2</v>
      </c>
      <c r="BJ66" s="621">
        <v>0.33333333333333331</v>
      </c>
      <c r="BK66" s="590">
        <v>1</v>
      </c>
      <c r="BL66" s="621">
        <v>1</v>
      </c>
      <c r="BM66" s="590" t="s">
        <v>323</v>
      </c>
    </row>
    <row r="68" spans="1:65" x14ac:dyDescent="0.2">
      <c r="N68" s="590"/>
      <c r="AJ68" s="590"/>
      <c r="AP68" s="621"/>
      <c r="BI68" s="590"/>
      <c r="BK68" s="590"/>
    </row>
    <row r="69" spans="1:65" x14ac:dyDescent="0.2">
      <c r="N69" s="590"/>
      <c r="BI69" s="590"/>
      <c r="BJ69" s="590"/>
      <c r="BK69" s="590"/>
      <c r="BL69" s="590"/>
    </row>
  </sheetData>
  <sortState ref="A2:BM68">
    <sortCondition ref="D2:D6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48"/>
  <sheetViews>
    <sheetView workbookViewId="0">
      <pane xSplit="4" ySplit="1" topLeftCell="E2" activePane="bottomRight" state="frozen"/>
      <selection pane="topRight" activeCell="E1" sqref="E1"/>
      <selection pane="bottomLeft" activeCell="A2" sqref="A2"/>
      <selection pane="bottomRight" activeCell="BN247" sqref="K244:BN247"/>
    </sheetView>
  </sheetViews>
  <sheetFormatPr defaultRowHeight="12.75" x14ac:dyDescent="0.2"/>
  <cols>
    <col min="1" max="1" width="27.5703125" customWidth="1"/>
    <col min="2" max="2" width="25.5703125" customWidth="1"/>
    <col min="3" max="3" width="18.28515625" customWidth="1"/>
    <col min="7" max="7" width="15.140625" customWidth="1"/>
    <col min="10" max="10" width="6.5703125" customWidth="1"/>
    <col min="11" max="11" width="11.85546875" customWidth="1"/>
    <col min="19" max="19" width="9.140625" style="621"/>
    <col min="23" max="23" width="9.140625" style="621"/>
    <col min="25" max="25" width="9.140625" style="621"/>
    <col min="27" max="27" width="9.140625" style="621"/>
    <col min="29" max="29" width="9.140625" style="621"/>
    <col min="32" max="32" width="9.140625" style="621"/>
    <col min="35" max="35" width="9.140625" style="621"/>
    <col min="40" max="40" width="9.140625" style="621"/>
    <col min="42" max="42" width="9.140625" style="621"/>
    <col min="44" max="44" width="9.140625" style="621"/>
    <col min="46" max="46" width="9.140625" style="621"/>
    <col min="48" max="48" width="9.140625" style="621"/>
    <col min="50" max="50" width="9.140625" style="621"/>
    <col min="52" max="52" width="9.140625" style="621"/>
    <col min="54" max="54" width="9.140625" style="621"/>
    <col min="56" max="56" width="9.140625" style="621"/>
    <col min="58" max="58" width="9.140625" style="621"/>
    <col min="60" max="60" width="9.140625" style="621"/>
    <col min="62" max="62" width="9.140625" style="621"/>
    <col min="64" max="64" width="9.140625" style="621"/>
    <col min="66" max="66" width="9.140625" style="621"/>
  </cols>
  <sheetData>
    <row r="1" spans="1:67" s="590" customFormat="1" ht="102" x14ac:dyDescent="0.2">
      <c r="A1" s="581" t="s">
        <v>771</v>
      </c>
      <c r="B1" s="581" t="s">
        <v>468</v>
      </c>
      <c r="C1" s="581" t="s">
        <v>498</v>
      </c>
      <c r="D1" s="581" t="s">
        <v>298</v>
      </c>
      <c r="E1" s="582" t="s">
        <v>495</v>
      </c>
      <c r="F1" s="581" t="s">
        <v>499</v>
      </c>
      <c r="G1" s="581" t="s">
        <v>313</v>
      </c>
      <c r="H1" s="581" t="s">
        <v>1111</v>
      </c>
      <c r="I1" s="581" t="s">
        <v>933</v>
      </c>
      <c r="J1" s="581" t="s">
        <v>938</v>
      </c>
      <c r="K1" s="139" t="s">
        <v>469</v>
      </c>
      <c r="L1" s="583" t="s">
        <v>307</v>
      </c>
      <c r="M1" s="583" t="s">
        <v>470</v>
      </c>
      <c r="N1" s="583" t="s">
        <v>308</v>
      </c>
      <c r="O1" s="584" t="s">
        <v>299</v>
      </c>
      <c r="P1" s="583" t="s">
        <v>322</v>
      </c>
      <c r="Q1" s="583" t="s">
        <v>324</v>
      </c>
      <c r="R1" s="583" t="s">
        <v>325</v>
      </c>
      <c r="S1" s="673" t="s">
        <v>326</v>
      </c>
      <c r="T1" s="585" t="s">
        <v>327</v>
      </c>
      <c r="U1" s="586" t="s">
        <v>309</v>
      </c>
      <c r="V1" s="583" t="s">
        <v>1182</v>
      </c>
      <c r="W1" s="673" t="s">
        <v>1183</v>
      </c>
      <c r="X1" s="583" t="s">
        <v>1184</v>
      </c>
      <c r="Y1" s="673" t="s">
        <v>1185</v>
      </c>
      <c r="Z1" s="583" t="s">
        <v>328</v>
      </c>
      <c r="AA1" s="673" t="s">
        <v>329</v>
      </c>
      <c r="AB1" s="583" t="s">
        <v>330</v>
      </c>
      <c r="AC1" s="673" t="s">
        <v>331</v>
      </c>
      <c r="AD1" s="583" t="s">
        <v>489</v>
      </c>
      <c r="AE1" s="583" t="s">
        <v>477</v>
      </c>
      <c r="AF1" s="673" t="s">
        <v>478</v>
      </c>
      <c r="AG1" s="583" t="s">
        <v>479</v>
      </c>
      <c r="AH1" s="583" t="s">
        <v>929</v>
      </c>
      <c r="AI1" s="673" t="s">
        <v>480</v>
      </c>
      <c r="AJ1" s="583" t="s">
        <v>490</v>
      </c>
      <c r="AK1" s="583" t="s">
        <v>481</v>
      </c>
      <c r="AL1" s="583" t="s">
        <v>482</v>
      </c>
      <c r="AM1" s="145" t="s">
        <v>483</v>
      </c>
      <c r="AN1" s="673" t="s">
        <v>484</v>
      </c>
      <c r="AO1" s="583" t="s">
        <v>485</v>
      </c>
      <c r="AP1" s="673" t="s">
        <v>486</v>
      </c>
      <c r="AQ1" s="583" t="s">
        <v>487</v>
      </c>
      <c r="AR1" s="673" t="s">
        <v>488</v>
      </c>
      <c r="AS1" s="583" t="s">
        <v>332</v>
      </c>
      <c r="AT1" s="673" t="s">
        <v>333</v>
      </c>
      <c r="AU1" s="583" t="s">
        <v>334</v>
      </c>
      <c r="AV1" s="673" t="s">
        <v>335</v>
      </c>
      <c r="AW1" s="583" t="s">
        <v>336</v>
      </c>
      <c r="AX1" s="673" t="s">
        <v>337</v>
      </c>
      <c r="AY1" s="583" t="s">
        <v>475</v>
      </c>
      <c r="AZ1" s="673" t="s">
        <v>338</v>
      </c>
      <c r="BA1" s="583" t="s">
        <v>476</v>
      </c>
      <c r="BB1" s="673" t="s">
        <v>339</v>
      </c>
      <c r="BC1" s="583" t="s">
        <v>491</v>
      </c>
      <c r="BD1" s="673" t="s">
        <v>492</v>
      </c>
      <c r="BE1" s="583" t="s">
        <v>493</v>
      </c>
      <c r="BF1" s="673" t="s">
        <v>494</v>
      </c>
      <c r="BG1" s="583" t="s">
        <v>471</v>
      </c>
      <c r="BH1" s="673" t="s">
        <v>472</v>
      </c>
      <c r="BI1" s="583" t="s">
        <v>473</v>
      </c>
      <c r="BJ1" s="673" t="s">
        <v>474</v>
      </c>
      <c r="BK1" s="583" t="s">
        <v>497</v>
      </c>
      <c r="BL1" s="673" t="s">
        <v>496</v>
      </c>
      <c r="BM1" s="583" t="s">
        <v>939</v>
      </c>
      <c r="BN1" s="673" t="s">
        <v>940</v>
      </c>
      <c r="BO1" s="585" t="s">
        <v>454</v>
      </c>
    </row>
    <row r="2" spans="1:67" x14ac:dyDescent="0.2">
      <c r="A2" t="s">
        <v>500</v>
      </c>
      <c r="B2" t="s">
        <v>508</v>
      </c>
      <c r="C2" t="s">
        <v>511</v>
      </c>
      <c r="D2" t="s">
        <v>515</v>
      </c>
      <c r="E2" t="s">
        <v>504</v>
      </c>
      <c r="F2" t="s">
        <v>505</v>
      </c>
      <c r="G2" t="s">
        <v>314</v>
      </c>
      <c r="H2" t="s">
        <v>1109</v>
      </c>
      <c r="I2" t="s">
        <v>934</v>
      </c>
      <c r="K2" t="s">
        <v>386</v>
      </c>
      <c r="L2">
        <v>7</v>
      </c>
      <c r="N2">
        <v>13</v>
      </c>
      <c r="O2">
        <v>1.8571428571428572</v>
      </c>
      <c r="P2">
        <v>1826.8571428571429</v>
      </c>
      <c r="Q2">
        <v>972.85714285714289</v>
      </c>
      <c r="R2">
        <v>4</v>
      </c>
      <c r="S2" s="621">
        <v>0.30769230769230771</v>
      </c>
      <c r="V2">
        <v>4</v>
      </c>
      <c r="W2" s="621">
        <v>0.5714285714285714</v>
      </c>
      <c r="X2">
        <v>4</v>
      </c>
      <c r="AD2">
        <v>12784</v>
      </c>
      <c r="AE2">
        <v>4</v>
      </c>
      <c r="AF2" s="621">
        <v>3.1279324366593683E-4</v>
      </c>
      <c r="AG2">
        <v>12788</v>
      </c>
      <c r="AH2">
        <v>17502</v>
      </c>
      <c r="AI2" s="621">
        <v>0.73065935321677522</v>
      </c>
      <c r="AJ2">
        <v>12784</v>
      </c>
      <c r="AK2">
        <v>4</v>
      </c>
      <c r="AL2">
        <v>12788</v>
      </c>
      <c r="AM2">
        <v>6806</v>
      </c>
      <c r="AN2" s="621">
        <v>0.53238423028785986</v>
      </c>
      <c r="AO2">
        <v>4</v>
      </c>
      <c r="AP2" s="621">
        <v>1</v>
      </c>
      <c r="AQ2">
        <v>6810</v>
      </c>
      <c r="AR2" s="621">
        <v>0.53253049734125746</v>
      </c>
      <c r="AS2">
        <v>22</v>
      </c>
      <c r="AT2" s="621">
        <v>3.2324419629738465E-3</v>
      </c>
      <c r="AV2" s="621" t="s">
        <v>323</v>
      </c>
      <c r="AW2">
        <v>22</v>
      </c>
      <c r="AX2" s="621">
        <v>3.2305433186490457E-3</v>
      </c>
      <c r="AY2">
        <v>20</v>
      </c>
      <c r="AZ2" s="621">
        <v>0.90909090909090906</v>
      </c>
      <c r="BB2" s="621" t="s">
        <v>323</v>
      </c>
      <c r="BC2">
        <v>20</v>
      </c>
      <c r="BD2" s="621">
        <v>0.90909090909090906</v>
      </c>
      <c r="BE2">
        <v>19</v>
      </c>
      <c r="BF2" s="621">
        <v>2.7900146842878121E-3</v>
      </c>
      <c r="BG2">
        <v>82</v>
      </c>
      <c r="BH2" s="621">
        <v>1.2041116005873716E-2</v>
      </c>
      <c r="BI2">
        <v>101</v>
      </c>
      <c r="BJ2" s="621">
        <v>1.4831130690161527E-2</v>
      </c>
      <c r="BK2">
        <v>5</v>
      </c>
      <c r="BL2" s="621">
        <v>0.38461538461538464</v>
      </c>
      <c r="BM2">
        <v>1</v>
      </c>
      <c r="BN2" s="621">
        <v>0.14285714285714285</v>
      </c>
      <c r="BO2" t="s">
        <v>323</v>
      </c>
    </row>
    <row r="3" spans="1:67" x14ac:dyDescent="0.2">
      <c r="A3" t="s">
        <v>500</v>
      </c>
      <c r="B3" t="s">
        <v>508</v>
      </c>
      <c r="C3" t="s">
        <v>514</v>
      </c>
      <c r="D3" t="s">
        <v>515</v>
      </c>
      <c r="E3" t="s">
        <v>504</v>
      </c>
      <c r="F3" t="s">
        <v>505</v>
      </c>
      <c r="G3" t="s">
        <v>314</v>
      </c>
      <c r="H3" t="s">
        <v>1109</v>
      </c>
      <c r="I3" t="s">
        <v>934</v>
      </c>
      <c r="K3" t="s">
        <v>510</v>
      </c>
      <c r="L3">
        <v>3</v>
      </c>
      <c r="M3">
        <v>3</v>
      </c>
      <c r="N3">
        <v>3</v>
      </c>
      <c r="O3">
        <v>1</v>
      </c>
      <c r="P3">
        <v>1774</v>
      </c>
      <c r="Q3" t="s">
        <v>323</v>
      </c>
      <c r="R3">
        <v>2</v>
      </c>
      <c r="S3" s="621">
        <v>0.66666666666666663</v>
      </c>
      <c r="V3">
        <v>2</v>
      </c>
      <c r="W3" s="621">
        <v>0.66666666666666663</v>
      </c>
      <c r="X3">
        <v>2</v>
      </c>
      <c r="AD3">
        <v>5315</v>
      </c>
      <c r="AE3">
        <v>7</v>
      </c>
      <c r="AF3" s="621">
        <v>1.3152950018789928E-3</v>
      </c>
      <c r="AG3">
        <v>5322</v>
      </c>
      <c r="AH3">
        <v>8301</v>
      </c>
      <c r="AI3" s="621">
        <v>0.64112757499096495</v>
      </c>
      <c r="AJ3" t="s">
        <v>323</v>
      </c>
      <c r="AK3" t="s">
        <v>323</v>
      </c>
      <c r="AL3" t="s">
        <v>323</v>
      </c>
      <c r="AN3" s="621" t="s">
        <v>323</v>
      </c>
      <c r="AP3" s="621" t="s">
        <v>323</v>
      </c>
      <c r="AQ3" t="s">
        <v>323</v>
      </c>
      <c r="AR3" s="621" t="s">
        <v>323</v>
      </c>
      <c r="AT3" s="621" t="s">
        <v>323</v>
      </c>
      <c r="AV3" s="621" t="s">
        <v>323</v>
      </c>
      <c r="AX3" s="621" t="s">
        <v>323</v>
      </c>
      <c r="AZ3" s="621" t="s">
        <v>323</v>
      </c>
      <c r="BB3" s="621" t="s">
        <v>323</v>
      </c>
      <c r="BD3" s="621" t="s">
        <v>323</v>
      </c>
      <c r="BF3" s="621" t="s">
        <v>323</v>
      </c>
      <c r="BH3" s="621" t="s">
        <v>323</v>
      </c>
      <c r="BI3" t="s">
        <v>323</v>
      </c>
      <c r="BJ3" s="621" t="s">
        <v>323</v>
      </c>
      <c r="BK3">
        <v>0</v>
      </c>
      <c r="BO3" t="s">
        <v>323</v>
      </c>
    </row>
    <row r="4" spans="1:67" x14ac:dyDescent="0.2">
      <c r="A4" t="s">
        <v>500</v>
      </c>
      <c r="B4" t="s">
        <v>508</v>
      </c>
      <c r="C4" t="s">
        <v>513</v>
      </c>
      <c r="D4" t="s">
        <v>515</v>
      </c>
      <c r="E4" t="s">
        <v>504</v>
      </c>
      <c r="F4" t="s">
        <v>505</v>
      </c>
      <c r="G4" t="s">
        <v>314</v>
      </c>
      <c r="H4" t="s">
        <v>1109</v>
      </c>
      <c r="I4" t="s">
        <v>934</v>
      </c>
      <c r="K4" t="s">
        <v>510</v>
      </c>
      <c r="L4">
        <v>2</v>
      </c>
      <c r="M4">
        <v>2</v>
      </c>
      <c r="N4">
        <v>2</v>
      </c>
      <c r="O4">
        <v>1</v>
      </c>
      <c r="P4">
        <v>1606.5</v>
      </c>
      <c r="Q4" t="s">
        <v>323</v>
      </c>
      <c r="R4">
        <v>2</v>
      </c>
      <c r="S4" s="621">
        <v>1</v>
      </c>
      <c r="V4">
        <v>2</v>
      </c>
      <c r="W4" s="621">
        <v>1</v>
      </c>
      <c r="X4">
        <v>2</v>
      </c>
      <c r="AD4">
        <v>3206</v>
      </c>
      <c r="AE4">
        <v>7</v>
      </c>
      <c r="AF4" s="621">
        <v>2.1786492374727671E-3</v>
      </c>
      <c r="AG4">
        <v>3213</v>
      </c>
      <c r="AH4">
        <v>5238</v>
      </c>
      <c r="AI4" s="621">
        <v>0.61340206185567014</v>
      </c>
      <c r="AJ4" t="s">
        <v>323</v>
      </c>
      <c r="AK4" t="s">
        <v>323</v>
      </c>
      <c r="AL4" t="s">
        <v>323</v>
      </c>
      <c r="AN4" s="621" t="s">
        <v>323</v>
      </c>
      <c r="AP4" s="621" t="s">
        <v>323</v>
      </c>
      <c r="AQ4" t="s">
        <v>323</v>
      </c>
      <c r="AR4" s="621" t="s">
        <v>323</v>
      </c>
      <c r="AT4" s="621" t="s">
        <v>323</v>
      </c>
      <c r="AV4" s="621" t="s">
        <v>323</v>
      </c>
      <c r="AW4" t="s">
        <v>323</v>
      </c>
      <c r="AX4" s="621" t="s">
        <v>323</v>
      </c>
      <c r="AZ4" s="621" t="s">
        <v>323</v>
      </c>
      <c r="BB4" s="621" t="s">
        <v>323</v>
      </c>
      <c r="BC4" t="s">
        <v>323</v>
      </c>
      <c r="BD4" s="621" t="s">
        <v>323</v>
      </c>
      <c r="BF4" s="621" t="s">
        <v>323</v>
      </c>
      <c r="BH4" s="621" t="s">
        <v>323</v>
      </c>
      <c r="BI4" t="s">
        <v>323</v>
      </c>
      <c r="BJ4" s="621" t="s">
        <v>323</v>
      </c>
      <c r="BK4">
        <v>0</v>
      </c>
      <c r="BO4" t="s">
        <v>323</v>
      </c>
    </row>
    <row r="5" spans="1:67" x14ac:dyDescent="0.2">
      <c r="A5" t="s">
        <v>539</v>
      </c>
      <c r="B5" t="s">
        <v>546</v>
      </c>
      <c r="C5" t="s">
        <v>547</v>
      </c>
      <c r="D5" t="s">
        <v>515</v>
      </c>
      <c r="E5" t="s">
        <v>504</v>
      </c>
      <c r="F5" t="s">
        <v>505</v>
      </c>
      <c r="G5" t="s">
        <v>316</v>
      </c>
      <c r="H5" t="s">
        <v>1112</v>
      </c>
      <c r="I5" t="s">
        <v>934</v>
      </c>
      <c r="K5" t="s">
        <v>510</v>
      </c>
      <c r="L5">
        <v>2</v>
      </c>
      <c r="M5">
        <v>2</v>
      </c>
      <c r="N5">
        <v>2</v>
      </c>
      <c r="O5">
        <v>1</v>
      </c>
      <c r="P5">
        <v>695.5</v>
      </c>
      <c r="Q5" t="s">
        <v>323</v>
      </c>
      <c r="R5">
        <v>2</v>
      </c>
      <c r="S5" s="621">
        <v>1</v>
      </c>
      <c r="V5">
        <v>2</v>
      </c>
      <c r="W5" s="621">
        <v>1</v>
      </c>
      <c r="X5">
        <v>2</v>
      </c>
      <c r="AD5">
        <v>1375</v>
      </c>
      <c r="AE5">
        <v>16</v>
      </c>
      <c r="AF5" s="621">
        <v>1.1502516175413372E-2</v>
      </c>
      <c r="AG5">
        <v>1391</v>
      </c>
      <c r="AH5">
        <v>2067</v>
      </c>
      <c r="AI5" s="621">
        <v>0.67295597484276726</v>
      </c>
      <c r="AJ5" t="s">
        <v>323</v>
      </c>
      <c r="AK5" t="s">
        <v>323</v>
      </c>
      <c r="AL5" t="s">
        <v>323</v>
      </c>
      <c r="AN5" s="621" t="s">
        <v>323</v>
      </c>
      <c r="AP5" s="621" t="s">
        <v>323</v>
      </c>
      <c r="AQ5" t="s">
        <v>323</v>
      </c>
      <c r="BI5" t="s">
        <v>323</v>
      </c>
      <c r="BJ5" s="621" t="s">
        <v>323</v>
      </c>
      <c r="BK5">
        <v>0</v>
      </c>
      <c r="BN5" s="621" t="s">
        <v>323</v>
      </c>
      <c r="BO5" t="s">
        <v>323</v>
      </c>
    </row>
    <row r="6" spans="1:67" x14ac:dyDescent="0.2">
      <c r="A6" t="s">
        <v>539</v>
      </c>
      <c r="B6" t="s">
        <v>546</v>
      </c>
      <c r="C6" t="s">
        <v>548</v>
      </c>
      <c r="D6" t="s">
        <v>515</v>
      </c>
      <c r="E6" t="s">
        <v>504</v>
      </c>
      <c r="F6" t="s">
        <v>505</v>
      </c>
      <c r="G6" t="s">
        <v>316</v>
      </c>
      <c r="H6" t="s">
        <v>1112</v>
      </c>
      <c r="I6" t="s">
        <v>934</v>
      </c>
      <c r="K6" t="s">
        <v>386</v>
      </c>
      <c r="L6">
        <v>2</v>
      </c>
      <c r="N6">
        <v>4</v>
      </c>
      <c r="O6">
        <v>2</v>
      </c>
      <c r="P6">
        <v>655</v>
      </c>
      <c r="Q6">
        <v>356</v>
      </c>
      <c r="R6">
        <v>2</v>
      </c>
      <c r="S6" s="621">
        <v>0.5</v>
      </c>
      <c r="V6">
        <v>2</v>
      </c>
      <c r="W6" s="621">
        <v>1</v>
      </c>
      <c r="X6">
        <v>2</v>
      </c>
      <c r="AD6">
        <v>1294</v>
      </c>
      <c r="AE6">
        <v>16</v>
      </c>
      <c r="AF6" s="621">
        <v>1.2213740458015267E-2</v>
      </c>
      <c r="AG6">
        <v>1310</v>
      </c>
      <c r="AH6">
        <v>1758</v>
      </c>
      <c r="AI6" s="621">
        <v>0.74516496018202505</v>
      </c>
      <c r="AJ6">
        <v>1294</v>
      </c>
      <c r="AK6">
        <v>16</v>
      </c>
      <c r="AL6">
        <v>1310</v>
      </c>
      <c r="AM6">
        <v>701</v>
      </c>
      <c r="AN6" s="621">
        <v>0.54173106646058733</v>
      </c>
      <c r="AO6">
        <v>11</v>
      </c>
      <c r="AP6" s="621">
        <v>0.6875</v>
      </c>
      <c r="AQ6">
        <v>712</v>
      </c>
      <c r="AR6" s="621">
        <v>0.54351145038167936</v>
      </c>
      <c r="AS6">
        <v>5</v>
      </c>
      <c r="AT6" s="621">
        <v>7.1326676176890159E-3</v>
      </c>
      <c r="AW6">
        <v>5</v>
      </c>
      <c r="AX6" s="621">
        <v>7.0224719101123594E-3</v>
      </c>
      <c r="AY6">
        <v>5</v>
      </c>
      <c r="AZ6" s="621">
        <v>1</v>
      </c>
      <c r="BB6" s="621" t="s">
        <v>323</v>
      </c>
      <c r="BC6">
        <v>5</v>
      </c>
      <c r="BD6" s="621">
        <v>1</v>
      </c>
      <c r="BE6">
        <v>21</v>
      </c>
      <c r="BF6" s="621">
        <v>2.9494382022471909E-2</v>
      </c>
      <c r="BI6">
        <v>21</v>
      </c>
      <c r="BJ6" s="621">
        <v>2.9494382022471909E-2</v>
      </c>
      <c r="BK6">
        <v>2</v>
      </c>
      <c r="BL6" s="621">
        <v>0.5</v>
      </c>
      <c r="BM6">
        <v>1</v>
      </c>
      <c r="BN6" s="621">
        <v>0.5</v>
      </c>
      <c r="BO6" t="s">
        <v>323</v>
      </c>
    </row>
    <row r="7" spans="1:67" x14ac:dyDescent="0.2">
      <c r="A7" t="s">
        <v>539</v>
      </c>
      <c r="B7" t="s">
        <v>546</v>
      </c>
      <c r="C7" t="s">
        <v>549</v>
      </c>
      <c r="D7" t="s">
        <v>515</v>
      </c>
      <c r="E7" t="s">
        <v>504</v>
      </c>
      <c r="F7" t="s">
        <v>505</v>
      </c>
      <c r="G7" t="s">
        <v>316</v>
      </c>
      <c r="H7" t="s">
        <v>1112</v>
      </c>
      <c r="I7" t="s">
        <v>934</v>
      </c>
      <c r="K7" t="s">
        <v>386</v>
      </c>
      <c r="L7">
        <v>6</v>
      </c>
      <c r="N7">
        <v>18</v>
      </c>
      <c r="O7">
        <v>3</v>
      </c>
      <c r="P7">
        <v>768.33333333333337</v>
      </c>
      <c r="Q7">
        <v>497</v>
      </c>
      <c r="R7">
        <v>6</v>
      </c>
      <c r="S7" s="621">
        <v>0.33333333333333331</v>
      </c>
      <c r="V7">
        <v>4</v>
      </c>
      <c r="W7" s="621">
        <v>0.66666666666666663</v>
      </c>
      <c r="X7">
        <v>4</v>
      </c>
      <c r="AD7">
        <v>4592</v>
      </c>
      <c r="AE7">
        <v>18</v>
      </c>
      <c r="AF7" s="621">
        <v>3.9045553145336228E-3</v>
      </c>
      <c r="AG7">
        <v>4610</v>
      </c>
      <c r="AH7">
        <v>6648</v>
      </c>
      <c r="AI7" s="621">
        <v>0.69344163658243085</v>
      </c>
      <c r="AJ7">
        <v>4592</v>
      </c>
      <c r="AK7">
        <v>18</v>
      </c>
      <c r="AL7">
        <v>4610</v>
      </c>
      <c r="AM7">
        <v>2965</v>
      </c>
      <c r="AN7" s="621">
        <v>0.64568815331010454</v>
      </c>
      <c r="AO7">
        <v>17</v>
      </c>
      <c r="AP7" s="621">
        <v>0.94444444444444442</v>
      </c>
      <c r="AQ7">
        <v>2982</v>
      </c>
      <c r="AR7" s="621">
        <v>0.64685466377440348</v>
      </c>
      <c r="AS7">
        <v>36</v>
      </c>
      <c r="AT7" s="621">
        <v>1.2141652613827993E-2</v>
      </c>
      <c r="AU7">
        <v>3</v>
      </c>
      <c r="AV7" s="621">
        <v>0.17647058823529413</v>
      </c>
      <c r="AW7">
        <v>39</v>
      </c>
      <c r="AX7" s="621">
        <v>1.3078470824949699E-2</v>
      </c>
      <c r="AY7">
        <v>36</v>
      </c>
      <c r="AZ7" s="621">
        <v>1</v>
      </c>
      <c r="BA7">
        <v>3</v>
      </c>
      <c r="BB7" s="621">
        <v>1</v>
      </c>
      <c r="BC7">
        <v>39</v>
      </c>
      <c r="BD7" s="621">
        <v>1</v>
      </c>
      <c r="BE7">
        <v>19</v>
      </c>
      <c r="BF7" s="621">
        <v>6.371562709590879E-3</v>
      </c>
      <c r="BG7">
        <v>79</v>
      </c>
      <c r="BH7" s="621">
        <v>2.6492287055667339E-2</v>
      </c>
      <c r="BI7">
        <v>98</v>
      </c>
      <c r="BJ7" s="621">
        <v>3.2863849765258218E-2</v>
      </c>
      <c r="BK7">
        <v>4</v>
      </c>
      <c r="BL7" s="621">
        <v>0.22222222222222221</v>
      </c>
      <c r="BM7">
        <v>1</v>
      </c>
      <c r="BN7" s="621">
        <v>0.16666666666666666</v>
      </c>
      <c r="BO7" t="s">
        <v>323</v>
      </c>
    </row>
    <row r="8" spans="1:67" x14ac:dyDescent="0.2">
      <c r="A8" t="s">
        <v>550</v>
      </c>
      <c r="B8" t="s">
        <v>552</v>
      </c>
      <c r="C8" t="s">
        <v>502</v>
      </c>
      <c r="D8" t="s">
        <v>515</v>
      </c>
      <c r="E8" t="s">
        <v>504</v>
      </c>
      <c r="F8" t="s">
        <v>519</v>
      </c>
      <c r="G8" t="s">
        <v>320</v>
      </c>
      <c r="H8" t="s">
        <v>1112</v>
      </c>
      <c r="I8" t="s">
        <v>934</v>
      </c>
      <c r="K8" t="s">
        <v>386</v>
      </c>
      <c r="L8">
        <v>8</v>
      </c>
      <c r="N8">
        <v>13</v>
      </c>
      <c r="O8">
        <v>1.625</v>
      </c>
      <c r="P8">
        <v>787.125</v>
      </c>
      <c r="Q8">
        <v>360</v>
      </c>
      <c r="R8">
        <v>6</v>
      </c>
      <c r="S8" s="621">
        <v>0.46153846153846156</v>
      </c>
      <c r="V8">
        <v>5</v>
      </c>
      <c r="W8" s="621">
        <v>0.625</v>
      </c>
      <c r="X8">
        <v>5</v>
      </c>
      <c r="Y8" s="621">
        <v>0.66666666666666663</v>
      </c>
      <c r="AD8">
        <v>6270</v>
      </c>
      <c r="AE8">
        <v>27</v>
      </c>
      <c r="AF8" s="621">
        <v>4.287756074321105E-3</v>
      </c>
      <c r="AG8">
        <v>6297</v>
      </c>
      <c r="AH8">
        <v>8235</v>
      </c>
      <c r="AI8" s="621">
        <v>0.76466302367941708</v>
      </c>
      <c r="AJ8">
        <v>6270</v>
      </c>
      <c r="AK8">
        <v>27</v>
      </c>
      <c r="AL8">
        <v>6297</v>
      </c>
      <c r="AM8">
        <v>2856</v>
      </c>
      <c r="AN8" s="621">
        <v>0.45550239234449763</v>
      </c>
      <c r="AO8">
        <v>24</v>
      </c>
      <c r="AP8" s="621">
        <v>0.88888888888888884</v>
      </c>
      <c r="AQ8">
        <v>2880</v>
      </c>
      <c r="AR8" s="621">
        <v>0.45736064792758457</v>
      </c>
      <c r="AS8">
        <v>30</v>
      </c>
      <c r="AT8" s="621">
        <v>1.050420168067227E-2</v>
      </c>
      <c r="AU8">
        <v>3</v>
      </c>
      <c r="AV8" s="621">
        <v>0.125</v>
      </c>
      <c r="AW8">
        <v>33</v>
      </c>
      <c r="AX8" s="621">
        <v>1.1458333333333333E-2</v>
      </c>
      <c r="AY8">
        <v>30</v>
      </c>
      <c r="AZ8" s="621">
        <v>1</v>
      </c>
      <c r="BA8">
        <v>3</v>
      </c>
      <c r="BB8" s="621">
        <v>1</v>
      </c>
      <c r="BC8">
        <v>33</v>
      </c>
      <c r="BD8" s="621">
        <v>1</v>
      </c>
      <c r="BE8">
        <v>19</v>
      </c>
      <c r="BF8" s="621">
        <v>6.5972222222222222E-3</v>
      </c>
      <c r="BG8">
        <v>33</v>
      </c>
      <c r="BH8" s="621">
        <v>1.1458333333333333E-2</v>
      </c>
      <c r="BI8">
        <v>52</v>
      </c>
      <c r="BJ8" s="621">
        <v>1.8055555555555554E-2</v>
      </c>
      <c r="BK8">
        <v>6</v>
      </c>
      <c r="BL8" s="621">
        <v>0.46153846153846156</v>
      </c>
      <c r="BM8">
        <v>3</v>
      </c>
      <c r="BN8" s="621">
        <v>0.375</v>
      </c>
      <c r="BO8" t="s">
        <v>323</v>
      </c>
    </row>
    <row r="9" spans="1:67" x14ac:dyDescent="0.2">
      <c r="A9" t="s">
        <v>553</v>
      </c>
      <c r="B9" t="s">
        <v>554</v>
      </c>
      <c r="C9" t="s">
        <v>555</v>
      </c>
      <c r="D9" t="s">
        <v>515</v>
      </c>
      <c r="E9" t="s">
        <v>504</v>
      </c>
      <c r="F9" t="s">
        <v>519</v>
      </c>
      <c r="G9" t="s">
        <v>319</v>
      </c>
      <c r="H9" t="s">
        <v>1112</v>
      </c>
      <c r="I9" t="s">
        <v>934</v>
      </c>
      <c r="K9" t="s">
        <v>386</v>
      </c>
      <c r="L9">
        <v>4</v>
      </c>
      <c r="N9">
        <v>5</v>
      </c>
      <c r="O9">
        <v>1.25</v>
      </c>
      <c r="P9">
        <v>1142.5</v>
      </c>
      <c r="Q9">
        <v>632.25</v>
      </c>
      <c r="R9">
        <v>4</v>
      </c>
      <c r="S9" s="621">
        <v>0.8</v>
      </c>
      <c r="V9">
        <v>4</v>
      </c>
      <c r="W9" s="621">
        <v>1</v>
      </c>
      <c r="X9">
        <v>4</v>
      </c>
      <c r="AD9">
        <v>4546</v>
      </c>
      <c r="AE9">
        <v>24</v>
      </c>
      <c r="AF9" s="621">
        <v>5.2516411378555799E-3</v>
      </c>
      <c r="AG9">
        <v>4570</v>
      </c>
      <c r="AH9">
        <v>6339</v>
      </c>
      <c r="AI9" s="621">
        <v>0.72093390124625334</v>
      </c>
      <c r="AJ9">
        <v>4546</v>
      </c>
      <c r="AK9">
        <v>24</v>
      </c>
      <c r="AL9">
        <v>4570</v>
      </c>
      <c r="AM9">
        <v>2506</v>
      </c>
      <c r="AN9" s="621">
        <v>0.55125384953805545</v>
      </c>
      <c r="AO9">
        <v>23</v>
      </c>
      <c r="AP9" s="621">
        <v>0.95833333333333337</v>
      </c>
      <c r="AQ9">
        <v>2529</v>
      </c>
      <c r="AR9" s="621">
        <v>0.55339168490153168</v>
      </c>
      <c r="AS9">
        <v>25</v>
      </c>
      <c r="AT9" s="621">
        <v>9.9760574620909818E-3</v>
      </c>
      <c r="AU9">
        <v>3</v>
      </c>
      <c r="AV9" s="621">
        <v>0.13043478260869565</v>
      </c>
      <c r="AW9">
        <v>28</v>
      </c>
      <c r="AX9" s="621">
        <v>1.1071569790431E-2</v>
      </c>
      <c r="AY9">
        <v>21</v>
      </c>
      <c r="AZ9" s="621">
        <v>0.84</v>
      </c>
      <c r="BA9">
        <v>3</v>
      </c>
      <c r="BB9" s="621">
        <v>1</v>
      </c>
      <c r="BC9">
        <v>24</v>
      </c>
      <c r="BD9" s="621">
        <v>0.8571428571428571</v>
      </c>
      <c r="BE9">
        <v>2</v>
      </c>
      <c r="BF9" s="621">
        <v>7.9082641360221433E-4</v>
      </c>
      <c r="BG9">
        <v>60</v>
      </c>
      <c r="BH9" s="621">
        <v>2.3724792408066429E-2</v>
      </c>
      <c r="BI9">
        <v>62</v>
      </c>
      <c r="BJ9" s="621">
        <v>2.4515618821668642E-2</v>
      </c>
      <c r="BK9">
        <v>1</v>
      </c>
      <c r="BL9" s="621">
        <v>0.2</v>
      </c>
      <c r="BM9">
        <v>1</v>
      </c>
      <c r="BN9" s="621">
        <v>0.25</v>
      </c>
      <c r="BO9" t="s">
        <v>323</v>
      </c>
    </row>
    <row r="10" spans="1:67" x14ac:dyDescent="0.2">
      <c r="A10" t="s">
        <v>553</v>
      </c>
      <c r="B10" t="s">
        <v>554</v>
      </c>
      <c r="C10" t="s">
        <v>556</v>
      </c>
      <c r="D10" t="s">
        <v>515</v>
      </c>
      <c r="E10" t="s">
        <v>504</v>
      </c>
      <c r="F10" t="s">
        <v>519</v>
      </c>
      <c r="G10" t="s">
        <v>319</v>
      </c>
      <c r="H10" t="s">
        <v>1112</v>
      </c>
      <c r="I10" t="s">
        <v>934</v>
      </c>
      <c r="K10" t="s">
        <v>386</v>
      </c>
      <c r="L10">
        <v>4</v>
      </c>
      <c r="N10">
        <v>7</v>
      </c>
      <c r="O10">
        <v>1.75</v>
      </c>
      <c r="P10">
        <v>1190</v>
      </c>
      <c r="Q10">
        <v>655.5</v>
      </c>
      <c r="R10">
        <v>3</v>
      </c>
      <c r="S10" s="621">
        <v>0.42857142857142855</v>
      </c>
      <c r="V10">
        <v>2</v>
      </c>
      <c r="W10" s="621">
        <v>0.5</v>
      </c>
      <c r="X10">
        <v>2</v>
      </c>
      <c r="AD10">
        <v>4754</v>
      </c>
      <c r="AE10">
        <v>6</v>
      </c>
      <c r="AF10" s="621">
        <v>1.2605042016806723E-3</v>
      </c>
      <c r="AG10">
        <v>4760</v>
      </c>
      <c r="AH10">
        <v>6378</v>
      </c>
      <c r="AI10" s="621">
        <v>0.74631545939165878</v>
      </c>
      <c r="AJ10">
        <v>4754</v>
      </c>
      <c r="AK10">
        <v>6</v>
      </c>
      <c r="AL10">
        <v>4760</v>
      </c>
      <c r="AM10">
        <v>2616</v>
      </c>
      <c r="AN10" s="621">
        <v>0.55027345393352967</v>
      </c>
      <c r="AO10">
        <v>6</v>
      </c>
      <c r="AP10" s="621">
        <v>1</v>
      </c>
      <c r="AQ10">
        <v>2622</v>
      </c>
      <c r="AR10" s="621">
        <v>0.55084033613445382</v>
      </c>
      <c r="AS10">
        <v>29</v>
      </c>
      <c r="AT10" s="621">
        <v>1.1085626911314985E-2</v>
      </c>
      <c r="AU10">
        <v>3</v>
      </c>
      <c r="AV10" s="621">
        <v>0.5</v>
      </c>
      <c r="AW10">
        <v>32</v>
      </c>
      <c r="AX10" s="621">
        <v>1.2204424103737605E-2</v>
      </c>
      <c r="AY10">
        <v>24</v>
      </c>
      <c r="AZ10" s="621">
        <v>0.82758620689655171</v>
      </c>
      <c r="BA10">
        <v>3</v>
      </c>
      <c r="BB10" s="621">
        <v>1</v>
      </c>
      <c r="BC10">
        <v>27</v>
      </c>
      <c r="BD10" s="621">
        <v>0.84375</v>
      </c>
      <c r="BE10">
        <v>3</v>
      </c>
      <c r="BF10" s="621">
        <v>1.1441647597254005E-3</v>
      </c>
      <c r="BG10">
        <v>57</v>
      </c>
      <c r="BH10" s="621">
        <v>2.1739130434782608E-2</v>
      </c>
      <c r="BI10">
        <v>60</v>
      </c>
      <c r="BJ10" s="621">
        <v>2.2883295194508008E-2</v>
      </c>
      <c r="BK10">
        <v>3</v>
      </c>
      <c r="BL10" s="621">
        <v>0.42857142857142855</v>
      </c>
      <c r="BM10">
        <v>1</v>
      </c>
      <c r="BN10" s="621">
        <v>0.25</v>
      </c>
      <c r="BO10" t="s">
        <v>323</v>
      </c>
    </row>
    <row r="11" spans="1:67" x14ac:dyDescent="0.2">
      <c r="A11" t="s">
        <v>557</v>
      </c>
      <c r="B11" t="s">
        <v>563</v>
      </c>
      <c r="C11" t="s">
        <v>559</v>
      </c>
      <c r="D11" t="s">
        <v>515</v>
      </c>
      <c r="E11" t="s">
        <v>504</v>
      </c>
      <c r="F11" t="s">
        <v>505</v>
      </c>
      <c r="G11" t="s">
        <v>317</v>
      </c>
      <c r="H11" t="s">
        <v>1112</v>
      </c>
      <c r="I11" t="s">
        <v>934</v>
      </c>
      <c r="K11" t="s">
        <v>386</v>
      </c>
      <c r="L11">
        <v>3</v>
      </c>
      <c r="N11">
        <v>6</v>
      </c>
      <c r="O11">
        <v>2</v>
      </c>
      <c r="P11">
        <v>1456.3333333333333</v>
      </c>
      <c r="Q11">
        <v>805</v>
      </c>
      <c r="R11">
        <v>3</v>
      </c>
      <c r="S11" s="621">
        <v>0.5</v>
      </c>
      <c r="V11">
        <v>2</v>
      </c>
      <c r="W11" s="621">
        <v>0.66666666666666663</v>
      </c>
      <c r="X11">
        <v>2</v>
      </c>
      <c r="Z11">
        <v>4</v>
      </c>
      <c r="AA11" s="621">
        <v>0.66666666666666663</v>
      </c>
      <c r="AB11">
        <v>3</v>
      </c>
      <c r="AC11" s="621">
        <v>1</v>
      </c>
      <c r="AD11">
        <v>4352</v>
      </c>
      <c r="AE11">
        <v>17</v>
      </c>
      <c r="AF11" s="621">
        <v>3.8910505836575876E-3</v>
      </c>
      <c r="AG11">
        <v>4369</v>
      </c>
      <c r="AH11">
        <v>5364</v>
      </c>
      <c r="AI11" s="621">
        <v>0.81450410141685314</v>
      </c>
      <c r="AJ11">
        <v>4352</v>
      </c>
      <c r="AK11">
        <v>17</v>
      </c>
      <c r="AL11">
        <v>4369</v>
      </c>
      <c r="AM11">
        <v>2391</v>
      </c>
      <c r="AN11" s="621">
        <v>0.5494025735294118</v>
      </c>
      <c r="AO11">
        <v>24</v>
      </c>
      <c r="AP11" s="621">
        <v>1.411764705882353</v>
      </c>
      <c r="AQ11">
        <v>2415</v>
      </c>
      <c r="AR11" s="621">
        <v>0.55275806820782791</v>
      </c>
      <c r="AS11">
        <v>8</v>
      </c>
      <c r="AT11" s="621">
        <v>3.3458803847762441E-3</v>
      </c>
      <c r="AU11">
        <v>9</v>
      </c>
      <c r="AV11" s="621">
        <v>0.375</v>
      </c>
      <c r="AW11">
        <v>17</v>
      </c>
      <c r="AX11" s="621">
        <v>7.0393374741200831E-3</v>
      </c>
      <c r="AY11">
        <v>8</v>
      </c>
      <c r="AZ11" s="621">
        <v>1</v>
      </c>
      <c r="BA11">
        <v>8</v>
      </c>
      <c r="BB11" s="621">
        <v>0.88888888888888884</v>
      </c>
      <c r="BC11">
        <v>16</v>
      </c>
      <c r="BD11" s="621">
        <v>0.94117647058823528</v>
      </c>
      <c r="BE11">
        <v>3</v>
      </c>
      <c r="BF11" s="621">
        <v>1.2422360248447205E-3</v>
      </c>
      <c r="BG11">
        <v>62</v>
      </c>
      <c r="BH11" s="621">
        <v>2.5672877846790891E-2</v>
      </c>
      <c r="BI11">
        <v>65</v>
      </c>
      <c r="BJ11" s="621">
        <v>2.6915113871635612E-2</v>
      </c>
      <c r="BK11">
        <v>0</v>
      </c>
      <c r="BO11" t="s">
        <v>323</v>
      </c>
    </row>
    <row r="12" spans="1:67" x14ac:dyDescent="0.2">
      <c r="A12" t="s">
        <v>557</v>
      </c>
      <c r="B12" t="s">
        <v>563</v>
      </c>
      <c r="C12" t="s">
        <v>564</v>
      </c>
      <c r="D12" t="s">
        <v>515</v>
      </c>
      <c r="E12" t="s">
        <v>504</v>
      </c>
      <c r="F12" t="s">
        <v>505</v>
      </c>
      <c r="G12" t="s">
        <v>317</v>
      </c>
      <c r="H12" t="s">
        <v>1112</v>
      </c>
      <c r="I12" t="s">
        <v>934</v>
      </c>
      <c r="K12" t="s">
        <v>386</v>
      </c>
      <c r="L12">
        <v>3</v>
      </c>
      <c r="N12">
        <v>5</v>
      </c>
      <c r="O12">
        <v>1.6666666666666667</v>
      </c>
      <c r="P12">
        <v>1497</v>
      </c>
      <c r="Q12">
        <v>698</v>
      </c>
      <c r="R12">
        <v>2</v>
      </c>
      <c r="S12" s="621">
        <v>0.4</v>
      </c>
      <c r="V12">
        <v>1</v>
      </c>
      <c r="W12" s="621">
        <v>0.33333333333333331</v>
      </c>
      <c r="X12">
        <v>1</v>
      </c>
      <c r="Z12">
        <v>4</v>
      </c>
      <c r="AA12" s="621">
        <v>0.8</v>
      </c>
      <c r="AB12">
        <v>2</v>
      </c>
      <c r="AC12" s="621">
        <v>0.66666666666666663</v>
      </c>
      <c r="AD12">
        <v>4457</v>
      </c>
      <c r="AE12">
        <v>34</v>
      </c>
      <c r="AF12" s="621">
        <v>7.5706969494544647E-3</v>
      </c>
      <c r="AG12">
        <v>4491</v>
      </c>
      <c r="AH12">
        <v>6018</v>
      </c>
      <c r="AI12" s="621">
        <v>0.74626121635094711</v>
      </c>
      <c r="AJ12">
        <v>4457</v>
      </c>
      <c r="AK12">
        <v>34</v>
      </c>
      <c r="AL12">
        <v>4491</v>
      </c>
      <c r="AM12">
        <v>2056</v>
      </c>
      <c r="AN12" s="621">
        <v>0.46129683643706532</v>
      </c>
      <c r="AO12">
        <v>38</v>
      </c>
      <c r="AP12" s="621">
        <v>1.1176470588235294</v>
      </c>
      <c r="AQ12">
        <v>2094</v>
      </c>
      <c r="AR12" s="621">
        <v>0.46626586506346024</v>
      </c>
      <c r="AS12">
        <v>14</v>
      </c>
      <c r="AT12" s="621">
        <v>6.8093385214007783E-3</v>
      </c>
      <c r="AU12">
        <v>9</v>
      </c>
      <c r="AV12" s="621">
        <v>0.23684210526315788</v>
      </c>
      <c r="AW12">
        <v>23</v>
      </c>
      <c r="AX12" s="621">
        <v>1.0983763132760267E-2</v>
      </c>
      <c r="AY12">
        <v>14</v>
      </c>
      <c r="AZ12" s="621">
        <v>1</v>
      </c>
      <c r="BA12">
        <v>9</v>
      </c>
      <c r="BB12" s="621">
        <v>1</v>
      </c>
      <c r="BC12">
        <v>23</v>
      </c>
      <c r="BD12" s="621">
        <v>1</v>
      </c>
      <c r="BE12">
        <v>6</v>
      </c>
      <c r="BF12" s="621">
        <v>2.8653295128939827E-3</v>
      </c>
      <c r="BG12">
        <v>20</v>
      </c>
      <c r="BH12" s="621">
        <v>9.5510983763132766E-3</v>
      </c>
      <c r="BI12">
        <v>26</v>
      </c>
      <c r="BJ12" s="621">
        <v>1.2416427889207259E-2</v>
      </c>
      <c r="BK12">
        <v>2</v>
      </c>
      <c r="BL12" s="621">
        <v>0.4</v>
      </c>
      <c r="BM12">
        <v>1</v>
      </c>
      <c r="BN12" s="621">
        <v>0.33333333333333331</v>
      </c>
      <c r="BO12" t="s">
        <v>323</v>
      </c>
    </row>
    <row r="13" spans="1:67" x14ac:dyDescent="0.2">
      <c r="A13" t="s">
        <v>557</v>
      </c>
      <c r="B13" t="s">
        <v>563</v>
      </c>
      <c r="C13" t="s">
        <v>560</v>
      </c>
      <c r="D13" t="s">
        <v>515</v>
      </c>
      <c r="E13" t="s">
        <v>504</v>
      </c>
      <c r="F13" t="s">
        <v>505</v>
      </c>
      <c r="G13" t="s">
        <v>317</v>
      </c>
      <c r="H13" t="s">
        <v>1112</v>
      </c>
      <c r="I13" t="s">
        <v>934</v>
      </c>
      <c r="K13" t="s">
        <v>386</v>
      </c>
      <c r="L13">
        <v>2</v>
      </c>
      <c r="N13">
        <v>4</v>
      </c>
      <c r="O13">
        <v>2</v>
      </c>
      <c r="P13">
        <v>1293</v>
      </c>
      <c r="Q13">
        <v>719</v>
      </c>
      <c r="R13">
        <v>1</v>
      </c>
      <c r="S13" s="621">
        <v>0.25</v>
      </c>
      <c r="V13">
        <v>1</v>
      </c>
      <c r="W13" s="621">
        <v>0.5</v>
      </c>
      <c r="X13">
        <v>1</v>
      </c>
      <c r="Z13">
        <v>1</v>
      </c>
      <c r="AA13" s="621">
        <v>0.25</v>
      </c>
      <c r="AB13">
        <v>1</v>
      </c>
      <c r="AC13" s="621">
        <v>0.5</v>
      </c>
      <c r="AD13">
        <v>2558</v>
      </c>
      <c r="AE13">
        <v>28</v>
      </c>
      <c r="AF13" s="621">
        <v>1.082753286929621E-2</v>
      </c>
      <c r="AG13">
        <v>2586</v>
      </c>
      <c r="AH13">
        <v>3264</v>
      </c>
      <c r="AI13" s="621">
        <v>0.79227941176470584</v>
      </c>
      <c r="AJ13">
        <v>2558</v>
      </c>
      <c r="AK13">
        <v>28</v>
      </c>
      <c r="AL13">
        <v>2586</v>
      </c>
      <c r="AM13">
        <v>1410</v>
      </c>
      <c r="AN13" s="621">
        <v>0.55121188428459733</v>
      </c>
      <c r="AO13">
        <v>28</v>
      </c>
      <c r="AP13" s="621">
        <v>1</v>
      </c>
      <c r="AQ13">
        <v>1438</v>
      </c>
      <c r="AR13" s="621">
        <v>0.5560711523588554</v>
      </c>
      <c r="AS13">
        <v>7</v>
      </c>
      <c r="AT13" s="621">
        <v>4.9645390070921988E-3</v>
      </c>
      <c r="AU13">
        <v>4</v>
      </c>
      <c r="AV13" s="621">
        <v>0.14285714285714285</v>
      </c>
      <c r="AW13">
        <v>11</v>
      </c>
      <c r="AX13" s="621">
        <v>7.6495132127955496E-3</v>
      </c>
      <c r="AY13">
        <v>7</v>
      </c>
      <c r="AZ13" s="621">
        <v>1</v>
      </c>
      <c r="BA13">
        <v>4</v>
      </c>
      <c r="BB13" s="621">
        <v>1</v>
      </c>
      <c r="BC13">
        <v>11</v>
      </c>
      <c r="BD13" s="621">
        <v>1</v>
      </c>
      <c r="BE13">
        <v>1</v>
      </c>
      <c r="BF13" s="621">
        <v>6.9541029207232264E-4</v>
      </c>
      <c r="BG13">
        <v>41</v>
      </c>
      <c r="BH13" s="621">
        <v>2.851182197496523E-2</v>
      </c>
      <c r="BI13">
        <v>42</v>
      </c>
      <c r="BJ13" s="621">
        <v>2.9207232267037551E-2</v>
      </c>
      <c r="BK13">
        <v>1</v>
      </c>
      <c r="BL13" s="621">
        <v>0.25</v>
      </c>
      <c r="BM13">
        <v>1</v>
      </c>
      <c r="BN13" s="621">
        <v>0.5</v>
      </c>
      <c r="BO13" t="s">
        <v>323</v>
      </c>
    </row>
    <row r="14" spans="1:67" x14ac:dyDescent="0.2">
      <c r="A14" t="s">
        <v>557</v>
      </c>
      <c r="B14" t="s">
        <v>563</v>
      </c>
      <c r="C14" t="s">
        <v>565</v>
      </c>
      <c r="D14" t="s">
        <v>515</v>
      </c>
      <c r="E14" t="s">
        <v>504</v>
      </c>
      <c r="F14" t="s">
        <v>505</v>
      </c>
      <c r="G14" t="s">
        <v>317</v>
      </c>
      <c r="H14" t="s">
        <v>1112</v>
      </c>
      <c r="I14" t="s">
        <v>934</v>
      </c>
      <c r="K14" t="s">
        <v>386</v>
      </c>
      <c r="L14">
        <v>1</v>
      </c>
      <c r="N14">
        <v>2</v>
      </c>
      <c r="O14">
        <v>2</v>
      </c>
      <c r="P14">
        <v>1252</v>
      </c>
      <c r="Q14">
        <v>775</v>
      </c>
      <c r="R14">
        <v>0</v>
      </c>
      <c r="AD14">
        <v>1214</v>
      </c>
      <c r="AE14">
        <v>38</v>
      </c>
      <c r="AF14" s="621">
        <v>3.035143769968051E-2</v>
      </c>
      <c r="AG14">
        <v>1252</v>
      </c>
      <c r="AH14">
        <v>1686</v>
      </c>
      <c r="AI14" s="621">
        <v>0.74258600237247929</v>
      </c>
      <c r="AJ14">
        <v>1214</v>
      </c>
      <c r="AK14">
        <v>38</v>
      </c>
      <c r="AL14">
        <v>1252</v>
      </c>
      <c r="AM14">
        <v>739</v>
      </c>
      <c r="AN14" s="621">
        <v>0.60873146622734764</v>
      </c>
      <c r="AO14">
        <v>36</v>
      </c>
      <c r="AP14" s="621">
        <v>0.94736842105263153</v>
      </c>
      <c r="AQ14">
        <v>775</v>
      </c>
      <c r="AR14" s="621">
        <v>0.61900958466453671</v>
      </c>
      <c r="AS14">
        <v>4</v>
      </c>
      <c r="AT14" s="621">
        <v>5.4127198917456026E-3</v>
      </c>
      <c r="AU14">
        <v>1</v>
      </c>
      <c r="AV14" s="621">
        <v>2.7777777777777776E-2</v>
      </c>
      <c r="AW14">
        <v>5</v>
      </c>
      <c r="AX14" s="621">
        <v>6.4516129032258064E-3</v>
      </c>
      <c r="AY14">
        <v>4</v>
      </c>
      <c r="AZ14" s="621">
        <v>1</v>
      </c>
      <c r="BA14">
        <v>1</v>
      </c>
      <c r="BB14" s="621">
        <v>1</v>
      </c>
      <c r="BC14">
        <v>5</v>
      </c>
      <c r="BD14" s="621">
        <v>1</v>
      </c>
      <c r="BE14">
        <v>1</v>
      </c>
      <c r="BF14" s="621">
        <v>1.2903225806451613E-3</v>
      </c>
      <c r="BG14">
        <v>12</v>
      </c>
      <c r="BH14" s="621">
        <v>1.5483870967741935E-2</v>
      </c>
      <c r="BI14">
        <v>13</v>
      </c>
      <c r="BJ14" s="621">
        <v>1.6774193548387096E-2</v>
      </c>
      <c r="BK14">
        <v>0</v>
      </c>
      <c r="BO14" t="s">
        <v>323</v>
      </c>
    </row>
    <row r="15" spans="1:67" x14ac:dyDescent="0.2">
      <c r="A15" t="s">
        <v>557</v>
      </c>
      <c r="B15" t="s">
        <v>563</v>
      </c>
      <c r="C15" t="s">
        <v>791</v>
      </c>
      <c r="D15" t="s">
        <v>515</v>
      </c>
      <c r="E15" t="s">
        <v>504</v>
      </c>
      <c r="F15" t="s">
        <v>505</v>
      </c>
      <c r="G15" t="s">
        <v>317</v>
      </c>
      <c r="H15" t="s">
        <v>1112</v>
      </c>
      <c r="I15" t="s">
        <v>934</v>
      </c>
      <c r="K15" t="s">
        <v>510</v>
      </c>
      <c r="L15">
        <v>1</v>
      </c>
      <c r="M15">
        <v>1</v>
      </c>
      <c r="N15">
        <v>1</v>
      </c>
      <c r="O15">
        <v>1</v>
      </c>
      <c r="P15">
        <v>1231</v>
      </c>
      <c r="Q15" t="s">
        <v>323</v>
      </c>
      <c r="R15">
        <v>0</v>
      </c>
      <c r="V15">
        <v>0</v>
      </c>
      <c r="W15" s="621">
        <v>0</v>
      </c>
      <c r="X15">
        <v>0</v>
      </c>
      <c r="Z15">
        <v>1</v>
      </c>
      <c r="AA15" s="621">
        <v>1</v>
      </c>
      <c r="AB15">
        <v>1</v>
      </c>
      <c r="AC15" s="621">
        <v>1</v>
      </c>
      <c r="AD15">
        <v>1222</v>
      </c>
      <c r="AE15">
        <v>9</v>
      </c>
      <c r="AF15" s="621">
        <v>7.311129163281885E-3</v>
      </c>
      <c r="AG15">
        <v>1231</v>
      </c>
      <c r="AH15">
        <v>1566</v>
      </c>
      <c r="AI15" s="621">
        <v>0.78607918263090681</v>
      </c>
      <c r="AJ15" t="s">
        <v>323</v>
      </c>
      <c r="AK15" t="s">
        <v>323</v>
      </c>
      <c r="AL15" t="s">
        <v>323</v>
      </c>
      <c r="AN15" s="621" t="s">
        <v>323</v>
      </c>
      <c r="AP15" s="621" t="s">
        <v>323</v>
      </c>
      <c r="AQ15" t="s">
        <v>323</v>
      </c>
      <c r="AR15" s="621" t="s">
        <v>323</v>
      </c>
      <c r="AT15" s="621" t="s">
        <v>323</v>
      </c>
      <c r="AV15" s="621" t="s">
        <v>323</v>
      </c>
      <c r="AW15" t="s">
        <v>323</v>
      </c>
      <c r="AX15" s="621" t="s">
        <v>323</v>
      </c>
      <c r="AZ15" s="621" t="s">
        <v>323</v>
      </c>
      <c r="BB15" s="621" t="s">
        <v>323</v>
      </c>
      <c r="BC15" t="s">
        <v>323</v>
      </c>
      <c r="BD15" s="621" t="s">
        <v>323</v>
      </c>
      <c r="BF15" s="621" t="s">
        <v>323</v>
      </c>
      <c r="BH15" s="621" t="s">
        <v>323</v>
      </c>
      <c r="BI15" t="s">
        <v>323</v>
      </c>
      <c r="BJ15" s="621" t="s">
        <v>323</v>
      </c>
      <c r="BK15">
        <v>0</v>
      </c>
      <c r="BO15" t="s">
        <v>323</v>
      </c>
    </row>
    <row r="16" spans="1:67" x14ac:dyDescent="0.2">
      <c r="A16" t="s">
        <v>465</v>
      </c>
      <c r="B16" t="s">
        <v>566</v>
      </c>
      <c r="C16" t="s">
        <v>502</v>
      </c>
      <c r="D16" t="s">
        <v>515</v>
      </c>
      <c r="E16" t="s">
        <v>504</v>
      </c>
      <c r="F16" t="s">
        <v>505</v>
      </c>
      <c r="G16" t="s">
        <v>921</v>
      </c>
      <c r="H16" t="s">
        <v>1112</v>
      </c>
      <c r="I16" t="s">
        <v>934</v>
      </c>
      <c r="K16" t="s">
        <v>510</v>
      </c>
      <c r="L16">
        <v>8</v>
      </c>
      <c r="M16">
        <v>8</v>
      </c>
      <c r="N16">
        <v>8</v>
      </c>
      <c r="O16">
        <v>1</v>
      </c>
      <c r="P16">
        <v>46.625</v>
      </c>
      <c r="Q16" t="s">
        <v>323</v>
      </c>
      <c r="R16">
        <v>6</v>
      </c>
      <c r="S16" s="621">
        <v>0.75</v>
      </c>
      <c r="V16">
        <v>6</v>
      </c>
      <c r="W16" s="621">
        <v>0.75</v>
      </c>
      <c r="X16">
        <v>6</v>
      </c>
      <c r="Y16" s="621">
        <v>0.77777777777777779</v>
      </c>
      <c r="Z16">
        <v>0</v>
      </c>
      <c r="AB16">
        <v>0</v>
      </c>
      <c r="AD16">
        <v>367</v>
      </c>
      <c r="AE16">
        <v>6</v>
      </c>
      <c r="AF16" s="621">
        <v>1.6085790884718499E-2</v>
      </c>
      <c r="AG16">
        <v>373</v>
      </c>
      <c r="AH16">
        <v>600</v>
      </c>
      <c r="AI16" s="621">
        <v>0.6216666666666667</v>
      </c>
      <c r="AJ16" t="s">
        <v>323</v>
      </c>
      <c r="AK16" t="s">
        <v>323</v>
      </c>
      <c r="AL16" t="s">
        <v>323</v>
      </c>
      <c r="AN16" s="621" t="s">
        <v>323</v>
      </c>
      <c r="AP16" s="621" t="s">
        <v>323</v>
      </c>
      <c r="AQ16" t="s">
        <v>323</v>
      </c>
      <c r="AR16" s="621" t="s">
        <v>323</v>
      </c>
      <c r="AT16" s="621" t="s">
        <v>323</v>
      </c>
      <c r="AV16" s="621" t="s">
        <v>323</v>
      </c>
      <c r="AW16" t="s">
        <v>323</v>
      </c>
      <c r="AX16" s="621" t="s">
        <v>323</v>
      </c>
      <c r="AZ16" s="621" t="s">
        <v>323</v>
      </c>
      <c r="BB16" s="621" t="s">
        <v>323</v>
      </c>
      <c r="BC16" t="s">
        <v>323</v>
      </c>
      <c r="BD16" s="621" t="s">
        <v>323</v>
      </c>
      <c r="BF16" s="621" t="s">
        <v>323</v>
      </c>
      <c r="BH16" s="621" t="s">
        <v>323</v>
      </c>
      <c r="BI16" t="s">
        <v>323</v>
      </c>
      <c r="BJ16" s="621" t="s">
        <v>323</v>
      </c>
      <c r="BK16">
        <v>2</v>
      </c>
      <c r="BL16" s="621">
        <v>0.25</v>
      </c>
      <c r="BM16">
        <v>2</v>
      </c>
      <c r="BN16" s="621">
        <v>0.25</v>
      </c>
      <c r="BO16" t="s">
        <v>323</v>
      </c>
    </row>
    <row r="17" spans="1:67" x14ac:dyDescent="0.2">
      <c r="A17" t="s">
        <v>587</v>
      </c>
      <c r="B17" t="s">
        <v>597</v>
      </c>
      <c r="C17" t="s">
        <v>598</v>
      </c>
      <c r="D17" t="s">
        <v>515</v>
      </c>
      <c r="E17" t="s">
        <v>504</v>
      </c>
      <c r="F17" t="s">
        <v>505</v>
      </c>
      <c r="G17" t="s">
        <v>317</v>
      </c>
      <c r="H17" t="s">
        <v>1112</v>
      </c>
      <c r="I17" t="s">
        <v>934</v>
      </c>
      <c r="K17" t="s">
        <v>386</v>
      </c>
      <c r="L17">
        <v>4</v>
      </c>
      <c r="N17">
        <v>6</v>
      </c>
      <c r="O17">
        <v>1.5</v>
      </c>
      <c r="P17">
        <v>925.5</v>
      </c>
      <c r="Q17">
        <v>556.75</v>
      </c>
      <c r="R17">
        <v>3</v>
      </c>
      <c r="S17" s="621">
        <v>0.5</v>
      </c>
      <c r="V17">
        <v>3</v>
      </c>
      <c r="W17" s="621">
        <v>0.75</v>
      </c>
      <c r="X17">
        <v>3</v>
      </c>
      <c r="AD17">
        <v>3694</v>
      </c>
      <c r="AE17">
        <v>8</v>
      </c>
      <c r="AF17" s="621">
        <v>2.1609940572663426E-3</v>
      </c>
      <c r="AG17">
        <v>3702</v>
      </c>
      <c r="AH17">
        <v>5001</v>
      </c>
      <c r="AI17" s="621">
        <v>0.74025194961007801</v>
      </c>
      <c r="AJ17">
        <v>3694</v>
      </c>
      <c r="AK17">
        <v>8</v>
      </c>
      <c r="AL17">
        <v>3702</v>
      </c>
      <c r="AM17">
        <v>2220</v>
      </c>
      <c r="AN17" s="621">
        <v>0.60097455332972383</v>
      </c>
      <c r="AO17">
        <v>7</v>
      </c>
      <c r="AP17" s="621">
        <v>0.875</v>
      </c>
      <c r="AQ17">
        <v>2227</v>
      </c>
      <c r="AR17" s="621">
        <v>0.60156672069151806</v>
      </c>
      <c r="AS17">
        <v>26</v>
      </c>
      <c r="AT17" s="621">
        <v>1.1711711711711712E-2</v>
      </c>
      <c r="AU17">
        <v>1</v>
      </c>
      <c r="AV17" s="621">
        <v>0.14285714285714285</v>
      </c>
      <c r="AW17">
        <v>27</v>
      </c>
      <c r="AX17" s="621">
        <v>1.2123933542882801E-2</v>
      </c>
      <c r="AY17">
        <v>26</v>
      </c>
      <c r="AZ17" s="621">
        <v>1</v>
      </c>
      <c r="BA17">
        <v>1</v>
      </c>
      <c r="BB17" s="621">
        <v>1</v>
      </c>
      <c r="BC17">
        <v>27</v>
      </c>
      <c r="BD17" s="621">
        <v>1</v>
      </c>
      <c r="BE17">
        <v>2</v>
      </c>
      <c r="BF17" s="621">
        <v>8.9806915132465196E-4</v>
      </c>
      <c r="BG17">
        <v>33</v>
      </c>
      <c r="BH17" s="621">
        <v>1.4818140996856757E-2</v>
      </c>
      <c r="BI17">
        <v>35</v>
      </c>
      <c r="BJ17" s="621">
        <v>1.5716210148181409E-2</v>
      </c>
      <c r="BK17">
        <v>1</v>
      </c>
      <c r="BL17" s="621">
        <v>0.16666666666666666</v>
      </c>
      <c r="BM17">
        <v>1</v>
      </c>
      <c r="BN17" s="621">
        <v>0.25</v>
      </c>
      <c r="BO17" t="s">
        <v>323</v>
      </c>
    </row>
    <row r="18" spans="1:67" x14ac:dyDescent="0.2">
      <c r="A18" t="s">
        <v>587</v>
      </c>
      <c r="B18" t="s">
        <v>597</v>
      </c>
      <c r="C18" t="s">
        <v>599</v>
      </c>
      <c r="D18" t="s">
        <v>515</v>
      </c>
      <c r="E18" t="s">
        <v>504</v>
      </c>
      <c r="F18" t="s">
        <v>505</v>
      </c>
      <c r="G18" t="s">
        <v>317</v>
      </c>
      <c r="H18" t="s">
        <v>1112</v>
      </c>
      <c r="I18" t="s">
        <v>934</v>
      </c>
      <c r="K18" t="s">
        <v>510</v>
      </c>
      <c r="L18">
        <v>3</v>
      </c>
      <c r="M18">
        <v>3</v>
      </c>
      <c r="N18">
        <v>3</v>
      </c>
      <c r="O18">
        <v>1</v>
      </c>
      <c r="P18">
        <v>905.33333333333337</v>
      </c>
      <c r="Q18" t="s">
        <v>323</v>
      </c>
      <c r="R18">
        <v>2</v>
      </c>
      <c r="S18" s="621">
        <v>0.66666666666666663</v>
      </c>
      <c r="V18">
        <v>2</v>
      </c>
      <c r="W18" s="621">
        <v>0.66666666666666663</v>
      </c>
      <c r="X18">
        <v>2</v>
      </c>
      <c r="AD18">
        <v>2706</v>
      </c>
      <c r="AE18">
        <v>10</v>
      </c>
      <c r="AF18" s="621">
        <v>3.6818851251840942E-3</v>
      </c>
      <c r="AG18">
        <v>2716</v>
      </c>
      <c r="AH18">
        <v>4113</v>
      </c>
      <c r="AI18" s="621">
        <v>0.66034524677850714</v>
      </c>
      <c r="AJ18" t="s">
        <v>323</v>
      </c>
      <c r="AK18" t="s">
        <v>323</v>
      </c>
      <c r="AL18" t="s">
        <v>323</v>
      </c>
      <c r="AN18" s="621" t="s">
        <v>323</v>
      </c>
      <c r="AP18" s="621" t="s">
        <v>323</v>
      </c>
      <c r="AQ18" t="s">
        <v>323</v>
      </c>
      <c r="AR18" s="621" t="s">
        <v>323</v>
      </c>
      <c r="AT18" s="621" t="s">
        <v>323</v>
      </c>
      <c r="AV18" s="621" t="s">
        <v>323</v>
      </c>
      <c r="AW18" t="s">
        <v>323</v>
      </c>
      <c r="AX18" s="621" t="s">
        <v>323</v>
      </c>
      <c r="AZ18" s="621" t="s">
        <v>323</v>
      </c>
      <c r="BB18" s="621" t="s">
        <v>323</v>
      </c>
      <c r="BC18" t="s">
        <v>323</v>
      </c>
      <c r="BD18" s="621" t="s">
        <v>323</v>
      </c>
      <c r="BF18" s="621" t="s">
        <v>323</v>
      </c>
      <c r="BH18" s="621" t="s">
        <v>323</v>
      </c>
      <c r="BI18" t="s">
        <v>323</v>
      </c>
      <c r="BJ18" s="621" t="s">
        <v>323</v>
      </c>
      <c r="BK18">
        <v>1</v>
      </c>
      <c r="BL18" s="621">
        <v>0.33333333333333331</v>
      </c>
      <c r="BM18">
        <v>1</v>
      </c>
      <c r="BN18" s="621">
        <v>0.33333333333333331</v>
      </c>
      <c r="BO18" t="s">
        <v>323</v>
      </c>
    </row>
    <row r="19" spans="1:67" x14ac:dyDescent="0.2">
      <c r="A19" t="s">
        <v>587</v>
      </c>
      <c r="B19" t="s">
        <v>597</v>
      </c>
      <c r="C19" t="s">
        <v>600</v>
      </c>
      <c r="D19" t="s">
        <v>515</v>
      </c>
      <c r="E19" t="s">
        <v>504</v>
      </c>
      <c r="F19" t="s">
        <v>505</v>
      </c>
      <c r="G19" t="s">
        <v>317</v>
      </c>
      <c r="H19" t="s">
        <v>1112</v>
      </c>
      <c r="I19" t="s">
        <v>934</v>
      </c>
      <c r="K19" t="s">
        <v>510</v>
      </c>
      <c r="L19">
        <v>1</v>
      </c>
      <c r="M19">
        <v>1</v>
      </c>
      <c r="N19">
        <v>1</v>
      </c>
      <c r="O19">
        <v>1</v>
      </c>
      <c r="P19">
        <v>767</v>
      </c>
      <c r="Q19" t="s">
        <v>323</v>
      </c>
      <c r="R19">
        <v>1</v>
      </c>
      <c r="S19" s="621">
        <v>1</v>
      </c>
      <c r="V19">
        <v>1</v>
      </c>
      <c r="W19" s="621">
        <v>1</v>
      </c>
      <c r="X19">
        <v>1</v>
      </c>
      <c r="AD19">
        <v>759</v>
      </c>
      <c r="AE19">
        <v>8</v>
      </c>
      <c r="AF19" s="621">
        <v>1.0430247718383311E-2</v>
      </c>
      <c r="AG19">
        <v>767</v>
      </c>
      <c r="AH19">
        <v>1008</v>
      </c>
      <c r="AI19" s="621">
        <v>0.76091269841269837</v>
      </c>
      <c r="AJ19" t="s">
        <v>323</v>
      </c>
      <c r="AK19" t="s">
        <v>323</v>
      </c>
      <c r="AL19" t="s">
        <v>323</v>
      </c>
      <c r="AN19" s="621" t="s">
        <v>323</v>
      </c>
      <c r="AP19" s="621" t="s">
        <v>323</v>
      </c>
      <c r="AQ19" t="s">
        <v>323</v>
      </c>
      <c r="AR19" s="621" t="s">
        <v>323</v>
      </c>
      <c r="AT19" s="621" t="s">
        <v>323</v>
      </c>
      <c r="AV19" s="621" t="s">
        <v>323</v>
      </c>
      <c r="AW19" t="s">
        <v>323</v>
      </c>
      <c r="AX19" s="621" t="s">
        <v>323</v>
      </c>
      <c r="AZ19" s="621" t="s">
        <v>323</v>
      </c>
      <c r="BB19" s="621" t="s">
        <v>323</v>
      </c>
      <c r="BC19" t="s">
        <v>323</v>
      </c>
      <c r="BD19" s="621" t="s">
        <v>323</v>
      </c>
      <c r="BF19" s="621" t="s">
        <v>323</v>
      </c>
      <c r="BH19" s="621" t="s">
        <v>323</v>
      </c>
      <c r="BI19" t="s">
        <v>323</v>
      </c>
      <c r="BJ19" s="621" t="s">
        <v>323</v>
      </c>
      <c r="BK19">
        <v>1</v>
      </c>
      <c r="BL19" s="621">
        <v>1</v>
      </c>
      <c r="BM19">
        <v>1</v>
      </c>
      <c r="BN19" s="621">
        <v>1</v>
      </c>
      <c r="BO19" t="s">
        <v>323</v>
      </c>
    </row>
    <row r="20" spans="1:67" x14ac:dyDescent="0.2">
      <c r="A20" t="s">
        <v>587</v>
      </c>
      <c r="B20" t="s">
        <v>597</v>
      </c>
      <c r="C20" t="s">
        <v>601</v>
      </c>
      <c r="D20" t="s">
        <v>515</v>
      </c>
      <c r="E20" t="s">
        <v>504</v>
      </c>
      <c r="F20" t="s">
        <v>505</v>
      </c>
      <c r="G20" t="s">
        <v>317</v>
      </c>
      <c r="H20" t="s">
        <v>1112</v>
      </c>
      <c r="I20" t="s">
        <v>934</v>
      </c>
      <c r="K20" t="s">
        <v>510</v>
      </c>
      <c r="L20">
        <v>1</v>
      </c>
      <c r="M20">
        <v>1</v>
      </c>
      <c r="N20">
        <v>1</v>
      </c>
      <c r="O20">
        <v>1</v>
      </c>
      <c r="P20">
        <v>754</v>
      </c>
      <c r="Q20" t="s">
        <v>323</v>
      </c>
      <c r="R20">
        <v>1</v>
      </c>
      <c r="S20" s="621">
        <v>1</v>
      </c>
      <c r="V20">
        <v>1</v>
      </c>
      <c r="W20" s="621">
        <v>1</v>
      </c>
      <c r="X20">
        <v>1</v>
      </c>
      <c r="AD20">
        <v>754</v>
      </c>
      <c r="AG20">
        <v>754</v>
      </c>
      <c r="AH20">
        <v>1155</v>
      </c>
      <c r="AI20" s="621">
        <v>0.65281385281385285</v>
      </c>
      <c r="AJ20" t="s">
        <v>323</v>
      </c>
      <c r="AK20" t="s">
        <v>323</v>
      </c>
      <c r="AL20" t="s">
        <v>323</v>
      </c>
      <c r="AN20" s="621" t="s">
        <v>323</v>
      </c>
      <c r="AP20" s="621" t="s">
        <v>323</v>
      </c>
      <c r="AQ20" t="s">
        <v>323</v>
      </c>
      <c r="AR20" s="621" t="s">
        <v>323</v>
      </c>
      <c r="AS20" t="s">
        <v>323</v>
      </c>
      <c r="AT20" s="621" t="s">
        <v>323</v>
      </c>
      <c r="AU20" t="s">
        <v>323</v>
      </c>
      <c r="AV20" s="621" t="s">
        <v>323</v>
      </c>
      <c r="AW20" t="s">
        <v>323</v>
      </c>
      <c r="AX20" s="621" t="s">
        <v>323</v>
      </c>
      <c r="AZ20" s="621" t="s">
        <v>323</v>
      </c>
      <c r="BB20" s="621" t="s">
        <v>323</v>
      </c>
      <c r="BC20" t="s">
        <v>323</v>
      </c>
      <c r="BD20" s="621" t="s">
        <v>323</v>
      </c>
      <c r="BF20" s="621" t="s">
        <v>323</v>
      </c>
      <c r="BH20" s="621" t="s">
        <v>323</v>
      </c>
      <c r="BI20" t="s">
        <v>323</v>
      </c>
      <c r="BJ20" s="621" t="s">
        <v>323</v>
      </c>
      <c r="BK20">
        <v>0</v>
      </c>
      <c r="BO20" t="s">
        <v>323</v>
      </c>
    </row>
    <row r="21" spans="1:67" x14ac:dyDescent="0.2">
      <c r="A21" t="s">
        <v>587</v>
      </c>
      <c r="B21" t="s">
        <v>597</v>
      </c>
      <c r="C21" t="s">
        <v>602</v>
      </c>
      <c r="D21" t="s">
        <v>515</v>
      </c>
      <c r="E21" t="s">
        <v>504</v>
      </c>
      <c r="F21" t="s">
        <v>505</v>
      </c>
      <c r="G21" t="s">
        <v>317</v>
      </c>
      <c r="H21" t="s">
        <v>1112</v>
      </c>
      <c r="I21" t="s">
        <v>934</v>
      </c>
      <c r="K21" t="s">
        <v>510</v>
      </c>
      <c r="L21">
        <v>1</v>
      </c>
      <c r="M21">
        <v>1</v>
      </c>
      <c r="N21">
        <v>1</v>
      </c>
      <c r="O21">
        <v>1</v>
      </c>
      <c r="P21">
        <v>769</v>
      </c>
      <c r="Q21" t="s">
        <v>323</v>
      </c>
      <c r="R21">
        <v>1</v>
      </c>
      <c r="S21" s="621">
        <v>1</v>
      </c>
      <c r="V21">
        <v>1</v>
      </c>
      <c r="W21" s="621">
        <v>1</v>
      </c>
      <c r="X21">
        <v>1</v>
      </c>
      <c r="AD21">
        <v>768</v>
      </c>
      <c r="AE21">
        <v>1</v>
      </c>
      <c r="AF21" s="621">
        <v>1.3003901170351106E-3</v>
      </c>
      <c r="AG21">
        <v>769</v>
      </c>
      <c r="AH21">
        <v>1212</v>
      </c>
      <c r="AI21" s="621">
        <v>0.63448844884488453</v>
      </c>
      <c r="AJ21" t="s">
        <v>323</v>
      </c>
      <c r="AK21" t="s">
        <v>323</v>
      </c>
      <c r="AL21" t="s">
        <v>323</v>
      </c>
      <c r="AN21" s="621" t="s">
        <v>323</v>
      </c>
      <c r="AP21" s="621" t="s">
        <v>323</v>
      </c>
      <c r="AQ21" t="s">
        <v>323</v>
      </c>
      <c r="AR21" s="621" t="s">
        <v>323</v>
      </c>
      <c r="AT21" s="621" t="s">
        <v>323</v>
      </c>
      <c r="AV21" s="621" t="s">
        <v>323</v>
      </c>
      <c r="AW21" t="s">
        <v>323</v>
      </c>
      <c r="AX21" s="621" t="s">
        <v>323</v>
      </c>
      <c r="AZ21" s="621" t="s">
        <v>323</v>
      </c>
      <c r="BB21" s="621" t="s">
        <v>323</v>
      </c>
      <c r="BC21" t="s">
        <v>323</v>
      </c>
      <c r="BD21" s="621" t="s">
        <v>323</v>
      </c>
      <c r="BF21" s="621" t="s">
        <v>323</v>
      </c>
      <c r="BJ21" s="621" t="s">
        <v>323</v>
      </c>
      <c r="BK21">
        <v>0</v>
      </c>
      <c r="BO21" t="s">
        <v>323</v>
      </c>
    </row>
    <row r="22" spans="1:67" x14ac:dyDescent="0.2">
      <c r="A22" t="s">
        <v>587</v>
      </c>
      <c r="B22" t="s">
        <v>597</v>
      </c>
      <c r="C22" t="s">
        <v>603</v>
      </c>
      <c r="D22" t="s">
        <v>515</v>
      </c>
      <c r="E22" t="s">
        <v>504</v>
      </c>
      <c r="F22" t="s">
        <v>505</v>
      </c>
      <c r="G22" t="s">
        <v>317</v>
      </c>
      <c r="H22" t="s">
        <v>1112</v>
      </c>
      <c r="I22" t="s">
        <v>934</v>
      </c>
      <c r="K22" t="s">
        <v>510</v>
      </c>
      <c r="L22">
        <v>1</v>
      </c>
      <c r="M22">
        <v>1</v>
      </c>
      <c r="N22">
        <v>1</v>
      </c>
      <c r="O22">
        <v>1</v>
      </c>
      <c r="P22">
        <v>736</v>
      </c>
      <c r="Q22" t="s">
        <v>323</v>
      </c>
      <c r="R22">
        <v>1</v>
      </c>
      <c r="S22" s="621">
        <v>1</v>
      </c>
      <c r="V22">
        <v>1</v>
      </c>
      <c r="W22" s="621">
        <v>1</v>
      </c>
      <c r="X22">
        <v>1</v>
      </c>
      <c r="AD22">
        <v>736</v>
      </c>
      <c r="AG22">
        <v>736</v>
      </c>
      <c r="AH22">
        <v>1233</v>
      </c>
      <c r="AI22" s="621">
        <v>0.59691808596918083</v>
      </c>
      <c r="AJ22" t="s">
        <v>323</v>
      </c>
      <c r="AK22" t="s">
        <v>323</v>
      </c>
      <c r="AL22" t="s">
        <v>323</v>
      </c>
      <c r="AN22" s="621" t="s">
        <v>323</v>
      </c>
      <c r="AP22" s="621" t="s">
        <v>323</v>
      </c>
      <c r="AQ22" t="s">
        <v>323</v>
      </c>
      <c r="AR22" s="621" t="s">
        <v>323</v>
      </c>
      <c r="AS22" t="s">
        <v>323</v>
      </c>
      <c r="AT22" s="621" t="s">
        <v>323</v>
      </c>
      <c r="AU22" t="s">
        <v>323</v>
      </c>
      <c r="AV22" s="621" t="s">
        <v>323</v>
      </c>
      <c r="AW22" t="s">
        <v>323</v>
      </c>
      <c r="AX22" s="621" t="s">
        <v>323</v>
      </c>
      <c r="AZ22" s="621" t="s">
        <v>323</v>
      </c>
      <c r="BB22" s="621" t="s">
        <v>323</v>
      </c>
      <c r="BC22" t="s">
        <v>323</v>
      </c>
      <c r="BD22" s="621" t="s">
        <v>323</v>
      </c>
      <c r="BF22" s="621" t="s">
        <v>323</v>
      </c>
      <c r="BH22" s="621" t="s">
        <v>323</v>
      </c>
      <c r="BI22" t="s">
        <v>323</v>
      </c>
      <c r="BJ22" s="621" t="s">
        <v>323</v>
      </c>
      <c r="BK22">
        <v>0</v>
      </c>
      <c r="BO22" t="s">
        <v>323</v>
      </c>
    </row>
    <row r="23" spans="1:67" x14ac:dyDescent="0.2">
      <c r="A23" t="s">
        <v>587</v>
      </c>
      <c r="B23" t="s">
        <v>597</v>
      </c>
      <c r="C23" t="s">
        <v>604</v>
      </c>
      <c r="D23" t="s">
        <v>515</v>
      </c>
      <c r="E23" t="s">
        <v>504</v>
      </c>
      <c r="F23" t="s">
        <v>505</v>
      </c>
      <c r="G23" t="s">
        <v>317</v>
      </c>
      <c r="H23" t="s">
        <v>1112</v>
      </c>
      <c r="I23" t="s">
        <v>934</v>
      </c>
      <c r="K23" t="s">
        <v>386</v>
      </c>
      <c r="L23">
        <v>1</v>
      </c>
      <c r="N23">
        <v>2</v>
      </c>
      <c r="O23">
        <v>2</v>
      </c>
      <c r="P23">
        <v>828</v>
      </c>
      <c r="Q23">
        <v>480</v>
      </c>
      <c r="R23">
        <v>1</v>
      </c>
      <c r="S23" s="621">
        <v>0.5</v>
      </c>
      <c r="V23">
        <v>1</v>
      </c>
      <c r="W23" s="621">
        <v>1</v>
      </c>
      <c r="X23">
        <v>1</v>
      </c>
      <c r="AD23">
        <v>823</v>
      </c>
      <c r="AE23">
        <v>5</v>
      </c>
      <c r="AF23" s="621">
        <v>6.038647342995169E-3</v>
      </c>
      <c r="AG23">
        <v>828</v>
      </c>
      <c r="AH23">
        <v>1119</v>
      </c>
      <c r="AI23" s="621">
        <v>0.73994638069705099</v>
      </c>
      <c r="AJ23">
        <v>823</v>
      </c>
      <c r="AK23">
        <v>5</v>
      </c>
      <c r="AL23">
        <v>828</v>
      </c>
      <c r="AM23">
        <v>476</v>
      </c>
      <c r="AN23" s="621">
        <v>0.57837181044957475</v>
      </c>
      <c r="AO23">
        <v>4</v>
      </c>
      <c r="AP23" s="621">
        <v>0.8</v>
      </c>
      <c r="AQ23">
        <v>480</v>
      </c>
      <c r="AR23" s="621">
        <v>0.57971014492753625</v>
      </c>
      <c r="AT23" s="621" t="s">
        <v>323</v>
      </c>
      <c r="BG23">
        <v>18</v>
      </c>
      <c r="BH23" s="621">
        <v>3.7499999999999999E-2</v>
      </c>
      <c r="BI23">
        <v>18</v>
      </c>
      <c r="BJ23" s="621">
        <v>3.7499999999999999E-2</v>
      </c>
      <c r="BK23">
        <v>0</v>
      </c>
      <c r="BO23" t="s">
        <v>323</v>
      </c>
    </row>
    <row r="24" spans="1:67" x14ac:dyDescent="0.2">
      <c r="A24" t="s">
        <v>587</v>
      </c>
      <c r="B24" t="s">
        <v>597</v>
      </c>
      <c r="C24" t="s">
        <v>605</v>
      </c>
      <c r="D24" t="s">
        <v>515</v>
      </c>
      <c r="E24" t="s">
        <v>504</v>
      </c>
      <c r="F24" t="s">
        <v>505</v>
      </c>
      <c r="G24" t="s">
        <v>317</v>
      </c>
      <c r="H24" t="s">
        <v>1112</v>
      </c>
      <c r="I24" t="s">
        <v>934</v>
      </c>
      <c r="K24" t="s">
        <v>510</v>
      </c>
      <c r="L24">
        <v>2</v>
      </c>
      <c r="M24">
        <v>2</v>
      </c>
      <c r="N24">
        <v>2</v>
      </c>
      <c r="O24">
        <v>1</v>
      </c>
      <c r="P24">
        <v>759.5</v>
      </c>
      <c r="Q24" t="s">
        <v>323</v>
      </c>
      <c r="R24">
        <v>2</v>
      </c>
      <c r="S24" s="621">
        <v>1</v>
      </c>
      <c r="V24">
        <v>2</v>
      </c>
      <c r="W24" s="621">
        <v>1</v>
      </c>
      <c r="X24">
        <v>2</v>
      </c>
      <c r="AD24">
        <v>1516</v>
      </c>
      <c r="AE24">
        <v>3</v>
      </c>
      <c r="AF24" s="621">
        <v>1.9749835418038184E-3</v>
      </c>
      <c r="AG24">
        <v>1519</v>
      </c>
      <c r="AH24">
        <v>2049</v>
      </c>
      <c r="AI24" s="621">
        <v>0.74133723767691562</v>
      </c>
      <c r="AJ24" t="s">
        <v>323</v>
      </c>
      <c r="AK24" t="s">
        <v>323</v>
      </c>
      <c r="AL24" t="s">
        <v>323</v>
      </c>
      <c r="AN24" s="621" t="s">
        <v>323</v>
      </c>
      <c r="AP24" s="621" t="s">
        <v>323</v>
      </c>
      <c r="AQ24" t="s">
        <v>323</v>
      </c>
      <c r="AR24" s="621" t="s">
        <v>323</v>
      </c>
      <c r="AS24" t="s">
        <v>323</v>
      </c>
      <c r="AT24" s="621" t="s">
        <v>323</v>
      </c>
      <c r="AU24" t="s">
        <v>323</v>
      </c>
      <c r="AV24" s="621" t="s">
        <v>323</v>
      </c>
      <c r="AW24" t="s">
        <v>323</v>
      </c>
      <c r="AX24" s="621" t="s">
        <v>323</v>
      </c>
      <c r="AZ24" s="621" t="s">
        <v>323</v>
      </c>
      <c r="BB24" s="621" t="s">
        <v>323</v>
      </c>
      <c r="BC24" t="s">
        <v>323</v>
      </c>
      <c r="BD24" s="621" t="s">
        <v>323</v>
      </c>
      <c r="BF24" s="621" t="s">
        <v>323</v>
      </c>
      <c r="BH24" s="621" t="s">
        <v>323</v>
      </c>
      <c r="BI24" t="s">
        <v>323</v>
      </c>
      <c r="BJ24" s="621" t="s">
        <v>323</v>
      </c>
      <c r="BK24">
        <v>1</v>
      </c>
      <c r="BL24" s="621">
        <v>0.5</v>
      </c>
      <c r="BM24">
        <v>1</v>
      </c>
      <c r="BN24" s="621">
        <v>0.5</v>
      </c>
      <c r="BO24" t="s">
        <v>323</v>
      </c>
    </row>
    <row r="25" spans="1:67" x14ac:dyDescent="0.2">
      <c r="A25" t="s">
        <v>616</v>
      </c>
      <c r="B25" t="s">
        <v>622</v>
      </c>
      <c r="C25" t="s">
        <v>405</v>
      </c>
      <c r="D25" t="s">
        <v>515</v>
      </c>
      <c r="E25" t="s">
        <v>504</v>
      </c>
      <c r="F25" t="s">
        <v>519</v>
      </c>
      <c r="G25" t="s">
        <v>922</v>
      </c>
      <c r="H25" t="s">
        <v>1109</v>
      </c>
      <c r="I25" t="s">
        <v>934</v>
      </c>
      <c r="K25" t="s">
        <v>386</v>
      </c>
      <c r="L25">
        <v>4</v>
      </c>
      <c r="N25">
        <v>14</v>
      </c>
      <c r="O25">
        <v>3.5</v>
      </c>
      <c r="P25">
        <v>4409</v>
      </c>
      <c r="Q25">
        <v>2241</v>
      </c>
      <c r="R25">
        <v>3</v>
      </c>
      <c r="S25" s="621">
        <v>0.21428571428571427</v>
      </c>
      <c r="V25">
        <v>3</v>
      </c>
      <c r="W25" s="621">
        <v>0.75</v>
      </c>
      <c r="X25">
        <v>3</v>
      </c>
      <c r="Z25">
        <v>1</v>
      </c>
      <c r="AA25" s="621">
        <v>7.1428571428571425E-2</v>
      </c>
      <c r="AD25">
        <v>17526</v>
      </c>
      <c r="AE25">
        <v>110</v>
      </c>
      <c r="AF25" s="621">
        <v>6.2372420049897938E-3</v>
      </c>
      <c r="AG25">
        <v>17636</v>
      </c>
      <c r="AH25">
        <v>25287</v>
      </c>
      <c r="AI25" s="621">
        <v>0.69743346383517224</v>
      </c>
      <c r="AJ25">
        <v>17526</v>
      </c>
      <c r="AK25">
        <v>110</v>
      </c>
      <c r="AL25">
        <v>17636</v>
      </c>
      <c r="AM25">
        <v>8870</v>
      </c>
      <c r="AN25" s="621">
        <v>0.50610521510898099</v>
      </c>
      <c r="AO25">
        <v>94</v>
      </c>
      <c r="AP25" s="621">
        <v>0.8545454545454545</v>
      </c>
      <c r="AQ25">
        <v>8964</v>
      </c>
      <c r="AR25" s="621">
        <v>0.50827852120662287</v>
      </c>
      <c r="AS25">
        <v>111</v>
      </c>
      <c r="AT25" s="621">
        <v>1.2514092446448704E-2</v>
      </c>
      <c r="AU25">
        <v>10</v>
      </c>
      <c r="AV25" s="621">
        <v>0.10638297872340426</v>
      </c>
      <c r="AW25">
        <v>121</v>
      </c>
      <c r="AX25" s="621">
        <v>1.3498438197233379E-2</v>
      </c>
      <c r="AY25">
        <v>79</v>
      </c>
      <c r="AZ25" s="621">
        <v>0.71171171171171166</v>
      </c>
      <c r="BA25">
        <v>5</v>
      </c>
      <c r="BB25" s="621">
        <v>0.5</v>
      </c>
      <c r="BC25">
        <v>84</v>
      </c>
      <c r="BD25" s="621">
        <v>0.69421487603305787</v>
      </c>
      <c r="BE25">
        <v>30</v>
      </c>
      <c r="BF25" s="621">
        <v>3.3467202141900937E-3</v>
      </c>
      <c r="BG25">
        <v>279</v>
      </c>
      <c r="BH25" s="621">
        <v>3.112449799196787E-2</v>
      </c>
      <c r="BI25">
        <v>309</v>
      </c>
      <c r="BJ25" s="621">
        <v>3.4471218206157964E-2</v>
      </c>
      <c r="BK25">
        <v>4</v>
      </c>
      <c r="BL25" s="621">
        <v>0.2857142857142857</v>
      </c>
      <c r="BM25">
        <v>4</v>
      </c>
      <c r="BN25" s="621">
        <v>1</v>
      </c>
      <c r="BO25" t="s">
        <v>323</v>
      </c>
    </row>
    <row r="26" spans="1:67" x14ac:dyDescent="0.2">
      <c r="A26" t="s">
        <v>616</v>
      </c>
      <c r="B26" t="s">
        <v>622</v>
      </c>
      <c r="C26" t="s">
        <v>406</v>
      </c>
      <c r="D26" t="s">
        <v>515</v>
      </c>
      <c r="E26" t="s">
        <v>504</v>
      </c>
      <c r="F26" t="s">
        <v>519</v>
      </c>
      <c r="G26" t="s">
        <v>922</v>
      </c>
      <c r="H26" t="s">
        <v>1109</v>
      </c>
      <c r="I26" t="s">
        <v>934</v>
      </c>
      <c r="K26" t="s">
        <v>386</v>
      </c>
      <c r="L26">
        <v>2</v>
      </c>
      <c r="N26">
        <v>8</v>
      </c>
      <c r="O26">
        <v>4</v>
      </c>
      <c r="P26">
        <v>3984.5</v>
      </c>
      <c r="Q26">
        <v>1890</v>
      </c>
      <c r="R26">
        <v>1</v>
      </c>
      <c r="S26" s="621">
        <v>0.125</v>
      </c>
      <c r="V26">
        <v>1</v>
      </c>
      <c r="W26" s="621">
        <v>0.5</v>
      </c>
      <c r="X26">
        <v>1</v>
      </c>
      <c r="AD26">
        <v>7939</v>
      </c>
      <c r="AE26">
        <v>30</v>
      </c>
      <c r="AF26" s="621">
        <v>3.7645877776383485E-3</v>
      </c>
      <c r="AG26">
        <v>7969</v>
      </c>
      <c r="AH26">
        <v>12972</v>
      </c>
      <c r="AI26" s="621">
        <v>0.6143231575701511</v>
      </c>
      <c r="AJ26">
        <v>7939</v>
      </c>
      <c r="AK26">
        <v>30</v>
      </c>
      <c r="AL26">
        <v>7969</v>
      </c>
      <c r="AM26">
        <v>3754</v>
      </c>
      <c r="AN26" s="621">
        <v>0.47285552336566317</v>
      </c>
      <c r="AO26">
        <v>26</v>
      </c>
      <c r="AP26" s="621">
        <v>0.8666666666666667</v>
      </c>
      <c r="AQ26">
        <v>3780</v>
      </c>
      <c r="AR26" s="621">
        <v>0.47433805998243195</v>
      </c>
      <c r="AS26">
        <v>50</v>
      </c>
      <c r="AT26" s="621">
        <v>1.3319126265316995E-2</v>
      </c>
      <c r="AU26">
        <v>6</v>
      </c>
      <c r="AV26" s="621">
        <v>0.23076923076923078</v>
      </c>
      <c r="AW26">
        <v>56</v>
      </c>
      <c r="AX26" s="621">
        <v>1.4814814814814815E-2</v>
      </c>
      <c r="AY26">
        <v>26</v>
      </c>
      <c r="AZ26" s="621">
        <v>0.52</v>
      </c>
      <c r="BA26">
        <v>1</v>
      </c>
      <c r="BB26" s="621">
        <v>0.16666666666666666</v>
      </c>
      <c r="BC26">
        <v>27</v>
      </c>
      <c r="BD26" s="621">
        <v>0.48214285714285715</v>
      </c>
      <c r="BE26">
        <v>9</v>
      </c>
      <c r="BF26" s="621">
        <v>2.3809523809523812E-3</v>
      </c>
      <c r="BG26">
        <v>51</v>
      </c>
      <c r="BH26" s="621">
        <v>1.3492063492063493E-2</v>
      </c>
      <c r="BI26">
        <v>60</v>
      </c>
      <c r="BJ26" s="621">
        <v>1.5873015873015872E-2</v>
      </c>
      <c r="BK26">
        <v>1</v>
      </c>
      <c r="BL26" s="621">
        <v>0.125</v>
      </c>
      <c r="BM26">
        <v>1</v>
      </c>
      <c r="BN26" s="621">
        <v>0.5</v>
      </c>
      <c r="BO26" t="s">
        <v>323</v>
      </c>
    </row>
    <row r="27" spans="1:67" x14ac:dyDescent="0.2">
      <c r="A27" t="s">
        <v>616</v>
      </c>
      <c r="B27" t="s">
        <v>622</v>
      </c>
      <c r="C27" t="s">
        <v>407</v>
      </c>
      <c r="D27" t="s">
        <v>515</v>
      </c>
      <c r="E27" t="s">
        <v>504</v>
      </c>
      <c r="F27" t="s">
        <v>519</v>
      </c>
      <c r="G27" t="s">
        <v>922</v>
      </c>
      <c r="H27" t="s">
        <v>1109</v>
      </c>
      <c r="I27" t="s">
        <v>934</v>
      </c>
      <c r="K27" t="s">
        <v>386</v>
      </c>
      <c r="L27">
        <v>3</v>
      </c>
      <c r="N27">
        <v>11</v>
      </c>
      <c r="O27">
        <v>3.6666666666666665</v>
      </c>
      <c r="P27">
        <v>3946</v>
      </c>
      <c r="Q27">
        <v>1854.6666666666667</v>
      </c>
      <c r="R27">
        <v>3</v>
      </c>
      <c r="S27" s="621">
        <v>0.27272727272727271</v>
      </c>
      <c r="V27">
        <v>2</v>
      </c>
      <c r="W27" s="621">
        <v>0.66666666666666663</v>
      </c>
      <c r="X27">
        <v>2</v>
      </c>
      <c r="AD27">
        <v>11763</v>
      </c>
      <c r="AE27">
        <v>75</v>
      </c>
      <c r="AF27" s="621">
        <v>6.3355296502787635E-3</v>
      </c>
      <c r="AG27">
        <v>11838</v>
      </c>
      <c r="AH27">
        <v>17475</v>
      </c>
      <c r="AI27" s="621">
        <v>0.67742489270386264</v>
      </c>
      <c r="AJ27">
        <v>11763</v>
      </c>
      <c r="AK27">
        <v>75</v>
      </c>
      <c r="AL27">
        <v>11838</v>
      </c>
      <c r="AM27">
        <v>5499</v>
      </c>
      <c r="AN27" s="621">
        <v>0.46748278500382556</v>
      </c>
      <c r="AO27">
        <v>65</v>
      </c>
      <c r="AP27" s="621">
        <v>0.8666666666666667</v>
      </c>
      <c r="AQ27">
        <v>5564</v>
      </c>
      <c r="AR27" s="621">
        <v>0.47001182632201388</v>
      </c>
      <c r="AS27">
        <v>75</v>
      </c>
      <c r="AT27" s="621">
        <v>1.3638843426077468E-2</v>
      </c>
      <c r="AU27">
        <v>6</v>
      </c>
      <c r="AV27" s="621">
        <v>9.2307692307692313E-2</v>
      </c>
      <c r="AW27">
        <v>81</v>
      </c>
      <c r="AX27" s="621">
        <v>1.4557872034507549E-2</v>
      </c>
      <c r="AY27">
        <v>52</v>
      </c>
      <c r="AZ27" s="621">
        <v>0.69333333333333336</v>
      </c>
      <c r="BA27">
        <v>3</v>
      </c>
      <c r="BB27" s="621">
        <v>0.5</v>
      </c>
      <c r="BC27">
        <v>55</v>
      </c>
      <c r="BD27" s="621">
        <v>0.67901234567901236</v>
      </c>
      <c r="BE27">
        <v>12</v>
      </c>
      <c r="BF27" s="621">
        <v>2.1567217828900071E-3</v>
      </c>
      <c r="BG27">
        <v>121</v>
      </c>
      <c r="BH27" s="621">
        <v>2.1746944644140905E-2</v>
      </c>
      <c r="BI27">
        <v>133</v>
      </c>
      <c r="BJ27" s="621">
        <v>2.3903666427030915E-2</v>
      </c>
      <c r="BK27">
        <v>1</v>
      </c>
      <c r="BL27" s="621">
        <v>9.0909090909090912E-2</v>
      </c>
      <c r="BM27">
        <v>0</v>
      </c>
      <c r="BO27" t="s">
        <v>323</v>
      </c>
    </row>
    <row r="28" spans="1:67" x14ac:dyDescent="0.2">
      <c r="A28" t="s">
        <v>626</v>
      </c>
      <c r="B28" t="s">
        <v>628</v>
      </c>
      <c r="C28" t="s">
        <v>629</v>
      </c>
      <c r="D28" t="s">
        <v>515</v>
      </c>
      <c r="E28" t="s">
        <v>504</v>
      </c>
      <c r="F28" t="s">
        <v>519</v>
      </c>
      <c r="G28" t="s">
        <v>923</v>
      </c>
      <c r="H28" t="s">
        <v>1109</v>
      </c>
      <c r="I28" t="s">
        <v>934</v>
      </c>
      <c r="K28" t="s">
        <v>386</v>
      </c>
      <c r="L28">
        <v>9</v>
      </c>
      <c r="N28">
        <v>19</v>
      </c>
      <c r="O28">
        <v>2.1111111111111112</v>
      </c>
      <c r="P28">
        <v>2537</v>
      </c>
      <c r="Q28">
        <v>1195.7777777777778</v>
      </c>
      <c r="R28">
        <v>7</v>
      </c>
      <c r="S28" s="621">
        <v>0.36842105263157893</v>
      </c>
      <c r="V28">
        <v>6</v>
      </c>
      <c r="W28" s="621">
        <v>0.66666666666666663</v>
      </c>
      <c r="X28">
        <v>6</v>
      </c>
      <c r="AD28">
        <v>22820</v>
      </c>
      <c r="AE28">
        <v>13</v>
      </c>
      <c r="AF28" s="621">
        <v>5.6935137739237067E-4</v>
      </c>
      <c r="AG28">
        <v>22833</v>
      </c>
      <c r="AH28">
        <v>31362</v>
      </c>
      <c r="AI28" s="621">
        <v>0.72804668069638412</v>
      </c>
      <c r="AJ28">
        <v>22820</v>
      </c>
      <c r="AK28">
        <v>13</v>
      </c>
      <c r="AL28">
        <v>22833</v>
      </c>
      <c r="AM28">
        <v>10751</v>
      </c>
      <c r="AN28" s="621">
        <v>0.47112182296231375</v>
      </c>
      <c r="AO28">
        <v>11</v>
      </c>
      <c r="AP28" s="621">
        <v>0.84615384615384615</v>
      </c>
      <c r="AQ28">
        <v>10762</v>
      </c>
      <c r="AR28" s="621">
        <v>0.47133534796128412</v>
      </c>
      <c r="AS28">
        <v>180</v>
      </c>
      <c r="AT28" s="621">
        <v>1.6742628592689053E-2</v>
      </c>
      <c r="AU28">
        <v>2</v>
      </c>
      <c r="AV28" s="621">
        <v>0.18181818181818182</v>
      </c>
      <c r="AW28">
        <v>182</v>
      </c>
      <c r="AX28" s="621">
        <v>1.6911354766771976E-2</v>
      </c>
      <c r="AY28">
        <v>131</v>
      </c>
      <c r="AZ28" s="621">
        <v>0.72777777777777775</v>
      </c>
      <c r="BA28">
        <v>1</v>
      </c>
      <c r="BB28" s="621">
        <v>0.5</v>
      </c>
      <c r="BC28">
        <v>132</v>
      </c>
      <c r="BD28" s="621">
        <v>0.72527472527472525</v>
      </c>
      <c r="BE28">
        <v>33</v>
      </c>
      <c r="BF28" s="621">
        <v>3.0663445456234899E-3</v>
      </c>
      <c r="BG28">
        <v>179</v>
      </c>
      <c r="BH28" s="621">
        <v>1.6632596171715294E-2</v>
      </c>
      <c r="BI28">
        <v>212</v>
      </c>
      <c r="BJ28" s="621">
        <v>1.9698940717338784E-2</v>
      </c>
      <c r="BK28">
        <v>6</v>
      </c>
      <c r="BL28" s="621">
        <v>0.31578947368421051</v>
      </c>
      <c r="BM28">
        <v>3</v>
      </c>
      <c r="BN28" s="621">
        <v>0.33333333333333331</v>
      </c>
      <c r="BO28" t="s">
        <v>323</v>
      </c>
    </row>
    <row r="29" spans="1:67" x14ac:dyDescent="0.2">
      <c r="A29" t="s">
        <v>626</v>
      </c>
      <c r="B29" t="s">
        <v>628</v>
      </c>
      <c r="C29" t="s">
        <v>788</v>
      </c>
      <c r="D29" t="s">
        <v>515</v>
      </c>
      <c r="E29" t="s">
        <v>504</v>
      </c>
      <c r="F29" t="s">
        <v>519</v>
      </c>
      <c r="G29" t="s">
        <v>923</v>
      </c>
      <c r="H29" t="s">
        <v>1109</v>
      </c>
      <c r="I29" t="s">
        <v>934</v>
      </c>
      <c r="K29" t="s">
        <v>386</v>
      </c>
      <c r="L29">
        <v>1</v>
      </c>
      <c r="N29">
        <v>4</v>
      </c>
      <c r="O29">
        <v>4</v>
      </c>
      <c r="P29">
        <v>1637</v>
      </c>
      <c r="Q29">
        <v>793</v>
      </c>
      <c r="R29">
        <v>1</v>
      </c>
      <c r="S29" s="621">
        <v>0.25</v>
      </c>
      <c r="V29">
        <v>1</v>
      </c>
      <c r="W29" s="621">
        <v>1</v>
      </c>
      <c r="X29">
        <v>1</v>
      </c>
      <c r="AD29">
        <v>1630</v>
      </c>
      <c r="AE29">
        <v>7</v>
      </c>
      <c r="AF29" s="621">
        <v>4.2761148442272447E-3</v>
      </c>
      <c r="AG29">
        <v>1637</v>
      </c>
      <c r="AH29">
        <v>2568</v>
      </c>
      <c r="AI29" s="621">
        <v>0.63746105919003115</v>
      </c>
      <c r="AJ29">
        <v>1630</v>
      </c>
      <c r="AK29">
        <v>7</v>
      </c>
      <c r="AL29">
        <v>1637</v>
      </c>
      <c r="AM29">
        <v>788</v>
      </c>
      <c r="AN29" s="621">
        <v>0.48343558282208587</v>
      </c>
      <c r="AO29">
        <v>5</v>
      </c>
      <c r="AP29" s="621">
        <v>0.7142857142857143</v>
      </c>
      <c r="AQ29">
        <v>793</v>
      </c>
      <c r="AR29" s="621">
        <v>0.4844227244960293</v>
      </c>
      <c r="AS29">
        <v>7</v>
      </c>
      <c r="AT29" s="621">
        <v>8.8832487309644676E-3</v>
      </c>
      <c r="AW29">
        <v>7</v>
      </c>
      <c r="AX29" s="621">
        <v>8.8272383354350576E-3</v>
      </c>
      <c r="AY29">
        <v>5</v>
      </c>
      <c r="AZ29" s="621">
        <v>0.7142857142857143</v>
      </c>
      <c r="BB29" s="621" t="s">
        <v>323</v>
      </c>
      <c r="BC29">
        <v>5</v>
      </c>
      <c r="BD29" s="621">
        <v>0.7142857142857143</v>
      </c>
      <c r="BE29">
        <v>1</v>
      </c>
      <c r="BF29" s="621">
        <v>1.2610340479192938E-3</v>
      </c>
      <c r="BG29">
        <v>12</v>
      </c>
      <c r="BH29" s="621">
        <v>1.5132408575031526E-2</v>
      </c>
      <c r="BI29">
        <v>13</v>
      </c>
      <c r="BJ29" s="621">
        <v>1.6393442622950821E-2</v>
      </c>
      <c r="BK29">
        <v>1</v>
      </c>
      <c r="BL29" s="621">
        <v>0.25</v>
      </c>
      <c r="BM29">
        <v>0</v>
      </c>
      <c r="BO29" t="s">
        <v>323</v>
      </c>
    </row>
    <row r="30" spans="1:67" x14ac:dyDescent="0.2">
      <c r="A30" t="s">
        <v>626</v>
      </c>
      <c r="B30" t="s">
        <v>628</v>
      </c>
      <c r="C30" t="s">
        <v>630</v>
      </c>
      <c r="D30" t="s">
        <v>515</v>
      </c>
      <c r="E30" t="s">
        <v>504</v>
      </c>
      <c r="F30" t="s">
        <v>519</v>
      </c>
      <c r="G30" t="s">
        <v>923</v>
      </c>
      <c r="H30" t="s">
        <v>1109</v>
      </c>
      <c r="I30" t="s">
        <v>934</v>
      </c>
      <c r="K30" t="s">
        <v>386</v>
      </c>
      <c r="L30">
        <v>1</v>
      </c>
      <c r="N30">
        <v>2</v>
      </c>
      <c r="O30">
        <v>2</v>
      </c>
      <c r="P30">
        <v>2742</v>
      </c>
      <c r="Q30">
        <v>1525</v>
      </c>
      <c r="R30">
        <v>1</v>
      </c>
      <c r="S30" s="621">
        <v>0.5</v>
      </c>
      <c r="AD30">
        <v>2741</v>
      </c>
      <c r="AE30">
        <v>1</v>
      </c>
      <c r="AF30" s="621">
        <v>3.6469730123997083E-4</v>
      </c>
      <c r="AG30">
        <v>2742</v>
      </c>
      <c r="AH30">
        <v>3615</v>
      </c>
      <c r="AI30" s="621">
        <v>0.75850622406639001</v>
      </c>
      <c r="AJ30">
        <v>2741</v>
      </c>
      <c r="AK30">
        <v>1</v>
      </c>
      <c r="AL30">
        <v>2742</v>
      </c>
      <c r="AM30">
        <v>1524</v>
      </c>
      <c r="AN30" s="621">
        <v>0.55600145932141554</v>
      </c>
      <c r="AO30">
        <v>1</v>
      </c>
      <c r="AP30" s="621">
        <v>1</v>
      </c>
      <c r="AQ30">
        <v>1525</v>
      </c>
      <c r="AR30" s="621">
        <v>0.55616338439095547</v>
      </c>
      <c r="AS30">
        <v>18</v>
      </c>
      <c r="AT30" s="621">
        <v>1.1811023622047244E-2</v>
      </c>
      <c r="AW30">
        <v>18</v>
      </c>
      <c r="AX30" s="621">
        <v>1.180327868852459E-2</v>
      </c>
      <c r="AY30">
        <v>18</v>
      </c>
      <c r="AZ30" s="621">
        <v>1</v>
      </c>
      <c r="BB30" s="621" t="s">
        <v>323</v>
      </c>
      <c r="BC30">
        <v>18</v>
      </c>
      <c r="BD30" s="621">
        <v>1</v>
      </c>
      <c r="BE30">
        <v>6</v>
      </c>
      <c r="BF30" s="621">
        <v>3.9344262295081967E-3</v>
      </c>
      <c r="BG30">
        <v>82</v>
      </c>
      <c r="BH30" s="621">
        <v>5.377049180327869E-2</v>
      </c>
      <c r="BI30">
        <v>88</v>
      </c>
      <c r="BJ30" s="621">
        <v>5.7704918032786885E-2</v>
      </c>
      <c r="BK30">
        <v>0</v>
      </c>
      <c r="BM30">
        <v>0</v>
      </c>
      <c r="BO30" t="s">
        <v>323</v>
      </c>
    </row>
    <row r="31" spans="1:67" x14ac:dyDescent="0.2">
      <c r="A31" t="s">
        <v>626</v>
      </c>
      <c r="B31" t="s">
        <v>628</v>
      </c>
      <c r="C31" t="s">
        <v>787</v>
      </c>
      <c r="D31" t="s">
        <v>515</v>
      </c>
      <c r="E31" t="s">
        <v>504</v>
      </c>
      <c r="F31" t="s">
        <v>519</v>
      </c>
      <c r="G31" t="s">
        <v>923</v>
      </c>
      <c r="H31" t="s">
        <v>1109</v>
      </c>
      <c r="I31" t="s">
        <v>934</v>
      </c>
      <c r="K31" t="s">
        <v>510</v>
      </c>
      <c r="L31">
        <v>1</v>
      </c>
      <c r="M31">
        <v>1</v>
      </c>
      <c r="N31">
        <v>1</v>
      </c>
      <c r="O31">
        <v>1</v>
      </c>
      <c r="P31">
        <v>1829</v>
      </c>
      <c r="Q31" t="s">
        <v>323</v>
      </c>
      <c r="R31">
        <v>1</v>
      </c>
      <c r="S31" s="621">
        <v>1</v>
      </c>
      <c r="V31">
        <v>1</v>
      </c>
      <c r="W31" s="621">
        <v>1</v>
      </c>
      <c r="X31">
        <v>1</v>
      </c>
      <c r="AD31">
        <v>1824</v>
      </c>
      <c r="AE31">
        <v>5</v>
      </c>
      <c r="AF31" s="621">
        <v>2.7337342810278839E-3</v>
      </c>
      <c r="AG31">
        <v>1829</v>
      </c>
      <c r="AH31">
        <v>2718</v>
      </c>
      <c r="AI31" s="621">
        <v>0.67292126563649746</v>
      </c>
      <c r="AJ31" t="s">
        <v>323</v>
      </c>
      <c r="AK31" t="s">
        <v>323</v>
      </c>
      <c r="AL31" t="s">
        <v>323</v>
      </c>
      <c r="AN31" s="621" t="s">
        <v>323</v>
      </c>
      <c r="AP31" s="621" t="s">
        <v>323</v>
      </c>
      <c r="AQ31" t="s">
        <v>323</v>
      </c>
      <c r="AR31" s="621" t="s">
        <v>323</v>
      </c>
      <c r="AT31" s="621" t="s">
        <v>323</v>
      </c>
      <c r="AW31" t="s">
        <v>323</v>
      </c>
      <c r="AX31" s="621" t="s">
        <v>323</v>
      </c>
      <c r="AZ31" s="621" t="s">
        <v>323</v>
      </c>
      <c r="BB31" s="621" t="s">
        <v>323</v>
      </c>
      <c r="BC31" t="s">
        <v>323</v>
      </c>
      <c r="BD31" s="621" t="s">
        <v>323</v>
      </c>
      <c r="BF31" s="621" t="s">
        <v>323</v>
      </c>
      <c r="BH31" s="621" t="s">
        <v>323</v>
      </c>
      <c r="BI31" t="s">
        <v>323</v>
      </c>
      <c r="BJ31" s="621" t="s">
        <v>323</v>
      </c>
      <c r="BK31">
        <v>1</v>
      </c>
      <c r="BL31" s="621">
        <v>1</v>
      </c>
      <c r="BM31">
        <v>1</v>
      </c>
      <c r="BN31" s="621">
        <v>1</v>
      </c>
      <c r="BO31" t="s">
        <v>323</v>
      </c>
    </row>
    <row r="32" spans="1:67" x14ac:dyDescent="0.2">
      <c r="A32" t="s">
        <v>626</v>
      </c>
      <c r="B32" t="s">
        <v>628</v>
      </c>
      <c r="C32" t="s">
        <v>789</v>
      </c>
      <c r="D32" t="s">
        <v>515</v>
      </c>
      <c r="E32" t="s">
        <v>504</v>
      </c>
      <c r="F32" t="s">
        <v>519</v>
      </c>
      <c r="G32" t="s">
        <v>923</v>
      </c>
      <c r="H32" t="s">
        <v>1109</v>
      </c>
      <c r="I32" t="s">
        <v>934</v>
      </c>
      <c r="K32" t="s">
        <v>386</v>
      </c>
      <c r="L32">
        <v>1</v>
      </c>
      <c r="N32">
        <v>3</v>
      </c>
      <c r="O32">
        <v>3</v>
      </c>
      <c r="P32">
        <v>2347</v>
      </c>
      <c r="Q32">
        <v>1192</v>
      </c>
      <c r="R32">
        <v>2</v>
      </c>
      <c r="S32" s="621">
        <v>0.66666666666666663</v>
      </c>
      <c r="V32">
        <v>1</v>
      </c>
      <c r="W32" s="621">
        <v>1</v>
      </c>
      <c r="X32">
        <v>1</v>
      </c>
      <c r="AD32">
        <v>2342</v>
      </c>
      <c r="AE32">
        <v>5</v>
      </c>
      <c r="AF32" s="621">
        <v>2.1303792074989347E-3</v>
      </c>
      <c r="AG32">
        <v>2347</v>
      </c>
      <c r="AH32">
        <v>3393</v>
      </c>
      <c r="AI32" s="621">
        <v>0.69171824344238142</v>
      </c>
      <c r="AJ32">
        <v>2342</v>
      </c>
      <c r="AK32">
        <v>5</v>
      </c>
      <c r="AL32">
        <v>2347</v>
      </c>
      <c r="AM32">
        <v>1188</v>
      </c>
      <c r="AN32" s="621">
        <v>0.50725875320239111</v>
      </c>
      <c r="AO32">
        <v>4</v>
      </c>
      <c r="AP32" s="621">
        <v>0.8</v>
      </c>
      <c r="AQ32">
        <v>1192</v>
      </c>
      <c r="AR32" s="621">
        <v>0.50788240306774601</v>
      </c>
      <c r="AS32">
        <v>6</v>
      </c>
      <c r="AT32" s="621">
        <v>5.0505050505050509E-3</v>
      </c>
      <c r="AW32">
        <v>6</v>
      </c>
      <c r="AX32" s="621">
        <v>5.0335570469798654E-3</v>
      </c>
      <c r="AY32">
        <v>6</v>
      </c>
      <c r="AZ32" s="621">
        <v>1</v>
      </c>
      <c r="BB32" s="621" t="s">
        <v>323</v>
      </c>
      <c r="BC32">
        <v>6</v>
      </c>
      <c r="BD32" s="621">
        <v>1</v>
      </c>
      <c r="BE32">
        <v>5</v>
      </c>
      <c r="BF32" s="621">
        <v>4.1946308724832215E-3</v>
      </c>
      <c r="BG32">
        <v>57</v>
      </c>
      <c r="BH32" s="621">
        <v>4.7818791946308725E-2</v>
      </c>
      <c r="BI32">
        <v>62</v>
      </c>
      <c r="BJ32" s="621">
        <v>5.2013422818791948E-2</v>
      </c>
      <c r="BK32">
        <v>2</v>
      </c>
      <c r="BL32" s="621">
        <v>0.66666666666666663</v>
      </c>
      <c r="BM32">
        <v>0</v>
      </c>
      <c r="BN32" s="621">
        <v>0</v>
      </c>
      <c r="BO32" t="s">
        <v>323</v>
      </c>
    </row>
    <row r="33" spans="1:67" x14ac:dyDescent="0.2">
      <c r="A33" t="s">
        <v>631</v>
      </c>
      <c r="B33" t="s">
        <v>641</v>
      </c>
      <c r="C33" t="s">
        <v>643</v>
      </c>
      <c r="D33" t="s">
        <v>515</v>
      </c>
      <c r="E33" t="s">
        <v>504</v>
      </c>
      <c r="F33" t="s">
        <v>505</v>
      </c>
      <c r="G33" t="s">
        <v>318</v>
      </c>
      <c r="H33" t="s">
        <v>1112</v>
      </c>
      <c r="I33" t="s">
        <v>934</v>
      </c>
      <c r="K33" t="s">
        <v>386</v>
      </c>
      <c r="L33">
        <v>3</v>
      </c>
      <c r="N33">
        <v>4</v>
      </c>
      <c r="O33">
        <v>1.3333333333333333</v>
      </c>
      <c r="P33">
        <v>2975.3333333333335</v>
      </c>
      <c r="Q33">
        <v>1240</v>
      </c>
      <c r="R33">
        <v>3</v>
      </c>
      <c r="S33" s="621">
        <v>0.75</v>
      </c>
      <c r="V33">
        <v>3</v>
      </c>
      <c r="W33" s="621">
        <v>1</v>
      </c>
      <c r="X33">
        <v>3</v>
      </c>
      <c r="AD33">
        <v>8911</v>
      </c>
      <c r="AE33">
        <v>15</v>
      </c>
      <c r="AF33" s="621">
        <v>1.6804839793860631E-3</v>
      </c>
      <c r="AG33">
        <v>8926</v>
      </c>
      <c r="AH33">
        <v>12033</v>
      </c>
      <c r="AI33" s="621">
        <v>0.74179340147926531</v>
      </c>
      <c r="AJ33">
        <v>8911</v>
      </c>
      <c r="AK33">
        <v>15</v>
      </c>
      <c r="AL33">
        <v>8926</v>
      </c>
      <c r="AM33">
        <v>3708</v>
      </c>
      <c r="AN33" s="621">
        <v>0.41611491415104929</v>
      </c>
      <c r="AO33">
        <v>12</v>
      </c>
      <c r="AP33" s="621">
        <v>0.8</v>
      </c>
      <c r="AQ33">
        <v>3720</v>
      </c>
      <c r="AR33" s="621">
        <v>0.41676002688774366</v>
      </c>
      <c r="AS33">
        <v>14</v>
      </c>
      <c r="AT33" s="621">
        <v>3.7756202804746495E-3</v>
      </c>
      <c r="AU33">
        <v>2</v>
      </c>
      <c r="AV33" s="621">
        <v>0.16666666666666666</v>
      </c>
      <c r="AW33">
        <v>16</v>
      </c>
      <c r="AX33" s="621">
        <v>4.3010752688172043E-3</v>
      </c>
      <c r="AY33">
        <v>13</v>
      </c>
      <c r="AZ33" s="621">
        <v>0.9285714285714286</v>
      </c>
      <c r="BA33">
        <v>2</v>
      </c>
      <c r="BB33" s="621">
        <v>1</v>
      </c>
      <c r="BC33">
        <v>15</v>
      </c>
      <c r="BD33" s="621">
        <v>0.9375</v>
      </c>
      <c r="BE33">
        <v>3</v>
      </c>
      <c r="BF33" s="621">
        <v>8.0645161290322581E-4</v>
      </c>
      <c r="BG33">
        <v>181</v>
      </c>
      <c r="BH33" s="621">
        <v>4.8655913978494621E-2</v>
      </c>
      <c r="BI33">
        <v>184</v>
      </c>
      <c r="BJ33" s="621">
        <v>4.9462365591397849E-2</v>
      </c>
      <c r="BK33">
        <v>1</v>
      </c>
      <c r="BL33" s="621">
        <v>0.25</v>
      </c>
      <c r="BM33">
        <v>1</v>
      </c>
      <c r="BN33" s="621">
        <v>0.33333333333333331</v>
      </c>
      <c r="BO33" t="s">
        <v>323</v>
      </c>
    </row>
    <row r="34" spans="1:67" x14ac:dyDescent="0.2">
      <c r="A34" t="s">
        <v>631</v>
      </c>
      <c r="B34" t="s">
        <v>641</v>
      </c>
      <c r="C34" t="s">
        <v>642</v>
      </c>
      <c r="D34" t="s">
        <v>515</v>
      </c>
      <c r="E34" t="s">
        <v>504</v>
      </c>
      <c r="F34" t="s">
        <v>505</v>
      </c>
      <c r="G34" t="s">
        <v>318</v>
      </c>
      <c r="H34" t="s">
        <v>1112</v>
      </c>
      <c r="I34" t="s">
        <v>934</v>
      </c>
      <c r="K34" t="s">
        <v>386</v>
      </c>
      <c r="L34">
        <v>5</v>
      </c>
      <c r="N34">
        <v>8</v>
      </c>
      <c r="O34">
        <v>1.6</v>
      </c>
      <c r="P34">
        <v>1129.5999999999999</v>
      </c>
      <c r="Q34">
        <v>491.2</v>
      </c>
      <c r="R34">
        <v>4</v>
      </c>
      <c r="S34" s="621">
        <v>0.5</v>
      </c>
      <c r="V34">
        <v>4</v>
      </c>
      <c r="W34" s="621">
        <v>0.8</v>
      </c>
      <c r="X34">
        <v>4</v>
      </c>
      <c r="AD34">
        <v>5640</v>
      </c>
      <c r="AE34">
        <v>8</v>
      </c>
      <c r="AF34" s="621">
        <v>1.4164305949008499E-3</v>
      </c>
      <c r="AG34">
        <v>5648</v>
      </c>
      <c r="AH34">
        <v>7347</v>
      </c>
      <c r="AI34" s="621">
        <v>0.7687491493126446</v>
      </c>
      <c r="AJ34">
        <v>5640</v>
      </c>
      <c r="AK34">
        <v>8</v>
      </c>
      <c r="AL34">
        <v>5648</v>
      </c>
      <c r="AM34">
        <v>2450</v>
      </c>
      <c r="AN34" s="621">
        <v>0.43439716312056736</v>
      </c>
      <c r="AO34">
        <v>6</v>
      </c>
      <c r="AP34" s="621">
        <v>0.75</v>
      </c>
      <c r="AQ34">
        <v>2456</v>
      </c>
      <c r="AR34" s="621">
        <v>0.43484419263456092</v>
      </c>
      <c r="AS34">
        <v>11</v>
      </c>
      <c r="AT34" s="621">
        <v>4.489795918367347E-3</v>
      </c>
      <c r="AU34">
        <v>1</v>
      </c>
      <c r="AV34" s="621">
        <v>0.16666666666666666</v>
      </c>
      <c r="AW34">
        <v>12</v>
      </c>
      <c r="AX34" s="621">
        <v>4.8859934853420191E-3</v>
      </c>
      <c r="AY34">
        <v>11</v>
      </c>
      <c r="AZ34" s="621">
        <v>1</v>
      </c>
      <c r="BA34">
        <v>1</v>
      </c>
      <c r="BB34" s="621">
        <v>1</v>
      </c>
      <c r="BC34">
        <v>12</v>
      </c>
      <c r="BD34" s="621">
        <v>1</v>
      </c>
      <c r="BE34">
        <v>6</v>
      </c>
      <c r="BF34" s="621">
        <v>2.4429967426710096E-3</v>
      </c>
      <c r="BG34">
        <v>8</v>
      </c>
      <c r="BH34" s="621">
        <v>3.2573289902280132E-3</v>
      </c>
      <c r="BI34">
        <v>14</v>
      </c>
      <c r="BJ34" s="621">
        <v>5.7003257328990227E-3</v>
      </c>
      <c r="BK34">
        <v>2</v>
      </c>
      <c r="BL34" s="621">
        <v>0.25</v>
      </c>
      <c r="BM34">
        <v>1</v>
      </c>
      <c r="BN34" s="621">
        <v>0.2</v>
      </c>
      <c r="BO34" t="s">
        <v>323</v>
      </c>
    </row>
    <row r="35" spans="1:67" x14ac:dyDescent="0.2">
      <c r="A35" t="s">
        <v>631</v>
      </c>
      <c r="B35" t="s">
        <v>641</v>
      </c>
      <c r="C35" t="s">
        <v>644</v>
      </c>
      <c r="D35" t="s">
        <v>515</v>
      </c>
      <c r="E35" t="s">
        <v>504</v>
      </c>
      <c r="F35" t="s">
        <v>505</v>
      </c>
      <c r="G35" t="s">
        <v>318</v>
      </c>
      <c r="H35" t="s">
        <v>1112</v>
      </c>
      <c r="I35" t="s">
        <v>934</v>
      </c>
      <c r="K35" t="s">
        <v>510</v>
      </c>
      <c r="L35">
        <v>1</v>
      </c>
      <c r="M35">
        <v>1</v>
      </c>
      <c r="N35">
        <v>1</v>
      </c>
      <c r="O35">
        <v>1</v>
      </c>
      <c r="P35">
        <v>1167</v>
      </c>
      <c r="Q35" t="s">
        <v>323</v>
      </c>
      <c r="R35">
        <v>1</v>
      </c>
      <c r="S35" s="621">
        <v>1</v>
      </c>
      <c r="V35">
        <v>1</v>
      </c>
      <c r="W35" s="621">
        <v>1</v>
      </c>
      <c r="X35">
        <v>1</v>
      </c>
      <c r="AD35">
        <v>1163</v>
      </c>
      <c r="AE35">
        <v>4</v>
      </c>
      <c r="AF35" s="621">
        <v>3.4275921165381321E-3</v>
      </c>
      <c r="AG35">
        <v>1167</v>
      </c>
      <c r="AH35">
        <v>1770</v>
      </c>
      <c r="AI35" s="621">
        <v>0.65932203389830513</v>
      </c>
      <c r="AJ35" t="s">
        <v>323</v>
      </c>
      <c r="AK35" t="s">
        <v>323</v>
      </c>
      <c r="AL35" t="s">
        <v>323</v>
      </c>
      <c r="AN35" s="621" t="s">
        <v>323</v>
      </c>
      <c r="AP35" s="621" t="s">
        <v>323</v>
      </c>
      <c r="AQ35" t="s">
        <v>323</v>
      </c>
      <c r="AR35" s="621" t="s">
        <v>323</v>
      </c>
      <c r="AT35" s="621" t="s">
        <v>323</v>
      </c>
      <c r="AV35" s="621" t="s">
        <v>323</v>
      </c>
      <c r="AW35" t="s">
        <v>323</v>
      </c>
      <c r="AX35" s="621" t="s">
        <v>323</v>
      </c>
      <c r="AZ35" s="621" t="s">
        <v>323</v>
      </c>
      <c r="BB35" s="621" t="s">
        <v>323</v>
      </c>
      <c r="BC35" t="s">
        <v>323</v>
      </c>
      <c r="BD35" s="621" t="s">
        <v>323</v>
      </c>
      <c r="BF35" s="621" t="s">
        <v>323</v>
      </c>
      <c r="BH35" s="621" t="s">
        <v>323</v>
      </c>
      <c r="BI35" t="s">
        <v>323</v>
      </c>
      <c r="BJ35" s="621" t="s">
        <v>323</v>
      </c>
      <c r="BK35">
        <v>0</v>
      </c>
      <c r="BO35" t="s">
        <v>323</v>
      </c>
    </row>
    <row r="36" spans="1:67" x14ac:dyDescent="0.2">
      <c r="A36" t="s">
        <v>631</v>
      </c>
      <c r="B36" t="s">
        <v>641</v>
      </c>
      <c r="C36" t="s">
        <v>645</v>
      </c>
      <c r="D36" t="s">
        <v>515</v>
      </c>
      <c r="E36" t="s">
        <v>504</v>
      </c>
      <c r="F36" t="s">
        <v>505</v>
      </c>
      <c r="G36" t="s">
        <v>318</v>
      </c>
      <c r="H36" t="s">
        <v>1112</v>
      </c>
      <c r="I36" t="s">
        <v>934</v>
      </c>
      <c r="K36" t="s">
        <v>510</v>
      </c>
      <c r="L36">
        <v>1</v>
      </c>
      <c r="M36">
        <v>1</v>
      </c>
      <c r="N36">
        <v>1</v>
      </c>
      <c r="O36">
        <v>1</v>
      </c>
      <c r="P36">
        <v>1037</v>
      </c>
      <c r="Q36" t="s">
        <v>323</v>
      </c>
      <c r="R36">
        <v>1</v>
      </c>
      <c r="S36" s="621">
        <v>1</v>
      </c>
      <c r="V36">
        <v>1</v>
      </c>
      <c r="W36" s="621">
        <v>1</v>
      </c>
      <c r="X36">
        <v>1</v>
      </c>
      <c r="AD36">
        <v>1037</v>
      </c>
      <c r="AE36">
        <v>0</v>
      </c>
      <c r="AF36" s="621">
        <v>0</v>
      </c>
      <c r="AG36">
        <v>1037</v>
      </c>
      <c r="AH36">
        <v>1509</v>
      </c>
      <c r="AI36" s="621">
        <v>0.68721007289595759</v>
      </c>
      <c r="AJ36" t="s">
        <v>323</v>
      </c>
      <c r="AK36" t="s">
        <v>323</v>
      </c>
      <c r="AL36" t="s">
        <v>323</v>
      </c>
      <c r="AN36" s="621" t="s">
        <v>323</v>
      </c>
      <c r="AP36" s="621" t="s">
        <v>323</v>
      </c>
      <c r="AQ36" t="s">
        <v>323</v>
      </c>
      <c r="AR36" s="621" t="s">
        <v>323</v>
      </c>
      <c r="AT36" s="621" t="s">
        <v>323</v>
      </c>
      <c r="AV36" s="621" t="s">
        <v>323</v>
      </c>
      <c r="AW36" t="s">
        <v>323</v>
      </c>
      <c r="AX36" s="621" t="s">
        <v>323</v>
      </c>
      <c r="AZ36" s="621" t="s">
        <v>323</v>
      </c>
      <c r="BB36" s="621" t="s">
        <v>323</v>
      </c>
      <c r="BC36" t="s">
        <v>323</v>
      </c>
      <c r="BD36" s="621" t="s">
        <v>323</v>
      </c>
      <c r="BF36" s="621" t="s">
        <v>323</v>
      </c>
      <c r="BH36" s="621" t="s">
        <v>323</v>
      </c>
      <c r="BI36" t="s">
        <v>323</v>
      </c>
      <c r="BJ36" s="621" t="s">
        <v>323</v>
      </c>
      <c r="BK36">
        <v>0</v>
      </c>
      <c r="BO36" t="s">
        <v>323</v>
      </c>
    </row>
    <row r="37" spans="1:67" x14ac:dyDescent="0.2">
      <c r="A37" t="s">
        <v>631</v>
      </c>
      <c r="B37" t="s">
        <v>641</v>
      </c>
      <c r="C37" t="s">
        <v>646</v>
      </c>
      <c r="D37" t="s">
        <v>515</v>
      </c>
      <c r="E37" t="s">
        <v>504</v>
      </c>
      <c r="F37" t="s">
        <v>505</v>
      </c>
      <c r="G37" t="s">
        <v>318</v>
      </c>
      <c r="H37" t="s">
        <v>1112</v>
      </c>
      <c r="I37" t="s">
        <v>934</v>
      </c>
      <c r="K37" t="s">
        <v>386</v>
      </c>
      <c r="L37">
        <v>1</v>
      </c>
      <c r="N37">
        <v>2</v>
      </c>
      <c r="O37">
        <v>2</v>
      </c>
      <c r="P37">
        <v>1074</v>
      </c>
      <c r="Q37">
        <v>503</v>
      </c>
      <c r="R37">
        <v>1</v>
      </c>
      <c r="S37" s="621">
        <v>0.5</v>
      </c>
      <c r="AD37">
        <v>1071</v>
      </c>
      <c r="AE37">
        <v>3</v>
      </c>
      <c r="AF37" s="621">
        <v>2.7932960893854749E-3</v>
      </c>
      <c r="AG37">
        <v>1074</v>
      </c>
      <c r="AH37">
        <v>1407</v>
      </c>
      <c r="AI37" s="621">
        <v>0.76332622601279321</v>
      </c>
      <c r="AJ37">
        <v>1071</v>
      </c>
      <c r="AK37">
        <v>3</v>
      </c>
      <c r="AL37">
        <v>1074</v>
      </c>
      <c r="AM37">
        <v>500</v>
      </c>
      <c r="AN37" s="621">
        <v>0.46685340802987862</v>
      </c>
      <c r="AO37">
        <v>3</v>
      </c>
      <c r="AP37" s="621">
        <v>1</v>
      </c>
      <c r="AQ37">
        <v>503</v>
      </c>
      <c r="AR37" s="621">
        <v>0.46834264432029793</v>
      </c>
      <c r="AS37">
        <v>2</v>
      </c>
      <c r="AT37" s="621">
        <v>4.0000000000000001E-3</v>
      </c>
      <c r="AU37">
        <v>1</v>
      </c>
      <c r="AV37" s="621">
        <v>0.33333333333333331</v>
      </c>
      <c r="AW37">
        <v>3</v>
      </c>
      <c r="AX37" s="621">
        <v>5.9642147117296221E-3</v>
      </c>
      <c r="AY37">
        <v>2</v>
      </c>
      <c r="AZ37" s="621">
        <v>1</v>
      </c>
      <c r="BA37">
        <v>1</v>
      </c>
      <c r="BB37" s="621">
        <v>1</v>
      </c>
      <c r="BC37">
        <v>3</v>
      </c>
      <c r="BD37" s="621">
        <v>1</v>
      </c>
      <c r="BF37" s="621">
        <v>0</v>
      </c>
      <c r="BG37">
        <v>6</v>
      </c>
      <c r="BH37" s="621">
        <v>1.1928429423459244E-2</v>
      </c>
      <c r="BI37">
        <v>6</v>
      </c>
      <c r="BJ37" s="621">
        <v>1.1928429423459244E-2</v>
      </c>
      <c r="BK37">
        <v>1</v>
      </c>
      <c r="BL37" s="621">
        <v>0.5</v>
      </c>
      <c r="BM37">
        <v>1</v>
      </c>
      <c r="BN37" s="621">
        <v>1</v>
      </c>
      <c r="BO37" t="s">
        <v>323</v>
      </c>
    </row>
    <row r="38" spans="1:67" x14ac:dyDescent="0.2">
      <c r="A38" t="s">
        <v>647</v>
      </c>
      <c r="B38" t="s">
        <v>648</v>
      </c>
      <c r="C38" t="s">
        <v>649</v>
      </c>
      <c r="D38" t="s">
        <v>515</v>
      </c>
      <c r="E38" t="s">
        <v>504</v>
      </c>
      <c r="F38" t="s">
        <v>505</v>
      </c>
      <c r="G38" t="s">
        <v>316</v>
      </c>
      <c r="H38" t="s">
        <v>1112</v>
      </c>
      <c r="I38" t="s">
        <v>934</v>
      </c>
      <c r="K38" t="s">
        <v>386</v>
      </c>
      <c r="L38">
        <v>4</v>
      </c>
      <c r="N38">
        <v>7</v>
      </c>
      <c r="O38">
        <v>1.75</v>
      </c>
      <c r="P38">
        <v>1210</v>
      </c>
      <c r="Q38">
        <v>537</v>
      </c>
      <c r="R38">
        <v>4</v>
      </c>
      <c r="S38" s="621">
        <v>0.5714285714285714</v>
      </c>
      <c r="V38">
        <v>3</v>
      </c>
      <c r="W38" s="621">
        <v>0.75</v>
      </c>
      <c r="X38">
        <v>3</v>
      </c>
      <c r="AD38">
        <v>4835</v>
      </c>
      <c r="AE38">
        <v>5</v>
      </c>
      <c r="AF38" s="621">
        <v>1.0330578512396695E-3</v>
      </c>
      <c r="AG38">
        <v>4840</v>
      </c>
      <c r="AH38">
        <v>6351</v>
      </c>
      <c r="AI38" s="621">
        <v>0.76208471106912301</v>
      </c>
      <c r="AJ38">
        <v>4835</v>
      </c>
      <c r="AK38">
        <v>5</v>
      </c>
      <c r="AL38">
        <v>4840</v>
      </c>
      <c r="AM38">
        <v>2143</v>
      </c>
      <c r="AN38" s="621">
        <v>0.44322647362978285</v>
      </c>
      <c r="AO38">
        <v>5</v>
      </c>
      <c r="AP38" s="621">
        <v>1</v>
      </c>
      <c r="AQ38">
        <v>2148</v>
      </c>
      <c r="AR38" s="621">
        <v>0.44380165289256196</v>
      </c>
      <c r="AS38">
        <v>7</v>
      </c>
      <c r="AT38" s="621">
        <v>3.2664489034064394E-3</v>
      </c>
      <c r="AU38">
        <v>1</v>
      </c>
      <c r="AV38" s="621">
        <v>0.2</v>
      </c>
      <c r="AW38">
        <v>8</v>
      </c>
      <c r="AX38" s="621">
        <v>3.7243947858472998E-3</v>
      </c>
      <c r="AY38">
        <v>7</v>
      </c>
      <c r="AZ38" s="621">
        <v>1</v>
      </c>
      <c r="BA38">
        <v>1</v>
      </c>
      <c r="BB38" s="621">
        <v>1</v>
      </c>
      <c r="BC38">
        <v>8</v>
      </c>
      <c r="BD38" s="621">
        <v>1</v>
      </c>
      <c r="BE38">
        <v>6</v>
      </c>
      <c r="BF38" s="621">
        <v>2.7932960893854749E-3</v>
      </c>
      <c r="BG38">
        <v>18</v>
      </c>
      <c r="BH38" s="621">
        <v>8.3798882681564244E-3</v>
      </c>
      <c r="BI38">
        <v>24</v>
      </c>
      <c r="BJ38" s="621">
        <v>1.11731843575419E-2</v>
      </c>
      <c r="BK38">
        <v>2</v>
      </c>
      <c r="BL38" s="621">
        <v>0.2857142857142857</v>
      </c>
      <c r="BO38" t="s">
        <v>323</v>
      </c>
    </row>
    <row r="39" spans="1:67" x14ac:dyDescent="0.2">
      <c r="A39" t="s">
        <v>647</v>
      </c>
      <c r="B39" t="s">
        <v>648</v>
      </c>
      <c r="C39" t="s">
        <v>514</v>
      </c>
      <c r="D39" t="s">
        <v>515</v>
      </c>
      <c r="E39" t="s">
        <v>504</v>
      </c>
      <c r="F39" t="s">
        <v>505</v>
      </c>
      <c r="G39" t="s">
        <v>316</v>
      </c>
      <c r="H39" t="s">
        <v>1112</v>
      </c>
      <c r="I39" t="s">
        <v>934</v>
      </c>
      <c r="K39" t="s">
        <v>386</v>
      </c>
      <c r="L39">
        <v>2</v>
      </c>
      <c r="N39">
        <v>9</v>
      </c>
      <c r="O39">
        <v>4.5</v>
      </c>
      <c r="P39">
        <v>1102.5</v>
      </c>
      <c r="Q39">
        <v>522.5</v>
      </c>
      <c r="R39">
        <v>0</v>
      </c>
      <c r="V39">
        <v>0</v>
      </c>
      <c r="X39">
        <v>0</v>
      </c>
      <c r="AD39">
        <v>2193</v>
      </c>
      <c r="AE39">
        <v>12</v>
      </c>
      <c r="AF39" s="621">
        <v>5.4421768707482989E-3</v>
      </c>
      <c r="AG39">
        <v>2205</v>
      </c>
      <c r="AH39">
        <v>3261</v>
      </c>
      <c r="AI39" s="621">
        <v>0.67617295308187675</v>
      </c>
      <c r="AJ39">
        <v>2193</v>
      </c>
      <c r="AK39">
        <v>12</v>
      </c>
      <c r="AL39">
        <v>2205</v>
      </c>
      <c r="AM39">
        <v>1033</v>
      </c>
      <c r="AN39" s="621">
        <v>0.47104423164614684</v>
      </c>
      <c r="AO39">
        <v>12</v>
      </c>
      <c r="AP39" s="621">
        <v>1</v>
      </c>
      <c r="AQ39">
        <v>1045</v>
      </c>
      <c r="AR39" s="621">
        <v>0.47392290249433106</v>
      </c>
      <c r="AS39">
        <v>6</v>
      </c>
      <c r="AT39" s="621">
        <v>5.8083252662149082E-3</v>
      </c>
      <c r="AU39">
        <v>9</v>
      </c>
      <c r="AV39" s="621">
        <v>0.75</v>
      </c>
      <c r="AW39">
        <v>15</v>
      </c>
      <c r="AX39" s="621">
        <v>1.4354066985645933E-2</v>
      </c>
      <c r="AY39">
        <v>5</v>
      </c>
      <c r="AZ39" s="621">
        <v>0.83333333333333337</v>
      </c>
      <c r="BA39">
        <v>9</v>
      </c>
      <c r="BB39" s="621">
        <v>1</v>
      </c>
      <c r="BC39">
        <v>14</v>
      </c>
      <c r="BD39" s="621">
        <v>0.93333333333333335</v>
      </c>
      <c r="BE39">
        <v>3</v>
      </c>
      <c r="BF39" s="621">
        <v>2.8708133971291866E-3</v>
      </c>
      <c r="BG39">
        <v>9</v>
      </c>
      <c r="BH39" s="621">
        <v>8.6124401913875593E-3</v>
      </c>
      <c r="BI39">
        <v>12</v>
      </c>
      <c r="BJ39" s="621">
        <v>1.1483253588516746E-2</v>
      </c>
      <c r="BK39">
        <v>1</v>
      </c>
      <c r="BL39" s="621">
        <v>0.1111111111111111</v>
      </c>
      <c r="BO39" t="s">
        <v>323</v>
      </c>
    </row>
    <row r="40" spans="1:67" x14ac:dyDescent="0.2">
      <c r="A40" t="s">
        <v>647</v>
      </c>
      <c r="B40" t="s">
        <v>648</v>
      </c>
      <c r="C40" t="s">
        <v>623</v>
      </c>
      <c r="D40" t="s">
        <v>515</v>
      </c>
      <c r="E40" t="s">
        <v>504</v>
      </c>
      <c r="F40" t="s">
        <v>505</v>
      </c>
      <c r="G40" t="s">
        <v>316</v>
      </c>
      <c r="H40" t="s">
        <v>1112</v>
      </c>
      <c r="I40" t="s">
        <v>934</v>
      </c>
      <c r="K40" t="s">
        <v>510</v>
      </c>
      <c r="L40">
        <v>1</v>
      </c>
      <c r="M40">
        <v>1</v>
      </c>
      <c r="N40">
        <v>1</v>
      </c>
      <c r="O40">
        <v>1</v>
      </c>
      <c r="P40">
        <v>1209</v>
      </c>
      <c r="Q40" t="s">
        <v>323</v>
      </c>
      <c r="R40">
        <v>1</v>
      </c>
      <c r="S40" s="621">
        <v>1</v>
      </c>
      <c r="V40">
        <v>1</v>
      </c>
      <c r="W40" s="621">
        <v>1</v>
      </c>
      <c r="X40">
        <v>1</v>
      </c>
      <c r="AD40">
        <v>1208</v>
      </c>
      <c r="AE40">
        <v>1</v>
      </c>
      <c r="AF40" s="621">
        <v>8.271298593879239E-4</v>
      </c>
      <c r="AG40">
        <v>1209</v>
      </c>
      <c r="AH40">
        <v>1617</v>
      </c>
      <c r="AI40" s="621">
        <v>0.74768089053803344</v>
      </c>
      <c r="AJ40" t="s">
        <v>323</v>
      </c>
      <c r="AK40" t="s">
        <v>323</v>
      </c>
      <c r="AL40" t="s">
        <v>323</v>
      </c>
      <c r="AN40" s="621" t="s">
        <v>323</v>
      </c>
      <c r="AP40" s="621" t="s">
        <v>323</v>
      </c>
      <c r="AQ40" t="s">
        <v>323</v>
      </c>
      <c r="AR40" s="621" t="s">
        <v>323</v>
      </c>
      <c r="AT40" s="621" t="s">
        <v>323</v>
      </c>
      <c r="AV40" s="621" t="s">
        <v>323</v>
      </c>
      <c r="AW40" t="s">
        <v>323</v>
      </c>
      <c r="AX40" s="621" t="s">
        <v>323</v>
      </c>
      <c r="AZ40" s="621" t="s">
        <v>323</v>
      </c>
      <c r="BB40" s="621" t="s">
        <v>323</v>
      </c>
      <c r="BC40" t="s">
        <v>323</v>
      </c>
      <c r="BD40" s="621" t="s">
        <v>323</v>
      </c>
      <c r="BF40" s="621" t="s">
        <v>323</v>
      </c>
      <c r="BH40" s="621" t="s">
        <v>323</v>
      </c>
      <c r="BI40" t="s">
        <v>323</v>
      </c>
      <c r="BJ40" s="621" t="s">
        <v>323</v>
      </c>
      <c r="BK40">
        <v>0</v>
      </c>
      <c r="BO40" t="s">
        <v>323</v>
      </c>
    </row>
    <row r="41" spans="1:67" x14ac:dyDescent="0.2">
      <c r="A41" t="s">
        <v>647</v>
      </c>
      <c r="B41" t="s">
        <v>648</v>
      </c>
      <c r="C41" t="s">
        <v>625</v>
      </c>
      <c r="D41" t="s">
        <v>515</v>
      </c>
      <c r="E41" t="s">
        <v>504</v>
      </c>
      <c r="F41" t="s">
        <v>505</v>
      </c>
      <c r="G41" t="s">
        <v>316</v>
      </c>
      <c r="H41" t="s">
        <v>1112</v>
      </c>
      <c r="I41" t="s">
        <v>934</v>
      </c>
      <c r="K41" t="s">
        <v>510</v>
      </c>
      <c r="L41">
        <v>1</v>
      </c>
      <c r="M41">
        <v>1</v>
      </c>
      <c r="N41">
        <v>1</v>
      </c>
      <c r="O41">
        <v>1</v>
      </c>
      <c r="P41">
        <v>1625</v>
      </c>
      <c r="Q41" t="s">
        <v>323</v>
      </c>
      <c r="R41">
        <v>1</v>
      </c>
      <c r="S41" s="621">
        <v>1</v>
      </c>
      <c r="V41">
        <v>1</v>
      </c>
      <c r="W41" s="621">
        <v>1</v>
      </c>
      <c r="X41">
        <v>1</v>
      </c>
      <c r="AD41">
        <v>1624</v>
      </c>
      <c r="AE41">
        <v>1</v>
      </c>
      <c r="AF41" s="621">
        <v>6.1538461538461541E-4</v>
      </c>
      <c r="AG41">
        <v>1625</v>
      </c>
      <c r="AH41">
        <v>2145</v>
      </c>
      <c r="AI41" s="621">
        <v>0.75757575757575757</v>
      </c>
      <c r="AJ41" t="s">
        <v>323</v>
      </c>
      <c r="AK41" t="s">
        <v>323</v>
      </c>
      <c r="AL41" t="s">
        <v>323</v>
      </c>
      <c r="AN41" s="621" t="s">
        <v>323</v>
      </c>
      <c r="AP41" s="621" t="s">
        <v>323</v>
      </c>
      <c r="AQ41" t="s">
        <v>323</v>
      </c>
      <c r="AR41" s="621" t="s">
        <v>323</v>
      </c>
      <c r="AT41" s="621" t="s">
        <v>323</v>
      </c>
      <c r="AV41" s="621" t="s">
        <v>323</v>
      </c>
      <c r="AW41" t="s">
        <v>323</v>
      </c>
      <c r="AX41" s="621" t="s">
        <v>323</v>
      </c>
      <c r="AZ41" s="621" t="s">
        <v>323</v>
      </c>
      <c r="BB41" s="621" t="s">
        <v>323</v>
      </c>
      <c r="BC41" t="s">
        <v>323</v>
      </c>
      <c r="BD41" s="621" t="s">
        <v>323</v>
      </c>
      <c r="BF41" s="621" t="s">
        <v>323</v>
      </c>
      <c r="BH41" s="621" t="s">
        <v>323</v>
      </c>
      <c r="BI41" t="s">
        <v>323</v>
      </c>
      <c r="BJ41" s="621" t="s">
        <v>323</v>
      </c>
      <c r="BK41">
        <v>0</v>
      </c>
      <c r="BO41" t="s">
        <v>323</v>
      </c>
    </row>
    <row r="42" spans="1:67" x14ac:dyDescent="0.2">
      <c r="A42" t="s">
        <v>656</v>
      </c>
      <c r="B42" t="s">
        <v>663</v>
      </c>
      <c r="C42" t="s">
        <v>664</v>
      </c>
      <c r="D42" t="s">
        <v>515</v>
      </c>
      <c r="E42" t="s">
        <v>504</v>
      </c>
      <c r="F42" t="s">
        <v>519</v>
      </c>
      <c r="G42" t="s">
        <v>319</v>
      </c>
      <c r="H42" t="s">
        <v>1109</v>
      </c>
      <c r="I42" t="s">
        <v>934</v>
      </c>
      <c r="K42" t="s">
        <v>510</v>
      </c>
      <c r="L42">
        <v>2</v>
      </c>
      <c r="M42">
        <v>2</v>
      </c>
      <c r="N42">
        <v>2</v>
      </c>
      <c r="O42">
        <v>1</v>
      </c>
      <c r="P42">
        <v>3024</v>
      </c>
      <c r="Q42" t="s">
        <v>323</v>
      </c>
      <c r="R42">
        <v>2</v>
      </c>
      <c r="S42" s="621">
        <v>1</v>
      </c>
      <c r="V42">
        <v>2</v>
      </c>
      <c r="W42" s="621">
        <v>1</v>
      </c>
      <c r="X42">
        <v>2</v>
      </c>
      <c r="AD42">
        <v>6047</v>
      </c>
      <c r="AE42">
        <v>1</v>
      </c>
      <c r="AF42" s="621">
        <v>1.6534391534391533E-4</v>
      </c>
      <c r="AG42">
        <v>6048</v>
      </c>
      <c r="AH42">
        <v>9426</v>
      </c>
      <c r="AI42" s="621">
        <v>0.64162953532781664</v>
      </c>
      <c r="AJ42" t="s">
        <v>323</v>
      </c>
      <c r="AK42" t="s">
        <v>323</v>
      </c>
      <c r="AL42" t="s">
        <v>323</v>
      </c>
      <c r="AM42">
        <v>0</v>
      </c>
      <c r="AN42" s="621" t="s">
        <v>323</v>
      </c>
      <c r="AO42" t="s">
        <v>323</v>
      </c>
      <c r="AP42" s="621" t="s">
        <v>323</v>
      </c>
      <c r="AQ42" t="s">
        <v>323</v>
      </c>
      <c r="AR42" s="621" t="s">
        <v>323</v>
      </c>
      <c r="AT42" s="621" t="s">
        <v>323</v>
      </c>
      <c r="AV42" s="621" t="s">
        <v>323</v>
      </c>
      <c r="AW42" t="s">
        <v>323</v>
      </c>
      <c r="AX42" s="621" t="s">
        <v>323</v>
      </c>
      <c r="AZ42" s="621" t="s">
        <v>323</v>
      </c>
      <c r="BB42" s="621" t="s">
        <v>323</v>
      </c>
      <c r="BC42" t="s">
        <v>323</v>
      </c>
      <c r="BD42" s="621" t="s">
        <v>323</v>
      </c>
      <c r="BF42" s="621" t="s">
        <v>323</v>
      </c>
      <c r="BH42" s="621" t="s">
        <v>323</v>
      </c>
      <c r="BI42" t="s">
        <v>323</v>
      </c>
      <c r="BJ42" s="621" t="s">
        <v>323</v>
      </c>
      <c r="BK42">
        <v>1</v>
      </c>
      <c r="BL42" s="621">
        <v>0.5</v>
      </c>
      <c r="BM42">
        <v>1</v>
      </c>
      <c r="BN42" s="621">
        <v>0.5</v>
      </c>
      <c r="BO42" t="s">
        <v>323</v>
      </c>
    </row>
    <row r="43" spans="1:67" x14ac:dyDescent="0.2">
      <c r="A43" t="s">
        <v>656</v>
      </c>
      <c r="B43" t="s">
        <v>663</v>
      </c>
      <c r="C43" t="s">
        <v>794</v>
      </c>
      <c r="D43" t="s">
        <v>515</v>
      </c>
      <c r="E43" t="s">
        <v>504</v>
      </c>
      <c r="F43" t="s">
        <v>519</v>
      </c>
      <c r="G43" t="s">
        <v>319</v>
      </c>
      <c r="H43" t="s">
        <v>1109</v>
      </c>
      <c r="I43" t="s">
        <v>934</v>
      </c>
      <c r="K43" t="s">
        <v>386</v>
      </c>
      <c r="L43">
        <v>8</v>
      </c>
      <c r="N43">
        <v>10</v>
      </c>
      <c r="O43">
        <v>1.25</v>
      </c>
      <c r="P43">
        <v>3780.125</v>
      </c>
      <c r="Q43">
        <v>1763.625</v>
      </c>
      <c r="R43">
        <v>7</v>
      </c>
      <c r="S43" s="621">
        <v>0.7</v>
      </c>
      <c r="V43">
        <v>6</v>
      </c>
      <c r="W43" s="621">
        <v>0.75</v>
      </c>
      <c r="X43">
        <v>6</v>
      </c>
      <c r="AD43">
        <v>30211</v>
      </c>
      <c r="AE43">
        <v>30</v>
      </c>
      <c r="AF43" s="621">
        <v>9.9203068681591217E-4</v>
      </c>
      <c r="AG43">
        <v>30241</v>
      </c>
      <c r="AH43">
        <v>40980</v>
      </c>
      <c r="AI43" s="621">
        <v>0.73794533918984873</v>
      </c>
      <c r="AJ43">
        <v>30211</v>
      </c>
      <c r="AK43">
        <v>30</v>
      </c>
      <c r="AL43">
        <v>30241</v>
      </c>
      <c r="AM43">
        <v>14080</v>
      </c>
      <c r="AN43" s="621">
        <v>0.46605541028102349</v>
      </c>
      <c r="AO43">
        <v>29</v>
      </c>
      <c r="AP43" s="621">
        <v>0.96666666666666667</v>
      </c>
      <c r="AQ43">
        <v>14109</v>
      </c>
      <c r="AR43" s="621">
        <v>0.4665520320095235</v>
      </c>
      <c r="AS43">
        <v>188</v>
      </c>
      <c r="AT43" s="621">
        <v>1.3352272727272727E-2</v>
      </c>
      <c r="AV43" s="621" t="s">
        <v>323</v>
      </c>
      <c r="AW43">
        <v>188</v>
      </c>
      <c r="AX43" s="621">
        <v>1.3324828123892551E-2</v>
      </c>
      <c r="AY43">
        <v>188</v>
      </c>
      <c r="AZ43" s="621">
        <v>1</v>
      </c>
      <c r="BB43" s="621" t="s">
        <v>323</v>
      </c>
      <c r="BC43">
        <v>188</v>
      </c>
      <c r="BD43" s="621">
        <v>1</v>
      </c>
      <c r="BE43">
        <v>19</v>
      </c>
      <c r="BF43" s="621">
        <v>1.346658161457226E-3</v>
      </c>
      <c r="BG43">
        <v>374</v>
      </c>
      <c r="BH43" s="621">
        <v>2.6507902757105392E-2</v>
      </c>
      <c r="BI43">
        <v>393</v>
      </c>
      <c r="BJ43" s="621">
        <v>2.7854560918562619E-2</v>
      </c>
      <c r="BK43">
        <v>4</v>
      </c>
      <c r="BL43" s="621">
        <v>0.4</v>
      </c>
      <c r="BM43">
        <v>3</v>
      </c>
      <c r="BN43" s="621">
        <v>0.375</v>
      </c>
      <c r="BO43" t="s">
        <v>323</v>
      </c>
    </row>
    <row r="44" spans="1:67" x14ac:dyDescent="0.2">
      <c r="A44" t="s">
        <v>656</v>
      </c>
      <c r="B44" t="s">
        <v>663</v>
      </c>
      <c r="C44" t="s">
        <v>666</v>
      </c>
      <c r="D44" t="s">
        <v>515</v>
      </c>
      <c r="E44" t="s">
        <v>504</v>
      </c>
      <c r="F44" t="s">
        <v>519</v>
      </c>
      <c r="G44" t="s">
        <v>319</v>
      </c>
      <c r="H44" t="s">
        <v>1109</v>
      </c>
      <c r="I44" t="s">
        <v>934</v>
      </c>
      <c r="K44" t="s">
        <v>386</v>
      </c>
      <c r="L44">
        <v>2</v>
      </c>
      <c r="N44">
        <v>4</v>
      </c>
      <c r="O44">
        <v>2</v>
      </c>
      <c r="P44">
        <v>3776.5</v>
      </c>
      <c r="Q44">
        <v>1902</v>
      </c>
      <c r="R44">
        <v>1</v>
      </c>
      <c r="S44" s="621">
        <v>0.25</v>
      </c>
      <c r="V44">
        <v>1</v>
      </c>
      <c r="W44" s="621">
        <v>0.5</v>
      </c>
      <c r="X44">
        <v>1</v>
      </c>
      <c r="AD44">
        <v>7546</v>
      </c>
      <c r="AE44">
        <v>7</v>
      </c>
      <c r="AF44" s="621">
        <v>9.2678405931417981E-4</v>
      </c>
      <c r="AG44">
        <v>7553</v>
      </c>
      <c r="AH44">
        <v>11787</v>
      </c>
      <c r="AI44" s="621">
        <v>0.64079070162042928</v>
      </c>
      <c r="AJ44">
        <v>7546</v>
      </c>
      <c r="AK44">
        <v>7</v>
      </c>
      <c r="AL44">
        <v>7553</v>
      </c>
      <c r="AM44">
        <v>3797</v>
      </c>
      <c r="AN44" s="621">
        <v>0.50318049297641132</v>
      </c>
      <c r="AO44">
        <v>7</v>
      </c>
      <c r="AP44" s="621">
        <v>1</v>
      </c>
      <c r="AQ44">
        <v>3804</v>
      </c>
      <c r="AR44" s="621">
        <v>0.50364093737587712</v>
      </c>
      <c r="AS44">
        <v>39</v>
      </c>
      <c r="AT44" s="621">
        <v>1.0271266789570714E-2</v>
      </c>
      <c r="AV44" s="621" t="s">
        <v>323</v>
      </c>
      <c r="AW44">
        <v>39</v>
      </c>
      <c r="AX44" s="621">
        <v>1.025236593059937E-2</v>
      </c>
      <c r="AY44">
        <v>39</v>
      </c>
      <c r="AZ44" s="621">
        <v>1</v>
      </c>
      <c r="BB44" s="621" t="s">
        <v>323</v>
      </c>
      <c r="BC44">
        <v>39</v>
      </c>
      <c r="BD44" s="621">
        <v>1</v>
      </c>
      <c r="BE44">
        <v>6</v>
      </c>
      <c r="BF44" s="621">
        <v>1.5772870662460567E-3</v>
      </c>
      <c r="BG44">
        <v>161</v>
      </c>
      <c r="BH44" s="621">
        <v>4.2323869610935858E-2</v>
      </c>
      <c r="BI44">
        <v>167</v>
      </c>
      <c r="BJ44" s="621">
        <v>4.3901156677181911E-2</v>
      </c>
      <c r="BK44">
        <v>1</v>
      </c>
      <c r="BL44" s="621">
        <v>0.25</v>
      </c>
      <c r="BO44" t="s">
        <v>323</v>
      </c>
    </row>
    <row r="45" spans="1:67" x14ac:dyDescent="0.2">
      <c r="A45" t="s">
        <v>656</v>
      </c>
      <c r="B45" t="s">
        <v>663</v>
      </c>
      <c r="C45" t="s">
        <v>667</v>
      </c>
      <c r="D45" t="s">
        <v>515</v>
      </c>
      <c r="E45" t="s">
        <v>504</v>
      </c>
      <c r="F45" t="s">
        <v>519</v>
      </c>
      <c r="G45" t="s">
        <v>319</v>
      </c>
      <c r="H45" t="s">
        <v>1109</v>
      </c>
      <c r="I45" t="s">
        <v>934</v>
      </c>
      <c r="K45" t="s">
        <v>386</v>
      </c>
      <c r="L45">
        <v>1</v>
      </c>
      <c r="N45">
        <v>2</v>
      </c>
      <c r="O45">
        <v>2</v>
      </c>
      <c r="P45">
        <v>3926</v>
      </c>
      <c r="Q45">
        <v>2014</v>
      </c>
      <c r="R45">
        <v>1</v>
      </c>
      <c r="S45" s="621">
        <v>0.5</v>
      </c>
      <c r="V45">
        <v>1</v>
      </c>
      <c r="W45" s="621">
        <v>1</v>
      </c>
      <c r="X45">
        <v>1</v>
      </c>
      <c r="AD45">
        <v>3919</v>
      </c>
      <c r="AE45">
        <v>7</v>
      </c>
      <c r="AF45" s="621">
        <v>1.782985226693836E-3</v>
      </c>
      <c r="AG45">
        <v>3926</v>
      </c>
      <c r="AH45">
        <v>5754</v>
      </c>
      <c r="AI45" s="621">
        <v>0.68230795968022251</v>
      </c>
      <c r="AJ45">
        <v>3919</v>
      </c>
      <c r="AK45">
        <v>7</v>
      </c>
      <c r="AL45">
        <v>3926</v>
      </c>
      <c r="AM45">
        <v>2008</v>
      </c>
      <c r="AN45" s="621">
        <v>0.51237560602194432</v>
      </c>
      <c r="AO45">
        <v>6</v>
      </c>
      <c r="AP45" s="621">
        <v>0.8571428571428571</v>
      </c>
      <c r="AQ45">
        <v>2014</v>
      </c>
      <c r="AR45" s="621">
        <v>0.51299032093734076</v>
      </c>
      <c r="AS45">
        <v>22</v>
      </c>
      <c r="AT45" s="621">
        <v>1.0956175298804782E-2</v>
      </c>
      <c r="AV45" s="621" t="s">
        <v>323</v>
      </c>
      <c r="AW45">
        <v>22</v>
      </c>
      <c r="AX45" s="621">
        <v>1.0923535253227408E-2</v>
      </c>
      <c r="AY45">
        <v>22</v>
      </c>
      <c r="AZ45" s="621">
        <v>1</v>
      </c>
      <c r="BB45" s="621" t="s">
        <v>323</v>
      </c>
      <c r="BC45">
        <v>22</v>
      </c>
      <c r="BD45" s="621">
        <v>1</v>
      </c>
      <c r="BG45">
        <v>105</v>
      </c>
      <c r="BH45" s="621">
        <v>5.2135054617676264E-2</v>
      </c>
      <c r="BI45">
        <v>105</v>
      </c>
      <c r="BJ45" s="621">
        <v>5.2135054617676264E-2</v>
      </c>
      <c r="BK45">
        <v>0</v>
      </c>
      <c r="BO45" t="s">
        <v>323</v>
      </c>
    </row>
    <row r="46" spans="1:67" x14ac:dyDescent="0.2">
      <c r="A46" t="s">
        <v>656</v>
      </c>
      <c r="B46" t="s">
        <v>663</v>
      </c>
      <c r="C46" t="s">
        <v>668</v>
      </c>
      <c r="D46" t="s">
        <v>515</v>
      </c>
      <c r="E46" t="s">
        <v>504</v>
      </c>
      <c r="F46" t="s">
        <v>519</v>
      </c>
      <c r="G46" t="s">
        <v>319</v>
      </c>
      <c r="H46" t="s">
        <v>1109</v>
      </c>
      <c r="I46" t="s">
        <v>934</v>
      </c>
      <c r="K46" t="s">
        <v>510</v>
      </c>
      <c r="L46">
        <v>1</v>
      </c>
      <c r="M46">
        <v>1</v>
      </c>
      <c r="N46">
        <v>1</v>
      </c>
      <c r="O46">
        <v>1</v>
      </c>
      <c r="P46">
        <v>3837</v>
      </c>
      <c r="Q46" t="s">
        <v>323</v>
      </c>
      <c r="R46">
        <v>1</v>
      </c>
      <c r="S46" s="621">
        <v>1</v>
      </c>
      <c r="V46">
        <v>1</v>
      </c>
      <c r="W46" s="621">
        <v>1</v>
      </c>
      <c r="X46">
        <v>1</v>
      </c>
      <c r="Z46">
        <v>1</v>
      </c>
      <c r="AA46" s="621">
        <v>1</v>
      </c>
      <c r="AB46">
        <v>1</v>
      </c>
      <c r="AC46" s="621">
        <v>1</v>
      </c>
      <c r="AD46">
        <v>3825</v>
      </c>
      <c r="AE46">
        <v>12</v>
      </c>
      <c r="AF46" s="621">
        <v>3.1274433150899139E-3</v>
      </c>
      <c r="AG46">
        <v>3837</v>
      </c>
      <c r="AH46">
        <v>5298</v>
      </c>
      <c r="AI46" s="621">
        <v>0.72423556058890148</v>
      </c>
      <c r="AJ46" t="s">
        <v>323</v>
      </c>
      <c r="AK46" t="s">
        <v>323</v>
      </c>
      <c r="AL46" t="s">
        <v>323</v>
      </c>
      <c r="AM46" t="s">
        <v>323</v>
      </c>
      <c r="AN46" s="621" t="s">
        <v>323</v>
      </c>
      <c r="AO46" t="s">
        <v>323</v>
      </c>
      <c r="AP46" s="621" t="s">
        <v>323</v>
      </c>
      <c r="AQ46" t="s">
        <v>323</v>
      </c>
      <c r="AR46" s="621" t="s">
        <v>323</v>
      </c>
      <c r="AT46" s="621" t="s">
        <v>323</v>
      </c>
      <c r="AV46" s="621" t="s">
        <v>323</v>
      </c>
      <c r="AW46" t="s">
        <v>323</v>
      </c>
      <c r="AX46" s="621" t="s">
        <v>323</v>
      </c>
      <c r="AZ46" s="621" t="s">
        <v>323</v>
      </c>
      <c r="BB46" s="621" t="s">
        <v>323</v>
      </c>
      <c r="BC46" t="s">
        <v>323</v>
      </c>
      <c r="BD46" s="621" t="s">
        <v>323</v>
      </c>
      <c r="BF46" s="621" t="s">
        <v>323</v>
      </c>
      <c r="BH46" s="621" t="s">
        <v>323</v>
      </c>
      <c r="BI46" t="s">
        <v>323</v>
      </c>
      <c r="BJ46" s="621" t="s">
        <v>323</v>
      </c>
      <c r="BK46">
        <v>1</v>
      </c>
      <c r="BL46" s="621">
        <v>1</v>
      </c>
      <c r="BM46">
        <v>1</v>
      </c>
      <c r="BN46" s="621">
        <v>1</v>
      </c>
      <c r="BO46" t="s">
        <v>323</v>
      </c>
    </row>
    <row r="47" spans="1:67" x14ac:dyDescent="0.2">
      <c r="A47" t="s">
        <v>669</v>
      </c>
      <c r="B47" t="s">
        <v>670</v>
      </c>
      <c r="C47" t="s">
        <v>671</v>
      </c>
      <c r="D47" t="s">
        <v>515</v>
      </c>
      <c r="E47" t="s">
        <v>504</v>
      </c>
      <c r="F47" t="s">
        <v>519</v>
      </c>
      <c r="G47" t="s">
        <v>321</v>
      </c>
      <c r="H47" t="s">
        <v>1112</v>
      </c>
      <c r="I47" t="s">
        <v>934</v>
      </c>
      <c r="K47" t="s">
        <v>386</v>
      </c>
      <c r="L47">
        <v>4</v>
      </c>
      <c r="N47">
        <v>5</v>
      </c>
      <c r="O47">
        <v>1.25</v>
      </c>
      <c r="P47">
        <v>1051.75</v>
      </c>
      <c r="Q47">
        <v>460</v>
      </c>
      <c r="R47">
        <v>4</v>
      </c>
      <c r="S47" s="621">
        <v>0.8</v>
      </c>
      <c r="V47">
        <v>4</v>
      </c>
      <c r="W47" s="621">
        <v>1</v>
      </c>
      <c r="X47">
        <v>4</v>
      </c>
      <c r="AD47">
        <v>4203</v>
      </c>
      <c r="AE47">
        <v>4</v>
      </c>
      <c r="AF47" s="621">
        <v>9.5079629189446157E-4</v>
      </c>
      <c r="AG47">
        <v>4207</v>
      </c>
      <c r="AH47">
        <v>5475</v>
      </c>
      <c r="AI47" s="621">
        <v>0.76840182648401822</v>
      </c>
      <c r="AJ47">
        <v>4203</v>
      </c>
      <c r="AK47">
        <v>4</v>
      </c>
      <c r="AL47">
        <v>4207</v>
      </c>
      <c r="AM47">
        <v>1836</v>
      </c>
      <c r="AN47" s="621">
        <v>0.43683083511777304</v>
      </c>
      <c r="AO47">
        <v>4</v>
      </c>
      <c r="AP47" s="621">
        <v>1</v>
      </c>
      <c r="AQ47">
        <v>1840</v>
      </c>
      <c r="AR47" s="621">
        <v>0.43736629427145235</v>
      </c>
      <c r="AS47">
        <v>6</v>
      </c>
      <c r="AT47" s="621">
        <v>3.2679738562091504E-3</v>
      </c>
      <c r="AW47">
        <v>6</v>
      </c>
      <c r="AX47" s="621">
        <v>3.2608695652173911E-3</v>
      </c>
      <c r="AY47">
        <v>6</v>
      </c>
      <c r="AZ47" s="621">
        <v>1</v>
      </c>
      <c r="BB47" s="621" t="s">
        <v>323</v>
      </c>
      <c r="BC47">
        <v>6</v>
      </c>
      <c r="BD47" s="621">
        <v>1</v>
      </c>
      <c r="BE47">
        <v>1</v>
      </c>
      <c r="BF47" s="621">
        <v>5.4347826086956522E-4</v>
      </c>
      <c r="BG47">
        <v>23</v>
      </c>
      <c r="BH47" s="621">
        <v>1.2500000000000001E-2</v>
      </c>
      <c r="BI47">
        <v>24</v>
      </c>
      <c r="BJ47" s="621">
        <v>1.3043478260869565E-2</v>
      </c>
      <c r="BK47">
        <v>1</v>
      </c>
      <c r="BL47" s="621">
        <v>0.2</v>
      </c>
      <c r="BM47">
        <v>1</v>
      </c>
      <c r="BN47" s="621">
        <v>0.25</v>
      </c>
      <c r="BO47" t="s">
        <v>323</v>
      </c>
    </row>
    <row r="48" spans="1:67" x14ac:dyDescent="0.2">
      <c r="A48" t="s">
        <v>669</v>
      </c>
      <c r="B48" t="s">
        <v>670</v>
      </c>
      <c r="C48" t="s">
        <v>672</v>
      </c>
      <c r="D48" t="s">
        <v>515</v>
      </c>
      <c r="E48" t="s">
        <v>504</v>
      </c>
      <c r="F48" t="s">
        <v>519</v>
      </c>
      <c r="G48" t="s">
        <v>321</v>
      </c>
      <c r="H48" t="s">
        <v>1112</v>
      </c>
      <c r="I48" t="s">
        <v>934</v>
      </c>
      <c r="K48" t="s">
        <v>386</v>
      </c>
      <c r="L48">
        <v>4</v>
      </c>
      <c r="N48">
        <v>5</v>
      </c>
      <c r="O48">
        <v>1.25</v>
      </c>
      <c r="P48">
        <v>1026.75</v>
      </c>
      <c r="Q48">
        <v>418.5</v>
      </c>
      <c r="R48">
        <v>3</v>
      </c>
      <c r="S48" s="621">
        <v>0.6</v>
      </c>
      <c r="V48">
        <v>3</v>
      </c>
      <c r="W48" s="621">
        <v>0.75</v>
      </c>
      <c r="X48">
        <v>3</v>
      </c>
      <c r="AD48">
        <v>4094</v>
      </c>
      <c r="AE48">
        <v>13</v>
      </c>
      <c r="AF48" s="621">
        <v>3.1653274896518138E-3</v>
      </c>
      <c r="AG48">
        <v>4107</v>
      </c>
      <c r="AH48">
        <v>5862</v>
      </c>
      <c r="AI48" s="621">
        <v>0.70061412487205732</v>
      </c>
      <c r="AJ48">
        <v>4094</v>
      </c>
      <c r="AK48">
        <v>13</v>
      </c>
      <c r="AL48">
        <v>4107</v>
      </c>
      <c r="AM48">
        <v>1663</v>
      </c>
      <c r="AN48" s="621">
        <v>0.40620420127015144</v>
      </c>
      <c r="AO48">
        <v>11</v>
      </c>
      <c r="AP48" s="621">
        <v>0.84615384615384615</v>
      </c>
      <c r="AQ48">
        <v>1674</v>
      </c>
      <c r="AR48" s="621">
        <v>0.40759678597516436</v>
      </c>
      <c r="AS48">
        <v>4</v>
      </c>
      <c r="AT48" s="621">
        <v>2.4052916416115455E-3</v>
      </c>
      <c r="AU48">
        <v>8</v>
      </c>
      <c r="AV48" s="621">
        <v>0.72727272727272729</v>
      </c>
      <c r="AW48">
        <v>12</v>
      </c>
      <c r="AX48" s="621">
        <v>7.1684587813620072E-3</v>
      </c>
      <c r="AY48">
        <v>4</v>
      </c>
      <c r="AZ48" s="621">
        <v>1</v>
      </c>
      <c r="BA48">
        <v>8</v>
      </c>
      <c r="BB48" s="621">
        <v>1</v>
      </c>
      <c r="BC48">
        <v>12</v>
      </c>
      <c r="BD48" s="621">
        <v>1</v>
      </c>
      <c r="BE48">
        <v>2</v>
      </c>
      <c r="BF48" s="621">
        <v>1.1947431302270011E-3</v>
      </c>
      <c r="BG48">
        <v>18</v>
      </c>
      <c r="BH48" s="621">
        <v>1.0752688172043012E-2</v>
      </c>
      <c r="BI48">
        <v>20</v>
      </c>
      <c r="BJ48" s="621">
        <v>1.1947431302270013E-2</v>
      </c>
      <c r="BK48">
        <v>1</v>
      </c>
      <c r="BL48" s="621">
        <v>0.2</v>
      </c>
      <c r="BM48">
        <v>1</v>
      </c>
      <c r="BN48" s="621">
        <v>0.25</v>
      </c>
      <c r="BO48" t="s">
        <v>323</v>
      </c>
    </row>
    <row r="49" spans="1:67" x14ac:dyDescent="0.2">
      <c r="A49" t="s">
        <v>669</v>
      </c>
      <c r="B49" t="s">
        <v>670</v>
      </c>
      <c r="C49" t="s">
        <v>673</v>
      </c>
      <c r="D49" t="s">
        <v>515</v>
      </c>
      <c r="E49" t="s">
        <v>504</v>
      </c>
      <c r="F49" t="s">
        <v>519</v>
      </c>
      <c r="G49" t="s">
        <v>321</v>
      </c>
      <c r="H49" t="s">
        <v>1112</v>
      </c>
      <c r="I49" t="s">
        <v>934</v>
      </c>
      <c r="K49" t="s">
        <v>386</v>
      </c>
      <c r="L49">
        <v>4</v>
      </c>
      <c r="N49">
        <v>6</v>
      </c>
      <c r="O49">
        <v>1.5</v>
      </c>
      <c r="P49">
        <v>1246.25</v>
      </c>
      <c r="Q49">
        <v>465.25</v>
      </c>
      <c r="R49">
        <v>3</v>
      </c>
      <c r="S49" s="621">
        <v>0.5</v>
      </c>
      <c r="V49">
        <v>3</v>
      </c>
      <c r="W49" s="621">
        <v>0.75</v>
      </c>
      <c r="X49">
        <v>3</v>
      </c>
      <c r="AD49">
        <v>4977</v>
      </c>
      <c r="AE49">
        <v>8</v>
      </c>
      <c r="AF49" s="621">
        <v>1.6048144433299899E-3</v>
      </c>
      <c r="AG49">
        <v>4985</v>
      </c>
      <c r="AH49">
        <v>6474</v>
      </c>
      <c r="AI49" s="621">
        <v>0.77000308928019767</v>
      </c>
      <c r="AJ49">
        <v>4977</v>
      </c>
      <c r="AK49">
        <v>8</v>
      </c>
      <c r="AL49">
        <v>4985</v>
      </c>
      <c r="AM49">
        <v>1853</v>
      </c>
      <c r="AN49" s="621">
        <v>0.37231263813542292</v>
      </c>
      <c r="AO49">
        <v>8</v>
      </c>
      <c r="AP49" s="621">
        <v>1</v>
      </c>
      <c r="AQ49">
        <v>1861</v>
      </c>
      <c r="AR49" s="621">
        <v>0.3733199598796389</v>
      </c>
      <c r="AS49">
        <v>11</v>
      </c>
      <c r="AT49" s="621">
        <v>5.9363194819212085E-3</v>
      </c>
      <c r="AU49">
        <v>6</v>
      </c>
      <c r="AV49" s="621">
        <v>0.75</v>
      </c>
      <c r="AW49">
        <v>17</v>
      </c>
      <c r="AX49" s="621">
        <v>9.134873723804407E-3</v>
      </c>
      <c r="AY49">
        <v>11</v>
      </c>
      <c r="AZ49" s="621">
        <v>1</v>
      </c>
      <c r="BA49">
        <v>6</v>
      </c>
      <c r="BB49" s="621">
        <v>1</v>
      </c>
      <c r="BC49">
        <v>17</v>
      </c>
      <c r="BD49" s="621">
        <v>1</v>
      </c>
      <c r="BE49">
        <v>1</v>
      </c>
      <c r="BF49" s="621">
        <v>5.3734551316496511E-4</v>
      </c>
      <c r="BG49">
        <v>49</v>
      </c>
      <c r="BH49" s="621">
        <v>2.6329930145083287E-2</v>
      </c>
      <c r="BI49">
        <v>50</v>
      </c>
      <c r="BJ49" s="621">
        <v>2.6867275658248254E-2</v>
      </c>
      <c r="BK49">
        <v>1</v>
      </c>
      <c r="BL49" s="621">
        <v>0.16666666666666666</v>
      </c>
      <c r="BM49">
        <v>1</v>
      </c>
      <c r="BN49" s="621">
        <v>0.25</v>
      </c>
      <c r="BO49" t="s">
        <v>323</v>
      </c>
    </row>
    <row r="50" spans="1:67" x14ac:dyDescent="0.2">
      <c r="A50" t="s">
        <v>679</v>
      </c>
      <c r="B50" t="s">
        <v>681</v>
      </c>
      <c r="C50" t="s">
        <v>682</v>
      </c>
      <c r="D50" t="s">
        <v>515</v>
      </c>
      <c r="E50" t="s">
        <v>504</v>
      </c>
      <c r="F50" t="s">
        <v>519</v>
      </c>
      <c r="G50" t="s">
        <v>924</v>
      </c>
      <c r="H50" t="s">
        <v>1109</v>
      </c>
      <c r="I50" t="s">
        <v>934</v>
      </c>
      <c r="K50" t="s">
        <v>386</v>
      </c>
      <c r="L50">
        <v>2</v>
      </c>
      <c r="N50">
        <v>4</v>
      </c>
      <c r="O50">
        <v>2</v>
      </c>
      <c r="P50">
        <v>1975</v>
      </c>
      <c r="Q50">
        <v>1032</v>
      </c>
      <c r="R50">
        <v>1</v>
      </c>
      <c r="S50" s="621">
        <v>0.25</v>
      </c>
      <c r="AD50">
        <v>3932</v>
      </c>
      <c r="AE50">
        <v>18</v>
      </c>
      <c r="AF50" s="621">
        <v>4.5569620253164559E-3</v>
      </c>
      <c r="AG50">
        <v>3950</v>
      </c>
      <c r="AH50">
        <v>5205</v>
      </c>
      <c r="AI50" s="621">
        <v>0.75888568683957736</v>
      </c>
      <c r="AJ50">
        <v>3932</v>
      </c>
      <c r="AK50">
        <v>18</v>
      </c>
      <c r="AL50">
        <v>3950</v>
      </c>
      <c r="AM50">
        <v>2047</v>
      </c>
      <c r="AN50" s="621">
        <v>0.52060020345879965</v>
      </c>
      <c r="AO50">
        <v>17</v>
      </c>
      <c r="AP50" s="621">
        <v>0.94444444444444442</v>
      </c>
      <c r="AQ50">
        <v>2064</v>
      </c>
      <c r="AR50" s="621">
        <v>0.52253164556962028</v>
      </c>
      <c r="AS50">
        <v>16</v>
      </c>
      <c r="AT50" s="621">
        <v>7.816316560820713E-3</v>
      </c>
      <c r="AU50">
        <v>3</v>
      </c>
      <c r="AV50" s="621">
        <v>0.17647058823529413</v>
      </c>
      <c r="AW50">
        <v>19</v>
      </c>
      <c r="AX50" s="621">
        <v>9.205426356589148E-3</v>
      </c>
      <c r="AY50">
        <v>10</v>
      </c>
      <c r="AZ50" s="621">
        <v>0.625</v>
      </c>
      <c r="BC50">
        <v>10</v>
      </c>
      <c r="BD50" s="621">
        <v>0.52631578947368418</v>
      </c>
      <c r="BE50">
        <v>1</v>
      </c>
      <c r="BF50" s="621">
        <v>4.8449612403100775E-4</v>
      </c>
      <c r="BG50">
        <v>21</v>
      </c>
      <c r="BH50" s="621">
        <v>1.0174418604651164E-2</v>
      </c>
      <c r="BI50">
        <v>22</v>
      </c>
      <c r="BJ50" s="621">
        <v>1.065891472868217E-2</v>
      </c>
      <c r="BK50">
        <v>1</v>
      </c>
      <c r="BL50" s="621">
        <v>0.25</v>
      </c>
      <c r="BO50" t="s">
        <v>323</v>
      </c>
    </row>
    <row r="51" spans="1:67" x14ac:dyDescent="0.2">
      <c r="A51" t="s">
        <v>679</v>
      </c>
      <c r="B51" t="s">
        <v>681</v>
      </c>
      <c r="C51" t="s">
        <v>683</v>
      </c>
      <c r="D51" t="s">
        <v>515</v>
      </c>
      <c r="E51" t="s">
        <v>504</v>
      </c>
      <c r="F51" t="s">
        <v>519</v>
      </c>
      <c r="G51" t="s">
        <v>924</v>
      </c>
      <c r="H51" t="s">
        <v>1109</v>
      </c>
      <c r="I51" t="s">
        <v>934</v>
      </c>
      <c r="K51" t="s">
        <v>386</v>
      </c>
      <c r="L51">
        <v>5</v>
      </c>
      <c r="N51">
        <v>17</v>
      </c>
      <c r="O51">
        <v>3.4</v>
      </c>
      <c r="P51">
        <v>2292</v>
      </c>
      <c r="Q51">
        <v>1179.2</v>
      </c>
      <c r="R51">
        <v>3</v>
      </c>
      <c r="S51" s="621">
        <v>0.17647058823529413</v>
      </c>
      <c r="V51">
        <v>3</v>
      </c>
      <c r="W51" s="621">
        <v>0.6</v>
      </c>
      <c r="X51">
        <v>3</v>
      </c>
      <c r="Z51">
        <v>1</v>
      </c>
      <c r="AA51" s="621">
        <v>5.8823529411764705E-2</v>
      </c>
      <c r="AD51">
        <v>11448</v>
      </c>
      <c r="AE51">
        <v>12</v>
      </c>
      <c r="AF51" s="621">
        <v>1.0471204188481676E-3</v>
      </c>
      <c r="AG51">
        <v>11460</v>
      </c>
      <c r="AH51">
        <v>15885</v>
      </c>
      <c r="AI51" s="621">
        <v>0.7214353163361662</v>
      </c>
      <c r="AJ51">
        <v>11448</v>
      </c>
      <c r="AK51">
        <v>12</v>
      </c>
      <c r="AL51">
        <v>11460</v>
      </c>
      <c r="AM51">
        <v>5885</v>
      </c>
      <c r="AN51" s="621">
        <v>0.51406359189378059</v>
      </c>
      <c r="AO51">
        <v>11</v>
      </c>
      <c r="AP51" s="621">
        <v>0.91666666666666663</v>
      </c>
      <c r="AQ51">
        <v>5896</v>
      </c>
      <c r="AR51" s="621">
        <v>0.51448516579406633</v>
      </c>
      <c r="AS51">
        <v>48</v>
      </c>
      <c r="AT51" s="621">
        <v>8.156329651656755E-3</v>
      </c>
      <c r="AU51">
        <v>4</v>
      </c>
      <c r="AV51" s="621">
        <v>0.36363636363636365</v>
      </c>
      <c r="AW51">
        <v>52</v>
      </c>
      <c r="AX51" s="621">
        <v>8.8195386702849387E-3</v>
      </c>
      <c r="AY51">
        <v>34</v>
      </c>
      <c r="AZ51" s="621">
        <v>0.70833333333333337</v>
      </c>
      <c r="BA51">
        <v>2</v>
      </c>
      <c r="BB51" s="621">
        <v>0.5</v>
      </c>
      <c r="BC51">
        <v>36</v>
      </c>
      <c r="BD51" s="621">
        <v>0.69230769230769229</v>
      </c>
      <c r="BE51">
        <v>45</v>
      </c>
      <c r="BF51" s="621">
        <v>7.632293080054274E-3</v>
      </c>
      <c r="BG51">
        <v>169</v>
      </c>
      <c r="BH51" s="621">
        <v>2.8663500678426053E-2</v>
      </c>
      <c r="BI51">
        <v>214</v>
      </c>
      <c r="BJ51" s="621">
        <v>3.6295793758480327E-2</v>
      </c>
      <c r="BK51">
        <v>6</v>
      </c>
      <c r="BL51" s="621">
        <v>0.35294117647058826</v>
      </c>
      <c r="BM51">
        <v>3</v>
      </c>
      <c r="BN51" s="621">
        <v>0.6</v>
      </c>
      <c r="BO51" t="s">
        <v>323</v>
      </c>
    </row>
    <row r="52" spans="1:67" x14ac:dyDescent="0.2">
      <c r="A52" t="s">
        <v>679</v>
      </c>
      <c r="B52" t="s">
        <v>681</v>
      </c>
      <c r="C52" t="s">
        <v>684</v>
      </c>
      <c r="D52" t="s">
        <v>515</v>
      </c>
      <c r="E52" t="s">
        <v>504</v>
      </c>
      <c r="F52" t="s">
        <v>519</v>
      </c>
      <c r="G52" t="s">
        <v>924</v>
      </c>
      <c r="H52" t="s">
        <v>1109</v>
      </c>
      <c r="I52" t="s">
        <v>934</v>
      </c>
      <c r="K52" t="s">
        <v>386</v>
      </c>
      <c r="L52">
        <v>1</v>
      </c>
      <c r="N52">
        <v>3</v>
      </c>
      <c r="O52">
        <v>3</v>
      </c>
      <c r="P52">
        <v>1864</v>
      </c>
      <c r="Q52">
        <v>909</v>
      </c>
      <c r="R52">
        <v>1</v>
      </c>
      <c r="S52" s="621">
        <v>0.33333333333333331</v>
      </c>
      <c r="AD52">
        <v>1863</v>
      </c>
      <c r="AE52">
        <v>1</v>
      </c>
      <c r="AF52" s="621">
        <v>5.3648068669527897E-4</v>
      </c>
      <c r="AG52">
        <v>1864</v>
      </c>
      <c r="AH52">
        <v>2823</v>
      </c>
      <c r="AI52" s="621">
        <v>0.6602904711300035</v>
      </c>
      <c r="AJ52">
        <v>1863</v>
      </c>
      <c r="AK52">
        <v>1</v>
      </c>
      <c r="AL52">
        <v>1864</v>
      </c>
      <c r="AM52">
        <v>908</v>
      </c>
      <c r="AN52" s="621">
        <v>0.48738593666129898</v>
      </c>
      <c r="AO52">
        <v>1</v>
      </c>
      <c r="AP52" s="621">
        <v>1</v>
      </c>
      <c r="AQ52">
        <v>909</v>
      </c>
      <c r="AR52" s="621">
        <v>0.48766094420600858</v>
      </c>
      <c r="AS52">
        <v>6</v>
      </c>
      <c r="AT52" s="621">
        <v>6.6079295154185024E-3</v>
      </c>
      <c r="AW52">
        <v>6</v>
      </c>
      <c r="AX52" s="621">
        <v>6.6006600660066007E-3</v>
      </c>
      <c r="AY52">
        <v>6</v>
      </c>
      <c r="AZ52" s="621">
        <v>1</v>
      </c>
      <c r="BB52" s="621" t="s">
        <v>323</v>
      </c>
      <c r="BC52">
        <v>6</v>
      </c>
      <c r="BD52" s="621">
        <v>1</v>
      </c>
      <c r="BE52">
        <v>3</v>
      </c>
      <c r="BF52" s="621">
        <v>3.3003300330033004E-3</v>
      </c>
      <c r="BG52">
        <v>4</v>
      </c>
      <c r="BH52" s="621">
        <v>4.4004400440044002E-3</v>
      </c>
      <c r="BI52">
        <v>7</v>
      </c>
      <c r="BJ52" s="621">
        <v>7.7007700770077006E-3</v>
      </c>
      <c r="BK52">
        <v>0</v>
      </c>
      <c r="BO52" t="s">
        <v>323</v>
      </c>
    </row>
    <row r="53" spans="1:67" x14ac:dyDescent="0.2">
      <c r="A53" t="s">
        <v>679</v>
      </c>
      <c r="B53" t="s">
        <v>681</v>
      </c>
      <c r="C53" t="s">
        <v>685</v>
      </c>
      <c r="D53" t="s">
        <v>515</v>
      </c>
      <c r="E53" t="s">
        <v>504</v>
      </c>
      <c r="F53" t="s">
        <v>519</v>
      </c>
      <c r="G53" t="s">
        <v>924</v>
      </c>
      <c r="H53" t="s">
        <v>1109</v>
      </c>
      <c r="I53" t="s">
        <v>934</v>
      </c>
      <c r="K53" t="s">
        <v>386</v>
      </c>
      <c r="L53">
        <v>2</v>
      </c>
      <c r="N53">
        <v>4</v>
      </c>
      <c r="O53">
        <v>2</v>
      </c>
      <c r="P53">
        <v>2414</v>
      </c>
      <c r="Q53">
        <v>1415.5</v>
      </c>
      <c r="R53">
        <v>0</v>
      </c>
      <c r="AD53">
        <v>4802</v>
      </c>
      <c r="AE53">
        <v>26</v>
      </c>
      <c r="AF53" s="621">
        <v>5.3852526926263461E-3</v>
      </c>
      <c r="AG53">
        <v>4828</v>
      </c>
      <c r="AH53">
        <v>6183</v>
      </c>
      <c r="AI53" s="621">
        <v>0.78085071971534858</v>
      </c>
      <c r="AJ53">
        <v>4802</v>
      </c>
      <c r="AK53">
        <v>26</v>
      </c>
      <c r="AL53">
        <v>4828</v>
      </c>
      <c r="AM53">
        <v>2807</v>
      </c>
      <c r="AN53" s="621">
        <v>0.58454810495626819</v>
      </c>
      <c r="AO53">
        <v>24</v>
      </c>
      <c r="AP53" s="621">
        <v>0.92307692307692313</v>
      </c>
      <c r="AQ53">
        <v>2831</v>
      </c>
      <c r="AR53" s="621">
        <v>0.5863711681855841</v>
      </c>
      <c r="AS53">
        <v>19</v>
      </c>
      <c r="AT53" s="621">
        <v>6.7687923049519058E-3</v>
      </c>
      <c r="AW53">
        <v>19</v>
      </c>
      <c r="AX53" s="621">
        <v>6.7114093959731542E-3</v>
      </c>
      <c r="AY53">
        <v>6</v>
      </c>
      <c r="AZ53" s="621">
        <v>0.31578947368421051</v>
      </c>
      <c r="BB53" s="621" t="s">
        <v>323</v>
      </c>
      <c r="BC53">
        <v>6</v>
      </c>
      <c r="BD53" s="621">
        <v>0.31578947368421051</v>
      </c>
      <c r="BF53" s="621">
        <v>0</v>
      </c>
      <c r="BG53">
        <v>51</v>
      </c>
      <c r="BH53" s="621">
        <v>1.8014835747085834E-2</v>
      </c>
      <c r="BI53">
        <v>51</v>
      </c>
      <c r="BJ53" s="621">
        <v>1.8014835747085834E-2</v>
      </c>
      <c r="BK53">
        <v>1</v>
      </c>
      <c r="BL53" s="621">
        <v>0.25</v>
      </c>
      <c r="BM53">
        <v>1</v>
      </c>
      <c r="BN53" s="621">
        <v>0.5</v>
      </c>
      <c r="BO53" t="s">
        <v>323</v>
      </c>
    </row>
    <row r="54" spans="1:67" x14ac:dyDescent="0.2">
      <c r="A54" t="s">
        <v>686</v>
      </c>
      <c r="B54" t="s">
        <v>690</v>
      </c>
      <c r="C54" t="s">
        <v>691</v>
      </c>
      <c r="D54" t="s">
        <v>515</v>
      </c>
      <c r="E54" t="s">
        <v>504</v>
      </c>
      <c r="F54" t="s">
        <v>505</v>
      </c>
      <c r="G54" t="s">
        <v>314</v>
      </c>
      <c r="H54" t="s">
        <v>1112</v>
      </c>
      <c r="I54" t="s">
        <v>934</v>
      </c>
      <c r="K54" t="s">
        <v>510</v>
      </c>
      <c r="L54">
        <v>3</v>
      </c>
      <c r="M54">
        <v>3</v>
      </c>
      <c r="N54">
        <v>3</v>
      </c>
      <c r="O54">
        <v>1</v>
      </c>
      <c r="P54">
        <v>1071.3333333333333</v>
      </c>
      <c r="Q54" t="s">
        <v>323</v>
      </c>
      <c r="R54">
        <v>2</v>
      </c>
      <c r="S54" s="621">
        <v>0.66666666666666663</v>
      </c>
      <c r="V54">
        <v>2</v>
      </c>
      <c r="W54" s="621">
        <v>0.66666666666666663</v>
      </c>
      <c r="X54">
        <v>2</v>
      </c>
      <c r="AD54">
        <v>3209</v>
      </c>
      <c r="AE54">
        <v>5</v>
      </c>
      <c r="AF54" s="621">
        <v>1.5556938394523958E-3</v>
      </c>
      <c r="AG54">
        <v>3214</v>
      </c>
      <c r="AH54">
        <v>4431</v>
      </c>
      <c r="AI54" s="621">
        <v>0.72534416610245989</v>
      </c>
      <c r="AJ54" t="s">
        <v>323</v>
      </c>
      <c r="AK54" t="s">
        <v>323</v>
      </c>
      <c r="AL54" t="s">
        <v>323</v>
      </c>
      <c r="AN54" s="621" t="s">
        <v>323</v>
      </c>
      <c r="AP54" s="621" t="s">
        <v>323</v>
      </c>
      <c r="AQ54" t="s">
        <v>323</v>
      </c>
      <c r="AR54" s="621" t="s">
        <v>323</v>
      </c>
      <c r="AT54" s="621" t="s">
        <v>323</v>
      </c>
      <c r="AV54" s="621" t="s">
        <v>323</v>
      </c>
      <c r="AW54" t="s">
        <v>323</v>
      </c>
      <c r="AX54" s="621" t="s">
        <v>323</v>
      </c>
      <c r="AZ54" s="621" t="s">
        <v>323</v>
      </c>
      <c r="BB54" s="621" t="s">
        <v>323</v>
      </c>
      <c r="BC54" t="s">
        <v>323</v>
      </c>
      <c r="BD54" s="621" t="s">
        <v>323</v>
      </c>
      <c r="BF54" s="621" t="s">
        <v>323</v>
      </c>
      <c r="BH54" s="621" t="s">
        <v>323</v>
      </c>
      <c r="BI54" t="s">
        <v>323</v>
      </c>
      <c r="BJ54" s="621" t="s">
        <v>323</v>
      </c>
      <c r="BK54">
        <v>2</v>
      </c>
      <c r="BL54" s="621">
        <v>0.66666666666666663</v>
      </c>
      <c r="BM54">
        <v>2</v>
      </c>
      <c r="BN54" s="621">
        <v>0.66666666666666663</v>
      </c>
      <c r="BO54" t="s">
        <v>323</v>
      </c>
    </row>
    <row r="55" spans="1:67" x14ac:dyDescent="0.2">
      <c r="A55" t="s">
        <v>686</v>
      </c>
      <c r="B55" t="s">
        <v>690</v>
      </c>
      <c r="C55" t="s">
        <v>692</v>
      </c>
      <c r="D55" t="s">
        <v>515</v>
      </c>
      <c r="E55" t="s">
        <v>504</v>
      </c>
      <c r="F55" t="s">
        <v>505</v>
      </c>
      <c r="G55" t="s">
        <v>314</v>
      </c>
      <c r="H55" t="s">
        <v>1112</v>
      </c>
      <c r="I55" t="s">
        <v>934</v>
      </c>
      <c r="K55" t="s">
        <v>386</v>
      </c>
      <c r="L55">
        <v>3</v>
      </c>
      <c r="N55">
        <v>4</v>
      </c>
      <c r="O55">
        <v>1.3333333333333333</v>
      </c>
      <c r="P55">
        <v>756.66666666666663</v>
      </c>
      <c r="Q55">
        <v>314.66666666666669</v>
      </c>
      <c r="R55">
        <v>3</v>
      </c>
      <c r="S55" s="621">
        <v>0.75</v>
      </c>
      <c r="V55">
        <v>3</v>
      </c>
      <c r="W55" s="621">
        <v>1</v>
      </c>
      <c r="X55">
        <v>3</v>
      </c>
      <c r="AD55">
        <v>2261</v>
      </c>
      <c r="AE55">
        <v>9</v>
      </c>
      <c r="AF55" s="621">
        <v>3.9647577092511016E-3</v>
      </c>
      <c r="AG55">
        <v>2270</v>
      </c>
      <c r="AH55">
        <v>3519</v>
      </c>
      <c r="AI55" s="621">
        <v>0.64506962205171925</v>
      </c>
      <c r="AJ55">
        <v>2261</v>
      </c>
      <c r="AK55">
        <v>9</v>
      </c>
      <c r="AL55">
        <v>2270</v>
      </c>
      <c r="AM55">
        <v>936</v>
      </c>
      <c r="AN55" s="621">
        <v>0.41397611676249446</v>
      </c>
      <c r="AO55">
        <v>8</v>
      </c>
      <c r="AP55" s="621">
        <v>0.88888888888888884</v>
      </c>
      <c r="AQ55">
        <v>944</v>
      </c>
      <c r="AR55" s="621">
        <v>0.41585903083700443</v>
      </c>
      <c r="AS55">
        <v>2</v>
      </c>
      <c r="AT55" s="621">
        <v>2.136752136752137E-3</v>
      </c>
      <c r="AW55">
        <v>2</v>
      </c>
      <c r="AX55" s="621">
        <v>2.1186440677966102E-3</v>
      </c>
      <c r="AY55">
        <v>2</v>
      </c>
      <c r="AZ55" s="621">
        <v>1</v>
      </c>
      <c r="BB55" s="621" t="s">
        <v>323</v>
      </c>
      <c r="BC55">
        <v>2</v>
      </c>
      <c r="BD55" s="621">
        <v>1</v>
      </c>
      <c r="BE55">
        <v>3</v>
      </c>
      <c r="BF55" s="621">
        <v>3.1779661016949155E-3</v>
      </c>
      <c r="BG55">
        <v>1</v>
      </c>
      <c r="BH55" s="621">
        <v>1.0593220338983051E-3</v>
      </c>
      <c r="BI55">
        <v>4</v>
      </c>
      <c r="BJ55" s="621">
        <v>4.2372881355932203E-3</v>
      </c>
      <c r="BK55">
        <v>1</v>
      </c>
      <c r="BL55" s="621">
        <v>0.25</v>
      </c>
      <c r="BM55">
        <v>1</v>
      </c>
      <c r="BN55" s="621">
        <v>0.33333333333333331</v>
      </c>
      <c r="BO55" t="s">
        <v>323</v>
      </c>
    </row>
    <row r="56" spans="1:67" x14ac:dyDescent="0.2">
      <c r="A56" t="s">
        <v>686</v>
      </c>
      <c r="B56" t="s">
        <v>690</v>
      </c>
      <c r="C56" t="s">
        <v>693</v>
      </c>
      <c r="D56" t="s">
        <v>515</v>
      </c>
      <c r="E56" t="s">
        <v>504</v>
      </c>
      <c r="F56" t="s">
        <v>505</v>
      </c>
      <c r="G56" t="s">
        <v>314</v>
      </c>
      <c r="H56" t="s">
        <v>1112</v>
      </c>
      <c r="I56" t="s">
        <v>934</v>
      </c>
      <c r="K56" t="s">
        <v>510</v>
      </c>
      <c r="L56">
        <v>1</v>
      </c>
      <c r="M56">
        <v>1</v>
      </c>
      <c r="N56">
        <v>1</v>
      </c>
      <c r="O56">
        <v>1</v>
      </c>
      <c r="P56">
        <v>1010</v>
      </c>
      <c r="Q56" t="s">
        <v>323</v>
      </c>
      <c r="R56">
        <v>1</v>
      </c>
      <c r="S56" s="621">
        <v>1</v>
      </c>
      <c r="V56">
        <v>1</v>
      </c>
      <c r="W56" s="621">
        <v>1</v>
      </c>
      <c r="X56">
        <v>1</v>
      </c>
      <c r="AD56">
        <v>997</v>
      </c>
      <c r="AE56">
        <v>13</v>
      </c>
      <c r="AF56" s="621">
        <v>1.2871287128712871E-2</v>
      </c>
      <c r="AG56">
        <v>1010</v>
      </c>
      <c r="AH56">
        <v>1359</v>
      </c>
      <c r="AI56" s="621">
        <v>0.74319352465047828</v>
      </c>
      <c r="AJ56" t="s">
        <v>323</v>
      </c>
      <c r="AK56" t="s">
        <v>323</v>
      </c>
      <c r="AL56" t="s">
        <v>323</v>
      </c>
      <c r="AN56" s="621" t="s">
        <v>323</v>
      </c>
      <c r="AP56" s="621" t="s">
        <v>323</v>
      </c>
      <c r="AQ56" t="s">
        <v>323</v>
      </c>
      <c r="AR56" s="621" t="s">
        <v>323</v>
      </c>
      <c r="AT56" s="621" t="s">
        <v>323</v>
      </c>
      <c r="AV56" s="621" t="s">
        <v>323</v>
      </c>
      <c r="AW56" t="s">
        <v>323</v>
      </c>
      <c r="AX56" s="621" t="s">
        <v>323</v>
      </c>
      <c r="AZ56" s="621" t="s">
        <v>323</v>
      </c>
      <c r="BB56" s="621" t="s">
        <v>323</v>
      </c>
      <c r="BC56" t="s">
        <v>323</v>
      </c>
      <c r="BD56" s="621" t="s">
        <v>323</v>
      </c>
      <c r="BF56" s="621" t="s">
        <v>323</v>
      </c>
      <c r="BH56" s="621" t="s">
        <v>323</v>
      </c>
      <c r="BI56" t="s">
        <v>323</v>
      </c>
      <c r="BJ56" s="621" t="s">
        <v>323</v>
      </c>
      <c r="BK56">
        <v>0</v>
      </c>
      <c r="BO56" t="s">
        <v>323</v>
      </c>
    </row>
    <row r="57" spans="1:67" x14ac:dyDescent="0.2">
      <c r="A57" t="s">
        <v>686</v>
      </c>
      <c r="B57" t="s">
        <v>690</v>
      </c>
      <c r="C57" t="s">
        <v>694</v>
      </c>
      <c r="D57" t="s">
        <v>515</v>
      </c>
      <c r="E57" t="s">
        <v>504</v>
      </c>
      <c r="F57" t="s">
        <v>505</v>
      </c>
      <c r="G57" t="s">
        <v>314</v>
      </c>
      <c r="H57" t="s">
        <v>1112</v>
      </c>
      <c r="I57" t="s">
        <v>934</v>
      </c>
      <c r="K57" t="s">
        <v>510</v>
      </c>
      <c r="L57">
        <v>1</v>
      </c>
      <c r="M57">
        <v>1</v>
      </c>
      <c r="N57">
        <v>1</v>
      </c>
      <c r="O57">
        <v>1</v>
      </c>
      <c r="P57">
        <v>852</v>
      </c>
      <c r="Q57" t="s">
        <v>323</v>
      </c>
      <c r="R57">
        <v>0</v>
      </c>
      <c r="AD57">
        <v>844</v>
      </c>
      <c r="AE57">
        <v>8</v>
      </c>
      <c r="AF57" s="621">
        <v>9.3896713615023476E-3</v>
      </c>
      <c r="AG57">
        <v>852</v>
      </c>
      <c r="AH57">
        <v>1143</v>
      </c>
      <c r="AI57" s="621">
        <v>0.74540682414698167</v>
      </c>
      <c r="AJ57" t="s">
        <v>323</v>
      </c>
      <c r="AK57" t="s">
        <v>323</v>
      </c>
      <c r="AL57" t="s">
        <v>323</v>
      </c>
      <c r="AN57" s="621" t="s">
        <v>323</v>
      </c>
      <c r="AP57" s="621" t="s">
        <v>323</v>
      </c>
      <c r="AQ57" t="s">
        <v>323</v>
      </c>
      <c r="AR57" s="621" t="s">
        <v>323</v>
      </c>
      <c r="AS57" t="s">
        <v>323</v>
      </c>
      <c r="AT57" s="621" t="s">
        <v>323</v>
      </c>
      <c r="AV57" s="621" t="s">
        <v>323</v>
      </c>
      <c r="AW57" t="s">
        <v>323</v>
      </c>
      <c r="AX57" s="621" t="s">
        <v>323</v>
      </c>
      <c r="AZ57" s="621" t="s">
        <v>323</v>
      </c>
      <c r="BB57" s="621" t="s">
        <v>323</v>
      </c>
      <c r="BC57" t="s">
        <v>323</v>
      </c>
      <c r="BD57" s="621" t="s">
        <v>323</v>
      </c>
      <c r="BF57" s="621" t="s">
        <v>323</v>
      </c>
      <c r="BH57" s="621" t="s">
        <v>323</v>
      </c>
      <c r="BI57" t="s">
        <v>323</v>
      </c>
      <c r="BJ57" s="621" t="s">
        <v>323</v>
      </c>
      <c r="BK57">
        <v>1</v>
      </c>
      <c r="BL57" s="621">
        <v>1</v>
      </c>
      <c r="BM57">
        <v>1</v>
      </c>
      <c r="BN57" s="621">
        <v>1</v>
      </c>
      <c r="BO57" t="s">
        <v>323</v>
      </c>
    </row>
    <row r="58" spans="1:67" x14ac:dyDescent="0.2">
      <c r="A58" t="s">
        <v>686</v>
      </c>
      <c r="B58" t="s">
        <v>690</v>
      </c>
      <c r="C58" t="s">
        <v>695</v>
      </c>
      <c r="D58" t="s">
        <v>515</v>
      </c>
      <c r="E58" t="s">
        <v>504</v>
      </c>
      <c r="F58" t="s">
        <v>505</v>
      </c>
      <c r="G58" t="s">
        <v>314</v>
      </c>
      <c r="H58" t="s">
        <v>1112</v>
      </c>
      <c r="I58" t="s">
        <v>934</v>
      </c>
      <c r="K58" t="s">
        <v>386</v>
      </c>
      <c r="L58">
        <v>1</v>
      </c>
      <c r="N58">
        <v>2</v>
      </c>
      <c r="O58">
        <v>2</v>
      </c>
      <c r="P58">
        <v>702</v>
      </c>
      <c r="Q58">
        <v>383</v>
      </c>
      <c r="R58">
        <v>0</v>
      </c>
      <c r="Z58">
        <v>1</v>
      </c>
      <c r="AA58" s="621">
        <v>0.5</v>
      </c>
      <c r="AB58">
        <v>1</v>
      </c>
      <c r="AC58" s="621">
        <v>1</v>
      </c>
      <c r="AD58">
        <v>672</v>
      </c>
      <c r="AE58">
        <v>30</v>
      </c>
      <c r="AF58" s="621">
        <v>4.2735042735042736E-2</v>
      </c>
      <c r="AG58">
        <v>702</v>
      </c>
      <c r="AH58">
        <v>1077</v>
      </c>
      <c r="AI58" s="621">
        <v>0.65181058495821731</v>
      </c>
      <c r="AJ58">
        <v>672</v>
      </c>
      <c r="AK58">
        <v>30</v>
      </c>
      <c r="AL58">
        <v>702</v>
      </c>
      <c r="AM58">
        <v>360</v>
      </c>
      <c r="AN58" s="621">
        <v>0.5357142857142857</v>
      </c>
      <c r="AO58">
        <v>23</v>
      </c>
      <c r="AP58" s="621">
        <v>0.76666666666666672</v>
      </c>
      <c r="AQ58">
        <v>383</v>
      </c>
      <c r="AR58" s="621">
        <v>0.54558404558404561</v>
      </c>
      <c r="AS58">
        <v>3</v>
      </c>
      <c r="AT58" s="621">
        <v>8.3333333333333332E-3</v>
      </c>
      <c r="AU58">
        <v>2</v>
      </c>
      <c r="AV58" s="621">
        <v>8.6956521739130432E-2</v>
      </c>
      <c r="AW58">
        <v>5</v>
      </c>
      <c r="AX58" s="621">
        <v>1.3054830287206266E-2</v>
      </c>
      <c r="AY58">
        <v>3</v>
      </c>
      <c r="AZ58" s="621">
        <v>1</v>
      </c>
      <c r="BA58">
        <v>2</v>
      </c>
      <c r="BB58" s="621">
        <v>1</v>
      </c>
      <c r="BC58">
        <v>5</v>
      </c>
      <c r="BD58" s="621">
        <v>1</v>
      </c>
      <c r="BF58" s="621">
        <v>0</v>
      </c>
      <c r="BG58">
        <v>15</v>
      </c>
      <c r="BH58" s="621">
        <v>3.91644908616188E-2</v>
      </c>
      <c r="BI58">
        <v>15</v>
      </c>
      <c r="BJ58" s="621">
        <v>3.91644908616188E-2</v>
      </c>
      <c r="BK58">
        <v>1</v>
      </c>
      <c r="BL58" s="621">
        <v>0.5</v>
      </c>
      <c r="BM58">
        <v>0</v>
      </c>
      <c r="BN58" s="621">
        <v>0</v>
      </c>
      <c r="BO58" t="s">
        <v>323</v>
      </c>
    </row>
    <row r="59" spans="1:67" x14ac:dyDescent="0.2">
      <c r="A59" t="s">
        <v>707</v>
      </c>
      <c r="B59" t="s">
        <v>708</v>
      </c>
      <c r="C59" t="s">
        <v>502</v>
      </c>
      <c r="D59" t="s">
        <v>515</v>
      </c>
      <c r="E59" t="s">
        <v>504</v>
      </c>
      <c r="F59" t="s">
        <v>505</v>
      </c>
      <c r="G59" t="s">
        <v>314</v>
      </c>
      <c r="H59" t="s">
        <v>1112</v>
      </c>
      <c r="I59" t="s">
        <v>934</v>
      </c>
      <c r="K59" t="s">
        <v>386</v>
      </c>
      <c r="L59">
        <v>7</v>
      </c>
      <c r="N59">
        <v>15</v>
      </c>
      <c r="O59">
        <v>2.1428571428571428</v>
      </c>
      <c r="P59">
        <v>385.71428571428572</v>
      </c>
      <c r="Q59">
        <v>228.57142857142858</v>
      </c>
      <c r="R59">
        <v>5</v>
      </c>
      <c r="S59" s="621">
        <v>0.33333333333333331</v>
      </c>
      <c r="V59">
        <v>4</v>
      </c>
      <c r="W59" s="621">
        <v>0.5714285714285714</v>
      </c>
      <c r="X59">
        <v>4</v>
      </c>
      <c r="Y59" s="621">
        <v>0.5</v>
      </c>
      <c r="AD59">
        <v>2678</v>
      </c>
      <c r="AE59">
        <v>22</v>
      </c>
      <c r="AF59" s="621">
        <v>8.1481481481481474E-3</v>
      </c>
      <c r="AG59">
        <v>2700</v>
      </c>
      <c r="AH59">
        <v>3552</v>
      </c>
      <c r="AI59" s="621">
        <v>0.76013513513513509</v>
      </c>
      <c r="AJ59">
        <v>2678</v>
      </c>
      <c r="AK59">
        <v>22</v>
      </c>
      <c r="AL59">
        <v>2700</v>
      </c>
      <c r="AM59">
        <v>1582</v>
      </c>
      <c r="AN59" s="621">
        <v>0.59073935772964903</v>
      </c>
      <c r="AO59">
        <v>18</v>
      </c>
      <c r="AP59" s="621">
        <v>0.81818181818181823</v>
      </c>
      <c r="AQ59">
        <v>1600</v>
      </c>
      <c r="AR59" s="621">
        <v>0.59259259259259256</v>
      </c>
      <c r="AS59">
        <v>22</v>
      </c>
      <c r="AT59" s="621">
        <v>1.3906447534766119E-2</v>
      </c>
      <c r="AU59">
        <v>14</v>
      </c>
      <c r="AV59" s="621">
        <v>0.77777777777777779</v>
      </c>
      <c r="AW59">
        <v>36</v>
      </c>
      <c r="AX59" s="621">
        <v>2.2499999999999999E-2</v>
      </c>
      <c r="AY59">
        <v>20</v>
      </c>
      <c r="AZ59" s="621">
        <v>0.90909090909090906</v>
      </c>
      <c r="BA59">
        <v>9</v>
      </c>
      <c r="BB59" s="621">
        <v>0.6428571428571429</v>
      </c>
      <c r="BC59">
        <v>29</v>
      </c>
      <c r="BD59" s="621">
        <v>0.80555555555555558</v>
      </c>
      <c r="BE59">
        <v>7</v>
      </c>
      <c r="BF59" s="621">
        <v>4.3750000000000004E-3</v>
      </c>
      <c r="BG59">
        <v>7</v>
      </c>
      <c r="BH59" s="621">
        <v>4.3750000000000004E-3</v>
      </c>
      <c r="BI59">
        <v>14</v>
      </c>
      <c r="BJ59" s="621">
        <v>8.7500000000000008E-3</v>
      </c>
      <c r="BK59">
        <v>4</v>
      </c>
      <c r="BL59" s="621">
        <v>0.26666666666666666</v>
      </c>
      <c r="BM59">
        <v>2</v>
      </c>
      <c r="BN59" s="621">
        <v>0.2857142857142857</v>
      </c>
      <c r="BO59" t="s">
        <v>323</v>
      </c>
    </row>
    <row r="60" spans="1:67" x14ac:dyDescent="0.2">
      <c r="A60" t="s">
        <v>714</v>
      </c>
      <c r="B60" t="s">
        <v>719</v>
      </c>
      <c r="C60" t="s">
        <v>720</v>
      </c>
      <c r="D60" t="s">
        <v>515</v>
      </c>
      <c r="E60" t="s">
        <v>518</v>
      </c>
      <c r="F60" t="s">
        <v>519</v>
      </c>
      <c r="G60" t="s">
        <v>320</v>
      </c>
      <c r="H60" t="s">
        <v>1109</v>
      </c>
      <c r="I60" t="s">
        <v>934</v>
      </c>
      <c r="K60" t="s">
        <v>386</v>
      </c>
      <c r="L60">
        <v>5</v>
      </c>
      <c r="N60">
        <v>15</v>
      </c>
      <c r="O60">
        <v>3</v>
      </c>
      <c r="P60">
        <v>7546</v>
      </c>
      <c r="Q60">
        <v>3859</v>
      </c>
      <c r="R60">
        <v>4</v>
      </c>
      <c r="S60" s="621">
        <v>0.26666666666666666</v>
      </c>
      <c r="V60">
        <v>2</v>
      </c>
      <c r="W60" s="621">
        <v>0.4</v>
      </c>
      <c r="X60">
        <v>2</v>
      </c>
      <c r="Z60">
        <v>2</v>
      </c>
      <c r="AA60" s="621">
        <v>0.13333333333333333</v>
      </c>
      <c r="AB60">
        <v>1</v>
      </c>
      <c r="AC60" s="621">
        <v>0.2</v>
      </c>
      <c r="AD60">
        <v>37489</v>
      </c>
      <c r="AE60">
        <v>241</v>
      </c>
      <c r="AF60" s="621">
        <v>6.3874900609594484E-3</v>
      </c>
      <c r="AG60">
        <v>37730</v>
      </c>
      <c r="AH60">
        <v>49104</v>
      </c>
      <c r="AI60" s="621">
        <v>0.76836917562724016</v>
      </c>
      <c r="AJ60">
        <v>37489</v>
      </c>
      <c r="AK60">
        <v>241</v>
      </c>
      <c r="AL60">
        <v>37730</v>
      </c>
      <c r="AM60">
        <v>19038</v>
      </c>
      <c r="AN60" s="621">
        <v>0.50782896316252768</v>
      </c>
      <c r="AO60">
        <v>257</v>
      </c>
      <c r="AP60" s="621">
        <v>1.0663900414937759</v>
      </c>
      <c r="AQ60">
        <v>19295</v>
      </c>
      <c r="AR60" s="621">
        <v>0.51139676649880728</v>
      </c>
      <c r="AS60">
        <v>213</v>
      </c>
      <c r="AT60" s="621">
        <v>1.1188150015757958E-2</v>
      </c>
      <c r="AU60">
        <v>44</v>
      </c>
      <c r="AV60" s="621">
        <v>0.17120622568093385</v>
      </c>
      <c r="AW60">
        <v>257</v>
      </c>
      <c r="AX60" s="621">
        <v>1.3319512827157294E-2</v>
      </c>
      <c r="AY60">
        <v>173</v>
      </c>
      <c r="AZ60" s="621">
        <v>0.81220657276995301</v>
      </c>
      <c r="BA60">
        <v>41</v>
      </c>
      <c r="BB60" s="621">
        <v>0.93181818181818177</v>
      </c>
      <c r="BC60">
        <v>214</v>
      </c>
      <c r="BD60" s="621">
        <v>0.83268482490272377</v>
      </c>
      <c r="BE60">
        <v>109</v>
      </c>
      <c r="BF60" s="621">
        <v>5.6491318994558179E-3</v>
      </c>
      <c r="BG60">
        <v>821</v>
      </c>
      <c r="BH60" s="621">
        <v>4.254988338947914E-2</v>
      </c>
      <c r="BI60">
        <v>930</v>
      </c>
      <c r="BJ60" s="621">
        <v>4.8199015288934957E-2</v>
      </c>
      <c r="BK60">
        <v>5</v>
      </c>
      <c r="BL60" s="621">
        <v>0.33333333333333331</v>
      </c>
      <c r="BM60">
        <v>2</v>
      </c>
      <c r="BN60" s="621">
        <v>0.4</v>
      </c>
      <c r="BO60" t="s">
        <v>323</v>
      </c>
    </row>
    <row r="61" spans="1:67" x14ac:dyDescent="0.2">
      <c r="A61" t="s">
        <v>714</v>
      </c>
      <c r="B61" t="s">
        <v>719</v>
      </c>
      <c r="C61" t="s">
        <v>721</v>
      </c>
      <c r="D61" t="s">
        <v>515</v>
      </c>
      <c r="E61" t="s">
        <v>518</v>
      </c>
      <c r="F61" t="s">
        <v>519</v>
      </c>
      <c r="G61" t="s">
        <v>320</v>
      </c>
      <c r="H61" t="s">
        <v>1109</v>
      </c>
      <c r="I61" t="s">
        <v>934</v>
      </c>
      <c r="K61" t="s">
        <v>386</v>
      </c>
      <c r="L61">
        <v>1</v>
      </c>
      <c r="N61">
        <v>3</v>
      </c>
      <c r="O61">
        <v>3</v>
      </c>
      <c r="P61">
        <v>7161</v>
      </c>
      <c r="Q61">
        <v>3543</v>
      </c>
      <c r="R61">
        <v>1</v>
      </c>
      <c r="S61" s="621">
        <v>0.33333333333333331</v>
      </c>
      <c r="V61">
        <v>1</v>
      </c>
      <c r="W61" s="621">
        <v>1</v>
      </c>
      <c r="X61">
        <v>1</v>
      </c>
      <c r="Z61">
        <v>1</v>
      </c>
      <c r="AA61" s="621">
        <v>0.33333333333333331</v>
      </c>
      <c r="AD61">
        <v>7093</v>
      </c>
      <c r="AE61">
        <v>68</v>
      </c>
      <c r="AF61" s="621">
        <v>9.4958804636223991E-3</v>
      </c>
      <c r="AG61">
        <v>7161</v>
      </c>
      <c r="AH61">
        <v>9282</v>
      </c>
      <c r="AI61" s="621">
        <v>0.77149321266968329</v>
      </c>
      <c r="AJ61">
        <v>7093</v>
      </c>
      <c r="AK61">
        <v>68</v>
      </c>
      <c r="AL61">
        <v>7161</v>
      </c>
      <c r="AM61">
        <v>3479</v>
      </c>
      <c r="AN61" s="621">
        <v>0.49048357535598475</v>
      </c>
      <c r="AO61">
        <v>64</v>
      </c>
      <c r="AP61" s="621">
        <v>0.94117647058823528</v>
      </c>
      <c r="AQ61">
        <v>3543</v>
      </c>
      <c r="AR61" s="621">
        <v>0.49476330121491413</v>
      </c>
      <c r="AS61">
        <v>30</v>
      </c>
      <c r="AT61" s="621">
        <v>8.6231675768899101E-3</v>
      </c>
      <c r="AU61">
        <v>11</v>
      </c>
      <c r="AV61" s="621">
        <v>0.171875</v>
      </c>
      <c r="AW61">
        <v>41</v>
      </c>
      <c r="AX61" s="621">
        <v>1.1572114027660174E-2</v>
      </c>
      <c r="AY61">
        <v>29</v>
      </c>
      <c r="AZ61" s="621">
        <v>0.96666666666666667</v>
      </c>
      <c r="BA61">
        <v>11</v>
      </c>
      <c r="BB61" s="621">
        <v>1</v>
      </c>
      <c r="BC61">
        <v>40</v>
      </c>
      <c r="BD61" s="621">
        <v>0.97560975609756095</v>
      </c>
      <c r="BE61">
        <v>18</v>
      </c>
      <c r="BF61" s="621">
        <v>5.0804403048264179E-3</v>
      </c>
      <c r="BG61">
        <v>179</v>
      </c>
      <c r="BH61" s="621">
        <v>5.0522156364662715E-2</v>
      </c>
      <c r="BI61">
        <v>197</v>
      </c>
      <c r="BJ61" s="621">
        <v>5.5602596669489135E-2</v>
      </c>
      <c r="BK61">
        <v>1</v>
      </c>
      <c r="BL61" s="621">
        <v>0.33333333333333331</v>
      </c>
      <c r="BM61">
        <v>1</v>
      </c>
      <c r="BN61" s="621">
        <v>1</v>
      </c>
      <c r="BO61" t="s">
        <v>323</v>
      </c>
    </row>
    <row r="62" spans="1:67" x14ac:dyDescent="0.2">
      <c r="A62" t="s">
        <v>714</v>
      </c>
      <c r="B62" t="s">
        <v>719</v>
      </c>
      <c r="C62" t="s">
        <v>722</v>
      </c>
      <c r="D62" t="s">
        <v>515</v>
      </c>
      <c r="E62" t="s">
        <v>518</v>
      </c>
      <c r="F62" t="s">
        <v>519</v>
      </c>
      <c r="G62" t="s">
        <v>320</v>
      </c>
      <c r="H62" t="s">
        <v>1109</v>
      </c>
      <c r="I62" t="s">
        <v>934</v>
      </c>
      <c r="K62" t="s">
        <v>510</v>
      </c>
      <c r="L62">
        <v>1</v>
      </c>
      <c r="M62">
        <v>1</v>
      </c>
      <c r="N62">
        <v>1</v>
      </c>
      <c r="O62">
        <v>1</v>
      </c>
      <c r="P62">
        <v>7230</v>
      </c>
      <c r="Z62">
        <v>1</v>
      </c>
      <c r="AA62" s="621">
        <v>1</v>
      </c>
      <c r="AB62">
        <v>1</v>
      </c>
      <c r="AC62" s="621">
        <v>1</v>
      </c>
      <c r="AD62">
        <v>7191</v>
      </c>
      <c r="AE62">
        <v>39</v>
      </c>
      <c r="AF62" s="621">
        <v>5.3941908713692945E-3</v>
      </c>
      <c r="AG62">
        <v>7230</v>
      </c>
      <c r="AH62">
        <v>9840</v>
      </c>
      <c r="AI62" s="621">
        <v>0.7347560975609756</v>
      </c>
      <c r="AJ62" t="s">
        <v>323</v>
      </c>
      <c r="AK62" t="s">
        <v>323</v>
      </c>
      <c r="AL62" t="s">
        <v>323</v>
      </c>
      <c r="AN62" s="621" t="s">
        <v>323</v>
      </c>
      <c r="AP62" s="621" t="s">
        <v>323</v>
      </c>
      <c r="AQ62" t="s">
        <v>323</v>
      </c>
      <c r="AR62" s="621" t="s">
        <v>323</v>
      </c>
      <c r="AT62" s="621" t="s">
        <v>323</v>
      </c>
      <c r="AV62" s="621" t="s">
        <v>323</v>
      </c>
      <c r="AW62" t="s">
        <v>323</v>
      </c>
      <c r="AX62" s="621" t="s">
        <v>323</v>
      </c>
      <c r="AZ62" s="621" t="s">
        <v>323</v>
      </c>
      <c r="BB62" s="621" t="s">
        <v>323</v>
      </c>
      <c r="BC62" t="s">
        <v>323</v>
      </c>
      <c r="BD62" s="621" t="s">
        <v>323</v>
      </c>
      <c r="BF62" s="621" t="s">
        <v>323</v>
      </c>
      <c r="BH62" s="621" t="s">
        <v>323</v>
      </c>
      <c r="BI62" t="s">
        <v>323</v>
      </c>
      <c r="BJ62" s="621" t="s">
        <v>323</v>
      </c>
      <c r="BK62">
        <v>1</v>
      </c>
      <c r="BL62" s="621">
        <v>1</v>
      </c>
      <c r="BM62">
        <v>1</v>
      </c>
      <c r="BN62" s="621">
        <v>1</v>
      </c>
      <c r="BO62" t="s">
        <v>323</v>
      </c>
    </row>
    <row r="63" spans="1:67" x14ac:dyDescent="0.2">
      <c r="A63" t="s">
        <v>714</v>
      </c>
      <c r="B63" t="s">
        <v>719</v>
      </c>
      <c r="C63" t="s">
        <v>723</v>
      </c>
      <c r="D63" t="s">
        <v>515</v>
      </c>
      <c r="E63" t="s">
        <v>518</v>
      </c>
      <c r="F63" t="s">
        <v>519</v>
      </c>
      <c r="G63" t="s">
        <v>320</v>
      </c>
      <c r="H63" t="s">
        <v>1109</v>
      </c>
      <c r="I63" t="s">
        <v>934</v>
      </c>
      <c r="K63" t="s">
        <v>386</v>
      </c>
      <c r="L63">
        <v>2</v>
      </c>
      <c r="N63">
        <v>4</v>
      </c>
      <c r="O63">
        <v>2</v>
      </c>
      <c r="P63">
        <v>7337</v>
      </c>
      <c r="Q63">
        <v>3597</v>
      </c>
      <c r="R63">
        <v>2</v>
      </c>
      <c r="S63" s="621">
        <v>0.5</v>
      </c>
      <c r="V63">
        <v>1</v>
      </c>
      <c r="W63" s="621">
        <v>0.5</v>
      </c>
      <c r="X63">
        <v>1</v>
      </c>
      <c r="AD63">
        <v>14631</v>
      </c>
      <c r="AE63">
        <v>43</v>
      </c>
      <c r="AF63" s="621">
        <v>2.9303530053155242E-3</v>
      </c>
      <c r="AG63">
        <v>14674</v>
      </c>
      <c r="AH63">
        <v>19461</v>
      </c>
      <c r="AI63" s="621">
        <v>0.75402086223729514</v>
      </c>
      <c r="AJ63">
        <v>14631</v>
      </c>
      <c r="AK63">
        <v>43</v>
      </c>
      <c r="AL63">
        <v>14674</v>
      </c>
      <c r="AM63">
        <v>7145</v>
      </c>
      <c r="AN63" s="621">
        <v>0.48834666119882442</v>
      </c>
      <c r="AO63">
        <v>49</v>
      </c>
      <c r="AP63" s="621">
        <v>1.1395348837209303</v>
      </c>
      <c r="AQ63">
        <v>7194</v>
      </c>
      <c r="AR63" s="621">
        <v>0.49025487256371814</v>
      </c>
      <c r="AS63">
        <v>82</v>
      </c>
      <c r="AT63" s="621">
        <v>1.1476557032890133E-2</v>
      </c>
      <c r="AU63">
        <v>11</v>
      </c>
      <c r="AV63" s="621">
        <v>0.22448979591836735</v>
      </c>
      <c r="AW63">
        <v>93</v>
      </c>
      <c r="AX63" s="621">
        <v>1.292743953294412E-2</v>
      </c>
      <c r="AY63">
        <v>59</v>
      </c>
      <c r="AZ63" s="621">
        <v>0.71951219512195119</v>
      </c>
      <c r="BA63">
        <v>11</v>
      </c>
      <c r="BB63" s="621">
        <v>1</v>
      </c>
      <c r="BC63">
        <v>70</v>
      </c>
      <c r="BD63" s="621">
        <v>0.75268817204301075</v>
      </c>
      <c r="BE63">
        <v>68</v>
      </c>
      <c r="BF63" s="621">
        <v>9.4523213789268843E-3</v>
      </c>
      <c r="BG63">
        <v>506</v>
      </c>
      <c r="BH63" s="621">
        <v>7.0336391437308868E-2</v>
      </c>
      <c r="BI63">
        <v>574</v>
      </c>
      <c r="BJ63" s="621">
        <v>7.9788712816235757E-2</v>
      </c>
      <c r="BK63">
        <v>0</v>
      </c>
      <c r="BO63" t="s">
        <v>323</v>
      </c>
    </row>
    <row r="64" spans="1:67" x14ac:dyDescent="0.2">
      <c r="A64" t="s">
        <v>714</v>
      </c>
      <c r="B64" t="s">
        <v>719</v>
      </c>
      <c r="C64" t="s">
        <v>724</v>
      </c>
      <c r="D64" t="s">
        <v>515</v>
      </c>
      <c r="E64" t="s">
        <v>518</v>
      </c>
      <c r="F64" t="s">
        <v>519</v>
      </c>
      <c r="G64" t="s">
        <v>320</v>
      </c>
      <c r="H64" t="s">
        <v>1109</v>
      </c>
      <c r="I64" t="s">
        <v>934</v>
      </c>
      <c r="K64" t="s">
        <v>386</v>
      </c>
      <c r="L64">
        <v>1</v>
      </c>
      <c r="N64">
        <v>4</v>
      </c>
      <c r="O64">
        <v>4</v>
      </c>
      <c r="P64">
        <v>8677</v>
      </c>
      <c r="Q64">
        <v>4947</v>
      </c>
      <c r="R64">
        <v>1</v>
      </c>
      <c r="S64" s="621">
        <v>0.25</v>
      </c>
      <c r="V64">
        <v>1</v>
      </c>
      <c r="W64" s="621">
        <v>1</v>
      </c>
      <c r="X64">
        <v>1</v>
      </c>
      <c r="Z64">
        <v>1</v>
      </c>
      <c r="AA64" s="621">
        <v>0.25</v>
      </c>
      <c r="AD64">
        <v>8581</v>
      </c>
      <c r="AE64">
        <v>96</v>
      </c>
      <c r="AF64" s="621">
        <v>1.1063731704506165E-2</v>
      </c>
      <c r="AG64">
        <v>8677</v>
      </c>
      <c r="AH64">
        <v>10521</v>
      </c>
      <c r="AI64" s="621">
        <v>0.82473148940214813</v>
      </c>
      <c r="AJ64">
        <v>8581</v>
      </c>
      <c r="AK64">
        <v>96</v>
      </c>
      <c r="AL64">
        <v>8677</v>
      </c>
      <c r="AM64">
        <v>4844</v>
      </c>
      <c r="AN64" s="621">
        <v>0.56450297168162222</v>
      </c>
      <c r="AO64">
        <v>103</v>
      </c>
      <c r="AP64" s="621">
        <v>1.0729166666666667</v>
      </c>
      <c r="AQ64">
        <v>4947</v>
      </c>
      <c r="AR64" s="621">
        <v>0.57012792439783333</v>
      </c>
      <c r="AS64">
        <v>43</v>
      </c>
      <c r="AT64" s="621">
        <v>8.8769611890999172E-3</v>
      </c>
      <c r="AU64">
        <v>16</v>
      </c>
      <c r="AV64" s="621">
        <v>0.1553398058252427</v>
      </c>
      <c r="AW64">
        <v>59</v>
      </c>
      <c r="AX64" s="621">
        <v>1.1926420052557105E-2</v>
      </c>
      <c r="AY64">
        <v>30</v>
      </c>
      <c r="AZ64" s="621">
        <v>0.69767441860465118</v>
      </c>
      <c r="BA64">
        <v>13</v>
      </c>
      <c r="BB64" s="621">
        <v>0.8125</v>
      </c>
      <c r="BC64">
        <v>43</v>
      </c>
      <c r="BD64" s="621">
        <v>0.72881355932203384</v>
      </c>
      <c r="BE64">
        <v>25</v>
      </c>
      <c r="BF64" s="621">
        <v>5.0535678188801296E-3</v>
      </c>
      <c r="BG64">
        <v>248</v>
      </c>
      <c r="BH64" s="621">
        <v>5.0131392763290886E-2</v>
      </c>
      <c r="BI64">
        <v>273</v>
      </c>
      <c r="BJ64" s="621">
        <v>5.5184960582171011E-2</v>
      </c>
      <c r="BK64">
        <v>0</v>
      </c>
      <c r="BO64" t="s">
        <v>323</v>
      </c>
    </row>
    <row r="65" spans="1:67" x14ac:dyDescent="0.2">
      <c r="A65" t="s">
        <v>725</v>
      </c>
      <c r="B65" t="s">
        <v>726</v>
      </c>
      <c r="C65" t="s">
        <v>502</v>
      </c>
      <c r="D65" t="s">
        <v>515</v>
      </c>
      <c r="E65" t="s">
        <v>504</v>
      </c>
      <c r="F65" t="s">
        <v>519</v>
      </c>
      <c r="G65" t="s">
        <v>920</v>
      </c>
      <c r="H65" t="s">
        <v>1112</v>
      </c>
      <c r="I65" t="s">
        <v>934</v>
      </c>
      <c r="K65" t="s">
        <v>386</v>
      </c>
      <c r="L65">
        <v>8</v>
      </c>
      <c r="N65">
        <v>20</v>
      </c>
      <c r="O65">
        <v>2.5</v>
      </c>
      <c r="P65">
        <v>550.375</v>
      </c>
      <c r="Q65">
        <v>262.75</v>
      </c>
      <c r="R65">
        <v>8</v>
      </c>
      <c r="S65" s="621">
        <v>0.4</v>
      </c>
      <c r="V65">
        <v>5</v>
      </c>
      <c r="W65" s="621">
        <v>0.625</v>
      </c>
      <c r="X65">
        <v>6</v>
      </c>
      <c r="Y65" s="621">
        <v>0.77777777777777779</v>
      </c>
      <c r="AD65">
        <v>4395</v>
      </c>
      <c r="AE65">
        <v>8</v>
      </c>
      <c r="AF65" s="621">
        <v>1.8169429934135816E-3</v>
      </c>
      <c r="AG65">
        <v>4403</v>
      </c>
      <c r="AH65">
        <v>6363</v>
      </c>
      <c r="AI65" s="621">
        <v>0.69196919691969194</v>
      </c>
      <c r="AJ65">
        <v>4395</v>
      </c>
      <c r="AK65">
        <v>8</v>
      </c>
      <c r="AL65">
        <v>4403</v>
      </c>
      <c r="AM65">
        <v>2093</v>
      </c>
      <c r="AN65" s="621">
        <v>0.47622298065984076</v>
      </c>
      <c r="AO65">
        <v>9</v>
      </c>
      <c r="AP65" s="621">
        <v>1.125</v>
      </c>
      <c r="AQ65">
        <v>2102</v>
      </c>
      <c r="AR65" s="621">
        <v>0.47740177151941859</v>
      </c>
      <c r="AS65">
        <v>48</v>
      </c>
      <c r="AT65" s="621">
        <v>2.2933588150979456E-2</v>
      </c>
      <c r="AU65">
        <v>4</v>
      </c>
      <c r="AV65" s="621">
        <v>0.44444444444444442</v>
      </c>
      <c r="AW65">
        <v>52</v>
      </c>
      <c r="AX65" s="621">
        <v>2.4738344433872503E-2</v>
      </c>
      <c r="AY65">
        <v>44</v>
      </c>
      <c r="AZ65" s="621">
        <v>0.91666666666666663</v>
      </c>
      <c r="BA65">
        <v>4</v>
      </c>
      <c r="BB65" s="621">
        <v>1</v>
      </c>
      <c r="BC65">
        <v>48</v>
      </c>
      <c r="BD65" s="621">
        <v>0.92307692307692313</v>
      </c>
      <c r="BE65">
        <v>10</v>
      </c>
      <c r="BF65" s="621">
        <v>4.7573739295908657E-3</v>
      </c>
      <c r="BG65">
        <v>10</v>
      </c>
      <c r="BH65" s="621">
        <v>4.7573739295908657E-3</v>
      </c>
      <c r="BI65">
        <v>20</v>
      </c>
      <c r="BJ65" s="621">
        <v>9.5147478591817315E-3</v>
      </c>
      <c r="BK65">
        <v>9</v>
      </c>
      <c r="BL65" s="621">
        <v>0.45</v>
      </c>
      <c r="BM65">
        <v>3</v>
      </c>
      <c r="BN65" s="621">
        <v>0.375</v>
      </c>
      <c r="BO65" t="s">
        <v>323</v>
      </c>
    </row>
    <row r="66" spans="1:67" x14ac:dyDescent="0.2">
      <c r="A66" t="s">
        <v>727</v>
      </c>
      <c r="B66" t="s">
        <v>731</v>
      </c>
      <c r="C66" t="s">
        <v>732</v>
      </c>
      <c r="D66" t="s">
        <v>515</v>
      </c>
      <c r="E66" t="s">
        <v>504</v>
      </c>
      <c r="F66" t="s">
        <v>505</v>
      </c>
      <c r="G66" t="s">
        <v>314</v>
      </c>
      <c r="H66" t="s">
        <v>1112</v>
      </c>
      <c r="I66" t="s">
        <v>934</v>
      </c>
      <c r="K66" t="s">
        <v>386</v>
      </c>
      <c r="L66">
        <v>3</v>
      </c>
      <c r="N66">
        <v>4</v>
      </c>
      <c r="O66">
        <v>1.3333333333333333</v>
      </c>
      <c r="P66">
        <v>509</v>
      </c>
      <c r="Q66">
        <v>333.33333333333331</v>
      </c>
      <c r="R66">
        <v>2</v>
      </c>
      <c r="S66" s="621">
        <v>0.5</v>
      </c>
      <c r="V66">
        <v>2</v>
      </c>
      <c r="W66" s="621">
        <v>0.66666666666666663</v>
      </c>
      <c r="X66">
        <v>2</v>
      </c>
      <c r="AD66">
        <v>1520</v>
      </c>
      <c r="AE66">
        <v>7</v>
      </c>
      <c r="AF66" s="621">
        <v>4.5841519318926003E-3</v>
      </c>
      <c r="AG66">
        <v>1527</v>
      </c>
      <c r="AH66">
        <v>2127</v>
      </c>
      <c r="AI66" s="621">
        <v>0.71791255289139633</v>
      </c>
      <c r="AJ66">
        <v>1520</v>
      </c>
      <c r="AK66">
        <v>7</v>
      </c>
      <c r="AL66">
        <v>1527</v>
      </c>
      <c r="AM66">
        <v>994</v>
      </c>
      <c r="AN66" s="621">
        <v>0.65394736842105261</v>
      </c>
      <c r="AO66">
        <v>6</v>
      </c>
      <c r="AP66" s="621">
        <v>0.8571428571428571</v>
      </c>
      <c r="AQ66">
        <v>1000</v>
      </c>
      <c r="AR66" s="621">
        <v>0.65487884741322855</v>
      </c>
      <c r="AS66">
        <v>8</v>
      </c>
      <c r="AT66" s="621">
        <v>8.0482897384305842E-3</v>
      </c>
      <c r="AU66">
        <v>2</v>
      </c>
      <c r="AV66" s="621">
        <v>0.33333333333333331</v>
      </c>
      <c r="AW66">
        <v>10</v>
      </c>
      <c r="AX66" s="621">
        <v>0.01</v>
      </c>
      <c r="AY66">
        <v>6</v>
      </c>
      <c r="AZ66" s="621">
        <v>0.75</v>
      </c>
      <c r="BA66">
        <v>2</v>
      </c>
      <c r="BB66" s="621">
        <v>1</v>
      </c>
      <c r="BC66">
        <v>8</v>
      </c>
      <c r="BD66" s="621">
        <v>0.8</v>
      </c>
      <c r="BE66">
        <v>0</v>
      </c>
      <c r="BG66">
        <v>29</v>
      </c>
      <c r="BH66" s="621">
        <v>2.9000000000000001E-2</v>
      </c>
      <c r="BI66">
        <v>29</v>
      </c>
      <c r="BJ66" s="621">
        <v>2.9000000000000001E-2</v>
      </c>
      <c r="BK66">
        <v>0</v>
      </c>
      <c r="BO66" t="s">
        <v>323</v>
      </c>
    </row>
    <row r="67" spans="1:67" x14ac:dyDescent="0.2">
      <c r="A67" t="s">
        <v>727</v>
      </c>
      <c r="B67" t="s">
        <v>731</v>
      </c>
      <c r="C67" t="s">
        <v>733</v>
      </c>
      <c r="D67" t="s">
        <v>515</v>
      </c>
      <c r="E67" t="s">
        <v>504</v>
      </c>
      <c r="F67" t="s">
        <v>505</v>
      </c>
      <c r="G67" t="s">
        <v>314</v>
      </c>
      <c r="H67" t="s">
        <v>1112</v>
      </c>
      <c r="I67" t="s">
        <v>934</v>
      </c>
      <c r="K67" t="s">
        <v>386</v>
      </c>
      <c r="L67">
        <v>3</v>
      </c>
      <c r="N67">
        <v>4</v>
      </c>
      <c r="O67">
        <v>1.3333333333333333</v>
      </c>
      <c r="P67">
        <v>485</v>
      </c>
      <c r="Q67">
        <v>300.33333333333331</v>
      </c>
      <c r="R67">
        <v>1</v>
      </c>
      <c r="S67" s="621">
        <v>0.25</v>
      </c>
      <c r="Z67">
        <v>1</v>
      </c>
      <c r="AA67" s="621">
        <v>0.25</v>
      </c>
      <c r="AD67">
        <v>1351</v>
      </c>
      <c r="AE67">
        <v>104</v>
      </c>
      <c r="AF67" s="621">
        <v>7.1477663230240546E-2</v>
      </c>
      <c r="AG67">
        <v>1455</v>
      </c>
      <c r="AH67">
        <v>2031</v>
      </c>
      <c r="AI67" s="621">
        <v>0.71639586410635159</v>
      </c>
      <c r="AJ67">
        <v>1351</v>
      </c>
      <c r="AK67">
        <v>104</v>
      </c>
      <c r="AL67">
        <v>1455</v>
      </c>
      <c r="AM67">
        <v>806</v>
      </c>
      <c r="AN67" s="621">
        <v>0.59659511472982973</v>
      </c>
      <c r="AO67">
        <v>95</v>
      </c>
      <c r="AP67" s="621">
        <v>0.91346153846153844</v>
      </c>
      <c r="AQ67">
        <v>901</v>
      </c>
      <c r="AR67" s="621">
        <v>0.61924398625429555</v>
      </c>
      <c r="AS67">
        <v>5</v>
      </c>
      <c r="AT67" s="621">
        <v>6.2034739454094297E-3</v>
      </c>
      <c r="AU67">
        <v>12</v>
      </c>
      <c r="AV67" s="621">
        <v>0.12631578947368421</v>
      </c>
      <c r="AW67">
        <v>17</v>
      </c>
      <c r="AX67" s="621">
        <v>1.8867924528301886E-2</v>
      </c>
      <c r="AY67">
        <v>4</v>
      </c>
      <c r="AZ67" s="621">
        <v>0.8</v>
      </c>
      <c r="BA67">
        <v>11</v>
      </c>
      <c r="BB67" s="621">
        <v>0.91666666666666663</v>
      </c>
      <c r="BC67">
        <v>15</v>
      </c>
      <c r="BD67" s="621">
        <v>0.88235294117647056</v>
      </c>
      <c r="BE67">
        <v>0</v>
      </c>
      <c r="BG67">
        <v>16</v>
      </c>
      <c r="BH67" s="621">
        <v>1.7758046614872364E-2</v>
      </c>
      <c r="BI67">
        <v>16</v>
      </c>
      <c r="BJ67" s="621">
        <v>1.7758046614872364E-2</v>
      </c>
      <c r="BK67">
        <v>1</v>
      </c>
      <c r="BL67" s="621">
        <v>0.25</v>
      </c>
      <c r="BO67" t="s">
        <v>323</v>
      </c>
    </row>
    <row r="68" spans="1:67" x14ac:dyDescent="0.2">
      <c r="A68" t="s">
        <v>734</v>
      </c>
      <c r="B68" t="s">
        <v>735</v>
      </c>
      <c r="C68" t="s">
        <v>736</v>
      </c>
      <c r="D68" t="s">
        <v>515</v>
      </c>
      <c r="E68" t="s">
        <v>504</v>
      </c>
      <c r="F68" t="s">
        <v>519</v>
      </c>
      <c r="G68" t="s">
        <v>924</v>
      </c>
      <c r="H68" t="s">
        <v>1109</v>
      </c>
      <c r="I68" t="s">
        <v>934</v>
      </c>
      <c r="K68" t="s">
        <v>386</v>
      </c>
      <c r="L68">
        <v>5</v>
      </c>
      <c r="N68">
        <v>8</v>
      </c>
      <c r="O68">
        <v>1.6</v>
      </c>
      <c r="P68">
        <v>2043</v>
      </c>
      <c r="Q68">
        <v>819.8</v>
      </c>
      <c r="R68">
        <v>2</v>
      </c>
      <c r="S68" s="621">
        <v>0.25</v>
      </c>
      <c r="V68">
        <v>2</v>
      </c>
      <c r="W68" s="621">
        <v>0.4</v>
      </c>
      <c r="X68">
        <v>2</v>
      </c>
      <c r="AD68">
        <v>10211</v>
      </c>
      <c r="AE68">
        <v>4</v>
      </c>
      <c r="AF68" s="621">
        <v>3.9158100832109642E-4</v>
      </c>
      <c r="AG68">
        <v>10215</v>
      </c>
      <c r="AH68">
        <v>14376</v>
      </c>
      <c r="AI68" s="621">
        <v>0.710559265442404</v>
      </c>
      <c r="AJ68">
        <v>10211</v>
      </c>
      <c r="AK68">
        <v>4</v>
      </c>
      <c r="AL68">
        <v>10215</v>
      </c>
      <c r="AM68">
        <v>4096</v>
      </c>
      <c r="AN68" s="621">
        <v>0.40113602977181473</v>
      </c>
      <c r="AO68">
        <v>3</v>
      </c>
      <c r="AP68" s="621">
        <v>0.75</v>
      </c>
      <c r="AQ68">
        <v>4099</v>
      </c>
      <c r="AR68" s="621">
        <v>0.40127263827704357</v>
      </c>
      <c r="AS68">
        <v>38</v>
      </c>
      <c r="AT68" s="621">
        <v>9.27734375E-3</v>
      </c>
      <c r="AW68">
        <v>38</v>
      </c>
      <c r="AX68" s="621">
        <v>9.2705537936081973E-3</v>
      </c>
      <c r="AY68">
        <v>30</v>
      </c>
      <c r="AZ68" s="621">
        <v>0.78947368421052633</v>
      </c>
      <c r="BB68" s="621" t="s">
        <v>323</v>
      </c>
      <c r="BC68">
        <v>30</v>
      </c>
      <c r="BD68" s="621">
        <v>0.78947368421052633</v>
      </c>
      <c r="BE68">
        <v>6</v>
      </c>
      <c r="BF68" s="621">
        <v>1.463771651622347E-3</v>
      </c>
      <c r="BG68">
        <v>26</v>
      </c>
      <c r="BH68" s="621">
        <v>6.3430104903635029E-3</v>
      </c>
      <c r="BI68">
        <v>32</v>
      </c>
      <c r="BJ68" s="621">
        <v>7.8067821419858501E-3</v>
      </c>
      <c r="BK68">
        <v>2</v>
      </c>
      <c r="BL68" s="621">
        <v>0.25</v>
      </c>
      <c r="BM68">
        <v>1</v>
      </c>
      <c r="BN68" s="621">
        <v>0.2</v>
      </c>
      <c r="BO68" t="s">
        <v>323</v>
      </c>
    </row>
    <row r="69" spans="1:67" x14ac:dyDescent="0.2">
      <c r="A69" t="s">
        <v>734</v>
      </c>
      <c r="B69" t="s">
        <v>735</v>
      </c>
      <c r="C69" t="s">
        <v>814</v>
      </c>
      <c r="D69" t="s">
        <v>515</v>
      </c>
      <c r="E69" t="s">
        <v>504</v>
      </c>
      <c r="F69" t="s">
        <v>519</v>
      </c>
      <c r="G69" t="s">
        <v>924</v>
      </c>
      <c r="H69" t="s">
        <v>1109</v>
      </c>
      <c r="I69" t="s">
        <v>934</v>
      </c>
      <c r="K69" t="s">
        <v>386</v>
      </c>
      <c r="L69">
        <v>2</v>
      </c>
      <c r="N69">
        <v>5</v>
      </c>
      <c r="O69">
        <v>2.5</v>
      </c>
      <c r="P69">
        <v>2116</v>
      </c>
      <c r="Q69">
        <v>931</v>
      </c>
      <c r="R69">
        <v>1</v>
      </c>
      <c r="S69" s="621">
        <v>0.2</v>
      </c>
      <c r="V69">
        <v>1</v>
      </c>
      <c r="W69" s="621">
        <v>0.5</v>
      </c>
      <c r="X69">
        <v>1</v>
      </c>
      <c r="AD69">
        <v>4230</v>
      </c>
      <c r="AE69">
        <v>2</v>
      </c>
      <c r="AF69" s="621">
        <v>4.7258979206049151E-4</v>
      </c>
      <c r="AG69">
        <v>4232</v>
      </c>
      <c r="AH69">
        <v>5919</v>
      </c>
      <c r="AI69" s="621">
        <v>0.71498563946612603</v>
      </c>
      <c r="AJ69">
        <v>4230</v>
      </c>
      <c r="AK69">
        <v>2</v>
      </c>
      <c r="AL69">
        <v>4232</v>
      </c>
      <c r="AM69">
        <v>1860</v>
      </c>
      <c r="AN69" s="621">
        <v>0.43971631205673761</v>
      </c>
      <c r="AO69">
        <v>2</v>
      </c>
      <c r="AP69" s="621">
        <v>1</v>
      </c>
      <c r="AQ69">
        <v>1862</v>
      </c>
      <c r="AR69" s="621">
        <v>0.43998109640831756</v>
      </c>
      <c r="AS69">
        <v>10</v>
      </c>
      <c r="AT69" s="621">
        <v>5.3763440860215058E-3</v>
      </c>
      <c r="AU69">
        <v>2</v>
      </c>
      <c r="AV69" s="621">
        <v>1</v>
      </c>
      <c r="AW69">
        <v>12</v>
      </c>
      <c r="AX69" s="621">
        <v>6.44468313641246E-3</v>
      </c>
      <c r="AY69">
        <v>9</v>
      </c>
      <c r="AZ69" s="621">
        <v>0.9</v>
      </c>
      <c r="BA69">
        <v>1</v>
      </c>
      <c r="BB69" s="621">
        <v>0.5</v>
      </c>
      <c r="BC69">
        <v>10</v>
      </c>
      <c r="BD69" s="621">
        <v>0.83333333333333337</v>
      </c>
      <c r="BE69">
        <v>2</v>
      </c>
      <c r="BF69" s="621">
        <v>1.0741138560687433E-3</v>
      </c>
      <c r="BG69">
        <v>14</v>
      </c>
      <c r="BH69" s="621">
        <v>7.5187969924812026E-3</v>
      </c>
      <c r="BI69">
        <v>16</v>
      </c>
      <c r="BJ69" s="621">
        <v>8.5929108485499461E-3</v>
      </c>
      <c r="BK69">
        <v>2</v>
      </c>
      <c r="BL69" s="621">
        <v>0.4</v>
      </c>
      <c r="BM69">
        <v>1</v>
      </c>
      <c r="BN69" s="621">
        <v>0.5</v>
      </c>
      <c r="BO69" t="s">
        <v>323</v>
      </c>
    </row>
    <row r="70" spans="1:67" x14ac:dyDescent="0.2">
      <c r="A70" t="s">
        <v>734</v>
      </c>
      <c r="B70" t="s">
        <v>735</v>
      </c>
      <c r="C70" t="s">
        <v>815</v>
      </c>
      <c r="D70" t="s">
        <v>515</v>
      </c>
      <c r="E70" t="s">
        <v>504</v>
      </c>
      <c r="F70" t="s">
        <v>519</v>
      </c>
      <c r="G70" t="s">
        <v>924</v>
      </c>
      <c r="H70" t="s">
        <v>1109</v>
      </c>
      <c r="I70" t="s">
        <v>934</v>
      </c>
      <c r="K70" t="s">
        <v>386</v>
      </c>
      <c r="L70">
        <v>3</v>
      </c>
      <c r="N70">
        <v>4</v>
      </c>
      <c r="O70">
        <v>1.3333333333333333</v>
      </c>
      <c r="P70">
        <v>1654.3333333333333</v>
      </c>
      <c r="Q70">
        <v>582.33333333333337</v>
      </c>
      <c r="R70">
        <v>1</v>
      </c>
      <c r="S70" s="621">
        <v>0.25</v>
      </c>
      <c r="V70">
        <v>1</v>
      </c>
      <c r="W70" s="621">
        <v>0.33333333333333331</v>
      </c>
      <c r="X70">
        <v>1</v>
      </c>
      <c r="AD70">
        <v>4951</v>
      </c>
      <c r="AE70">
        <v>12</v>
      </c>
      <c r="AF70" s="621">
        <v>2.4178924037880313E-3</v>
      </c>
      <c r="AG70">
        <v>4963</v>
      </c>
      <c r="AH70">
        <v>7167</v>
      </c>
      <c r="AI70" s="621">
        <v>0.69247941956188086</v>
      </c>
      <c r="AJ70">
        <v>4951</v>
      </c>
      <c r="AK70">
        <v>12</v>
      </c>
      <c r="AL70">
        <v>4963</v>
      </c>
      <c r="AM70">
        <v>1737</v>
      </c>
      <c r="AN70" s="621">
        <v>0.35083821450212077</v>
      </c>
      <c r="AO70">
        <v>10</v>
      </c>
      <c r="AP70" s="621">
        <v>0.83333333333333337</v>
      </c>
      <c r="AQ70">
        <v>1747</v>
      </c>
      <c r="AR70" s="621">
        <v>0.35200483578480757</v>
      </c>
      <c r="AS70">
        <v>5</v>
      </c>
      <c r="AT70" s="621">
        <v>2.8785261945883708E-3</v>
      </c>
      <c r="AU70">
        <v>3</v>
      </c>
      <c r="AV70" s="621">
        <v>0.3</v>
      </c>
      <c r="AW70">
        <v>8</v>
      </c>
      <c r="AX70" s="621">
        <v>4.5792787635947334E-3</v>
      </c>
      <c r="AY70">
        <v>3</v>
      </c>
      <c r="AZ70" s="621">
        <v>0.6</v>
      </c>
      <c r="BA70">
        <v>1</v>
      </c>
      <c r="BB70" s="621">
        <v>0.33333333333333331</v>
      </c>
      <c r="BC70">
        <v>4</v>
      </c>
      <c r="BD70" s="621">
        <v>0.5</v>
      </c>
      <c r="BE70">
        <v>3</v>
      </c>
      <c r="BF70" s="621">
        <v>1.7172295363480253E-3</v>
      </c>
      <c r="BG70">
        <v>24</v>
      </c>
      <c r="BH70" s="621">
        <v>1.3737836290784202E-2</v>
      </c>
      <c r="BI70">
        <v>27</v>
      </c>
      <c r="BJ70" s="621">
        <v>1.5455065827132226E-2</v>
      </c>
      <c r="BK70">
        <v>2</v>
      </c>
      <c r="BL70" s="621">
        <v>0.5</v>
      </c>
      <c r="BM70">
        <v>1</v>
      </c>
      <c r="BN70" s="621">
        <v>0.33333333333333331</v>
      </c>
      <c r="BO70" t="s">
        <v>323</v>
      </c>
    </row>
    <row r="71" spans="1:67" x14ac:dyDescent="0.2">
      <c r="A71" t="s">
        <v>751</v>
      </c>
      <c r="B71" t="s">
        <v>752</v>
      </c>
      <c r="C71" t="s">
        <v>753</v>
      </c>
      <c r="D71" t="s">
        <v>515</v>
      </c>
      <c r="E71" t="s">
        <v>518</v>
      </c>
      <c r="F71" t="s">
        <v>505</v>
      </c>
      <c r="G71" t="s">
        <v>927</v>
      </c>
      <c r="H71" t="s">
        <v>1109</v>
      </c>
      <c r="I71" t="s">
        <v>934</v>
      </c>
      <c r="K71" t="s">
        <v>386</v>
      </c>
      <c r="L71">
        <v>7</v>
      </c>
      <c r="N71">
        <v>19</v>
      </c>
      <c r="O71">
        <v>2.7142857142857144</v>
      </c>
      <c r="P71">
        <v>2680.7142857142858</v>
      </c>
      <c r="Q71">
        <v>1481.4285714285713</v>
      </c>
      <c r="R71">
        <v>7</v>
      </c>
      <c r="S71" s="621">
        <v>0.36842105263157893</v>
      </c>
      <c r="V71">
        <v>5</v>
      </c>
      <c r="W71" s="621">
        <v>0.7142857142857143</v>
      </c>
      <c r="X71">
        <v>5</v>
      </c>
      <c r="AD71">
        <v>18749</v>
      </c>
      <c r="AE71">
        <v>16</v>
      </c>
      <c r="AF71" s="621">
        <v>8.5265121236344254E-4</v>
      </c>
      <c r="AG71">
        <v>18765</v>
      </c>
      <c r="AH71">
        <v>24954</v>
      </c>
      <c r="AI71" s="621">
        <v>0.75198364991584521</v>
      </c>
      <c r="AJ71">
        <v>18749</v>
      </c>
      <c r="AK71">
        <v>16</v>
      </c>
      <c r="AL71">
        <v>18765</v>
      </c>
      <c r="AM71">
        <v>10366</v>
      </c>
      <c r="AN71" s="621">
        <v>0.55288282041708892</v>
      </c>
      <c r="AO71">
        <v>4</v>
      </c>
      <c r="AP71" s="621">
        <v>0.25</v>
      </c>
      <c r="AQ71">
        <v>10370</v>
      </c>
      <c r="AR71" s="621">
        <v>0.55262456701305618</v>
      </c>
      <c r="AS71">
        <v>146</v>
      </c>
      <c r="AT71" s="621">
        <v>1.4084507042253521E-2</v>
      </c>
      <c r="AU71">
        <v>9</v>
      </c>
      <c r="AV71" s="621">
        <v>2.25</v>
      </c>
      <c r="AW71">
        <v>155</v>
      </c>
      <c r="AX71" s="621">
        <v>1.4946962391513982E-2</v>
      </c>
      <c r="AY71">
        <v>137</v>
      </c>
      <c r="AZ71" s="621">
        <v>0.93835616438356162</v>
      </c>
      <c r="BA71">
        <v>9</v>
      </c>
      <c r="BB71" s="621">
        <v>1</v>
      </c>
      <c r="BC71">
        <v>146</v>
      </c>
      <c r="BD71" s="621">
        <v>0.9419354838709677</v>
      </c>
      <c r="BE71">
        <v>198</v>
      </c>
      <c r="BF71" s="621">
        <v>1.909353905496625E-2</v>
      </c>
      <c r="BG71">
        <v>81</v>
      </c>
      <c r="BH71" s="621">
        <v>7.8109932497589197E-3</v>
      </c>
      <c r="BI71">
        <v>279</v>
      </c>
      <c r="BJ71" s="621">
        <v>2.6904532304725167E-2</v>
      </c>
      <c r="BK71">
        <v>7</v>
      </c>
      <c r="BL71" s="621">
        <v>0.36842105263157893</v>
      </c>
      <c r="BM71">
        <v>3</v>
      </c>
      <c r="BN71" s="621">
        <v>0.42857142857142855</v>
      </c>
      <c r="BO71" t="s">
        <v>323</v>
      </c>
    </row>
    <row r="72" spans="1:67" x14ac:dyDescent="0.2">
      <c r="A72" t="s">
        <v>751</v>
      </c>
      <c r="B72" t="s">
        <v>752</v>
      </c>
      <c r="C72" t="s">
        <v>413</v>
      </c>
      <c r="D72" t="s">
        <v>515</v>
      </c>
      <c r="E72" t="s">
        <v>518</v>
      </c>
      <c r="F72" t="s">
        <v>505</v>
      </c>
      <c r="G72" t="s">
        <v>927</v>
      </c>
      <c r="H72" t="s">
        <v>1109</v>
      </c>
      <c r="I72" t="s">
        <v>934</v>
      </c>
      <c r="K72" t="s">
        <v>386</v>
      </c>
      <c r="L72">
        <v>3</v>
      </c>
      <c r="N72">
        <v>4</v>
      </c>
      <c r="O72">
        <v>1.3333333333333333</v>
      </c>
      <c r="P72">
        <v>2082.3333333333335</v>
      </c>
      <c r="Q72">
        <v>1026.3333333333333</v>
      </c>
      <c r="R72">
        <v>3</v>
      </c>
      <c r="S72" s="621">
        <v>0.75</v>
      </c>
      <c r="V72">
        <v>3</v>
      </c>
      <c r="W72" s="621">
        <v>1</v>
      </c>
      <c r="X72">
        <v>3</v>
      </c>
      <c r="AD72">
        <v>6146</v>
      </c>
      <c r="AE72">
        <v>101</v>
      </c>
      <c r="AF72" s="621">
        <v>1.6167760525052026E-2</v>
      </c>
      <c r="AG72">
        <v>6247</v>
      </c>
      <c r="AH72">
        <v>7809</v>
      </c>
      <c r="AI72" s="621">
        <v>0.79997438852605962</v>
      </c>
      <c r="AJ72">
        <v>6146</v>
      </c>
      <c r="AK72">
        <v>101</v>
      </c>
      <c r="AL72">
        <v>6247</v>
      </c>
      <c r="AM72">
        <v>3006</v>
      </c>
      <c r="AN72" s="621">
        <v>0.48909860071591277</v>
      </c>
      <c r="AO72">
        <v>73</v>
      </c>
      <c r="AP72" s="621">
        <v>0.72277227722772275</v>
      </c>
      <c r="AQ72">
        <v>3079</v>
      </c>
      <c r="AR72" s="621">
        <v>0.49287658075876423</v>
      </c>
      <c r="AS72">
        <v>45</v>
      </c>
      <c r="AT72" s="621">
        <v>1.4970059880239521E-2</v>
      </c>
      <c r="AU72">
        <v>21</v>
      </c>
      <c r="AV72" s="621">
        <v>0.28767123287671231</v>
      </c>
      <c r="AW72">
        <v>66</v>
      </c>
      <c r="AX72" s="621">
        <v>2.143553101656382E-2</v>
      </c>
      <c r="AY72">
        <v>24</v>
      </c>
      <c r="AZ72" s="621">
        <v>0.53333333333333333</v>
      </c>
      <c r="BA72">
        <v>21</v>
      </c>
      <c r="BB72" s="621">
        <v>1</v>
      </c>
      <c r="BC72">
        <v>45</v>
      </c>
      <c r="BD72" s="621">
        <v>0.68181818181818177</v>
      </c>
      <c r="BE72">
        <v>18</v>
      </c>
      <c r="BF72" s="621">
        <v>5.8460539136083144E-3</v>
      </c>
      <c r="BG72">
        <v>51</v>
      </c>
      <c r="BH72" s="621">
        <v>1.6563819421890225E-2</v>
      </c>
      <c r="BI72">
        <v>69</v>
      </c>
      <c r="BJ72" s="621">
        <v>2.2409873335498539E-2</v>
      </c>
      <c r="BK72">
        <v>0</v>
      </c>
      <c r="BO72" t="s">
        <v>323</v>
      </c>
    </row>
    <row r="73" spans="1:67" x14ac:dyDescent="0.2">
      <c r="A73" t="s">
        <v>751</v>
      </c>
      <c r="B73" t="s">
        <v>752</v>
      </c>
      <c r="C73" t="s">
        <v>754</v>
      </c>
      <c r="D73" t="s">
        <v>515</v>
      </c>
      <c r="E73" t="s">
        <v>518</v>
      </c>
      <c r="F73" t="s">
        <v>505</v>
      </c>
      <c r="G73" t="s">
        <v>927</v>
      </c>
      <c r="H73" t="s">
        <v>1109</v>
      </c>
      <c r="I73" t="s">
        <v>934</v>
      </c>
      <c r="K73" t="s">
        <v>386</v>
      </c>
      <c r="L73">
        <v>3</v>
      </c>
      <c r="N73">
        <v>5</v>
      </c>
      <c r="O73">
        <v>1.6666666666666667</v>
      </c>
      <c r="P73">
        <v>2599.3333333333335</v>
      </c>
      <c r="Q73">
        <v>1500</v>
      </c>
      <c r="R73">
        <v>2</v>
      </c>
      <c r="S73" s="621">
        <v>0.4</v>
      </c>
      <c r="V73">
        <v>2</v>
      </c>
      <c r="W73" s="621">
        <v>0.66666666666666663</v>
      </c>
      <c r="X73">
        <v>2</v>
      </c>
      <c r="AD73">
        <v>7783</v>
      </c>
      <c r="AE73">
        <v>15</v>
      </c>
      <c r="AF73" s="621">
        <v>1.9235701461913311E-3</v>
      </c>
      <c r="AG73">
        <v>7798</v>
      </c>
      <c r="AH73">
        <v>10653</v>
      </c>
      <c r="AI73" s="621">
        <v>0.7320003754810851</v>
      </c>
      <c r="AJ73">
        <v>7783</v>
      </c>
      <c r="AK73">
        <v>15</v>
      </c>
      <c r="AL73">
        <v>7798</v>
      </c>
      <c r="AM73">
        <v>4485</v>
      </c>
      <c r="AN73" s="621">
        <v>0.57625594243864831</v>
      </c>
      <c r="AO73">
        <v>15</v>
      </c>
      <c r="AP73" s="621">
        <v>1</v>
      </c>
      <c r="AQ73">
        <v>4500</v>
      </c>
      <c r="AR73" s="621">
        <v>0.57707104385739938</v>
      </c>
      <c r="AS73">
        <v>37</v>
      </c>
      <c r="AT73" s="621">
        <v>8.2497212931995547E-3</v>
      </c>
      <c r="AU73">
        <v>7</v>
      </c>
      <c r="AV73" s="621">
        <v>0.46666666666666667</v>
      </c>
      <c r="AW73">
        <v>44</v>
      </c>
      <c r="AX73" s="621">
        <v>9.7777777777777776E-3</v>
      </c>
      <c r="AY73">
        <v>30</v>
      </c>
      <c r="AZ73" s="621">
        <v>0.81081081081081086</v>
      </c>
      <c r="BA73">
        <v>7</v>
      </c>
      <c r="BB73" s="621">
        <v>1</v>
      </c>
      <c r="BC73">
        <v>37</v>
      </c>
      <c r="BD73" s="621">
        <v>0.84090909090909094</v>
      </c>
      <c r="BE73">
        <v>28</v>
      </c>
      <c r="BF73" s="621">
        <v>6.2222222222222219E-3</v>
      </c>
      <c r="BG73">
        <v>71</v>
      </c>
      <c r="BH73" s="621">
        <v>1.5777777777777779E-2</v>
      </c>
      <c r="BI73">
        <v>99</v>
      </c>
      <c r="BJ73" s="621">
        <v>2.1999999999999999E-2</v>
      </c>
      <c r="BK73">
        <v>2</v>
      </c>
      <c r="BL73" s="621">
        <v>0.4</v>
      </c>
      <c r="BM73">
        <v>1</v>
      </c>
      <c r="BN73" s="621">
        <v>0.33333333333333331</v>
      </c>
      <c r="BO73" t="s">
        <v>323</v>
      </c>
    </row>
    <row r="74" spans="1:67" x14ac:dyDescent="0.2">
      <c r="A74" t="s">
        <v>755</v>
      </c>
      <c r="B74" t="s">
        <v>759</v>
      </c>
      <c r="C74" t="s">
        <v>760</v>
      </c>
      <c r="D74" t="s">
        <v>515</v>
      </c>
      <c r="E74" t="s">
        <v>504</v>
      </c>
      <c r="F74" t="s">
        <v>519</v>
      </c>
      <c r="G74" t="s">
        <v>320</v>
      </c>
      <c r="H74" t="s">
        <v>1109</v>
      </c>
      <c r="I74" t="s">
        <v>934</v>
      </c>
      <c r="K74" t="s">
        <v>386</v>
      </c>
      <c r="L74">
        <v>5</v>
      </c>
      <c r="N74">
        <v>7</v>
      </c>
      <c r="O74">
        <v>1.4</v>
      </c>
      <c r="P74">
        <v>3508.6</v>
      </c>
      <c r="Q74">
        <v>1719.4</v>
      </c>
      <c r="R74">
        <v>3</v>
      </c>
      <c r="S74" s="621">
        <v>0.42857142857142855</v>
      </c>
      <c r="V74">
        <v>3</v>
      </c>
      <c r="W74" s="621">
        <v>0.6</v>
      </c>
      <c r="X74">
        <v>3</v>
      </c>
      <c r="Z74">
        <v>1</v>
      </c>
      <c r="AA74" s="621">
        <v>0.14285714285714285</v>
      </c>
      <c r="AB74">
        <v>1</v>
      </c>
      <c r="AD74">
        <v>17502</v>
      </c>
      <c r="AE74">
        <v>41</v>
      </c>
      <c r="AF74" s="621">
        <v>2.337114518611412E-3</v>
      </c>
      <c r="AG74">
        <v>17543</v>
      </c>
      <c r="AH74">
        <v>23352</v>
      </c>
      <c r="AI74" s="621">
        <v>0.75124186365193557</v>
      </c>
      <c r="AJ74">
        <v>17502</v>
      </c>
      <c r="AK74">
        <v>41</v>
      </c>
      <c r="AL74">
        <v>17543</v>
      </c>
      <c r="AM74">
        <v>8556</v>
      </c>
      <c r="AN74" s="621">
        <v>0.48885841618100789</v>
      </c>
      <c r="AO74">
        <v>41</v>
      </c>
      <c r="AP74" s="621">
        <v>1</v>
      </c>
      <c r="AQ74">
        <v>8597</v>
      </c>
      <c r="AR74" s="621">
        <v>0.4900530125976173</v>
      </c>
      <c r="AS74">
        <v>99</v>
      </c>
      <c r="AT74" s="621">
        <v>1.1570827489481066E-2</v>
      </c>
      <c r="AU74">
        <v>7</v>
      </c>
      <c r="AV74" s="621">
        <v>0.17073170731707318</v>
      </c>
      <c r="AW74">
        <v>106</v>
      </c>
      <c r="AX74" s="621">
        <v>1.2329882517157147E-2</v>
      </c>
      <c r="AY74">
        <v>92</v>
      </c>
      <c r="AZ74" s="621">
        <v>0.92929292929292928</v>
      </c>
      <c r="BA74">
        <v>3</v>
      </c>
      <c r="BB74" s="621">
        <v>0.42857142857142855</v>
      </c>
      <c r="BC74">
        <v>95</v>
      </c>
      <c r="BD74" s="621">
        <v>0.89622641509433965</v>
      </c>
      <c r="BE74">
        <v>14</v>
      </c>
      <c r="BF74" s="621">
        <v>1.6284750494358496E-3</v>
      </c>
      <c r="BG74">
        <v>195</v>
      </c>
      <c r="BH74" s="621">
        <v>2.268233104571362E-2</v>
      </c>
      <c r="BI74">
        <v>209</v>
      </c>
      <c r="BJ74" s="621">
        <v>2.4310806095149472E-2</v>
      </c>
      <c r="BK74">
        <v>1</v>
      </c>
      <c r="BL74" s="621">
        <v>0.14285714285714285</v>
      </c>
      <c r="BM74">
        <v>1</v>
      </c>
      <c r="BN74" s="621">
        <v>0.2</v>
      </c>
    </row>
    <row r="75" spans="1:67" x14ac:dyDescent="0.2">
      <c r="A75" t="s">
        <v>755</v>
      </c>
      <c r="B75" t="s">
        <v>759</v>
      </c>
      <c r="C75" t="s">
        <v>761</v>
      </c>
      <c r="D75" t="s">
        <v>515</v>
      </c>
      <c r="E75" t="s">
        <v>504</v>
      </c>
      <c r="F75" t="s">
        <v>519</v>
      </c>
      <c r="G75" t="s">
        <v>320</v>
      </c>
      <c r="H75" t="s">
        <v>1109</v>
      </c>
      <c r="I75" t="s">
        <v>934</v>
      </c>
      <c r="K75" t="s">
        <v>510</v>
      </c>
      <c r="L75">
        <v>1</v>
      </c>
      <c r="M75">
        <v>1</v>
      </c>
      <c r="N75">
        <v>1</v>
      </c>
      <c r="O75">
        <v>1</v>
      </c>
      <c r="P75">
        <v>4070</v>
      </c>
      <c r="Q75" t="s">
        <v>323</v>
      </c>
      <c r="R75">
        <v>1</v>
      </c>
      <c r="S75" s="621">
        <v>1</v>
      </c>
      <c r="V75">
        <v>1</v>
      </c>
      <c r="W75" s="621">
        <v>1</v>
      </c>
      <c r="X75">
        <v>1</v>
      </c>
      <c r="AD75">
        <v>4046</v>
      </c>
      <c r="AE75">
        <v>24</v>
      </c>
      <c r="AF75" s="621">
        <v>5.8968058968058967E-3</v>
      </c>
      <c r="AG75">
        <v>4070</v>
      </c>
      <c r="AH75">
        <v>5217</v>
      </c>
      <c r="AI75" s="621">
        <v>0.78014184397163122</v>
      </c>
      <c r="AJ75" t="s">
        <v>323</v>
      </c>
      <c r="AK75" t="s">
        <v>323</v>
      </c>
      <c r="AL75" t="s">
        <v>323</v>
      </c>
      <c r="AN75" s="621" t="s">
        <v>323</v>
      </c>
      <c r="AP75" s="621" t="s">
        <v>323</v>
      </c>
      <c r="AQ75" t="s">
        <v>323</v>
      </c>
      <c r="AR75" s="621" t="s">
        <v>323</v>
      </c>
      <c r="AT75" s="621" t="s">
        <v>323</v>
      </c>
      <c r="AV75" s="621" t="s">
        <v>323</v>
      </c>
      <c r="AW75" t="s">
        <v>323</v>
      </c>
      <c r="AX75" s="621" t="s">
        <v>323</v>
      </c>
      <c r="AZ75" s="621" t="s">
        <v>323</v>
      </c>
      <c r="BK75">
        <v>0</v>
      </c>
    </row>
    <row r="76" spans="1:67" x14ac:dyDescent="0.2">
      <c r="A76" t="s">
        <v>755</v>
      </c>
      <c r="B76" t="s">
        <v>759</v>
      </c>
      <c r="C76" t="s">
        <v>762</v>
      </c>
      <c r="D76" t="s">
        <v>515</v>
      </c>
      <c r="E76" t="s">
        <v>504</v>
      </c>
      <c r="F76" t="s">
        <v>519</v>
      </c>
      <c r="G76" t="s">
        <v>320</v>
      </c>
      <c r="H76" t="s">
        <v>1109</v>
      </c>
      <c r="I76" t="s">
        <v>934</v>
      </c>
      <c r="K76" t="s">
        <v>386</v>
      </c>
      <c r="L76">
        <v>4</v>
      </c>
      <c r="N76">
        <v>7</v>
      </c>
      <c r="O76">
        <v>1.75</v>
      </c>
      <c r="P76">
        <v>3368.25</v>
      </c>
      <c r="Q76">
        <v>1575</v>
      </c>
      <c r="R76">
        <v>3</v>
      </c>
      <c r="S76" s="621">
        <v>0.42857142857142855</v>
      </c>
      <c r="V76">
        <v>2</v>
      </c>
      <c r="W76" s="621">
        <v>0.5</v>
      </c>
      <c r="X76">
        <v>2</v>
      </c>
      <c r="AD76">
        <v>13456</v>
      </c>
      <c r="AE76">
        <v>17</v>
      </c>
      <c r="AF76" s="621">
        <v>1.2617828249090774E-3</v>
      </c>
      <c r="AG76">
        <v>13473</v>
      </c>
      <c r="AH76">
        <v>18135</v>
      </c>
      <c r="AI76" s="621">
        <v>0.7429280397022332</v>
      </c>
      <c r="AJ76">
        <v>13456</v>
      </c>
      <c r="AK76">
        <v>17</v>
      </c>
      <c r="AL76">
        <v>13473</v>
      </c>
      <c r="AM76">
        <v>6288</v>
      </c>
      <c r="AN76" s="621">
        <v>0.46730083234244946</v>
      </c>
      <c r="AO76">
        <v>12</v>
      </c>
      <c r="AP76" s="621">
        <v>0.70588235294117652</v>
      </c>
      <c r="AQ76">
        <v>6300</v>
      </c>
      <c r="AR76" s="621">
        <v>0.46760187040748163</v>
      </c>
      <c r="AS76">
        <v>75</v>
      </c>
      <c r="AT76" s="621">
        <v>1.1927480916030535E-2</v>
      </c>
      <c r="AU76">
        <v>5</v>
      </c>
      <c r="AV76" s="621">
        <v>0.41666666666666669</v>
      </c>
      <c r="AW76">
        <v>80</v>
      </c>
      <c r="AX76" s="621">
        <v>1.2698412698412698E-2</v>
      </c>
      <c r="AY76">
        <v>70</v>
      </c>
      <c r="AZ76" s="621">
        <v>0.93333333333333335</v>
      </c>
      <c r="BA76">
        <v>2</v>
      </c>
      <c r="BB76" s="621">
        <v>0.4</v>
      </c>
      <c r="BC76">
        <v>72</v>
      </c>
      <c r="BD76" s="621">
        <v>0.9</v>
      </c>
      <c r="BE76">
        <v>8</v>
      </c>
      <c r="BF76" s="621">
        <v>1.2698412698412698E-3</v>
      </c>
      <c r="BG76">
        <v>184</v>
      </c>
      <c r="BH76" s="621">
        <v>2.9206349206349208E-2</v>
      </c>
      <c r="BI76">
        <v>192</v>
      </c>
      <c r="BJ76" s="621">
        <v>3.0476190476190476E-2</v>
      </c>
      <c r="BK76">
        <v>1</v>
      </c>
      <c r="BL76" s="621">
        <v>0.14285714285714285</v>
      </c>
      <c r="BM76">
        <v>0</v>
      </c>
    </row>
    <row r="77" spans="1:67" x14ac:dyDescent="0.2">
      <c r="A77" t="s">
        <v>763</v>
      </c>
      <c r="B77" t="s">
        <v>764</v>
      </c>
      <c r="C77" t="s">
        <v>765</v>
      </c>
      <c r="D77" t="s">
        <v>515</v>
      </c>
      <c r="E77" t="s">
        <v>504</v>
      </c>
      <c r="F77" t="s">
        <v>519</v>
      </c>
      <c r="G77" t="s">
        <v>321</v>
      </c>
      <c r="H77" t="s">
        <v>1109</v>
      </c>
      <c r="I77" t="s">
        <v>934</v>
      </c>
      <c r="K77" t="s">
        <v>386</v>
      </c>
      <c r="L77">
        <v>4</v>
      </c>
      <c r="N77">
        <v>8</v>
      </c>
      <c r="O77">
        <v>2</v>
      </c>
      <c r="P77">
        <v>2207.5</v>
      </c>
      <c r="Q77">
        <v>1023.75</v>
      </c>
      <c r="R77">
        <v>3</v>
      </c>
      <c r="S77" s="621">
        <v>0.375</v>
      </c>
      <c r="V77">
        <v>3</v>
      </c>
      <c r="W77" s="621">
        <v>0.75</v>
      </c>
      <c r="X77">
        <v>3</v>
      </c>
      <c r="Z77">
        <v>1</v>
      </c>
      <c r="AA77" s="621">
        <v>0.125</v>
      </c>
      <c r="AD77">
        <v>8825</v>
      </c>
      <c r="AE77">
        <v>5</v>
      </c>
      <c r="AF77" s="621">
        <v>5.6625141562853911E-4</v>
      </c>
      <c r="AG77">
        <v>8830</v>
      </c>
      <c r="AH77">
        <v>12450</v>
      </c>
      <c r="AI77" s="621">
        <v>0.70923694779116464</v>
      </c>
      <c r="AJ77">
        <v>8825</v>
      </c>
      <c r="AK77">
        <v>5</v>
      </c>
      <c r="AL77">
        <v>8830</v>
      </c>
      <c r="AM77">
        <v>4091</v>
      </c>
      <c r="AN77" s="621">
        <v>0.46356940509915012</v>
      </c>
      <c r="AO77">
        <v>4</v>
      </c>
      <c r="AP77" s="621">
        <v>0.8</v>
      </c>
      <c r="AQ77">
        <v>4095</v>
      </c>
      <c r="AR77" s="621">
        <v>0.46375990939977352</v>
      </c>
      <c r="BD77" s="621" t="s">
        <v>323</v>
      </c>
      <c r="BE77">
        <v>5</v>
      </c>
      <c r="BF77" s="621">
        <v>1.221001221001221E-3</v>
      </c>
      <c r="BG77">
        <v>63</v>
      </c>
      <c r="BH77" s="621">
        <v>1.5384615384615385E-2</v>
      </c>
      <c r="BI77">
        <v>68</v>
      </c>
      <c r="BJ77" s="621">
        <v>1.6605616605616606E-2</v>
      </c>
      <c r="BK77">
        <v>2</v>
      </c>
      <c r="BL77" s="621">
        <v>0.25</v>
      </c>
      <c r="BM77">
        <v>1</v>
      </c>
      <c r="BN77" s="621">
        <v>0.25</v>
      </c>
      <c r="BO77" t="s">
        <v>323</v>
      </c>
    </row>
    <row r="78" spans="1:67" x14ac:dyDescent="0.2">
      <c r="A78" t="s">
        <v>763</v>
      </c>
      <c r="B78" t="s">
        <v>764</v>
      </c>
      <c r="C78" t="s">
        <v>766</v>
      </c>
      <c r="D78" t="s">
        <v>515</v>
      </c>
      <c r="E78" t="s">
        <v>504</v>
      </c>
      <c r="F78" t="s">
        <v>519</v>
      </c>
      <c r="G78" t="s">
        <v>321</v>
      </c>
      <c r="H78" t="s">
        <v>1109</v>
      </c>
      <c r="I78" t="s">
        <v>934</v>
      </c>
      <c r="K78" t="s">
        <v>386</v>
      </c>
      <c r="L78">
        <v>4</v>
      </c>
      <c r="N78">
        <v>7</v>
      </c>
      <c r="O78">
        <v>1.75</v>
      </c>
      <c r="P78">
        <v>2016</v>
      </c>
      <c r="Q78">
        <v>851</v>
      </c>
      <c r="R78">
        <v>3</v>
      </c>
      <c r="S78" s="621">
        <v>0.42857142857142855</v>
      </c>
      <c r="V78">
        <v>2</v>
      </c>
      <c r="W78" s="621">
        <v>0.5</v>
      </c>
      <c r="X78">
        <v>2</v>
      </c>
      <c r="Z78">
        <v>1</v>
      </c>
      <c r="AA78" s="621">
        <v>0.14285714285714285</v>
      </c>
      <c r="AD78">
        <v>8058</v>
      </c>
      <c r="AE78">
        <v>6</v>
      </c>
      <c r="AF78" s="621">
        <v>7.4404761904761901E-4</v>
      </c>
      <c r="AG78">
        <v>8064</v>
      </c>
      <c r="AH78">
        <v>11520</v>
      </c>
      <c r="AI78" s="621">
        <v>0.7</v>
      </c>
      <c r="AJ78">
        <v>8058</v>
      </c>
      <c r="AK78">
        <v>6</v>
      </c>
      <c r="AL78">
        <v>8064</v>
      </c>
      <c r="AM78">
        <v>3399</v>
      </c>
      <c r="AN78" s="621">
        <v>0.42181682799702158</v>
      </c>
      <c r="AO78">
        <v>5</v>
      </c>
      <c r="AP78" s="621">
        <v>0.83333333333333337</v>
      </c>
      <c r="AQ78">
        <v>3404</v>
      </c>
      <c r="AR78" s="621">
        <v>0.42212301587301587</v>
      </c>
      <c r="BD78" s="621" t="s">
        <v>323</v>
      </c>
      <c r="BE78">
        <v>3</v>
      </c>
      <c r="BF78" s="621">
        <v>8.8131609870740308E-4</v>
      </c>
      <c r="BG78">
        <v>57</v>
      </c>
      <c r="BH78" s="621">
        <v>1.6745005875440658E-2</v>
      </c>
      <c r="BI78">
        <v>60</v>
      </c>
      <c r="BJ78" s="621">
        <v>1.7626321974148061E-2</v>
      </c>
      <c r="BK78">
        <v>2</v>
      </c>
      <c r="BL78" s="621">
        <v>0.2857142857142857</v>
      </c>
      <c r="BM78">
        <v>1</v>
      </c>
      <c r="BN78" s="621">
        <v>0.25</v>
      </c>
      <c r="BO78" t="s">
        <v>323</v>
      </c>
    </row>
    <row r="79" spans="1:67" x14ac:dyDescent="0.2">
      <c r="A79" t="s">
        <v>763</v>
      </c>
      <c r="B79" t="s">
        <v>764</v>
      </c>
      <c r="C79" t="s">
        <v>767</v>
      </c>
      <c r="D79" t="s">
        <v>515</v>
      </c>
      <c r="E79" t="s">
        <v>504</v>
      </c>
      <c r="F79" t="s">
        <v>519</v>
      </c>
      <c r="G79" t="s">
        <v>321</v>
      </c>
      <c r="H79" t="s">
        <v>1109</v>
      </c>
      <c r="I79" t="s">
        <v>934</v>
      </c>
      <c r="K79" t="s">
        <v>386</v>
      </c>
      <c r="L79">
        <v>3</v>
      </c>
      <c r="N79">
        <v>6</v>
      </c>
      <c r="O79">
        <v>2</v>
      </c>
      <c r="P79">
        <v>1772.6666666666667</v>
      </c>
      <c r="Q79">
        <v>819.66666666666663</v>
      </c>
      <c r="R79">
        <v>3</v>
      </c>
      <c r="S79" s="621">
        <v>0.5</v>
      </c>
      <c r="V79">
        <v>3</v>
      </c>
      <c r="W79" s="621">
        <v>1</v>
      </c>
      <c r="X79">
        <v>3</v>
      </c>
      <c r="Z79">
        <v>1</v>
      </c>
      <c r="AA79" s="621">
        <v>0.16666666666666666</v>
      </c>
      <c r="AD79">
        <v>5314</v>
      </c>
      <c r="AE79">
        <v>4</v>
      </c>
      <c r="AF79" s="621">
        <v>7.5216246709289205E-4</v>
      </c>
      <c r="AG79">
        <v>5318</v>
      </c>
      <c r="AH79">
        <v>7566</v>
      </c>
      <c r="AI79" s="621">
        <v>0.70288131112873375</v>
      </c>
      <c r="AJ79">
        <v>5314</v>
      </c>
      <c r="AK79">
        <v>4</v>
      </c>
      <c r="AL79">
        <v>5318</v>
      </c>
      <c r="AM79">
        <v>2455</v>
      </c>
      <c r="AN79" s="621">
        <v>0.46198720361309747</v>
      </c>
      <c r="AO79">
        <v>4</v>
      </c>
      <c r="AP79" s="621">
        <v>1</v>
      </c>
      <c r="AQ79">
        <v>2459</v>
      </c>
      <c r="AR79" s="621">
        <v>0.46239187664535542</v>
      </c>
      <c r="BD79" s="621" t="s">
        <v>323</v>
      </c>
      <c r="BE79">
        <v>1</v>
      </c>
      <c r="BF79" s="621">
        <v>4.0666937779585197E-4</v>
      </c>
      <c r="BG79">
        <v>26</v>
      </c>
      <c r="BH79" s="621">
        <v>1.0573403822692151E-2</v>
      </c>
      <c r="BI79">
        <v>27</v>
      </c>
      <c r="BJ79" s="621">
        <v>1.0980073200488003E-2</v>
      </c>
      <c r="BK79">
        <v>2</v>
      </c>
      <c r="BL79" s="621">
        <v>0.33333333333333331</v>
      </c>
      <c r="BM79">
        <v>1</v>
      </c>
      <c r="BN79" s="621">
        <v>0.33333333333333331</v>
      </c>
      <c r="BO79" t="s">
        <v>323</v>
      </c>
    </row>
    <row r="80" spans="1:67" x14ac:dyDescent="0.2">
      <c r="A80" t="s">
        <v>7</v>
      </c>
      <c r="B80" t="s">
        <v>13</v>
      </c>
      <c r="C80" t="s">
        <v>14</v>
      </c>
      <c r="D80" t="s">
        <v>515</v>
      </c>
      <c r="E80" t="s">
        <v>504</v>
      </c>
      <c r="F80" t="s">
        <v>519</v>
      </c>
      <c r="G80" t="s">
        <v>925</v>
      </c>
      <c r="H80" t="s">
        <v>1109</v>
      </c>
      <c r="I80" t="s">
        <v>934</v>
      </c>
      <c r="K80" t="s">
        <v>386</v>
      </c>
      <c r="L80">
        <v>10</v>
      </c>
      <c r="N80">
        <v>34</v>
      </c>
      <c r="O80">
        <v>3.4</v>
      </c>
      <c r="P80">
        <v>3967.3</v>
      </c>
      <c r="Q80">
        <v>2032.1</v>
      </c>
      <c r="R80">
        <v>8</v>
      </c>
      <c r="S80" s="621">
        <v>0.23529411764705882</v>
      </c>
      <c r="V80">
        <v>3</v>
      </c>
      <c r="W80" s="621">
        <v>0.3</v>
      </c>
      <c r="X80">
        <v>3</v>
      </c>
      <c r="Z80">
        <v>1</v>
      </c>
      <c r="AA80" s="621">
        <v>2.9411764705882353E-2</v>
      </c>
      <c r="AD80">
        <v>39626</v>
      </c>
      <c r="AE80">
        <v>47</v>
      </c>
      <c r="AF80" s="621">
        <v>1.1846847982254934E-3</v>
      </c>
      <c r="AG80">
        <v>39673</v>
      </c>
      <c r="AH80">
        <v>52872</v>
      </c>
      <c r="AI80" s="621">
        <v>0.75035935845059765</v>
      </c>
      <c r="AJ80">
        <v>39626</v>
      </c>
      <c r="AK80">
        <v>47</v>
      </c>
      <c r="AL80">
        <v>39673</v>
      </c>
      <c r="AM80">
        <v>20289</v>
      </c>
      <c r="AN80" s="621">
        <v>0.51201231514662093</v>
      </c>
      <c r="AO80">
        <v>32</v>
      </c>
      <c r="AP80" s="621">
        <v>0.68085106382978722</v>
      </c>
      <c r="AQ80">
        <v>20321</v>
      </c>
      <c r="AR80" s="621">
        <v>0.51221233584553727</v>
      </c>
      <c r="AY80">
        <v>206</v>
      </c>
      <c r="AZ80" s="621" t="s">
        <v>323</v>
      </c>
      <c r="BA80">
        <v>4</v>
      </c>
      <c r="BB80" s="621" t="s">
        <v>323</v>
      </c>
      <c r="BC80">
        <v>210</v>
      </c>
      <c r="BD80" s="621" t="s">
        <v>323</v>
      </c>
      <c r="BE80">
        <v>198</v>
      </c>
      <c r="BF80" s="621">
        <v>9.7436149795777759E-3</v>
      </c>
      <c r="BG80">
        <v>146</v>
      </c>
      <c r="BH80" s="621">
        <v>7.1846857930219967E-3</v>
      </c>
      <c r="BI80">
        <v>344</v>
      </c>
      <c r="BJ80" s="621">
        <v>1.6928300772599773E-2</v>
      </c>
      <c r="BK80">
        <v>7</v>
      </c>
      <c r="BL80" s="621">
        <v>0.20588235294117646</v>
      </c>
      <c r="BM80">
        <v>0</v>
      </c>
      <c r="BO80" t="s">
        <v>323</v>
      </c>
    </row>
    <row r="81" spans="1:67" x14ac:dyDescent="0.2">
      <c r="A81" t="s">
        <v>7</v>
      </c>
      <c r="B81" t="s">
        <v>13</v>
      </c>
      <c r="C81" t="s">
        <v>15</v>
      </c>
      <c r="D81" t="s">
        <v>515</v>
      </c>
      <c r="E81" t="s">
        <v>504</v>
      </c>
      <c r="F81" t="s">
        <v>519</v>
      </c>
      <c r="G81" t="s">
        <v>925</v>
      </c>
      <c r="H81" t="s">
        <v>1109</v>
      </c>
      <c r="I81" t="s">
        <v>934</v>
      </c>
      <c r="K81" t="s">
        <v>386</v>
      </c>
      <c r="L81">
        <v>2</v>
      </c>
      <c r="N81">
        <v>6</v>
      </c>
      <c r="O81">
        <v>3</v>
      </c>
      <c r="P81">
        <v>3674</v>
      </c>
      <c r="Q81">
        <v>1812</v>
      </c>
      <c r="R81">
        <v>1</v>
      </c>
      <c r="S81" s="621">
        <v>0.16666666666666666</v>
      </c>
      <c r="V81">
        <v>1</v>
      </c>
      <c r="W81" s="621">
        <v>0.5</v>
      </c>
      <c r="X81">
        <v>1</v>
      </c>
      <c r="Z81">
        <v>1</v>
      </c>
      <c r="AA81" s="621">
        <v>0.16666666666666666</v>
      </c>
      <c r="AB81">
        <v>1</v>
      </c>
      <c r="AC81" s="621">
        <v>0.5</v>
      </c>
      <c r="AD81">
        <v>7328</v>
      </c>
      <c r="AE81">
        <v>20</v>
      </c>
      <c r="AF81" s="621">
        <v>2.7218290691344584E-3</v>
      </c>
      <c r="AG81">
        <v>7348</v>
      </c>
      <c r="AH81">
        <v>10557</v>
      </c>
      <c r="AI81" s="621">
        <v>0.69603106943260395</v>
      </c>
      <c r="AJ81">
        <v>7328</v>
      </c>
      <c r="AK81">
        <v>20</v>
      </c>
      <c r="AL81">
        <v>7348</v>
      </c>
      <c r="AM81">
        <v>3604</v>
      </c>
      <c r="AN81" s="621">
        <v>0.49181222707423583</v>
      </c>
      <c r="AO81">
        <v>20</v>
      </c>
      <c r="AP81" s="621">
        <v>1</v>
      </c>
      <c r="AQ81">
        <v>3624</v>
      </c>
      <c r="AR81" s="621">
        <v>0.49319542732716387</v>
      </c>
      <c r="AY81">
        <v>21</v>
      </c>
      <c r="AZ81" s="621" t="s">
        <v>323</v>
      </c>
      <c r="BA81">
        <v>1</v>
      </c>
      <c r="BB81" s="621" t="s">
        <v>323</v>
      </c>
      <c r="BC81">
        <v>22</v>
      </c>
      <c r="BD81" s="621" t="s">
        <v>323</v>
      </c>
      <c r="BE81">
        <v>8</v>
      </c>
      <c r="BF81" s="621">
        <v>2.2075055187637969E-3</v>
      </c>
      <c r="BG81">
        <v>71</v>
      </c>
      <c r="BH81" s="621">
        <v>1.9591611479028697E-2</v>
      </c>
      <c r="BI81">
        <v>79</v>
      </c>
      <c r="BJ81" s="621">
        <v>2.1799116997792495E-2</v>
      </c>
      <c r="BK81">
        <v>2</v>
      </c>
      <c r="BL81" s="621">
        <v>0.33333333333333331</v>
      </c>
      <c r="BM81">
        <v>0</v>
      </c>
      <c r="BO81" t="s">
        <v>323</v>
      </c>
    </row>
    <row r="82" spans="1:67" x14ac:dyDescent="0.2">
      <c r="A82" t="s">
        <v>7</v>
      </c>
      <c r="B82" t="s">
        <v>13</v>
      </c>
      <c r="C82" t="s">
        <v>16</v>
      </c>
      <c r="D82" t="s">
        <v>515</v>
      </c>
      <c r="E82" t="s">
        <v>504</v>
      </c>
      <c r="F82" t="s">
        <v>519</v>
      </c>
      <c r="G82" t="s">
        <v>925</v>
      </c>
      <c r="H82" t="s">
        <v>1109</v>
      </c>
      <c r="I82" t="s">
        <v>934</v>
      </c>
      <c r="K82" t="s">
        <v>386</v>
      </c>
      <c r="L82">
        <v>2</v>
      </c>
      <c r="N82">
        <v>5</v>
      </c>
      <c r="O82">
        <v>2.5</v>
      </c>
      <c r="P82">
        <v>3837.5</v>
      </c>
      <c r="Q82">
        <v>1867.5</v>
      </c>
      <c r="R82">
        <v>1</v>
      </c>
      <c r="S82" s="621">
        <v>0.2</v>
      </c>
      <c r="V82">
        <v>1</v>
      </c>
      <c r="W82" s="621">
        <v>0.5</v>
      </c>
      <c r="X82">
        <v>1</v>
      </c>
      <c r="Z82">
        <v>1</v>
      </c>
      <c r="AA82" s="621">
        <v>0.2</v>
      </c>
      <c r="AB82">
        <v>1</v>
      </c>
      <c r="AC82" s="621">
        <v>0.5</v>
      </c>
      <c r="AD82">
        <v>7673</v>
      </c>
      <c r="AE82">
        <v>2</v>
      </c>
      <c r="AF82" s="621">
        <v>2.6058631921824102E-4</v>
      </c>
      <c r="AG82">
        <v>7675</v>
      </c>
      <c r="AH82">
        <v>10758</v>
      </c>
      <c r="AI82" s="621">
        <v>0.71342256925079006</v>
      </c>
      <c r="AJ82">
        <v>7673</v>
      </c>
      <c r="AK82">
        <v>2</v>
      </c>
      <c r="AL82">
        <v>7675</v>
      </c>
      <c r="AM82">
        <v>3733</v>
      </c>
      <c r="AN82" s="621">
        <v>0.48651114296885184</v>
      </c>
      <c r="AO82">
        <v>2</v>
      </c>
      <c r="AP82" s="621">
        <v>1</v>
      </c>
      <c r="AQ82">
        <v>3735</v>
      </c>
      <c r="AR82" s="621">
        <v>0.48664495114006517</v>
      </c>
      <c r="AY82">
        <v>20</v>
      </c>
      <c r="AZ82" s="621" t="s">
        <v>323</v>
      </c>
      <c r="BA82">
        <v>1</v>
      </c>
      <c r="BB82" s="621" t="s">
        <v>323</v>
      </c>
      <c r="BC82">
        <v>21</v>
      </c>
      <c r="BD82" s="621" t="s">
        <v>323</v>
      </c>
      <c r="BE82">
        <v>9</v>
      </c>
      <c r="BF82" s="621">
        <v>2.4096385542168677E-3</v>
      </c>
      <c r="BG82">
        <v>194</v>
      </c>
      <c r="BH82" s="621">
        <v>5.1941097724230258E-2</v>
      </c>
      <c r="BI82">
        <v>203</v>
      </c>
      <c r="BJ82" s="621">
        <v>5.4350736278447123E-2</v>
      </c>
      <c r="BK82">
        <v>1</v>
      </c>
      <c r="BL82" s="621">
        <v>0.2</v>
      </c>
      <c r="BM82">
        <v>1</v>
      </c>
      <c r="BN82" s="621">
        <v>0.5</v>
      </c>
      <c r="BO82" t="s">
        <v>323</v>
      </c>
    </row>
    <row r="83" spans="1:67" x14ac:dyDescent="0.2">
      <c r="A83" t="s">
        <v>26</v>
      </c>
      <c r="B83" t="s">
        <v>28</v>
      </c>
      <c r="C83" t="s">
        <v>29</v>
      </c>
      <c r="D83" t="s">
        <v>515</v>
      </c>
      <c r="E83" t="s">
        <v>504</v>
      </c>
      <c r="F83" t="s">
        <v>519</v>
      </c>
      <c r="G83" t="s">
        <v>920</v>
      </c>
      <c r="H83" t="s">
        <v>1112</v>
      </c>
      <c r="I83" t="s">
        <v>934</v>
      </c>
      <c r="K83" t="s">
        <v>510</v>
      </c>
      <c r="L83">
        <v>1</v>
      </c>
      <c r="M83">
        <v>1</v>
      </c>
      <c r="N83">
        <v>1</v>
      </c>
      <c r="O83">
        <v>1</v>
      </c>
      <c r="P83">
        <v>955</v>
      </c>
      <c r="Q83" t="s">
        <v>323</v>
      </c>
      <c r="R83">
        <v>1</v>
      </c>
      <c r="S83" s="621">
        <v>1</v>
      </c>
      <c r="V83">
        <v>1</v>
      </c>
      <c r="W83" s="621">
        <v>1</v>
      </c>
      <c r="X83">
        <v>1</v>
      </c>
      <c r="AD83">
        <v>943</v>
      </c>
      <c r="AE83">
        <v>12</v>
      </c>
      <c r="AF83" s="621">
        <v>1.2565445026178011E-2</v>
      </c>
      <c r="AG83">
        <v>955</v>
      </c>
      <c r="AH83">
        <v>1536</v>
      </c>
      <c r="AI83" s="621">
        <v>0.62174479166666663</v>
      </c>
      <c r="AJ83" t="s">
        <v>323</v>
      </c>
      <c r="AK83" t="s">
        <v>323</v>
      </c>
      <c r="AL83" t="s">
        <v>323</v>
      </c>
      <c r="AN83" s="621" t="s">
        <v>323</v>
      </c>
      <c r="AP83" s="621" t="s">
        <v>323</v>
      </c>
      <c r="AQ83" t="s">
        <v>323</v>
      </c>
      <c r="AR83" s="621" t="s">
        <v>323</v>
      </c>
      <c r="AT83" s="621" t="s">
        <v>323</v>
      </c>
      <c r="AV83" s="621" t="s">
        <v>323</v>
      </c>
      <c r="AW83" t="s">
        <v>323</v>
      </c>
      <c r="AX83" s="621" t="s">
        <v>323</v>
      </c>
      <c r="AZ83" s="621" t="s">
        <v>323</v>
      </c>
      <c r="BB83" s="621" t="s">
        <v>323</v>
      </c>
      <c r="BC83" t="s">
        <v>323</v>
      </c>
      <c r="BD83" s="621" t="s">
        <v>323</v>
      </c>
      <c r="BF83" s="621" t="s">
        <v>323</v>
      </c>
      <c r="BH83" s="621" t="s">
        <v>323</v>
      </c>
      <c r="BI83" t="s">
        <v>323</v>
      </c>
      <c r="BJ83" s="621" t="s">
        <v>323</v>
      </c>
      <c r="BK83">
        <v>0</v>
      </c>
      <c r="BO83" t="s">
        <v>323</v>
      </c>
    </row>
    <row r="84" spans="1:67" x14ac:dyDescent="0.2">
      <c r="A84" t="s">
        <v>26</v>
      </c>
      <c r="B84" t="s">
        <v>28</v>
      </c>
      <c r="C84" t="s">
        <v>30</v>
      </c>
      <c r="D84" t="s">
        <v>515</v>
      </c>
      <c r="E84" t="s">
        <v>504</v>
      </c>
      <c r="F84" t="s">
        <v>519</v>
      </c>
      <c r="G84" t="s">
        <v>920</v>
      </c>
      <c r="H84" t="s">
        <v>1112</v>
      </c>
      <c r="I84" t="s">
        <v>934</v>
      </c>
      <c r="K84" t="s">
        <v>386</v>
      </c>
      <c r="L84">
        <v>3</v>
      </c>
      <c r="N84">
        <v>5</v>
      </c>
      <c r="O84">
        <v>1.6666666666666667</v>
      </c>
      <c r="P84">
        <v>849.33333333333337</v>
      </c>
      <c r="Q84">
        <v>415</v>
      </c>
      <c r="R84">
        <v>2</v>
      </c>
      <c r="S84" s="621">
        <v>0.4</v>
      </c>
      <c r="V84">
        <v>2</v>
      </c>
      <c r="W84" s="621">
        <v>0.66666666666666663</v>
      </c>
      <c r="X84">
        <v>2</v>
      </c>
      <c r="AD84">
        <v>2544</v>
      </c>
      <c r="AE84">
        <v>4</v>
      </c>
      <c r="AF84" s="621">
        <v>1.5698587127158557E-3</v>
      </c>
      <c r="AG84">
        <v>2548</v>
      </c>
      <c r="AH84">
        <v>4080</v>
      </c>
      <c r="AI84" s="621">
        <v>0.62450980392156863</v>
      </c>
      <c r="AJ84">
        <v>2544</v>
      </c>
      <c r="AK84">
        <v>4</v>
      </c>
      <c r="AL84">
        <v>2548</v>
      </c>
      <c r="AM84">
        <v>1242</v>
      </c>
      <c r="AN84" s="621">
        <v>0.4882075471698113</v>
      </c>
      <c r="AO84">
        <v>3</v>
      </c>
      <c r="AP84" s="621">
        <v>0.75</v>
      </c>
      <c r="AQ84">
        <v>1245</v>
      </c>
      <c r="AR84" s="621">
        <v>0.48861852433281006</v>
      </c>
      <c r="AS84">
        <v>20</v>
      </c>
      <c r="AT84" s="621">
        <v>1.610305958132045E-2</v>
      </c>
      <c r="AW84">
        <v>20</v>
      </c>
      <c r="AX84" s="621">
        <v>1.6064257028112448E-2</v>
      </c>
      <c r="AY84">
        <v>17</v>
      </c>
      <c r="AZ84" s="621">
        <v>0.85</v>
      </c>
      <c r="BB84" s="621" t="s">
        <v>323</v>
      </c>
      <c r="BC84">
        <v>17</v>
      </c>
      <c r="BD84" s="621">
        <v>0.85</v>
      </c>
      <c r="BE84">
        <v>3</v>
      </c>
      <c r="BF84" s="621">
        <v>2.4096385542168677E-3</v>
      </c>
      <c r="BG84">
        <v>16</v>
      </c>
      <c r="BH84" s="621">
        <v>1.285140562248996E-2</v>
      </c>
      <c r="BI84">
        <v>19</v>
      </c>
      <c r="BJ84" s="621">
        <v>1.5261044176706828E-2</v>
      </c>
      <c r="BK84">
        <v>3</v>
      </c>
      <c r="BL84" s="621">
        <v>0.6</v>
      </c>
      <c r="BM84">
        <v>2</v>
      </c>
      <c r="BN84" s="621">
        <v>0.66666666666666663</v>
      </c>
      <c r="BO84" t="s">
        <v>323</v>
      </c>
    </row>
    <row r="85" spans="1:67" x14ac:dyDescent="0.2">
      <c r="A85" t="s">
        <v>26</v>
      </c>
      <c r="B85" t="s">
        <v>28</v>
      </c>
      <c r="C85" t="s">
        <v>31</v>
      </c>
      <c r="D85" t="s">
        <v>515</v>
      </c>
      <c r="E85" t="s">
        <v>504</v>
      </c>
      <c r="F85" t="s">
        <v>519</v>
      </c>
      <c r="G85" t="s">
        <v>920</v>
      </c>
      <c r="H85" t="s">
        <v>1112</v>
      </c>
      <c r="I85" t="s">
        <v>934</v>
      </c>
      <c r="K85" t="s">
        <v>386</v>
      </c>
      <c r="L85">
        <v>2</v>
      </c>
      <c r="N85">
        <v>4</v>
      </c>
      <c r="O85">
        <v>2</v>
      </c>
      <c r="P85">
        <v>936.5</v>
      </c>
      <c r="Q85">
        <v>517</v>
      </c>
      <c r="R85">
        <v>0</v>
      </c>
      <c r="AD85">
        <v>1862</v>
      </c>
      <c r="AE85">
        <v>11</v>
      </c>
      <c r="AF85" s="621">
        <v>5.8729311265349705E-3</v>
      </c>
      <c r="AG85">
        <v>1873</v>
      </c>
      <c r="AH85">
        <v>2823</v>
      </c>
      <c r="AI85" s="621">
        <v>0.66347856889833512</v>
      </c>
      <c r="AJ85">
        <v>1862</v>
      </c>
      <c r="AK85">
        <v>11</v>
      </c>
      <c r="AL85">
        <v>1873</v>
      </c>
      <c r="AM85">
        <v>1025</v>
      </c>
      <c r="AN85" s="621">
        <v>0.55048335123523096</v>
      </c>
      <c r="AO85">
        <v>9</v>
      </c>
      <c r="AP85" s="621">
        <v>0.81818181818181823</v>
      </c>
      <c r="AQ85">
        <v>1034</v>
      </c>
      <c r="AR85" s="621">
        <v>0.55205552589428719</v>
      </c>
      <c r="AS85">
        <v>9</v>
      </c>
      <c r="AT85" s="621">
        <v>8.7804878048780496E-3</v>
      </c>
      <c r="AW85">
        <v>9</v>
      </c>
      <c r="AX85" s="621">
        <v>8.7040618955512572E-3</v>
      </c>
      <c r="AY85">
        <v>6</v>
      </c>
      <c r="AZ85" s="621">
        <v>0.66666666666666663</v>
      </c>
      <c r="BB85" s="621" t="s">
        <v>323</v>
      </c>
      <c r="BC85">
        <v>6</v>
      </c>
      <c r="BD85" s="621">
        <v>0.66666666666666663</v>
      </c>
      <c r="BE85">
        <v>1</v>
      </c>
      <c r="BF85" s="621">
        <v>9.6711798839458415E-4</v>
      </c>
      <c r="BG85">
        <v>27</v>
      </c>
      <c r="BH85" s="621">
        <v>2.6112185686653772E-2</v>
      </c>
      <c r="BI85">
        <v>28</v>
      </c>
      <c r="BJ85" s="621">
        <v>2.7079303675048357E-2</v>
      </c>
      <c r="BK85">
        <v>2</v>
      </c>
      <c r="BL85" s="621">
        <v>0.5</v>
      </c>
      <c r="BM85">
        <v>1</v>
      </c>
      <c r="BN85" s="621">
        <v>0.5</v>
      </c>
      <c r="BO85" t="s">
        <v>323</v>
      </c>
    </row>
    <row r="86" spans="1:67" x14ac:dyDescent="0.2">
      <c r="A86" t="s">
        <v>38</v>
      </c>
      <c r="B86" t="s">
        <v>43</v>
      </c>
      <c r="C86" t="s">
        <v>836</v>
      </c>
      <c r="D86" t="s">
        <v>515</v>
      </c>
      <c r="E86" t="s">
        <v>504</v>
      </c>
      <c r="F86" t="s">
        <v>519</v>
      </c>
      <c r="G86" t="s">
        <v>321</v>
      </c>
      <c r="H86" t="s">
        <v>1112</v>
      </c>
      <c r="I86" t="s">
        <v>934</v>
      </c>
      <c r="K86" t="s">
        <v>386</v>
      </c>
      <c r="L86">
        <v>2</v>
      </c>
      <c r="N86">
        <v>3</v>
      </c>
      <c r="O86">
        <v>1.5</v>
      </c>
      <c r="P86">
        <v>885</v>
      </c>
      <c r="Q86">
        <v>432</v>
      </c>
      <c r="R86">
        <v>1</v>
      </c>
      <c r="S86" s="621">
        <v>0.33333333333333331</v>
      </c>
      <c r="V86">
        <v>1</v>
      </c>
      <c r="W86" s="621">
        <v>0.5</v>
      </c>
      <c r="X86">
        <v>1</v>
      </c>
      <c r="Z86">
        <v>1</v>
      </c>
      <c r="AA86" s="621">
        <v>0.33333333333333331</v>
      </c>
      <c r="AB86">
        <v>1</v>
      </c>
      <c r="AC86" s="621">
        <v>0.5</v>
      </c>
      <c r="AD86">
        <v>1725</v>
      </c>
      <c r="AE86">
        <v>45</v>
      </c>
      <c r="AF86" s="621">
        <v>2.5423728813559324E-2</v>
      </c>
      <c r="AG86">
        <v>1770</v>
      </c>
      <c r="AH86">
        <v>2631</v>
      </c>
      <c r="AI86" s="621">
        <v>0.67274800456100337</v>
      </c>
      <c r="AJ86">
        <v>1725</v>
      </c>
      <c r="AK86">
        <v>45</v>
      </c>
      <c r="AL86">
        <v>1770</v>
      </c>
      <c r="AM86">
        <v>829</v>
      </c>
      <c r="AN86" s="621">
        <v>0.48057971014492756</v>
      </c>
      <c r="AO86">
        <v>35</v>
      </c>
      <c r="AP86" s="621">
        <v>0.77777777777777779</v>
      </c>
      <c r="AQ86">
        <v>864</v>
      </c>
      <c r="AR86" s="621">
        <v>0.488135593220339</v>
      </c>
      <c r="AS86">
        <v>31</v>
      </c>
      <c r="AT86" s="621">
        <v>3.739445114595899E-2</v>
      </c>
      <c r="AV86" s="621" t="s">
        <v>323</v>
      </c>
      <c r="AW86">
        <v>31</v>
      </c>
      <c r="AX86" s="621">
        <v>3.5879629629629629E-2</v>
      </c>
      <c r="BB86" s="621" t="s">
        <v>323</v>
      </c>
      <c r="BC86" t="s">
        <v>323</v>
      </c>
      <c r="BF86" s="621">
        <v>0</v>
      </c>
      <c r="BG86">
        <v>43</v>
      </c>
      <c r="BH86" s="621">
        <v>4.9768518518518517E-2</v>
      </c>
      <c r="BI86">
        <v>43</v>
      </c>
      <c r="BJ86" s="621">
        <v>4.9768518518518517E-2</v>
      </c>
      <c r="BK86">
        <v>3</v>
      </c>
      <c r="BL86" s="621">
        <v>1</v>
      </c>
      <c r="BM86">
        <v>2</v>
      </c>
      <c r="BN86" s="621">
        <v>1</v>
      </c>
      <c r="BO86" t="s">
        <v>323</v>
      </c>
    </row>
    <row r="87" spans="1:67" x14ac:dyDescent="0.2">
      <c r="A87" t="s">
        <v>38</v>
      </c>
      <c r="B87" t="s">
        <v>43</v>
      </c>
      <c r="C87" t="s">
        <v>44</v>
      </c>
      <c r="D87" t="s">
        <v>515</v>
      </c>
      <c r="E87" t="s">
        <v>504</v>
      </c>
      <c r="F87" t="s">
        <v>519</v>
      </c>
      <c r="G87" t="s">
        <v>321</v>
      </c>
      <c r="H87" t="s">
        <v>1112</v>
      </c>
      <c r="I87" t="s">
        <v>934</v>
      </c>
      <c r="K87" t="s">
        <v>510</v>
      </c>
      <c r="L87">
        <v>1</v>
      </c>
      <c r="M87">
        <v>1</v>
      </c>
      <c r="N87">
        <v>1</v>
      </c>
      <c r="O87">
        <v>1</v>
      </c>
      <c r="P87">
        <v>815</v>
      </c>
      <c r="Q87" t="s">
        <v>323</v>
      </c>
      <c r="R87">
        <v>0</v>
      </c>
      <c r="V87">
        <v>1</v>
      </c>
      <c r="W87" s="621">
        <v>1</v>
      </c>
      <c r="X87">
        <v>1</v>
      </c>
      <c r="AD87">
        <v>810</v>
      </c>
      <c r="AE87">
        <v>5</v>
      </c>
      <c r="AF87" s="621">
        <v>6.1349693251533744E-3</v>
      </c>
      <c r="AG87">
        <v>815</v>
      </c>
      <c r="AH87">
        <v>1524</v>
      </c>
      <c r="AI87" s="621">
        <v>0.53477690288713908</v>
      </c>
      <c r="AJ87" t="s">
        <v>323</v>
      </c>
      <c r="AK87" t="s">
        <v>323</v>
      </c>
      <c r="AL87" t="s">
        <v>323</v>
      </c>
      <c r="AN87" s="621" t="s">
        <v>323</v>
      </c>
      <c r="AP87" s="621" t="s">
        <v>323</v>
      </c>
      <c r="AQ87" t="s">
        <v>323</v>
      </c>
      <c r="AR87" s="621" t="s">
        <v>323</v>
      </c>
      <c r="AT87" s="621" t="s">
        <v>323</v>
      </c>
      <c r="AV87" s="621" t="s">
        <v>323</v>
      </c>
      <c r="AW87" t="s">
        <v>323</v>
      </c>
      <c r="AX87" s="621" t="s">
        <v>323</v>
      </c>
      <c r="BB87" s="621" t="s">
        <v>323</v>
      </c>
      <c r="BC87" t="s">
        <v>323</v>
      </c>
      <c r="BF87" s="621" t="s">
        <v>323</v>
      </c>
      <c r="BH87" s="621" t="s">
        <v>323</v>
      </c>
      <c r="BI87" t="s">
        <v>323</v>
      </c>
      <c r="BJ87" s="621" t="s">
        <v>323</v>
      </c>
      <c r="BK87">
        <v>0</v>
      </c>
      <c r="BO87" t="s">
        <v>323</v>
      </c>
    </row>
    <row r="88" spans="1:67" x14ac:dyDescent="0.2">
      <c r="A88" t="s">
        <v>38</v>
      </c>
      <c r="B88" t="s">
        <v>43</v>
      </c>
      <c r="C88" t="s">
        <v>45</v>
      </c>
      <c r="D88" t="s">
        <v>515</v>
      </c>
      <c r="E88" t="s">
        <v>504</v>
      </c>
      <c r="F88" t="s">
        <v>519</v>
      </c>
      <c r="G88" t="s">
        <v>321</v>
      </c>
      <c r="H88" t="s">
        <v>1112</v>
      </c>
      <c r="I88" t="s">
        <v>934</v>
      </c>
      <c r="K88" t="s">
        <v>386</v>
      </c>
      <c r="L88">
        <v>2</v>
      </c>
      <c r="N88">
        <v>4</v>
      </c>
      <c r="O88">
        <v>2</v>
      </c>
      <c r="P88">
        <v>937.5</v>
      </c>
      <c r="Q88">
        <v>489.5</v>
      </c>
      <c r="R88">
        <v>2</v>
      </c>
      <c r="S88" s="621">
        <v>0.5</v>
      </c>
      <c r="V88">
        <v>1</v>
      </c>
      <c r="W88" s="621">
        <v>0.5</v>
      </c>
      <c r="X88">
        <v>1</v>
      </c>
      <c r="Z88">
        <v>3</v>
      </c>
      <c r="AA88" s="621">
        <v>0.75</v>
      </c>
      <c r="AB88">
        <v>2</v>
      </c>
      <c r="AC88" s="621">
        <v>1</v>
      </c>
      <c r="AD88">
        <v>1871</v>
      </c>
      <c r="AE88">
        <v>4</v>
      </c>
      <c r="AF88" s="621">
        <v>2.1333333333333334E-3</v>
      </c>
      <c r="AG88">
        <v>1875</v>
      </c>
      <c r="AH88">
        <v>2625</v>
      </c>
      <c r="AI88" s="621">
        <v>0.7142857142857143</v>
      </c>
      <c r="AJ88">
        <v>1871</v>
      </c>
      <c r="AK88">
        <v>4</v>
      </c>
      <c r="AL88">
        <v>1875</v>
      </c>
      <c r="AM88">
        <v>977</v>
      </c>
      <c r="AN88" s="621">
        <v>0.52218065205772313</v>
      </c>
      <c r="AO88">
        <v>2</v>
      </c>
      <c r="AP88" s="621">
        <v>0.5</v>
      </c>
      <c r="AQ88">
        <v>979</v>
      </c>
      <c r="AR88" s="621">
        <v>0.52213333333333334</v>
      </c>
      <c r="AS88">
        <v>24</v>
      </c>
      <c r="AT88" s="621">
        <v>2.4564994882292732E-2</v>
      </c>
      <c r="AV88" s="621" t="s">
        <v>323</v>
      </c>
      <c r="AW88">
        <v>24</v>
      </c>
      <c r="AX88" s="621">
        <v>2.4514811031664963E-2</v>
      </c>
      <c r="BB88" s="621" t="s">
        <v>323</v>
      </c>
      <c r="BC88" t="s">
        <v>323</v>
      </c>
      <c r="BE88">
        <v>7</v>
      </c>
      <c r="BF88" s="621">
        <v>7.1501532175689483E-3</v>
      </c>
      <c r="BG88">
        <v>8</v>
      </c>
      <c r="BH88" s="621">
        <v>8.171603677221655E-3</v>
      </c>
      <c r="BI88">
        <v>15</v>
      </c>
      <c r="BJ88" s="621">
        <v>1.5321756894790603E-2</v>
      </c>
      <c r="BK88">
        <v>0</v>
      </c>
      <c r="BO88" t="s">
        <v>323</v>
      </c>
    </row>
    <row r="89" spans="1:67" x14ac:dyDescent="0.2">
      <c r="A89" t="s">
        <v>38</v>
      </c>
      <c r="B89" t="s">
        <v>43</v>
      </c>
      <c r="C89" t="s">
        <v>46</v>
      </c>
      <c r="D89" t="s">
        <v>515</v>
      </c>
      <c r="E89" t="s">
        <v>504</v>
      </c>
      <c r="F89" t="s">
        <v>519</v>
      </c>
      <c r="G89" t="s">
        <v>321</v>
      </c>
      <c r="H89" t="s">
        <v>1112</v>
      </c>
      <c r="I89" t="s">
        <v>934</v>
      </c>
      <c r="K89" t="s">
        <v>510</v>
      </c>
      <c r="L89">
        <v>1</v>
      </c>
      <c r="M89">
        <v>1</v>
      </c>
      <c r="N89">
        <v>1</v>
      </c>
      <c r="O89">
        <v>1</v>
      </c>
      <c r="P89">
        <v>827</v>
      </c>
      <c r="Q89" t="s">
        <v>323</v>
      </c>
      <c r="R89">
        <v>1</v>
      </c>
      <c r="S89" s="621">
        <v>1</v>
      </c>
      <c r="V89">
        <v>1</v>
      </c>
      <c r="W89" s="621">
        <v>1</v>
      </c>
      <c r="X89">
        <v>1</v>
      </c>
      <c r="AD89">
        <v>823</v>
      </c>
      <c r="AE89">
        <v>4</v>
      </c>
      <c r="AF89" s="621">
        <v>4.8367593712212815E-3</v>
      </c>
      <c r="AG89">
        <v>827</v>
      </c>
      <c r="AH89">
        <v>1371</v>
      </c>
      <c r="AI89" s="621">
        <v>0.60320933625091178</v>
      </c>
      <c r="AJ89" t="s">
        <v>323</v>
      </c>
      <c r="AK89" t="s">
        <v>323</v>
      </c>
      <c r="AL89" t="s">
        <v>323</v>
      </c>
      <c r="AN89" s="621" t="s">
        <v>323</v>
      </c>
      <c r="AP89" s="621" t="s">
        <v>323</v>
      </c>
      <c r="AQ89" t="s">
        <v>323</v>
      </c>
      <c r="AR89" s="621" t="s">
        <v>323</v>
      </c>
      <c r="AS89" t="s">
        <v>323</v>
      </c>
      <c r="AT89" s="621" t="s">
        <v>323</v>
      </c>
      <c r="AU89" t="s">
        <v>323</v>
      </c>
      <c r="AV89" s="621" t="s">
        <v>323</v>
      </c>
      <c r="AW89" t="s">
        <v>323</v>
      </c>
      <c r="AX89" s="621" t="s">
        <v>323</v>
      </c>
      <c r="AZ89" s="621" t="s">
        <v>323</v>
      </c>
      <c r="BB89" s="621" t="s">
        <v>323</v>
      </c>
      <c r="BC89" t="s">
        <v>323</v>
      </c>
      <c r="BD89" s="621" t="s">
        <v>323</v>
      </c>
      <c r="BF89" s="621" t="s">
        <v>323</v>
      </c>
      <c r="BH89" s="621" t="s">
        <v>323</v>
      </c>
      <c r="BI89" t="s">
        <v>323</v>
      </c>
      <c r="BJ89" s="621" t="s">
        <v>323</v>
      </c>
      <c r="BK89">
        <v>0</v>
      </c>
      <c r="BO89" t="s">
        <v>323</v>
      </c>
    </row>
    <row r="90" spans="1:67" x14ac:dyDescent="0.2">
      <c r="A90" t="s">
        <v>38</v>
      </c>
      <c r="B90" t="s">
        <v>43</v>
      </c>
      <c r="C90" t="s">
        <v>47</v>
      </c>
      <c r="D90" t="s">
        <v>515</v>
      </c>
      <c r="E90" t="s">
        <v>504</v>
      </c>
      <c r="F90" t="s">
        <v>519</v>
      </c>
      <c r="G90" t="s">
        <v>321</v>
      </c>
      <c r="H90" t="s">
        <v>1112</v>
      </c>
      <c r="I90" t="s">
        <v>934</v>
      </c>
      <c r="K90" t="s">
        <v>510</v>
      </c>
      <c r="L90">
        <v>1</v>
      </c>
      <c r="M90">
        <v>1</v>
      </c>
      <c r="N90">
        <v>1</v>
      </c>
      <c r="O90">
        <v>1</v>
      </c>
      <c r="P90">
        <v>546</v>
      </c>
      <c r="Q90" t="s">
        <v>323</v>
      </c>
      <c r="R90">
        <v>0</v>
      </c>
      <c r="AD90">
        <v>543</v>
      </c>
      <c r="AE90">
        <v>3</v>
      </c>
      <c r="AF90" s="621">
        <v>5.4945054945054949E-3</v>
      </c>
      <c r="AG90">
        <v>546</v>
      </c>
      <c r="AH90">
        <v>987</v>
      </c>
      <c r="AI90" s="621">
        <v>0.55319148936170215</v>
      </c>
      <c r="AJ90" t="s">
        <v>323</v>
      </c>
      <c r="AK90" t="s">
        <v>323</v>
      </c>
      <c r="AL90" t="s">
        <v>323</v>
      </c>
      <c r="AN90" s="621" t="s">
        <v>323</v>
      </c>
      <c r="AP90" s="621" t="s">
        <v>323</v>
      </c>
      <c r="AQ90" t="s">
        <v>323</v>
      </c>
      <c r="AR90" s="621" t="s">
        <v>323</v>
      </c>
      <c r="AS90" t="s">
        <v>323</v>
      </c>
      <c r="AT90" s="621" t="s">
        <v>323</v>
      </c>
      <c r="AU90" t="s">
        <v>323</v>
      </c>
      <c r="AV90" s="621" t="s">
        <v>323</v>
      </c>
      <c r="AW90" t="s">
        <v>323</v>
      </c>
      <c r="AX90" s="621" t="s">
        <v>323</v>
      </c>
      <c r="AZ90" s="621" t="s">
        <v>323</v>
      </c>
      <c r="BB90" s="621" t="s">
        <v>323</v>
      </c>
      <c r="BC90" t="s">
        <v>323</v>
      </c>
      <c r="BD90" s="621" t="s">
        <v>323</v>
      </c>
      <c r="BF90" s="621" t="s">
        <v>323</v>
      </c>
      <c r="BH90" s="621" t="s">
        <v>323</v>
      </c>
      <c r="BI90" t="s">
        <v>323</v>
      </c>
      <c r="BJ90" s="621" t="s">
        <v>323</v>
      </c>
      <c r="BK90">
        <v>1</v>
      </c>
      <c r="BL90" s="621">
        <v>1</v>
      </c>
      <c r="BM90">
        <v>1</v>
      </c>
      <c r="BN90" s="621">
        <v>1</v>
      </c>
      <c r="BO90" t="s">
        <v>323</v>
      </c>
    </row>
    <row r="91" spans="1:67" x14ac:dyDescent="0.2">
      <c r="A91" t="s">
        <v>60</v>
      </c>
      <c r="B91" t="s">
        <v>62</v>
      </c>
      <c r="C91" t="s">
        <v>63</v>
      </c>
      <c r="D91" t="s">
        <v>515</v>
      </c>
      <c r="E91" t="s">
        <v>504</v>
      </c>
      <c r="F91" t="s">
        <v>505</v>
      </c>
      <c r="G91" t="s">
        <v>317</v>
      </c>
      <c r="H91" t="s">
        <v>1109</v>
      </c>
      <c r="I91" t="s">
        <v>934</v>
      </c>
      <c r="K91" t="s">
        <v>510</v>
      </c>
      <c r="L91">
        <v>1</v>
      </c>
      <c r="M91">
        <v>1</v>
      </c>
      <c r="N91">
        <v>1</v>
      </c>
      <c r="O91">
        <v>1</v>
      </c>
      <c r="P91">
        <v>1873</v>
      </c>
      <c r="AD91">
        <v>1805</v>
      </c>
      <c r="AE91">
        <v>68</v>
      </c>
      <c r="AF91" s="621">
        <v>3.6305392418579815E-2</v>
      </c>
      <c r="AG91">
        <v>1873</v>
      </c>
      <c r="AH91">
        <v>2469</v>
      </c>
      <c r="AI91" s="621">
        <v>0.7586067233697853</v>
      </c>
      <c r="AJ91" t="s">
        <v>323</v>
      </c>
      <c r="AK91" t="s">
        <v>323</v>
      </c>
      <c r="AL91" t="s">
        <v>323</v>
      </c>
      <c r="AN91" s="621" t="s">
        <v>323</v>
      </c>
      <c r="AP91" s="621" t="s">
        <v>323</v>
      </c>
      <c r="AQ91" t="s">
        <v>323</v>
      </c>
      <c r="AR91" s="621" t="s">
        <v>323</v>
      </c>
      <c r="AT91" s="621" t="s">
        <v>323</v>
      </c>
      <c r="AV91" s="621" t="s">
        <v>323</v>
      </c>
      <c r="AW91" t="s">
        <v>323</v>
      </c>
      <c r="AX91" s="621" t="s">
        <v>323</v>
      </c>
      <c r="AZ91" s="621" t="s">
        <v>323</v>
      </c>
      <c r="BB91" s="621" t="s">
        <v>323</v>
      </c>
      <c r="BC91" t="s">
        <v>323</v>
      </c>
      <c r="BD91" s="621" t="s">
        <v>323</v>
      </c>
      <c r="BF91" s="621" t="s">
        <v>323</v>
      </c>
      <c r="BH91" s="621" t="s">
        <v>323</v>
      </c>
      <c r="BI91" t="s">
        <v>323</v>
      </c>
      <c r="BJ91" s="621" t="s">
        <v>323</v>
      </c>
      <c r="BK91">
        <v>0</v>
      </c>
      <c r="BO91" t="s">
        <v>323</v>
      </c>
    </row>
    <row r="92" spans="1:67" x14ac:dyDescent="0.2">
      <c r="A92" t="s">
        <v>60</v>
      </c>
      <c r="B92" t="s">
        <v>62</v>
      </c>
      <c r="C92" t="s">
        <v>64</v>
      </c>
      <c r="D92" t="s">
        <v>515</v>
      </c>
      <c r="E92" t="s">
        <v>504</v>
      </c>
      <c r="F92" t="s">
        <v>505</v>
      </c>
      <c r="G92" t="s">
        <v>317</v>
      </c>
      <c r="H92" t="s">
        <v>1109</v>
      </c>
      <c r="I92" t="s">
        <v>934</v>
      </c>
      <c r="K92" t="s">
        <v>386</v>
      </c>
      <c r="L92">
        <v>6</v>
      </c>
      <c r="N92">
        <v>14</v>
      </c>
      <c r="O92">
        <v>2.3333333333333335</v>
      </c>
      <c r="P92">
        <v>1715.5</v>
      </c>
      <c r="Q92">
        <v>711.33333333333337</v>
      </c>
      <c r="R92">
        <v>4</v>
      </c>
      <c r="S92" s="621">
        <v>0.2857142857142857</v>
      </c>
      <c r="V92">
        <v>3</v>
      </c>
      <c r="W92" s="621">
        <v>0.5</v>
      </c>
      <c r="X92">
        <v>3</v>
      </c>
      <c r="AD92">
        <v>10109</v>
      </c>
      <c r="AE92">
        <v>184</v>
      </c>
      <c r="AF92" s="621">
        <v>1.7876226561740989E-2</v>
      </c>
      <c r="AG92">
        <v>10293</v>
      </c>
      <c r="AH92">
        <v>16722</v>
      </c>
      <c r="AI92" s="621">
        <v>0.61553641908862577</v>
      </c>
      <c r="AJ92">
        <v>10109</v>
      </c>
      <c r="AK92">
        <v>184</v>
      </c>
      <c r="AL92">
        <v>10293</v>
      </c>
      <c r="AM92">
        <v>4092</v>
      </c>
      <c r="AN92" s="621">
        <v>0.4047878128400435</v>
      </c>
      <c r="AO92">
        <v>176</v>
      </c>
      <c r="AP92" s="621">
        <v>0.95652173913043481</v>
      </c>
      <c r="AQ92">
        <v>4268</v>
      </c>
      <c r="AR92" s="621">
        <v>0.41465073350820947</v>
      </c>
      <c r="AS92">
        <v>80</v>
      </c>
      <c r="AT92" s="621">
        <v>1.9550342130987292E-2</v>
      </c>
      <c r="AU92">
        <v>23</v>
      </c>
      <c r="AV92" s="621">
        <v>0.13068181818181818</v>
      </c>
      <c r="AW92">
        <v>103</v>
      </c>
      <c r="AX92" s="621">
        <v>2.4133083411433928E-2</v>
      </c>
      <c r="AY92">
        <v>75</v>
      </c>
      <c r="AZ92" s="621">
        <v>0.9375</v>
      </c>
      <c r="BA92">
        <v>19</v>
      </c>
      <c r="BB92" s="621">
        <v>0.82608695652173914</v>
      </c>
      <c r="BC92">
        <v>94</v>
      </c>
      <c r="BD92" s="621">
        <v>0.91262135922330101</v>
      </c>
      <c r="BE92">
        <v>14</v>
      </c>
      <c r="BF92" s="621">
        <v>3.2802249297094657E-3</v>
      </c>
      <c r="BG92">
        <v>20</v>
      </c>
      <c r="BH92" s="621">
        <v>4.6860356138706651E-3</v>
      </c>
      <c r="BI92">
        <v>34</v>
      </c>
      <c r="BJ92" s="621">
        <v>7.9662605435801316E-3</v>
      </c>
      <c r="BK92">
        <v>4</v>
      </c>
      <c r="BL92" s="621">
        <v>0.2857142857142857</v>
      </c>
      <c r="BM92">
        <v>2</v>
      </c>
      <c r="BN92" s="621">
        <v>0.33333333333333331</v>
      </c>
      <c r="BO92" t="s">
        <v>323</v>
      </c>
    </row>
    <row r="93" spans="1:67" x14ac:dyDescent="0.2">
      <c r="A93" t="s">
        <v>60</v>
      </c>
      <c r="B93" t="s">
        <v>62</v>
      </c>
      <c r="C93" t="s">
        <v>65</v>
      </c>
      <c r="D93" t="s">
        <v>515</v>
      </c>
      <c r="E93" t="s">
        <v>504</v>
      </c>
      <c r="F93" t="s">
        <v>505</v>
      </c>
      <c r="G93" t="s">
        <v>317</v>
      </c>
      <c r="H93" t="s">
        <v>1109</v>
      </c>
      <c r="I93" t="s">
        <v>934</v>
      </c>
      <c r="K93" t="s">
        <v>386</v>
      </c>
      <c r="L93">
        <v>3</v>
      </c>
      <c r="N93">
        <v>7</v>
      </c>
      <c r="O93">
        <v>2.3333333333333335</v>
      </c>
      <c r="P93">
        <v>2338</v>
      </c>
      <c r="Q93">
        <v>1229.6666666666667</v>
      </c>
      <c r="R93">
        <v>3</v>
      </c>
      <c r="S93" s="621">
        <v>0.42857142857142855</v>
      </c>
      <c r="V93">
        <v>1</v>
      </c>
      <c r="W93" s="621">
        <v>0.33333333333333331</v>
      </c>
      <c r="X93">
        <v>1</v>
      </c>
      <c r="Z93">
        <v>4</v>
      </c>
      <c r="AA93" s="621">
        <v>0.5714285714285714</v>
      </c>
      <c r="AB93">
        <v>1</v>
      </c>
      <c r="AC93" s="621">
        <v>0.33333333333333331</v>
      </c>
      <c r="AD93">
        <v>6799</v>
      </c>
      <c r="AE93">
        <v>215</v>
      </c>
      <c r="AF93" s="621">
        <v>3.0652979754776162E-2</v>
      </c>
      <c r="AG93">
        <v>7014</v>
      </c>
      <c r="AH93">
        <v>9033</v>
      </c>
      <c r="AI93" s="621">
        <v>0.7764862172035869</v>
      </c>
      <c r="AJ93">
        <v>6799</v>
      </c>
      <c r="AK93">
        <v>215</v>
      </c>
      <c r="AL93">
        <v>7014</v>
      </c>
      <c r="AM93">
        <v>3493</v>
      </c>
      <c r="AN93" s="621">
        <v>0.51375202235622885</v>
      </c>
      <c r="AO93">
        <v>196</v>
      </c>
      <c r="AP93" s="621">
        <v>0.91162790697674423</v>
      </c>
      <c r="AQ93">
        <v>3689</v>
      </c>
      <c r="AR93" s="621">
        <v>0.52594810379241519</v>
      </c>
      <c r="AS93">
        <v>61</v>
      </c>
      <c r="AT93" s="621">
        <v>1.7463498425422275E-2</v>
      </c>
      <c r="AU93">
        <v>13</v>
      </c>
      <c r="AV93" s="621">
        <v>6.6326530612244902E-2</v>
      </c>
      <c r="AW93">
        <v>74</v>
      </c>
      <c r="AX93" s="621">
        <v>2.0059636757928979E-2</v>
      </c>
      <c r="AY93">
        <v>55</v>
      </c>
      <c r="AZ93" s="621">
        <v>0.90163934426229508</v>
      </c>
      <c r="BA93">
        <v>9</v>
      </c>
      <c r="BB93" s="621">
        <v>0.69230769230769229</v>
      </c>
      <c r="BC93">
        <v>64</v>
      </c>
      <c r="BD93" s="621">
        <v>0.86486486486486491</v>
      </c>
      <c r="BE93">
        <v>19</v>
      </c>
      <c r="BF93" s="621">
        <v>5.1504472756844673E-3</v>
      </c>
      <c r="BG93">
        <v>12</v>
      </c>
      <c r="BH93" s="621">
        <v>3.2529140688533479E-3</v>
      </c>
      <c r="BI93">
        <v>31</v>
      </c>
      <c r="BJ93" s="621">
        <v>8.4033613445378148E-3</v>
      </c>
      <c r="BK93">
        <v>3</v>
      </c>
      <c r="BL93" s="621">
        <v>0.42857142857142855</v>
      </c>
      <c r="BM93">
        <v>1</v>
      </c>
      <c r="BN93" s="621">
        <v>0.33333333333333331</v>
      </c>
      <c r="BO93" t="s">
        <v>323</v>
      </c>
    </row>
    <row r="94" spans="1:67" x14ac:dyDescent="0.2">
      <c r="A94" t="s">
        <v>66</v>
      </c>
      <c r="B94" t="s">
        <v>69</v>
      </c>
      <c r="C94" t="s">
        <v>70</v>
      </c>
      <c r="D94" t="s">
        <v>515</v>
      </c>
      <c r="E94" t="s">
        <v>504</v>
      </c>
      <c r="F94" t="s">
        <v>519</v>
      </c>
      <c r="G94" t="s">
        <v>924</v>
      </c>
      <c r="H94" t="s">
        <v>1112</v>
      </c>
      <c r="I94" t="s">
        <v>934</v>
      </c>
      <c r="K94" t="s">
        <v>386</v>
      </c>
      <c r="L94">
        <v>2</v>
      </c>
      <c r="N94">
        <v>3</v>
      </c>
      <c r="O94">
        <v>1.5</v>
      </c>
      <c r="P94">
        <v>808.5</v>
      </c>
      <c r="Q94">
        <v>345.5</v>
      </c>
      <c r="R94">
        <v>0</v>
      </c>
      <c r="AD94">
        <v>1615</v>
      </c>
      <c r="AE94">
        <v>2</v>
      </c>
      <c r="AF94" s="621">
        <v>1.2368583797155227E-3</v>
      </c>
      <c r="AG94">
        <v>1617</v>
      </c>
      <c r="AH94">
        <v>2349</v>
      </c>
      <c r="AI94" s="621">
        <v>0.68837803320561941</v>
      </c>
      <c r="AJ94">
        <v>1615</v>
      </c>
      <c r="AK94">
        <v>2</v>
      </c>
      <c r="AL94">
        <v>1617</v>
      </c>
      <c r="AM94">
        <v>689</v>
      </c>
      <c r="AN94" s="621">
        <v>0.426625386996904</v>
      </c>
      <c r="AO94">
        <v>2</v>
      </c>
      <c r="AP94" s="621">
        <v>1</v>
      </c>
      <c r="AQ94">
        <v>691</v>
      </c>
      <c r="AR94" s="621">
        <v>0.42733457019171306</v>
      </c>
      <c r="AS94">
        <v>9</v>
      </c>
      <c r="AT94" s="621">
        <v>1.3062409288824383E-2</v>
      </c>
      <c r="AU94">
        <v>1</v>
      </c>
      <c r="AV94" s="621">
        <v>0.5</v>
      </c>
      <c r="AW94">
        <v>10</v>
      </c>
      <c r="AX94" s="621">
        <v>1.4471780028943559E-2</v>
      </c>
      <c r="AY94">
        <v>9</v>
      </c>
      <c r="AZ94" s="621">
        <v>1</v>
      </c>
      <c r="BA94">
        <v>1</v>
      </c>
      <c r="BB94" s="621">
        <v>1</v>
      </c>
      <c r="BC94">
        <v>10</v>
      </c>
      <c r="BD94" s="621">
        <v>1</v>
      </c>
      <c r="BG94">
        <v>5</v>
      </c>
      <c r="BH94" s="621">
        <v>7.2358900144717797E-3</v>
      </c>
      <c r="BI94">
        <v>5</v>
      </c>
      <c r="BJ94" s="621">
        <v>7.2358900144717797E-3</v>
      </c>
      <c r="BK94">
        <v>1</v>
      </c>
      <c r="BL94" s="621">
        <v>0.33333333333333331</v>
      </c>
      <c r="BM94">
        <v>1</v>
      </c>
      <c r="BN94" s="621">
        <v>0.5</v>
      </c>
      <c r="BO94" t="s">
        <v>323</v>
      </c>
    </row>
    <row r="95" spans="1:67" x14ac:dyDescent="0.2">
      <c r="A95" t="s">
        <v>66</v>
      </c>
      <c r="B95" t="s">
        <v>69</v>
      </c>
      <c r="C95" t="s">
        <v>71</v>
      </c>
      <c r="D95" t="s">
        <v>515</v>
      </c>
      <c r="E95" t="s">
        <v>504</v>
      </c>
      <c r="F95" t="s">
        <v>519</v>
      </c>
      <c r="G95" t="s">
        <v>924</v>
      </c>
      <c r="H95" t="s">
        <v>1112</v>
      </c>
      <c r="I95" t="s">
        <v>934</v>
      </c>
      <c r="K95" t="s">
        <v>510</v>
      </c>
      <c r="L95">
        <v>1</v>
      </c>
      <c r="M95">
        <v>1</v>
      </c>
      <c r="N95">
        <v>1</v>
      </c>
      <c r="O95">
        <v>1</v>
      </c>
      <c r="P95">
        <v>872</v>
      </c>
      <c r="R95">
        <v>1</v>
      </c>
      <c r="S95" s="621">
        <v>1</v>
      </c>
      <c r="AD95">
        <v>870</v>
      </c>
      <c r="AE95">
        <v>2</v>
      </c>
      <c r="AF95" s="621">
        <v>2.2935779816513763E-3</v>
      </c>
      <c r="AG95">
        <v>872</v>
      </c>
      <c r="AH95">
        <v>1245</v>
      </c>
      <c r="AI95" s="621">
        <v>0.70040160642570282</v>
      </c>
      <c r="AJ95" t="s">
        <v>323</v>
      </c>
      <c r="AK95" t="s">
        <v>323</v>
      </c>
      <c r="AL95" t="s">
        <v>323</v>
      </c>
      <c r="AN95" s="621" t="s">
        <v>323</v>
      </c>
      <c r="AP95" s="621" t="s">
        <v>323</v>
      </c>
      <c r="AQ95" t="s">
        <v>323</v>
      </c>
      <c r="AR95" s="621" t="s">
        <v>323</v>
      </c>
      <c r="AT95" s="621" t="s">
        <v>323</v>
      </c>
      <c r="AV95" s="621" t="s">
        <v>323</v>
      </c>
      <c r="AW95" t="s">
        <v>323</v>
      </c>
      <c r="AX95" s="621" t="s">
        <v>323</v>
      </c>
      <c r="AZ95" s="621" t="s">
        <v>323</v>
      </c>
      <c r="BB95" s="621" t="s">
        <v>323</v>
      </c>
      <c r="BC95" t="s">
        <v>323</v>
      </c>
      <c r="BD95" s="621" t="s">
        <v>323</v>
      </c>
      <c r="BF95" s="621" t="s">
        <v>323</v>
      </c>
      <c r="BH95" s="621" t="s">
        <v>323</v>
      </c>
      <c r="BI95" t="s">
        <v>323</v>
      </c>
      <c r="BJ95" s="621" t="s">
        <v>323</v>
      </c>
      <c r="BK95">
        <v>0</v>
      </c>
      <c r="BO95" t="s">
        <v>323</v>
      </c>
    </row>
    <row r="96" spans="1:67" x14ac:dyDescent="0.2">
      <c r="A96" t="s">
        <v>66</v>
      </c>
      <c r="B96" t="s">
        <v>69</v>
      </c>
      <c r="C96" t="s">
        <v>72</v>
      </c>
      <c r="D96" t="s">
        <v>515</v>
      </c>
      <c r="E96" t="s">
        <v>504</v>
      </c>
      <c r="F96" t="s">
        <v>519</v>
      </c>
      <c r="G96" t="s">
        <v>924</v>
      </c>
      <c r="H96" t="s">
        <v>1112</v>
      </c>
      <c r="I96" t="s">
        <v>934</v>
      </c>
      <c r="K96" t="s">
        <v>386</v>
      </c>
      <c r="L96">
        <v>4</v>
      </c>
      <c r="N96">
        <v>12</v>
      </c>
      <c r="O96">
        <v>3</v>
      </c>
      <c r="P96">
        <v>1059</v>
      </c>
      <c r="Q96">
        <v>583.5</v>
      </c>
      <c r="R96">
        <v>4</v>
      </c>
      <c r="S96" s="621">
        <v>0.33333333333333331</v>
      </c>
      <c r="V96">
        <v>2</v>
      </c>
      <c r="W96" s="621">
        <v>0.5</v>
      </c>
      <c r="X96">
        <v>2</v>
      </c>
      <c r="AD96">
        <v>4231</v>
      </c>
      <c r="AE96">
        <v>5</v>
      </c>
      <c r="AF96" s="621">
        <v>1.1803588290840415E-3</v>
      </c>
      <c r="AG96">
        <v>4236</v>
      </c>
      <c r="AH96">
        <v>5847</v>
      </c>
      <c r="AI96" s="621">
        <v>0.7244740892765521</v>
      </c>
      <c r="AJ96">
        <v>4231</v>
      </c>
      <c r="AK96">
        <v>5</v>
      </c>
      <c r="AL96">
        <v>4236</v>
      </c>
      <c r="AM96">
        <v>2330</v>
      </c>
      <c r="AN96" s="621">
        <v>0.55069723469628928</v>
      </c>
      <c r="AO96">
        <v>4</v>
      </c>
      <c r="AP96" s="621">
        <v>0.8</v>
      </c>
      <c r="AQ96">
        <v>2334</v>
      </c>
      <c r="AR96" s="621">
        <v>0.55099150141643061</v>
      </c>
      <c r="AS96">
        <v>15</v>
      </c>
      <c r="AT96" s="621">
        <v>6.4377682403433476E-3</v>
      </c>
      <c r="AU96">
        <v>1</v>
      </c>
      <c r="AV96" s="621">
        <v>0.25</v>
      </c>
      <c r="AW96">
        <v>16</v>
      </c>
      <c r="AX96" s="621">
        <v>6.8551842330762643E-3</v>
      </c>
      <c r="AY96">
        <v>11</v>
      </c>
      <c r="AZ96" s="621">
        <v>0.73333333333333328</v>
      </c>
      <c r="BC96">
        <v>11</v>
      </c>
      <c r="BD96" s="621">
        <v>0.6875</v>
      </c>
      <c r="BE96">
        <v>6</v>
      </c>
      <c r="BF96" s="621">
        <v>2.5706940874035988E-3</v>
      </c>
      <c r="BG96">
        <v>22</v>
      </c>
      <c r="BH96" s="621">
        <v>9.4258783204798635E-3</v>
      </c>
      <c r="BI96">
        <v>28</v>
      </c>
      <c r="BJ96" s="621">
        <v>1.1996572407883462E-2</v>
      </c>
      <c r="BK96">
        <v>3</v>
      </c>
      <c r="BL96" s="621">
        <v>0.25</v>
      </c>
      <c r="BM96">
        <v>1</v>
      </c>
      <c r="BN96" s="621">
        <v>0.25</v>
      </c>
      <c r="BO96" t="s">
        <v>323</v>
      </c>
    </row>
    <row r="97" spans="1:67" x14ac:dyDescent="0.2">
      <c r="A97" t="s">
        <v>66</v>
      </c>
      <c r="B97" t="s">
        <v>69</v>
      </c>
      <c r="C97" t="s">
        <v>73</v>
      </c>
      <c r="D97" t="s">
        <v>515</v>
      </c>
      <c r="E97" t="s">
        <v>504</v>
      </c>
      <c r="F97" t="s">
        <v>519</v>
      </c>
      <c r="G97" t="s">
        <v>924</v>
      </c>
      <c r="H97" t="s">
        <v>1112</v>
      </c>
      <c r="I97" t="s">
        <v>934</v>
      </c>
      <c r="K97" t="s">
        <v>386</v>
      </c>
      <c r="L97">
        <v>3</v>
      </c>
      <c r="N97">
        <v>5</v>
      </c>
      <c r="O97">
        <v>1.6666666666666667</v>
      </c>
      <c r="P97">
        <v>762.66666666666663</v>
      </c>
      <c r="Q97">
        <v>333.66666666666669</v>
      </c>
      <c r="R97">
        <v>3</v>
      </c>
      <c r="S97" s="621">
        <v>0.6</v>
      </c>
      <c r="V97">
        <v>1</v>
      </c>
      <c r="W97" s="621">
        <v>0.33333333333333331</v>
      </c>
      <c r="X97">
        <v>1</v>
      </c>
      <c r="AD97">
        <v>2286</v>
      </c>
      <c r="AE97">
        <v>2</v>
      </c>
      <c r="AF97" s="621">
        <v>8.7412587412587413E-4</v>
      </c>
      <c r="AG97">
        <v>2288</v>
      </c>
      <c r="AH97">
        <v>3363</v>
      </c>
      <c r="AI97" s="621">
        <v>0.68034493012191499</v>
      </c>
      <c r="AJ97">
        <v>2286</v>
      </c>
      <c r="AK97">
        <v>2</v>
      </c>
      <c r="AL97">
        <v>2288</v>
      </c>
      <c r="AM97">
        <v>1000</v>
      </c>
      <c r="AN97" s="621">
        <v>0.43744531933508313</v>
      </c>
      <c r="AO97">
        <v>1</v>
      </c>
      <c r="AP97" s="621">
        <v>0.5</v>
      </c>
      <c r="AQ97">
        <v>1001</v>
      </c>
      <c r="AR97" s="621">
        <v>0.4375</v>
      </c>
      <c r="AS97">
        <v>5</v>
      </c>
      <c r="AT97" s="621">
        <v>5.0000000000000001E-3</v>
      </c>
      <c r="AW97">
        <v>5</v>
      </c>
      <c r="AX97" s="621">
        <v>4.995004995004995E-3</v>
      </c>
      <c r="AY97">
        <v>5</v>
      </c>
      <c r="AZ97" s="621">
        <v>1</v>
      </c>
      <c r="BC97">
        <v>5</v>
      </c>
      <c r="BD97" s="621">
        <v>1</v>
      </c>
      <c r="BE97">
        <v>1</v>
      </c>
      <c r="BF97" s="621">
        <v>9.99000999000999E-4</v>
      </c>
      <c r="BG97">
        <v>10</v>
      </c>
      <c r="BH97" s="621">
        <v>9.99000999000999E-3</v>
      </c>
      <c r="BI97">
        <v>11</v>
      </c>
      <c r="BJ97" s="621">
        <v>1.098901098901099E-2</v>
      </c>
      <c r="BK97">
        <v>2</v>
      </c>
      <c r="BL97" s="621">
        <v>0.4</v>
      </c>
      <c r="BM97">
        <v>1</v>
      </c>
      <c r="BN97" s="621">
        <v>0.33333333333333331</v>
      </c>
      <c r="BO97" t="s">
        <v>323</v>
      </c>
    </row>
    <row r="98" spans="1:67" x14ac:dyDescent="0.2">
      <c r="A98" t="s">
        <v>66</v>
      </c>
      <c r="B98" t="s">
        <v>69</v>
      </c>
      <c r="C98" t="s">
        <v>74</v>
      </c>
      <c r="D98" t="s">
        <v>515</v>
      </c>
      <c r="E98" t="s">
        <v>504</v>
      </c>
      <c r="F98" t="s">
        <v>519</v>
      </c>
      <c r="G98" t="s">
        <v>924</v>
      </c>
      <c r="H98" t="s">
        <v>1112</v>
      </c>
      <c r="I98" t="s">
        <v>934</v>
      </c>
      <c r="K98" t="s">
        <v>510</v>
      </c>
      <c r="L98">
        <v>1</v>
      </c>
      <c r="M98">
        <v>1</v>
      </c>
      <c r="N98">
        <v>1</v>
      </c>
      <c r="O98">
        <v>1</v>
      </c>
      <c r="P98">
        <v>853</v>
      </c>
      <c r="R98">
        <v>1</v>
      </c>
      <c r="S98" s="621">
        <v>1</v>
      </c>
      <c r="V98">
        <v>1</v>
      </c>
      <c r="W98" s="621">
        <v>1</v>
      </c>
      <c r="X98">
        <v>1</v>
      </c>
      <c r="AD98">
        <v>850</v>
      </c>
      <c r="AE98">
        <v>3</v>
      </c>
      <c r="AF98" s="621">
        <v>3.5169988276670576E-3</v>
      </c>
      <c r="AG98">
        <v>853</v>
      </c>
      <c r="AH98">
        <v>1215</v>
      </c>
      <c r="AI98" s="621">
        <v>0.70205761316872428</v>
      </c>
      <c r="AJ98" t="s">
        <v>323</v>
      </c>
      <c r="AK98" t="s">
        <v>323</v>
      </c>
      <c r="AL98" t="s">
        <v>323</v>
      </c>
      <c r="AN98" s="621" t="s">
        <v>323</v>
      </c>
      <c r="AP98" s="621" t="s">
        <v>323</v>
      </c>
      <c r="AQ98" t="s">
        <v>323</v>
      </c>
      <c r="AR98" s="621" t="s">
        <v>323</v>
      </c>
      <c r="AT98" s="621" t="s">
        <v>323</v>
      </c>
      <c r="AV98" s="621" t="s">
        <v>323</v>
      </c>
      <c r="AW98" t="s">
        <v>323</v>
      </c>
      <c r="AX98" s="621" t="s">
        <v>323</v>
      </c>
      <c r="AZ98" s="621" t="s">
        <v>323</v>
      </c>
      <c r="BB98" s="621" t="s">
        <v>323</v>
      </c>
      <c r="BC98" t="s">
        <v>323</v>
      </c>
      <c r="BD98" s="621" t="s">
        <v>323</v>
      </c>
      <c r="BF98" s="621" t="s">
        <v>323</v>
      </c>
      <c r="BH98" s="621" t="s">
        <v>323</v>
      </c>
      <c r="BI98" t="s">
        <v>323</v>
      </c>
      <c r="BJ98" s="621" t="s">
        <v>323</v>
      </c>
      <c r="BK98">
        <v>1</v>
      </c>
      <c r="BL98" s="621">
        <v>1</v>
      </c>
      <c r="BM98">
        <v>1</v>
      </c>
      <c r="BN98" s="621">
        <v>1</v>
      </c>
      <c r="BO98" t="s">
        <v>323</v>
      </c>
    </row>
    <row r="99" spans="1:67" x14ac:dyDescent="0.2">
      <c r="A99" t="s">
        <v>77</v>
      </c>
      <c r="B99" t="s">
        <v>80</v>
      </c>
      <c r="C99" t="s">
        <v>502</v>
      </c>
      <c r="D99" t="s">
        <v>515</v>
      </c>
      <c r="E99" t="s">
        <v>504</v>
      </c>
      <c r="F99" t="s">
        <v>519</v>
      </c>
      <c r="G99" t="s">
        <v>920</v>
      </c>
      <c r="H99" t="s">
        <v>1109</v>
      </c>
      <c r="I99" t="s">
        <v>934</v>
      </c>
      <c r="K99" t="s">
        <v>386</v>
      </c>
      <c r="L99">
        <v>12</v>
      </c>
      <c r="N99">
        <v>31</v>
      </c>
      <c r="O99">
        <v>2.5833333333333335</v>
      </c>
      <c r="P99">
        <v>3805.25</v>
      </c>
      <c r="Q99">
        <v>1666.25</v>
      </c>
      <c r="R99">
        <v>10</v>
      </c>
      <c r="S99" s="621">
        <v>0.32258064516129031</v>
      </c>
      <c r="V99">
        <v>9</v>
      </c>
      <c r="W99" s="621">
        <v>0.75</v>
      </c>
      <c r="X99">
        <v>9</v>
      </c>
      <c r="Y99" s="621">
        <v>0.69230769230769229</v>
      </c>
      <c r="AD99">
        <v>45546</v>
      </c>
      <c r="AE99">
        <v>117</v>
      </c>
      <c r="AF99" s="621">
        <v>2.5622495236843836E-3</v>
      </c>
      <c r="AG99">
        <v>45663</v>
      </c>
      <c r="AH99">
        <v>65280</v>
      </c>
      <c r="AI99" s="621">
        <v>0.69949448529411762</v>
      </c>
      <c r="AJ99">
        <v>45546</v>
      </c>
      <c r="AK99">
        <v>117</v>
      </c>
      <c r="AL99">
        <v>45663</v>
      </c>
      <c r="AM99">
        <v>19905</v>
      </c>
      <c r="AN99" s="621">
        <v>0.43703069424318269</v>
      </c>
      <c r="AO99">
        <v>90</v>
      </c>
      <c r="AP99" s="621">
        <v>0.76923076923076927</v>
      </c>
      <c r="AQ99">
        <v>19995</v>
      </c>
      <c r="AR99" s="621">
        <v>0.43788187372708759</v>
      </c>
      <c r="AS99">
        <v>170</v>
      </c>
      <c r="AT99" s="621">
        <v>8.5405676965586534E-3</v>
      </c>
      <c r="AU99">
        <v>3</v>
      </c>
      <c r="AV99" s="621">
        <v>3.3333333333333333E-2</v>
      </c>
      <c r="AW99">
        <v>173</v>
      </c>
      <c r="AX99" s="621">
        <v>8.6521630407601895E-3</v>
      </c>
      <c r="AY99">
        <v>158</v>
      </c>
      <c r="AZ99" s="621">
        <v>0.92941176470588238</v>
      </c>
      <c r="BA99">
        <v>1</v>
      </c>
      <c r="BB99" s="621">
        <v>0.33333333333333331</v>
      </c>
      <c r="BC99">
        <v>159</v>
      </c>
      <c r="BD99" s="621">
        <v>0.91907514450867056</v>
      </c>
      <c r="BE99">
        <v>117</v>
      </c>
      <c r="BF99" s="621">
        <v>5.8514628657164291E-3</v>
      </c>
      <c r="BG99">
        <v>246</v>
      </c>
      <c r="BH99" s="621">
        <v>1.2303075768942236E-2</v>
      </c>
      <c r="BI99">
        <v>363</v>
      </c>
      <c r="BJ99" s="621">
        <v>1.8154538634658664E-2</v>
      </c>
      <c r="BK99">
        <v>15</v>
      </c>
      <c r="BL99" s="621">
        <v>0.4838709677419355</v>
      </c>
      <c r="BM99">
        <v>5</v>
      </c>
      <c r="BN99" s="621">
        <v>0.41666666666666669</v>
      </c>
      <c r="BO99" t="s">
        <v>323</v>
      </c>
    </row>
    <row r="100" spans="1:67" x14ac:dyDescent="0.2">
      <c r="A100" t="s">
        <v>81</v>
      </c>
      <c r="B100" t="s">
        <v>84</v>
      </c>
      <c r="C100" t="s">
        <v>85</v>
      </c>
      <c r="D100" t="s">
        <v>515</v>
      </c>
      <c r="E100" t="s">
        <v>504</v>
      </c>
      <c r="F100" t="s">
        <v>519</v>
      </c>
      <c r="G100" t="s">
        <v>924</v>
      </c>
      <c r="H100" t="s">
        <v>1112</v>
      </c>
      <c r="I100" t="s">
        <v>934</v>
      </c>
      <c r="K100" t="s">
        <v>386</v>
      </c>
      <c r="L100">
        <v>1</v>
      </c>
      <c r="N100">
        <v>3</v>
      </c>
      <c r="O100">
        <v>3</v>
      </c>
      <c r="P100">
        <v>705</v>
      </c>
      <c r="Q100">
        <v>403</v>
      </c>
      <c r="R100">
        <v>1</v>
      </c>
      <c r="S100" s="621">
        <v>0.33333333333333331</v>
      </c>
      <c r="V100">
        <v>1</v>
      </c>
      <c r="W100" s="621">
        <v>1</v>
      </c>
      <c r="X100">
        <v>1</v>
      </c>
      <c r="Z100">
        <v>1</v>
      </c>
      <c r="AA100" s="621">
        <v>0.33333333333333331</v>
      </c>
      <c r="AD100">
        <v>684</v>
      </c>
      <c r="AE100">
        <v>21</v>
      </c>
      <c r="AF100" s="621">
        <v>2.9787234042553193E-2</v>
      </c>
      <c r="AG100">
        <v>705</v>
      </c>
      <c r="AH100">
        <v>1065</v>
      </c>
      <c r="AI100" s="621">
        <v>0.6619718309859155</v>
      </c>
      <c r="AJ100">
        <v>684</v>
      </c>
      <c r="AK100">
        <v>21</v>
      </c>
      <c r="AL100">
        <v>705</v>
      </c>
      <c r="AM100">
        <v>383</v>
      </c>
      <c r="AN100" s="621">
        <v>0.5599415204678363</v>
      </c>
      <c r="AO100">
        <v>20</v>
      </c>
      <c r="AP100" s="621">
        <v>0.95238095238095233</v>
      </c>
      <c r="AQ100">
        <v>403</v>
      </c>
      <c r="AR100" s="621">
        <v>0.57163120567375891</v>
      </c>
      <c r="AS100">
        <v>8</v>
      </c>
      <c r="AT100" s="621">
        <v>2.0887728459530026E-2</v>
      </c>
      <c r="AU100">
        <v>2</v>
      </c>
      <c r="AV100" s="621">
        <v>0.1</v>
      </c>
      <c r="AW100">
        <v>10</v>
      </c>
      <c r="AX100" s="621">
        <v>2.4813895781637719E-2</v>
      </c>
      <c r="AY100">
        <v>5</v>
      </c>
      <c r="AZ100" s="621">
        <v>0.625</v>
      </c>
      <c r="BA100">
        <v>1</v>
      </c>
      <c r="BB100" s="621">
        <v>0.5</v>
      </c>
      <c r="BC100">
        <v>6</v>
      </c>
      <c r="BD100" s="621">
        <v>0.6</v>
      </c>
      <c r="BG100">
        <v>12</v>
      </c>
      <c r="BH100" s="621">
        <v>2.9776674937965261E-2</v>
      </c>
      <c r="BI100">
        <v>12</v>
      </c>
      <c r="BJ100" s="621">
        <v>2.9776674937965261E-2</v>
      </c>
      <c r="BK100">
        <v>1</v>
      </c>
      <c r="BL100" s="621">
        <v>0.33333333333333331</v>
      </c>
      <c r="BM100">
        <v>1</v>
      </c>
      <c r="BN100" s="621">
        <v>1</v>
      </c>
      <c r="BO100" t="s">
        <v>323</v>
      </c>
    </row>
    <row r="101" spans="1:67" x14ac:dyDescent="0.2">
      <c r="A101" t="s">
        <v>81</v>
      </c>
      <c r="B101" t="s">
        <v>84</v>
      </c>
      <c r="C101" t="s">
        <v>86</v>
      </c>
      <c r="D101" t="s">
        <v>515</v>
      </c>
      <c r="E101" t="s">
        <v>504</v>
      </c>
      <c r="F101" t="s">
        <v>519</v>
      </c>
      <c r="G101" t="s">
        <v>924</v>
      </c>
      <c r="H101" t="s">
        <v>1112</v>
      </c>
      <c r="I101" t="s">
        <v>934</v>
      </c>
      <c r="K101" t="s">
        <v>510</v>
      </c>
      <c r="L101">
        <v>1</v>
      </c>
      <c r="M101">
        <v>1</v>
      </c>
      <c r="N101">
        <v>1</v>
      </c>
      <c r="O101">
        <v>1</v>
      </c>
      <c r="P101">
        <v>699</v>
      </c>
      <c r="Q101" t="s">
        <v>323</v>
      </c>
      <c r="R101">
        <v>1</v>
      </c>
      <c r="S101" s="621">
        <v>1</v>
      </c>
      <c r="V101">
        <v>1</v>
      </c>
      <c r="W101" s="621">
        <v>1</v>
      </c>
      <c r="X101">
        <v>1</v>
      </c>
      <c r="AD101">
        <v>698</v>
      </c>
      <c r="AE101">
        <v>1</v>
      </c>
      <c r="AF101" s="621">
        <v>1.4306151645207439E-3</v>
      </c>
      <c r="AG101">
        <v>699</v>
      </c>
      <c r="AH101">
        <v>1086</v>
      </c>
      <c r="AI101" s="621">
        <v>0.64364640883977897</v>
      </c>
      <c r="AJ101" t="s">
        <v>323</v>
      </c>
      <c r="AK101" t="s">
        <v>323</v>
      </c>
      <c r="AL101" t="s">
        <v>323</v>
      </c>
      <c r="AN101" s="621" t="s">
        <v>323</v>
      </c>
      <c r="AP101" s="621" t="s">
        <v>323</v>
      </c>
      <c r="AQ101" t="s">
        <v>323</v>
      </c>
      <c r="AR101" s="621" t="s">
        <v>323</v>
      </c>
      <c r="AT101" s="621" t="s">
        <v>323</v>
      </c>
      <c r="AV101" s="621" t="s">
        <v>323</v>
      </c>
      <c r="AW101" t="s">
        <v>323</v>
      </c>
      <c r="AX101" s="621" t="s">
        <v>323</v>
      </c>
      <c r="AZ101" s="621" t="s">
        <v>323</v>
      </c>
      <c r="BB101" s="621" t="s">
        <v>323</v>
      </c>
      <c r="BC101" t="s">
        <v>323</v>
      </c>
      <c r="BD101" s="621" t="s">
        <v>323</v>
      </c>
      <c r="BF101" s="621" t="s">
        <v>323</v>
      </c>
      <c r="BH101" s="621" t="s">
        <v>323</v>
      </c>
      <c r="BI101" t="s">
        <v>323</v>
      </c>
      <c r="BJ101" s="621" t="s">
        <v>323</v>
      </c>
      <c r="BK101">
        <v>1</v>
      </c>
      <c r="BL101" s="621">
        <v>1</v>
      </c>
      <c r="BM101">
        <v>1</v>
      </c>
      <c r="BN101" s="621">
        <v>1</v>
      </c>
      <c r="BO101" t="s">
        <v>323</v>
      </c>
    </row>
    <row r="102" spans="1:67" x14ac:dyDescent="0.2">
      <c r="A102" t="s">
        <v>81</v>
      </c>
      <c r="B102" t="s">
        <v>84</v>
      </c>
      <c r="C102" t="s">
        <v>87</v>
      </c>
      <c r="D102" t="s">
        <v>515</v>
      </c>
      <c r="E102" t="s">
        <v>504</v>
      </c>
      <c r="F102" t="s">
        <v>519</v>
      </c>
      <c r="G102" t="s">
        <v>924</v>
      </c>
      <c r="H102" t="s">
        <v>1112</v>
      </c>
      <c r="I102" t="s">
        <v>934</v>
      </c>
      <c r="K102" t="s">
        <v>386</v>
      </c>
      <c r="L102">
        <v>5</v>
      </c>
      <c r="N102">
        <v>9</v>
      </c>
      <c r="O102">
        <v>1.8</v>
      </c>
      <c r="P102">
        <v>725.8</v>
      </c>
      <c r="Q102">
        <v>338</v>
      </c>
      <c r="R102">
        <v>4</v>
      </c>
      <c r="S102" s="621">
        <v>0.44444444444444442</v>
      </c>
      <c r="V102">
        <v>4</v>
      </c>
      <c r="W102" s="621">
        <v>0.8</v>
      </c>
      <c r="X102">
        <v>4</v>
      </c>
      <c r="AD102">
        <v>3617</v>
      </c>
      <c r="AE102">
        <v>12</v>
      </c>
      <c r="AF102" s="621">
        <v>3.3066960595205292E-3</v>
      </c>
      <c r="AG102">
        <v>3629</v>
      </c>
      <c r="AH102">
        <v>5745</v>
      </c>
      <c r="AI102" s="621">
        <v>0.63167972149695384</v>
      </c>
      <c r="AJ102">
        <v>3617</v>
      </c>
      <c r="AK102">
        <v>12</v>
      </c>
      <c r="AL102">
        <v>3629</v>
      </c>
      <c r="AM102">
        <v>1679</v>
      </c>
      <c r="AN102" s="621">
        <v>0.46419684821675422</v>
      </c>
      <c r="AO102">
        <v>11</v>
      </c>
      <c r="AP102" s="621">
        <v>0.91666666666666663</v>
      </c>
      <c r="AQ102">
        <v>1690</v>
      </c>
      <c r="AR102" s="621">
        <v>0.46569302838247451</v>
      </c>
      <c r="AS102">
        <v>28</v>
      </c>
      <c r="AT102" s="621">
        <v>1.6676593210244194E-2</v>
      </c>
      <c r="AU102">
        <v>2</v>
      </c>
      <c r="AV102" s="621">
        <v>0.18181818181818182</v>
      </c>
      <c r="AW102">
        <v>30</v>
      </c>
      <c r="AX102" s="621">
        <v>1.7751479289940829E-2</v>
      </c>
      <c r="AY102">
        <v>22</v>
      </c>
      <c r="AZ102" s="621">
        <v>0.7857142857142857</v>
      </c>
      <c r="BA102">
        <v>1</v>
      </c>
      <c r="BB102" s="621">
        <v>0.5</v>
      </c>
      <c r="BC102">
        <v>23</v>
      </c>
      <c r="BD102" s="621">
        <v>0.76666666666666672</v>
      </c>
      <c r="BE102">
        <v>4</v>
      </c>
      <c r="BF102" s="621">
        <v>2.3668639053254438E-3</v>
      </c>
      <c r="BG102">
        <v>40</v>
      </c>
      <c r="BH102" s="621">
        <v>2.3668639053254437E-2</v>
      </c>
      <c r="BI102">
        <v>44</v>
      </c>
      <c r="BJ102" s="621">
        <v>2.6035502958579881E-2</v>
      </c>
      <c r="BK102">
        <v>2</v>
      </c>
      <c r="BL102" s="621">
        <v>0.22222222222222221</v>
      </c>
      <c r="BM102">
        <v>2</v>
      </c>
      <c r="BN102" s="621">
        <v>0.4</v>
      </c>
      <c r="BO102" t="s">
        <v>323</v>
      </c>
    </row>
    <row r="103" spans="1:67" x14ac:dyDescent="0.2">
      <c r="A103" t="s">
        <v>81</v>
      </c>
      <c r="B103" t="s">
        <v>84</v>
      </c>
      <c r="C103" t="s">
        <v>88</v>
      </c>
      <c r="D103" t="s">
        <v>515</v>
      </c>
      <c r="E103" t="s">
        <v>504</v>
      </c>
      <c r="F103" t="s">
        <v>519</v>
      </c>
      <c r="G103" t="s">
        <v>924</v>
      </c>
      <c r="H103" t="s">
        <v>1112</v>
      </c>
      <c r="I103" t="s">
        <v>934</v>
      </c>
      <c r="K103" t="s">
        <v>386</v>
      </c>
      <c r="L103">
        <v>4</v>
      </c>
      <c r="N103">
        <v>5</v>
      </c>
      <c r="O103">
        <v>1.25</v>
      </c>
      <c r="P103">
        <v>582</v>
      </c>
      <c r="Q103">
        <v>265.75</v>
      </c>
      <c r="R103">
        <v>1</v>
      </c>
      <c r="S103" s="621">
        <v>0.2</v>
      </c>
      <c r="V103">
        <v>1</v>
      </c>
      <c r="W103" s="621">
        <v>0.25</v>
      </c>
      <c r="X103">
        <v>1</v>
      </c>
      <c r="AD103">
        <v>2294</v>
      </c>
      <c r="AE103">
        <v>34</v>
      </c>
      <c r="AF103" s="621">
        <v>1.4604810996563574E-2</v>
      </c>
      <c r="AG103">
        <v>2328</v>
      </c>
      <c r="AH103">
        <v>3948</v>
      </c>
      <c r="AI103" s="621">
        <v>0.58966565349544076</v>
      </c>
      <c r="AJ103">
        <v>2294</v>
      </c>
      <c r="AK103">
        <v>34</v>
      </c>
      <c r="AL103">
        <v>2328</v>
      </c>
      <c r="AM103">
        <v>1033</v>
      </c>
      <c r="AN103" s="621">
        <v>0.45030514385353093</v>
      </c>
      <c r="AO103">
        <v>30</v>
      </c>
      <c r="AP103" s="621">
        <v>0.88235294117647056</v>
      </c>
      <c r="AQ103">
        <v>1063</v>
      </c>
      <c r="AR103" s="621">
        <v>0.45661512027491408</v>
      </c>
      <c r="AS103">
        <v>27</v>
      </c>
      <c r="AT103" s="621">
        <v>2.6137463697967087E-2</v>
      </c>
      <c r="AU103">
        <v>1</v>
      </c>
      <c r="AV103" s="621">
        <v>3.3333333333333333E-2</v>
      </c>
      <c r="AW103">
        <v>28</v>
      </c>
      <c r="AX103" s="621">
        <v>2.634054562558796E-2</v>
      </c>
      <c r="AY103">
        <v>17</v>
      </c>
      <c r="AZ103" s="621">
        <v>0.62962962962962965</v>
      </c>
      <c r="BC103">
        <v>17</v>
      </c>
      <c r="BD103" s="621">
        <v>0.6071428571428571</v>
      </c>
      <c r="BF103" s="621">
        <v>0</v>
      </c>
      <c r="BG103">
        <v>40</v>
      </c>
      <c r="BH103" s="621">
        <v>3.7629350893697081E-2</v>
      </c>
      <c r="BI103">
        <v>40</v>
      </c>
      <c r="BJ103" s="621">
        <v>3.7629350893697081E-2</v>
      </c>
      <c r="BK103">
        <v>2</v>
      </c>
      <c r="BL103" s="621">
        <v>0.4</v>
      </c>
      <c r="BM103">
        <v>1</v>
      </c>
      <c r="BN103" s="621">
        <v>0.25</v>
      </c>
      <c r="BO103" t="s">
        <v>323</v>
      </c>
    </row>
    <row r="104" spans="1:67" x14ac:dyDescent="0.2">
      <c r="A104" t="s">
        <v>89</v>
      </c>
      <c r="B104" t="s">
        <v>94</v>
      </c>
      <c r="C104" t="s">
        <v>95</v>
      </c>
      <c r="D104" t="s">
        <v>515</v>
      </c>
      <c r="E104" t="s">
        <v>504</v>
      </c>
      <c r="F104" t="s">
        <v>505</v>
      </c>
      <c r="G104" t="s">
        <v>314</v>
      </c>
      <c r="H104" t="s">
        <v>1109</v>
      </c>
      <c r="I104" t="s">
        <v>934</v>
      </c>
      <c r="K104" t="s">
        <v>510</v>
      </c>
      <c r="L104">
        <v>2</v>
      </c>
      <c r="M104">
        <v>2</v>
      </c>
      <c r="N104">
        <v>2</v>
      </c>
      <c r="O104">
        <v>1</v>
      </c>
      <c r="P104">
        <v>2178.5</v>
      </c>
      <c r="Q104" t="s">
        <v>323</v>
      </c>
      <c r="R104">
        <v>2</v>
      </c>
      <c r="S104" s="621">
        <v>1</v>
      </c>
      <c r="V104">
        <v>2</v>
      </c>
      <c r="W104" s="621">
        <v>1</v>
      </c>
      <c r="X104">
        <v>2</v>
      </c>
      <c r="AD104">
        <v>4352</v>
      </c>
      <c r="AE104">
        <v>5</v>
      </c>
      <c r="AF104" s="621">
        <v>1.1475786091347257E-3</v>
      </c>
      <c r="AG104">
        <v>4357</v>
      </c>
      <c r="AH104">
        <v>6759</v>
      </c>
      <c r="AI104" s="621">
        <v>0.64462198550081373</v>
      </c>
      <c r="AJ104" t="s">
        <v>323</v>
      </c>
      <c r="AK104" t="s">
        <v>323</v>
      </c>
      <c r="AL104" t="s">
        <v>323</v>
      </c>
      <c r="AN104" s="621" t="s">
        <v>323</v>
      </c>
      <c r="AP104" s="621" t="s">
        <v>323</v>
      </c>
      <c r="AQ104" t="s">
        <v>323</v>
      </c>
      <c r="AR104" s="621" t="s">
        <v>323</v>
      </c>
      <c r="AT104" s="621" t="s">
        <v>323</v>
      </c>
      <c r="AV104" s="621" t="s">
        <v>323</v>
      </c>
      <c r="AW104" t="s">
        <v>323</v>
      </c>
      <c r="AZ104" s="621" t="s">
        <v>323</v>
      </c>
      <c r="BB104" s="621" t="s">
        <v>323</v>
      </c>
      <c r="BC104" t="s">
        <v>323</v>
      </c>
      <c r="BD104" s="621" t="s">
        <v>323</v>
      </c>
      <c r="BF104" s="621" t="s">
        <v>323</v>
      </c>
      <c r="BH104" s="621" t="s">
        <v>323</v>
      </c>
      <c r="BI104" t="s">
        <v>323</v>
      </c>
      <c r="BJ104" s="621" t="s">
        <v>323</v>
      </c>
      <c r="BK104">
        <v>0</v>
      </c>
      <c r="BO104" t="s">
        <v>323</v>
      </c>
    </row>
    <row r="105" spans="1:67" x14ac:dyDescent="0.2">
      <c r="A105" t="s">
        <v>89</v>
      </c>
      <c r="B105" t="s">
        <v>94</v>
      </c>
      <c r="C105" t="s">
        <v>96</v>
      </c>
      <c r="D105" t="s">
        <v>515</v>
      </c>
      <c r="E105" t="s">
        <v>504</v>
      </c>
      <c r="F105" t="s">
        <v>505</v>
      </c>
      <c r="G105" t="s">
        <v>314</v>
      </c>
      <c r="H105" t="s">
        <v>1109</v>
      </c>
      <c r="I105" t="s">
        <v>934</v>
      </c>
      <c r="K105" t="s">
        <v>386</v>
      </c>
      <c r="L105">
        <v>2</v>
      </c>
      <c r="N105">
        <v>4</v>
      </c>
      <c r="O105">
        <v>2</v>
      </c>
      <c r="P105">
        <v>2700.5</v>
      </c>
      <c r="Q105">
        <v>1536.5</v>
      </c>
      <c r="R105">
        <v>2</v>
      </c>
      <c r="S105" s="621">
        <v>0.5</v>
      </c>
      <c r="V105">
        <v>2</v>
      </c>
      <c r="W105" s="621">
        <v>1</v>
      </c>
      <c r="X105">
        <v>2</v>
      </c>
      <c r="AD105">
        <v>5375</v>
      </c>
      <c r="AE105">
        <v>26</v>
      </c>
      <c r="AF105" s="621">
        <v>4.8139233475282357E-3</v>
      </c>
      <c r="AG105">
        <v>5401</v>
      </c>
      <c r="AH105">
        <v>7788</v>
      </c>
      <c r="AI105" s="621">
        <v>0.69350282485875703</v>
      </c>
      <c r="AJ105">
        <v>5375</v>
      </c>
      <c r="AK105">
        <v>26</v>
      </c>
      <c r="AL105">
        <v>5401</v>
      </c>
      <c r="AM105">
        <v>3051</v>
      </c>
      <c r="AN105" s="621">
        <v>0.56762790697674415</v>
      </c>
      <c r="AO105">
        <v>22</v>
      </c>
      <c r="AP105" s="621">
        <v>0.84615384615384615</v>
      </c>
      <c r="AQ105">
        <v>3073</v>
      </c>
      <c r="AR105" s="621">
        <v>0.56896870949824108</v>
      </c>
      <c r="AT105" s="621" t="s">
        <v>323</v>
      </c>
      <c r="AV105" s="621" t="s">
        <v>323</v>
      </c>
      <c r="AW105" t="s">
        <v>323</v>
      </c>
      <c r="AY105">
        <v>27</v>
      </c>
      <c r="AZ105" s="621" t="s">
        <v>323</v>
      </c>
      <c r="BB105" s="621" t="s">
        <v>323</v>
      </c>
      <c r="BC105">
        <v>27</v>
      </c>
      <c r="BD105" s="621" t="s">
        <v>323</v>
      </c>
      <c r="BE105">
        <v>1</v>
      </c>
      <c r="BF105" s="621">
        <v>3.254149040026033E-4</v>
      </c>
      <c r="BG105">
        <v>46</v>
      </c>
      <c r="BH105" s="621">
        <v>1.4969085584119753E-2</v>
      </c>
      <c r="BI105">
        <v>47</v>
      </c>
      <c r="BJ105" s="621">
        <v>1.5294500488122356E-2</v>
      </c>
      <c r="BK105">
        <v>0</v>
      </c>
      <c r="BO105" t="s">
        <v>323</v>
      </c>
    </row>
    <row r="106" spans="1:67" x14ac:dyDescent="0.2">
      <c r="A106" t="s">
        <v>89</v>
      </c>
      <c r="B106" t="s">
        <v>94</v>
      </c>
      <c r="C106" t="s">
        <v>97</v>
      </c>
      <c r="D106" t="s">
        <v>515</v>
      </c>
      <c r="E106" t="s">
        <v>504</v>
      </c>
      <c r="F106" t="s">
        <v>505</v>
      </c>
      <c r="G106" t="s">
        <v>314</v>
      </c>
      <c r="H106" t="s">
        <v>1109</v>
      </c>
      <c r="I106" t="s">
        <v>934</v>
      </c>
      <c r="K106" t="s">
        <v>386</v>
      </c>
      <c r="L106">
        <v>4</v>
      </c>
      <c r="N106">
        <v>6</v>
      </c>
      <c r="O106">
        <v>1.5</v>
      </c>
      <c r="P106">
        <v>2799.25</v>
      </c>
      <c r="Q106">
        <v>1035.75</v>
      </c>
      <c r="R106">
        <v>4</v>
      </c>
      <c r="S106" s="621">
        <v>0.66666666666666663</v>
      </c>
      <c r="V106">
        <v>4</v>
      </c>
      <c r="W106" s="621">
        <v>1</v>
      </c>
      <c r="X106">
        <v>4</v>
      </c>
      <c r="Z106">
        <v>2</v>
      </c>
      <c r="AA106" s="621">
        <v>0.33333333333333331</v>
      </c>
      <c r="AD106">
        <v>11194</v>
      </c>
      <c r="AE106">
        <v>3</v>
      </c>
      <c r="AF106" s="621">
        <v>2.679289095293382E-4</v>
      </c>
      <c r="AG106">
        <v>11197</v>
      </c>
      <c r="AH106">
        <v>17346</v>
      </c>
      <c r="AI106" s="621">
        <v>0.64550905107805834</v>
      </c>
      <c r="AJ106">
        <v>11194</v>
      </c>
      <c r="AK106">
        <v>3</v>
      </c>
      <c r="AL106">
        <v>11197</v>
      </c>
      <c r="AM106">
        <v>4140</v>
      </c>
      <c r="AN106" s="621">
        <v>0.36984098624262995</v>
      </c>
      <c r="AO106">
        <v>3</v>
      </c>
      <c r="AP106" s="621">
        <v>1</v>
      </c>
      <c r="AQ106">
        <v>4143</v>
      </c>
      <c r="AR106" s="621">
        <v>0.37000982406001609</v>
      </c>
      <c r="AT106" s="621" t="s">
        <v>323</v>
      </c>
      <c r="AV106" s="621" t="s">
        <v>323</v>
      </c>
      <c r="AW106" t="s">
        <v>323</v>
      </c>
      <c r="AY106">
        <v>59</v>
      </c>
      <c r="AZ106" s="621" t="s">
        <v>323</v>
      </c>
      <c r="BB106" s="621" t="s">
        <v>323</v>
      </c>
      <c r="BC106">
        <v>59</v>
      </c>
      <c r="BD106" s="621" t="s">
        <v>323</v>
      </c>
      <c r="BE106">
        <v>5</v>
      </c>
      <c r="BF106" s="621">
        <v>1.2068549360366883E-3</v>
      </c>
      <c r="BG106">
        <v>148</v>
      </c>
      <c r="BH106" s="621">
        <v>3.5722906106685978E-2</v>
      </c>
      <c r="BI106">
        <v>153</v>
      </c>
      <c r="BJ106" s="621">
        <v>3.6929761042722664E-2</v>
      </c>
      <c r="BK106">
        <v>3</v>
      </c>
      <c r="BL106" s="621">
        <v>0.5</v>
      </c>
      <c r="BM106">
        <v>1</v>
      </c>
      <c r="BN106" s="621">
        <v>0.25</v>
      </c>
      <c r="BO106" t="s">
        <v>323</v>
      </c>
    </row>
    <row r="107" spans="1:67" x14ac:dyDescent="0.2">
      <c r="A107" t="s">
        <v>89</v>
      </c>
      <c r="B107" t="s">
        <v>94</v>
      </c>
      <c r="C107" t="s">
        <v>98</v>
      </c>
      <c r="D107" t="s">
        <v>515</v>
      </c>
      <c r="E107" t="s">
        <v>504</v>
      </c>
      <c r="F107" t="s">
        <v>505</v>
      </c>
      <c r="G107" t="s">
        <v>314</v>
      </c>
      <c r="H107" t="s">
        <v>1109</v>
      </c>
      <c r="I107" t="s">
        <v>934</v>
      </c>
      <c r="K107" t="s">
        <v>510</v>
      </c>
      <c r="L107">
        <v>3</v>
      </c>
      <c r="M107">
        <v>3</v>
      </c>
      <c r="N107">
        <v>3</v>
      </c>
      <c r="O107">
        <v>1</v>
      </c>
      <c r="P107">
        <v>2874.6666666666665</v>
      </c>
      <c r="Q107" t="s">
        <v>323</v>
      </c>
      <c r="R107">
        <v>2</v>
      </c>
      <c r="S107" s="621">
        <v>0.66666666666666663</v>
      </c>
      <c r="V107">
        <v>2</v>
      </c>
      <c r="W107" s="621">
        <v>0.66666666666666663</v>
      </c>
      <c r="X107">
        <v>2</v>
      </c>
      <c r="AD107">
        <v>8622</v>
      </c>
      <c r="AE107">
        <v>2</v>
      </c>
      <c r="AF107" s="621">
        <v>2.3191094619666049E-4</v>
      </c>
      <c r="AG107">
        <v>8624</v>
      </c>
      <c r="AH107">
        <v>12705</v>
      </c>
      <c r="AI107" s="621">
        <v>0.67878787878787883</v>
      </c>
      <c r="AJ107" t="s">
        <v>323</v>
      </c>
      <c r="AK107" t="s">
        <v>323</v>
      </c>
      <c r="AL107" t="s">
        <v>323</v>
      </c>
      <c r="AN107" s="621" t="s">
        <v>323</v>
      </c>
      <c r="AP107" s="621" t="s">
        <v>323</v>
      </c>
      <c r="AQ107" t="s">
        <v>323</v>
      </c>
      <c r="AR107" s="621" t="s">
        <v>323</v>
      </c>
      <c r="AS107" t="s">
        <v>323</v>
      </c>
      <c r="AT107" s="621" t="s">
        <v>323</v>
      </c>
      <c r="AU107" t="s">
        <v>323</v>
      </c>
      <c r="AV107" s="621" t="s">
        <v>323</v>
      </c>
      <c r="AW107" t="s">
        <v>323</v>
      </c>
      <c r="AZ107" s="621" t="s">
        <v>323</v>
      </c>
      <c r="BB107" s="621" t="s">
        <v>323</v>
      </c>
      <c r="BC107" t="s">
        <v>323</v>
      </c>
      <c r="BD107" s="621" t="s">
        <v>323</v>
      </c>
      <c r="BF107" s="621" t="s">
        <v>323</v>
      </c>
      <c r="BH107" s="621" t="s">
        <v>323</v>
      </c>
      <c r="BI107" t="s">
        <v>323</v>
      </c>
      <c r="BJ107" s="621" t="s">
        <v>323</v>
      </c>
      <c r="BK107">
        <v>1</v>
      </c>
      <c r="BL107" s="621">
        <v>0.33333333333333331</v>
      </c>
      <c r="BM107">
        <v>1</v>
      </c>
      <c r="BN107" s="621">
        <v>0.33333333333333331</v>
      </c>
      <c r="BO107" t="s">
        <v>323</v>
      </c>
    </row>
    <row r="108" spans="1:67" x14ac:dyDescent="0.2">
      <c r="A108" t="s">
        <v>99</v>
      </c>
      <c r="B108" t="s">
        <v>105</v>
      </c>
      <c r="C108" t="s">
        <v>106</v>
      </c>
      <c r="D108" t="s">
        <v>515</v>
      </c>
      <c r="E108" t="s">
        <v>504</v>
      </c>
      <c r="F108" t="s">
        <v>519</v>
      </c>
      <c r="G108" t="s">
        <v>925</v>
      </c>
      <c r="H108" t="s">
        <v>1109</v>
      </c>
      <c r="I108" t="s">
        <v>934</v>
      </c>
      <c r="K108" t="s">
        <v>386</v>
      </c>
      <c r="L108">
        <v>3</v>
      </c>
      <c r="N108">
        <v>7</v>
      </c>
      <c r="O108">
        <v>2.3333333333333335</v>
      </c>
      <c r="P108">
        <v>1315.6666666666667</v>
      </c>
      <c r="Q108">
        <v>498.33333333333331</v>
      </c>
      <c r="R108">
        <v>3</v>
      </c>
      <c r="S108" s="621">
        <v>0.42857142857142855</v>
      </c>
      <c r="V108">
        <v>2</v>
      </c>
      <c r="W108" s="621">
        <v>0.66666666666666663</v>
      </c>
      <c r="X108">
        <v>2</v>
      </c>
      <c r="AD108">
        <v>3943</v>
      </c>
      <c r="AE108">
        <v>4</v>
      </c>
      <c r="AF108" s="621">
        <v>1.0134279199391944E-3</v>
      </c>
      <c r="AG108">
        <v>3947</v>
      </c>
      <c r="AH108">
        <v>6468</v>
      </c>
      <c r="AI108" s="621">
        <v>0.61023500309214596</v>
      </c>
      <c r="AJ108">
        <v>3943</v>
      </c>
      <c r="AK108">
        <v>4</v>
      </c>
      <c r="AL108">
        <v>3947</v>
      </c>
      <c r="AM108">
        <v>1491</v>
      </c>
      <c r="AN108" s="621">
        <v>0.37813847324372307</v>
      </c>
      <c r="AO108">
        <v>4</v>
      </c>
      <c r="AP108" s="621">
        <v>1</v>
      </c>
      <c r="AQ108">
        <v>1495</v>
      </c>
      <c r="AR108" s="621">
        <v>0.3787686850772739</v>
      </c>
      <c r="AT108" s="621" t="s">
        <v>323</v>
      </c>
      <c r="AV108" s="621" t="s">
        <v>323</v>
      </c>
      <c r="AW108" t="s">
        <v>323</v>
      </c>
      <c r="AY108">
        <v>4</v>
      </c>
      <c r="AZ108" s="621" t="s">
        <v>323</v>
      </c>
      <c r="BA108">
        <v>1</v>
      </c>
      <c r="BB108" s="621" t="s">
        <v>323</v>
      </c>
      <c r="BC108">
        <v>5</v>
      </c>
      <c r="BD108" s="621" t="s">
        <v>323</v>
      </c>
      <c r="BE108">
        <v>2</v>
      </c>
      <c r="BF108" s="621">
        <v>1.3377926421404682E-3</v>
      </c>
      <c r="BG108">
        <v>33</v>
      </c>
      <c r="BH108" s="621">
        <v>2.2073578595317726E-2</v>
      </c>
      <c r="BI108">
        <v>35</v>
      </c>
      <c r="BJ108" s="621">
        <v>2.3411371237458192E-2</v>
      </c>
      <c r="BK108">
        <v>2</v>
      </c>
      <c r="BL108" s="621">
        <v>0.2857142857142857</v>
      </c>
      <c r="BM108">
        <v>1</v>
      </c>
      <c r="BN108" s="621">
        <v>0.33333333333333331</v>
      </c>
      <c r="BO108" t="s">
        <v>323</v>
      </c>
    </row>
    <row r="109" spans="1:67" x14ac:dyDescent="0.2">
      <c r="A109" t="s">
        <v>99</v>
      </c>
      <c r="B109" t="s">
        <v>105</v>
      </c>
      <c r="C109" t="s">
        <v>107</v>
      </c>
      <c r="D109" t="s">
        <v>515</v>
      </c>
      <c r="E109" t="s">
        <v>504</v>
      </c>
      <c r="F109" t="s">
        <v>519</v>
      </c>
      <c r="G109" t="s">
        <v>925</v>
      </c>
      <c r="H109" t="s">
        <v>1109</v>
      </c>
      <c r="I109" t="s">
        <v>934</v>
      </c>
      <c r="K109" t="s">
        <v>510</v>
      </c>
      <c r="L109">
        <v>2</v>
      </c>
      <c r="M109">
        <v>2</v>
      </c>
      <c r="N109">
        <v>2</v>
      </c>
      <c r="O109">
        <v>1</v>
      </c>
      <c r="P109">
        <v>1287</v>
      </c>
      <c r="Q109" t="s">
        <v>323</v>
      </c>
      <c r="R109">
        <v>2</v>
      </c>
      <c r="S109" s="621">
        <v>1</v>
      </c>
      <c r="V109">
        <v>2</v>
      </c>
      <c r="W109" s="621">
        <v>1</v>
      </c>
      <c r="X109">
        <v>2</v>
      </c>
      <c r="AD109">
        <v>2571</v>
      </c>
      <c r="AE109">
        <v>3</v>
      </c>
      <c r="AF109" s="621">
        <v>1.1655011655011655E-3</v>
      </c>
      <c r="AG109">
        <v>2574</v>
      </c>
      <c r="AH109">
        <v>3942</v>
      </c>
      <c r="AI109" s="621">
        <v>0.65296803652968038</v>
      </c>
      <c r="AJ109" t="s">
        <v>323</v>
      </c>
      <c r="AK109" t="s">
        <v>323</v>
      </c>
      <c r="AL109" t="s">
        <v>323</v>
      </c>
      <c r="AN109" s="621" t="s">
        <v>323</v>
      </c>
      <c r="AP109" s="621" t="s">
        <v>323</v>
      </c>
      <c r="AQ109" t="s">
        <v>323</v>
      </c>
      <c r="AR109" s="621" t="s">
        <v>323</v>
      </c>
      <c r="AT109" s="621" t="s">
        <v>323</v>
      </c>
      <c r="AV109" s="621" t="s">
        <v>323</v>
      </c>
      <c r="AW109" t="s">
        <v>323</v>
      </c>
      <c r="AZ109" s="621" t="s">
        <v>323</v>
      </c>
      <c r="BB109" s="621" t="s">
        <v>323</v>
      </c>
      <c r="BC109" t="s">
        <v>323</v>
      </c>
      <c r="BD109" s="621" t="s">
        <v>323</v>
      </c>
      <c r="BF109" s="621" t="s">
        <v>323</v>
      </c>
      <c r="BH109" s="621" t="s">
        <v>323</v>
      </c>
      <c r="BI109" t="s">
        <v>323</v>
      </c>
      <c r="BJ109" s="621" t="s">
        <v>323</v>
      </c>
      <c r="BK109">
        <v>0</v>
      </c>
      <c r="BO109" t="s">
        <v>323</v>
      </c>
    </row>
    <row r="110" spans="1:67" x14ac:dyDescent="0.2">
      <c r="A110" t="s">
        <v>99</v>
      </c>
      <c r="B110" t="s">
        <v>105</v>
      </c>
      <c r="C110" t="s">
        <v>850</v>
      </c>
      <c r="D110" t="s">
        <v>515</v>
      </c>
      <c r="E110" t="s">
        <v>504</v>
      </c>
      <c r="F110" t="s">
        <v>519</v>
      </c>
      <c r="G110" t="s">
        <v>925</v>
      </c>
      <c r="H110" t="s">
        <v>1109</v>
      </c>
      <c r="I110" t="s">
        <v>934</v>
      </c>
      <c r="K110" t="s">
        <v>386</v>
      </c>
      <c r="L110">
        <v>4</v>
      </c>
      <c r="N110">
        <v>9</v>
      </c>
      <c r="O110">
        <v>2.25</v>
      </c>
      <c r="P110">
        <v>1683.5</v>
      </c>
      <c r="Q110">
        <v>868</v>
      </c>
      <c r="R110">
        <v>3</v>
      </c>
      <c r="S110" s="621">
        <v>0.33333333333333331</v>
      </c>
      <c r="V110">
        <v>3</v>
      </c>
      <c r="W110" s="621">
        <v>0.75</v>
      </c>
      <c r="X110">
        <v>3</v>
      </c>
      <c r="AD110">
        <v>6726</v>
      </c>
      <c r="AE110">
        <v>8</v>
      </c>
      <c r="AF110" s="621">
        <v>1.1880011880011879E-3</v>
      </c>
      <c r="AG110">
        <v>6734</v>
      </c>
      <c r="AH110">
        <v>9696</v>
      </c>
      <c r="AI110" s="621">
        <v>0.69451320132013206</v>
      </c>
      <c r="AJ110">
        <v>6726</v>
      </c>
      <c r="AK110">
        <v>8</v>
      </c>
      <c r="AL110">
        <v>6734</v>
      </c>
      <c r="AM110">
        <v>3464</v>
      </c>
      <c r="AN110" s="621">
        <v>0.51501635444543559</v>
      </c>
      <c r="AO110">
        <v>8</v>
      </c>
      <c r="AP110" s="621">
        <v>1</v>
      </c>
      <c r="AQ110">
        <v>3472</v>
      </c>
      <c r="AR110" s="621">
        <v>0.51559251559251562</v>
      </c>
      <c r="AT110" s="621" t="s">
        <v>323</v>
      </c>
      <c r="AV110" s="621" t="s">
        <v>323</v>
      </c>
      <c r="AW110" t="s">
        <v>323</v>
      </c>
      <c r="AY110">
        <v>44</v>
      </c>
      <c r="AZ110" s="621" t="s">
        <v>323</v>
      </c>
      <c r="BA110">
        <v>1</v>
      </c>
      <c r="BB110" s="621" t="s">
        <v>323</v>
      </c>
      <c r="BC110">
        <v>45</v>
      </c>
      <c r="BD110" s="621" t="s">
        <v>323</v>
      </c>
      <c r="BE110">
        <v>3</v>
      </c>
      <c r="BF110" s="621">
        <v>8.6405529953917056E-4</v>
      </c>
      <c r="BG110">
        <v>29</v>
      </c>
      <c r="BH110" s="621">
        <v>8.3525345622119818E-3</v>
      </c>
      <c r="BI110">
        <v>32</v>
      </c>
      <c r="BJ110" s="621">
        <v>9.2165898617511521E-3</v>
      </c>
      <c r="BK110">
        <v>1</v>
      </c>
      <c r="BL110" s="621">
        <v>0.1111111111111111</v>
      </c>
      <c r="BM110">
        <v>1</v>
      </c>
      <c r="BN110" s="621">
        <v>0.25</v>
      </c>
      <c r="BO110" t="s">
        <v>323</v>
      </c>
    </row>
    <row r="111" spans="1:67" x14ac:dyDescent="0.2">
      <c r="A111" t="s">
        <v>99</v>
      </c>
      <c r="B111" t="s">
        <v>105</v>
      </c>
      <c r="C111" t="s">
        <v>108</v>
      </c>
      <c r="D111" t="s">
        <v>515</v>
      </c>
      <c r="E111" t="s">
        <v>504</v>
      </c>
      <c r="F111" t="s">
        <v>519</v>
      </c>
      <c r="G111" t="s">
        <v>925</v>
      </c>
      <c r="H111" t="s">
        <v>1109</v>
      </c>
      <c r="I111" t="s">
        <v>934</v>
      </c>
      <c r="K111" t="s">
        <v>386</v>
      </c>
      <c r="L111">
        <v>2</v>
      </c>
      <c r="N111">
        <v>3</v>
      </c>
      <c r="O111">
        <v>1.5</v>
      </c>
      <c r="P111">
        <v>1249</v>
      </c>
      <c r="Q111">
        <v>576</v>
      </c>
      <c r="R111">
        <v>2</v>
      </c>
      <c r="S111" s="621">
        <v>0.66666666666666663</v>
      </c>
      <c r="V111">
        <v>1</v>
      </c>
      <c r="W111" s="621">
        <v>0.5</v>
      </c>
      <c r="X111">
        <v>1</v>
      </c>
      <c r="AD111">
        <v>2491</v>
      </c>
      <c r="AE111">
        <v>7</v>
      </c>
      <c r="AF111" s="621">
        <v>2.8022417934347476E-3</v>
      </c>
      <c r="AG111">
        <v>2498</v>
      </c>
      <c r="AH111">
        <v>3840</v>
      </c>
      <c r="AI111" s="621">
        <v>0.65052083333333333</v>
      </c>
      <c r="AJ111">
        <v>2491</v>
      </c>
      <c r="AK111">
        <v>7</v>
      </c>
      <c r="AL111">
        <v>2498</v>
      </c>
      <c r="AM111">
        <v>1145</v>
      </c>
      <c r="AN111" s="621">
        <v>0.45965475712565235</v>
      </c>
      <c r="AO111">
        <v>7</v>
      </c>
      <c r="AP111" s="621">
        <v>1</v>
      </c>
      <c r="AQ111">
        <v>1152</v>
      </c>
      <c r="AR111" s="621">
        <v>0.46116893514811852</v>
      </c>
      <c r="AT111" s="621" t="s">
        <v>323</v>
      </c>
      <c r="AV111" s="621" t="s">
        <v>323</v>
      </c>
      <c r="AW111" t="s">
        <v>323</v>
      </c>
      <c r="AY111">
        <v>10</v>
      </c>
      <c r="AZ111" s="621" t="s">
        <v>323</v>
      </c>
      <c r="BA111">
        <v>2</v>
      </c>
      <c r="BB111" s="621" t="s">
        <v>323</v>
      </c>
      <c r="BC111">
        <v>12</v>
      </c>
      <c r="BD111" s="621" t="s">
        <v>323</v>
      </c>
      <c r="BE111">
        <v>2</v>
      </c>
      <c r="BF111" s="621">
        <v>1.736111111111111E-3</v>
      </c>
      <c r="BG111">
        <v>49</v>
      </c>
      <c r="BH111" s="621">
        <v>4.2534722222222224E-2</v>
      </c>
      <c r="BI111">
        <v>51</v>
      </c>
      <c r="BJ111" s="621">
        <v>4.4270833333333336E-2</v>
      </c>
      <c r="BK111">
        <v>1</v>
      </c>
      <c r="BL111" s="621">
        <v>0.33333333333333331</v>
      </c>
      <c r="BM111">
        <v>0</v>
      </c>
      <c r="BO111" t="s">
        <v>323</v>
      </c>
    </row>
    <row r="112" spans="1:67" x14ac:dyDescent="0.2">
      <c r="A112" t="s">
        <v>99</v>
      </c>
      <c r="B112" t="s">
        <v>105</v>
      </c>
      <c r="C112" t="s">
        <v>104</v>
      </c>
      <c r="D112" t="s">
        <v>515</v>
      </c>
      <c r="E112" t="s">
        <v>504</v>
      </c>
      <c r="F112" t="s">
        <v>519</v>
      </c>
      <c r="G112" t="s">
        <v>925</v>
      </c>
      <c r="H112" t="s">
        <v>1109</v>
      </c>
      <c r="I112" t="s">
        <v>934</v>
      </c>
      <c r="K112" t="s">
        <v>510</v>
      </c>
      <c r="L112">
        <v>1</v>
      </c>
      <c r="M112">
        <v>1</v>
      </c>
      <c r="N112">
        <v>1</v>
      </c>
      <c r="O112">
        <v>1</v>
      </c>
      <c r="P112">
        <v>1724</v>
      </c>
      <c r="Q112" t="s">
        <v>323</v>
      </c>
      <c r="R112">
        <v>0</v>
      </c>
      <c r="AD112">
        <v>1722</v>
      </c>
      <c r="AE112">
        <v>2</v>
      </c>
      <c r="AF112" s="621">
        <v>1.1600928074245939E-3</v>
      </c>
      <c r="AG112">
        <v>1724</v>
      </c>
      <c r="AH112">
        <v>2631</v>
      </c>
      <c r="AI112" s="621">
        <v>0.65526415811478522</v>
      </c>
      <c r="AJ112" t="s">
        <v>323</v>
      </c>
      <c r="AK112" t="s">
        <v>323</v>
      </c>
      <c r="AL112" t="s">
        <v>323</v>
      </c>
      <c r="AN112" s="621" t="s">
        <v>323</v>
      </c>
      <c r="AP112" s="621" t="s">
        <v>323</v>
      </c>
      <c r="AQ112" t="s">
        <v>323</v>
      </c>
      <c r="AR112" s="621" t="s">
        <v>323</v>
      </c>
      <c r="AT112" s="621" t="s">
        <v>323</v>
      </c>
      <c r="AV112" s="621" t="s">
        <v>323</v>
      </c>
      <c r="AW112" t="s">
        <v>323</v>
      </c>
      <c r="AX112" s="621" t="s">
        <v>323</v>
      </c>
      <c r="AZ112" s="621" t="s">
        <v>323</v>
      </c>
      <c r="BB112" s="621" t="s">
        <v>323</v>
      </c>
      <c r="BC112" t="s">
        <v>323</v>
      </c>
      <c r="BD112" s="621" t="s">
        <v>323</v>
      </c>
      <c r="BF112" s="621" t="s">
        <v>323</v>
      </c>
      <c r="BH112" s="621" t="s">
        <v>323</v>
      </c>
      <c r="BI112" t="s">
        <v>323</v>
      </c>
      <c r="BJ112" s="621" t="s">
        <v>323</v>
      </c>
      <c r="BK112">
        <v>0</v>
      </c>
      <c r="BO112" t="s">
        <v>323</v>
      </c>
    </row>
    <row r="113" spans="1:67" x14ac:dyDescent="0.2">
      <c r="A113" t="s">
        <v>109</v>
      </c>
      <c r="B113" t="s">
        <v>111</v>
      </c>
      <c r="C113" t="s">
        <v>112</v>
      </c>
      <c r="D113" t="s">
        <v>515</v>
      </c>
      <c r="E113" t="s">
        <v>504</v>
      </c>
      <c r="F113" t="s">
        <v>519</v>
      </c>
      <c r="G113" t="s">
        <v>321</v>
      </c>
      <c r="H113" t="s">
        <v>1112</v>
      </c>
      <c r="I113" t="s">
        <v>934</v>
      </c>
      <c r="K113" t="s">
        <v>510</v>
      </c>
      <c r="L113">
        <v>3</v>
      </c>
      <c r="M113">
        <v>3</v>
      </c>
      <c r="N113">
        <v>3</v>
      </c>
      <c r="O113">
        <v>1</v>
      </c>
      <c r="P113">
        <v>1377.6666666666667</v>
      </c>
      <c r="Q113" t="s">
        <v>323</v>
      </c>
      <c r="R113">
        <v>3</v>
      </c>
      <c r="S113" s="621">
        <v>1</v>
      </c>
      <c r="V113">
        <v>3</v>
      </c>
      <c r="W113" s="621">
        <v>1</v>
      </c>
      <c r="X113">
        <v>3</v>
      </c>
      <c r="AD113">
        <v>4129</v>
      </c>
      <c r="AE113">
        <v>4</v>
      </c>
      <c r="AF113" s="621">
        <v>9.6781998548270019E-4</v>
      </c>
      <c r="AG113">
        <v>4133</v>
      </c>
      <c r="AH113">
        <v>6168</v>
      </c>
      <c r="AI113" s="621">
        <v>0.67007133592736701</v>
      </c>
      <c r="AJ113" t="s">
        <v>323</v>
      </c>
      <c r="AK113" t="s">
        <v>323</v>
      </c>
      <c r="AL113" t="s">
        <v>323</v>
      </c>
      <c r="AN113" s="621" t="s">
        <v>323</v>
      </c>
      <c r="AP113" s="621" t="s">
        <v>323</v>
      </c>
      <c r="AQ113" t="s">
        <v>323</v>
      </c>
      <c r="AR113" s="621" t="s">
        <v>323</v>
      </c>
      <c r="AT113" s="621" t="s">
        <v>323</v>
      </c>
      <c r="AV113" s="621" t="s">
        <v>323</v>
      </c>
      <c r="AW113" t="s">
        <v>323</v>
      </c>
      <c r="AX113" s="621" t="s">
        <v>323</v>
      </c>
      <c r="AZ113" s="621" t="s">
        <v>323</v>
      </c>
      <c r="BC113" t="s">
        <v>323</v>
      </c>
      <c r="BD113" s="621" t="s">
        <v>323</v>
      </c>
      <c r="BF113" s="621" t="s">
        <v>323</v>
      </c>
      <c r="BH113" s="621" t="s">
        <v>323</v>
      </c>
      <c r="BI113" t="s">
        <v>323</v>
      </c>
      <c r="BJ113" s="621" t="s">
        <v>323</v>
      </c>
      <c r="BK113">
        <v>2</v>
      </c>
      <c r="BL113" s="621">
        <v>0.66666666666666663</v>
      </c>
      <c r="BM113">
        <v>2</v>
      </c>
      <c r="BN113" s="621">
        <v>0.66666666666666663</v>
      </c>
      <c r="BO113" t="s">
        <v>323</v>
      </c>
    </row>
    <row r="114" spans="1:67" x14ac:dyDescent="0.2">
      <c r="A114" t="s">
        <v>109</v>
      </c>
      <c r="B114" t="s">
        <v>111</v>
      </c>
      <c r="C114" t="s">
        <v>113</v>
      </c>
      <c r="D114" t="s">
        <v>515</v>
      </c>
      <c r="E114" t="s">
        <v>504</v>
      </c>
      <c r="F114" t="s">
        <v>519</v>
      </c>
      <c r="G114" t="s">
        <v>321</v>
      </c>
      <c r="H114" t="s">
        <v>1112</v>
      </c>
      <c r="I114" t="s">
        <v>934</v>
      </c>
      <c r="K114" t="s">
        <v>510</v>
      </c>
      <c r="L114">
        <v>1</v>
      </c>
      <c r="M114">
        <v>1</v>
      </c>
      <c r="N114">
        <v>1</v>
      </c>
      <c r="O114">
        <v>1</v>
      </c>
      <c r="P114">
        <v>1423</v>
      </c>
      <c r="Q114" t="s">
        <v>323</v>
      </c>
      <c r="R114">
        <v>1</v>
      </c>
      <c r="S114" s="621">
        <v>1</v>
      </c>
      <c r="V114">
        <v>1</v>
      </c>
      <c r="W114" s="621">
        <v>1</v>
      </c>
      <c r="X114">
        <v>1</v>
      </c>
      <c r="AD114">
        <v>1419</v>
      </c>
      <c r="AE114">
        <v>4</v>
      </c>
      <c r="AF114" s="621">
        <v>2.8109627547434997E-3</v>
      </c>
      <c r="AG114">
        <v>1423</v>
      </c>
      <c r="AH114">
        <v>2106</v>
      </c>
      <c r="AI114" s="621">
        <v>0.67568850902184241</v>
      </c>
      <c r="AJ114" t="s">
        <v>323</v>
      </c>
      <c r="AK114" t="s">
        <v>323</v>
      </c>
      <c r="AL114" t="s">
        <v>323</v>
      </c>
      <c r="AN114" s="621" t="s">
        <v>323</v>
      </c>
      <c r="AP114" s="621" t="s">
        <v>323</v>
      </c>
      <c r="AQ114" t="s">
        <v>323</v>
      </c>
      <c r="AR114" s="621" t="s">
        <v>323</v>
      </c>
      <c r="AT114" s="621" t="s">
        <v>323</v>
      </c>
      <c r="AV114" s="621" t="s">
        <v>323</v>
      </c>
      <c r="AW114" t="s">
        <v>323</v>
      </c>
      <c r="AX114" s="621" t="s">
        <v>323</v>
      </c>
      <c r="AZ114" s="621" t="s">
        <v>323</v>
      </c>
      <c r="BC114" t="s">
        <v>323</v>
      </c>
      <c r="BD114" s="621" t="s">
        <v>323</v>
      </c>
      <c r="BF114" s="621" t="s">
        <v>323</v>
      </c>
      <c r="BH114" s="621" t="s">
        <v>323</v>
      </c>
      <c r="BI114" t="s">
        <v>323</v>
      </c>
      <c r="BJ114" s="621" t="s">
        <v>323</v>
      </c>
      <c r="BK114">
        <v>0</v>
      </c>
      <c r="BO114" t="s">
        <v>323</v>
      </c>
    </row>
    <row r="115" spans="1:67" x14ac:dyDescent="0.2">
      <c r="A115" t="s">
        <v>109</v>
      </c>
      <c r="B115" t="s">
        <v>111</v>
      </c>
      <c r="C115" t="s">
        <v>114</v>
      </c>
      <c r="D115" t="s">
        <v>515</v>
      </c>
      <c r="E115" t="s">
        <v>504</v>
      </c>
      <c r="F115" t="s">
        <v>519</v>
      </c>
      <c r="G115" t="s">
        <v>321</v>
      </c>
      <c r="H115" t="s">
        <v>1112</v>
      </c>
      <c r="I115" t="s">
        <v>934</v>
      </c>
      <c r="K115" t="s">
        <v>386</v>
      </c>
      <c r="L115">
        <v>6</v>
      </c>
      <c r="N115">
        <v>16</v>
      </c>
      <c r="O115">
        <v>2.6666666666666665</v>
      </c>
      <c r="P115">
        <v>1539</v>
      </c>
      <c r="Q115">
        <v>639.16666666666663</v>
      </c>
      <c r="R115">
        <v>3</v>
      </c>
      <c r="S115" s="621">
        <v>0.1875</v>
      </c>
      <c r="V115">
        <v>1</v>
      </c>
      <c r="W115" s="621">
        <v>0.16666666666666666</v>
      </c>
      <c r="X115">
        <v>1</v>
      </c>
      <c r="AD115">
        <v>9226</v>
      </c>
      <c r="AE115">
        <v>8</v>
      </c>
      <c r="AF115" s="621">
        <v>8.6636343946285466E-4</v>
      </c>
      <c r="AG115">
        <v>9234</v>
      </c>
      <c r="AH115">
        <v>13797</v>
      </c>
      <c r="AI115" s="621">
        <v>0.66927592954990212</v>
      </c>
      <c r="AJ115">
        <v>9226</v>
      </c>
      <c r="AK115">
        <v>8</v>
      </c>
      <c r="AL115">
        <v>9234</v>
      </c>
      <c r="AM115">
        <v>3830</v>
      </c>
      <c r="AN115" s="621">
        <v>0.41513115109473225</v>
      </c>
      <c r="AO115">
        <v>5</v>
      </c>
      <c r="AP115" s="621">
        <v>0.625</v>
      </c>
      <c r="AQ115">
        <v>3835</v>
      </c>
      <c r="AR115" s="621">
        <v>0.41531297379250598</v>
      </c>
      <c r="AS115">
        <v>58</v>
      </c>
      <c r="AT115" s="621">
        <v>1.5143603133159269E-2</v>
      </c>
      <c r="AW115">
        <v>58</v>
      </c>
      <c r="AX115" s="621">
        <v>1.5123859191655802E-2</v>
      </c>
      <c r="AY115">
        <v>49</v>
      </c>
      <c r="AZ115" s="621">
        <v>0.84482758620689657</v>
      </c>
      <c r="BC115">
        <v>49</v>
      </c>
      <c r="BD115" s="621">
        <v>0.84482758620689657</v>
      </c>
      <c r="BE115">
        <v>27</v>
      </c>
      <c r="BF115" s="621">
        <v>7.0404172099087356E-3</v>
      </c>
      <c r="BG115">
        <v>23</v>
      </c>
      <c r="BH115" s="621">
        <v>5.9973924380704044E-3</v>
      </c>
      <c r="BI115">
        <v>50</v>
      </c>
      <c r="BJ115" s="621">
        <v>1.303780964797914E-2</v>
      </c>
      <c r="BK115">
        <v>6</v>
      </c>
      <c r="BL115" s="621">
        <v>0.375</v>
      </c>
      <c r="BM115">
        <v>1</v>
      </c>
      <c r="BN115" s="621">
        <v>0.16666666666666666</v>
      </c>
      <c r="BO115" t="s">
        <v>323</v>
      </c>
    </row>
    <row r="116" spans="1:67" x14ac:dyDescent="0.2">
      <c r="A116" t="s">
        <v>115</v>
      </c>
      <c r="B116" t="s">
        <v>120</v>
      </c>
      <c r="C116" t="s">
        <v>121</v>
      </c>
      <c r="D116" t="s">
        <v>515</v>
      </c>
      <c r="E116" t="s">
        <v>504</v>
      </c>
      <c r="F116" t="s">
        <v>519</v>
      </c>
      <c r="G116" t="s">
        <v>320</v>
      </c>
      <c r="H116" t="s">
        <v>1112</v>
      </c>
      <c r="I116" t="s">
        <v>934</v>
      </c>
      <c r="K116" t="s">
        <v>386</v>
      </c>
      <c r="L116">
        <v>3</v>
      </c>
      <c r="N116">
        <v>5</v>
      </c>
      <c r="O116">
        <v>1.6666666666666667</v>
      </c>
      <c r="P116">
        <v>722.66666666666663</v>
      </c>
      <c r="Q116">
        <v>331.33333333333331</v>
      </c>
      <c r="R116">
        <v>2</v>
      </c>
      <c r="S116" s="621">
        <v>0.4</v>
      </c>
      <c r="V116">
        <v>2</v>
      </c>
      <c r="W116" s="621">
        <v>0.66666666666666663</v>
      </c>
      <c r="X116">
        <v>2</v>
      </c>
      <c r="Z116">
        <v>1</v>
      </c>
      <c r="AA116" s="621">
        <v>0.2</v>
      </c>
      <c r="AB116">
        <v>1</v>
      </c>
      <c r="AC116" s="621">
        <v>0.33333333333333331</v>
      </c>
      <c r="AD116">
        <v>2162</v>
      </c>
      <c r="AE116">
        <v>6</v>
      </c>
      <c r="AF116" s="621">
        <v>2.7675276752767526E-3</v>
      </c>
      <c r="AG116">
        <v>2168</v>
      </c>
      <c r="AH116">
        <v>2973</v>
      </c>
      <c r="AI116" s="621">
        <v>0.72922973427514293</v>
      </c>
      <c r="AJ116">
        <v>2162</v>
      </c>
      <c r="AK116">
        <v>6</v>
      </c>
      <c r="AL116">
        <v>2168</v>
      </c>
      <c r="AM116">
        <v>989</v>
      </c>
      <c r="AN116" s="621">
        <v>0.45744680851063829</v>
      </c>
      <c r="AO116">
        <v>5</v>
      </c>
      <c r="AP116" s="621">
        <v>0.83333333333333337</v>
      </c>
      <c r="AQ116">
        <v>994</v>
      </c>
      <c r="AR116" s="621">
        <v>0.45848708487084872</v>
      </c>
      <c r="AS116">
        <v>6</v>
      </c>
      <c r="AT116" s="621">
        <v>6.0667340748230538E-3</v>
      </c>
      <c r="AU116">
        <v>1</v>
      </c>
      <c r="AV116" s="621">
        <v>0.2</v>
      </c>
      <c r="AW116">
        <v>7</v>
      </c>
      <c r="AX116" s="621">
        <v>7.0422535211267607E-3</v>
      </c>
      <c r="AY116">
        <v>3</v>
      </c>
      <c r="AZ116" s="621">
        <v>0.5</v>
      </c>
      <c r="BC116">
        <v>3</v>
      </c>
      <c r="BD116" s="621">
        <v>0.42857142857142855</v>
      </c>
      <c r="BE116">
        <v>2</v>
      </c>
      <c r="BF116" s="621">
        <v>2.012072434607646E-3</v>
      </c>
      <c r="BG116">
        <v>7</v>
      </c>
      <c r="BH116" s="621">
        <v>7.0422535211267607E-3</v>
      </c>
      <c r="BI116">
        <v>9</v>
      </c>
      <c r="BJ116" s="621">
        <v>9.0543259557344068E-3</v>
      </c>
      <c r="BK116">
        <v>2</v>
      </c>
      <c r="BL116" s="621">
        <v>0.4</v>
      </c>
      <c r="BM116">
        <v>1</v>
      </c>
      <c r="BN116" s="621">
        <v>0.33333333333333331</v>
      </c>
      <c r="BO116" t="s">
        <v>323</v>
      </c>
    </row>
    <row r="117" spans="1:67" x14ac:dyDescent="0.2">
      <c r="A117" t="s">
        <v>115</v>
      </c>
      <c r="B117" t="s">
        <v>120</v>
      </c>
      <c r="C117" t="s">
        <v>122</v>
      </c>
      <c r="D117" t="s">
        <v>515</v>
      </c>
      <c r="E117" t="s">
        <v>504</v>
      </c>
      <c r="F117" t="s">
        <v>519</v>
      </c>
      <c r="G117" t="s">
        <v>320</v>
      </c>
      <c r="H117" t="s">
        <v>1112</v>
      </c>
      <c r="I117" t="s">
        <v>934</v>
      </c>
      <c r="K117" t="s">
        <v>386</v>
      </c>
      <c r="L117">
        <v>3</v>
      </c>
      <c r="N117">
        <v>5</v>
      </c>
      <c r="O117">
        <v>1.6666666666666667</v>
      </c>
      <c r="P117">
        <v>856.66666666666663</v>
      </c>
      <c r="Q117">
        <v>385.33333333333331</v>
      </c>
      <c r="R117">
        <v>2</v>
      </c>
      <c r="S117" s="621">
        <v>0.4</v>
      </c>
      <c r="V117">
        <v>2</v>
      </c>
      <c r="W117" s="621">
        <v>0.66666666666666663</v>
      </c>
      <c r="X117">
        <v>2</v>
      </c>
      <c r="AD117">
        <v>2561</v>
      </c>
      <c r="AE117">
        <v>9</v>
      </c>
      <c r="AF117" s="621">
        <v>3.5019455252918289E-3</v>
      </c>
      <c r="AG117">
        <v>2570</v>
      </c>
      <c r="AH117">
        <v>3240</v>
      </c>
      <c r="AI117" s="621">
        <v>0.79320987654320985</v>
      </c>
      <c r="AJ117">
        <v>2561</v>
      </c>
      <c r="AK117">
        <v>9</v>
      </c>
      <c r="AL117">
        <v>2570</v>
      </c>
      <c r="AM117">
        <v>1148</v>
      </c>
      <c r="AN117" s="621">
        <v>0.44826239750097618</v>
      </c>
      <c r="AO117">
        <v>8</v>
      </c>
      <c r="AP117" s="621">
        <v>0.88888888888888884</v>
      </c>
      <c r="AQ117">
        <v>1156</v>
      </c>
      <c r="AR117" s="621">
        <v>0.44980544747081713</v>
      </c>
      <c r="AS117">
        <v>4</v>
      </c>
      <c r="AT117" s="621">
        <v>3.4843205574912892E-3</v>
      </c>
      <c r="AW117">
        <v>4</v>
      </c>
      <c r="AX117" s="621">
        <v>3.4602076124567475E-3</v>
      </c>
      <c r="AY117">
        <v>4</v>
      </c>
      <c r="AZ117" s="621">
        <v>1</v>
      </c>
      <c r="BC117">
        <v>4</v>
      </c>
      <c r="BD117" s="621">
        <v>1</v>
      </c>
      <c r="BE117">
        <v>2</v>
      </c>
      <c r="BF117" s="621">
        <v>1.7301038062283738E-3</v>
      </c>
      <c r="BG117">
        <v>22</v>
      </c>
      <c r="BH117" s="621">
        <v>1.9031141868512111E-2</v>
      </c>
      <c r="BI117">
        <v>24</v>
      </c>
      <c r="BJ117" s="621">
        <v>2.0761245674740483E-2</v>
      </c>
      <c r="BK117">
        <v>2</v>
      </c>
      <c r="BL117" s="621">
        <v>0.4</v>
      </c>
      <c r="BM117">
        <v>2</v>
      </c>
      <c r="BN117" s="621">
        <v>0.66666666666666663</v>
      </c>
      <c r="BO117" t="s">
        <v>323</v>
      </c>
    </row>
    <row r="118" spans="1:67" x14ac:dyDescent="0.2">
      <c r="A118" t="s">
        <v>115</v>
      </c>
      <c r="B118" t="s">
        <v>120</v>
      </c>
      <c r="C118" t="s">
        <v>123</v>
      </c>
      <c r="D118" t="s">
        <v>515</v>
      </c>
      <c r="E118" t="s">
        <v>504</v>
      </c>
      <c r="F118" t="s">
        <v>519</v>
      </c>
      <c r="G118" t="s">
        <v>320</v>
      </c>
      <c r="H118" t="s">
        <v>1112</v>
      </c>
      <c r="I118" t="s">
        <v>934</v>
      </c>
      <c r="K118" t="s">
        <v>386</v>
      </c>
      <c r="L118">
        <v>3</v>
      </c>
      <c r="N118">
        <v>4</v>
      </c>
      <c r="O118">
        <v>1.3333333333333333</v>
      </c>
      <c r="P118">
        <v>825.33333333333337</v>
      </c>
      <c r="Q118">
        <v>366.66666666666669</v>
      </c>
      <c r="R118">
        <v>3</v>
      </c>
      <c r="S118" s="621">
        <v>0.75</v>
      </c>
      <c r="V118">
        <v>3</v>
      </c>
      <c r="W118" s="621">
        <v>1</v>
      </c>
      <c r="X118">
        <v>3</v>
      </c>
      <c r="AD118">
        <v>2440</v>
      </c>
      <c r="AE118">
        <v>36</v>
      </c>
      <c r="AF118" s="621">
        <v>1.4539579967689823E-2</v>
      </c>
      <c r="AG118">
        <v>2476</v>
      </c>
      <c r="AH118">
        <v>3315</v>
      </c>
      <c r="AI118" s="621">
        <v>0.74690799396681751</v>
      </c>
      <c r="AJ118">
        <v>2440</v>
      </c>
      <c r="AK118">
        <v>36</v>
      </c>
      <c r="AL118">
        <v>2476</v>
      </c>
      <c r="AM118">
        <v>1070</v>
      </c>
      <c r="AN118" s="621">
        <v>0.43852459016393441</v>
      </c>
      <c r="AO118">
        <v>30</v>
      </c>
      <c r="AP118" s="621">
        <v>0.83333333333333337</v>
      </c>
      <c r="AQ118">
        <v>1100</v>
      </c>
      <c r="AR118" s="621">
        <v>0.44426494345718903</v>
      </c>
      <c r="AS118">
        <v>3</v>
      </c>
      <c r="AT118" s="621">
        <v>2.8037383177570091E-3</v>
      </c>
      <c r="AW118">
        <v>3</v>
      </c>
      <c r="AX118" s="621">
        <v>2.7272727272727275E-3</v>
      </c>
      <c r="AY118">
        <v>1</v>
      </c>
      <c r="AZ118" s="621">
        <v>0.33333333333333331</v>
      </c>
      <c r="BC118">
        <v>1</v>
      </c>
      <c r="BD118" s="621">
        <v>0.33333333333333331</v>
      </c>
      <c r="BE118">
        <v>3</v>
      </c>
      <c r="BF118" s="621">
        <v>2.7272727272727275E-3</v>
      </c>
      <c r="BG118">
        <v>16</v>
      </c>
      <c r="BH118" s="621">
        <v>1.4545454545454545E-2</v>
      </c>
      <c r="BI118">
        <v>19</v>
      </c>
      <c r="BJ118" s="621">
        <v>1.7272727272727273E-2</v>
      </c>
      <c r="BK118">
        <v>1</v>
      </c>
      <c r="BL118" s="621">
        <v>0.25</v>
      </c>
      <c r="BM118">
        <v>1</v>
      </c>
      <c r="BN118" s="621">
        <v>0.33333333333333331</v>
      </c>
      <c r="BO118" t="s">
        <v>323</v>
      </c>
    </row>
    <row r="119" spans="1:67" x14ac:dyDescent="0.2">
      <c r="A119" t="s">
        <v>124</v>
      </c>
      <c r="B119" t="s">
        <v>129</v>
      </c>
      <c r="C119" t="s">
        <v>859</v>
      </c>
      <c r="D119" t="s">
        <v>515</v>
      </c>
      <c r="E119" t="s">
        <v>504</v>
      </c>
      <c r="F119" t="s">
        <v>505</v>
      </c>
      <c r="G119" t="s">
        <v>318</v>
      </c>
      <c r="H119" t="s">
        <v>1109</v>
      </c>
      <c r="I119" t="s">
        <v>934</v>
      </c>
      <c r="K119" t="s">
        <v>386</v>
      </c>
      <c r="L119">
        <v>3</v>
      </c>
      <c r="N119">
        <v>4</v>
      </c>
      <c r="O119">
        <v>1.3333333333333333</v>
      </c>
      <c r="P119">
        <v>1649</v>
      </c>
      <c r="Q119">
        <v>891</v>
      </c>
      <c r="R119">
        <v>2</v>
      </c>
      <c r="S119" s="621">
        <v>0.5</v>
      </c>
      <c r="V119">
        <v>2</v>
      </c>
      <c r="W119" s="621">
        <v>0.66666666666666663</v>
      </c>
      <c r="X119">
        <v>2</v>
      </c>
      <c r="Z119">
        <v>1</v>
      </c>
      <c r="AA119" s="621">
        <v>0.25</v>
      </c>
      <c r="AB119">
        <v>1</v>
      </c>
      <c r="AC119" s="621">
        <v>0.33333333333333331</v>
      </c>
      <c r="AD119">
        <v>4890</v>
      </c>
      <c r="AE119">
        <v>57</v>
      </c>
      <c r="AF119" s="621">
        <v>1.1522134627046696E-2</v>
      </c>
      <c r="AG119">
        <v>4947</v>
      </c>
      <c r="AJ119">
        <v>4890</v>
      </c>
      <c r="AK119">
        <v>57</v>
      </c>
      <c r="AL119">
        <v>4947</v>
      </c>
      <c r="AM119">
        <v>2627</v>
      </c>
      <c r="AN119" s="621">
        <v>0.53721881390593051</v>
      </c>
      <c r="AO119">
        <v>46</v>
      </c>
      <c r="AP119" s="621">
        <v>0.80701754385964908</v>
      </c>
      <c r="AQ119">
        <v>2673</v>
      </c>
      <c r="AR119" s="621">
        <v>0.5403274711946634</v>
      </c>
      <c r="AS119">
        <v>3</v>
      </c>
      <c r="AT119" s="621">
        <v>1.1419870574800152E-3</v>
      </c>
      <c r="AU119">
        <v>13</v>
      </c>
      <c r="AV119" s="621">
        <v>0.28260869565217389</v>
      </c>
      <c r="AW119">
        <v>16</v>
      </c>
      <c r="AX119" s="621">
        <v>5.985783763561541E-3</v>
      </c>
      <c r="AY119">
        <v>2</v>
      </c>
      <c r="AZ119" s="621">
        <v>0.66666666666666663</v>
      </c>
      <c r="BA119">
        <v>7</v>
      </c>
      <c r="BB119" s="621">
        <v>0.53846153846153844</v>
      </c>
      <c r="BC119">
        <v>9</v>
      </c>
      <c r="BD119" s="621">
        <v>0.5625</v>
      </c>
      <c r="BK119">
        <v>0</v>
      </c>
      <c r="BO119" t="s">
        <v>323</v>
      </c>
    </row>
    <row r="120" spans="1:67" x14ac:dyDescent="0.2">
      <c r="A120" t="s">
        <v>124</v>
      </c>
      <c r="B120" t="s">
        <v>129</v>
      </c>
      <c r="C120" t="s">
        <v>862</v>
      </c>
      <c r="D120" t="s">
        <v>515</v>
      </c>
      <c r="E120" t="s">
        <v>504</v>
      </c>
      <c r="F120" t="s">
        <v>505</v>
      </c>
      <c r="G120" t="s">
        <v>318</v>
      </c>
      <c r="H120" t="s">
        <v>1109</v>
      </c>
      <c r="I120" t="s">
        <v>934</v>
      </c>
      <c r="K120" t="s">
        <v>386</v>
      </c>
      <c r="L120">
        <v>3</v>
      </c>
      <c r="N120">
        <v>4</v>
      </c>
      <c r="O120">
        <v>1.3333333333333333</v>
      </c>
      <c r="P120">
        <v>1684.3333333333333</v>
      </c>
      <c r="Q120">
        <v>713.33333333333337</v>
      </c>
      <c r="R120">
        <v>3</v>
      </c>
      <c r="S120" s="621">
        <v>0.75</v>
      </c>
      <c r="V120">
        <v>3</v>
      </c>
      <c r="W120" s="621">
        <v>1</v>
      </c>
      <c r="X120">
        <v>3</v>
      </c>
      <c r="AD120">
        <v>5029</v>
      </c>
      <c r="AE120">
        <v>24</v>
      </c>
      <c r="AF120" s="621">
        <v>4.7496536710864836E-3</v>
      </c>
      <c r="AG120">
        <v>5053</v>
      </c>
      <c r="AJ120">
        <v>5029</v>
      </c>
      <c r="AK120">
        <v>24</v>
      </c>
      <c r="AL120">
        <v>5053</v>
      </c>
      <c r="AM120">
        <v>2118</v>
      </c>
      <c r="AN120" s="621">
        <v>0.42115728773115929</v>
      </c>
      <c r="AO120">
        <v>22</v>
      </c>
      <c r="AP120" s="621">
        <v>0.91666666666666663</v>
      </c>
      <c r="AQ120">
        <v>2140</v>
      </c>
      <c r="AR120" s="621">
        <v>0.42351078567187811</v>
      </c>
      <c r="AS120">
        <v>9</v>
      </c>
      <c r="AT120" s="621">
        <v>4.24929178470255E-3</v>
      </c>
      <c r="AU120">
        <v>5</v>
      </c>
      <c r="AV120" s="621">
        <v>0.22727272727272727</v>
      </c>
      <c r="AW120">
        <v>14</v>
      </c>
      <c r="AX120" s="621">
        <v>6.5420560747663555E-3</v>
      </c>
      <c r="AY120">
        <v>3</v>
      </c>
      <c r="AZ120" s="621">
        <v>0.33333333333333331</v>
      </c>
      <c r="BA120">
        <v>5</v>
      </c>
      <c r="BB120" s="621">
        <v>1</v>
      </c>
      <c r="BC120">
        <v>8</v>
      </c>
      <c r="BD120" s="621">
        <v>0.5714285714285714</v>
      </c>
      <c r="BE120">
        <v>3</v>
      </c>
      <c r="BF120" s="621">
        <v>1.4018691588785046E-3</v>
      </c>
      <c r="BG120">
        <v>36</v>
      </c>
      <c r="BH120" s="621">
        <v>1.6822429906542057E-2</v>
      </c>
      <c r="BI120">
        <v>39</v>
      </c>
      <c r="BJ120" s="621">
        <v>1.8224299065420561E-2</v>
      </c>
      <c r="BK120">
        <v>1</v>
      </c>
      <c r="BL120" s="621">
        <v>0.25</v>
      </c>
      <c r="BM120">
        <v>0</v>
      </c>
      <c r="BO120" t="s">
        <v>323</v>
      </c>
    </row>
    <row r="121" spans="1:67" x14ac:dyDescent="0.2">
      <c r="A121" t="s">
        <v>124</v>
      </c>
      <c r="B121" t="s">
        <v>129</v>
      </c>
      <c r="C121" t="s">
        <v>861</v>
      </c>
      <c r="D121" t="s">
        <v>515</v>
      </c>
      <c r="E121" t="s">
        <v>504</v>
      </c>
      <c r="F121" t="s">
        <v>505</v>
      </c>
      <c r="G121" t="s">
        <v>318</v>
      </c>
      <c r="H121" t="s">
        <v>1109</v>
      </c>
      <c r="I121" t="s">
        <v>934</v>
      </c>
      <c r="K121" t="s">
        <v>510</v>
      </c>
      <c r="L121">
        <v>1</v>
      </c>
      <c r="M121">
        <v>1</v>
      </c>
      <c r="N121">
        <v>1</v>
      </c>
      <c r="O121">
        <v>1</v>
      </c>
      <c r="P121">
        <v>289</v>
      </c>
      <c r="R121">
        <v>1</v>
      </c>
      <c r="S121" s="621">
        <v>1</v>
      </c>
      <c r="V121">
        <v>1</v>
      </c>
      <c r="W121" s="621">
        <v>1</v>
      </c>
      <c r="X121">
        <v>1</v>
      </c>
      <c r="AD121">
        <v>251</v>
      </c>
      <c r="AE121">
        <v>38</v>
      </c>
      <c r="AF121" s="621">
        <v>0.13148788927335639</v>
      </c>
      <c r="AG121">
        <v>289</v>
      </c>
      <c r="AJ121" t="s">
        <v>323</v>
      </c>
      <c r="AK121" t="s">
        <v>323</v>
      </c>
      <c r="AL121" t="s">
        <v>323</v>
      </c>
      <c r="AN121" s="621" t="s">
        <v>323</v>
      </c>
      <c r="AP121" s="621" t="s">
        <v>323</v>
      </c>
      <c r="AQ121" t="s">
        <v>323</v>
      </c>
      <c r="AR121" s="621" t="s">
        <v>323</v>
      </c>
      <c r="AT121" s="621" t="s">
        <v>323</v>
      </c>
      <c r="AV121" s="621" t="s">
        <v>323</v>
      </c>
      <c r="AW121" t="s">
        <v>323</v>
      </c>
      <c r="AX121" s="621" t="s">
        <v>323</v>
      </c>
      <c r="AZ121" s="621" t="s">
        <v>323</v>
      </c>
      <c r="BB121" s="621" t="s">
        <v>323</v>
      </c>
      <c r="BC121" t="s">
        <v>323</v>
      </c>
      <c r="BD121" s="621" t="s">
        <v>323</v>
      </c>
      <c r="BF121" s="621" t="s">
        <v>323</v>
      </c>
      <c r="BH121" s="621" t="s">
        <v>323</v>
      </c>
      <c r="BI121" t="s">
        <v>323</v>
      </c>
      <c r="BJ121" s="621" t="s">
        <v>323</v>
      </c>
      <c r="BK121">
        <v>0</v>
      </c>
      <c r="BO121" t="s">
        <v>323</v>
      </c>
    </row>
    <row r="122" spans="1:67" x14ac:dyDescent="0.2">
      <c r="A122" t="s">
        <v>124</v>
      </c>
      <c r="B122" t="s">
        <v>129</v>
      </c>
      <c r="C122" t="s">
        <v>860</v>
      </c>
      <c r="D122" t="s">
        <v>515</v>
      </c>
      <c r="E122" t="s">
        <v>504</v>
      </c>
      <c r="F122" t="s">
        <v>505</v>
      </c>
      <c r="G122" t="s">
        <v>318</v>
      </c>
      <c r="H122" t="s">
        <v>1109</v>
      </c>
      <c r="I122" t="s">
        <v>934</v>
      </c>
      <c r="K122" t="s">
        <v>386</v>
      </c>
      <c r="L122">
        <v>2</v>
      </c>
      <c r="N122">
        <v>4</v>
      </c>
      <c r="O122">
        <v>2</v>
      </c>
      <c r="P122">
        <v>1755.5</v>
      </c>
      <c r="Q122">
        <v>883</v>
      </c>
      <c r="R122">
        <v>1</v>
      </c>
      <c r="S122" s="621">
        <v>0.25</v>
      </c>
      <c r="V122">
        <v>1</v>
      </c>
      <c r="W122" s="621">
        <v>0.5</v>
      </c>
      <c r="X122">
        <v>1</v>
      </c>
      <c r="AD122">
        <v>3508</v>
      </c>
      <c r="AE122">
        <v>3</v>
      </c>
      <c r="AF122" s="621">
        <v>8.5445741953859298E-4</v>
      </c>
      <c r="AG122">
        <v>3511</v>
      </c>
      <c r="AJ122">
        <v>3508</v>
      </c>
      <c r="AK122">
        <v>3</v>
      </c>
      <c r="AL122">
        <v>3511</v>
      </c>
      <c r="AM122">
        <v>1756</v>
      </c>
      <c r="AN122" s="621">
        <v>0.50057012542759405</v>
      </c>
      <c r="AO122">
        <v>10</v>
      </c>
      <c r="AP122" s="621">
        <v>3.3333333333333335</v>
      </c>
      <c r="AQ122">
        <v>1766</v>
      </c>
      <c r="AR122" s="621">
        <v>0.5029906009683851</v>
      </c>
      <c r="AS122">
        <v>7</v>
      </c>
      <c r="AT122" s="621">
        <v>3.986332574031891E-3</v>
      </c>
      <c r="AU122">
        <v>4</v>
      </c>
      <c r="AV122" s="621">
        <v>0.4</v>
      </c>
      <c r="AW122">
        <v>11</v>
      </c>
      <c r="AX122" s="621">
        <v>6.2287655719139301E-3</v>
      </c>
      <c r="AY122">
        <v>4</v>
      </c>
      <c r="AZ122" s="621">
        <v>0.5714285714285714</v>
      </c>
      <c r="BA122">
        <v>2</v>
      </c>
      <c r="BB122" s="621">
        <v>0.5</v>
      </c>
      <c r="BC122">
        <v>6</v>
      </c>
      <c r="BD122" s="621">
        <v>0.54545454545454541</v>
      </c>
      <c r="BE122">
        <v>4</v>
      </c>
      <c r="BF122" s="621">
        <v>2.2650056625141564E-3</v>
      </c>
      <c r="BG122">
        <v>29</v>
      </c>
      <c r="BH122" s="621">
        <v>1.6421291053227632E-2</v>
      </c>
      <c r="BI122">
        <v>33</v>
      </c>
      <c r="BJ122" s="621">
        <v>1.868629671574179E-2</v>
      </c>
      <c r="BK122">
        <v>2</v>
      </c>
      <c r="BL122" s="621">
        <v>0.5</v>
      </c>
      <c r="BM122">
        <v>1</v>
      </c>
      <c r="BN122" s="621">
        <v>0.5</v>
      </c>
      <c r="BO122" t="s">
        <v>323</v>
      </c>
    </row>
    <row r="123" spans="1:67" x14ac:dyDescent="0.2">
      <c r="A123" t="s">
        <v>124</v>
      </c>
      <c r="B123" t="s">
        <v>129</v>
      </c>
      <c r="C123" t="s">
        <v>863</v>
      </c>
      <c r="D123" t="s">
        <v>515</v>
      </c>
      <c r="E123" t="s">
        <v>504</v>
      </c>
      <c r="F123" t="s">
        <v>505</v>
      </c>
      <c r="G123" t="s">
        <v>318</v>
      </c>
      <c r="H123" t="s">
        <v>1109</v>
      </c>
      <c r="I123" t="s">
        <v>934</v>
      </c>
      <c r="K123" t="s">
        <v>510</v>
      </c>
      <c r="L123">
        <v>3</v>
      </c>
      <c r="M123">
        <v>3</v>
      </c>
      <c r="N123">
        <v>3</v>
      </c>
      <c r="O123">
        <v>1</v>
      </c>
      <c r="P123">
        <v>214.33333333333334</v>
      </c>
      <c r="R123">
        <v>2</v>
      </c>
      <c r="S123" s="621">
        <v>0.66666666666666663</v>
      </c>
      <c r="V123">
        <v>2</v>
      </c>
      <c r="W123" s="621">
        <v>0.66666666666666663</v>
      </c>
      <c r="X123">
        <v>2</v>
      </c>
      <c r="AD123">
        <v>636</v>
      </c>
      <c r="AE123">
        <v>7</v>
      </c>
      <c r="AF123" s="621">
        <v>1.088646967340591E-2</v>
      </c>
      <c r="AG123">
        <v>643</v>
      </c>
      <c r="AJ123" t="s">
        <v>323</v>
      </c>
      <c r="AK123" t="s">
        <v>323</v>
      </c>
      <c r="AL123" t="s">
        <v>323</v>
      </c>
      <c r="AN123" s="621" t="s">
        <v>323</v>
      </c>
      <c r="AP123" s="621" t="s">
        <v>323</v>
      </c>
      <c r="AQ123" t="s">
        <v>323</v>
      </c>
      <c r="AR123" s="621" t="s">
        <v>323</v>
      </c>
      <c r="AT123" s="621" t="s">
        <v>323</v>
      </c>
      <c r="AV123" s="621" t="s">
        <v>323</v>
      </c>
      <c r="AW123" t="s">
        <v>323</v>
      </c>
      <c r="AX123" s="621" t="s">
        <v>323</v>
      </c>
      <c r="AZ123" s="621" t="s">
        <v>323</v>
      </c>
      <c r="BB123" s="621" t="s">
        <v>323</v>
      </c>
      <c r="BC123" t="s">
        <v>323</v>
      </c>
      <c r="BD123" s="621" t="s">
        <v>323</v>
      </c>
      <c r="BF123" s="621" t="s">
        <v>323</v>
      </c>
      <c r="BH123" s="621" t="s">
        <v>323</v>
      </c>
      <c r="BI123" t="s">
        <v>323</v>
      </c>
      <c r="BJ123" s="621" t="s">
        <v>323</v>
      </c>
      <c r="BK123">
        <v>0</v>
      </c>
      <c r="BO123" t="s">
        <v>323</v>
      </c>
    </row>
    <row r="124" spans="1:67" x14ac:dyDescent="0.2">
      <c r="A124" t="s">
        <v>136</v>
      </c>
      <c r="B124" t="s">
        <v>137</v>
      </c>
      <c r="C124" t="s">
        <v>138</v>
      </c>
      <c r="D124" t="s">
        <v>515</v>
      </c>
      <c r="E124" t="s">
        <v>504</v>
      </c>
      <c r="F124" t="s">
        <v>519</v>
      </c>
      <c r="G124" t="s">
        <v>925</v>
      </c>
      <c r="H124" t="s">
        <v>1112</v>
      </c>
      <c r="I124" t="s">
        <v>934</v>
      </c>
      <c r="K124" t="s">
        <v>386</v>
      </c>
      <c r="L124">
        <v>4</v>
      </c>
      <c r="N124">
        <v>6</v>
      </c>
      <c r="O124">
        <v>1.5</v>
      </c>
      <c r="P124">
        <v>568.25</v>
      </c>
      <c r="Q124">
        <v>262.75</v>
      </c>
      <c r="R124">
        <v>3</v>
      </c>
      <c r="S124" s="621">
        <v>0.5</v>
      </c>
      <c r="V124">
        <v>3</v>
      </c>
      <c r="W124" s="621">
        <v>0.75</v>
      </c>
      <c r="X124">
        <v>3</v>
      </c>
      <c r="AD124">
        <v>2263</v>
      </c>
      <c r="AE124">
        <v>10</v>
      </c>
      <c r="AF124" s="621">
        <v>4.3994720633523977E-3</v>
      </c>
      <c r="AG124">
        <v>2273</v>
      </c>
      <c r="AH124">
        <v>3528</v>
      </c>
      <c r="AI124" s="621">
        <v>0.64427437641723351</v>
      </c>
      <c r="AJ124">
        <v>2263</v>
      </c>
      <c r="AK124">
        <v>10</v>
      </c>
      <c r="AL124">
        <v>2273</v>
      </c>
      <c r="AM124">
        <v>1038</v>
      </c>
      <c r="AN124" s="621">
        <v>0.45868316394167036</v>
      </c>
      <c r="AO124">
        <v>13</v>
      </c>
      <c r="AP124" s="621">
        <v>1.3</v>
      </c>
      <c r="AQ124">
        <v>1051</v>
      </c>
      <c r="AR124" s="621">
        <v>0.46238451385833701</v>
      </c>
      <c r="AY124">
        <v>7</v>
      </c>
      <c r="AZ124" s="621" t="s">
        <v>323</v>
      </c>
      <c r="BA124">
        <v>3</v>
      </c>
      <c r="BB124" s="621" t="s">
        <v>323</v>
      </c>
      <c r="BC124">
        <v>10</v>
      </c>
      <c r="BD124" s="621" t="s">
        <v>323</v>
      </c>
      <c r="BG124">
        <v>13</v>
      </c>
      <c r="BH124" s="621">
        <v>1.2369172216936251E-2</v>
      </c>
      <c r="BI124">
        <v>13</v>
      </c>
      <c r="BJ124" s="621">
        <v>1.2369172216936251E-2</v>
      </c>
      <c r="BK124">
        <v>0</v>
      </c>
      <c r="BO124" t="s">
        <v>323</v>
      </c>
    </row>
    <row r="125" spans="1:67" x14ac:dyDescent="0.2">
      <c r="A125" t="s">
        <v>136</v>
      </c>
      <c r="B125" t="s">
        <v>137</v>
      </c>
      <c r="C125" t="s">
        <v>139</v>
      </c>
      <c r="D125" t="s">
        <v>515</v>
      </c>
      <c r="E125" t="s">
        <v>504</v>
      </c>
      <c r="F125" t="s">
        <v>519</v>
      </c>
      <c r="G125" t="s">
        <v>925</v>
      </c>
      <c r="H125" t="s">
        <v>1112</v>
      </c>
      <c r="I125" t="s">
        <v>934</v>
      </c>
      <c r="K125" t="s">
        <v>386</v>
      </c>
      <c r="L125">
        <v>6</v>
      </c>
      <c r="N125">
        <v>9</v>
      </c>
      <c r="O125">
        <v>1.5</v>
      </c>
      <c r="P125">
        <v>647.66666666666663</v>
      </c>
      <c r="Q125">
        <v>309</v>
      </c>
      <c r="R125">
        <v>4</v>
      </c>
      <c r="S125" s="621">
        <v>0.44444444444444442</v>
      </c>
      <c r="V125">
        <v>4</v>
      </c>
      <c r="W125" s="621">
        <v>0.66666666666666663</v>
      </c>
      <c r="X125">
        <v>4</v>
      </c>
      <c r="AD125">
        <v>3881</v>
      </c>
      <c r="AE125">
        <v>5</v>
      </c>
      <c r="AF125" s="621">
        <v>1.2866700977869274E-3</v>
      </c>
      <c r="AG125">
        <v>3886</v>
      </c>
      <c r="AH125">
        <v>5463</v>
      </c>
      <c r="AI125" s="621">
        <v>0.71133077063884309</v>
      </c>
      <c r="AJ125">
        <v>3881</v>
      </c>
      <c r="AK125">
        <v>5</v>
      </c>
      <c r="AL125">
        <v>3886</v>
      </c>
      <c r="AM125">
        <v>1849</v>
      </c>
      <c r="AN125" s="621">
        <v>0.47642360216439061</v>
      </c>
      <c r="AO125">
        <v>5</v>
      </c>
      <c r="AP125" s="621">
        <v>1</v>
      </c>
      <c r="AQ125">
        <v>1854</v>
      </c>
      <c r="AR125" s="621">
        <v>0.47709727225939269</v>
      </c>
      <c r="AY125">
        <v>11</v>
      </c>
      <c r="AZ125" s="621" t="s">
        <v>323</v>
      </c>
      <c r="BA125">
        <v>0</v>
      </c>
      <c r="BB125" s="621" t="s">
        <v>323</v>
      </c>
      <c r="BC125">
        <v>11</v>
      </c>
      <c r="BD125" s="621" t="s">
        <v>323</v>
      </c>
      <c r="BE125">
        <v>8</v>
      </c>
      <c r="BF125" s="621">
        <v>4.3149946062567418E-3</v>
      </c>
      <c r="BG125">
        <v>25</v>
      </c>
      <c r="BH125" s="621">
        <v>1.348435814455232E-2</v>
      </c>
      <c r="BI125">
        <v>33</v>
      </c>
      <c r="BJ125" s="621">
        <v>1.7799352750809062E-2</v>
      </c>
      <c r="BK125">
        <v>1</v>
      </c>
      <c r="BL125" s="621">
        <v>0.1111111111111111</v>
      </c>
      <c r="BM125">
        <v>1</v>
      </c>
      <c r="BN125" s="621">
        <v>0.16666666666666666</v>
      </c>
      <c r="BO125" t="s">
        <v>323</v>
      </c>
    </row>
    <row r="126" spans="1:67" x14ac:dyDescent="0.2">
      <c r="A126" t="s">
        <v>140</v>
      </c>
      <c r="B126" t="s">
        <v>143</v>
      </c>
      <c r="C126" t="s">
        <v>144</v>
      </c>
      <c r="D126" t="s">
        <v>515</v>
      </c>
      <c r="E126" t="s">
        <v>504</v>
      </c>
      <c r="F126" t="s">
        <v>519</v>
      </c>
      <c r="G126" t="s">
        <v>925</v>
      </c>
      <c r="H126" t="s">
        <v>1112</v>
      </c>
      <c r="I126" t="s">
        <v>934</v>
      </c>
      <c r="K126" t="s">
        <v>386</v>
      </c>
      <c r="L126">
        <v>4</v>
      </c>
      <c r="N126">
        <v>9</v>
      </c>
      <c r="O126">
        <v>2.25</v>
      </c>
      <c r="P126">
        <v>1675</v>
      </c>
      <c r="Q126">
        <v>892</v>
      </c>
      <c r="R126">
        <v>3</v>
      </c>
      <c r="S126" s="621">
        <v>0.33333333333333331</v>
      </c>
      <c r="V126">
        <v>2</v>
      </c>
      <c r="W126" s="621">
        <v>0.5</v>
      </c>
      <c r="X126">
        <v>2</v>
      </c>
      <c r="Z126">
        <v>1</v>
      </c>
      <c r="AA126" s="621">
        <v>0.1111111111111111</v>
      </c>
      <c r="AB126">
        <v>1</v>
      </c>
      <c r="AC126" s="621">
        <v>0.25</v>
      </c>
      <c r="AD126">
        <v>6691</v>
      </c>
      <c r="AE126">
        <v>9</v>
      </c>
      <c r="AF126" s="621">
        <v>1.3432835820895521E-3</v>
      </c>
      <c r="AG126">
        <v>6700</v>
      </c>
      <c r="AH126">
        <v>9246</v>
      </c>
      <c r="AI126" s="621">
        <v>0.72463768115942029</v>
      </c>
      <c r="AJ126">
        <v>6691</v>
      </c>
      <c r="AK126">
        <v>9</v>
      </c>
      <c r="AL126">
        <v>6700</v>
      </c>
      <c r="AM126">
        <v>3560</v>
      </c>
      <c r="AN126" s="621">
        <v>0.53205798834254969</v>
      </c>
      <c r="AO126">
        <v>8</v>
      </c>
      <c r="AP126" s="621">
        <v>0.88888888888888884</v>
      </c>
      <c r="AQ126">
        <v>3568</v>
      </c>
      <c r="AR126" s="621">
        <v>0.53253731343283583</v>
      </c>
      <c r="AS126">
        <v>25</v>
      </c>
      <c r="AT126" s="621">
        <v>7.0224719101123594E-3</v>
      </c>
      <c r="AU126">
        <v>4</v>
      </c>
      <c r="AV126" s="621">
        <v>0.5</v>
      </c>
      <c r="AW126">
        <v>29</v>
      </c>
      <c r="AX126" s="621">
        <v>8.1278026905829588E-3</v>
      </c>
      <c r="AY126">
        <v>24</v>
      </c>
      <c r="AZ126" s="621">
        <v>0.96</v>
      </c>
      <c r="BA126">
        <v>3</v>
      </c>
      <c r="BB126" s="621">
        <v>0.75</v>
      </c>
      <c r="BC126">
        <v>27</v>
      </c>
      <c r="BD126" s="621">
        <v>0.93103448275862066</v>
      </c>
      <c r="BE126">
        <v>6</v>
      </c>
      <c r="BF126" s="621">
        <v>1.6816143497757848E-3</v>
      </c>
      <c r="BG126">
        <v>78</v>
      </c>
      <c r="BH126" s="621">
        <v>2.1860986547085202E-2</v>
      </c>
      <c r="BI126">
        <v>84</v>
      </c>
      <c r="BJ126" s="621">
        <v>2.3542600896860985E-2</v>
      </c>
      <c r="BK126">
        <v>1</v>
      </c>
      <c r="BL126" s="621">
        <v>0.1111111111111111</v>
      </c>
      <c r="BM126">
        <v>1</v>
      </c>
      <c r="BN126" s="621">
        <v>0.25</v>
      </c>
      <c r="BO126" t="s">
        <v>323</v>
      </c>
    </row>
    <row r="127" spans="1:67" x14ac:dyDescent="0.2">
      <c r="A127" t="s">
        <v>140</v>
      </c>
      <c r="B127" t="s">
        <v>143</v>
      </c>
      <c r="C127" t="s">
        <v>145</v>
      </c>
      <c r="D127" t="s">
        <v>515</v>
      </c>
      <c r="E127" t="s">
        <v>504</v>
      </c>
      <c r="F127" t="s">
        <v>519</v>
      </c>
      <c r="G127" t="s">
        <v>925</v>
      </c>
      <c r="H127" t="s">
        <v>1112</v>
      </c>
      <c r="I127" t="s">
        <v>934</v>
      </c>
      <c r="K127" t="s">
        <v>386</v>
      </c>
      <c r="L127">
        <v>4</v>
      </c>
      <c r="N127">
        <v>6</v>
      </c>
      <c r="O127">
        <v>1.5</v>
      </c>
      <c r="P127">
        <v>1349</v>
      </c>
      <c r="Q127">
        <v>634.25</v>
      </c>
      <c r="R127">
        <v>4</v>
      </c>
      <c r="S127" s="621">
        <v>0.66666666666666663</v>
      </c>
      <c r="V127">
        <v>3</v>
      </c>
      <c r="W127" s="621">
        <v>0.75</v>
      </c>
      <c r="X127">
        <v>3</v>
      </c>
      <c r="AD127">
        <v>5383</v>
      </c>
      <c r="AE127">
        <v>13</v>
      </c>
      <c r="AF127" s="621">
        <v>2.4091919940696814E-3</v>
      </c>
      <c r="AG127">
        <v>5396</v>
      </c>
      <c r="AH127">
        <v>7608</v>
      </c>
      <c r="AI127" s="621">
        <v>0.70925341745531023</v>
      </c>
      <c r="AJ127">
        <v>5383</v>
      </c>
      <c r="AK127">
        <v>13</v>
      </c>
      <c r="AL127">
        <v>5396</v>
      </c>
      <c r="AM127">
        <v>2525</v>
      </c>
      <c r="AN127" s="621">
        <v>0.46906929221623628</v>
      </c>
      <c r="AO127">
        <v>12</v>
      </c>
      <c r="AP127" s="621">
        <v>0.92307692307692313</v>
      </c>
      <c r="AQ127">
        <v>2537</v>
      </c>
      <c r="AR127" s="621">
        <v>0.47016308376575239</v>
      </c>
      <c r="AS127">
        <v>22</v>
      </c>
      <c r="AT127" s="621">
        <v>8.7128712871287137E-3</v>
      </c>
      <c r="AU127">
        <v>3</v>
      </c>
      <c r="AV127" s="621">
        <v>0.25</v>
      </c>
      <c r="AW127">
        <v>25</v>
      </c>
      <c r="AX127" s="621">
        <v>9.8541584548679541E-3</v>
      </c>
      <c r="AY127">
        <v>19</v>
      </c>
      <c r="AZ127" s="621">
        <v>0.86363636363636365</v>
      </c>
      <c r="BA127">
        <v>2</v>
      </c>
      <c r="BB127" s="621">
        <v>0.66666666666666663</v>
      </c>
      <c r="BC127">
        <v>21</v>
      </c>
      <c r="BD127" s="621">
        <v>0.84</v>
      </c>
      <c r="BG127">
        <v>42</v>
      </c>
      <c r="BH127" s="621">
        <v>1.6554986204178165E-2</v>
      </c>
      <c r="BI127">
        <v>42</v>
      </c>
      <c r="BJ127" s="621">
        <v>1.6554986204178165E-2</v>
      </c>
      <c r="BK127">
        <v>2</v>
      </c>
      <c r="BL127" s="621">
        <v>0.33333333333333331</v>
      </c>
      <c r="BM127">
        <v>2</v>
      </c>
      <c r="BN127" s="621">
        <v>0.5</v>
      </c>
      <c r="BO127" t="s">
        <v>323</v>
      </c>
    </row>
    <row r="128" spans="1:67" x14ac:dyDescent="0.2">
      <c r="A128" t="s">
        <v>146</v>
      </c>
      <c r="B128" t="s">
        <v>149</v>
      </c>
      <c r="C128" t="s">
        <v>150</v>
      </c>
      <c r="D128" t="s">
        <v>515</v>
      </c>
      <c r="E128" t="s">
        <v>504</v>
      </c>
      <c r="F128" t="s">
        <v>505</v>
      </c>
      <c r="G128" t="s">
        <v>928</v>
      </c>
      <c r="H128" t="s">
        <v>1109</v>
      </c>
      <c r="I128" t="s">
        <v>934</v>
      </c>
      <c r="K128" t="s">
        <v>386</v>
      </c>
      <c r="L128">
        <v>2</v>
      </c>
      <c r="N128">
        <v>3</v>
      </c>
      <c r="O128">
        <v>1.5</v>
      </c>
      <c r="P128">
        <v>1911.5</v>
      </c>
      <c r="Q128">
        <v>1102.5</v>
      </c>
      <c r="R128">
        <v>2</v>
      </c>
      <c r="S128" s="621">
        <v>0.66666666666666663</v>
      </c>
      <c r="V128">
        <v>2</v>
      </c>
      <c r="W128" s="621">
        <v>1</v>
      </c>
      <c r="X128">
        <v>2</v>
      </c>
      <c r="AD128">
        <v>3760</v>
      </c>
      <c r="AE128">
        <v>63</v>
      </c>
      <c r="AF128" s="621">
        <v>1.6479204812974105E-2</v>
      </c>
      <c r="AG128">
        <v>3823</v>
      </c>
      <c r="AH128">
        <v>5001</v>
      </c>
      <c r="AI128" s="621">
        <v>0.76444711057788439</v>
      </c>
      <c r="AJ128">
        <v>3760</v>
      </c>
      <c r="AK128">
        <v>63</v>
      </c>
      <c r="AL128">
        <v>3823</v>
      </c>
      <c r="AM128">
        <v>2148</v>
      </c>
      <c r="AN128" s="621">
        <v>0.57127659574468082</v>
      </c>
      <c r="AO128">
        <v>57</v>
      </c>
      <c r="AP128" s="621">
        <v>0.90476190476190477</v>
      </c>
      <c r="AQ128">
        <v>2205</v>
      </c>
      <c r="AR128" s="621">
        <v>0.57677216845409363</v>
      </c>
      <c r="AS128">
        <v>14</v>
      </c>
      <c r="AT128" s="621">
        <v>6.5176908752327747E-3</v>
      </c>
      <c r="AU128">
        <v>9</v>
      </c>
      <c r="AV128" s="621">
        <v>0.15789473684210525</v>
      </c>
      <c r="AW128">
        <v>23</v>
      </c>
      <c r="AX128" s="621">
        <v>1.0430839002267574E-2</v>
      </c>
      <c r="AY128">
        <v>5</v>
      </c>
      <c r="AZ128" s="621">
        <v>0.35714285714285715</v>
      </c>
      <c r="BA128">
        <v>6</v>
      </c>
      <c r="BB128" s="621">
        <v>0.66666666666666663</v>
      </c>
      <c r="BC128">
        <v>11</v>
      </c>
      <c r="BD128" s="621">
        <v>0.47826086956521741</v>
      </c>
      <c r="BG128">
        <v>26</v>
      </c>
      <c r="BH128" s="621">
        <v>1.1791383219954649E-2</v>
      </c>
      <c r="BI128">
        <v>26</v>
      </c>
      <c r="BJ128" s="621">
        <v>1.1791383219954649E-2</v>
      </c>
      <c r="BK128" s="590">
        <v>1</v>
      </c>
      <c r="BL128" s="621">
        <v>0.33333333333333331</v>
      </c>
      <c r="BM128" s="590">
        <v>1</v>
      </c>
      <c r="BN128" s="621">
        <v>0.5</v>
      </c>
      <c r="BO128" t="s">
        <v>323</v>
      </c>
    </row>
    <row r="129" spans="1:67" x14ac:dyDescent="0.2">
      <c r="A129" t="s">
        <v>146</v>
      </c>
      <c r="B129" t="s">
        <v>149</v>
      </c>
      <c r="C129" t="s">
        <v>151</v>
      </c>
      <c r="D129" t="s">
        <v>515</v>
      </c>
      <c r="E129" t="s">
        <v>504</v>
      </c>
      <c r="F129" t="s">
        <v>505</v>
      </c>
      <c r="G129" t="s">
        <v>928</v>
      </c>
      <c r="H129" t="s">
        <v>1109</v>
      </c>
      <c r="I129" t="s">
        <v>934</v>
      </c>
      <c r="K129" t="s">
        <v>386</v>
      </c>
      <c r="L129">
        <v>1</v>
      </c>
      <c r="N129">
        <v>2</v>
      </c>
      <c r="O129">
        <v>2</v>
      </c>
      <c r="P129">
        <v>2624</v>
      </c>
      <c r="Q129">
        <v>1230</v>
      </c>
      <c r="R129">
        <v>1</v>
      </c>
      <c r="S129" s="621">
        <v>0.5</v>
      </c>
      <c r="V129">
        <v>1</v>
      </c>
      <c r="W129" s="621">
        <v>1</v>
      </c>
      <c r="X129">
        <v>1</v>
      </c>
      <c r="AD129">
        <v>2575</v>
      </c>
      <c r="AE129">
        <v>49</v>
      </c>
      <c r="AF129" s="621">
        <v>1.8673780487804877E-2</v>
      </c>
      <c r="AG129">
        <v>2624</v>
      </c>
      <c r="AH129">
        <v>3429</v>
      </c>
      <c r="AI129" s="621">
        <v>0.76523767862350545</v>
      </c>
      <c r="AJ129">
        <v>2575</v>
      </c>
      <c r="AK129">
        <v>49</v>
      </c>
      <c r="AL129">
        <v>2624</v>
      </c>
      <c r="AM129">
        <v>1188</v>
      </c>
      <c r="AN129" s="621">
        <v>0.4613592233009709</v>
      </c>
      <c r="AO129">
        <v>42</v>
      </c>
      <c r="AP129" s="621">
        <v>0.8571428571428571</v>
      </c>
      <c r="AQ129">
        <v>1230</v>
      </c>
      <c r="AR129" s="621">
        <v>0.46875</v>
      </c>
      <c r="AS129">
        <v>9</v>
      </c>
      <c r="AT129" s="621">
        <v>7.575757575757576E-3</v>
      </c>
      <c r="AU129">
        <v>8</v>
      </c>
      <c r="AV129" s="621">
        <v>0.19047619047619047</v>
      </c>
      <c r="AW129">
        <v>17</v>
      </c>
      <c r="AX129" s="621">
        <v>1.3821138211382113E-2</v>
      </c>
      <c r="AY129">
        <v>5</v>
      </c>
      <c r="AZ129" s="621">
        <v>0.55555555555555558</v>
      </c>
      <c r="BA129">
        <v>6</v>
      </c>
      <c r="BB129" s="621">
        <v>0.75</v>
      </c>
      <c r="BC129">
        <v>11</v>
      </c>
      <c r="BD129" s="621">
        <v>0.6470588235294118</v>
      </c>
      <c r="BG129">
        <v>25</v>
      </c>
      <c r="BH129" s="621">
        <v>2.032520325203252E-2</v>
      </c>
      <c r="BI129">
        <v>25</v>
      </c>
      <c r="BJ129" s="621">
        <v>2.032520325203252E-2</v>
      </c>
      <c r="BK129">
        <v>1</v>
      </c>
      <c r="BL129" s="621">
        <v>0.5</v>
      </c>
      <c r="BM129">
        <v>0</v>
      </c>
      <c r="BO129" t="s">
        <v>323</v>
      </c>
    </row>
    <row r="130" spans="1:67" x14ac:dyDescent="0.2">
      <c r="A130" t="s">
        <v>146</v>
      </c>
      <c r="B130" t="s">
        <v>149</v>
      </c>
      <c r="C130" t="s">
        <v>152</v>
      </c>
      <c r="D130" t="s">
        <v>515</v>
      </c>
      <c r="E130" t="s">
        <v>504</v>
      </c>
      <c r="F130" t="s">
        <v>505</v>
      </c>
      <c r="G130" t="s">
        <v>928</v>
      </c>
      <c r="H130" t="s">
        <v>1109</v>
      </c>
      <c r="I130" t="s">
        <v>934</v>
      </c>
      <c r="K130" t="s">
        <v>386</v>
      </c>
      <c r="L130">
        <v>3</v>
      </c>
      <c r="N130">
        <v>7</v>
      </c>
      <c r="O130">
        <v>2.3333333333333335</v>
      </c>
      <c r="P130">
        <v>2749.3333333333335</v>
      </c>
      <c r="Q130">
        <v>1383.3333333333333</v>
      </c>
      <c r="R130">
        <v>2</v>
      </c>
      <c r="S130" s="621">
        <v>0.2857142857142857</v>
      </c>
      <c r="V130">
        <v>2</v>
      </c>
      <c r="W130" s="621">
        <v>0.66666666666666663</v>
      </c>
      <c r="X130">
        <v>2</v>
      </c>
      <c r="AD130">
        <v>8207</v>
      </c>
      <c r="AE130">
        <v>41</v>
      </c>
      <c r="AF130" s="621">
        <v>4.97090203685742E-3</v>
      </c>
      <c r="AG130">
        <v>8248</v>
      </c>
      <c r="AH130">
        <v>11259</v>
      </c>
      <c r="AI130" s="621">
        <v>0.73256949995559106</v>
      </c>
      <c r="AJ130">
        <v>8207</v>
      </c>
      <c r="AK130">
        <v>41</v>
      </c>
      <c r="AL130">
        <v>8248</v>
      </c>
      <c r="AM130">
        <v>4114</v>
      </c>
      <c r="AN130" s="621">
        <v>0.50127939563787016</v>
      </c>
      <c r="AO130">
        <v>36</v>
      </c>
      <c r="AP130" s="621">
        <v>0.87804878048780488</v>
      </c>
      <c r="AQ130">
        <v>4150</v>
      </c>
      <c r="AR130" s="621">
        <v>0.50315227934044615</v>
      </c>
      <c r="AS130">
        <v>43</v>
      </c>
      <c r="AT130" s="621">
        <v>1.0452114730189596E-2</v>
      </c>
      <c r="AU130">
        <v>13</v>
      </c>
      <c r="AV130" s="621">
        <v>0.3611111111111111</v>
      </c>
      <c r="AW130">
        <v>56</v>
      </c>
      <c r="AX130" s="621">
        <v>1.3493975903614458E-2</v>
      </c>
      <c r="AY130">
        <v>33</v>
      </c>
      <c r="AZ130" s="621">
        <v>0.76744186046511631</v>
      </c>
      <c r="BA130">
        <v>10</v>
      </c>
      <c r="BB130" s="621">
        <v>0.76923076923076927</v>
      </c>
      <c r="BC130">
        <v>43</v>
      </c>
      <c r="BD130" s="621">
        <v>0.7678571428571429</v>
      </c>
      <c r="BE130">
        <v>22</v>
      </c>
      <c r="BF130" s="621">
        <v>5.3012048192771083E-3</v>
      </c>
      <c r="BG130">
        <v>40</v>
      </c>
      <c r="BH130" s="621">
        <v>9.6385542168674707E-3</v>
      </c>
      <c r="BI130">
        <v>62</v>
      </c>
      <c r="BJ130" s="621">
        <v>1.4939759036144579E-2</v>
      </c>
      <c r="BK130">
        <v>2</v>
      </c>
      <c r="BL130" s="621">
        <v>0.2857142857142857</v>
      </c>
      <c r="BM130">
        <v>0</v>
      </c>
      <c r="BO130" t="s">
        <v>323</v>
      </c>
    </row>
    <row r="131" spans="1:67" x14ac:dyDescent="0.2">
      <c r="A131" t="s">
        <v>146</v>
      </c>
      <c r="B131" t="s">
        <v>149</v>
      </c>
      <c r="C131" t="s">
        <v>153</v>
      </c>
      <c r="D131" t="s">
        <v>515</v>
      </c>
      <c r="E131" t="s">
        <v>504</v>
      </c>
      <c r="F131" t="s">
        <v>505</v>
      </c>
      <c r="G131" t="s">
        <v>928</v>
      </c>
      <c r="H131" t="s">
        <v>1109</v>
      </c>
      <c r="I131" t="s">
        <v>934</v>
      </c>
      <c r="K131" t="s">
        <v>510</v>
      </c>
      <c r="L131">
        <v>3</v>
      </c>
      <c r="M131">
        <v>3</v>
      </c>
      <c r="N131">
        <v>3</v>
      </c>
      <c r="O131">
        <v>1</v>
      </c>
      <c r="P131">
        <v>3064.3333333333335</v>
      </c>
      <c r="Q131" t="s">
        <v>323</v>
      </c>
      <c r="R131">
        <v>3</v>
      </c>
      <c r="S131" s="621">
        <v>1</v>
      </c>
      <c r="V131">
        <v>3</v>
      </c>
      <c r="W131" s="621">
        <v>1</v>
      </c>
      <c r="X131">
        <v>3</v>
      </c>
      <c r="AD131">
        <v>9172</v>
      </c>
      <c r="AE131">
        <v>21</v>
      </c>
      <c r="AF131" s="621">
        <v>2.2843467855977375E-3</v>
      </c>
      <c r="AG131">
        <v>9193</v>
      </c>
      <c r="AH131">
        <v>12390</v>
      </c>
      <c r="AI131" s="621">
        <v>0.74196933010492327</v>
      </c>
      <c r="AJ131" t="s">
        <v>323</v>
      </c>
      <c r="AK131" t="s">
        <v>323</v>
      </c>
      <c r="AL131" t="s">
        <v>323</v>
      </c>
      <c r="AN131" s="621" t="s">
        <v>323</v>
      </c>
      <c r="AP131" s="621" t="s">
        <v>323</v>
      </c>
      <c r="AQ131" t="s">
        <v>323</v>
      </c>
      <c r="AR131" s="621" t="s">
        <v>323</v>
      </c>
      <c r="AT131" s="621" t="s">
        <v>323</v>
      </c>
      <c r="AV131" s="621" t="s">
        <v>323</v>
      </c>
      <c r="AW131" t="s">
        <v>323</v>
      </c>
      <c r="AX131" s="621" t="s">
        <v>323</v>
      </c>
      <c r="AZ131" s="621" t="s">
        <v>323</v>
      </c>
      <c r="BB131" s="621" t="s">
        <v>323</v>
      </c>
      <c r="BC131" t="s">
        <v>323</v>
      </c>
      <c r="BD131" s="621" t="s">
        <v>323</v>
      </c>
      <c r="BF131" s="621" t="s">
        <v>323</v>
      </c>
      <c r="BH131" s="621" t="s">
        <v>323</v>
      </c>
      <c r="BI131" t="s">
        <v>323</v>
      </c>
      <c r="BJ131" s="621" t="s">
        <v>323</v>
      </c>
      <c r="BK131">
        <v>0</v>
      </c>
      <c r="BO131" t="s">
        <v>323</v>
      </c>
    </row>
    <row r="132" spans="1:67" x14ac:dyDescent="0.2">
      <c r="A132" t="s">
        <v>146</v>
      </c>
      <c r="B132" t="s">
        <v>149</v>
      </c>
      <c r="C132" t="s">
        <v>154</v>
      </c>
      <c r="D132" t="s">
        <v>515</v>
      </c>
      <c r="E132" t="s">
        <v>504</v>
      </c>
      <c r="F132" t="s">
        <v>505</v>
      </c>
      <c r="G132" t="s">
        <v>928</v>
      </c>
      <c r="H132" t="s">
        <v>1109</v>
      </c>
      <c r="I132" t="s">
        <v>934</v>
      </c>
      <c r="K132" t="s">
        <v>386</v>
      </c>
      <c r="L132">
        <v>4</v>
      </c>
      <c r="N132">
        <v>8</v>
      </c>
      <c r="O132">
        <v>2</v>
      </c>
      <c r="P132">
        <v>2848.25</v>
      </c>
      <c r="Q132">
        <v>1452</v>
      </c>
      <c r="R132">
        <v>2</v>
      </c>
      <c r="S132" s="621">
        <v>0.25</v>
      </c>
      <c r="V132">
        <v>2</v>
      </c>
      <c r="W132" s="621">
        <v>0.5</v>
      </c>
      <c r="X132">
        <v>2</v>
      </c>
      <c r="AD132">
        <v>11378</v>
      </c>
      <c r="AE132">
        <v>15</v>
      </c>
      <c r="AF132" s="621">
        <v>1.3165979109979811E-3</v>
      </c>
      <c r="AG132">
        <v>11393</v>
      </c>
      <c r="AH132">
        <v>15075</v>
      </c>
      <c r="AI132" s="621">
        <v>0.75575456053067991</v>
      </c>
      <c r="AJ132">
        <v>11378</v>
      </c>
      <c r="AK132">
        <v>15</v>
      </c>
      <c r="AL132">
        <v>11393</v>
      </c>
      <c r="AM132">
        <v>5796</v>
      </c>
      <c r="AN132" s="621">
        <v>0.50940411320091405</v>
      </c>
      <c r="AO132">
        <v>12</v>
      </c>
      <c r="AP132" s="621">
        <v>0.8</v>
      </c>
      <c r="AQ132">
        <v>5808</v>
      </c>
      <c r="AR132" s="621">
        <v>0.50978671113841834</v>
      </c>
      <c r="AS132">
        <v>66</v>
      </c>
      <c r="AT132" s="621">
        <v>1.1387163561076604E-2</v>
      </c>
      <c r="AU132">
        <v>12</v>
      </c>
      <c r="AV132" s="621">
        <v>1</v>
      </c>
      <c r="AW132">
        <v>78</v>
      </c>
      <c r="AX132" s="621">
        <v>1.3429752066115703E-2</v>
      </c>
      <c r="AY132">
        <v>45</v>
      </c>
      <c r="AZ132" s="621">
        <v>0.68181818181818177</v>
      </c>
      <c r="BA132">
        <v>9</v>
      </c>
      <c r="BB132" s="621">
        <v>0.75</v>
      </c>
      <c r="BC132">
        <v>54</v>
      </c>
      <c r="BD132" s="621">
        <v>0.69230769230769229</v>
      </c>
      <c r="BE132">
        <v>10</v>
      </c>
      <c r="BF132" s="621">
        <v>1.7217630853994491E-3</v>
      </c>
      <c r="BG132">
        <v>137</v>
      </c>
      <c r="BH132" s="621">
        <v>2.3588154269972451E-2</v>
      </c>
      <c r="BI132">
        <v>147</v>
      </c>
      <c r="BJ132" s="621">
        <v>2.53099173553719E-2</v>
      </c>
      <c r="BK132">
        <v>2</v>
      </c>
      <c r="BL132" s="621">
        <v>0.25</v>
      </c>
      <c r="BM132">
        <v>1</v>
      </c>
      <c r="BN132" s="621">
        <v>0.25</v>
      </c>
      <c r="BO132" t="s">
        <v>323</v>
      </c>
    </row>
    <row r="133" spans="1:67" x14ac:dyDescent="0.2">
      <c r="A133" t="s">
        <v>155</v>
      </c>
      <c r="B133" t="s">
        <v>157</v>
      </c>
      <c r="C133" t="s">
        <v>158</v>
      </c>
      <c r="D133" t="s">
        <v>515</v>
      </c>
      <c r="E133" t="s">
        <v>504</v>
      </c>
      <c r="F133" t="s">
        <v>519</v>
      </c>
      <c r="G133" t="s">
        <v>321</v>
      </c>
      <c r="H133" t="s">
        <v>1109</v>
      </c>
      <c r="I133" t="s">
        <v>934</v>
      </c>
      <c r="K133" t="s">
        <v>386</v>
      </c>
      <c r="L133">
        <v>1</v>
      </c>
      <c r="N133">
        <v>2</v>
      </c>
      <c r="O133">
        <v>2</v>
      </c>
      <c r="P133">
        <v>1377</v>
      </c>
      <c r="Q133">
        <v>533</v>
      </c>
      <c r="R133">
        <v>1</v>
      </c>
      <c r="S133" s="621">
        <v>0.5</v>
      </c>
      <c r="V133">
        <v>1</v>
      </c>
      <c r="W133" s="621">
        <v>1</v>
      </c>
      <c r="X133">
        <v>1</v>
      </c>
      <c r="AD133">
        <v>1369</v>
      </c>
      <c r="AE133">
        <v>8</v>
      </c>
      <c r="AF133" s="621">
        <v>5.8097312999273783E-3</v>
      </c>
      <c r="AG133">
        <v>1377</v>
      </c>
      <c r="AH133">
        <v>2553</v>
      </c>
      <c r="AI133" s="621">
        <v>0.53936545240893063</v>
      </c>
      <c r="AJ133">
        <v>1369</v>
      </c>
      <c r="AK133">
        <v>8</v>
      </c>
      <c r="AL133">
        <v>1377</v>
      </c>
      <c r="AM133">
        <v>533</v>
      </c>
      <c r="AN133" s="621">
        <v>0.38933528122717315</v>
      </c>
      <c r="AQ133">
        <v>533</v>
      </c>
      <c r="AR133" s="621">
        <v>0.38707334785766156</v>
      </c>
      <c r="AS133">
        <v>23</v>
      </c>
      <c r="AT133" s="621">
        <v>4.3151969981238276E-2</v>
      </c>
      <c r="AU133">
        <v>1</v>
      </c>
      <c r="AW133">
        <v>24</v>
      </c>
      <c r="AX133" s="621">
        <v>4.5028142589118199E-2</v>
      </c>
      <c r="AY133">
        <v>22</v>
      </c>
      <c r="AZ133" s="621">
        <v>0.95652173913043481</v>
      </c>
      <c r="BA133">
        <v>1</v>
      </c>
      <c r="BB133" s="621">
        <v>1</v>
      </c>
      <c r="BC133">
        <v>23</v>
      </c>
      <c r="BD133" s="621">
        <v>0.95833333333333337</v>
      </c>
      <c r="BG133">
        <v>13</v>
      </c>
      <c r="BH133" s="621">
        <v>2.4390243902439025E-2</v>
      </c>
      <c r="BI133">
        <v>13</v>
      </c>
      <c r="BJ133" s="621">
        <v>2.4390243902439025E-2</v>
      </c>
      <c r="BK133">
        <v>1</v>
      </c>
      <c r="BL133" s="621">
        <v>0.5</v>
      </c>
      <c r="BM133">
        <v>1</v>
      </c>
      <c r="BN133" s="621">
        <v>1</v>
      </c>
      <c r="BO133" t="s">
        <v>323</v>
      </c>
    </row>
    <row r="134" spans="1:67" x14ac:dyDescent="0.2">
      <c r="A134" t="s">
        <v>155</v>
      </c>
      <c r="B134" t="s">
        <v>157</v>
      </c>
      <c r="C134" t="s">
        <v>159</v>
      </c>
      <c r="D134" t="s">
        <v>515</v>
      </c>
      <c r="E134" t="s">
        <v>504</v>
      </c>
      <c r="F134" t="s">
        <v>519</v>
      </c>
      <c r="G134" t="s">
        <v>321</v>
      </c>
      <c r="H134" t="s">
        <v>1109</v>
      </c>
      <c r="I134" t="s">
        <v>934</v>
      </c>
      <c r="K134" t="s">
        <v>386</v>
      </c>
      <c r="L134">
        <v>7</v>
      </c>
      <c r="N134">
        <v>19</v>
      </c>
      <c r="O134">
        <v>2.7142857142857144</v>
      </c>
      <c r="P134">
        <v>2638.7142857142858</v>
      </c>
      <c r="Q134">
        <v>1289.4285714285713</v>
      </c>
      <c r="R134">
        <v>5</v>
      </c>
      <c r="S134" s="621">
        <v>0.26315789473684209</v>
      </c>
      <c r="V134">
        <v>3</v>
      </c>
      <c r="W134" s="621">
        <v>0.42857142857142855</v>
      </c>
      <c r="X134">
        <v>3</v>
      </c>
      <c r="AD134">
        <v>18244</v>
      </c>
      <c r="AE134">
        <v>227</v>
      </c>
      <c r="AF134" s="621">
        <v>1.2289534946673163E-2</v>
      </c>
      <c r="AG134">
        <v>18471</v>
      </c>
      <c r="AH134">
        <v>25899</v>
      </c>
      <c r="AI134" s="621">
        <v>0.71319355959689568</v>
      </c>
      <c r="AJ134">
        <v>18244</v>
      </c>
      <c r="AK134">
        <v>227</v>
      </c>
      <c r="AL134">
        <v>18471</v>
      </c>
      <c r="AM134">
        <v>8863</v>
      </c>
      <c r="AN134" s="621">
        <v>0.48580355185266388</v>
      </c>
      <c r="AO134">
        <v>163</v>
      </c>
      <c r="AP134" s="621">
        <v>0.7180616740088106</v>
      </c>
      <c r="AQ134">
        <v>9026</v>
      </c>
      <c r="AR134" s="621">
        <v>0.48865789616155053</v>
      </c>
      <c r="AS134">
        <v>121</v>
      </c>
      <c r="AT134" s="621">
        <v>1.3652262213697393E-2</v>
      </c>
      <c r="AU134">
        <v>39</v>
      </c>
      <c r="AV134" s="621">
        <v>0.2392638036809816</v>
      </c>
      <c r="AW134">
        <v>160</v>
      </c>
      <c r="AX134" s="621">
        <v>1.7726567693330378E-2</v>
      </c>
      <c r="AY134">
        <v>91</v>
      </c>
      <c r="AZ134" s="621">
        <v>0.75206611570247939</v>
      </c>
      <c r="BA134">
        <v>18</v>
      </c>
      <c r="BB134" s="621">
        <v>0.46153846153846156</v>
      </c>
      <c r="BC134">
        <v>109</v>
      </c>
      <c r="BD134" s="621">
        <v>0.68125000000000002</v>
      </c>
      <c r="BE134">
        <v>29</v>
      </c>
      <c r="BF134" s="621">
        <v>3.2129403944161313E-3</v>
      </c>
      <c r="BG134">
        <v>169</v>
      </c>
      <c r="BH134" s="621">
        <v>1.8723687126080212E-2</v>
      </c>
      <c r="BI134">
        <v>198</v>
      </c>
      <c r="BJ134" s="621">
        <v>2.1936627520496344E-2</v>
      </c>
      <c r="BK134">
        <v>6</v>
      </c>
      <c r="BL134" s="621">
        <v>0.31578947368421051</v>
      </c>
      <c r="BM134">
        <v>3</v>
      </c>
      <c r="BN134" s="621">
        <v>0.42857142857142855</v>
      </c>
      <c r="BO134" t="s">
        <v>323</v>
      </c>
    </row>
    <row r="135" spans="1:67" x14ac:dyDescent="0.2">
      <c r="A135" t="s">
        <v>155</v>
      </c>
      <c r="B135" t="s">
        <v>157</v>
      </c>
      <c r="C135" t="s">
        <v>160</v>
      </c>
      <c r="D135" t="s">
        <v>515</v>
      </c>
      <c r="E135" t="s">
        <v>504</v>
      </c>
      <c r="F135" t="s">
        <v>519</v>
      </c>
      <c r="G135" t="s">
        <v>321</v>
      </c>
      <c r="H135" t="s">
        <v>1109</v>
      </c>
      <c r="I135" t="s">
        <v>934</v>
      </c>
      <c r="K135" t="s">
        <v>386</v>
      </c>
      <c r="L135">
        <v>2</v>
      </c>
      <c r="N135">
        <v>5</v>
      </c>
      <c r="O135">
        <v>2.5</v>
      </c>
      <c r="P135">
        <v>1555.5</v>
      </c>
      <c r="Q135">
        <v>785.5</v>
      </c>
      <c r="R135">
        <v>1</v>
      </c>
      <c r="S135" s="621">
        <v>0.2</v>
      </c>
      <c r="V135">
        <v>0</v>
      </c>
      <c r="W135" s="621">
        <v>0</v>
      </c>
      <c r="X135">
        <v>0</v>
      </c>
      <c r="Z135">
        <v>1</v>
      </c>
      <c r="AA135" s="621">
        <v>0.2</v>
      </c>
      <c r="AB135">
        <v>1</v>
      </c>
      <c r="AC135" s="621">
        <v>0.5</v>
      </c>
      <c r="AD135">
        <v>2915</v>
      </c>
      <c r="AE135">
        <v>196</v>
      </c>
      <c r="AF135" s="621">
        <v>6.3002250080360006E-2</v>
      </c>
      <c r="AG135">
        <v>3111</v>
      </c>
      <c r="AH135">
        <v>4452</v>
      </c>
      <c r="AI135" s="621">
        <v>0.69878706199460916</v>
      </c>
      <c r="AJ135">
        <v>2915</v>
      </c>
      <c r="AK135">
        <v>196</v>
      </c>
      <c r="AL135">
        <v>3111</v>
      </c>
      <c r="AM135">
        <v>1423</v>
      </c>
      <c r="AN135" s="621">
        <v>0.48816466552315607</v>
      </c>
      <c r="AO135">
        <v>148</v>
      </c>
      <c r="AP135" s="621">
        <v>0.75510204081632648</v>
      </c>
      <c r="AQ135">
        <v>1571</v>
      </c>
      <c r="AR135" s="621">
        <v>0.50498232079717131</v>
      </c>
      <c r="AS135">
        <v>16</v>
      </c>
      <c r="AT135" s="621">
        <v>1.1243851018973999E-2</v>
      </c>
      <c r="AU135">
        <v>19</v>
      </c>
      <c r="AV135" s="621">
        <v>0.12837837837837837</v>
      </c>
      <c r="AW135">
        <v>35</v>
      </c>
      <c r="AX135" s="621">
        <v>2.2278803309993635E-2</v>
      </c>
      <c r="AY135">
        <v>14</v>
      </c>
      <c r="AZ135" s="621">
        <v>0.875</v>
      </c>
      <c r="BA135">
        <v>6</v>
      </c>
      <c r="BB135" s="621">
        <v>0.31578947368421051</v>
      </c>
      <c r="BC135">
        <v>20</v>
      </c>
      <c r="BD135" s="621">
        <v>0.5714285714285714</v>
      </c>
      <c r="BE135">
        <v>7</v>
      </c>
      <c r="BF135" s="621">
        <v>4.4557606619987271E-3</v>
      </c>
      <c r="BG135">
        <v>15</v>
      </c>
      <c r="BH135" s="621">
        <v>9.5480585614258432E-3</v>
      </c>
      <c r="BI135">
        <v>22</v>
      </c>
      <c r="BJ135" s="621">
        <v>1.4003819223424571E-2</v>
      </c>
      <c r="BK135">
        <v>1</v>
      </c>
      <c r="BL135" s="621">
        <v>0.2</v>
      </c>
      <c r="BM135">
        <v>1</v>
      </c>
      <c r="BN135" s="621">
        <v>0.5</v>
      </c>
      <c r="BO135" t="s">
        <v>323</v>
      </c>
    </row>
    <row r="136" spans="1:67" x14ac:dyDescent="0.2">
      <c r="A136" t="s">
        <v>166</v>
      </c>
      <c r="B136" t="s">
        <v>172</v>
      </c>
      <c r="C136" t="s">
        <v>173</v>
      </c>
      <c r="D136" t="s">
        <v>515</v>
      </c>
      <c r="E136" t="s">
        <v>504</v>
      </c>
      <c r="F136" t="s">
        <v>519</v>
      </c>
      <c r="G136" t="s">
        <v>321</v>
      </c>
      <c r="H136" t="s">
        <v>1109</v>
      </c>
      <c r="I136" t="s">
        <v>934</v>
      </c>
      <c r="K136" t="s">
        <v>510</v>
      </c>
      <c r="L136">
        <v>1</v>
      </c>
      <c r="M136">
        <v>1</v>
      </c>
      <c r="N136">
        <v>1</v>
      </c>
      <c r="O136">
        <v>1</v>
      </c>
      <c r="P136">
        <v>2212</v>
      </c>
      <c r="Q136" t="s">
        <v>323</v>
      </c>
      <c r="R136">
        <v>1</v>
      </c>
      <c r="S136" s="621">
        <v>1</v>
      </c>
      <c r="V136">
        <v>1</v>
      </c>
      <c r="W136" s="621">
        <v>1</v>
      </c>
      <c r="X136">
        <v>1</v>
      </c>
      <c r="AD136">
        <v>2127</v>
      </c>
      <c r="AE136">
        <v>85</v>
      </c>
      <c r="AF136" s="621">
        <v>3.8426763110307412E-2</v>
      </c>
      <c r="AG136">
        <v>2212</v>
      </c>
      <c r="AH136">
        <v>2817</v>
      </c>
      <c r="AI136" s="621">
        <v>0.78523251686190987</v>
      </c>
      <c r="AJ136" t="s">
        <v>323</v>
      </c>
      <c r="AK136" t="s">
        <v>323</v>
      </c>
      <c r="AL136" t="s">
        <v>323</v>
      </c>
      <c r="AN136" s="621" t="s">
        <v>323</v>
      </c>
      <c r="AP136" s="621" t="s">
        <v>323</v>
      </c>
      <c r="AQ136" t="s">
        <v>323</v>
      </c>
      <c r="AR136" s="621" t="s">
        <v>323</v>
      </c>
      <c r="AT136" s="621" t="s">
        <v>323</v>
      </c>
      <c r="AV136" s="621" t="s">
        <v>323</v>
      </c>
      <c r="AW136" t="s">
        <v>323</v>
      </c>
      <c r="AX136" s="621" t="s">
        <v>323</v>
      </c>
      <c r="AZ136" s="621" t="s">
        <v>323</v>
      </c>
      <c r="BB136" s="621" t="s">
        <v>323</v>
      </c>
      <c r="BC136" t="s">
        <v>323</v>
      </c>
      <c r="BD136" s="621" t="s">
        <v>323</v>
      </c>
      <c r="BF136" s="621" t="s">
        <v>323</v>
      </c>
      <c r="BH136" s="621" t="s">
        <v>323</v>
      </c>
      <c r="BI136" t="s">
        <v>323</v>
      </c>
      <c r="BJ136" s="621" t="s">
        <v>323</v>
      </c>
      <c r="BK136">
        <v>0</v>
      </c>
      <c r="BO136" t="s">
        <v>323</v>
      </c>
    </row>
    <row r="137" spans="1:67" x14ac:dyDescent="0.2">
      <c r="A137" t="s">
        <v>166</v>
      </c>
      <c r="B137" t="s">
        <v>172</v>
      </c>
      <c r="C137" t="s">
        <v>423</v>
      </c>
      <c r="D137" t="s">
        <v>515</v>
      </c>
      <c r="E137" t="s">
        <v>504</v>
      </c>
      <c r="F137" t="s">
        <v>519</v>
      </c>
      <c r="G137" t="s">
        <v>321</v>
      </c>
      <c r="H137" t="s">
        <v>1109</v>
      </c>
      <c r="I137" t="s">
        <v>934</v>
      </c>
      <c r="K137" t="s">
        <v>510</v>
      </c>
      <c r="L137">
        <v>2</v>
      </c>
      <c r="M137">
        <v>2</v>
      </c>
      <c r="N137">
        <v>2</v>
      </c>
      <c r="O137">
        <v>1</v>
      </c>
      <c r="P137">
        <v>3019.5</v>
      </c>
      <c r="Q137" t="s">
        <v>323</v>
      </c>
      <c r="R137">
        <v>2</v>
      </c>
      <c r="S137" s="621">
        <v>1</v>
      </c>
      <c r="V137">
        <v>2</v>
      </c>
      <c r="W137" s="621">
        <v>1</v>
      </c>
      <c r="X137">
        <v>2</v>
      </c>
      <c r="AD137">
        <v>5469</v>
      </c>
      <c r="AE137">
        <v>570</v>
      </c>
      <c r="AF137" s="621">
        <v>9.4386487829110785E-2</v>
      </c>
      <c r="AG137">
        <v>6039</v>
      </c>
      <c r="AH137">
        <v>7173</v>
      </c>
      <c r="AI137" s="621">
        <v>0.84190715181932241</v>
      </c>
      <c r="AJ137" t="s">
        <v>323</v>
      </c>
      <c r="AK137" t="s">
        <v>323</v>
      </c>
      <c r="AL137" t="s">
        <v>323</v>
      </c>
      <c r="AN137" s="621" t="s">
        <v>323</v>
      </c>
      <c r="AP137" s="621" t="s">
        <v>323</v>
      </c>
      <c r="AQ137" t="s">
        <v>323</v>
      </c>
      <c r="AR137" s="621" t="s">
        <v>323</v>
      </c>
      <c r="AT137" s="621" t="s">
        <v>323</v>
      </c>
      <c r="AV137" s="621" t="s">
        <v>323</v>
      </c>
      <c r="AW137" t="s">
        <v>323</v>
      </c>
      <c r="AX137" s="621" t="s">
        <v>323</v>
      </c>
      <c r="AZ137" s="621" t="s">
        <v>323</v>
      </c>
      <c r="BB137" s="621" t="s">
        <v>323</v>
      </c>
      <c r="BC137" t="s">
        <v>323</v>
      </c>
      <c r="BD137" s="621" t="s">
        <v>323</v>
      </c>
      <c r="BF137" s="621" t="s">
        <v>323</v>
      </c>
      <c r="BH137" s="621" t="s">
        <v>323</v>
      </c>
      <c r="BI137" t="s">
        <v>323</v>
      </c>
      <c r="BJ137" s="621" t="s">
        <v>323</v>
      </c>
      <c r="BK137">
        <v>0</v>
      </c>
      <c r="BO137" t="s">
        <v>323</v>
      </c>
    </row>
    <row r="138" spans="1:67" x14ac:dyDescent="0.2">
      <c r="A138" t="s">
        <v>166</v>
      </c>
      <c r="B138" t="s">
        <v>172</v>
      </c>
      <c r="C138" t="s">
        <v>424</v>
      </c>
      <c r="D138" t="s">
        <v>515</v>
      </c>
      <c r="E138" t="s">
        <v>504</v>
      </c>
      <c r="F138" t="s">
        <v>519</v>
      </c>
      <c r="G138" t="s">
        <v>321</v>
      </c>
      <c r="H138" t="s">
        <v>1109</v>
      </c>
      <c r="I138" t="s">
        <v>934</v>
      </c>
      <c r="K138" t="s">
        <v>386</v>
      </c>
      <c r="L138">
        <v>2</v>
      </c>
      <c r="N138">
        <v>3</v>
      </c>
      <c r="O138">
        <v>1.5</v>
      </c>
      <c r="P138">
        <v>2911</v>
      </c>
      <c r="Q138">
        <v>1498.5</v>
      </c>
      <c r="R138">
        <v>2</v>
      </c>
      <c r="S138" s="621">
        <v>0.66666666666666663</v>
      </c>
      <c r="V138">
        <v>2</v>
      </c>
      <c r="W138" s="621">
        <v>1</v>
      </c>
      <c r="X138">
        <v>2</v>
      </c>
      <c r="Z138">
        <v>1</v>
      </c>
      <c r="AA138" s="621">
        <v>0.33333333333333331</v>
      </c>
      <c r="AD138">
        <v>5128</v>
      </c>
      <c r="AE138">
        <v>694</v>
      </c>
      <c r="AF138" s="621">
        <v>0.11920302301614566</v>
      </c>
      <c r="AG138">
        <v>5822</v>
      </c>
      <c r="AH138">
        <v>6144</v>
      </c>
      <c r="AI138" s="621">
        <v>0.94759114583333337</v>
      </c>
      <c r="AJ138">
        <v>5128</v>
      </c>
      <c r="AK138">
        <v>694</v>
      </c>
      <c r="AL138">
        <v>5822</v>
      </c>
      <c r="AM138">
        <v>2423</v>
      </c>
      <c r="AN138" s="621">
        <v>0.47250390015600624</v>
      </c>
      <c r="AO138">
        <v>574</v>
      </c>
      <c r="AP138" s="621">
        <v>0.82708933717579247</v>
      </c>
      <c r="AQ138">
        <v>2997</v>
      </c>
      <c r="AR138" s="621">
        <v>0.51477155616626591</v>
      </c>
      <c r="AS138">
        <v>12</v>
      </c>
      <c r="AT138" s="621">
        <v>4.9525381758151049E-3</v>
      </c>
      <c r="AU138">
        <v>12</v>
      </c>
      <c r="AV138" s="621">
        <v>2.0905923344947737E-2</v>
      </c>
      <c r="AW138">
        <v>24</v>
      </c>
      <c r="AX138" s="621">
        <v>8.0080080080080079E-3</v>
      </c>
      <c r="AY138">
        <v>10</v>
      </c>
      <c r="AZ138" s="621">
        <v>0.83333333333333337</v>
      </c>
      <c r="BA138">
        <v>9</v>
      </c>
      <c r="BB138" s="621">
        <v>0.75</v>
      </c>
      <c r="BC138">
        <v>19</v>
      </c>
      <c r="BD138" s="621">
        <v>0.79166666666666663</v>
      </c>
      <c r="BG138">
        <v>180</v>
      </c>
      <c r="BH138" s="621">
        <v>6.006006006006006E-2</v>
      </c>
      <c r="BI138">
        <v>180</v>
      </c>
      <c r="BJ138" s="621">
        <v>6.006006006006006E-2</v>
      </c>
      <c r="BK138">
        <v>2</v>
      </c>
      <c r="BL138" s="621">
        <v>0.66666666666666663</v>
      </c>
      <c r="BM138">
        <v>1</v>
      </c>
      <c r="BN138" s="621">
        <v>0.5</v>
      </c>
      <c r="BO138" t="s">
        <v>323</v>
      </c>
    </row>
    <row r="139" spans="1:67" x14ac:dyDescent="0.2">
      <c r="A139" t="s">
        <v>166</v>
      </c>
      <c r="B139" t="s">
        <v>172</v>
      </c>
      <c r="C139" t="s">
        <v>174</v>
      </c>
      <c r="D139" t="s">
        <v>515</v>
      </c>
      <c r="E139" t="s">
        <v>504</v>
      </c>
      <c r="F139" t="s">
        <v>519</v>
      </c>
      <c r="G139" t="s">
        <v>321</v>
      </c>
      <c r="H139" t="s">
        <v>1109</v>
      </c>
      <c r="I139" t="s">
        <v>934</v>
      </c>
      <c r="K139" t="s">
        <v>386</v>
      </c>
      <c r="L139">
        <v>3</v>
      </c>
      <c r="N139">
        <v>5</v>
      </c>
      <c r="O139">
        <v>1.6666666666666667</v>
      </c>
      <c r="P139">
        <v>2634.3333333333335</v>
      </c>
      <c r="Q139">
        <v>1201.3333333333333</v>
      </c>
      <c r="R139">
        <v>2</v>
      </c>
      <c r="S139" s="621">
        <v>0.4</v>
      </c>
      <c r="V139">
        <v>2</v>
      </c>
      <c r="W139" s="621">
        <v>0.66666666666666663</v>
      </c>
      <c r="X139">
        <v>2</v>
      </c>
      <c r="AD139">
        <v>7849</v>
      </c>
      <c r="AE139">
        <v>54</v>
      </c>
      <c r="AF139" s="621">
        <v>6.832848285461217E-3</v>
      </c>
      <c r="AG139">
        <v>7903</v>
      </c>
      <c r="AH139">
        <v>10044</v>
      </c>
      <c r="AI139" s="621">
        <v>0.78683791318199925</v>
      </c>
      <c r="AJ139">
        <v>7849</v>
      </c>
      <c r="AK139">
        <v>54</v>
      </c>
      <c r="AL139">
        <v>7903</v>
      </c>
      <c r="AM139">
        <v>3556</v>
      </c>
      <c r="AN139" s="621">
        <v>0.45305134412027009</v>
      </c>
      <c r="AO139">
        <v>48</v>
      </c>
      <c r="AP139" s="621">
        <v>0.88888888888888884</v>
      </c>
      <c r="AQ139">
        <v>3604</v>
      </c>
      <c r="AR139" s="621">
        <v>0.45602935594078198</v>
      </c>
      <c r="AS139">
        <v>26</v>
      </c>
      <c r="AT139" s="621">
        <v>7.3115860517435323E-3</v>
      </c>
      <c r="AU139">
        <v>1</v>
      </c>
      <c r="AV139" s="621">
        <v>2.0833333333333332E-2</v>
      </c>
      <c r="AW139">
        <v>27</v>
      </c>
      <c r="AX139" s="621">
        <v>7.4916759156492783E-3</v>
      </c>
      <c r="AY139">
        <v>23</v>
      </c>
      <c r="AZ139" s="621">
        <v>0.88461538461538458</v>
      </c>
      <c r="BC139">
        <v>23</v>
      </c>
      <c r="BD139" s="621">
        <v>0.85185185185185186</v>
      </c>
      <c r="BE139">
        <v>5</v>
      </c>
      <c r="BF139" s="621">
        <v>1.3873473917869034E-3</v>
      </c>
      <c r="BG139">
        <v>45</v>
      </c>
      <c r="BH139" s="621">
        <v>1.2486126526082131E-2</v>
      </c>
      <c r="BI139">
        <v>50</v>
      </c>
      <c r="BJ139" s="621">
        <v>1.3873473917869035E-2</v>
      </c>
      <c r="BK139">
        <v>2</v>
      </c>
      <c r="BL139" s="621">
        <v>0.4</v>
      </c>
      <c r="BM139">
        <v>2</v>
      </c>
      <c r="BN139" s="621">
        <v>0.66666666666666663</v>
      </c>
      <c r="BO139" t="s">
        <v>323</v>
      </c>
    </row>
    <row r="140" spans="1:67" x14ac:dyDescent="0.2">
      <c r="A140" t="s">
        <v>175</v>
      </c>
      <c r="B140" t="s">
        <v>181</v>
      </c>
      <c r="C140" t="s">
        <v>182</v>
      </c>
      <c r="D140" t="s">
        <v>515</v>
      </c>
      <c r="E140" t="s">
        <v>504</v>
      </c>
      <c r="F140" t="s">
        <v>505</v>
      </c>
      <c r="G140" t="s">
        <v>314</v>
      </c>
      <c r="H140" t="s">
        <v>1109</v>
      </c>
      <c r="I140" t="s">
        <v>934</v>
      </c>
      <c r="K140" t="s">
        <v>510</v>
      </c>
      <c r="L140">
        <v>1</v>
      </c>
      <c r="M140">
        <v>1</v>
      </c>
      <c r="N140">
        <v>1</v>
      </c>
      <c r="O140">
        <v>1</v>
      </c>
      <c r="P140">
        <v>4087</v>
      </c>
      <c r="Q140" t="s">
        <v>323</v>
      </c>
      <c r="R140">
        <v>1</v>
      </c>
      <c r="S140" s="621">
        <v>1</v>
      </c>
      <c r="V140">
        <v>1</v>
      </c>
      <c r="W140" s="621">
        <v>1</v>
      </c>
      <c r="X140">
        <v>1</v>
      </c>
      <c r="AD140">
        <v>4079</v>
      </c>
      <c r="AE140">
        <v>8</v>
      </c>
      <c r="AF140" s="621">
        <v>1.9574259848299485E-3</v>
      </c>
      <c r="AG140">
        <v>4087</v>
      </c>
      <c r="AH140">
        <v>5343</v>
      </c>
      <c r="AI140" s="621">
        <v>0.76492607149541458</v>
      </c>
      <c r="AJ140" t="s">
        <v>323</v>
      </c>
      <c r="AK140" t="s">
        <v>323</v>
      </c>
      <c r="AL140" t="s">
        <v>323</v>
      </c>
      <c r="AN140" s="621" t="s">
        <v>323</v>
      </c>
      <c r="AP140" s="621" t="s">
        <v>323</v>
      </c>
      <c r="AQ140" t="s">
        <v>323</v>
      </c>
      <c r="AR140" s="621" t="s">
        <v>323</v>
      </c>
      <c r="AT140" s="621" t="s">
        <v>323</v>
      </c>
      <c r="AW140" t="s">
        <v>323</v>
      </c>
      <c r="AX140" s="621" t="s">
        <v>323</v>
      </c>
      <c r="AZ140" s="621" t="s">
        <v>323</v>
      </c>
      <c r="BB140" s="621" t="s">
        <v>323</v>
      </c>
      <c r="BC140" t="s">
        <v>323</v>
      </c>
      <c r="BD140" s="621" t="s">
        <v>323</v>
      </c>
      <c r="BF140" s="621" t="s">
        <v>323</v>
      </c>
      <c r="BH140" s="621" t="s">
        <v>323</v>
      </c>
      <c r="BI140" t="s">
        <v>323</v>
      </c>
      <c r="BJ140" s="621" t="s">
        <v>323</v>
      </c>
      <c r="BK140">
        <v>0</v>
      </c>
      <c r="BO140" t="s">
        <v>323</v>
      </c>
    </row>
    <row r="141" spans="1:67" x14ac:dyDescent="0.2">
      <c r="A141" t="s">
        <v>175</v>
      </c>
      <c r="B141" t="s">
        <v>181</v>
      </c>
      <c r="C141" t="s">
        <v>183</v>
      </c>
      <c r="D141" t="s">
        <v>515</v>
      </c>
      <c r="E141" t="s">
        <v>504</v>
      </c>
      <c r="F141" t="s">
        <v>505</v>
      </c>
      <c r="G141" t="s">
        <v>314</v>
      </c>
      <c r="H141" t="s">
        <v>1109</v>
      </c>
      <c r="I141" t="s">
        <v>934</v>
      </c>
      <c r="K141" t="s">
        <v>386</v>
      </c>
      <c r="L141">
        <v>2</v>
      </c>
      <c r="N141">
        <v>4</v>
      </c>
      <c r="O141">
        <v>2</v>
      </c>
      <c r="P141">
        <v>3366.5</v>
      </c>
      <c r="Q141">
        <v>1685</v>
      </c>
      <c r="R141">
        <v>2</v>
      </c>
      <c r="S141" s="621">
        <v>0.5</v>
      </c>
      <c r="V141">
        <v>2</v>
      </c>
      <c r="W141" s="621">
        <v>1</v>
      </c>
      <c r="X141">
        <v>2</v>
      </c>
      <c r="AD141">
        <v>6732</v>
      </c>
      <c r="AE141">
        <v>1</v>
      </c>
      <c r="AF141" s="621">
        <v>1.4852220406950839E-4</v>
      </c>
      <c r="AG141">
        <v>6733</v>
      </c>
      <c r="AH141">
        <v>8964</v>
      </c>
      <c r="AI141" s="621">
        <v>0.75111557340473001</v>
      </c>
      <c r="AJ141">
        <v>6732</v>
      </c>
      <c r="AK141">
        <v>1</v>
      </c>
      <c r="AL141">
        <v>6733</v>
      </c>
      <c r="AM141">
        <v>3369</v>
      </c>
      <c r="AN141" s="621">
        <v>0.50044563279857401</v>
      </c>
      <c r="AO141">
        <v>1</v>
      </c>
      <c r="AP141" s="621">
        <v>1</v>
      </c>
      <c r="AQ141">
        <v>3370</v>
      </c>
      <c r="AR141" s="621">
        <v>0.5005198277142433</v>
      </c>
      <c r="AS141">
        <v>26</v>
      </c>
      <c r="AT141" s="621">
        <v>7.7174235678242799E-3</v>
      </c>
      <c r="AW141">
        <v>26</v>
      </c>
      <c r="AX141" s="621">
        <v>7.71513353115727E-3</v>
      </c>
      <c r="AY141">
        <v>23</v>
      </c>
      <c r="AZ141" s="621">
        <v>0.88461538461538458</v>
      </c>
      <c r="BB141" s="621" t="s">
        <v>323</v>
      </c>
      <c r="BC141">
        <v>23</v>
      </c>
      <c r="BD141" s="621">
        <v>0.88461538461538458</v>
      </c>
      <c r="BE141">
        <v>4</v>
      </c>
      <c r="BF141" s="621">
        <v>1.1869436201780415E-3</v>
      </c>
      <c r="BG141">
        <v>87</v>
      </c>
      <c r="BH141" s="621">
        <v>2.5816023738872405E-2</v>
      </c>
      <c r="BI141">
        <v>91</v>
      </c>
      <c r="BJ141" s="621">
        <v>2.7002967359050445E-2</v>
      </c>
      <c r="BK141">
        <v>1</v>
      </c>
      <c r="BL141" s="621">
        <v>0.25</v>
      </c>
      <c r="BM141">
        <v>0</v>
      </c>
      <c r="BO141" t="s">
        <v>323</v>
      </c>
    </row>
    <row r="142" spans="1:67" x14ac:dyDescent="0.2">
      <c r="A142" t="s">
        <v>175</v>
      </c>
      <c r="B142" t="s">
        <v>181</v>
      </c>
      <c r="C142" t="s">
        <v>184</v>
      </c>
      <c r="D142" t="s">
        <v>515</v>
      </c>
      <c r="E142" t="s">
        <v>504</v>
      </c>
      <c r="F142" t="s">
        <v>505</v>
      </c>
      <c r="G142" t="s">
        <v>314</v>
      </c>
      <c r="H142" t="s">
        <v>1109</v>
      </c>
      <c r="I142" t="s">
        <v>934</v>
      </c>
      <c r="K142" t="s">
        <v>386</v>
      </c>
      <c r="L142">
        <v>6</v>
      </c>
      <c r="N142">
        <v>11</v>
      </c>
      <c r="O142">
        <v>1.8333333333333333</v>
      </c>
      <c r="P142">
        <v>3814.3333333333335</v>
      </c>
      <c r="Q142">
        <v>1985.6666666666667</v>
      </c>
      <c r="R142">
        <v>3</v>
      </c>
      <c r="S142" s="621">
        <v>0.27272727272727271</v>
      </c>
      <c r="V142">
        <v>2</v>
      </c>
      <c r="W142" s="621">
        <v>0.33333333333333331</v>
      </c>
      <c r="X142">
        <v>2</v>
      </c>
      <c r="AD142">
        <v>22877</v>
      </c>
      <c r="AE142">
        <v>9</v>
      </c>
      <c r="AF142" s="621">
        <v>3.9325351743423927E-4</v>
      </c>
      <c r="AG142">
        <v>22886</v>
      </c>
      <c r="AH142">
        <v>29625</v>
      </c>
      <c r="AI142" s="621">
        <v>0.7725232067510549</v>
      </c>
      <c r="AJ142">
        <v>22877</v>
      </c>
      <c r="AK142">
        <v>9</v>
      </c>
      <c r="AL142">
        <v>22886</v>
      </c>
      <c r="AM142">
        <v>11906</v>
      </c>
      <c r="AN142" s="621">
        <v>0.52043537177077415</v>
      </c>
      <c r="AO142">
        <v>8</v>
      </c>
      <c r="AP142" s="621">
        <v>0.88888888888888884</v>
      </c>
      <c r="AQ142">
        <v>11914</v>
      </c>
      <c r="AR142" s="621">
        <v>0.52058026741239183</v>
      </c>
      <c r="AS142">
        <v>62</v>
      </c>
      <c r="AT142" s="621">
        <v>5.2074584243238702E-3</v>
      </c>
      <c r="AW142">
        <v>62</v>
      </c>
      <c r="AX142" s="621">
        <v>5.2039617257008562E-3</v>
      </c>
      <c r="AY142">
        <v>54</v>
      </c>
      <c r="AZ142" s="621">
        <v>0.87096774193548387</v>
      </c>
      <c r="BB142" s="621" t="s">
        <v>323</v>
      </c>
      <c r="BC142">
        <v>54</v>
      </c>
      <c r="BD142" s="621">
        <v>0.87096774193548387</v>
      </c>
      <c r="BE142">
        <v>102</v>
      </c>
      <c r="BF142" s="621">
        <v>8.5613563874433439E-3</v>
      </c>
      <c r="BG142">
        <v>126</v>
      </c>
      <c r="BH142" s="621">
        <v>1.0575793184488837E-2</v>
      </c>
      <c r="BI142">
        <v>228</v>
      </c>
      <c r="BJ142" s="621">
        <v>1.9137149571932181E-2</v>
      </c>
      <c r="BK142">
        <v>2</v>
      </c>
      <c r="BL142" s="621">
        <v>0.18181818181818182</v>
      </c>
      <c r="BM142">
        <v>1</v>
      </c>
      <c r="BN142" s="621">
        <v>0.16666666666666666</v>
      </c>
      <c r="BO142" t="s">
        <v>323</v>
      </c>
    </row>
    <row r="143" spans="1:67" x14ac:dyDescent="0.2">
      <c r="A143" t="s">
        <v>188</v>
      </c>
      <c r="B143" t="s">
        <v>194</v>
      </c>
      <c r="C143" t="s">
        <v>425</v>
      </c>
      <c r="D143" t="s">
        <v>515</v>
      </c>
      <c r="E143" t="s">
        <v>504</v>
      </c>
      <c r="F143" t="s">
        <v>519</v>
      </c>
      <c r="G143" t="s">
        <v>321</v>
      </c>
      <c r="H143" t="s">
        <v>1109</v>
      </c>
      <c r="I143" t="s">
        <v>934</v>
      </c>
      <c r="K143" t="s">
        <v>386</v>
      </c>
      <c r="L143">
        <v>2</v>
      </c>
      <c r="N143">
        <v>3</v>
      </c>
      <c r="O143">
        <v>1.5</v>
      </c>
      <c r="P143">
        <v>3423</v>
      </c>
      <c r="Q143">
        <v>913.5</v>
      </c>
      <c r="R143">
        <v>1</v>
      </c>
      <c r="S143" s="621">
        <v>0.33333333333333331</v>
      </c>
      <c r="V143">
        <v>1</v>
      </c>
      <c r="W143" s="621">
        <v>0.5</v>
      </c>
      <c r="X143">
        <v>1</v>
      </c>
      <c r="AD143">
        <v>6844</v>
      </c>
      <c r="AE143">
        <v>2</v>
      </c>
      <c r="AF143" s="621">
        <v>2.9214139643587495E-4</v>
      </c>
      <c r="AG143">
        <v>6846</v>
      </c>
      <c r="AH143">
        <v>9918</v>
      </c>
      <c r="AI143" s="621">
        <v>0.69026013309134904</v>
      </c>
      <c r="AJ143">
        <v>6844</v>
      </c>
      <c r="AK143">
        <v>2</v>
      </c>
      <c r="AL143">
        <v>6846</v>
      </c>
      <c r="AM143">
        <v>1823</v>
      </c>
      <c r="AN143" s="621">
        <v>0.26636469900642901</v>
      </c>
      <c r="AO143">
        <v>4</v>
      </c>
      <c r="AP143" s="621">
        <v>2</v>
      </c>
      <c r="AQ143">
        <v>1827</v>
      </c>
      <c r="AR143" s="621">
        <v>0.26687116564417179</v>
      </c>
      <c r="AS143">
        <v>7</v>
      </c>
      <c r="AT143" s="621">
        <v>3.8398244651673065E-3</v>
      </c>
      <c r="AU143">
        <v>2</v>
      </c>
      <c r="AV143" s="621">
        <v>0.5</v>
      </c>
      <c r="AW143">
        <v>9</v>
      </c>
      <c r="AX143" s="621">
        <v>4.9261083743842365E-3</v>
      </c>
      <c r="AY143">
        <v>4</v>
      </c>
      <c r="AZ143" s="621">
        <v>0.5714285714285714</v>
      </c>
      <c r="BA143">
        <v>2</v>
      </c>
      <c r="BB143" s="621">
        <v>1</v>
      </c>
      <c r="BC143">
        <v>6</v>
      </c>
      <c r="BD143" s="621">
        <v>0.66666666666666663</v>
      </c>
      <c r="BG143">
        <v>63</v>
      </c>
      <c r="BH143" s="621">
        <v>3.4482758620689655E-2</v>
      </c>
      <c r="BI143">
        <v>63</v>
      </c>
      <c r="BJ143" s="621">
        <v>3.4482758620689655E-2</v>
      </c>
      <c r="BK143">
        <v>2</v>
      </c>
      <c r="BL143" s="621">
        <v>0.66666666666666663</v>
      </c>
      <c r="BM143">
        <v>1</v>
      </c>
      <c r="BN143" s="621">
        <v>0.5</v>
      </c>
      <c r="BO143" t="s">
        <v>323</v>
      </c>
    </row>
    <row r="144" spans="1:67" x14ac:dyDescent="0.2">
      <c r="A144" t="s">
        <v>188</v>
      </c>
      <c r="B144" t="s">
        <v>194</v>
      </c>
      <c r="C144" t="s">
        <v>901</v>
      </c>
      <c r="D144" t="s">
        <v>515</v>
      </c>
      <c r="E144" t="s">
        <v>504</v>
      </c>
      <c r="F144" t="s">
        <v>519</v>
      </c>
      <c r="G144" t="s">
        <v>321</v>
      </c>
      <c r="H144" t="s">
        <v>1109</v>
      </c>
      <c r="I144" t="s">
        <v>934</v>
      </c>
      <c r="K144" t="s">
        <v>386</v>
      </c>
      <c r="L144">
        <v>1</v>
      </c>
      <c r="N144">
        <v>2</v>
      </c>
      <c r="O144">
        <v>1</v>
      </c>
      <c r="P144">
        <v>3434</v>
      </c>
      <c r="Q144">
        <v>1017</v>
      </c>
      <c r="R144">
        <v>1</v>
      </c>
      <c r="S144" s="621">
        <v>0.5</v>
      </c>
      <c r="V144">
        <v>1</v>
      </c>
      <c r="W144" s="621">
        <v>1</v>
      </c>
      <c r="X144">
        <v>1</v>
      </c>
      <c r="AD144">
        <v>3432</v>
      </c>
      <c r="AE144">
        <v>2</v>
      </c>
      <c r="AF144" s="621">
        <v>8.9445438282647585E-4</v>
      </c>
      <c r="AG144">
        <v>3354</v>
      </c>
      <c r="AH144">
        <v>4941</v>
      </c>
      <c r="AI144" s="621">
        <v>0.70314465408805027</v>
      </c>
      <c r="AJ144">
        <v>3432</v>
      </c>
      <c r="AK144">
        <v>2</v>
      </c>
      <c r="AL144">
        <v>3434</v>
      </c>
      <c r="AM144">
        <v>1015</v>
      </c>
      <c r="AN144" s="621">
        <v>0.29574592074592077</v>
      </c>
      <c r="AO144">
        <v>2</v>
      </c>
      <c r="AP144" s="621">
        <v>1</v>
      </c>
      <c r="AQ144">
        <v>1017</v>
      </c>
      <c r="AR144" s="621">
        <v>0.29615608619685496</v>
      </c>
      <c r="AS144">
        <v>8</v>
      </c>
      <c r="AT144" s="621">
        <v>7.8817733990147777E-3</v>
      </c>
      <c r="AW144">
        <v>8</v>
      </c>
      <c r="AX144" s="621">
        <v>7.8662733529990172E-3</v>
      </c>
      <c r="AY144">
        <v>6</v>
      </c>
      <c r="AZ144" s="621">
        <v>0.75</v>
      </c>
      <c r="BB144" s="621" t="s">
        <v>323</v>
      </c>
      <c r="BC144">
        <v>6</v>
      </c>
      <c r="BD144" s="621">
        <v>0.75</v>
      </c>
      <c r="BG144">
        <v>19</v>
      </c>
      <c r="BH144" s="621">
        <v>1.8682399213372666E-2</v>
      </c>
      <c r="BI144">
        <v>19</v>
      </c>
      <c r="BJ144" s="621">
        <v>1.8682399213372666E-2</v>
      </c>
      <c r="BK144">
        <v>0</v>
      </c>
      <c r="BO144" t="s">
        <v>323</v>
      </c>
    </row>
    <row r="145" spans="1:67" x14ac:dyDescent="0.2">
      <c r="A145" t="s">
        <v>188</v>
      </c>
      <c r="B145" t="s">
        <v>194</v>
      </c>
      <c r="C145" t="s">
        <v>426</v>
      </c>
      <c r="D145" t="s">
        <v>515</v>
      </c>
      <c r="E145" t="s">
        <v>504</v>
      </c>
      <c r="F145" t="s">
        <v>519</v>
      </c>
      <c r="G145" t="s">
        <v>321</v>
      </c>
      <c r="H145" t="s">
        <v>1109</v>
      </c>
      <c r="I145" t="s">
        <v>934</v>
      </c>
      <c r="K145" t="s">
        <v>510</v>
      </c>
      <c r="L145">
        <v>1</v>
      </c>
      <c r="M145">
        <v>1</v>
      </c>
      <c r="N145">
        <v>1</v>
      </c>
      <c r="O145">
        <v>1</v>
      </c>
      <c r="P145">
        <v>3250</v>
      </c>
      <c r="Q145" t="s">
        <v>323</v>
      </c>
      <c r="R145">
        <v>1</v>
      </c>
      <c r="S145" s="621">
        <v>1</v>
      </c>
      <c r="V145">
        <v>1</v>
      </c>
      <c r="W145" s="621">
        <v>1</v>
      </c>
      <c r="X145">
        <v>1</v>
      </c>
      <c r="AD145">
        <v>3246</v>
      </c>
      <c r="AE145">
        <v>4</v>
      </c>
      <c r="AF145" s="621">
        <v>1.2307692307692308E-3</v>
      </c>
      <c r="AG145">
        <v>3250</v>
      </c>
      <c r="AH145">
        <v>4524</v>
      </c>
      <c r="AI145" s="621">
        <v>0.7183908045977011</v>
      </c>
      <c r="AJ145" t="s">
        <v>323</v>
      </c>
      <c r="AK145" t="s">
        <v>323</v>
      </c>
      <c r="AL145" t="s">
        <v>323</v>
      </c>
      <c r="AN145" s="621" t="s">
        <v>323</v>
      </c>
      <c r="AP145" s="621" t="s">
        <v>323</v>
      </c>
      <c r="AQ145" t="s">
        <v>323</v>
      </c>
      <c r="AR145" s="621" t="s">
        <v>323</v>
      </c>
      <c r="AT145" s="621" t="s">
        <v>323</v>
      </c>
      <c r="AW145" t="s">
        <v>323</v>
      </c>
      <c r="AX145" s="621" t="s">
        <v>323</v>
      </c>
      <c r="AZ145" s="621" t="s">
        <v>323</v>
      </c>
      <c r="BB145" s="621" t="s">
        <v>323</v>
      </c>
      <c r="BC145" t="s">
        <v>323</v>
      </c>
      <c r="BD145" s="621" t="s">
        <v>323</v>
      </c>
      <c r="BH145" s="621" t="s">
        <v>323</v>
      </c>
      <c r="BI145" t="s">
        <v>323</v>
      </c>
      <c r="BJ145" s="621" t="s">
        <v>323</v>
      </c>
      <c r="BK145">
        <v>0</v>
      </c>
      <c r="BO145" t="s">
        <v>323</v>
      </c>
    </row>
    <row r="146" spans="1:67" x14ac:dyDescent="0.2">
      <c r="A146" t="s">
        <v>188</v>
      </c>
      <c r="B146" t="s">
        <v>194</v>
      </c>
      <c r="C146" t="s">
        <v>195</v>
      </c>
      <c r="D146" t="s">
        <v>515</v>
      </c>
      <c r="E146" t="s">
        <v>504</v>
      </c>
      <c r="F146" t="s">
        <v>519</v>
      </c>
      <c r="G146" t="s">
        <v>321</v>
      </c>
      <c r="H146" t="s">
        <v>1109</v>
      </c>
      <c r="I146" t="s">
        <v>934</v>
      </c>
      <c r="K146" t="s">
        <v>386</v>
      </c>
      <c r="L146">
        <v>2</v>
      </c>
      <c r="N146">
        <v>3</v>
      </c>
      <c r="O146">
        <v>1.5</v>
      </c>
      <c r="P146">
        <v>2937</v>
      </c>
      <c r="Q146">
        <v>1044</v>
      </c>
      <c r="R146">
        <v>2</v>
      </c>
      <c r="S146" s="621">
        <v>0.66666666666666663</v>
      </c>
      <c r="V146">
        <v>2</v>
      </c>
      <c r="W146" s="621">
        <v>1</v>
      </c>
      <c r="X146">
        <v>2</v>
      </c>
      <c r="Z146">
        <v>1</v>
      </c>
      <c r="AA146" s="621">
        <v>0.33333333333333331</v>
      </c>
      <c r="AD146">
        <v>5869</v>
      </c>
      <c r="AE146">
        <v>5</v>
      </c>
      <c r="AF146" s="621">
        <v>8.5120871637725569E-4</v>
      </c>
      <c r="AG146">
        <v>5874</v>
      </c>
      <c r="AH146">
        <v>8337</v>
      </c>
      <c r="AI146" s="621">
        <v>0.70456998920474989</v>
      </c>
      <c r="AJ146">
        <v>5869</v>
      </c>
      <c r="AK146">
        <v>5</v>
      </c>
      <c r="AL146">
        <v>5874</v>
      </c>
      <c r="AM146">
        <v>2084</v>
      </c>
      <c r="AN146" s="621">
        <v>0.35508604532288296</v>
      </c>
      <c r="AO146">
        <v>4</v>
      </c>
      <c r="AP146" s="621">
        <v>0.8</v>
      </c>
      <c r="AQ146">
        <v>2088</v>
      </c>
      <c r="AR146" s="621">
        <v>0.35546475995914201</v>
      </c>
      <c r="AS146">
        <v>12</v>
      </c>
      <c r="AT146" s="621">
        <v>5.7581573896353169E-3</v>
      </c>
      <c r="AW146">
        <v>12</v>
      </c>
      <c r="AX146" s="621">
        <v>5.7471264367816091E-3</v>
      </c>
      <c r="AY146">
        <v>8</v>
      </c>
      <c r="AZ146" s="621">
        <v>0.66666666666666663</v>
      </c>
      <c r="BB146" s="621" t="s">
        <v>323</v>
      </c>
      <c r="BC146">
        <v>8</v>
      </c>
      <c r="BD146" s="621">
        <v>0.66666666666666663</v>
      </c>
      <c r="BG146">
        <v>40</v>
      </c>
      <c r="BH146" s="621">
        <v>1.9157088122605363E-2</v>
      </c>
      <c r="BI146">
        <v>40</v>
      </c>
      <c r="BJ146" s="621">
        <v>1.9157088122605363E-2</v>
      </c>
      <c r="BK146">
        <v>2</v>
      </c>
      <c r="BL146" s="621">
        <v>0.66666666666666663</v>
      </c>
      <c r="BM146">
        <v>1</v>
      </c>
      <c r="BN146" s="621">
        <v>0.5</v>
      </c>
      <c r="BO146" t="s">
        <v>323</v>
      </c>
    </row>
    <row r="147" spans="1:67" x14ac:dyDescent="0.2">
      <c r="A147" t="s">
        <v>188</v>
      </c>
      <c r="B147" t="s">
        <v>194</v>
      </c>
      <c r="C147" t="s">
        <v>196</v>
      </c>
      <c r="D147" t="s">
        <v>515</v>
      </c>
      <c r="E147" t="s">
        <v>504</v>
      </c>
      <c r="F147" t="s">
        <v>519</v>
      </c>
      <c r="G147" t="s">
        <v>321</v>
      </c>
      <c r="H147" t="s">
        <v>1109</v>
      </c>
      <c r="I147" t="s">
        <v>934</v>
      </c>
      <c r="K147" t="s">
        <v>510</v>
      </c>
      <c r="L147">
        <v>1</v>
      </c>
      <c r="M147">
        <v>1</v>
      </c>
      <c r="N147">
        <v>1</v>
      </c>
      <c r="O147">
        <v>1</v>
      </c>
      <c r="P147">
        <v>3560</v>
      </c>
      <c r="Q147" t="s">
        <v>323</v>
      </c>
      <c r="R147">
        <v>1</v>
      </c>
      <c r="S147" s="621">
        <v>1</v>
      </c>
      <c r="V147">
        <v>1</v>
      </c>
      <c r="W147" s="621">
        <v>1</v>
      </c>
      <c r="X147">
        <v>1</v>
      </c>
      <c r="AD147">
        <v>3558</v>
      </c>
      <c r="AE147">
        <v>2</v>
      </c>
      <c r="AF147" s="621">
        <v>5.6179775280898881E-4</v>
      </c>
      <c r="AG147">
        <v>3560</v>
      </c>
      <c r="AH147">
        <v>5622</v>
      </c>
      <c r="AI147" s="621">
        <v>0.63322660974742084</v>
      </c>
      <c r="AJ147" t="s">
        <v>323</v>
      </c>
      <c r="AK147" t="s">
        <v>323</v>
      </c>
      <c r="AL147" t="s">
        <v>323</v>
      </c>
      <c r="AN147" s="621" t="s">
        <v>323</v>
      </c>
      <c r="AP147" s="621" t="s">
        <v>323</v>
      </c>
      <c r="AQ147" t="s">
        <v>323</v>
      </c>
      <c r="AR147" s="621" t="s">
        <v>323</v>
      </c>
      <c r="AT147" s="621" t="s">
        <v>323</v>
      </c>
      <c r="AW147" t="s">
        <v>323</v>
      </c>
      <c r="AX147" s="621" t="s">
        <v>323</v>
      </c>
      <c r="AZ147" s="621" t="s">
        <v>323</v>
      </c>
      <c r="BB147" s="621" t="s">
        <v>323</v>
      </c>
      <c r="BC147" t="s">
        <v>323</v>
      </c>
      <c r="BD147" s="621" t="s">
        <v>323</v>
      </c>
      <c r="BF147" s="621" t="s">
        <v>323</v>
      </c>
      <c r="BH147" s="621" t="s">
        <v>323</v>
      </c>
      <c r="BI147" t="s">
        <v>323</v>
      </c>
      <c r="BJ147" s="621" t="s">
        <v>323</v>
      </c>
      <c r="BK147">
        <v>0</v>
      </c>
      <c r="BO147" t="s">
        <v>323</v>
      </c>
    </row>
    <row r="148" spans="1:67" x14ac:dyDescent="0.2">
      <c r="A148" t="s">
        <v>188</v>
      </c>
      <c r="B148" t="s">
        <v>194</v>
      </c>
      <c r="C148" t="s">
        <v>197</v>
      </c>
      <c r="D148" t="s">
        <v>515</v>
      </c>
      <c r="E148" t="s">
        <v>504</v>
      </c>
      <c r="F148" t="s">
        <v>519</v>
      </c>
      <c r="G148" t="s">
        <v>321</v>
      </c>
      <c r="H148" t="s">
        <v>1109</v>
      </c>
      <c r="I148" t="s">
        <v>934</v>
      </c>
      <c r="K148" t="s">
        <v>386</v>
      </c>
      <c r="L148">
        <v>2</v>
      </c>
      <c r="N148">
        <v>6</v>
      </c>
      <c r="O148">
        <v>3</v>
      </c>
      <c r="P148">
        <v>2901.5</v>
      </c>
      <c r="Q148">
        <v>837</v>
      </c>
      <c r="R148">
        <v>1</v>
      </c>
      <c r="S148" s="621">
        <v>0.16666666666666666</v>
      </c>
      <c r="V148">
        <v>1</v>
      </c>
      <c r="W148" s="621">
        <v>0.5</v>
      </c>
      <c r="X148">
        <v>1</v>
      </c>
      <c r="Z148">
        <v>1</v>
      </c>
      <c r="AA148" s="621">
        <v>0.16666666666666666</v>
      </c>
      <c r="AD148">
        <v>5799</v>
      </c>
      <c r="AE148">
        <v>4</v>
      </c>
      <c r="AF148" s="621">
        <v>6.8929863863518865E-4</v>
      </c>
      <c r="AG148">
        <v>5803</v>
      </c>
      <c r="AH148">
        <v>8682</v>
      </c>
      <c r="AI148" s="621">
        <v>0.6683943791753052</v>
      </c>
      <c r="AJ148">
        <v>5799</v>
      </c>
      <c r="AK148">
        <v>4</v>
      </c>
      <c r="AL148">
        <v>5803</v>
      </c>
      <c r="AM148">
        <v>1670</v>
      </c>
      <c r="AN148" s="621">
        <v>0.2879806863252285</v>
      </c>
      <c r="AO148">
        <v>4</v>
      </c>
      <c r="AP148" s="621">
        <v>1</v>
      </c>
      <c r="AQ148">
        <v>1674</v>
      </c>
      <c r="AR148" s="621">
        <v>0.28847148026882646</v>
      </c>
      <c r="AS148">
        <v>17</v>
      </c>
      <c r="AT148" s="621">
        <v>1.0179640718562874E-2</v>
      </c>
      <c r="AW148">
        <v>17</v>
      </c>
      <c r="AX148" s="621">
        <v>1.0155316606929509E-2</v>
      </c>
      <c r="AY148">
        <v>15</v>
      </c>
      <c r="AZ148" s="621">
        <v>0.88235294117647056</v>
      </c>
      <c r="BB148" s="621" t="s">
        <v>323</v>
      </c>
      <c r="BC148">
        <v>15</v>
      </c>
      <c r="BD148" s="621">
        <v>0.88235294117647056</v>
      </c>
      <c r="BE148">
        <v>1</v>
      </c>
      <c r="BF148" s="621">
        <v>5.9737156511350056E-4</v>
      </c>
      <c r="BG148">
        <v>26</v>
      </c>
      <c r="BH148" s="621">
        <v>1.5531660692951015E-2</v>
      </c>
      <c r="BI148">
        <v>27</v>
      </c>
      <c r="BJ148" s="621">
        <v>1.6129032258064516E-2</v>
      </c>
      <c r="BK148">
        <v>3</v>
      </c>
      <c r="BL148" s="621">
        <v>0.5</v>
      </c>
      <c r="BM148">
        <v>2</v>
      </c>
      <c r="BN148" s="621">
        <v>1</v>
      </c>
      <c r="BO148" t="s">
        <v>323</v>
      </c>
    </row>
    <row r="149" spans="1:67" x14ac:dyDescent="0.2">
      <c r="A149" t="s">
        <v>188</v>
      </c>
      <c r="B149" t="s">
        <v>194</v>
      </c>
      <c r="C149" t="s">
        <v>880</v>
      </c>
      <c r="D149" t="s">
        <v>515</v>
      </c>
      <c r="E149" t="s">
        <v>504</v>
      </c>
      <c r="F149" t="s">
        <v>519</v>
      </c>
      <c r="G149" t="s">
        <v>321</v>
      </c>
      <c r="H149" t="s">
        <v>1109</v>
      </c>
      <c r="I149" t="s">
        <v>934</v>
      </c>
      <c r="K149" t="s">
        <v>386</v>
      </c>
      <c r="L149">
        <v>1</v>
      </c>
      <c r="N149">
        <v>3</v>
      </c>
      <c r="O149">
        <v>3</v>
      </c>
      <c r="P149">
        <v>3274</v>
      </c>
      <c r="Q149">
        <v>1322</v>
      </c>
      <c r="R149">
        <v>1</v>
      </c>
      <c r="S149" s="621">
        <v>0.33333333333333331</v>
      </c>
      <c r="AD149">
        <v>3256</v>
      </c>
      <c r="AE149">
        <v>18</v>
      </c>
      <c r="AF149" s="621">
        <v>5.4978619425778861E-3</v>
      </c>
      <c r="AG149">
        <v>3274</v>
      </c>
      <c r="AH149">
        <v>5898</v>
      </c>
      <c r="AI149" s="621">
        <v>0.55510342488979314</v>
      </c>
      <c r="AJ149">
        <v>3256</v>
      </c>
      <c r="AK149">
        <v>18</v>
      </c>
      <c r="AL149">
        <v>3274</v>
      </c>
      <c r="AM149">
        <v>1305</v>
      </c>
      <c r="AN149" s="621">
        <v>0.40079852579852582</v>
      </c>
      <c r="AO149">
        <v>17</v>
      </c>
      <c r="AP149" s="621">
        <v>0.94444444444444442</v>
      </c>
      <c r="AQ149">
        <v>1322</v>
      </c>
      <c r="AR149" s="621">
        <v>0.40378741600488699</v>
      </c>
      <c r="AS149">
        <v>6</v>
      </c>
      <c r="AT149" s="621">
        <v>4.5977011494252873E-3</v>
      </c>
      <c r="AU149">
        <v>1</v>
      </c>
      <c r="AV149" s="621">
        <v>5.8823529411764705E-2</v>
      </c>
      <c r="AW149">
        <v>7</v>
      </c>
      <c r="AX149" s="621">
        <v>5.2950075642965201E-3</v>
      </c>
      <c r="AY149">
        <v>1</v>
      </c>
      <c r="AZ149" s="621">
        <v>0.16666666666666666</v>
      </c>
      <c r="BA149">
        <v>1</v>
      </c>
      <c r="BB149" s="621">
        <v>1</v>
      </c>
      <c r="BC149">
        <v>2</v>
      </c>
      <c r="BD149" s="621">
        <v>0.2857142857142857</v>
      </c>
      <c r="BE149">
        <v>1</v>
      </c>
      <c r="BF149" s="621">
        <v>7.5642965204236008E-4</v>
      </c>
      <c r="BG149">
        <v>48</v>
      </c>
      <c r="BH149" s="621">
        <v>3.6308623298033284E-2</v>
      </c>
      <c r="BI149">
        <v>49</v>
      </c>
      <c r="BJ149" s="621">
        <v>3.7065052950075644E-2</v>
      </c>
      <c r="BK149">
        <v>1</v>
      </c>
      <c r="BL149" s="621">
        <v>0.33333333333333331</v>
      </c>
      <c r="BM149">
        <v>1</v>
      </c>
      <c r="BN149" s="621">
        <v>1</v>
      </c>
      <c r="BO149" t="s">
        <v>323</v>
      </c>
    </row>
    <row r="150" spans="1:67" x14ac:dyDescent="0.2">
      <c r="A150" t="s">
        <v>188</v>
      </c>
      <c r="B150" t="s">
        <v>194</v>
      </c>
      <c r="C150" t="s">
        <v>198</v>
      </c>
      <c r="D150" t="s">
        <v>515</v>
      </c>
      <c r="E150" t="s">
        <v>504</v>
      </c>
      <c r="F150" t="s">
        <v>519</v>
      </c>
      <c r="G150" t="s">
        <v>321</v>
      </c>
      <c r="H150" t="s">
        <v>1109</v>
      </c>
      <c r="I150" t="s">
        <v>934</v>
      </c>
      <c r="K150" t="s">
        <v>386</v>
      </c>
      <c r="L150">
        <v>1</v>
      </c>
      <c r="N150">
        <v>2</v>
      </c>
      <c r="O150">
        <v>2</v>
      </c>
      <c r="P150">
        <v>3434</v>
      </c>
      <c r="Q150">
        <v>1122</v>
      </c>
      <c r="R150">
        <v>1</v>
      </c>
      <c r="S150" s="621">
        <v>0.5</v>
      </c>
      <c r="V150">
        <v>1</v>
      </c>
      <c r="W150" s="621">
        <v>1</v>
      </c>
      <c r="X150">
        <v>1</v>
      </c>
      <c r="Z150">
        <v>1</v>
      </c>
      <c r="AA150" s="621">
        <v>0.5</v>
      </c>
      <c r="AD150">
        <v>3414</v>
      </c>
      <c r="AE150">
        <v>20</v>
      </c>
      <c r="AF150" s="621">
        <v>5.8241118229470003E-3</v>
      </c>
      <c r="AG150">
        <v>3434</v>
      </c>
      <c r="AH150">
        <v>4887</v>
      </c>
      <c r="AI150" s="621">
        <v>0.70268058113361975</v>
      </c>
      <c r="AJ150">
        <v>3414</v>
      </c>
      <c r="AK150">
        <v>20</v>
      </c>
      <c r="AL150">
        <v>3434</v>
      </c>
      <c r="AM150">
        <v>1104</v>
      </c>
      <c r="AN150" s="621">
        <v>0.32337434094903339</v>
      </c>
      <c r="AO150">
        <v>18</v>
      </c>
      <c r="AP150" s="621">
        <v>0.9</v>
      </c>
      <c r="AQ150">
        <v>1122</v>
      </c>
      <c r="AR150" s="621">
        <v>0.32673267326732675</v>
      </c>
      <c r="AS150">
        <v>11</v>
      </c>
      <c r="AT150" s="621">
        <v>9.9637681159420281E-3</v>
      </c>
      <c r="AU150">
        <v>1</v>
      </c>
      <c r="AV150" s="621">
        <v>5.5555555555555552E-2</v>
      </c>
      <c r="AW150">
        <v>12</v>
      </c>
      <c r="AX150" s="621">
        <v>1.06951871657754E-2</v>
      </c>
      <c r="AY150">
        <v>10</v>
      </c>
      <c r="AZ150" s="621">
        <v>0.90909090909090906</v>
      </c>
      <c r="BC150">
        <v>10</v>
      </c>
      <c r="BD150" s="621">
        <v>0.83333333333333337</v>
      </c>
      <c r="BE150">
        <v>1</v>
      </c>
      <c r="BF150" s="621">
        <v>8.9126559714795004E-4</v>
      </c>
      <c r="BG150">
        <v>30</v>
      </c>
      <c r="BH150" s="621">
        <v>2.6737967914438502E-2</v>
      </c>
      <c r="BI150">
        <v>31</v>
      </c>
      <c r="BJ150" s="621">
        <v>2.7629233511586453E-2</v>
      </c>
      <c r="BK150">
        <v>0</v>
      </c>
      <c r="BO150" t="s">
        <v>323</v>
      </c>
    </row>
    <row r="151" spans="1:67" x14ac:dyDescent="0.2">
      <c r="A151" t="s">
        <v>188</v>
      </c>
      <c r="B151" t="s">
        <v>194</v>
      </c>
      <c r="C151" t="s">
        <v>199</v>
      </c>
      <c r="D151" t="s">
        <v>515</v>
      </c>
      <c r="E151" t="s">
        <v>504</v>
      </c>
      <c r="F151" t="s">
        <v>519</v>
      </c>
      <c r="G151" t="s">
        <v>321</v>
      </c>
      <c r="H151" t="s">
        <v>1109</v>
      </c>
      <c r="I151" t="s">
        <v>934</v>
      </c>
      <c r="K151" t="s">
        <v>510</v>
      </c>
      <c r="L151">
        <v>1</v>
      </c>
      <c r="M151">
        <v>1</v>
      </c>
      <c r="N151">
        <v>1</v>
      </c>
      <c r="O151">
        <v>1</v>
      </c>
      <c r="P151">
        <v>3696</v>
      </c>
      <c r="Q151" t="s">
        <v>323</v>
      </c>
      <c r="R151">
        <v>1</v>
      </c>
      <c r="S151" s="621">
        <v>1</v>
      </c>
      <c r="V151">
        <v>1</v>
      </c>
      <c r="W151" s="621">
        <v>1</v>
      </c>
      <c r="X151">
        <v>1</v>
      </c>
      <c r="AD151">
        <v>3692</v>
      </c>
      <c r="AE151">
        <v>4</v>
      </c>
      <c r="AF151" s="621">
        <v>1.0822510822510823E-3</v>
      </c>
      <c r="AG151">
        <v>3696</v>
      </c>
      <c r="AH151">
        <v>4965</v>
      </c>
      <c r="AI151" s="621">
        <v>0.74441087613293055</v>
      </c>
      <c r="AJ151" t="s">
        <v>323</v>
      </c>
      <c r="AK151" t="s">
        <v>323</v>
      </c>
      <c r="AL151" t="s">
        <v>323</v>
      </c>
      <c r="AN151" s="621" t="s">
        <v>323</v>
      </c>
      <c r="AP151" s="621" t="s">
        <v>323</v>
      </c>
      <c r="AQ151" t="s">
        <v>323</v>
      </c>
      <c r="AR151" s="621" t="s">
        <v>323</v>
      </c>
      <c r="AT151" s="621" t="s">
        <v>323</v>
      </c>
      <c r="AV151" s="621" t="s">
        <v>323</v>
      </c>
      <c r="AW151" t="s">
        <v>323</v>
      </c>
      <c r="AX151" s="621" t="s">
        <v>323</v>
      </c>
      <c r="AZ151" s="621" t="s">
        <v>323</v>
      </c>
      <c r="BB151" s="621" t="s">
        <v>323</v>
      </c>
      <c r="BC151" t="s">
        <v>323</v>
      </c>
      <c r="BD151" s="621" t="s">
        <v>323</v>
      </c>
      <c r="BF151" s="621" t="s">
        <v>323</v>
      </c>
      <c r="BH151" s="621" t="s">
        <v>323</v>
      </c>
      <c r="BI151" t="s">
        <v>323</v>
      </c>
      <c r="BJ151" s="621" t="s">
        <v>323</v>
      </c>
      <c r="BK151">
        <v>0</v>
      </c>
      <c r="BO151" t="s">
        <v>323</v>
      </c>
    </row>
    <row r="152" spans="1:67" x14ac:dyDescent="0.2">
      <c r="A152" t="s">
        <v>188</v>
      </c>
      <c r="B152" t="s">
        <v>194</v>
      </c>
      <c r="C152" t="s">
        <v>200</v>
      </c>
      <c r="D152" t="s">
        <v>515</v>
      </c>
      <c r="E152" t="s">
        <v>504</v>
      </c>
      <c r="F152" t="s">
        <v>519</v>
      </c>
      <c r="G152" t="s">
        <v>321</v>
      </c>
      <c r="H152" t="s">
        <v>1109</v>
      </c>
      <c r="I152" t="s">
        <v>934</v>
      </c>
      <c r="K152" t="s">
        <v>510</v>
      </c>
      <c r="L152">
        <v>1</v>
      </c>
      <c r="M152">
        <v>1</v>
      </c>
      <c r="N152">
        <v>1</v>
      </c>
      <c r="O152">
        <v>1</v>
      </c>
      <c r="P152">
        <v>2956</v>
      </c>
      <c r="Q152" t="s">
        <v>323</v>
      </c>
      <c r="R152">
        <v>1</v>
      </c>
      <c r="S152" s="621">
        <v>1</v>
      </c>
      <c r="V152">
        <v>1</v>
      </c>
      <c r="W152" s="621">
        <v>1</v>
      </c>
      <c r="X152">
        <v>1</v>
      </c>
      <c r="AD152">
        <v>2948</v>
      </c>
      <c r="AE152">
        <v>8</v>
      </c>
      <c r="AF152" s="621">
        <v>2.7063599458728013E-3</v>
      </c>
      <c r="AG152">
        <v>2956</v>
      </c>
      <c r="AH152">
        <v>5607</v>
      </c>
      <c r="AI152" s="621">
        <v>0.52719814517567332</v>
      </c>
      <c r="AJ152" t="s">
        <v>323</v>
      </c>
      <c r="AK152" t="s">
        <v>323</v>
      </c>
      <c r="AL152" t="s">
        <v>323</v>
      </c>
      <c r="AN152" s="621" t="s">
        <v>323</v>
      </c>
      <c r="AP152" s="621" t="s">
        <v>323</v>
      </c>
      <c r="AQ152" t="s">
        <v>323</v>
      </c>
      <c r="AR152" s="621" t="s">
        <v>323</v>
      </c>
      <c r="AT152" s="621" t="s">
        <v>323</v>
      </c>
      <c r="AV152" s="621" t="s">
        <v>323</v>
      </c>
      <c r="AW152" t="s">
        <v>323</v>
      </c>
      <c r="AX152" s="621" t="s">
        <v>323</v>
      </c>
      <c r="AZ152" s="621" t="s">
        <v>323</v>
      </c>
      <c r="BB152" s="621" t="s">
        <v>323</v>
      </c>
      <c r="BC152" t="s">
        <v>323</v>
      </c>
      <c r="BD152" s="621" t="s">
        <v>323</v>
      </c>
      <c r="BF152" s="621" t="s">
        <v>323</v>
      </c>
      <c r="BH152" s="621" t="s">
        <v>323</v>
      </c>
      <c r="BI152" t="s">
        <v>323</v>
      </c>
      <c r="BJ152" s="621" t="s">
        <v>323</v>
      </c>
      <c r="BK152">
        <v>1</v>
      </c>
      <c r="BL152" s="621">
        <v>1</v>
      </c>
      <c r="BM152">
        <v>1</v>
      </c>
      <c r="BN152" s="621">
        <v>1</v>
      </c>
      <c r="BO152" t="s">
        <v>323</v>
      </c>
    </row>
    <row r="153" spans="1:67" x14ac:dyDescent="0.2">
      <c r="A153" t="s">
        <v>206</v>
      </c>
      <c r="B153" t="s">
        <v>208</v>
      </c>
      <c r="C153" t="s">
        <v>209</v>
      </c>
      <c r="D153" t="s">
        <v>515</v>
      </c>
      <c r="E153" t="s">
        <v>504</v>
      </c>
      <c r="F153" t="s">
        <v>505</v>
      </c>
      <c r="G153" t="s">
        <v>314</v>
      </c>
      <c r="H153" t="s">
        <v>1109</v>
      </c>
      <c r="I153" t="s">
        <v>934</v>
      </c>
      <c r="K153" t="s">
        <v>386</v>
      </c>
      <c r="L153">
        <v>3</v>
      </c>
      <c r="N153">
        <v>6</v>
      </c>
      <c r="O153">
        <v>2</v>
      </c>
      <c r="P153">
        <v>2682.3333333333335</v>
      </c>
      <c r="Q153">
        <v>959</v>
      </c>
      <c r="R153">
        <v>2</v>
      </c>
      <c r="S153" s="621">
        <v>0.33333333333333331</v>
      </c>
      <c r="V153">
        <v>2</v>
      </c>
      <c r="W153" s="621">
        <v>0.66666666666666663</v>
      </c>
      <c r="X153">
        <v>2</v>
      </c>
      <c r="Z153">
        <v>2</v>
      </c>
      <c r="AA153" s="621">
        <v>0.33333333333333331</v>
      </c>
      <c r="AB153">
        <v>1</v>
      </c>
      <c r="AC153" s="621">
        <v>0.33333333333333331</v>
      </c>
      <c r="AD153">
        <v>8042</v>
      </c>
      <c r="AE153">
        <v>5</v>
      </c>
      <c r="AF153" s="621">
        <v>6.2134957126879582E-4</v>
      </c>
      <c r="AG153">
        <v>8047</v>
      </c>
      <c r="AH153">
        <v>11067</v>
      </c>
      <c r="AI153" s="621">
        <v>0.727116653112858</v>
      </c>
      <c r="AJ153">
        <v>8042</v>
      </c>
      <c r="AK153">
        <v>5</v>
      </c>
      <c r="AL153">
        <v>8047</v>
      </c>
      <c r="AM153">
        <v>2872</v>
      </c>
      <c r="AN153" s="621">
        <v>0.357125093260383</v>
      </c>
      <c r="AO153">
        <v>5</v>
      </c>
      <c r="AP153" s="621">
        <v>1</v>
      </c>
      <c r="AQ153">
        <v>2877</v>
      </c>
      <c r="AR153" s="621">
        <v>0.3575245433080651</v>
      </c>
      <c r="AS153">
        <v>12</v>
      </c>
      <c r="AT153" s="621">
        <v>4.178272980501393E-3</v>
      </c>
      <c r="AU153">
        <v>1</v>
      </c>
      <c r="AV153" s="621">
        <v>0.2</v>
      </c>
      <c r="AW153">
        <v>13</v>
      </c>
      <c r="AX153" s="621">
        <v>4.5185957594716716E-3</v>
      </c>
      <c r="AY153">
        <v>11</v>
      </c>
      <c r="AZ153" s="621">
        <v>0.91666666666666663</v>
      </c>
      <c r="BC153">
        <v>11</v>
      </c>
      <c r="BD153" s="621">
        <v>0.84615384615384615</v>
      </c>
      <c r="BE153">
        <v>3</v>
      </c>
      <c r="BF153" s="621">
        <v>1.0427528675703858E-3</v>
      </c>
      <c r="BG153">
        <v>41</v>
      </c>
      <c r="BH153" s="621">
        <v>1.4250955856795273E-2</v>
      </c>
      <c r="BI153">
        <v>44</v>
      </c>
      <c r="BJ153" s="621">
        <v>1.5293708724365659E-2</v>
      </c>
      <c r="BK153">
        <v>3</v>
      </c>
      <c r="BL153" s="621">
        <v>0.5</v>
      </c>
      <c r="BM153">
        <v>1</v>
      </c>
      <c r="BN153" s="621">
        <v>0.33333333333333331</v>
      </c>
      <c r="BO153" t="s">
        <v>323</v>
      </c>
    </row>
    <row r="154" spans="1:67" x14ac:dyDescent="0.2">
      <c r="A154" t="s">
        <v>206</v>
      </c>
      <c r="B154" t="s">
        <v>208</v>
      </c>
      <c r="C154" t="s">
        <v>210</v>
      </c>
      <c r="D154" t="s">
        <v>515</v>
      </c>
      <c r="E154" t="s">
        <v>504</v>
      </c>
      <c r="F154" t="s">
        <v>505</v>
      </c>
      <c r="G154" t="s">
        <v>314</v>
      </c>
      <c r="H154" t="s">
        <v>1109</v>
      </c>
      <c r="I154" t="s">
        <v>934</v>
      </c>
      <c r="K154" t="s">
        <v>386</v>
      </c>
      <c r="L154">
        <v>2</v>
      </c>
      <c r="N154">
        <v>3</v>
      </c>
      <c r="O154">
        <v>1.5</v>
      </c>
      <c r="P154">
        <v>4059.5</v>
      </c>
      <c r="Q154">
        <v>1425</v>
      </c>
      <c r="R154">
        <v>2</v>
      </c>
      <c r="S154" s="621">
        <v>0.66666666666666663</v>
      </c>
      <c r="V154">
        <v>1</v>
      </c>
      <c r="W154" s="621">
        <v>0.5</v>
      </c>
      <c r="X154">
        <v>1</v>
      </c>
      <c r="AD154">
        <v>8113</v>
      </c>
      <c r="AE154">
        <v>6</v>
      </c>
      <c r="AF154" s="621">
        <v>7.390072669047912E-4</v>
      </c>
      <c r="AG154">
        <v>8119</v>
      </c>
      <c r="AH154">
        <v>11691</v>
      </c>
      <c r="AI154" s="621">
        <v>0.69446582841502014</v>
      </c>
      <c r="AJ154">
        <v>8113</v>
      </c>
      <c r="AK154">
        <v>6</v>
      </c>
      <c r="AL154">
        <v>8119</v>
      </c>
      <c r="AM154">
        <v>2845</v>
      </c>
      <c r="AN154" s="621">
        <v>0.35067176137063971</v>
      </c>
      <c r="AO154">
        <v>5</v>
      </c>
      <c r="AP154" s="621">
        <v>0.83333333333333337</v>
      </c>
      <c r="AQ154">
        <v>2850</v>
      </c>
      <c r="AR154" s="621">
        <v>0.35102845177977582</v>
      </c>
      <c r="AS154">
        <v>8</v>
      </c>
      <c r="AT154" s="621">
        <v>2.8119507908611601E-3</v>
      </c>
      <c r="AU154">
        <v>2</v>
      </c>
      <c r="AV154" s="621">
        <v>0.4</v>
      </c>
      <c r="AW154">
        <v>10</v>
      </c>
      <c r="AX154" s="621">
        <v>3.5087719298245615E-3</v>
      </c>
      <c r="AY154">
        <v>8</v>
      </c>
      <c r="AZ154" s="621">
        <v>1</v>
      </c>
      <c r="BC154">
        <v>8</v>
      </c>
      <c r="BD154" s="621">
        <v>0.8</v>
      </c>
      <c r="BE154">
        <v>5</v>
      </c>
      <c r="BF154" s="621">
        <v>1.7543859649122807E-3</v>
      </c>
      <c r="BG154">
        <v>17</v>
      </c>
      <c r="BH154" s="621">
        <v>5.9649122807017545E-3</v>
      </c>
      <c r="BI154">
        <v>22</v>
      </c>
      <c r="BJ154" s="621">
        <v>7.7192982456140355E-3</v>
      </c>
      <c r="BK154">
        <v>1</v>
      </c>
      <c r="BL154" s="621">
        <v>0.33333333333333331</v>
      </c>
      <c r="BM154">
        <v>1</v>
      </c>
      <c r="BN154" s="621">
        <v>0.5</v>
      </c>
      <c r="BO154" t="s">
        <v>323</v>
      </c>
    </row>
    <row r="155" spans="1:67" x14ac:dyDescent="0.2">
      <c r="A155" t="s">
        <v>206</v>
      </c>
      <c r="B155" t="s">
        <v>208</v>
      </c>
      <c r="C155" t="s">
        <v>211</v>
      </c>
      <c r="D155" t="s">
        <v>515</v>
      </c>
      <c r="E155" t="s">
        <v>504</v>
      </c>
      <c r="F155" t="s">
        <v>505</v>
      </c>
      <c r="G155" t="s">
        <v>314</v>
      </c>
      <c r="H155" t="s">
        <v>1109</v>
      </c>
      <c r="I155" t="s">
        <v>934</v>
      </c>
      <c r="K155" t="s">
        <v>386</v>
      </c>
      <c r="L155">
        <v>3</v>
      </c>
      <c r="N155">
        <v>9</v>
      </c>
      <c r="O155">
        <v>3</v>
      </c>
      <c r="P155">
        <v>3949.6666666666665</v>
      </c>
      <c r="Q155">
        <v>1508</v>
      </c>
      <c r="R155">
        <v>3</v>
      </c>
      <c r="S155" s="621">
        <v>0.33333333333333331</v>
      </c>
      <c r="V155">
        <v>3</v>
      </c>
      <c r="W155" s="621">
        <v>1</v>
      </c>
      <c r="X155">
        <v>3</v>
      </c>
      <c r="Z155">
        <v>2</v>
      </c>
      <c r="AA155" s="621">
        <v>0.22222222222222221</v>
      </c>
      <c r="AD155">
        <v>11844</v>
      </c>
      <c r="AE155">
        <v>5</v>
      </c>
      <c r="AF155" s="621">
        <v>4.219765381044814E-4</v>
      </c>
      <c r="AG155">
        <v>11849</v>
      </c>
      <c r="AH155">
        <v>16233</v>
      </c>
      <c r="AI155" s="621">
        <v>0.72993285283065357</v>
      </c>
      <c r="AJ155">
        <v>11844</v>
      </c>
      <c r="AK155">
        <v>5</v>
      </c>
      <c r="AL155">
        <v>11849</v>
      </c>
      <c r="AM155">
        <v>4520</v>
      </c>
      <c r="AN155" s="621">
        <v>0.38162782843633908</v>
      </c>
      <c r="AO155">
        <v>4</v>
      </c>
      <c r="AP155" s="621">
        <v>0.8</v>
      </c>
      <c r="AQ155">
        <v>4524</v>
      </c>
      <c r="AR155" s="621">
        <v>0.38180437167693476</v>
      </c>
      <c r="AS155">
        <v>25</v>
      </c>
      <c r="AT155" s="621">
        <v>5.5309734513274336E-3</v>
      </c>
      <c r="AU155">
        <v>3</v>
      </c>
      <c r="AV155" s="621">
        <v>0.75</v>
      </c>
      <c r="AW155">
        <v>28</v>
      </c>
      <c r="AX155" s="621">
        <v>6.18921308576481E-3</v>
      </c>
      <c r="AY155">
        <v>23</v>
      </c>
      <c r="AZ155" s="621">
        <v>0.92</v>
      </c>
      <c r="BA155">
        <v>1</v>
      </c>
      <c r="BB155" s="621">
        <v>0.33333333333333331</v>
      </c>
      <c r="BC155">
        <v>24</v>
      </c>
      <c r="BD155" s="621">
        <v>0.8571428571428571</v>
      </c>
      <c r="BE155">
        <v>17</v>
      </c>
      <c r="BF155" s="621">
        <v>3.7577365163572059E-3</v>
      </c>
      <c r="BG155">
        <v>13</v>
      </c>
      <c r="BH155" s="621">
        <v>2.8735632183908046E-3</v>
      </c>
      <c r="BI155">
        <v>30</v>
      </c>
      <c r="BJ155" s="621">
        <v>6.6312997347480109E-3</v>
      </c>
      <c r="BK155">
        <v>2</v>
      </c>
      <c r="BL155" s="621">
        <v>0.22222222222222221</v>
      </c>
      <c r="BM155">
        <v>0</v>
      </c>
      <c r="BO155" t="s">
        <v>323</v>
      </c>
    </row>
    <row r="156" spans="1:67" x14ac:dyDescent="0.2">
      <c r="A156" t="s">
        <v>206</v>
      </c>
      <c r="B156" t="s">
        <v>208</v>
      </c>
      <c r="C156" t="s">
        <v>212</v>
      </c>
      <c r="D156" t="s">
        <v>515</v>
      </c>
      <c r="E156" t="s">
        <v>504</v>
      </c>
      <c r="F156" t="s">
        <v>505</v>
      </c>
      <c r="G156" t="s">
        <v>314</v>
      </c>
      <c r="H156" t="s">
        <v>1109</v>
      </c>
      <c r="I156" t="s">
        <v>934</v>
      </c>
      <c r="K156" t="s">
        <v>386</v>
      </c>
      <c r="L156">
        <v>2</v>
      </c>
      <c r="N156">
        <v>3</v>
      </c>
      <c r="O156">
        <v>1.5</v>
      </c>
      <c r="P156">
        <v>3742.5</v>
      </c>
      <c r="Q156">
        <v>1085</v>
      </c>
      <c r="R156">
        <v>2</v>
      </c>
      <c r="S156" s="621">
        <v>0.66666666666666663</v>
      </c>
      <c r="V156">
        <v>2</v>
      </c>
      <c r="W156" s="621">
        <v>1</v>
      </c>
      <c r="X156">
        <v>2</v>
      </c>
      <c r="Z156">
        <v>1</v>
      </c>
      <c r="AA156" s="621">
        <v>0.33333333333333331</v>
      </c>
      <c r="AB156">
        <v>1</v>
      </c>
      <c r="AC156" s="621">
        <v>0.5</v>
      </c>
      <c r="AD156">
        <v>7478</v>
      </c>
      <c r="AE156">
        <v>7</v>
      </c>
      <c r="AF156" s="621">
        <v>9.3520374081496331E-4</v>
      </c>
      <c r="AG156">
        <v>7485</v>
      </c>
      <c r="AH156">
        <v>10995</v>
      </c>
      <c r="AI156" s="621">
        <v>0.68076398362892221</v>
      </c>
      <c r="AJ156">
        <v>7478</v>
      </c>
      <c r="AK156">
        <v>7</v>
      </c>
      <c r="AL156">
        <v>7485</v>
      </c>
      <c r="AM156">
        <v>2163</v>
      </c>
      <c r="AN156" s="621">
        <v>0.28924846215565658</v>
      </c>
      <c r="AO156">
        <v>7</v>
      </c>
      <c r="AP156" s="621">
        <v>1</v>
      </c>
      <c r="AQ156">
        <v>2170</v>
      </c>
      <c r="AR156" s="621">
        <v>0.28991315965263859</v>
      </c>
      <c r="AS156">
        <v>16</v>
      </c>
      <c r="AT156" s="621">
        <v>7.3971336107258433E-3</v>
      </c>
      <c r="AU156">
        <v>3</v>
      </c>
      <c r="AV156" s="621">
        <v>0.42857142857142855</v>
      </c>
      <c r="AW156">
        <v>19</v>
      </c>
      <c r="AX156" s="621">
        <v>8.755760368663594E-3</v>
      </c>
      <c r="AY156">
        <v>16</v>
      </c>
      <c r="AZ156" s="621">
        <v>1</v>
      </c>
      <c r="BA156">
        <v>2</v>
      </c>
      <c r="BB156" s="621">
        <v>0.66666666666666663</v>
      </c>
      <c r="BC156">
        <v>18</v>
      </c>
      <c r="BD156" s="621">
        <v>0.94736842105263153</v>
      </c>
      <c r="BE156">
        <v>1</v>
      </c>
      <c r="BF156" s="621">
        <v>4.608294930875576E-4</v>
      </c>
      <c r="BG156">
        <v>63</v>
      </c>
      <c r="BH156" s="621">
        <v>2.903225806451613E-2</v>
      </c>
      <c r="BI156">
        <v>64</v>
      </c>
      <c r="BJ156" s="621">
        <v>2.9493087557603687E-2</v>
      </c>
      <c r="BK156">
        <v>1</v>
      </c>
      <c r="BL156" s="621">
        <v>0.33333333333333331</v>
      </c>
      <c r="BM156">
        <v>1</v>
      </c>
      <c r="BN156" s="621">
        <v>0.5</v>
      </c>
      <c r="BO156" t="s">
        <v>323</v>
      </c>
    </row>
    <row r="157" spans="1:67" x14ac:dyDescent="0.2">
      <c r="A157" t="s">
        <v>213</v>
      </c>
      <c r="B157" t="s">
        <v>214</v>
      </c>
      <c r="C157" t="s">
        <v>215</v>
      </c>
      <c r="D157" t="s">
        <v>515</v>
      </c>
      <c r="E157" t="s">
        <v>504</v>
      </c>
      <c r="F157" t="s">
        <v>505</v>
      </c>
      <c r="G157" t="s">
        <v>314</v>
      </c>
      <c r="H157" t="s">
        <v>1112</v>
      </c>
      <c r="I157" t="s">
        <v>934</v>
      </c>
      <c r="K157" t="s">
        <v>386</v>
      </c>
      <c r="L157">
        <v>1</v>
      </c>
      <c r="N157">
        <v>2</v>
      </c>
      <c r="O157">
        <v>2</v>
      </c>
      <c r="P157">
        <v>567</v>
      </c>
      <c r="Q157">
        <v>357</v>
      </c>
      <c r="R157">
        <v>1</v>
      </c>
      <c r="S157" s="621">
        <v>0.5</v>
      </c>
      <c r="V157">
        <v>1</v>
      </c>
      <c r="W157" s="621">
        <v>1</v>
      </c>
      <c r="X157">
        <v>1</v>
      </c>
      <c r="AD157">
        <v>566</v>
      </c>
      <c r="AE157">
        <v>1</v>
      </c>
      <c r="AF157" s="621">
        <v>1.7636684303350969E-3</v>
      </c>
      <c r="AG157">
        <v>567</v>
      </c>
      <c r="AH157">
        <v>837</v>
      </c>
      <c r="AI157" s="621">
        <v>0.67741935483870963</v>
      </c>
      <c r="AJ157">
        <v>566</v>
      </c>
      <c r="AK157">
        <v>1</v>
      </c>
      <c r="AL157">
        <v>567</v>
      </c>
      <c r="AM157">
        <v>356</v>
      </c>
      <c r="AN157" s="621">
        <v>0.62897526501766787</v>
      </c>
      <c r="AO157">
        <v>1</v>
      </c>
      <c r="AP157" s="621">
        <v>1</v>
      </c>
      <c r="AQ157">
        <v>357</v>
      </c>
      <c r="AR157" s="621">
        <v>0.62962962962962965</v>
      </c>
      <c r="AS157">
        <v>5</v>
      </c>
      <c r="AT157" s="621">
        <v>1.4044943820224719E-2</v>
      </c>
      <c r="AW157">
        <v>5</v>
      </c>
      <c r="AX157" s="621">
        <v>1.4005602240896359E-2</v>
      </c>
      <c r="AY157">
        <v>5</v>
      </c>
      <c r="AZ157" s="621">
        <v>1</v>
      </c>
      <c r="BA157">
        <v>0</v>
      </c>
      <c r="BB157" s="621" t="s">
        <v>323</v>
      </c>
      <c r="BC157">
        <v>5</v>
      </c>
      <c r="BD157" s="621">
        <v>1</v>
      </c>
      <c r="BK157">
        <v>0</v>
      </c>
      <c r="BO157" t="s">
        <v>323</v>
      </c>
    </row>
    <row r="158" spans="1:67" x14ac:dyDescent="0.2">
      <c r="A158" t="s">
        <v>213</v>
      </c>
      <c r="B158" t="s">
        <v>214</v>
      </c>
      <c r="C158" t="s">
        <v>216</v>
      </c>
      <c r="D158" t="s">
        <v>515</v>
      </c>
      <c r="E158" t="s">
        <v>504</v>
      </c>
      <c r="F158" t="s">
        <v>505</v>
      </c>
      <c r="G158" t="s">
        <v>314</v>
      </c>
      <c r="H158" t="s">
        <v>1112</v>
      </c>
      <c r="I158" t="s">
        <v>934</v>
      </c>
      <c r="K158" t="s">
        <v>510</v>
      </c>
      <c r="L158">
        <v>1</v>
      </c>
      <c r="M158">
        <v>1</v>
      </c>
      <c r="N158">
        <v>1</v>
      </c>
      <c r="O158">
        <v>1</v>
      </c>
      <c r="P158">
        <v>592</v>
      </c>
      <c r="Q158" t="s">
        <v>323</v>
      </c>
      <c r="R158">
        <v>0</v>
      </c>
      <c r="AD158">
        <v>589</v>
      </c>
      <c r="AE158">
        <v>3</v>
      </c>
      <c r="AF158" s="621">
        <v>5.0675675675675678E-3</v>
      </c>
      <c r="AG158">
        <v>592</v>
      </c>
      <c r="AH158">
        <v>1044</v>
      </c>
      <c r="AI158" s="621">
        <v>0.56704980842911878</v>
      </c>
      <c r="AJ158" t="s">
        <v>323</v>
      </c>
      <c r="AK158" t="s">
        <v>323</v>
      </c>
      <c r="AL158" t="s">
        <v>323</v>
      </c>
      <c r="AN158" s="621" t="s">
        <v>323</v>
      </c>
      <c r="AP158" s="621" t="s">
        <v>323</v>
      </c>
      <c r="AQ158" t="s">
        <v>323</v>
      </c>
      <c r="AR158" s="621" t="s">
        <v>323</v>
      </c>
      <c r="AT158" s="621" t="s">
        <v>323</v>
      </c>
      <c r="AV158" s="621" t="s">
        <v>323</v>
      </c>
      <c r="AW158" t="s">
        <v>323</v>
      </c>
      <c r="AX158" s="621" t="s">
        <v>323</v>
      </c>
      <c r="AZ158" s="621" t="s">
        <v>323</v>
      </c>
      <c r="BB158" s="621" t="s">
        <v>323</v>
      </c>
      <c r="BC158" t="s">
        <v>323</v>
      </c>
      <c r="BD158" s="621" t="s">
        <v>323</v>
      </c>
      <c r="BF158" s="621" t="s">
        <v>323</v>
      </c>
      <c r="BH158" s="621" t="s">
        <v>323</v>
      </c>
      <c r="BI158" t="s">
        <v>323</v>
      </c>
      <c r="BJ158" s="621" t="s">
        <v>323</v>
      </c>
      <c r="BK158">
        <v>1</v>
      </c>
      <c r="BL158" s="621">
        <v>1</v>
      </c>
      <c r="BM158">
        <v>1</v>
      </c>
      <c r="BN158" s="621">
        <v>1</v>
      </c>
      <c r="BO158" t="s">
        <v>323</v>
      </c>
    </row>
    <row r="159" spans="1:67" x14ac:dyDescent="0.2">
      <c r="A159" t="s">
        <v>213</v>
      </c>
      <c r="B159" t="s">
        <v>214</v>
      </c>
      <c r="C159" t="s">
        <v>217</v>
      </c>
      <c r="D159" t="s">
        <v>515</v>
      </c>
      <c r="E159" t="s">
        <v>504</v>
      </c>
      <c r="F159" t="s">
        <v>505</v>
      </c>
      <c r="G159" t="s">
        <v>314</v>
      </c>
      <c r="H159" t="s">
        <v>1112</v>
      </c>
      <c r="I159" t="s">
        <v>934</v>
      </c>
      <c r="K159" t="s">
        <v>386</v>
      </c>
      <c r="L159">
        <v>2</v>
      </c>
      <c r="N159">
        <v>4</v>
      </c>
      <c r="O159">
        <v>2</v>
      </c>
      <c r="P159">
        <v>611</v>
      </c>
      <c r="Q159">
        <v>275</v>
      </c>
      <c r="R159">
        <v>0</v>
      </c>
      <c r="AD159">
        <v>1221</v>
      </c>
      <c r="AE159">
        <v>1</v>
      </c>
      <c r="AF159" s="621">
        <v>8.1833060556464816E-4</v>
      </c>
      <c r="AG159">
        <v>1222</v>
      </c>
      <c r="AH159">
        <v>1806</v>
      </c>
      <c r="AI159" s="621">
        <v>0.67663344407530457</v>
      </c>
      <c r="AJ159">
        <v>1221</v>
      </c>
      <c r="AK159">
        <v>1</v>
      </c>
      <c r="AL159">
        <v>1222</v>
      </c>
      <c r="AM159">
        <v>549</v>
      </c>
      <c r="AN159" s="621">
        <v>0.44963144963144963</v>
      </c>
      <c r="AO159">
        <v>1</v>
      </c>
      <c r="AP159" s="621">
        <v>1</v>
      </c>
      <c r="AQ159">
        <v>550</v>
      </c>
      <c r="AR159" s="621">
        <v>0.45008183306055649</v>
      </c>
      <c r="AS159">
        <v>3</v>
      </c>
      <c r="AT159" s="621">
        <v>5.4644808743169399E-3</v>
      </c>
      <c r="AU159">
        <v>2</v>
      </c>
      <c r="AV159" s="621">
        <v>2</v>
      </c>
      <c r="AW159">
        <v>5</v>
      </c>
      <c r="AX159" s="621">
        <v>9.0909090909090905E-3</v>
      </c>
      <c r="AY159">
        <v>2</v>
      </c>
      <c r="AZ159" s="621">
        <v>0.66666666666666663</v>
      </c>
      <c r="BA159">
        <v>1</v>
      </c>
      <c r="BB159" s="621">
        <v>0.5</v>
      </c>
      <c r="BC159">
        <v>3</v>
      </c>
      <c r="BD159" s="621">
        <v>0.6</v>
      </c>
      <c r="BE159">
        <v>1</v>
      </c>
      <c r="BF159" s="621">
        <v>1.8181818181818182E-3</v>
      </c>
      <c r="BG159">
        <v>2</v>
      </c>
      <c r="BH159" s="621">
        <v>3.6363636363636364E-3</v>
      </c>
      <c r="BI159">
        <v>3</v>
      </c>
      <c r="BJ159" s="621">
        <v>5.454545454545455E-3</v>
      </c>
      <c r="BK159">
        <v>0</v>
      </c>
      <c r="BO159" t="s">
        <v>323</v>
      </c>
    </row>
    <row r="160" spans="1:67" x14ac:dyDescent="0.2">
      <c r="A160" t="s">
        <v>213</v>
      </c>
      <c r="B160" t="s">
        <v>214</v>
      </c>
      <c r="C160" t="s">
        <v>218</v>
      </c>
      <c r="D160" t="s">
        <v>515</v>
      </c>
      <c r="E160" t="s">
        <v>504</v>
      </c>
      <c r="F160" t="s">
        <v>505</v>
      </c>
      <c r="G160" t="s">
        <v>314</v>
      </c>
      <c r="H160" t="s">
        <v>1112</v>
      </c>
      <c r="I160" t="s">
        <v>934</v>
      </c>
      <c r="K160" t="s">
        <v>386</v>
      </c>
      <c r="L160">
        <v>4</v>
      </c>
      <c r="N160">
        <v>7</v>
      </c>
      <c r="O160">
        <v>1.75</v>
      </c>
      <c r="P160">
        <v>781</v>
      </c>
      <c r="Q160">
        <v>472.75</v>
      </c>
      <c r="R160">
        <v>1</v>
      </c>
      <c r="S160" s="621">
        <v>0.14285714285714285</v>
      </c>
      <c r="V160">
        <v>1</v>
      </c>
      <c r="W160" s="621">
        <v>0.25</v>
      </c>
      <c r="X160">
        <v>1</v>
      </c>
      <c r="AD160">
        <v>3122</v>
      </c>
      <c r="AE160">
        <v>2</v>
      </c>
      <c r="AF160" s="621">
        <v>6.4020486555697821E-4</v>
      </c>
      <c r="AG160">
        <v>3124</v>
      </c>
      <c r="AH160">
        <v>3849</v>
      </c>
      <c r="AI160" s="621">
        <v>0.81163938685372827</v>
      </c>
      <c r="AJ160">
        <v>3122</v>
      </c>
      <c r="AK160">
        <v>2</v>
      </c>
      <c r="AL160">
        <v>3124</v>
      </c>
      <c r="AM160">
        <v>1889</v>
      </c>
      <c r="AN160" s="621">
        <v>0.60506085842408708</v>
      </c>
      <c r="AO160">
        <v>2</v>
      </c>
      <c r="AP160" s="621">
        <v>1</v>
      </c>
      <c r="AQ160">
        <v>1891</v>
      </c>
      <c r="AR160" s="621">
        <v>0.60531370038412291</v>
      </c>
      <c r="AS160">
        <v>19</v>
      </c>
      <c r="AT160" s="621">
        <v>1.0058231868713605E-2</v>
      </c>
      <c r="AU160">
        <v>1</v>
      </c>
      <c r="AV160" s="621">
        <v>0.5</v>
      </c>
      <c r="AW160">
        <v>20</v>
      </c>
      <c r="AX160" s="621">
        <v>1.0576414595452142E-2</v>
      </c>
      <c r="AY160">
        <v>16</v>
      </c>
      <c r="AZ160" s="621">
        <v>0.84210526315789469</v>
      </c>
      <c r="BA160">
        <v>1</v>
      </c>
      <c r="BB160" s="621">
        <v>1</v>
      </c>
      <c r="BC160">
        <v>17</v>
      </c>
      <c r="BD160" s="621">
        <v>0.85</v>
      </c>
      <c r="BE160">
        <v>2</v>
      </c>
      <c r="BF160" s="621">
        <v>1.0576414595452142E-3</v>
      </c>
      <c r="BG160">
        <v>28</v>
      </c>
      <c r="BH160" s="621">
        <v>1.4806980433632998E-2</v>
      </c>
      <c r="BI160">
        <v>30</v>
      </c>
      <c r="BJ160" s="621">
        <v>1.5864621893178214E-2</v>
      </c>
      <c r="BK160">
        <v>2</v>
      </c>
      <c r="BL160" s="621">
        <v>0.2857142857142857</v>
      </c>
      <c r="BM160">
        <v>2</v>
      </c>
      <c r="BN160" s="621">
        <v>0.5</v>
      </c>
      <c r="BO160" t="s">
        <v>323</v>
      </c>
    </row>
    <row r="161" spans="1:67" x14ac:dyDescent="0.2">
      <c r="A161" t="s">
        <v>219</v>
      </c>
      <c r="B161" t="s">
        <v>226</v>
      </c>
      <c r="C161" t="s">
        <v>221</v>
      </c>
      <c r="D161" t="s">
        <v>515</v>
      </c>
      <c r="E161" t="s">
        <v>504</v>
      </c>
      <c r="F161" t="s">
        <v>519</v>
      </c>
      <c r="G161" t="s">
        <v>321</v>
      </c>
      <c r="H161" t="s">
        <v>1109</v>
      </c>
      <c r="I161" t="s">
        <v>934</v>
      </c>
      <c r="K161" t="s">
        <v>386</v>
      </c>
      <c r="L161">
        <v>4</v>
      </c>
      <c r="N161">
        <v>8</v>
      </c>
      <c r="O161">
        <v>2</v>
      </c>
      <c r="P161">
        <v>3154.75</v>
      </c>
      <c r="Q161">
        <v>1151</v>
      </c>
      <c r="R161">
        <v>2</v>
      </c>
      <c r="S161" s="621">
        <v>0.25</v>
      </c>
      <c r="V161">
        <v>1</v>
      </c>
      <c r="W161" s="621">
        <v>0.25</v>
      </c>
      <c r="X161">
        <v>1</v>
      </c>
      <c r="AD161">
        <v>12608</v>
      </c>
      <c r="AE161">
        <v>11</v>
      </c>
      <c r="AF161" s="621">
        <v>8.7170140264680241E-4</v>
      </c>
      <c r="AG161">
        <v>12619</v>
      </c>
      <c r="AH161">
        <v>17709</v>
      </c>
      <c r="AI161" s="621">
        <v>0.7125755265684115</v>
      </c>
      <c r="AJ161">
        <v>12608</v>
      </c>
      <c r="AK161">
        <v>11</v>
      </c>
      <c r="AL161">
        <v>12619</v>
      </c>
      <c r="AM161">
        <v>4595</v>
      </c>
      <c r="AN161" s="621">
        <v>0.36445114213197971</v>
      </c>
      <c r="AO161">
        <v>9</v>
      </c>
      <c r="AP161" s="621">
        <v>0.81818181818181823</v>
      </c>
      <c r="AQ161">
        <v>4604</v>
      </c>
      <c r="AR161" s="621">
        <v>0.36484665979871622</v>
      </c>
      <c r="AS161">
        <v>34</v>
      </c>
      <c r="AT161" s="621">
        <v>7.3993471164309028E-3</v>
      </c>
      <c r="AU161">
        <v>3</v>
      </c>
      <c r="AV161" s="621">
        <v>0.33333333333333331</v>
      </c>
      <c r="AW161">
        <v>37</v>
      </c>
      <c r="AX161" s="621">
        <v>8.0364900086880974E-3</v>
      </c>
      <c r="AY161">
        <v>31</v>
      </c>
      <c r="AZ161" s="621">
        <v>0.91176470588235292</v>
      </c>
      <c r="BA161">
        <v>1</v>
      </c>
      <c r="BB161" s="621">
        <v>0.33333333333333331</v>
      </c>
      <c r="BC161">
        <v>32</v>
      </c>
      <c r="BD161" s="621">
        <v>0.86486486486486491</v>
      </c>
      <c r="BE161">
        <v>2</v>
      </c>
      <c r="BF161" s="621">
        <v>4.3440486533449172E-4</v>
      </c>
      <c r="BG161">
        <v>71</v>
      </c>
      <c r="BH161" s="621">
        <v>1.5421372719374457E-2</v>
      </c>
      <c r="BI161">
        <v>73</v>
      </c>
      <c r="BJ161" s="621">
        <v>1.5855777584708949E-2</v>
      </c>
      <c r="BK161">
        <v>4</v>
      </c>
      <c r="BL161" s="621">
        <v>0.5</v>
      </c>
      <c r="BM161">
        <v>3</v>
      </c>
      <c r="BN161" s="621">
        <v>0.75</v>
      </c>
      <c r="BO161" t="s">
        <v>323</v>
      </c>
    </row>
    <row r="162" spans="1:67" x14ac:dyDescent="0.2">
      <c r="A162" t="s">
        <v>219</v>
      </c>
      <c r="B162" t="s">
        <v>226</v>
      </c>
      <c r="C162" t="s">
        <v>225</v>
      </c>
      <c r="D162" t="s">
        <v>515</v>
      </c>
      <c r="E162" t="s">
        <v>504</v>
      </c>
      <c r="F162" t="s">
        <v>519</v>
      </c>
      <c r="G162" t="s">
        <v>321</v>
      </c>
      <c r="H162" t="s">
        <v>1109</v>
      </c>
      <c r="I162" t="s">
        <v>934</v>
      </c>
      <c r="K162" t="s">
        <v>510</v>
      </c>
      <c r="L162">
        <v>1</v>
      </c>
      <c r="M162">
        <v>1</v>
      </c>
      <c r="N162">
        <v>1</v>
      </c>
      <c r="O162">
        <v>1</v>
      </c>
      <c r="P162">
        <v>2337</v>
      </c>
      <c r="R162">
        <v>1</v>
      </c>
      <c r="S162" s="621">
        <v>1</v>
      </c>
      <c r="V162">
        <v>1</v>
      </c>
      <c r="W162" s="621">
        <v>1</v>
      </c>
      <c r="X162">
        <v>1</v>
      </c>
      <c r="AD162">
        <v>2332</v>
      </c>
      <c r="AE162">
        <v>5</v>
      </c>
      <c r="AF162" s="621">
        <v>2.1394950791613181E-3</v>
      </c>
      <c r="AG162">
        <v>2337</v>
      </c>
      <c r="AH162">
        <v>3633</v>
      </c>
      <c r="AI162" s="621">
        <v>0.64327002477291495</v>
      </c>
      <c r="AJ162" t="s">
        <v>323</v>
      </c>
      <c r="AK162" t="s">
        <v>323</v>
      </c>
      <c r="AL162" t="s">
        <v>323</v>
      </c>
      <c r="AN162" s="621" t="s">
        <v>323</v>
      </c>
      <c r="AP162" s="621" t="s">
        <v>323</v>
      </c>
      <c r="AQ162" t="s">
        <v>323</v>
      </c>
      <c r="AR162" s="621" t="s">
        <v>323</v>
      </c>
      <c r="AT162" s="621" t="s">
        <v>323</v>
      </c>
      <c r="AV162" s="621" t="s">
        <v>323</v>
      </c>
      <c r="AW162" t="s">
        <v>323</v>
      </c>
      <c r="AX162" s="621" t="s">
        <v>323</v>
      </c>
      <c r="AZ162" s="621" t="s">
        <v>323</v>
      </c>
      <c r="BB162" s="621" t="s">
        <v>323</v>
      </c>
      <c r="BC162" t="s">
        <v>323</v>
      </c>
      <c r="BD162" s="621" t="s">
        <v>323</v>
      </c>
      <c r="BF162" s="621" t="s">
        <v>323</v>
      </c>
      <c r="BH162" s="621" t="s">
        <v>323</v>
      </c>
      <c r="BI162" t="s">
        <v>323</v>
      </c>
      <c r="BJ162" s="621" t="s">
        <v>323</v>
      </c>
      <c r="BK162">
        <v>0</v>
      </c>
      <c r="BO162" t="s">
        <v>323</v>
      </c>
    </row>
    <row r="163" spans="1:67" x14ac:dyDescent="0.2">
      <c r="A163" t="s">
        <v>219</v>
      </c>
      <c r="B163" t="s">
        <v>226</v>
      </c>
      <c r="C163" t="s">
        <v>222</v>
      </c>
      <c r="D163" t="s">
        <v>515</v>
      </c>
      <c r="E163" t="s">
        <v>504</v>
      </c>
      <c r="F163" t="s">
        <v>519</v>
      </c>
      <c r="G163" t="s">
        <v>321</v>
      </c>
      <c r="H163" t="s">
        <v>1109</v>
      </c>
      <c r="I163" t="s">
        <v>934</v>
      </c>
      <c r="K163" t="s">
        <v>386</v>
      </c>
      <c r="L163">
        <v>1</v>
      </c>
      <c r="N163">
        <v>1</v>
      </c>
      <c r="O163">
        <v>1</v>
      </c>
      <c r="P163">
        <v>2492</v>
      </c>
      <c r="Q163">
        <v>861</v>
      </c>
      <c r="R163">
        <v>1</v>
      </c>
      <c r="S163" s="621">
        <v>1</v>
      </c>
      <c r="V163">
        <v>1</v>
      </c>
      <c r="W163" s="621">
        <v>1</v>
      </c>
      <c r="X163">
        <v>1</v>
      </c>
      <c r="AD163">
        <v>2491</v>
      </c>
      <c r="AE163">
        <v>1</v>
      </c>
      <c r="AF163" s="621">
        <v>4.0128410914927769E-4</v>
      </c>
      <c r="AG163">
        <v>2492</v>
      </c>
      <c r="AH163">
        <v>3735</v>
      </c>
      <c r="AI163" s="621">
        <v>0.66720214190093707</v>
      </c>
      <c r="AJ163">
        <v>2491</v>
      </c>
      <c r="AK163">
        <v>1</v>
      </c>
      <c r="AL163">
        <v>2492</v>
      </c>
      <c r="AM163">
        <v>860</v>
      </c>
      <c r="AN163" s="621">
        <v>0.34524287434765155</v>
      </c>
      <c r="AO163">
        <v>1</v>
      </c>
      <c r="AP163" s="621">
        <v>1</v>
      </c>
      <c r="AQ163">
        <v>861</v>
      </c>
      <c r="AR163" s="621">
        <v>0.3455056179775281</v>
      </c>
      <c r="AS163">
        <v>12</v>
      </c>
      <c r="AT163" s="621">
        <v>1.3953488372093023E-2</v>
      </c>
      <c r="AU163">
        <v>2</v>
      </c>
      <c r="AV163" s="621">
        <v>2</v>
      </c>
      <c r="AW163">
        <v>14</v>
      </c>
      <c r="AX163" s="621">
        <v>1.6260162601626018E-2</v>
      </c>
      <c r="AY163">
        <v>12</v>
      </c>
      <c r="AZ163" s="621">
        <v>1</v>
      </c>
      <c r="BC163">
        <v>12</v>
      </c>
      <c r="BD163" s="621">
        <v>0.8571428571428571</v>
      </c>
      <c r="BG163">
        <v>38</v>
      </c>
      <c r="BH163" s="621">
        <v>4.4134727061556328E-2</v>
      </c>
      <c r="BI163">
        <v>38</v>
      </c>
      <c r="BJ163" s="621">
        <v>4.4134727061556328E-2</v>
      </c>
      <c r="BK163">
        <v>0</v>
      </c>
      <c r="BO163" t="s">
        <v>323</v>
      </c>
    </row>
    <row r="164" spans="1:67" x14ac:dyDescent="0.2">
      <c r="A164" t="s">
        <v>219</v>
      </c>
      <c r="B164" t="s">
        <v>226</v>
      </c>
      <c r="C164" t="s">
        <v>227</v>
      </c>
      <c r="D164" t="s">
        <v>515</v>
      </c>
      <c r="E164" t="s">
        <v>504</v>
      </c>
      <c r="F164" t="s">
        <v>519</v>
      </c>
      <c r="G164" t="s">
        <v>321</v>
      </c>
      <c r="H164" t="s">
        <v>1109</v>
      </c>
      <c r="I164" t="s">
        <v>934</v>
      </c>
      <c r="K164" t="s">
        <v>510</v>
      </c>
      <c r="L164">
        <v>2</v>
      </c>
      <c r="M164">
        <v>2</v>
      </c>
      <c r="N164">
        <v>2</v>
      </c>
      <c r="O164">
        <v>1</v>
      </c>
      <c r="P164">
        <v>2731</v>
      </c>
      <c r="R164">
        <v>1</v>
      </c>
      <c r="S164" s="621">
        <v>0.5</v>
      </c>
      <c r="V164">
        <v>1</v>
      </c>
      <c r="W164" s="621">
        <v>0.5</v>
      </c>
      <c r="X164">
        <v>1</v>
      </c>
      <c r="AD164">
        <v>5458</v>
      </c>
      <c r="AE164">
        <v>4</v>
      </c>
      <c r="AF164" s="621">
        <v>7.3233247894544128E-4</v>
      </c>
      <c r="AG164">
        <v>5462</v>
      </c>
      <c r="AH164">
        <v>7734</v>
      </c>
      <c r="AI164" s="621">
        <v>0.70623222136022756</v>
      </c>
      <c r="AJ164" t="s">
        <v>323</v>
      </c>
      <c r="AK164" t="s">
        <v>323</v>
      </c>
      <c r="AL164" t="s">
        <v>323</v>
      </c>
      <c r="AN164" s="621" t="s">
        <v>323</v>
      </c>
      <c r="AP164" s="621" t="s">
        <v>323</v>
      </c>
      <c r="AQ164" t="s">
        <v>323</v>
      </c>
      <c r="AR164" s="621" t="s">
        <v>323</v>
      </c>
      <c r="AT164" s="621" t="s">
        <v>323</v>
      </c>
      <c r="AV164" s="621" t="s">
        <v>323</v>
      </c>
      <c r="AW164" t="s">
        <v>323</v>
      </c>
      <c r="AX164" s="621" t="s">
        <v>323</v>
      </c>
      <c r="AZ164" s="621" t="s">
        <v>323</v>
      </c>
      <c r="BB164" s="621" t="s">
        <v>323</v>
      </c>
      <c r="BC164" t="s">
        <v>323</v>
      </c>
      <c r="BD164" s="621" t="s">
        <v>323</v>
      </c>
      <c r="BF164" s="621" t="s">
        <v>323</v>
      </c>
      <c r="BH164" s="621" t="s">
        <v>323</v>
      </c>
      <c r="BI164" t="s">
        <v>323</v>
      </c>
      <c r="BJ164" s="621" t="s">
        <v>323</v>
      </c>
      <c r="BK164">
        <v>1</v>
      </c>
      <c r="BL164" s="621">
        <v>0.5</v>
      </c>
      <c r="BM164">
        <v>1</v>
      </c>
      <c r="BN164" s="621">
        <v>0.5</v>
      </c>
      <c r="BO164" t="s">
        <v>323</v>
      </c>
    </row>
    <row r="165" spans="1:67" x14ac:dyDescent="0.2">
      <c r="A165" t="s">
        <v>219</v>
      </c>
      <c r="B165" t="s">
        <v>226</v>
      </c>
      <c r="C165" t="s">
        <v>224</v>
      </c>
      <c r="D165" t="s">
        <v>515</v>
      </c>
      <c r="E165" t="s">
        <v>504</v>
      </c>
      <c r="F165" t="s">
        <v>519</v>
      </c>
      <c r="G165" t="s">
        <v>321</v>
      </c>
      <c r="H165" t="s">
        <v>1109</v>
      </c>
      <c r="I165" t="s">
        <v>934</v>
      </c>
      <c r="K165" t="s">
        <v>386</v>
      </c>
      <c r="L165">
        <v>4</v>
      </c>
      <c r="N165">
        <v>12</v>
      </c>
      <c r="O165">
        <v>3</v>
      </c>
      <c r="P165">
        <v>2476.25</v>
      </c>
      <c r="Q165">
        <v>1110.25</v>
      </c>
      <c r="R165">
        <v>5</v>
      </c>
      <c r="S165" s="621">
        <v>0.41666666666666669</v>
      </c>
      <c r="V165">
        <v>3</v>
      </c>
      <c r="W165" s="621">
        <v>0.75</v>
      </c>
      <c r="X165">
        <v>3</v>
      </c>
      <c r="AD165">
        <v>9898</v>
      </c>
      <c r="AE165">
        <v>7</v>
      </c>
      <c r="AF165" s="621">
        <v>7.0671378091872788E-4</v>
      </c>
      <c r="AG165">
        <v>9905</v>
      </c>
      <c r="AH165">
        <v>13854</v>
      </c>
      <c r="AI165" s="621">
        <v>0.71495596939512052</v>
      </c>
      <c r="AJ165">
        <v>9898</v>
      </c>
      <c r="AK165">
        <v>7</v>
      </c>
      <c r="AL165">
        <v>9905</v>
      </c>
      <c r="AM165">
        <v>4435</v>
      </c>
      <c r="AN165" s="621">
        <v>0.4480703172358052</v>
      </c>
      <c r="AO165">
        <v>6</v>
      </c>
      <c r="AP165" s="621">
        <v>0.8571428571428571</v>
      </c>
      <c r="AQ165">
        <v>4441</v>
      </c>
      <c r="AR165" s="621">
        <v>0.44835941443715294</v>
      </c>
      <c r="AS165">
        <v>40</v>
      </c>
      <c r="AT165" s="621">
        <v>9.0191657271702363E-3</v>
      </c>
      <c r="AU165">
        <v>3</v>
      </c>
      <c r="AV165" s="621">
        <v>0.5</v>
      </c>
      <c r="AW165">
        <v>43</v>
      </c>
      <c r="AX165" s="621">
        <v>9.6825039405539284E-3</v>
      </c>
      <c r="AY165">
        <v>34</v>
      </c>
      <c r="AZ165" s="621">
        <v>0.85</v>
      </c>
      <c r="BA165">
        <v>3</v>
      </c>
      <c r="BB165" s="621">
        <v>1</v>
      </c>
      <c r="BC165">
        <v>37</v>
      </c>
      <c r="BD165" s="621">
        <v>0.86046511627906974</v>
      </c>
      <c r="BE165">
        <v>17</v>
      </c>
      <c r="BF165" s="621">
        <v>3.8279666741724838E-3</v>
      </c>
      <c r="BG165">
        <v>54</v>
      </c>
      <c r="BH165" s="621">
        <v>1.2159423553253772E-2</v>
      </c>
      <c r="BI165">
        <v>71</v>
      </c>
      <c r="BJ165" s="621">
        <v>1.5987390227426256E-2</v>
      </c>
      <c r="BK165">
        <v>3</v>
      </c>
      <c r="BL165" s="621">
        <v>0.25</v>
      </c>
      <c r="BM165">
        <v>1</v>
      </c>
      <c r="BN165" s="621">
        <v>0.25</v>
      </c>
      <c r="BO165" t="s">
        <v>323</v>
      </c>
    </row>
    <row r="166" spans="1:67" x14ac:dyDescent="0.2">
      <c r="A166" t="s">
        <v>228</v>
      </c>
      <c r="B166" t="s">
        <v>229</v>
      </c>
      <c r="C166" t="s">
        <v>502</v>
      </c>
      <c r="D166" t="s">
        <v>515</v>
      </c>
      <c r="E166" t="s">
        <v>504</v>
      </c>
      <c r="F166" t="s">
        <v>519</v>
      </c>
      <c r="G166" t="s">
        <v>319</v>
      </c>
      <c r="H166" t="s">
        <v>1112</v>
      </c>
      <c r="I166" t="s">
        <v>934</v>
      </c>
      <c r="K166" t="s">
        <v>386</v>
      </c>
      <c r="L166">
        <v>6</v>
      </c>
      <c r="N166">
        <v>14</v>
      </c>
      <c r="O166">
        <v>2.3333333333333335</v>
      </c>
      <c r="Q166" t="s">
        <v>323</v>
      </c>
      <c r="R166">
        <v>6</v>
      </c>
      <c r="S166" s="621">
        <v>0.42857142857142855</v>
      </c>
      <c r="V166">
        <v>3</v>
      </c>
      <c r="W166" s="621">
        <v>0.5</v>
      </c>
      <c r="X166">
        <v>3</v>
      </c>
      <c r="Y166" s="621">
        <v>0.42857142857142855</v>
      </c>
      <c r="AG166">
        <v>5235</v>
      </c>
      <c r="AH166">
        <v>7890</v>
      </c>
      <c r="AI166" s="621">
        <v>0.66349809885931554</v>
      </c>
      <c r="AL166">
        <v>5235</v>
      </c>
      <c r="AN166" s="621" t="s">
        <v>323</v>
      </c>
      <c r="AP166" s="621" t="s">
        <v>323</v>
      </c>
      <c r="AQ166">
        <v>3246</v>
      </c>
      <c r="AR166" s="621">
        <v>0.62</v>
      </c>
      <c r="AT166" s="621" t="s">
        <v>323</v>
      </c>
      <c r="AV166" s="621" t="s">
        <v>323</v>
      </c>
      <c r="AW166">
        <v>54</v>
      </c>
      <c r="AX166" s="621">
        <v>1.6635859519408502E-2</v>
      </c>
      <c r="AZ166" s="621" t="s">
        <v>323</v>
      </c>
      <c r="BB166" s="621" t="s">
        <v>323</v>
      </c>
      <c r="BC166" t="s">
        <v>323</v>
      </c>
      <c r="BD166" s="621" t="s">
        <v>323</v>
      </c>
      <c r="BE166">
        <v>15</v>
      </c>
      <c r="BF166" s="621" t="s">
        <v>323</v>
      </c>
      <c r="BG166">
        <v>13</v>
      </c>
      <c r="BH166" s="621" t="s">
        <v>323</v>
      </c>
      <c r="BI166">
        <v>28</v>
      </c>
      <c r="BJ166" s="621" t="s">
        <v>323</v>
      </c>
      <c r="BK166">
        <v>5</v>
      </c>
      <c r="BL166" s="621">
        <v>0.35714285714285715</v>
      </c>
      <c r="BM166">
        <v>3</v>
      </c>
      <c r="BN166" s="621">
        <v>0.5</v>
      </c>
      <c r="BO166" t="s">
        <v>323</v>
      </c>
    </row>
    <row r="167" spans="1:67" x14ac:dyDescent="0.2">
      <c r="A167" t="s">
        <v>235</v>
      </c>
      <c r="B167" t="s">
        <v>240</v>
      </c>
      <c r="C167" t="s">
        <v>770</v>
      </c>
      <c r="D167" t="s">
        <v>515</v>
      </c>
      <c r="F167" t="s">
        <v>505</v>
      </c>
      <c r="G167" t="s">
        <v>317</v>
      </c>
      <c r="H167" t="s">
        <v>1109</v>
      </c>
      <c r="I167" t="s">
        <v>934</v>
      </c>
      <c r="K167" t="s">
        <v>930</v>
      </c>
      <c r="L167">
        <v>1</v>
      </c>
      <c r="N167">
        <v>0</v>
      </c>
      <c r="O167">
        <v>0</v>
      </c>
      <c r="P167">
        <v>0</v>
      </c>
      <c r="AH167">
        <v>1218</v>
      </c>
    </row>
    <row r="168" spans="1:67" x14ac:dyDescent="0.2">
      <c r="A168" t="s">
        <v>235</v>
      </c>
      <c r="B168" t="s">
        <v>240</v>
      </c>
      <c r="C168" t="s">
        <v>241</v>
      </c>
      <c r="D168" t="s">
        <v>515</v>
      </c>
      <c r="E168" t="s">
        <v>504</v>
      </c>
      <c r="F168" t="s">
        <v>505</v>
      </c>
      <c r="G168" t="s">
        <v>317</v>
      </c>
      <c r="H168" t="s">
        <v>1109</v>
      </c>
      <c r="I168" t="s">
        <v>934</v>
      </c>
      <c r="K168" t="s">
        <v>386</v>
      </c>
      <c r="L168">
        <v>2</v>
      </c>
      <c r="N168">
        <v>7</v>
      </c>
      <c r="O168">
        <v>3.5</v>
      </c>
      <c r="P168">
        <v>1529.5</v>
      </c>
      <c r="Q168">
        <v>867.5</v>
      </c>
      <c r="R168">
        <v>0</v>
      </c>
      <c r="AD168">
        <v>3046</v>
      </c>
      <c r="AE168">
        <v>13</v>
      </c>
      <c r="AF168" s="621">
        <v>4.2497548218372013E-3</v>
      </c>
      <c r="AG168">
        <v>3059</v>
      </c>
      <c r="AH168">
        <v>4530</v>
      </c>
      <c r="AI168" s="621">
        <v>0.67527593818984544</v>
      </c>
      <c r="AJ168">
        <v>3046</v>
      </c>
      <c r="AK168">
        <v>13</v>
      </c>
      <c r="AL168">
        <v>3059</v>
      </c>
      <c r="AM168">
        <v>1725</v>
      </c>
      <c r="AN168" s="621">
        <v>0.56631648063033491</v>
      </c>
      <c r="AO168">
        <v>10</v>
      </c>
      <c r="AP168" s="621">
        <v>0.76923076923076927</v>
      </c>
      <c r="AQ168">
        <v>1735</v>
      </c>
      <c r="AR168" s="621">
        <v>0.56717881660673419</v>
      </c>
      <c r="AS168">
        <v>17</v>
      </c>
      <c r="AT168" s="621">
        <v>9.8550724637681154E-3</v>
      </c>
      <c r="AU168">
        <v>3</v>
      </c>
      <c r="AV168" s="621">
        <v>0.3</v>
      </c>
      <c r="AW168">
        <v>20</v>
      </c>
      <c r="AX168" s="621">
        <v>1.1527377521613832E-2</v>
      </c>
      <c r="AY168">
        <v>17</v>
      </c>
      <c r="AZ168" s="621">
        <v>1</v>
      </c>
      <c r="BA168">
        <v>2</v>
      </c>
      <c r="BB168" s="621">
        <v>0.66666666666666663</v>
      </c>
      <c r="BC168">
        <v>19</v>
      </c>
      <c r="BD168" s="621">
        <v>0.95</v>
      </c>
      <c r="BE168">
        <v>3</v>
      </c>
      <c r="BF168" s="621">
        <v>1.7291066282420749E-3</v>
      </c>
      <c r="BG168">
        <v>32</v>
      </c>
      <c r="BH168" s="621">
        <v>1.8443804034582133E-2</v>
      </c>
      <c r="BI168">
        <v>35</v>
      </c>
      <c r="BJ168" s="621">
        <v>2.0172910662824207E-2</v>
      </c>
      <c r="BK168">
        <v>2</v>
      </c>
      <c r="BL168" s="621">
        <v>0.2857142857142857</v>
      </c>
      <c r="BM168">
        <v>1</v>
      </c>
      <c r="BN168" s="621">
        <v>0.5</v>
      </c>
      <c r="BO168" t="s">
        <v>323</v>
      </c>
    </row>
    <row r="169" spans="1:67" x14ac:dyDescent="0.2">
      <c r="A169" t="s">
        <v>235</v>
      </c>
      <c r="B169" t="s">
        <v>240</v>
      </c>
      <c r="C169" t="s">
        <v>242</v>
      </c>
      <c r="D169" t="s">
        <v>515</v>
      </c>
      <c r="E169" t="s">
        <v>504</v>
      </c>
      <c r="F169" t="s">
        <v>505</v>
      </c>
      <c r="G169" t="s">
        <v>317</v>
      </c>
      <c r="H169" t="s">
        <v>1109</v>
      </c>
      <c r="I169" t="s">
        <v>934</v>
      </c>
      <c r="K169" t="s">
        <v>386</v>
      </c>
      <c r="L169">
        <v>6</v>
      </c>
      <c r="N169">
        <v>12</v>
      </c>
      <c r="O169">
        <v>2</v>
      </c>
      <c r="P169">
        <v>1652.3333333333333</v>
      </c>
      <c r="Q169">
        <v>978.16666666666663</v>
      </c>
      <c r="R169">
        <v>5</v>
      </c>
      <c r="S169" s="621">
        <v>0.41666666666666669</v>
      </c>
      <c r="V169">
        <v>4</v>
      </c>
      <c r="W169" s="621">
        <v>0.66666666666666663</v>
      </c>
      <c r="X169">
        <v>4</v>
      </c>
      <c r="AD169">
        <v>9905</v>
      </c>
      <c r="AE169">
        <v>9</v>
      </c>
      <c r="AF169" s="621">
        <v>9.0780714141617917E-4</v>
      </c>
      <c r="AG169">
        <v>9914</v>
      </c>
      <c r="AH169">
        <v>12867</v>
      </c>
      <c r="AI169" s="621">
        <v>0.77049817362244499</v>
      </c>
      <c r="AJ169">
        <v>9905</v>
      </c>
      <c r="AK169">
        <v>9</v>
      </c>
      <c r="AL169">
        <v>9914</v>
      </c>
      <c r="AM169">
        <v>5861</v>
      </c>
      <c r="AN169" s="621">
        <v>0.59172135285209493</v>
      </c>
      <c r="AO169">
        <v>8</v>
      </c>
      <c r="AP169" s="621">
        <v>0.88888888888888884</v>
      </c>
      <c r="AQ169">
        <v>5869</v>
      </c>
      <c r="AR169" s="621">
        <v>0.59199112366350615</v>
      </c>
      <c r="AS169">
        <v>72</v>
      </c>
      <c r="AT169" s="621">
        <v>1.2284593072854462E-2</v>
      </c>
      <c r="AU169">
        <v>4</v>
      </c>
      <c r="AV169" s="621">
        <v>0.5</v>
      </c>
      <c r="AW169">
        <v>76</v>
      </c>
      <c r="AX169" s="621">
        <v>1.294939512693815E-2</v>
      </c>
      <c r="AY169">
        <v>59</v>
      </c>
      <c r="AZ169" s="621">
        <v>0.81944444444444442</v>
      </c>
      <c r="BA169">
        <v>3</v>
      </c>
      <c r="BB169" s="621">
        <v>0.75</v>
      </c>
      <c r="BC169">
        <v>62</v>
      </c>
      <c r="BD169" s="621">
        <v>0.81578947368421051</v>
      </c>
      <c r="BE169">
        <v>11</v>
      </c>
      <c r="BF169" s="621">
        <v>1.8742545578463111E-3</v>
      </c>
      <c r="BG169">
        <v>91</v>
      </c>
      <c r="BH169" s="621">
        <v>1.5505196796728574E-2</v>
      </c>
      <c r="BI169">
        <v>102</v>
      </c>
      <c r="BJ169" s="621">
        <v>1.7379451354574884E-2</v>
      </c>
      <c r="BK169">
        <v>4</v>
      </c>
      <c r="BL169" s="621">
        <v>0.33333333333333331</v>
      </c>
      <c r="BM169">
        <v>2</v>
      </c>
      <c r="BN169" s="621">
        <v>0.33333333333333331</v>
      </c>
      <c r="BO169" t="s">
        <v>323</v>
      </c>
    </row>
    <row r="170" spans="1:67" x14ac:dyDescent="0.2">
      <c r="A170" t="s">
        <v>235</v>
      </c>
      <c r="B170" t="s">
        <v>240</v>
      </c>
      <c r="C170" t="s">
        <v>243</v>
      </c>
      <c r="D170" t="s">
        <v>515</v>
      </c>
      <c r="E170" t="s">
        <v>504</v>
      </c>
      <c r="F170" t="s">
        <v>505</v>
      </c>
      <c r="G170" t="s">
        <v>317</v>
      </c>
      <c r="H170" t="s">
        <v>1109</v>
      </c>
      <c r="I170" t="s">
        <v>934</v>
      </c>
      <c r="K170" t="s">
        <v>386</v>
      </c>
      <c r="L170">
        <v>1</v>
      </c>
      <c r="N170">
        <v>3</v>
      </c>
      <c r="O170">
        <v>3</v>
      </c>
      <c r="P170">
        <v>1703</v>
      </c>
      <c r="Q170">
        <v>936</v>
      </c>
      <c r="R170">
        <v>1</v>
      </c>
      <c r="S170" s="621">
        <v>0.33333333333333331</v>
      </c>
      <c r="V170">
        <v>1</v>
      </c>
      <c r="W170" s="621">
        <v>1</v>
      </c>
      <c r="X170">
        <v>1</v>
      </c>
      <c r="AD170">
        <v>1684</v>
      </c>
      <c r="AE170">
        <v>19</v>
      </c>
      <c r="AF170" s="621">
        <v>1.1156782149148562E-2</v>
      </c>
      <c r="AG170">
        <v>1703</v>
      </c>
      <c r="AH170">
        <v>2211</v>
      </c>
      <c r="AI170" s="621">
        <v>0.77023971053821805</v>
      </c>
      <c r="AJ170">
        <v>1684</v>
      </c>
      <c r="AK170">
        <v>19</v>
      </c>
      <c r="AL170">
        <v>1703</v>
      </c>
      <c r="AM170">
        <v>918</v>
      </c>
      <c r="AN170" s="621">
        <v>0.54513064133016631</v>
      </c>
      <c r="AO170">
        <v>18</v>
      </c>
      <c r="AP170" s="621">
        <v>0.94736842105263153</v>
      </c>
      <c r="AQ170">
        <v>936</v>
      </c>
      <c r="AR170" s="621">
        <v>0.54961832061068705</v>
      </c>
      <c r="AU170">
        <v>3</v>
      </c>
      <c r="AV170" s="621">
        <v>0.16666666666666666</v>
      </c>
      <c r="AZ170" s="621" t="s">
        <v>323</v>
      </c>
      <c r="BA170">
        <v>3</v>
      </c>
      <c r="BB170" s="621">
        <v>1</v>
      </c>
      <c r="BC170" t="s">
        <v>323</v>
      </c>
      <c r="BD170" s="621" t="s">
        <v>323</v>
      </c>
      <c r="BG170">
        <v>20</v>
      </c>
      <c r="BH170" s="621">
        <v>2.1367521367521368E-2</v>
      </c>
      <c r="BI170">
        <v>20</v>
      </c>
      <c r="BJ170" s="621">
        <v>2.1367521367521368E-2</v>
      </c>
      <c r="BK170">
        <v>2</v>
      </c>
      <c r="BL170" s="621">
        <v>0.66666666666666663</v>
      </c>
      <c r="BM170">
        <v>1</v>
      </c>
      <c r="BN170" s="621">
        <v>1</v>
      </c>
      <c r="BO170" t="s">
        <v>323</v>
      </c>
    </row>
    <row r="171" spans="1:67" x14ac:dyDescent="0.2">
      <c r="A171" t="s">
        <v>244</v>
      </c>
      <c r="B171" t="s">
        <v>245</v>
      </c>
      <c r="C171" t="s">
        <v>888</v>
      </c>
      <c r="D171" t="s">
        <v>515</v>
      </c>
      <c r="E171" t="s">
        <v>504</v>
      </c>
      <c r="F171" t="s">
        <v>519</v>
      </c>
      <c r="G171" t="s">
        <v>321</v>
      </c>
      <c r="H171" t="s">
        <v>1112</v>
      </c>
      <c r="I171" t="s">
        <v>934</v>
      </c>
      <c r="K171" t="s">
        <v>386</v>
      </c>
      <c r="L171">
        <v>3</v>
      </c>
      <c r="N171">
        <v>5</v>
      </c>
      <c r="O171">
        <v>1.6666666666666667</v>
      </c>
      <c r="P171">
        <v>871.33333333333337</v>
      </c>
      <c r="Q171">
        <v>393.33333333333331</v>
      </c>
      <c r="R171">
        <v>2</v>
      </c>
      <c r="S171" s="621">
        <v>0.4</v>
      </c>
      <c r="V171">
        <v>2</v>
      </c>
      <c r="W171" s="621">
        <v>0.66666666666666663</v>
      </c>
      <c r="X171">
        <v>2</v>
      </c>
      <c r="AD171">
        <v>2611</v>
      </c>
      <c r="AE171">
        <v>3</v>
      </c>
      <c r="AF171" s="621">
        <v>1.1476664116296864E-3</v>
      </c>
      <c r="AG171">
        <v>2614</v>
      </c>
      <c r="AH171">
        <v>4200</v>
      </c>
      <c r="AI171" s="621">
        <v>0.62238095238095237</v>
      </c>
      <c r="AJ171">
        <v>2611</v>
      </c>
      <c r="AK171">
        <v>3</v>
      </c>
      <c r="AL171">
        <v>2614</v>
      </c>
      <c r="AM171">
        <v>1177</v>
      </c>
      <c r="AN171" s="621">
        <v>0.45078513979318269</v>
      </c>
      <c r="AO171">
        <v>3</v>
      </c>
      <c r="AP171" s="621">
        <v>1</v>
      </c>
      <c r="AQ171">
        <v>1180</v>
      </c>
      <c r="AR171" s="621">
        <v>0.45141545524100996</v>
      </c>
      <c r="AS171">
        <v>11</v>
      </c>
      <c r="AT171" s="621">
        <v>9.3457943925233638E-3</v>
      </c>
      <c r="AU171">
        <v>1</v>
      </c>
      <c r="AV171" s="621">
        <v>0.33333333333333331</v>
      </c>
      <c r="AW171">
        <v>12</v>
      </c>
      <c r="AX171" s="621">
        <v>1.0169491525423728E-2</v>
      </c>
      <c r="AY171">
        <v>8</v>
      </c>
      <c r="AZ171" s="621">
        <v>0.72727272727272729</v>
      </c>
      <c r="BC171">
        <v>8</v>
      </c>
      <c r="BD171" s="621">
        <v>0.66666666666666663</v>
      </c>
      <c r="BE171">
        <v>2</v>
      </c>
      <c r="BF171" s="621">
        <v>1.6949152542372881E-3</v>
      </c>
      <c r="BG171">
        <v>8</v>
      </c>
      <c r="BH171" s="621">
        <v>6.7796610169491523E-3</v>
      </c>
      <c r="BI171">
        <v>10</v>
      </c>
      <c r="BJ171" s="621">
        <v>8.4745762711864406E-3</v>
      </c>
      <c r="BK171">
        <v>1</v>
      </c>
      <c r="BL171" s="621">
        <v>0.2</v>
      </c>
      <c r="BM171">
        <v>1</v>
      </c>
      <c r="BN171" s="621">
        <v>0.33333333333333331</v>
      </c>
      <c r="BO171" t="s">
        <v>323</v>
      </c>
    </row>
    <row r="172" spans="1:67" x14ac:dyDescent="0.2">
      <c r="A172" t="s">
        <v>244</v>
      </c>
      <c r="B172" t="s">
        <v>245</v>
      </c>
      <c r="C172" t="s">
        <v>246</v>
      </c>
      <c r="D172" t="s">
        <v>515</v>
      </c>
      <c r="E172" t="s">
        <v>504</v>
      </c>
      <c r="F172" t="s">
        <v>519</v>
      </c>
      <c r="G172" t="s">
        <v>321</v>
      </c>
      <c r="H172" t="s">
        <v>1112</v>
      </c>
      <c r="I172" t="s">
        <v>934</v>
      </c>
      <c r="K172" t="s">
        <v>386</v>
      </c>
      <c r="L172">
        <v>3</v>
      </c>
      <c r="N172">
        <v>4</v>
      </c>
      <c r="O172">
        <v>1.3333333333333333</v>
      </c>
      <c r="P172">
        <v>1022.6666666666666</v>
      </c>
      <c r="Q172">
        <v>431.66666666666669</v>
      </c>
      <c r="R172">
        <v>3</v>
      </c>
      <c r="S172" s="621">
        <v>0.75</v>
      </c>
      <c r="V172">
        <v>2</v>
      </c>
      <c r="W172" s="621">
        <v>0.66666666666666663</v>
      </c>
      <c r="X172">
        <v>2</v>
      </c>
      <c r="AD172">
        <v>3051</v>
      </c>
      <c r="AE172">
        <v>17</v>
      </c>
      <c r="AF172" s="621">
        <v>5.5410691003911347E-3</v>
      </c>
      <c r="AG172">
        <v>3068</v>
      </c>
      <c r="AH172">
        <v>4710</v>
      </c>
      <c r="AI172" s="621">
        <v>0.65138004246284498</v>
      </c>
      <c r="AJ172">
        <v>3051</v>
      </c>
      <c r="AK172">
        <v>17</v>
      </c>
      <c r="AL172">
        <v>3068</v>
      </c>
      <c r="AM172">
        <v>1280</v>
      </c>
      <c r="AN172" s="621">
        <v>0.41953457882661421</v>
      </c>
      <c r="AO172">
        <v>15</v>
      </c>
      <c r="AP172" s="621">
        <v>0.88235294117647056</v>
      </c>
      <c r="AQ172">
        <v>1295</v>
      </c>
      <c r="AR172" s="621">
        <v>0.42209908735332463</v>
      </c>
      <c r="AS172">
        <v>7</v>
      </c>
      <c r="AT172" s="621">
        <v>5.4687499999999997E-3</v>
      </c>
      <c r="AU172">
        <v>1</v>
      </c>
      <c r="AV172" s="621">
        <v>6.6666666666666666E-2</v>
      </c>
      <c r="AW172">
        <v>8</v>
      </c>
      <c r="AX172" s="621">
        <v>6.1776061776061776E-3</v>
      </c>
      <c r="AY172">
        <v>7</v>
      </c>
      <c r="AZ172" s="621">
        <v>1</v>
      </c>
      <c r="BC172">
        <v>7</v>
      </c>
      <c r="BD172" s="621">
        <v>0.875</v>
      </c>
      <c r="BI172" t="s">
        <v>323</v>
      </c>
      <c r="BK172">
        <v>1</v>
      </c>
      <c r="BL172" s="621">
        <v>0.25</v>
      </c>
      <c r="BM172">
        <v>1</v>
      </c>
      <c r="BN172" s="621">
        <v>0.33333333333333331</v>
      </c>
      <c r="BO172" t="s">
        <v>323</v>
      </c>
    </row>
    <row r="173" spans="1:67" x14ac:dyDescent="0.2">
      <c r="A173" t="s">
        <v>247</v>
      </c>
      <c r="B173" t="s">
        <v>252</v>
      </c>
      <c r="C173" t="s">
        <v>502</v>
      </c>
      <c r="D173" t="s">
        <v>515</v>
      </c>
      <c r="E173" t="s">
        <v>504</v>
      </c>
      <c r="F173" t="s">
        <v>519</v>
      </c>
      <c r="G173" t="s">
        <v>924</v>
      </c>
      <c r="H173" t="s">
        <v>1109</v>
      </c>
      <c r="I173" t="s">
        <v>934</v>
      </c>
      <c r="K173" t="s">
        <v>386</v>
      </c>
      <c r="L173">
        <v>12</v>
      </c>
      <c r="N173">
        <v>36</v>
      </c>
      <c r="O173">
        <v>3</v>
      </c>
      <c r="P173">
        <v>2588.4166666666665</v>
      </c>
      <c r="Q173">
        <v>1513.1666666666667</v>
      </c>
      <c r="R173">
        <v>10</v>
      </c>
      <c r="S173" s="621">
        <v>0.27777777777777779</v>
      </c>
      <c r="V173">
        <v>8</v>
      </c>
      <c r="W173" s="621">
        <v>0.66666666666666663</v>
      </c>
      <c r="X173">
        <v>9</v>
      </c>
      <c r="Y173" s="621">
        <v>0.76923076923076927</v>
      </c>
      <c r="AD173">
        <v>30987</v>
      </c>
      <c r="AE173">
        <v>74</v>
      </c>
      <c r="AF173" s="621">
        <v>2.3824088084736486E-3</v>
      </c>
      <c r="AG173">
        <v>31061</v>
      </c>
      <c r="AH173">
        <v>42150</v>
      </c>
      <c r="AI173" s="621">
        <v>0.73691577698695132</v>
      </c>
      <c r="AJ173">
        <v>30987</v>
      </c>
      <c r="AK173">
        <v>74</v>
      </c>
      <c r="AL173">
        <v>31061</v>
      </c>
      <c r="AM173">
        <v>18112</v>
      </c>
      <c r="AN173" s="621">
        <v>0.58450317875238</v>
      </c>
      <c r="AO173">
        <v>46</v>
      </c>
      <c r="AP173" s="621">
        <v>0.6216216216216216</v>
      </c>
      <c r="AQ173">
        <v>18158</v>
      </c>
      <c r="AR173" s="621">
        <v>0.5845916100576285</v>
      </c>
      <c r="AS173">
        <v>316</v>
      </c>
      <c r="AT173" s="621">
        <v>1.7446996466431094E-2</v>
      </c>
      <c r="AU173">
        <v>13</v>
      </c>
      <c r="AV173" s="621">
        <v>0.28260869565217389</v>
      </c>
      <c r="AW173">
        <v>329</v>
      </c>
      <c r="AX173" s="621">
        <v>1.8118735543562067E-2</v>
      </c>
      <c r="AY173">
        <v>306</v>
      </c>
      <c r="AZ173" s="621">
        <v>0.96835443037974689</v>
      </c>
      <c r="BA173">
        <v>10</v>
      </c>
      <c r="BB173" s="621">
        <v>0.76923076923076927</v>
      </c>
      <c r="BC173">
        <v>316</v>
      </c>
      <c r="BD173" s="621">
        <v>0.96048632218844987</v>
      </c>
      <c r="BE173">
        <v>146</v>
      </c>
      <c r="BF173" s="621">
        <v>8.0405330983588496E-3</v>
      </c>
      <c r="BG173">
        <v>124</v>
      </c>
      <c r="BH173" s="621">
        <v>6.8289459191540917E-3</v>
      </c>
      <c r="BI173">
        <v>270</v>
      </c>
      <c r="BJ173" s="621">
        <v>1.4869479017512942E-2</v>
      </c>
      <c r="BK173">
        <v>8</v>
      </c>
      <c r="BL173" s="621">
        <v>0.22222222222222221</v>
      </c>
      <c r="BM173">
        <v>4</v>
      </c>
      <c r="BN173" s="621">
        <v>0.33333333333333331</v>
      </c>
      <c r="BO173" t="s">
        <v>323</v>
      </c>
    </row>
    <row r="174" spans="1:67" x14ac:dyDescent="0.2">
      <c r="A174" t="s">
        <v>265</v>
      </c>
      <c r="B174" t="s">
        <v>272</v>
      </c>
      <c r="C174" t="s">
        <v>273</v>
      </c>
      <c r="D174" t="s">
        <v>515</v>
      </c>
      <c r="E174" t="s">
        <v>504</v>
      </c>
      <c r="F174" t="s">
        <v>519</v>
      </c>
      <c r="G174" t="s">
        <v>920</v>
      </c>
      <c r="H174" t="s">
        <v>1109</v>
      </c>
      <c r="I174" t="s">
        <v>934</v>
      </c>
      <c r="K174" t="s">
        <v>386</v>
      </c>
      <c r="L174">
        <v>4</v>
      </c>
      <c r="N174">
        <v>6</v>
      </c>
      <c r="O174">
        <v>1.5</v>
      </c>
      <c r="P174">
        <v>3020.25</v>
      </c>
      <c r="Q174">
        <v>1099.5</v>
      </c>
      <c r="R174">
        <v>4</v>
      </c>
      <c r="S174" s="621">
        <v>0.66666666666666663</v>
      </c>
      <c r="V174">
        <v>4</v>
      </c>
      <c r="W174" s="621">
        <v>1</v>
      </c>
      <c r="X174">
        <v>4</v>
      </c>
      <c r="AD174">
        <v>12063</v>
      </c>
      <c r="AE174">
        <v>18</v>
      </c>
      <c r="AF174" s="621">
        <v>1.4899428855227217E-3</v>
      </c>
      <c r="AG174">
        <v>12081</v>
      </c>
      <c r="AH174">
        <v>16044</v>
      </c>
      <c r="AI174" s="621">
        <v>0.7529917726252805</v>
      </c>
      <c r="AJ174">
        <v>12063</v>
      </c>
      <c r="AK174">
        <v>18</v>
      </c>
      <c r="AL174">
        <v>12081</v>
      </c>
      <c r="AM174">
        <v>4385</v>
      </c>
      <c r="AN174" s="621">
        <v>0.36350824836276219</v>
      </c>
      <c r="AO174">
        <v>13</v>
      </c>
      <c r="AP174" s="621">
        <v>0.72222222222222221</v>
      </c>
      <c r="AQ174">
        <v>4398</v>
      </c>
      <c r="AR174" s="621">
        <v>0.36404271169605162</v>
      </c>
      <c r="AS174">
        <v>30</v>
      </c>
      <c r="AT174" s="621">
        <v>6.8415051311288486E-3</v>
      </c>
      <c r="AW174">
        <v>30</v>
      </c>
      <c r="AX174" s="621">
        <v>6.8212824010914054E-3</v>
      </c>
      <c r="AY174">
        <v>30</v>
      </c>
      <c r="AZ174" s="621">
        <v>1</v>
      </c>
      <c r="BB174" s="621" t="s">
        <v>323</v>
      </c>
      <c r="BC174">
        <v>30</v>
      </c>
      <c r="BD174" s="621">
        <v>1</v>
      </c>
      <c r="BE174">
        <v>8</v>
      </c>
      <c r="BF174" s="621">
        <v>1.8190086402910413E-3</v>
      </c>
      <c r="BG174">
        <v>132</v>
      </c>
      <c r="BH174" s="621">
        <v>3.0013642564802184E-2</v>
      </c>
      <c r="BI174">
        <v>140</v>
      </c>
      <c r="BJ174" s="621">
        <v>3.1832651205093224E-2</v>
      </c>
      <c r="BK174">
        <v>2</v>
      </c>
      <c r="BL174" s="621">
        <v>0.33333333333333331</v>
      </c>
      <c r="BM174">
        <v>2</v>
      </c>
      <c r="BN174" s="621">
        <v>0.5</v>
      </c>
      <c r="BO174" t="s">
        <v>323</v>
      </c>
    </row>
    <row r="175" spans="1:67" x14ac:dyDescent="0.2">
      <c r="A175" t="s">
        <v>265</v>
      </c>
      <c r="B175" t="s">
        <v>272</v>
      </c>
      <c r="C175" t="s">
        <v>893</v>
      </c>
      <c r="D175" t="s">
        <v>515</v>
      </c>
      <c r="E175" t="s">
        <v>504</v>
      </c>
      <c r="F175" t="s">
        <v>519</v>
      </c>
      <c r="G175" t="s">
        <v>920</v>
      </c>
      <c r="H175" t="s">
        <v>1109</v>
      </c>
      <c r="I175" t="s">
        <v>934</v>
      </c>
      <c r="K175" t="s">
        <v>386</v>
      </c>
      <c r="L175">
        <v>3</v>
      </c>
      <c r="N175">
        <v>6</v>
      </c>
      <c r="O175">
        <v>2</v>
      </c>
      <c r="P175">
        <v>3124.6666666666665</v>
      </c>
      <c r="Q175">
        <v>1248.3333333333333</v>
      </c>
      <c r="R175">
        <v>2</v>
      </c>
      <c r="S175" s="621">
        <v>0.33333333333333331</v>
      </c>
      <c r="V175">
        <v>1</v>
      </c>
      <c r="W175" s="621">
        <v>0.33333333333333331</v>
      </c>
      <c r="X175">
        <v>1</v>
      </c>
      <c r="AD175">
        <v>9165</v>
      </c>
      <c r="AE175">
        <v>209</v>
      </c>
      <c r="AF175" s="621">
        <v>2.2295711542564541E-2</v>
      </c>
      <c r="AG175">
        <v>9374</v>
      </c>
      <c r="AH175">
        <v>11748</v>
      </c>
      <c r="AI175" s="621">
        <v>0.79792305073203951</v>
      </c>
      <c r="AJ175">
        <v>9165</v>
      </c>
      <c r="AK175">
        <v>209</v>
      </c>
      <c r="AL175">
        <v>9374</v>
      </c>
      <c r="AM175">
        <v>3592</v>
      </c>
      <c r="AN175" s="621">
        <v>0.39192580469176214</v>
      </c>
      <c r="AO175">
        <v>153</v>
      </c>
      <c r="AP175" s="621">
        <v>0.73205741626794263</v>
      </c>
      <c r="AQ175">
        <v>3745</v>
      </c>
      <c r="AR175" s="621">
        <v>0.39950928098997224</v>
      </c>
      <c r="AS175">
        <v>16</v>
      </c>
      <c r="AT175" s="621">
        <v>4.4543429844097994E-3</v>
      </c>
      <c r="AU175">
        <v>1</v>
      </c>
      <c r="AV175" s="621">
        <v>6.5359477124183009E-3</v>
      </c>
      <c r="AW175">
        <v>17</v>
      </c>
      <c r="AX175" s="621">
        <v>4.5393858477970625E-3</v>
      </c>
      <c r="AY175">
        <v>14</v>
      </c>
      <c r="AZ175" s="621">
        <v>0.875</v>
      </c>
      <c r="BA175">
        <v>1</v>
      </c>
      <c r="BB175" s="621">
        <v>1</v>
      </c>
      <c r="BC175">
        <v>15</v>
      </c>
      <c r="BD175" s="621">
        <v>0.88235294117647056</v>
      </c>
      <c r="BE175">
        <v>6</v>
      </c>
      <c r="BF175" s="621">
        <v>1.6021361815754338E-3</v>
      </c>
      <c r="BG175">
        <v>90</v>
      </c>
      <c r="BH175" s="621">
        <v>2.4032042723631509E-2</v>
      </c>
      <c r="BI175">
        <v>96</v>
      </c>
      <c r="BJ175" s="621">
        <v>2.5634178905206941E-2</v>
      </c>
      <c r="BK175">
        <v>1</v>
      </c>
      <c r="BL175" s="621">
        <v>0.16666666666666666</v>
      </c>
      <c r="BM175">
        <v>0</v>
      </c>
      <c r="BO175" t="s">
        <v>323</v>
      </c>
    </row>
    <row r="176" spans="1:67" x14ac:dyDescent="0.2">
      <c r="A176" t="s">
        <v>265</v>
      </c>
      <c r="B176" t="s">
        <v>272</v>
      </c>
      <c r="C176" t="s">
        <v>894</v>
      </c>
      <c r="D176" t="s">
        <v>515</v>
      </c>
      <c r="E176" t="s">
        <v>504</v>
      </c>
      <c r="F176" t="s">
        <v>519</v>
      </c>
      <c r="G176" t="s">
        <v>920</v>
      </c>
      <c r="H176" t="s">
        <v>1109</v>
      </c>
      <c r="I176" t="s">
        <v>934</v>
      </c>
      <c r="K176" t="s">
        <v>386</v>
      </c>
      <c r="L176">
        <v>4</v>
      </c>
      <c r="N176">
        <v>10</v>
      </c>
      <c r="O176">
        <v>2.5</v>
      </c>
      <c r="P176">
        <v>2740.25</v>
      </c>
      <c r="Q176">
        <v>1025.25</v>
      </c>
      <c r="R176">
        <v>4</v>
      </c>
      <c r="S176" s="621">
        <v>0.4</v>
      </c>
      <c r="V176">
        <v>1</v>
      </c>
      <c r="W176" s="621">
        <v>0.25</v>
      </c>
      <c r="X176">
        <v>1</v>
      </c>
      <c r="Z176">
        <v>2</v>
      </c>
      <c r="AA176" s="621">
        <v>0.2</v>
      </c>
      <c r="AB176">
        <v>1</v>
      </c>
      <c r="AC176" s="621">
        <v>0.25</v>
      </c>
      <c r="AD176">
        <v>10890</v>
      </c>
      <c r="AE176">
        <v>71</v>
      </c>
      <c r="AF176" s="621">
        <v>6.4775111759875926E-3</v>
      </c>
      <c r="AG176">
        <v>10961</v>
      </c>
      <c r="AH176">
        <v>15903</v>
      </c>
      <c r="AI176" s="621">
        <v>0.68924102370621898</v>
      </c>
      <c r="AJ176">
        <v>10890</v>
      </c>
      <c r="AK176">
        <v>71</v>
      </c>
      <c r="AL176">
        <v>10961</v>
      </c>
      <c r="AM176">
        <v>4047</v>
      </c>
      <c r="AN176" s="621">
        <v>0.37162534435261707</v>
      </c>
      <c r="AO176">
        <v>54</v>
      </c>
      <c r="AP176" s="621">
        <v>0.76056338028169013</v>
      </c>
      <c r="AQ176">
        <v>4101</v>
      </c>
      <c r="AR176" s="621">
        <v>0.37414469482711432</v>
      </c>
      <c r="AS176">
        <v>37</v>
      </c>
      <c r="AT176" s="621">
        <v>9.1425747467259698E-3</v>
      </c>
      <c r="AU176">
        <v>2</v>
      </c>
      <c r="AV176" s="621">
        <v>3.7037037037037035E-2</v>
      </c>
      <c r="AW176">
        <v>39</v>
      </c>
      <c r="AX176" s="621">
        <v>9.5098756400877841E-3</v>
      </c>
      <c r="AY176">
        <v>24</v>
      </c>
      <c r="AZ176" s="621">
        <v>0.64864864864864868</v>
      </c>
      <c r="BC176">
        <v>24</v>
      </c>
      <c r="BD176" s="621">
        <v>0.61538461538461542</v>
      </c>
      <c r="BE176">
        <v>9</v>
      </c>
      <c r="BF176" s="621">
        <v>2.1945866861741038E-3</v>
      </c>
      <c r="BG176">
        <v>62</v>
      </c>
      <c r="BH176" s="621">
        <v>1.511826383808827E-2</v>
      </c>
      <c r="BI176">
        <v>71</v>
      </c>
      <c r="BJ176" s="621">
        <v>1.7312850524262374E-2</v>
      </c>
      <c r="BK176">
        <v>3</v>
      </c>
      <c r="BL176" s="621">
        <v>0.3</v>
      </c>
      <c r="BM176">
        <v>1</v>
      </c>
      <c r="BN176" s="621">
        <v>0.25</v>
      </c>
      <c r="BO176" t="s">
        <v>323</v>
      </c>
    </row>
    <row r="177" spans="1:67" x14ac:dyDescent="0.2">
      <c r="A177" t="s">
        <v>274</v>
      </c>
      <c r="B177" t="s">
        <v>276</v>
      </c>
      <c r="C177" t="s">
        <v>277</v>
      </c>
      <c r="D177" t="s">
        <v>515</v>
      </c>
      <c r="E177" t="s">
        <v>504</v>
      </c>
      <c r="F177" t="s">
        <v>505</v>
      </c>
      <c r="G177" t="s">
        <v>316</v>
      </c>
      <c r="H177" t="s">
        <v>1112</v>
      </c>
      <c r="I177" t="s">
        <v>934</v>
      </c>
      <c r="K177" t="s">
        <v>386</v>
      </c>
      <c r="L177">
        <v>4</v>
      </c>
      <c r="N177">
        <v>8</v>
      </c>
      <c r="O177">
        <v>2</v>
      </c>
      <c r="P177">
        <v>706.5</v>
      </c>
      <c r="Q177">
        <v>1254.75</v>
      </c>
      <c r="R177">
        <v>2</v>
      </c>
      <c r="S177" s="621">
        <v>0.25</v>
      </c>
      <c r="V177">
        <v>1</v>
      </c>
      <c r="W177" s="621">
        <v>0.25</v>
      </c>
      <c r="X177">
        <v>1</v>
      </c>
      <c r="AD177">
        <v>2822</v>
      </c>
      <c r="AE177">
        <v>4</v>
      </c>
      <c r="AF177" s="621">
        <v>1.4154281670205238E-3</v>
      </c>
      <c r="AG177">
        <v>2826</v>
      </c>
      <c r="AH177">
        <v>2964</v>
      </c>
      <c r="AI177" s="621">
        <v>0.95344129554655865</v>
      </c>
      <c r="AJ177">
        <v>2822</v>
      </c>
      <c r="AK177">
        <v>4</v>
      </c>
      <c r="AL177">
        <v>2826</v>
      </c>
      <c r="AM177">
        <v>1666</v>
      </c>
      <c r="AN177" s="621">
        <v>0.59036144578313254</v>
      </c>
      <c r="AO177">
        <v>4</v>
      </c>
      <c r="AP177" s="621">
        <v>1</v>
      </c>
      <c r="AQ177">
        <v>1670</v>
      </c>
      <c r="AR177" s="621">
        <v>0.5909412597310687</v>
      </c>
      <c r="AS177">
        <v>35</v>
      </c>
      <c r="AT177" s="621">
        <v>7.0238811960666265E-3</v>
      </c>
      <c r="AU177">
        <v>1</v>
      </c>
      <c r="AV177" s="621">
        <v>2.7777777777777776E-2</v>
      </c>
      <c r="AW177">
        <v>36</v>
      </c>
      <c r="AX177" s="621">
        <v>7.1727435744172148E-3</v>
      </c>
      <c r="AY177">
        <v>27</v>
      </c>
      <c r="AZ177" s="621">
        <v>0.77142857142857146</v>
      </c>
      <c r="BA177">
        <v>1</v>
      </c>
      <c r="BB177" s="621">
        <v>1</v>
      </c>
      <c r="BC177">
        <v>28</v>
      </c>
      <c r="BD177" s="621">
        <v>0.77777777777777779</v>
      </c>
      <c r="BE177">
        <v>5</v>
      </c>
      <c r="BF177" s="621">
        <v>9.9621438533572431E-4</v>
      </c>
      <c r="BG177">
        <v>19</v>
      </c>
      <c r="BH177" s="621">
        <v>3.7856146642757521E-3</v>
      </c>
      <c r="BI177">
        <v>24</v>
      </c>
      <c r="BJ177" s="621">
        <v>4.781829049611476E-3</v>
      </c>
      <c r="BK177">
        <v>2</v>
      </c>
      <c r="BL177" s="621">
        <v>0.25</v>
      </c>
      <c r="BM177">
        <v>0</v>
      </c>
      <c r="BO177" t="s">
        <v>323</v>
      </c>
    </row>
    <row r="178" spans="1:67" x14ac:dyDescent="0.2">
      <c r="A178" t="s">
        <v>274</v>
      </c>
      <c r="B178" t="s">
        <v>276</v>
      </c>
      <c r="C178" t="s">
        <v>623</v>
      </c>
      <c r="D178" t="s">
        <v>515</v>
      </c>
      <c r="E178" t="s">
        <v>504</v>
      </c>
      <c r="F178" t="s">
        <v>505</v>
      </c>
      <c r="G178" t="s">
        <v>316</v>
      </c>
      <c r="H178" t="s">
        <v>1112</v>
      </c>
      <c r="I178" t="s">
        <v>934</v>
      </c>
      <c r="K178" t="s">
        <v>386</v>
      </c>
      <c r="L178">
        <v>3</v>
      </c>
      <c r="N178">
        <v>6</v>
      </c>
      <c r="O178">
        <v>2</v>
      </c>
      <c r="P178">
        <v>659.66666666666663</v>
      </c>
      <c r="Q178">
        <v>1032</v>
      </c>
      <c r="R178">
        <v>3</v>
      </c>
      <c r="S178" s="621">
        <v>0.5</v>
      </c>
      <c r="V178">
        <v>2</v>
      </c>
      <c r="W178" s="621">
        <v>0.66666666666666663</v>
      </c>
      <c r="X178">
        <v>2</v>
      </c>
      <c r="AD178">
        <v>1956</v>
      </c>
      <c r="AE178">
        <v>23</v>
      </c>
      <c r="AF178" s="621">
        <v>1.1622031328954016E-2</v>
      </c>
      <c r="AG178">
        <v>1979</v>
      </c>
      <c r="AH178">
        <v>3162</v>
      </c>
      <c r="AI178" s="621">
        <v>0.62586970271979758</v>
      </c>
      <c r="AJ178">
        <v>1956</v>
      </c>
      <c r="AK178">
        <v>23</v>
      </c>
      <c r="AL178">
        <v>1979</v>
      </c>
      <c r="AM178">
        <v>1024</v>
      </c>
      <c r="AN178" s="621">
        <v>0.52351738241308798</v>
      </c>
      <c r="AO178">
        <v>8</v>
      </c>
      <c r="AP178" s="621">
        <v>0.34782608695652173</v>
      </c>
      <c r="AQ178">
        <v>1032</v>
      </c>
      <c r="AR178" s="621">
        <v>0.52147549267306725</v>
      </c>
      <c r="AS178">
        <v>21</v>
      </c>
      <c r="AT178" s="621">
        <v>6.8337129840546698E-3</v>
      </c>
      <c r="AU178">
        <v>5</v>
      </c>
      <c r="AV178" s="621">
        <v>0.21739130434782608</v>
      </c>
      <c r="AW178">
        <v>26</v>
      </c>
      <c r="AX178" s="621">
        <v>8.3979328165374682E-3</v>
      </c>
      <c r="AY178">
        <v>18</v>
      </c>
      <c r="AZ178" s="621">
        <v>0.8571428571428571</v>
      </c>
      <c r="BA178">
        <v>5</v>
      </c>
      <c r="BB178" s="621">
        <v>1</v>
      </c>
      <c r="BC178">
        <v>23</v>
      </c>
      <c r="BD178" s="621">
        <v>0.88461538461538458</v>
      </c>
      <c r="BE178">
        <v>0</v>
      </c>
      <c r="BG178">
        <v>15</v>
      </c>
      <c r="BH178" s="621">
        <v>4.8449612403100775E-3</v>
      </c>
      <c r="BI178">
        <v>15</v>
      </c>
      <c r="BJ178" s="621">
        <v>4.8449612403100775E-3</v>
      </c>
      <c r="BK178">
        <v>2</v>
      </c>
      <c r="BL178" s="621">
        <v>0.33333333333333331</v>
      </c>
      <c r="BM178">
        <v>1</v>
      </c>
      <c r="BN178" s="621">
        <v>0.33333333333333331</v>
      </c>
      <c r="BO178" t="s">
        <v>323</v>
      </c>
    </row>
    <row r="179" spans="1:67" x14ac:dyDescent="0.2">
      <c r="A179" t="s">
        <v>274</v>
      </c>
      <c r="B179" t="s">
        <v>276</v>
      </c>
      <c r="C179" t="s">
        <v>625</v>
      </c>
      <c r="D179" t="s">
        <v>515</v>
      </c>
      <c r="E179" t="s">
        <v>504</v>
      </c>
      <c r="F179" t="s">
        <v>505</v>
      </c>
      <c r="G179" t="s">
        <v>316</v>
      </c>
      <c r="H179" t="s">
        <v>1112</v>
      </c>
      <c r="I179" t="s">
        <v>934</v>
      </c>
      <c r="K179" t="s">
        <v>386</v>
      </c>
      <c r="L179">
        <v>3</v>
      </c>
      <c r="N179">
        <v>5</v>
      </c>
      <c r="O179">
        <v>1.6666666666666667</v>
      </c>
      <c r="P179">
        <v>364.66666666666669</v>
      </c>
      <c r="Q179">
        <v>332.66666666666669</v>
      </c>
      <c r="R179">
        <v>0</v>
      </c>
      <c r="AD179">
        <v>1078</v>
      </c>
      <c r="AE179">
        <v>16</v>
      </c>
      <c r="AF179" s="621">
        <v>1.4625228519195612E-2</v>
      </c>
      <c r="AG179">
        <v>1094</v>
      </c>
      <c r="AH179">
        <v>2178</v>
      </c>
      <c r="AI179" s="621">
        <v>0.50229568411386594</v>
      </c>
      <c r="AJ179">
        <v>1078</v>
      </c>
      <c r="AK179">
        <v>16</v>
      </c>
      <c r="AL179">
        <v>1094</v>
      </c>
      <c r="AM179">
        <v>497</v>
      </c>
      <c r="AN179" s="621">
        <v>0.46103896103896103</v>
      </c>
      <c r="AO179">
        <v>2</v>
      </c>
      <c r="AP179" s="621">
        <v>0.125</v>
      </c>
      <c r="AQ179">
        <v>499</v>
      </c>
      <c r="AR179" s="621">
        <v>0.45612431444241314</v>
      </c>
      <c r="AS179">
        <v>3</v>
      </c>
      <c r="AT179" s="621">
        <v>3.0120481927710845E-3</v>
      </c>
      <c r="AU179">
        <v>2</v>
      </c>
      <c r="AV179" s="621">
        <v>1</v>
      </c>
      <c r="AW179">
        <v>5</v>
      </c>
      <c r="AX179" s="621">
        <v>5.0100200400801601E-3</v>
      </c>
      <c r="AY179">
        <v>2</v>
      </c>
      <c r="AZ179" s="621">
        <v>0.66666666666666663</v>
      </c>
      <c r="BA179">
        <v>2</v>
      </c>
      <c r="BB179" s="621">
        <v>1</v>
      </c>
      <c r="BC179">
        <v>4</v>
      </c>
      <c r="BD179" s="621">
        <v>0.8</v>
      </c>
      <c r="BE179">
        <v>0</v>
      </c>
      <c r="BG179">
        <v>11</v>
      </c>
      <c r="BH179" s="621">
        <v>1.1022044088176353E-2</v>
      </c>
      <c r="BI179">
        <v>11</v>
      </c>
      <c r="BJ179" s="621">
        <v>1.1022044088176353E-2</v>
      </c>
      <c r="BK179">
        <v>3</v>
      </c>
      <c r="BL179" s="621">
        <v>0.6</v>
      </c>
      <c r="BM179">
        <v>1</v>
      </c>
      <c r="BN179" s="621">
        <v>0.33333333333333331</v>
      </c>
      <c r="BO179" t="s">
        <v>323</v>
      </c>
    </row>
    <row r="180" spans="1:67" x14ac:dyDescent="0.2">
      <c r="A180" t="s">
        <v>278</v>
      </c>
      <c r="B180" t="s">
        <v>286</v>
      </c>
      <c r="C180" t="s">
        <v>287</v>
      </c>
      <c r="D180" t="s">
        <v>515</v>
      </c>
      <c r="E180" t="s">
        <v>504</v>
      </c>
      <c r="F180" t="s">
        <v>519</v>
      </c>
      <c r="G180" t="s">
        <v>920</v>
      </c>
      <c r="H180" t="s">
        <v>1109</v>
      </c>
      <c r="I180" t="s">
        <v>934</v>
      </c>
      <c r="K180" t="s">
        <v>386</v>
      </c>
      <c r="L180">
        <v>1</v>
      </c>
      <c r="N180">
        <v>2</v>
      </c>
      <c r="O180">
        <v>2</v>
      </c>
      <c r="P180">
        <v>1696</v>
      </c>
      <c r="Q180">
        <v>607</v>
      </c>
      <c r="R180">
        <v>0</v>
      </c>
      <c r="AD180">
        <v>1694</v>
      </c>
      <c r="AE180">
        <v>2</v>
      </c>
      <c r="AF180" s="621">
        <v>1.1792452830188679E-3</v>
      </c>
      <c r="AG180">
        <v>1696</v>
      </c>
      <c r="AH180">
        <v>2991</v>
      </c>
      <c r="AI180" s="621">
        <v>0.56703443664326314</v>
      </c>
      <c r="AJ180">
        <v>1694</v>
      </c>
      <c r="AK180">
        <v>2</v>
      </c>
      <c r="AL180">
        <v>1696</v>
      </c>
      <c r="AM180">
        <v>605</v>
      </c>
      <c r="AN180" s="621">
        <v>0.35714285714285715</v>
      </c>
      <c r="AO180">
        <v>2</v>
      </c>
      <c r="AP180" s="621">
        <v>1</v>
      </c>
      <c r="AQ180">
        <v>607</v>
      </c>
      <c r="AR180" s="621">
        <v>0.35790094339622641</v>
      </c>
      <c r="AS180">
        <v>1</v>
      </c>
      <c r="AT180" s="621">
        <v>1.652892561983471E-3</v>
      </c>
      <c r="AU180">
        <v>1</v>
      </c>
      <c r="AV180" s="621">
        <v>0.5</v>
      </c>
      <c r="AW180">
        <v>2</v>
      </c>
      <c r="AX180" s="621">
        <v>3.2948929159802307E-3</v>
      </c>
      <c r="AY180">
        <v>1</v>
      </c>
      <c r="AZ180" s="621">
        <v>1</v>
      </c>
      <c r="BC180">
        <v>1</v>
      </c>
      <c r="BD180" s="621">
        <v>0.5</v>
      </c>
      <c r="BE180">
        <v>2</v>
      </c>
      <c r="BF180" s="621">
        <v>3.2948929159802307E-3</v>
      </c>
      <c r="BG180">
        <v>8</v>
      </c>
      <c r="BH180" s="621">
        <v>1.3179571663920923E-2</v>
      </c>
      <c r="BI180">
        <v>10</v>
      </c>
      <c r="BJ180" s="621">
        <v>1.6474464579901153E-2</v>
      </c>
      <c r="BK180">
        <v>1</v>
      </c>
      <c r="BL180" s="621">
        <v>0.5</v>
      </c>
      <c r="BM180">
        <v>1</v>
      </c>
      <c r="BN180" s="621">
        <v>1</v>
      </c>
      <c r="BO180" t="s">
        <v>323</v>
      </c>
    </row>
    <row r="181" spans="1:67" x14ac:dyDescent="0.2">
      <c r="A181" t="s">
        <v>278</v>
      </c>
      <c r="B181" t="s">
        <v>286</v>
      </c>
      <c r="C181" t="s">
        <v>433</v>
      </c>
      <c r="D181" t="s">
        <v>515</v>
      </c>
      <c r="E181" t="s">
        <v>504</v>
      </c>
      <c r="F181" t="s">
        <v>519</v>
      </c>
      <c r="G181" t="s">
        <v>920</v>
      </c>
      <c r="H181" t="s">
        <v>1109</v>
      </c>
      <c r="I181" t="s">
        <v>934</v>
      </c>
      <c r="K181" t="s">
        <v>386</v>
      </c>
      <c r="L181">
        <v>3</v>
      </c>
      <c r="N181">
        <v>4</v>
      </c>
      <c r="O181">
        <v>1.3333333333333333</v>
      </c>
      <c r="P181">
        <v>2102.3333333333335</v>
      </c>
      <c r="Q181">
        <v>994.33333333333337</v>
      </c>
      <c r="R181">
        <v>3</v>
      </c>
      <c r="S181" s="621">
        <v>0.75</v>
      </c>
      <c r="V181">
        <v>3</v>
      </c>
      <c r="W181" s="621">
        <v>1</v>
      </c>
      <c r="X181">
        <v>3</v>
      </c>
      <c r="AD181">
        <v>6303</v>
      </c>
      <c r="AE181">
        <v>4</v>
      </c>
      <c r="AF181" s="621">
        <v>6.3421595053115589E-4</v>
      </c>
      <c r="AG181">
        <v>6307</v>
      </c>
      <c r="AH181">
        <v>9372</v>
      </c>
      <c r="AI181" s="621">
        <v>0.67296201451131032</v>
      </c>
      <c r="AJ181">
        <v>6303</v>
      </c>
      <c r="AK181">
        <v>4</v>
      </c>
      <c r="AL181">
        <v>6307</v>
      </c>
      <c r="AM181">
        <v>2981</v>
      </c>
      <c r="AN181" s="621">
        <v>0.47294938917975565</v>
      </c>
      <c r="AO181">
        <v>2</v>
      </c>
      <c r="AP181" s="621">
        <v>0.5</v>
      </c>
      <c r="AQ181">
        <v>2983</v>
      </c>
      <c r="AR181" s="621">
        <v>0.47296654510860947</v>
      </c>
      <c r="AS181">
        <v>29</v>
      </c>
      <c r="AT181" s="621">
        <v>9.7282791009728285E-3</v>
      </c>
      <c r="AW181">
        <v>29</v>
      </c>
      <c r="AX181" s="621">
        <v>9.7217566208514915E-3</v>
      </c>
      <c r="AY181">
        <v>21</v>
      </c>
      <c r="AZ181" s="621">
        <v>0.72413793103448276</v>
      </c>
      <c r="BC181">
        <v>21</v>
      </c>
      <c r="BD181" s="621">
        <v>0.72413793103448276</v>
      </c>
      <c r="BE181">
        <v>0</v>
      </c>
      <c r="BG181">
        <v>125</v>
      </c>
      <c r="BH181" s="621">
        <v>4.190412336573919E-2</v>
      </c>
      <c r="BI181">
        <v>125</v>
      </c>
      <c r="BJ181" s="621">
        <v>4.190412336573919E-2</v>
      </c>
      <c r="BK181">
        <v>0</v>
      </c>
      <c r="BO181" t="s">
        <v>323</v>
      </c>
    </row>
    <row r="182" spans="1:67" x14ac:dyDescent="0.2">
      <c r="A182" t="s">
        <v>278</v>
      </c>
      <c r="B182" t="s">
        <v>286</v>
      </c>
      <c r="C182" t="s">
        <v>288</v>
      </c>
      <c r="D182" t="s">
        <v>515</v>
      </c>
      <c r="E182" t="s">
        <v>504</v>
      </c>
      <c r="F182" t="s">
        <v>519</v>
      </c>
      <c r="G182" t="s">
        <v>920</v>
      </c>
      <c r="H182" t="s">
        <v>1109</v>
      </c>
      <c r="I182" t="s">
        <v>934</v>
      </c>
      <c r="K182" t="s">
        <v>386</v>
      </c>
      <c r="L182">
        <v>1</v>
      </c>
      <c r="N182">
        <v>3</v>
      </c>
      <c r="O182">
        <v>3</v>
      </c>
      <c r="P182">
        <v>2018</v>
      </c>
      <c r="Q182">
        <v>884</v>
      </c>
      <c r="R182">
        <v>1</v>
      </c>
      <c r="S182" s="621">
        <v>0.33333333333333331</v>
      </c>
      <c r="V182">
        <v>1</v>
      </c>
      <c r="W182" s="621">
        <v>1</v>
      </c>
      <c r="X182">
        <v>1</v>
      </c>
      <c r="AD182">
        <v>2015</v>
      </c>
      <c r="AE182">
        <v>3</v>
      </c>
      <c r="AF182" s="621">
        <v>1.4866204162537165E-3</v>
      </c>
      <c r="AG182">
        <v>2018</v>
      </c>
      <c r="AH182">
        <v>3501</v>
      </c>
      <c r="AI182" s="621">
        <v>0.57640674093116251</v>
      </c>
      <c r="AJ182">
        <v>2015</v>
      </c>
      <c r="AK182">
        <v>3</v>
      </c>
      <c r="AL182">
        <v>2018</v>
      </c>
      <c r="AM182">
        <v>882</v>
      </c>
      <c r="AN182" s="621">
        <v>0.43771712158808934</v>
      </c>
      <c r="AO182">
        <v>2</v>
      </c>
      <c r="AP182" s="621">
        <v>0.66666666666666663</v>
      </c>
      <c r="AQ182">
        <v>884</v>
      </c>
      <c r="AR182" s="621">
        <v>0.43805748265609512</v>
      </c>
      <c r="AS182">
        <v>8</v>
      </c>
      <c r="AT182" s="621">
        <v>9.0702947845804991E-3</v>
      </c>
      <c r="AW182">
        <v>8</v>
      </c>
      <c r="AX182" s="621">
        <v>9.0497737556561094E-3</v>
      </c>
      <c r="AY182">
        <v>4</v>
      </c>
      <c r="AZ182" s="621">
        <v>0.5</v>
      </c>
      <c r="BC182">
        <v>4</v>
      </c>
      <c r="BD182" s="621">
        <v>0.5</v>
      </c>
      <c r="BE182">
        <v>1</v>
      </c>
      <c r="BF182" s="621">
        <v>1.1312217194570137E-3</v>
      </c>
      <c r="BG182">
        <v>39</v>
      </c>
      <c r="BH182" s="621">
        <v>4.4117647058823532E-2</v>
      </c>
      <c r="BI182">
        <v>40</v>
      </c>
      <c r="BJ182" s="621">
        <v>4.5248868778280542E-2</v>
      </c>
      <c r="BK182">
        <v>0</v>
      </c>
      <c r="BO182" t="s">
        <v>323</v>
      </c>
    </row>
    <row r="183" spans="1:67" x14ac:dyDescent="0.2">
      <c r="A183" t="s">
        <v>278</v>
      </c>
      <c r="B183" t="s">
        <v>286</v>
      </c>
      <c r="C183" t="s">
        <v>289</v>
      </c>
      <c r="D183" t="s">
        <v>515</v>
      </c>
      <c r="E183" t="s">
        <v>504</v>
      </c>
      <c r="F183" t="s">
        <v>519</v>
      </c>
      <c r="G183" t="s">
        <v>920</v>
      </c>
      <c r="H183" t="s">
        <v>1109</v>
      </c>
      <c r="I183" t="s">
        <v>934</v>
      </c>
      <c r="K183" t="s">
        <v>386</v>
      </c>
      <c r="L183">
        <v>5</v>
      </c>
      <c r="N183">
        <v>11</v>
      </c>
      <c r="O183">
        <v>2.2000000000000002</v>
      </c>
      <c r="P183">
        <v>2470</v>
      </c>
      <c r="Q183">
        <v>1294.2</v>
      </c>
      <c r="R183">
        <v>4</v>
      </c>
      <c r="S183" s="621">
        <v>0.36363636363636365</v>
      </c>
      <c r="V183">
        <v>3</v>
      </c>
      <c r="W183" s="621">
        <v>0.6</v>
      </c>
      <c r="X183">
        <v>3</v>
      </c>
      <c r="Z183">
        <v>1</v>
      </c>
      <c r="AA183" s="621">
        <v>9.0909090909090912E-2</v>
      </c>
      <c r="AD183">
        <v>12309</v>
      </c>
      <c r="AE183">
        <v>41</v>
      </c>
      <c r="AF183" s="621">
        <v>3.3198380566801617E-3</v>
      </c>
      <c r="AG183">
        <v>12350</v>
      </c>
      <c r="AH183">
        <v>16827</v>
      </c>
      <c r="AI183" s="621">
        <v>0.73393950199084801</v>
      </c>
      <c r="AJ183">
        <v>12309</v>
      </c>
      <c r="AK183">
        <v>41</v>
      </c>
      <c r="AL183">
        <v>12350</v>
      </c>
      <c r="AM183">
        <v>6442</v>
      </c>
      <c r="AN183" s="621">
        <v>0.52335689333008373</v>
      </c>
      <c r="AO183">
        <v>29</v>
      </c>
      <c r="AP183" s="621">
        <v>0.70731707317073167</v>
      </c>
      <c r="AQ183">
        <v>6471</v>
      </c>
      <c r="AR183" s="621">
        <v>0.52396761133603242</v>
      </c>
      <c r="AS183">
        <v>98</v>
      </c>
      <c r="AT183" s="621">
        <v>1.5212666873641726E-2</v>
      </c>
      <c r="AU183">
        <v>2</v>
      </c>
      <c r="AV183" s="621">
        <v>6.8965517241379309E-2</v>
      </c>
      <c r="AW183">
        <v>100</v>
      </c>
      <c r="AX183" s="621">
        <v>1.5453562046051614E-2</v>
      </c>
      <c r="AY183">
        <v>72</v>
      </c>
      <c r="AZ183" s="621">
        <v>0.73469387755102045</v>
      </c>
      <c r="BA183">
        <v>2</v>
      </c>
      <c r="BB183" s="621">
        <v>1</v>
      </c>
      <c r="BC183">
        <v>74</v>
      </c>
      <c r="BD183" s="621">
        <v>0.74</v>
      </c>
      <c r="BE183">
        <v>22</v>
      </c>
      <c r="BF183" s="621">
        <v>3.3997836501313554E-3</v>
      </c>
      <c r="BG183">
        <v>83</v>
      </c>
      <c r="BH183" s="621">
        <v>1.282645649822284E-2</v>
      </c>
      <c r="BI183">
        <v>105</v>
      </c>
      <c r="BJ183" s="621">
        <v>1.6226240148354196E-2</v>
      </c>
      <c r="BK183">
        <v>5</v>
      </c>
      <c r="BL183" s="621">
        <v>0.45454545454545453</v>
      </c>
      <c r="BM183">
        <v>2</v>
      </c>
      <c r="BN183" s="621">
        <v>0.4</v>
      </c>
      <c r="BO183" t="s">
        <v>323</v>
      </c>
    </row>
    <row r="184" spans="1:67" x14ac:dyDescent="0.2">
      <c r="A184" t="s">
        <v>290</v>
      </c>
      <c r="B184" t="s">
        <v>291</v>
      </c>
      <c r="C184" t="s">
        <v>292</v>
      </c>
      <c r="D184" t="s">
        <v>515</v>
      </c>
      <c r="E184" t="s">
        <v>504</v>
      </c>
      <c r="F184" t="s">
        <v>519</v>
      </c>
      <c r="G184" t="s">
        <v>922</v>
      </c>
      <c r="H184" t="s">
        <v>1109</v>
      </c>
      <c r="I184" t="s">
        <v>934</v>
      </c>
      <c r="K184" t="s">
        <v>386</v>
      </c>
      <c r="L184">
        <v>2</v>
      </c>
      <c r="N184">
        <v>4</v>
      </c>
      <c r="O184">
        <v>2</v>
      </c>
      <c r="P184">
        <v>4136</v>
      </c>
      <c r="Q184">
        <v>1879</v>
      </c>
      <c r="R184">
        <v>2</v>
      </c>
      <c r="S184" s="621">
        <v>0.5</v>
      </c>
      <c r="V184">
        <v>2</v>
      </c>
      <c r="W184" s="621">
        <v>1</v>
      </c>
      <c r="X184">
        <v>2</v>
      </c>
      <c r="AD184">
        <v>8237</v>
      </c>
      <c r="AE184">
        <v>35</v>
      </c>
      <c r="AF184" s="621">
        <v>4.2311411992263055E-3</v>
      </c>
      <c r="AG184">
        <v>8272</v>
      </c>
      <c r="AH184">
        <v>11805</v>
      </c>
      <c r="AI184" s="621">
        <v>0.70072003388394744</v>
      </c>
      <c r="AJ184">
        <v>8237</v>
      </c>
      <c r="AK184">
        <v>35</v>
      </c>
      <c r="AL184">
        <v>8272</v>
      </c>
      <c r="AM184">
        <v>3722</v>
      </c>
      <c r="AN184" s="621">
        <v>0.45186354255189998</v>
      </c>
      <c r="AO184">
        <v>36</v>
      </c>
      <c r="AP184" s="621">
        <v>1.0285714285714285</v>
      </c>
      <c r="AQ184">
        <v>3758</v>
      </c>
      <c r="AR184" s="621">
        <v>0.45430367504835589</v>
      </c>
      <c r="AS184">
        <v>40</v>
      </c>
      <c r="AT184" s="621">
        <v>1.0746910263299301E-2</v>
      </c>
      <c r="AU184">
        <v>4</v>
      </c>
      <c r="AV184" s="621">
        <v>0.1111111111111111</v>
      </c>
      <c r="AW184">
        <v>44</v>
      </c>
      <c r="AX184" s="621">
        <v>1.1708355508249068E-2</v>
      </c>
      <c r="AY184">
        <v>24</v>
      </c>
      <c r="AZ184" s="621">
        <v>0.6</v>
      </c>
      <c r="BA184">
        <v>4</v>
      </c>
      <c r="BB184" s="621">
        <v>1</v>
      </c>
      <c r="BC184">
        <v>28</v>
      </c>
      <c r="BD184" s="621">
        <v>0.63636363636363635</v>
      </c>
      <c r="BG184">
        <v>100</v>
      </c>
      <c r="BH184" s="621">
        <v>2.6609898882384245E-2</v>
      </c>
      <c r="BI184">
        <v>100</v>
      </c>
      <c r="BJ184" s="621">
        <v>2.6609898882384245E-2</v>
      </c>
      <c r="BK184">
        <v>2</v>
      </c>
      <c r="BL184" s="621">
        <v>0.5</v>
      </c>
      <c r="BM184">
        <v>1</v>
      </c>
      <c r="BN184" s="621">
        <v>0.5</v>
      </c>
      <c r="BO184" t="s">
        <v>323</v>
      </c>
    </row>
    <row r="185" spans="1:67" x14ac:dyDescent="0.2">
      <c r="A185" t="s">
        <v>290</v>
      </c>
      <c r="B185" t="s">
        <v>291</v>
      </c>
      <c r="C185" t="s">
        <v>293</v>
      </c>
      <c r="D185" t="s">
        <v>515</v>
      </c>
      <c r="E185" t="s">
        <v>504</v>
      </c>
      <c r="F185" t="s">
        <v>519</v>
      </c>
      <c r="G185" t="s">
        <v>922</v>
      </c>
      <c r="H185" t="s">
        <v>1109</v>
      </c>
      <c r="I185" t="s">
        <v>934</v>
      </c>
      <c r="K185" t="s">
        <v>386</v>
      </c>
      <c r="L185">
        <v>3</v>
      </c>
      <c r="N185">
        <v>9</v>
      </c>
      <c r="O185">
        <v>3</v>
      </c>
      <c r="P185">
        <v>4287</v>
      </c>
      <c r="Q185">
        <v>1932</v>
      </c>
      <c r="R185">
        <v>3</v>
      </c>
      <c r="S185" s="621">
        <v>0.33333333333333331</v>
      </c>
      <c r="V185">
        <v>2</v>
      </c>
      <c r="W185" s="621">
        <v>0.66666666666666663</v>
      </c>
      <c r="X185">
        <v>2</v>
      </c>
      <c r="AD185">
        <v>12854</v>
      </c>
      <c r="AE185">
        <v>7</v>
      </c>
      <c r="AF185" s="621">
        <v>5.4428116009641548E-4</v>
      </c>
      <c r="AG185">
        <v>12861</v>
      </c>
      <c r="AH185">
        <v>18540</v>
      </c>
      <c r="AI185" s="621">
        <v>0.69368932038834952</v>
      </c>
      <c r="AJ185">
        <v>12854</v>
      </c>
      <c r="AK185">
        <v>7</v>
      </c>
      <c r="AL185">
        <v>12861</v>
      </c>
      <c r="AM185">
        <v>5790</v>
      </c>
      <c r="AN185" s="621">
        <v>0.45044344173020073</v>
      </c>
      <c r="AO185">
        <v>6</v>
      </c>
      <c r="AP185" s="621">
        <v>0.8571428571428571</v>
      </c>
      <c r="AQ185">
        <v>5796</v>
      </c>
      <c r="AR185" s="621">
        <v>0.45066480055983205</v>
      </c>
      <c r="AS185">
        <v>100</v>
      </c>
      <c r="AT185" s="621">
        <v>1.7271157167530225E-2</v>
      </c>
      <c r="AU185">
        <v>1</v>
      </c>
      <c r="AV185" s="621">
        <v>0.16666666666666666</v>
      </c>
      <c r="AW185">
        <v>101</v>
      </c>
      <c r="AX185" s="621">
        <v>1.7425810904071772E-2</v>
      </c>
      <c r="AY185">
        <v>59</v>
      </c>
      <c r="AZ185" s="621">
        <v>0.59</v>
      </c>
      <c r="BB185" s="621">
        <v>0</v>
      </c>
      <c r="BC185">
        <v>59</v>
      </c>
      <c r="BD185" s="621">
        <v>0.58415841584158412</v>
      </c>
      <c r="BE185">
        <v>7</v>
      </c>
      <c r="BF185" s="621">
        <v>1.2077294685990338E-3</v>
      </c>
      <c r="BG185">
        <v>166</v>
      </c>
      <c r="BH185" s="621">
        <v>2.8640441683919944E-2</v>
      </c>
      <c r="BI185">
        <v>173</v>
      </c>
      <c r="BJ185" s="621">
        <v>2.984817115251898E-2</v>
      </c>
      <c r="BK185">
        <v>3</v>
      </c>
      <c r="BL185" s="621">
        <v>0.33333333333333331</v>
      </c>
      <c r="BM185">
        <v>1</v>
      </c>
      <c r="BN185" s="621">
        <v>0.33333333333333331</v>
      </c>
      <c r="BO185" t="s">
        <v>323</v>
      </c>
    </row>
    <row r="186" spans="1:67" x14ac:dyDescent="0.2">
      <c r="A186" t="s">
        <v>290</v>
      </c>
      <c r="B186" t="s">
        <v>291</v>
      </c>
      <c r="C186" t="s">
        <v>294</v>
      </c>
      <c r="D186" t="s">
        <v>515</v>
      </c>
      <c r="E186" t="s">
        <v>504</v>
      </c>
      <c r="F186" t="s">
        <v>519</v>
      </c>
      <c r="G186" t="s">
        <v>922</v>
      </c>
      <c r="H186" t="s">
        <v>1109</v>
      </c>
      <c r="I186" t="s">
        <v>934</v>
      </c>
      <c r="K186" t="s">
        <v>386</v>
      </c>
      <c r="L186">
        <v>2</v>
      </c>
      <c r="N186">
        <v>7</v>
      </c>
      <c r="O186">
        <v>3.5</v>
      </c>
      <c r="P186">
        <v>3980.5</v>
      </c>
      <c r="Q186">
        <v>2089</v>
      </c>
      <c r="R186">
        <v>2</v>
      </c>
      <c r="S186" s="621">
        <v>0.2857142857142857</v>
      </c>
      <c r="V186">
        <v>1</v>
      </c>
      <c r="W186" s="621">
        <v>0.5</v>
      </c>
      <c r="X186">
        <v>1</v>
      </c>
      <c r="AD186">
        <v>7912</v>
      </c>
      <c r="AE186">
        <v>49</v>
      </c>
      <c r="AF186" s="621">
        <v>6.1550056525562112E-3</v>
      </c>
      <c r="AG186">
        <v>7961</v>
      </c>
      <c r="AH186">
        <v>11283</v>
      </c>
      <c r="AI186" s="621">
        <v>0.7055747584862182</v>
      </c>
      <c r="AJ186">
        <v>7912</v>
      </c>
      <c r="AK186">
        <v>49</v>
      </c>
      <c r="AL186">
        <v>7961</v>
      </c>
      <c r="AM186">
        <v>4144</v>
      </c>
      <c r="AN186" s="621">
        <v>0.52376137512639032</v>
      </c>
      <c r="AO186">
        <v>34</v>
      </c>
      <c r="AP186" s="621">
        <v>0.69387755102040816</v>
      </c>
      <c r="AQ186">
        <v>4178</v>
      </c>
      <c r="AR186" s="621">
        <v>0.52480844115060921</v>
      </c>
      <c r="AS186">
        <v>54</v>
      </c>
      <c r="AT186" s="621">
        <v>1.3030888030888031E-2</v>
      </c>
      <c r="AW186">
        <v>54</v>
      </c>
      <c r="AX186" s="621">
        <v>1.292484442316898E-2</v>
      </c>
      <c r="AY186">
        <v>31</v>
      </c>
      <c r="AZ186" s="621">
        <v>0.57407407407407407</v>
      </c>
      <c r="BB186" s="621" t="s">
        <v>323</v>
      </c>
      <c r="BC186">
        <v>31</v>
      </c>
      <c r="BD186" s="621">
        <v>0.57407407407407407</v>
      </c>
      <c r="BE186">
        <v>2</v>
      </c>
      <c r="BF186" s="621">
        <v>4.7869794159885112E-4</v>
      </c>
      <c r="BG186">
        <v>103</v>
      </c>
      <c r="BH186" s="621">
        <v>2.4652943992340835E-2</v>
      </c>
      <c r="BI186">
        <v>105</v>
      </c>
      <c r="BJ186" s="621">
        <v>2.5131641933939686E-2</v>
      </c>
      <c r="BK186">
        <v>1</v>
      </c>
      <c r="BL186" s="621">
        <v>0.14285714285714285</v>
      </c>
      <c r="BM186">
        <v>1</v>
      </c>
      <c r="BN186" s="621">
        <v>0.5</v>
      </c>
      <c r="BO186" t="s">
        <v>323</v>
      </c>
    </row>
    <row r="187" spans="1:67" x14ac:dyDescent="0.2">
      <c r="A187" t="s">
        <v>290</v>
      </c>
      <c r="B187" t="s">
        <v>291</v>
      </c>
      <c r="C187" t="s">
        <v>295</v>
      </c>
      <c r="D187" t="s">
        <v>515</v>
      </c>
      <c r="E187" t="s">
        <v>504</v>
      </c>
      <c r="F187" t="s">
        <v>519</v>
      </c>
      <c r="G187" t="s">
        <v>922</v>
      </c>
      <c r="H187" t="s">
        <v>1109</v>
      </c>
      <c r="I187" t="s">
        <v>934</v>
      </c>
      <c r="K187" t="s">
        <v>510</v>
      </c>
      <c r="L187">
        <v>1</v>
      </c>
      <c r="M187">
        <v>1</v>
      </c>
      <c r="N187">
        <v>1</v>
      </c>
      <c r="O187">
        <v>1</v>
      </c>
      <c r="P187">
        <v>3939</v>
      </c>
      <c r="Q187" t="s">
        <v>323</v>
      </c>
      <c r="R187">
        <v>1</v>
      </c>
      <c r="S187" s="621">
        <v>1</v>
      </c>
      <c r="V187">
        <v>1</v>
      </c>
      <c r="W187" s="621">
        <v>1</v>
      </c>
      <c r="X187">
        <v>1</v>
      </c>
      <c r="AD187">
        <v>3937</v>
      </c>
      <c r="AE187">
        <v>2</v>
      </c>
      <c r="AF187" s="621">
        <v>5.0774308200050779E-4</v>
      </c>
      <c r="AG187">
        <v>3939</v>
      </c>
      <c r="AH187">
        <v>5787</v>
      </c>
      <c r="AI187" s="621">
        <v>0.68066355624676</v>
      </c>
      <c r="AJ187" t="s">
        <v>323</v>
      </c>
      <c r="AK187" t="s">
        <v>323</v>
      </c>
      <c r="AL187" t="s">
        <v>323</v>
      </c>
      <c r="AN187" s="621" t="s">
        <v>323</v>
      </c>
      <c r="AP187" s="621" t="s">
        <v>323</v>
      </c>
      <c r="AQ187" t="s">
        <v>323</v>
      </c>
      <c r="AR187" s="621" t="s">
        <v>323</v>
      </c>
      <c r="AT187" s="621" t="s">
        <v>323</v>
      </c>
      <c r="AW187" t="s">
        <v>323</v>
      </c>
      <c r="AX187" s="621" t="s">
        <v>323</v>
      </c>
      <c r="AZ187" s="621" t="s">
        <v>323</v>
      </c>
      <c r="BB187" s="621" t="s">
        <v>323</v>
      </c>
      <c r="BC187" t="s">
        <v>323</v>
      </c>
      <c r="BD187" s="621" t="s">
        <v>323</v>
      </c>
      <c r="BF187" s="621" t="s">
        <v>323</v>
      </c>
      <c r="BH187" s="621" t="s">
        <v>323</v>
      </c>
      <c r="BI187" t="s">
        <v>323</v>
      </c>
      <c r="BJ187" s="621" t="s">
        <v>323</v>
      </c>
      <c r="BK187">
        <v>1</v>
      </c>
      <c r="BL187" s="621">
        <v>1</v>
      </c>
      <c r="BM187">
        <v>1</v>
      </c>
      <c r="BN187" s="621">
        <v>1</v>
      </c>
      <c r="BO187" t="s">
        <v>323</v>
      </c>
    </row>
    <row r="188" spans="1:67" x14ac:dyDescent="0.2">
      <c r="A188" t="s">
        <v>290</v>
      </c>
      <c r="B188" t="s">
        <v>291</v>
      </c>
      <c r="C188" t="s">
        <v>296</v>
      </c>
      <c r="D188" t="s">
        <v>515</v>
      </c>
      <c r="E188" t="s">
        <v>504</v>
      </c>
      <c r="F188" t="s">
        <v>519</v>
      </c>
      <c r="G188" t="s">
        <v>922</v>
      </c>
      <c r="H188" t="s">
        <v>1109</v>
      </c>
      <c r="I188" t="s">
        <v>934</v>
      </c>
      <c r="K188" t="s">
        <v>386</v>
      </c>
      <c r="L188">
        <v>4</v>
      </c>
      <c r="N188">
        <v>18</v>
      </c>
      <c r="O188">
        <v>4.5</v>
      </c>
      <c r="P188">
        <v>4395</v>
      </c>
      <c r="Q188">
        <v>1971.75</v>
      </c>
      <c r="R188">
        <v>3</v>
      </c>
      <c r="S188" s="621">
        <v>0.16666666666666666</v>
      </c>
      <c r="V188">
        <v>2</v>
      </c>
      <c r="W188" s="621">
        <v>0.5</v>
      </c>
      <c r="X188">
        <v>2</v>
      </c>
      <c r="AD188">
        <v>17558</v>
      </c>
      <c r="AE188">
        <v>22</v>
      </c>
      <c r="AF188" s="621">
        <v>1.2514220705346986E-3</v>
      </c>
      <c r="AG188">
        <v>17580</v>
      </c>
      <c r="AH188">
        <v>23088</v>
      </c>
      <c r="AI188" s="621">
        <v>0.76143451143451146</v>
      </c>
      <c r="AJ188">
        <v>17558</v>
      </c>
      <c r="AK188">
        <v>22</v>
      </c>
      <c r="AL188">
        <v>17580</v>
      </c>
      <c r="AM188">
        <v>7870</v>
      </c>
      <c r="AN188" s="621">
        <v>0.44822872764551769</v>
      </c>
      <c r="AO188">
        <v>17</v>
      </c>
      <c r="AP188" s="621">
        <v>0.77272727272727271</v>
      </c>
      <c r="AQ188">
        <v>7887</v>
      </c>
      <c r="AR188" s="621">
        <v>0.44863481228668944</v>
      </c>
      <c r="AS188">
        <v>130</v>
      </c>
      <c r="AT188" s="621">
        <v>1.6518424396442185E-2</v>
      </c>
      <c r="AW188">
        <v>130</v>
      </c>
      <c r="AX188" s="621">
        <v>1.6482819830100165E-2</v>
      </c>
      <c r="AY188">
        <v>61</v>
      </c>
      <c r="AZ188" s="621">
        <v>0.46923076923076923</v>
      </c>
      <c r="BB188" s="621" t="s">
        <v>323</v>
      </c>
      <c r="BC188">
        <v>61</v>
      </c>
      <c r="BD188" s="621">
        <v>0.46923076923076923</v>
      </c>
      <c r="BE188">
        <v>36</v>
      </c>
      <c r="BF188" s="621">
        <v>4.5644731837200456E-3</v>
      </c>
      <c r="BG188">
        <v>270</v>
      </c>
      <c r="BH188" s="621">
        <v>3.4233548877900345E-2</v>
      </c>
      <c r="BI188">
        <v>306</v>
      </c>
      <c r="BJ188" s="621">
        <v>3.8798022061620391E-2</v>
      </c>
      <c r="BK188">
        <v>6</v>
      </c>
      <c r="BL188" s="621">
        <v>0.33333333333333331</v>
      </c>
      <c r="BM188">
        <v>2</v>
      </c>
      <c r="BN188" s="621">
        <v>0.5</v>
      </c>
      <c r="BO188" t="s">
        <v>323</v>
      </c>
    </row>
    <row r="189" spans="1:67" x14ac:dyDescent="0.2">
      <c r="A189" t="s">
        <v>290</v>
      </c>
      <c r="B189" t="s">
        <v>291</v>
      </c>
      <c r="C189" t="s">
        <v>297</v>
      </c>
      <c r="D189" t="s">
        <v>515</v>
      </c>
      <c r="E189" t="s">
        <v>504</v>
      </c>
      <c r="F189" t="s">
        <v>519</v>
      </c>
      <c r="G189" t="s">
        <v>922</v>
      </c>
      <c r="H189" t="s">
        <v>1109</v>
      </c>
      <c r="I189" t="s">
        <v>934</v>
      </c>
      <c r="K189" t="s">
        <v>386</v>
      </c>
      <c r="L189">
        <v>1</v>
      </c>
      <c r="N189">
        <v>5</v>
      </c>
      <c r="O189">
        <v>5</v>
      </c>
      <c r="P189">
        <v>4466</v>
      </c>
      <c r="Q189">
        <v>2548</v>
      </c>
      <c r="R189">
        <v>0</v>
      </c>
      <c r="AD189">
        <v>4448</v>
      </c>
      <c r="AE189">
        <v>18</v>
      </c>
      <c r="AF189" s="621">
        <v>4.0304523063143752E-3</v>
      </c>
      <c r="AG189">
        <v>4466</v>
      </c>
      <c r="AH189">
        <v>6492</v>
      </c>
      <c r="AI189" s="621">
        <v>0.68792359827479976</v>
      </c>
      <c r="AJ189">
        <v>4448</v>
      </c>
      <c r="AK189">
        <v>18</v>
      </c>
      <c r="AL189">
        <v>4466</v>
      </c>
      <c r="AM189">
        <v>2535</v>
      </c>
      <c r="AN189" s="621">
        <v>0.56991906474820142</v>
      </c>
      <c r="AO189">
        <v>13</v>
      </c>
      <c r="AP189" s="621">
        <v>0.72222222222222221</v>
      </c>
      <c r="AQ189">
        <v>2548</v>
      </c>
      <c r="AR189" s="621">
        <v>0.57053291536050155</v>
      </c>
      <c r="AS189">
        <v>34</v>
      </c>
      <c r="AT189" s="621">
        <v>1.3412228796844181E-2</v>
      </c>
      <c r="AU189">
        <v>1</v>
      </c>
      <c r="AV189" s="621">
        <v>7.6923076923076927E-2</v>
      </c>
      <c r="AW189">
        <v>35</v>
      </c>
      <c r="AX189" s="621">
        <v>1.3736263736263736E-2</v>
      </c>
      <c r="AY189">
        <v>17</v>
      </c>
      <c r="AZ189" s="621">
        <v>0.5</v>
      </c>
      <c r="BB189" s="621">
        <v>0</v>
      </c>
      <c r="BC189">
        <v>17</v>
      </c>
      <c r="BD189" s="621">
        <v>0.48571428571428571</v>
      </c>
      <c r="BE189">
        <v>4</v>
      </c>
      <c r="BF189" s="621">
        <v>1.5698587127158557E-3</v>
      </c>
      <c r="BG189">
        <v>146</v>
      </c>
      <c r="BH189" s="621">
        <v>5.7299843014128729E-2</v>
      </c>
      <c r="BI189">
        <v>150</v>
      </c>
      <c r="BJ189" s="621">
        <v>5.8869701726844581E-2</v>
      </c>
      <c r="BK189">
        <v>1</v>
      </c>
      <c r="BL189" s="621">
        <v>0.2</v>
      </c>
      <c r="BM189">
        <v>0</v>
      </c>
      <c r="BO189" t="s">
        <v>323</v>
      </c>
    </row>
    <row r="190" spans="1:67" x14ac:dyDescent="0.2">
      <c r="A190" t="s">
        <v>500</v>
      </c>
      <c r="B190" t="s">
        <v>508</v>
      </c>
      <c r="C190" t="s">
        <v>502</v>
      </c>
      <c r="D190" t="s">
        <v>509</v>
      </c>
      <c r="E190" t="s">
        <v>504</v>
      </c>
      <c r="F190" t="s">
        <v>505</v>
      </c>
      <c r="G190" t="s">
        <v>314</v>
      </c>
      <c r="H190" t="s">
        <v>1109</v>
      </c>
      <c r="I190" t="s">
        <v>934</v>
      </c>
      <c r="K190" t="s">
        <v>386</v>
      </c>
      <c r="L190">
        <v>1</v>
      </c>
      <c r="N190">
        <v>3</v>
      </c>
      <c r="O190">
        <v>3</v>
      </c>
      <c r="P190">
        <v>21323</v>
      </c>
      <c r="Q190">
        <v>10468</v>
      </c>
      <c r="R190">
        <v>1</v>
      </c>
      <c r="S190" s="621">
        <v>0.33333333333333331</v>
      </c>
      <c r="T190">
        <v>2</v>
      </c>
      <c r="U190" t="s">
        <v>434</v>
      </c>
      <c r="V190">
        <v>1</v>
      </c>
      <c r="W190" s="621">
        <v>1</v>
      </c>
      <c r="X190">
        <v>1</v>
      </c>
      <c r="AD190">
        <v>21305</v>
      </c>
      <c r="AE190">
        <v>18</v>
      </c>
      <c r="AF190" s="621">
        <v>8.4415888946208321E-4</v>
      </c>
      <c r="AG190">
        <v>21323</v>
      </c>
      <c r="AH190">
        <v>31041</v>
      </c>
      <c r="AI190" s="621">
        <v>0.68693018910473247</v>
      </c>
      <c r="AJ190">
        <v>21305</v>
      </c>
      <c r="AK190">
        <v>18</v>
      </c>
      <c r="AL190">
        <v>21323</v>
      </c>
      <c r="AM190">
        <v>10438</v>
      </c>
      <c r="AN190" s="621">
        <v>0.48993194085895331</v>
      </c>
      <c r="AO190">
        <v>30</v>
      </c>
      <c r="AP190" s="621">
        <v>1.6666666666666667</v>
      </c>
      <c r="AQ190">
        <v>10468</v>
      </c>
      <c r="AR190" s="621">
        <v>0.4909252919382826</v>
      </c>
      <c r="AS190">
        <v>32</v>
      </c>
      <c r="AT190" s="621">
        <v>3.0657214025675418E-3</v>
      </c>
      <c r="AV190" s="621" t="s">
        <v>323</v>
      </c>
      <c r="AW190">
        <v>32</v>
      </c>
      <c r="AX190" s="621">
        <v>3.0569354222392052E-3</v>
      </c>
      <c r="AY190">
        <v>30</v>
      </c>
      <c r="AZ190" s="621">
        <v>0.9375</v>
      </c>
      <c r="BB190" s="621" t="s">
        <v>323</v>
      </c>
      <c r="BC190">
        <v>30</v>
      </c>
      <c r="BD190" s="621">
        <v>0.9375</v>
      </c>
      <c r="BE190">
        <v>4</v>
      </c>
      <c r="BF190" s="621">
        <v>3.8211692777990065E-4</v>
      </c>
      <c r="BG190">
        <v>193</v>
      </c>
      <c r="BH190" s="621">
        <v>1.8437141765380208E-2</v>
      </c>
      <c r="BI190">
        <v>197</v>
      </c>
      <c r="BJ190" s="621">
        <v>1.8819258693160108E-2</v>
      </c>
      <c r="BK190">
        <v>0</v>
      </c>
      <c r="BO190" t="s">
        <v>323</v>
      </c>
    </row>
    <row r="191" spans="1:67" x14ac:dyDescent="0.2">
      <c r="A191" t="s">
        <v>539</v>
      </c>
      <c r="B191" t="s">
        <v>546</v>
      </c>
      <c r="C191" t="s">
        <v>502</v>
      </c>
      <c r="D191" t="s">
        <v>509</v>
      </c>
      <c r="E191" t="s">
        <v>504</v>
      </c>
      <c r="F191" t="s">
        <v>505</v>
      </c>
      <c r="G191" t="s">
        <v>316</v>
      </c>
      <c r="H191" t="s">
        <v>1112</v>
      </c>
      <c r="I191" t="s">
        <v>934</v>
      </c>
      <c r="K191" t="s">
        <v>386</v>
      </c>
      <c r="L191">
        <v>1</v>
      </c>
      <c r="N191">
        <v>2</v>
      </c>
      <c r="O191">
        <v>2</v>
      </c>
      <c r="P191">
        <v>7311</v>
      </c>
      <c r="Q191">
        <v>4263</v>
      </c>
      <c r="R191">
        <v>1</v>
      </c>
      <c r="S191" s="621">
        <v>0.5</v>
      </c>
      <c r="U191" t="s">
        <v>434</v>
      </c>
      <c r="V191">
        <v>1</v>
      </c>
      <c r="W191" s="621">
        <v>1</v>
      </c>
      <c r="X191">
        <v>1</v>
      </c>
      <c r="AD191">
        <v>7261</v>
      </c>
      <c r="AE191">
        <v>50</v>
      </c>
      <c r="AF191" s="621">
        <v>6.8390097113937903E-3</v>
      </c>
      <c r="AG191">
        <v>7311</v>
      </c>
      <c r="AH191">
        <v>10473</v>
      </c>
      <c r="AI191" s="621">
        <v>0.69808077914637645</v>
      </c>
      <c r="AJ191">
        <v>7261</v>
      </c>
      <c r="AK191">
        <v>50</v>
      </c>
      <c r="AL191">
        <v>7311</v>
      </c>
      <c r="AM191">
        <v>4222</v>
      </c>
      <c r="AN191" s="621">
        <v>0.58146260845613551</v>
      </c>
      <c r="AO191">
        <v>41</v>
      </c>
      <c r="AP191" s="621">
        <v>0.82</v>
      </c>
      <c r="AQ191">
        <v>4263</v>
      </c>
      <c r="AR191" s="621">
        <v>0.5830939679934346</v>
      </c>
      <c r="AS191">
        <v>45</v>
      </c>
      <c r="AT191" s="621">
        <v>1.0658455708195168E-2</v>
      </c>
      <c r="AU191">
        <v>3</v>
      </c>
      <c r="AV191" s="621">
        <v>7.3170731707317069E-2</v>
      </c>
      <c r="AW191">
        <v>48</v>
      </c>
      <c r="AX191" s="621">
        <v>1.1259676284306826E-2</v>
      </c>
      <c r="AY191">
        <v>45</v>
      </c>
      <c r="AZ191" s="621">
        <v>1</v>
      </c>
      <c r="BA191">
        <v>3</v>
      </c>
      <c r="BB191" s="621">
        <v>1</v>
      </c>
      <c r="BC191">
        <v>48</v>
      </c>
      <c r="BD191" s="621">
        <v>1</v>
      </c>
      <c r="BE191">
        <v>2</v>
      </c>
      <c r="BG191">
        <v>167</v>
      </c>
      <c r="BH191" s="621">
        <v>3.9174290405817498E-2</v>
      </c>
      <c r="BI191">
        <v>169</v>
      </c>
      <c r="BJ191" s="621">
        <v>3.9643443584330286E-2</v>
      </c>
      <c r="BK191">
        <v>0</v>
      </c>
      <c r="BO191" t="s">
        <v>323</v>
      </c>
    </row>
    <row r="192" spans="1:67" x14ac:dyDescent="0.2">
      <c r="A192" t="s">
        <v>550</v>
      </c>
      <c r="B192" t="s">
        <v>552</v>
      </c>
      <c r="C192" t="s">
        <v>502</v>
      </c>
      <c r="D192" t="s">
        <v>509</v>
      </c>
      <c r="E192" t="s">
        <v>504</v>
      </c>
      <c r="F192" t="s">
        <v>519</v>
      </c>
      <c r="G192" t="s">
        <v>320</v>
      </c>
      <c r="H192" t="s">
        <v>1112</v>
      </c>
      <c r="I192" t="s">
        <v>934</v>
      </c>
      <c r="K192" t="s">
        <v>510</v>
      </c>
      <c r="L192">
        <v>1</v>
      </c>
      <c r="M192">
        <v>1</v>
      </c>
      <c r="N192">
        <v>1</v>
      </c>
      <c r="O192">
        <v>1</v>
      </c>
      <c r="P192">
        <v>6297</v>
      </c>
      <c r="Q192" t="s">
        <v>323</v>
      </c>
      <c r="U192" t="s">
        <v>434</v>
      </c>
      <c r="V192">
        <v>1</v>
      </c>
      <c r="W192" s="621">
        <v>1</v>
      </c>
      <c r="X192">
        <v>1</v>
      </c>
      <c r="AD192">
        <v>6270</v>
      </c>
      <c r="AE192">
        <v>27</v>
      </c>
      <c r="AF192" s="621">
        <v>4.287756074321105E-3</v>
      </c>
      <c r="AG192">
        <v>6297</v>
      </c>
      <c r="AH192">
        <v>8235</v>
      </c>
      <c r="AI192" s="621">
        <v>0.76466302367941708</v>
      </c>
      <c r="AJ192" t="s">
        <v>323</v>
      </c>
      <c r="AK192" t="s">
        <v>323</v>
      </c>
      <c r="AL192" t="s">
        <v>323</v>
      </c>
      <c r="AN192" s="621" t="s">
        <v>323</v>
      </c>
      <c r="AP192" s="621" t="s">
        <v>323</v>
      </c>
      <c r="AQ192" t="s">
        <v>323</v>
      </c>
      <c r="BI192" t="s">
        <v>323</v>
      </c>
      <c r="BJ192" s="621" t="s">
        <v>323</v>
      </c>
      <c r="BK192">
        <v>0</v>
      </c>
      <c r="BL192" s="621" t="s">
        <v>323</v>
      </c>
      <c r="BO192" t="s">
        <v>323</v>
      </c>
    </row>
    <row r="193" spans="1:67" x14ac:dyDescent="0.2">
      <c r="A193" t="s">
        <v>553</v>
      </c>
      <c r="B193" t="s">
        <v>554</v>
      </c>
      <c r="C193" t="s">
        <v>502</v>
      </c>
      <c r="D193" t="s">
        <v>509</v>
      </c>
      <c r="E193" t="s">
        <v>504</v>
      </c>
      <c r="F193" t="s">
        <v>519</v>
      </c>
      <c r="G193" t="s">
        <v>319</v>
      </c>
      <c r="H193" t="s">
        <v>1112</v>
      </c>
      <c r="I193" t="s">
        <v>934</v>
      </c>
      <c r="K193" t="s">
        <v>386</v>
      </c>
      <c r="L193">
        <v>1</v>
      </c>
      <c r="N193">
        <v>2</v>
      </c>
      <c r="O193">
        <v>2</v>
      </c>
      <c r="P193">
        <v>9330</v>
      </c>
      <c r="Q193">
        <v>5153</v>
      </c>
      <c r="R193">
        <v>0</v>
      </c>
      <c r="S193" s="621">
        <v>0</v>
      </c>
      <c r="U193" t="s">
        <v>434</v>
      </c>
      <c r="V193">
        <v>1</v>
      </c>
      <c r="W193" s="621">
        <v>1</v>
      </c>
      <c r="X193">
        <v>0</v>
      </c>
      <c r="AD193">
        <v>9300</v>
      </c>
      <c r="AE193">
        <v>30</v>
      </c>
      <c r="AF193" s="621">
        <v>3.2154340836012861E-3</v>
      </c>
      <c r="AG193">
        <v>9330</v>
      </c>
      <c r="AH193">
        <v>12717</v>
      </c>
      <c r="AI193" s="621">
        <v>0.73366359990563812</v>
      </c>
      <c r="AJ193">
        <v>9300</v>
      </c>
      <c r="AK193">
        <v>30</v>
      </c>
      <c r="AL193">
        <v>9330</v>
      </c>
      <c r="AM193">
        <v>5124</v>
      </c>
      <c r="AN193" s="621">
        <v>0.55096774193548392</v>
      </c>
      <c r="AO193">
        <v>29</v>
      </c>
      <c r="AP193" s="621">
        <v>0.96666666666666667</v>
      </c>
      <c r="AQ193">
        <v>5153</v>
      </c>
      <c r="AR193" s="621">
        <v>0.55230439442658097</v>
      </c>
      <c r="AS193">
        <v>54</v>
      </c>
      <c r="AT193" s="621">
        <v>1.0538641686182669E-2</v>
      </c>
      <c r="AU193">
        <v>6</v>
      </c>
      <c r="AV193" s="621">
        <v>0.20689655172413793</v>
      </c>
      <c r="AW193">
        <v>60</v>
      </c>
      <c r="AX193" s="621">
        <v>1.1643702697457792E-2</v>
      </c>
      <c r="AY193">
        <v>45</v>
      </c>
      <c r="AZ193" s="621">
        <v>0.83333333333333337</v>
      </c>
      <c r="BA193">
        <v>6</v>
      </c>
      <c r="BB193" s="621">
        <v>1</v>
      </c>
      <c r="BC193">
        <v>51</v>
      </c>
      <c r="BD193" s="621">
        <v>0.85</v>
      </c>
      <c r="BE193">
        <v>1</v>
      </c>
      <c r="BG193">
        <v>96</v>
      </c>
      <c r="BH193" s="621">
        <v>1.8629924315932467E-2</v>
      </c>
      <c r="BI193">
        <v>97</v>
      </c>
      <c r="BJ193" s="621">
        <v>1.8823986027556763E-2</v>
      </c>
      <c r="BK193">
        <v>1</v>
      </c>
      <c r="BL193" s="621">
        <v>0.5</v>
      </c>
      <c r="BM193">
        <v>0</v>
      </c>
      <c r="BO193" t="s">
        <v>323</v>
      </c>
    </row>
    <row r="194" spans="1:67" x14ac:dyDescent="0.2">
      <c r="A194" t="s">
        <v>557</v>
      </c>
      <c r="B194" t="s">
        <v>563</v>
      </c>
      <c r="C194" t="s">
        <v>502</v>
      </c>
      <c r="D194" t="s">
        <v>509</v>
      </c>
      <c r="E194" t="s">
        <v>504</v>
      </c>
      <c r="F194" t="s">
        <v>505</v>
      </c>
      <c r="G194" t="s">
        <v>317</v>
      </c>
      <c r="H194" t="s">
        <v>1112</v>
      </c>
      <c r="I194" t="s">
        <v>934</v>
      </c>
      <c r="K194" t="s">
        <v>386</v>
      </c>
      <c r="L194">
        <v>1</v>
      </c>
      <c r="N194">
        <v>2</v>
      </c>
      <c r="O194">
        <v>2</v>
      </c>
      <c r="P194">
        <v>13929</v>
      </c>
      <c r="Q194">
        <v>7200</v>
      </c>
      <c r="R194">
        <v>0</v>
      </c>
      <c r="U194" t="s">
        <v>434</v>
      </c>
      <c r="V194">
        <v>1</v>
      </c>
      <c r="W194" s="621">
        <v>1</v>
      </c>
      <c r="X194">
        <v>1</v>
      </c>
      <c r="AD194">
        <v>13803</v>
      </c>
      <c r="AE194">
        <v>126</v>
      </c>
      <c r="AF194" s="621">
        <v>9.0458755115227218E-3</v>
      </c>
      <c r="AG194">
        <v>13929</v>
      </c>
      <c r="AH194">
        <v>17898</v>
      </c>
      <c r="AI194" s="621">
        <v>0.77824337914850816</v>
      </c>
      <c r="AJ194">
        <v>13803</v>
      </c>
      <c r="AK194">
        <v>126</v>
      </c>
      <c r="AL194">
        <v>13929</v>
      </c>
      <c r="AM194">
        <v>7067</v>
      </c>
      <c r="AN194" s="621">
        <v>0.51199014706947765</v>
      </c>
      <c r="AO194">
        <v>133</v>
      </c>
      <c r="AP194" s="621">
        <v>1.0555555555555556</v>
      </c>
      <c r="AQ194">
        <v>7200</v>
      </c>
      <c r="AR194" s="621">
        <v>0.51690717208701276</v>
      </c>
      <c r="AS194">
        <v>34</v>
      </c>
      <c r="AT194" s="621">
        <v>4.8110938163294188E-3</v>
      </c>
      <c r="AU194">
        <v>23</v>
      </c>
      <c r="AV194" s="621">
        <v>0.17293233082706766</v>
      </c>
      <c r="AW194">
        <v>57</v>
      </c>
      <c r="AX194" s="621">
        <v>7.9166666666666673E-3</v>
      </c>
      <c r="AY194">
        <v>34</v>
      </c>
      <c r="AZ194" s="621">
        <v>1</v>
      </c>
      <c r="BA194">
        <v>22</v>
      </c>
      <c r="BB194" s="621">
        <v>0.95652173913043481</v>
      </c>
      <c r="BC194">
        <v>56</v>
      </c>
      <c r="BD194" s="621">
        <v>0.98245614035087714</v>
      </c>
      <c r="BE194">
        <v>7</v>
      </c>
      <c r="BF194" s="621">
        <v>9.7222222222222219E-4</v>
      </c>
      <c r="BG194">
        <v>240</v>
      </c>
      <c r="BH194" s="621">
        <v>3.3333333333333333E-2</v>
      </c>
      <c r="BI194">
        <v>247</v>
      </c>
      <c r="BJ194" s="621">
        <v>3.4305555555555554E-2</v>
      </c>
      <c r="BK194">
        <v>1</v>
      </c>
      <c r="BL194" s="621">
        <v>0.5</v>
      </c>
      <c r="BM194">
        <v>0</v>
      </c>
      <c r="BO194" t="s">
        <v>323</v>
      </c>
    </row>
    <row r="195" spans="1:67" x14ac:dyDescent="0.2">
      <c r="A195" t="s">
        <v>465</v>
      </c>
      <c r="B195" t="s">
        <v>566</v>
      </c>
      <c r="C195" t="s">
        <v>502</v>
      </c>
      <c r="D195" t="s">
        <v>509</v>
      </c>
      <c r="E195" t="s">
        <v>504</v>
      </c>
      <c r="F195" t="s">
        <v>505</v>
      </c>
      <c r="G195" t="s">
        <v>921</v>
      </c>
      <c r="H195" t="s">
        <v>1112</v>
      </c>
      <c r="I195" t="s">
        <v>934</v>
      </c>
      <c r="K195" t="s">
        <v>386</v>
      </c>
      <c r="L195">
        <v>1</v>
      </c>
      <c r="N195">
        <v>2</v>
      </c>
      <c r="O195">
        <v>2</v>
      </c>
      <c r="P195">
        <v>373</v>
      </c>
      <c r="Q195">
        <v>203</v>
      </c>
      <c r="R195">
        <v>0</v>
      </c>
      <c r="T195">
        <v>1</v>
      </c>
      <c r="U195" t="s">
        <v>434</v>
      </c>
      <c r="V195">
        <v>1</v>
      </c>
      <c r="W195" s="621">
        <v>1</v>
      </c>
      <c r="X195">
        <v>1</v>
      </c>
      <c r="AD195">
        <v>367</v>
      </c>
      <c r="AE195">
        <v>6</v>
      </c>
      <c r="AF195" s="621">
        <v>1.6085790884718499E-2</v>
      </c>
      <c r="AG195">
        <v>373</v>
      </c>
      <c r="AH195">
        <v>600</v>
      </c>
      <c r="AI195" s="621">
        <v>0.6216666666666667</v>
      </c>
      <c r="AJ195">
        <v>367</v>
      </c>
      <c r="AK195">
        <v>6</v>
      </c>
      <c r="AL195">
        <v>373</v>
      </c>
      <c r="AM195">
        <v>203</v>
      </c>
      <c r="AN195" s="621">
        <v>0.55313351498637597</v>
      </c>
      <c r="AQ195">
        <v>203</v>
      </c>
      <c r="AR195" s="621">
        <v>0.5442359249329759</v>
      </c>
      <c r="BG195">
        <v>1</v>
      </c>
      <c r="BH195" s="621">
        <v>4.9261083743842365E-3</v>
      </c>
      <c r="BI195">
        <v>1</v>
      </c>
      <c r="BJ195" s="621">
        <v>4.9261083743842365E-3</v>
      </c>
      <c r="BK195">
        <v>0</v>
      </c>
      <c r="BM195">
        <v>0</v>
      </c>
      <c r="BO195" t="s">
        <v>323</v>
      </c>
    </row>
    <row r="196" spans="1:67" x14ac:dyDescent="0.2">
      <c r="A196" t="s">
        <v>587</v>
      </c>
      <c r="B196" t="s">
        <v>597</v>
      </c>
      <c r="C196" t="s">
        <v>502</v>
      </c>
      <c r="D196" t="s">
        <v>509</v>
      </c>
      <c r="E196" t="s">
        <v>504</v>
      </c>
      <c r="F196" t="s">
        <v>505</v>
      </c>
      <c r="G196" t="s">
        <v>317</v>
      </c>
      <c r="H196" t="s">
        <v>1112</v>
      </c>
      <c r="I196" t="s">
        <v>934</v>
      </c>
      <c r="K196" t="s">
        <v>386</v>
      </c>
      <c r="L196">
        <v>1</v>
      </c>
      <c r="N196">
        <v>2</v>
      </c>
      <c r="O196">
        <v>2</v>
      </c>
      <c r="P196">
        <v>11791</v>
      </c>
      <c r="Q196">
        <v>6003</v>
      </c>
      <c r="R196">
        <v>1</v>
      </c>
      <c r="S196" s="621">
        <v>0.5</v>
      </c>
      <c r="T196">
        <v>1</v>
      </c>
      <c r="U196" t="s">
        <v>434</v>
      </c>
      <c r="V196">
        <v>1</v>
      </c>
      <c r="W196" s="621">
        <v>1</v>
      </c>
      <c r="X196">
        <v>0</v>
      </c>
      <c r="AD196">
        <v>11756</v>
      </c>
      <c r="AE196">
        <v>35</v>
      </c>
      <c r="AF196" s="621">
        <v>2.9683657026545671E-3</v>
      </c>
      <c r="AG196">
        <v>11791</v>
      </c>
      <c r="AH196">
        <v>16890</v>
      </c>
      <c r="AI196" s="621">
        <v>0.69810538780343401</v>
      </c>
      <c r="AJ196">
        <v>11756</v>
      </c>
      <c r="AK196">
        <v>35</v>
      </c>
      <c r="AL196">
        <v>11791</v>
      </c>
      <c r="AM196">
        <v>5971</v>
      </c>
      <c r="AN196" s="621">
        <v>0.50791085403198366</v>
      </c>
      <c r="AO196">
        <v>32</v>
      </c>
      <c r="AP196" s="621">
        <v>0.91428571428571426</v>
      </c>
      <c r="AQ196">
        <v>6003</v>
      </c>
      <c r="AR196" s="621">
        <v>0.50911712322958191</v>
      </c>
      <c r="AS196">
        <v>35</v>
      </c>
      <c r="AT196" s="621">
        <v>5.8616647127784291E-3</v>
      </c>
      <c r="AW196">
        <v>35</v>
      </c>
      <c r="AX196" s="621">
        <v>5.8304181242711979E-3</v>
      </c>
      <c r="AY196">
        <v>35</v>
      </c>
      <c r="AZ196" s="621">
        <v>1</v>
      </c>
      <c r="BB196" s="621" t="s">
        <v>323</v>
      </c>
      <c r="BC196">
        <v>35</v>
      </c>
      <c r="BD196" s="621">
        <v>1</v>
      </c>
      <c r="BG196">
        <v>59</v>
      </c>
      <c r="BH196" s="621">
        <v>9.8284191237714476E-3</v>
      </c>
      <c r="BI196">
        <v>59</v>
      </c>
      <c r="BJ196" s="621">
        <v>9.8284191237714476E-3</v>
      </c>
      <c r="BK196">
        <v>0</v>
      </c>
      <c r="BO196" t="s">
        <v>323</v>
      </c>
    </row>
    <row r="197" spans="1:67" x14ac:dyDescent="0.2">
      <c r="A197" t="s">
        <v>616</v>
      </c>
      <c r="B197" t="s">
        <v>622</v>
      </c>
      <c r="C197" t="s">
        <v>502</v>
      </c>
      <c r="D197" t="s">
        <v>509</v>
      </c>
      <c r="E197" t="s">
        <v>504</v>
      </c>
      <c r="F197" t="s">
        <v>519</v>
      </c>
      <c r="G197" t="s">
        <v>922</v>
      </c>
      <c r="H197" t="s">
        <v>1109</v>
      </c>
      <c r="I197" t="s">
        <v>934</v>
      </c>
      <c r="K197" t="s">
        <v>386</v>
      </c>
      <c r="L197">
        <v>1</v>
      </c>
      <c r="N197">
        <v>7</v>
      </c>
      <c r="O197">
        <v>7</v>
      </c>
      <c r="P197">
        <v>37443</v>
      </c>
      <c r="Q197">
        <v>18308</v>
      </c>
      <c r="R197">
        <v>1</v>
      </c>
      <c r="S197" s="621">
        <v>0.14285714285714285</v>
      </c>
      <c r="T197">
        <v>1</v>
      </c>
      <c r="U197" t="s">
        <v>435</v>
      </c>
      <c r="AD197">
        <v>37228</v>
      </c>
      <c r="AE197">
        <v>215</v>
      </c>
      <c r="AF197" s="621">
        <v>5.7420612664583499E-3</v>
      </c>
      <c r="AG197">
        <v>37443</v>
      </c>
      <c r="AH197">
        <v>55734</v>
      </c>
      <c r="AI197" s="621">
        <v>0.67181612660135648</v>
      </c>
      <c r="AJ197">
        <v>37228</v>
      </c>
      <c r="AK197">
        <v>215</v>
      </c>
      <c r="AL197">
        <v>37443</v>
      </c>
      <c r="AM197">
        <v>18123</v>
      </c>
      <c r="AN197" s="621">
        <v>0.48681100247125819</v>
      </c>
      <c r="AO197">
        <v>185</v>
      </c>
      <c r="AP197" s="621">
        <v>0.86046511627906974</v>
      </c>
      <c r="AQ197">
        <v>18308</v>
      </c>
      <c r="AR197" s="621">
        <v>0.48895654728520682</v>
      </c>
      <c r="AS197">
        <v>236</v>
      </c>
      <c r="AT197" s="621">
        <v>1.3022126579484632E-2</v>
      </c>
      <c r="AU197">
        <v>22</v>
      </c>
      <c r="AV197" s="621">
        <v>0.11891891891891893</v>
      </c>
      <c r="AW197">
        <v>258</v>
      </c>
      <c r="AX197" s="621">
        <v>1.4092200131090233E-2</v>
      </c>
      <c r="AY197">
        <v>157</v>
      </c>
      <c r="AZ197" s="621">
        <v>0.6652542372881356</v>
      </c>
      <c r="BA197">
        <v>9</v>
      </c>
      <c r="BB197" s="621">
        <v>0.40909090909090912</v>
      </c>
      <c r="BC197">
        <v>166</v>
      </c>
      <c r="BD197" s="621">
        <v>0.64341085271317833</v>
      </c>
      <c r="BE197">
        <v>41</v>
      </c>
      <c r="BF197" s="621">
        <v>2.2394581603670527E-3</v>
      </c>
      <c r="BG197">
        <v>288</v>
      </c>
      <c r="BH197" s="621">
        <v>1.5730828053310029E-2</v>
      </c>
      <c r="BI197">
        <v>329</v>
      </c>
      <c r="BJ197" s="621">
        <v>1.7970286213677081E-2</v>
      </c>
      <c r="BK197">
        <v>2</v>
      </c>
      <c r="BL197" s="621">
        <v>0.2857142857142857</v>
      </c>
      <c r="BM197">
        <v>0</v>
      </c>
      <c r="BO197" t="s">
        <v>323</v>
      </c>
    </row>
    <row r="198" spans="1:67" x14ac:dyDescent="0.2">
      <c r="A198" t="s">
        <v>626</v>
      </c>
      <c r="B198" t="s">
        <v>628</v>
      </c>
      <c r="C198" t="s">
        <v>502</v>
      </c>
      <c r="D198" t="s">
        <v>509</v>
      </c>
      <c r="E198" t="s">
        <v>504</v>
      </c>
      <c r="F198" t="s">
        <v>519</v>
      </c>
      <c r="G198" t="s">
        <v>923</v>
      </c>
      <c r="H198" t="s">
        <v>1109</v>
      </c>
      <c r="I198" t="s">
        <v>934</v>
      </c>
      <c r="K198" t="s">
        <v>386</v>
      </c>
      <c r="L198">
        <v>1</v>
      </c>
      <c r="N198">
        <v>3</v>
      </c>
      <c r="O198">
        <v>3</v>
      </c>
      <c r="P198">
        <v>31388</v>
      </c>
      <c r="Q198">
        <v>15148</v>
      </c>
      <c r="R198">
        <v>0</v>
      </c>
      <c r="T198">
        <v>1</v>
      </c>
      <c r="U198" t="s">
        <v>434</v>
      </c>
      <c r="V198">
        <v>1</v>
      </c>
      <c r="W198" s="621">
        <v>1</v>
      </c>
      <c r="X198">
        <v>1</v>
      </c>
      <c r="AD198">
        <v>31357</v>
      </c>
      <c r="AE198">
        <v>31</v>
      </c>
      <c r="AF198" s="621">
        <v>9.8763858799541223E-4</v>
      </c>
      <c r="AG198">
        <v>31388</v>
      </c>
      <c r="AH198">
        <v>43656</v>
      </c>
      <c r="AI198" s="621">
        <v>0.7189847901777533</v>
      </c>
      <c r="AJ198">
        <v>31357</v>
      </c>
      <c r="AK198">
        <v>31</v>
      </c>
      <c r="AL198">
        <v>31388</v>
      </c>
      <c r="AM198">
        <v>15121</v>
      </c>
      <c r="AN198" s="621">
        <v>0.4822208757215295</v>
      </c>
      <c r="AO198">
        <v>27</v>
      </c>
      <c r="AP198" s="621">
        <v>0.87096774193548387</v>
      </c>
      <c r="AQ198">
        <v>15148</v>
      </c>
      <c r="AR198" s="621">
        <v>0.4826048171275647</v>
      </c>
      <c r="AS198">
        <v>217</v>
      </c>
      <c r="AT198" s="621">
        <v>1.4350902718074201E-2</v>
      </c>
      <c r="AU198">
        <v>4</v>
      </c>
      <c r="AV198" s="621">
        <v>0.14814814814814814</v>
      </c>
      <c r="AW198">
        <v>221</v>
      </c>
      <c r="AX198" s="621">
        <v>1.4589384737259044E-2</v>
      </c>
      <c r="AY198">
        <v>165</v>
      </c>
      <c r="AZ198" s="621">
        <v>0.76036866359447008</v>
      </c>
      <c r="BA198">
        <v>3</v>
      </c>
      <c r="BB198" s="621">
        <v>0.75</v>
      </c>
      <c r="BC198">
        <v>168</v>
      </c>
      <c r="BD198" s="621">
        <v>0.76018099547511309</v>
      </c>
      <c r="BE198">
        <v>23</v>
      </c>
      <c r="BF198" s="621">
        <v>1.5183522577237919E-3</v>
      </c>
      <c r="BG198">
        <v>293</v>
      </c>
      <c r="BH198" s="621">
        <v>1.9342487457090045E-2</v>
      </c>
      <c r="BI198">
        <v>316</v>
      </c>
      <c r="BJ198" s="621">
        <v>2.0860839714813836E-2</v>
      </c>
      <c r="BK198">
        <v>0</v>
      </c>
      <c r="BM198">
        <v>0</v>
      </c>
      <c r="BN198" s="621">
        <v>0</v>
      </c>
      <c r="BO198" t="s">
        <v>323</v>
      </c>
    </row>
    <row r="199" spans="1:67" x14ac:dyDescent="0.2">
      <c r="A199" t="s">
        <v>631</v>
      </c>
      <c r="B199" t="s">
        <v>641</v>
      </c>
      <c r="C199" t="s">
        <v>502</v>
      </c>
      <c r="D199" t="s">
        <v>509</v>
      </c>
      <c r="E199" t="s">
        <v>504</v>
      </c>
      <c r="F199" t="s">
        <v>505</v>
      </c>
      <c r="G199" t="s">
        <v>318</v>
      </c>
      <c r="H199" t="s">
        <v>1112</v>
      </c>
      <c r="I199" t="s">
        <v>934</v>
      </c>
      <c r="K199" t="s">
        <v>510</v>
      </c>
      <c r="L199">
        <v>1</v>
      </c>
      <c r="M199">
        <v>1</v>
      </c>
      <c r="N199">
        <v>1</v>
      </c>
      <c r="O199">
        <v>1</v>
      </c>
      <c r="P199">
        <v>8926</v>
      </c>
      <c r="Q199" t="s">
        <v>323</v>
      </c>
      <c r="R199">
        <v>0</v>
      </c>
      <c r="U199" t="s">
        <v>434</v>
      </c>
      <c r="V199">
        <v>1</v>
      </c>
      <c r="W199" s="621">
        <v>1</v>
      </c>
      <c r="X199">
        <v>1</v>
      </c>
      <c r="AD199">
        <v>8911</v>
      </c>
      <c r="AE199">
        <v>15</v>
      </c>
      <c r="AF199" s="621">
        <v>1.6804839793860631E-3</v>
      </c>
      <c r="AG199">
        <v>8926</v>
      </c>
      <c r="AH199">
        <v>12033</v>
      </c>
      <c r="AI199" s="621">
        <v>0.74179340147926531</v>
      </c>
      <c r="AJ199" t="s">
        <v>323</v>
      </c>
      <c r="AK199" t="s">
        <v>323</v>
      </c>
      <c r="AL199" t="s">
        <v>323</v>
      </c>
      <c r="AN199" s="621" t="s">
        <v>323</v>
      </c>
      <c r="AP199" s="621" t="s">
        <v>323</v>
      </c>
      <c r="AQ199" t="s">
        <v>323</v>
      </c>
      <c r="AR199" s="621" t="s">
        <v>323</v>
      </c>
      <c r="AT199" s="621" t="s">
        <v>323</v>
      </c>
      <c r="AV199" s="621" t="s">
        <v>323</v>
      </c>
      <c r="AW199" t="s">
        <v>323</v>
      </c>
      <c r="AX199" s="621" t="s">
        <v>323</v>
      </c>
      <c r="AZ199" s="621" t="s">
        <v>323</v>
      </c>
      <c r="BB199" s="621" t="s">
        <v>323</v>
      </c>
      <c r="BC199" t="s">
        <v>323</v>
      </c>
      <c r="BD199" s="621" t="s">
        <v>323</v>
      </c>
      <c r="BF199" s="621" t="s">
        <v>323</v>
      </c>
      <c r="BH199" s="621" t="s">
        <v>323</v>
      </c>
      <c r="BI199" t="s">
        <v>323</v>
      </c>
      <c r="BJ199" s="621" t="s">
        <v>323</v>
      </c>
      <c r="BK199">
        <v>0</v>
      </c>
      <c r="BO199" t="s">
        <v>323</v>
      </c>
    </row>
    <row r="200" spans="1:67" x14ac:dyDescent="0.2">
      <c r="A200" t="s">
        <v>647</v>
      </c>
      <c r="B200" t="s">
        <v>648</v>
      </c>
      <c r="C200" t="s">
        <v>502</v>
      </c>
      <c r="D200" t="s">
        <v>509</v>
      </c>
      <c r="E200" t="s">
        <v>504</v>
      </c>
      <c r="F200" t="s">
        <v>505</v>
      </c>
      <c r="G200" t="s">
        <v>316</v>
      </c>
      <c r="H200" t="s">
        <v>1112</v>
      </c>
      <c r="I200" t="s">
        <v>934</v>
      </c>
      <c r="K200" t="s">
        <v>510</v>
      </c>
      <c r="L200">
        <v>1</v>
      </c>
      <c r="M200">
        <v>1</v>
      </c>
      <c r="N200">
        <v>1</v>
      </c>
      <c r="O200">
        <v>1</v>
      </c>
      <c r="P200">
        <v>9879</v>
      </c>
      <c r="Q200" t="s">
        <v>323</v>
      </c>
      <c r="R200">
        <v>0</v>
      </c>
      <c r="U200" t="s">
        <v>434</v>
      </c>
      <c r="V200">
        <v>1</v>
      </c>
      <c r="W200" s="621">
        <v>1</v>
      </c>
      <c r="X200">
        <v>1</v>
      </c>
      <c r="AD200">
        <v>9860</v>
      </c>
      <c r="AE200">
        <v>19</v>
      </c>
      <c r="AF200" s="621">
        <v>1.9232715861929345E-3</v>
      </c>
      <c r="AG200">
        <v>9879</v>
      </c>
      <c r="AH200">
        <v>13374</v>
      </c>
      <c r="AI200" s="621">
        <v>0.73867205024674742</v>
      </c>
      <c r="AJ200" t="s">
        <v>323</v>
      </c>
      <c r="AK200" t="s">
        <v>323</v>
      </c>
      <c r="AL200" t="s">
        <v>323</v>
      </c>
      <c r="AN200" s="621" t="s">
        <v>323</v>
      </c>
      <c r="AP200" s="621" t="s">
        <v>323</v>
      </c>
      <c r="AQ200" t="s">
        <v>323</v>
      </c>
      <c r="AR200" s="621" t="s">
        <v>323</v>
      </c>
      <c r="AS200" t="s">
        <v>323</v>
      </c>
      <c r="AT200" s="621" t="s">
        <v>323</v>
      </c>
      <c r="AU200" t="s">
        <v>323</v>
      </c>
      <c r="AV200" s="621" t="s">
        <v>323</v>
      </c>
      <c r="AW200" t="s">
        <v>323</v>
      </c>
      <c r="AX200" s="621" t="s">
        <v>323</v>
      </c>
      <c r="AZ200" s="621" t="s">
        <v>323</v>
      </c>
      <c r="BB200" s="621" t="s">
        <v>323</v>
      </c>
      <c r="BC200" t="s">
        <v>323</v>
      </c>
      <c r="BD200" s="621" t="s">
        <v>323</v>
      </c>
      <c r="BF200" s="621" t="s">
        <v>323</v>
      </c>
      <c r="BH200" s="621" t="s">
        <v>323</v>
      </c>
      <c r="BI200" t="s">
        <v>323</v>
      </c>
      <c r="BJ200" s="621" t="s">
        <v>323</v>
      </c>
      <c r="BK200">
        <v>0</v>
      </c>
      <c r="BO200" t="s">
        <v>323</v>
      </c>
    </row>
    <row r="201" spans="1:67" x14ac:dyDescent="0.2">
      <c r="A201" t="s">
        <v>656</v>
      </c>
      <c r="B201" t="s">
        <v>663</v>
      </c>
      <c r="C201" t="s">
        <v>502</v>
      </c>
      <c r="D201" t="s">
        <v>509</v>
      </c>
      <c r="E201" t="s">
        <v>504</v>
      </c>
      <c r="F201" t="s">
        <v>519</v>
      </c>
      <c r="G201" t="s">
        <v>319</v>
      </c>
      <c r="H201" t="s">
        <v>1109</v>
      </c>
      <c r="I201" t="s">
        <v>934</v>
      </c>
      <c r="K201" t="s">
        <v>386</v>
      </c>
      <c r="L201">
        <v>1</v>
      </c>
      <c r="N201">
        <v>3</v>
      </c>
      <c r="O201">
        <v>3</v>
      </c>
      <c r="P201">
        <v>51605</v>
      </c>
      <c r="Q201">
        <v>23175</v>
      </c>
      <c r="R201">
        <v>2</v>
      </c>
      <c r="S201" s="621">
        <v>0.66666666666666663</v>
      </c>
      <c r="T201">
        <v>2</v>
      </c>
      <c r="U201" t="s">
        <v>434</v>
      </c>
      <c r="V201">
        <v>1</v>
      </c>
      <c r="W201" s="621">
        <v>1</v>
      </c>
      <c r="X201">
        <v>1</v>
      </c>
      <c r="AD201">
        <v>51548</v>
      </c>
      <c r="AE201">
        <v>57</v>
      </c>
      <c r="AF201" s="621">
        <v>1.1045441333204147E-3</v>
      </c>
      <c r="AG201">
        <v>51605</v>
      </c>
      <c r="AH201">
        <v>73245</v>
      </c>
      <c r="AI201" s="621">
        <v>0.70455321182333264</v>
      </c>
      <c r="AJ201">
        <v>51548</v>
      </c>
      <c r="AK201">
        <v>57</v>
      </c>
      <c r="AL201">
        <v>51605</v>
      </c>
      <c r="AM201">
        <v>23122</v>
      </c>
      <c r="AN201" s="621">
        <v>0.44855280515247925</v>
      </c>
      <c r="AO201">
        <v>53</v>
      </c>
      <c r="AP201" s="621">
        <v>0.92982456140350878</v>
      </c>
      <c r="AQ201">
        <v>23175</v>
      </c>
      <c r="AR201" s="621">
        <v>0.44908439104737913</v>
      </c>
      <c r="AS201">
        <v>258</v>
      </c>
      <c r="AT201" s="621">
        <v>1.1158204307585849E-2</v>
      </c>
      <c r="AU201">
        <v>13</v>
      </c>
      <c r="AV201" s="621">
        <v>0.24528301886792453</v>
      </c>
      <c r="AW201">
        <v>271</v>
      </c>
      <c r="AX201" s="621">
        <v>1.1693635382955772E-2</v>
      </c>
      <c r="AY201">
        <v>255</v>
      </c>
      <c r="AZ201" s="621">
        <v>0.98837209302325579</v>
      </c>
      <c r="BA201">
        <v>13</v>
      </c>
      <c r="BB201" s="621">
        <v>1</v>
      </c>
      <c r="BC201">
        <v>268</v>
      </c>
      <c r="BD201" s="621">
        <v>0.98892988929889303</v>
      </c>
      <c r="BE201">
        <v>38</v>
      </c>
      <c r="BF201" s="621">
        <v>1.6396979503775621E-3</v>
      </c>
      <c r="BG201">
        <v>640</v>
      </c>
      <c r="BH201" s="621">
        <v>2.761596548004315E-2</v>
      </c>
      <c r="BI201">
        <v>678</v>
      </c>
      <c r="BJ201" s="621">
        <v>2.9255663430420711E-2</v>
      </c>
      <c r="BK201">
        <v>0</v>
      </c>
      <c r="BO201" t="s">
        <v>323</v>
      </c>
    </row>
    <row r="202" spans="1:67" x14ac:dyDescent="0.2">
      <c r="A202" t="s">
        <v>669</v>
      </c>
      <c r="B202" t="s">
        <v>670</v>
      </c>
      <c r="C202" t="s">
        <v>502</v>
      </c>
      <c r="D202" t="s">
        <v>509</v>
      </c>
      <c r="E202" t="s">
        <v>504</v>
      </c>
      <c r="F202" t="s">
        <v>519</v>
      </c>
      <c r="G202" t="s">
        <v>321</v>
      </c>
      <c r="H202" t="s">
        <v>1112</v>
      </c>
      <c r="I202" t="s">
        <v>934</v>
      </c>
      <c r="K202" t="s">
        <v>386</v>
      </c>
      <c r="L202">
        <v>1</v>
      </c>
      <c r="N202">
        <v>2</v>
      </c>
      <c r="O202">
        <v>2</v>
      </c>
      <c r="P202">
        <v>13299</v>
      </c>
      <c r="Q202">
        <v>5375</v>
      </c>
      <c r="R202">
        <v>1</v>
      </c>
      <c r="S202" s="621">
        <v>0.5</v>
      </c>
      <c r="U202" t="s">
        <v>434</v>
      </c>
      <c r="V202">
        <v>1</v>
      </c>
      <c r="W202" s="621">
        <v>1</v>
      </c>
      <c r="X202">
        <v>1</v>
      </c>
      <c r="AD202">
        <v>13274</v>
      </c>
      <c r="AE202">
        <v>25</v>
      </c>
      <c r="AF202" s="621">
        <v>1.8798405895180089E-3</v>
      </c>
      <c r="AG202">
        <v>13299</v>
      </c>
      <c r="AH202">
        <v>17811</v>
      </c>
      <c r="AI202" s="621">
        <v>0.7466734040761327</v>
      </c>
      <c r="AJ202">
        <v>13274</v>
      </c>
      <c r="AK202">
        <v>25</v>
      </c>
      <c r="AL202">
        <v>13299</v>
      </c>
      <c r="AM202">
        <v>5352</v>
      </c>
      <c r="AN202" s="621">
        <v>0.40319421425342777</v>
      </c>
      <c r="AO202">
        <v>23</v>
      </c>
      <c r="AP202" s="621">
        <v>0.92</v>
      </c>
      <c r="AQ202">
        <v>5375</v>
      </c>
      <c r="AR202" s="621">
        <v>0.40416572674637191</v>
      </c>
      <c r="AS202">
        <v>27</v>
      </c>
      <c r="AT202" s="621">
        <v>5.0448430493273541E-3</v>
      </c>
      <c r="AU202">
        <v>14</v>
      </c>
      <c r="AV202" s="621">
        <v>0.60869565217391308</v>
      </c>
      <c r="AW202">
        <v>41</v>
      </c>
      <c r="AX202" s="621">
        <v>7.6279069767441858E-3</v>
      </c>
      <c r="AY202">
        <v>27</v>
      </c>
      <c r="AZ202" s="621">
        <v>1</v>
      </c>
      <c r="BA202">
        <v>14</v>
      </c>
      <c r="BB202" s="621">
        <v>1</v>
      </c>
      <c r="BC202">
        <v>41</v>
      </c>
      <c r="BD202" s="621">
        <v>1</v>
      </c>
      <c r="BE202">
        <v>4</v>
      </c>
      <c r="BF202" s="621">
        <v>7.4418604651162786E-4</v>
      </c>
      <c r="BG202">
        <v>101</v>
      </c>
      <c r="BH202" s="621">
        <v>1.8790697674418606E-2</v>
      </c>
      <c r="BI202">
        <v>105</v>
      </c>
      <c r="BJ202" s="621">
        <v>1.9534883720930232E-2</v>
      </c>
      <c r="BK202">
        <v>1</v>
      </c>
      <c r="BL202" s="621">
        <v>0.5</v>
      </c>
      <c r="BO202" t="s">
        <v>323</v>
      </c>
    </row>
    <row r="203" spans="1:67" x14ac:dyDescent="0.2">
      <c r="A203" t="s">
        <v>679</v>
      </c>
      <c r="B203" t="s">
        <v>681</v>
      </c>
      <c r="C203" t="s">
        <v>502</v>
      </c>
      <c r="D203" t="s">
        <v>509</v>
      </c>
      <c r="E203" t="s">
        <v>504</v>
      </c>
      <c r="F203" t="s">
        <v>519</v>
      </c>
      <c r="G203" t="s">
        <v>924</v>
      </c>
      <c r="H203" t="s">
        <v>1109</v>
      </c>
      <c r="I203" t="s">
        <v>934</v>
      </c>
      <c r="K203" t="s">
        <v>386</v>
      </c>
      <c r="L203">
        <v>1</v>
      </c>
      <c r="N203">
        <v>3</v>
      </c>
      <c r="O203">
        <v>3</v>
      </c>
      <c r="P203">
        <v>22102</v>
      </c>
      <c r="Q203">
        <v>11700</v>
      </c>
      <c r="R203">
        <v>1</v>
      </c>
      <c r="S203" s="621">
        <v>0.33333333333333331</v>
      </c>
      <c r="T203">
        <v>1</v>
      </c>
      <c r="U203" t="s">
        <v>434</v>
      </c>
      <c r="V203">
        <v>1</v>
      </c>
      <c r="W203" s="621">
        <v>1</v>
      </c>
      <c r="X203">
        <v>1</v>
      </c>
      <c r="AD203">
        <v>22045</v>
      </c>
      <c r="AE203">
        <v>57</v>
      </c>
      <c r="AF203" s="621">
        <v>2.5789521310288659E-3</v>
      </c>
      <c r="AG203">
        <v>22102</v>
      </c>
      <c r="AH203">
        <v>30096</v>
      </c>
      <c r="AI203" s="621">
        <v>0.7343833067517278</v>
      </c>
      <c r="AJ203">
        <v>22045</v>
      </c>
      <c r="AK203">
        <v>57</v>
      </c>
      <c r="AL203">
        <v>22102</v>
      </c>
      <c r="AM203">
        <v>11647</v>
      </c>
      <c r="AN203" s="621">
        <v>0.52832841914266271</v>
      </c>
      <c r="AO203">
        <v>53</v>
      </c>
      <c r="AP203" s="621">
        <v>0.92982456140350878</v>
      </c>
      <c r="AQ203">
        <v>11700</v>
      </c>
      <c r="AR203" s="621">
        <v>0.52936385847434619</v>
      </c>
      <c r="AS203">
        <v>89</v>
      </c>
      <c r="AT203" s="621">
        <v>7.6414527346097706E-3</v>
      </c>
      <c r="AU203">
        <v>7</v>
      </c>
      <c r="AV203" s="621">
        <v>0.13207547169811321</v>
      </c>
      <c r="AW203">
        <v>96</v>
      </c>
      <c r="AX203" s="621">
        <v>8.2051282051282051E-3</v>
      </c>
      <c r="AY203">
        <v>66</v>
      </c>
      <c r="AZ203" s="621">
        <v>0.7415730337078652</v>
      </c>
      <c r="BA203">
        <v>2</v>
      </c>
      <c r="BB203" s="621">
        <v>0.2857142857142857</v>
      </c>
      <c r="BC203">
        <v>68</v>
      </c>
      <c r="BD203" s="621">
        <v>0.70833333333333337</v>
      </c>
      <c r="BE203">
        <v>13</v>
      </c>
      <c r="BF203" s="621">
        <v>1.1111111111111111E-3</v>
      </c>
      <c r="BG203">
        <v>235</v>
      </c>
      <c r="BH203" s="621">
        <v>2.0085470085470087E-2</v>
      </c>
      <c r="BI203">
        <v>248</v>
      </c>
      <c r="BJ203" s="621">
        <v>2.1196581196581198E-2</v>
      </c>
      <c r="BK203">
        <v>2</v>
      </c>
      <c r="BL203" s="621">
        <v>0.66666666666666663</v>
      </c>
      <c r="BO203" t="s">
        <v>323</v>
      </c>
    </row>
    <row r="204" spans="1:67" x14ac:dyDescent="0.2">
      <c r="A204" t="s">
        <v>686</v>
      </c>
      <c r="B204" t="s">
        <v>690</v>
      </c>
      <c r="C204" t="s">
        <v>502</v>
      </c>
      <c r="D204" t="s">
        <v>509</v>
      </c>
      <c r="E204" t="s">
        <v>504</v>
      </c>
      <c r="F204" t="s">
        <v>505</v>
      </c>
      <c r="G204" t="s">
        <v>314</v>
      </c>
      <c r="H204" t="s">
        <v>1112</v>
      </c>
      <c r="I204" t="s">
        <v>934</v>
      </c>
      <c r="K204" t="s">
        <v>510</v>
      </c>
      <c r="L204">
        <v>1</v>
      </c>
      <c r="M204">
        <v>1</v>
      </c>
      <c r="N204">
        <v>1</v>
      </c>
      <c r="O204">
        <v>1</v>
      </c>
      <c r="P204">
        <v>8048</v>
      </c>
      <c r="Q204" t="s">
        <v>323</v>
      </c>
      <c r="R204">
        <v>0</v>
      </c>
      <c r="U204" t="s">
        <v>434</v>
      </c>
      <c r="V204">
        <v>1</v>
      </c>
      <c r="W204" s="621">
        <v>1</v>
      </c>
      <c r="X204">
        <v>1</v>
      </c>
      <c r="AD204">
        <v>7983</v>
      </c>
      <c r="AE204">
        <v>65</v>
      </c>
      <c r="AF204" s="621">
        <v>8.0765407554671976E-3</v>
      </c>
      <c r="AG204">
        <v>8048</v>
      </c>
      <c r="AH204">
        <v>11529</v>
      </c>
      <c r="AI204" s="621">
        <v>0.69806574724607506</v>
      </c>
      <c r="AJ204" t="s">
        <v>323</v>
      </c>
      <c r="AK204" t="s">
        <v>323</v>
      </c>
      <c r="AL204" t="s">
        <v>323</v>
      </c>
      <c r="AN204" s="621" t="s">
        <v>323</v>
      </c>
      <c r="AP204" s="621" t="s">
        <v>323</v>
      </c>
      <c r="AQ204" t="s">
        <v>323</v>
      </c>
      <c r="AR204" s="621" t="s">
        <v>323</v>
      </c>
      <c r="AT204" s="621" t="s">
        <v>323</v>
      </c>
      <c r="AV204" s="621" t="s">
        <v>323</v>
      </c>
      <c r="AW204" t="s">
        <v>323</v>
      </c>
      <c r="AX204" s="621" t="s">
        <v>323</v>
      </c>
      <c r="AZ204" s="621" t="s">
        <v>323</v>
      </c>
      <c r="BB204" s="621" t="s">
        <v>323</v>
      </c>
      <c r="BC204" t="s">
        <v>323</v>
      </c>
      <c r="BD204" s="621" t="s">
        <v>323</v>
      </c>
      <c r="BF204" s="621" t="s">
        <v>323</v>
      </c>
      <c r="BH204" s="621" t="s">
        <v>323</v>
      </c>
      <c r="BI204" t="s">
        <v>323</v>
      </c>
      <c r="BJ204" s="621" t="s">
        <v>323</v>
      </c>
      <c r="BK204">
        <v>0</v>
      </c>
      <c r="BO204" t="s">
        <v>323</v>
      </c>
    </row>
    <row r="205" spans="1:67" x14ac:dyDescent="0.2">
      <c r="A205" t="s">
        <v>707</v>
      </c>
      <c r="B205" t="s">
        <v>708</v>
      </c>
      <c r="C205" t="s">
        <v>502</v>
      </c>
      <c r="D205" t="s">
        <v>509</v>
      </c>
      <c r="E205" t="s">
        <v>504</v>
      </c>
      <c r="F205" t="s">
        <v>505</v>
      </c>
      <c r="G205" t="s">
        <v>314</v>
      </c>
      <c r="H205" t="s">
        <v>1112</v>
      </c>
      <c r="I205" t="s">
        <v>934</v>
      </c>
      <c r="K205" t="s">
        <v>386</v>
      </c>
      <c r="L205">
        <v>1</v>
      </c>
      <c r="N205">
        <v>2</v>
      </c>
      <c r="O205">
        <v>2</v>
      </c>
      <c r="P205">
        <v>2700</v>
      </c>
      <c r="Q205">
        <v>1600</v>
      </c>
      <c r="R205">
        <v>1</v>
      </c>
      <c r="S205" s="621">
        <v>0.5</v>
      </c>
      <c r="T205">
        <v>1</v>
      </c>
      <c r="U205" t="s">
        <v>434</v>
      </c>
      <c r="V205">
        <v>1</v>
      </c>
      <c r="W205" s="621">
        <v>1</v>
      </c>
      <c r="AD205">
        <v>2678</v>
      </c>
      <c r="AE205">
        <v>22</v>
      </c>
      <c r="AF205" s="621">
        <v>8.1481481481481474E-3</v>
      </c>
      <c r="AG205">
        <v>2700</v>
      </c>
      <c r="AH205">
        <v>3552</v>
      </c>
      <c r="AI205" s="621">
        <v>0.76013513513513509</v>
      </c>
      <c r="AJ205">
        <v>2678</v>
      </c>
      <c r="AK205">
        <v>22</v>
      </c>
      <c r="AL205">
        <v>2700</v>
      </c>
      <c r="AM205">
        <v>1582</v>
      </c>
      <c r="AN205" s="621">
        <v>0.59073935772964903</v>
      </c>
      <c r="AO205">
        <v>18</v>
      </c>
      <c r="AP205" s="621">
        <v>0.81818181818181823</v>
      </c>
      <c r="AQ205">
        <v>1600</v>
      </c>
      <c r="AR205" s="621">
        <v>0.59259259259259256</v>
      </c>
      <c r="AS205">
        <v>22</v>
      </c>
      <c r="AT205" s="621">
        <v>1.3906447534766119E-2</v>
      </c>
      <c r="AU205">
        <v>14</v>
      </c>
      <c r="AV205" s="621">
        <v>0.77777777777777779</v>
      </c>
      <c r="AW205">
        <v>36</v>
      </c>
      <c r="AX205" s="621">
        <v>2.2499999999999999E-2</v>
      </c>
      <c r="AY205">
        <v>20</v>
      </c>
      <c r="AZ205" s="621">
        <v>0.90909090909090906</v>
      </c>
      <c r="BA205">
        <v>9</v>
      </c>
      <c r="BB205" s="621">
        <v>0.6428571428571429</v>
      </c>
      <c r="BC205">
        <v>29</v>
      </c>
      <c r="BD205" s="621">
        <v>0.80555555555555558</v>
      </c>
      <c r="BG205">
        <v>62</v>
      </c>
      <c r="BH205" s="621">
        <v>3.875E-2</v>
      </c>
      <c r="BI205">
        <v>62</v>
      </c>
      <c r="BJ205" s="621">
        <v>3.875E-2</v>
      </c>
      <c r="BK205">
        <v>1</v>
      </c>
      <c r="BL205" s="621">
        <v>0.5</v>
      </c>
      <c r="BM205">
        <v>0</v>
      </c>
      <c r="BO205" t="s">
        <v>323</v>
      </c>
    </row>
    <row r="206" spans="1:67" x14ac:dyDescent="0.2">
      <c r="A206" t="s">
        <v>714</v>
      </c>
      <c r="B206" t="s">
        <v>719</v>
      </c>
      <c r="C206" t="s">
        <v>502</v>
      </c>
      <c r="D206" t="s">
        <v>509</v>
      </c>
      <c r="E206" t="s">
        <v>518</v>
      </c>
      <c r="F206" t="s">
        <v>519</v>
      </c>
      <c r="G206" t="s">
        <v>320</v>
      </c>
      <c r="H206" t="s">
        <v>1109</v>
      </c>
      <c r="I206" t="s">
        <v>934</v>
      </c>
      <c r="K206" t="s">
        <v>386</v>
      </c>
      <c r="L206">
        <v>1</v>
      </c>
      <c r="N206">
        <v>7</v>
      </c>
      <c r="O206">
        <v>7</v>
      </c>
      <c r="P206">
        <v>37730</v>
      </c>
      <c r="Q206">
        <v>19295</v>
      </c>
      <c r="R206">
        <v>2</v>
      </c>
      <c r="S206" s="621">
        <v>0.2857142857142857</v>
      </c>
      <c r="T206">
        <v>5</v>
      </c>
      <c r="U206" t="s">
        <v>435</v>
      </c>
      <c r="AD206">
        <v>37489</v>
      </c>
      <c r="AE206">
        <v>241</v>
      </c>
      <c r="AF206" s="621">
        <v>6.3874900609594484E-3</v>
      </c>
      <c r="AG206">
        <v>37730</v>
      </c>
      <c r="AH206">
        <v>49104</v>
      </c>
      <c r="AI206" s="621">
        <v>0.76836917562724016</v>
      </c>
      <c r="AJ206">
        <v>37489</v>
      </c>
      <c r="AK206">
        <v>241</v>
      </c>
      <c r="AL206">
        <v>37730</v>
      </c>
      <c r="AM206">
        <v>19038</v>
      </c>
      <c r="AN206" s="621">
        <v>0.50782896316252768</v>
      </c>
      <c r="AO206">
        <v>257</v>
      </c>
      <c r="AP206" s="621">
        <v>1.0663900414937759</v>
      </c>
      <c r="AQ206">
        <v>19295</v>
      </c>
      <c r="AR206" s="621">
        <v>0.51139676649880728</v>
      </c>
      <c r="AS206">
        <v>213</v>
      </c>
      <c r="AT206" s="621">
        <v>1.1188150015757958E-2</v>
      </c>
      <c r="AU206">
        <v>44</v>
      </c>
      <c r="AV206" s="621">
        <v>0.17120622568093385</v>
      </c>
      <c r="AW206">
        <v>257</v>
      </c>
      <c r="AX206" s="621">
        <v>1.3319512827157294E-2</v>
      </c>
      <c r="AY206">
        <v>173</v>
      </c>
      <c r="AZ206" s="621">
        <v>0.81220657276995301</v>
      </c>
      <c r="BA206">
        <v>41</v>
      </c>
      <c r="BB206" s="621">
        <v>0.93181818181818177</v>
      </c>
      <c r="BC206">
        <v>214</v>
      </c>
      <c r="BD206" s="621">
        <v>0.83268482490272377</v>
      </c>
      <c r="BE206">
        <v>38</v>
      </c>
      <c r="BF206" s="621">
        <v>1.9694221300855146E-3</v>
      </c>
      <c r="BG206">
        <v>129</v>
      </c>
      <c r="BH206" s="621">
        <v>6.6856698626587196E-3</v>
      </c>
      <c r="BI206">
        <v>167</v>
      </c>
      <c r="BJ206" s="621">
        <v>8.6550919927442342E-3</v>
      </c>
      <c r="BK206">
        <v>2</v>
      </c>
      <c r="BL206" s="621">
        <v>0.2857142857142857</v>
      </c>
      <c r="BO206" t="s">
        <v>323</v>
      </c>
    </row>
    <row r="207" spans="1:67" x14ac:dyDescent="0.2">
      <c r="A207" t="s">
        <v>725</v>
      </c>
      <c r="B207" t="s">
        <v>726</v>
      </c>
      <c r="C207" t="s">
        <v>502</v>
      </c>
      <c r="D207" t="s">
        <v>509</v>
      </c>
      <c r="E207" t="s">
        <v>504</v>
      </c>
      <c r="F207" t="s">
        <v>519</v>
      </c>
      <c r="G207" t="s">
        <v>920</v>
      </c>
      <c r="H207" t="s">
        <v>1112</v>
      </c>
      <c r="I207" t="s">
        <v>934</v>
      </c>
      <c r="K207" t="s">
        <v>386</v>
      </c>
      <c r="L207">
        <v>1</v>
      </c>
      <c r="N207">
        <v>2</v>
      </c>
      <c r="O207">
        <v>2</v>
      </c>
      <c r="P207">
        <v>4403</v>
      </c>
      <c r="Q207">
        <v>2102</v>
      </c>
      <c r="R207">
        <v>0</v>
      </c>
      <c r="U207" t="s">
        <v>434</v>
      </c>
      <c r="V207">
        <v>1</v>
      </c>
      <c r="W207" s="621">
        <v>1</v>
      </c>
      <c r="X207">
        <v>1</v>
      </c>
      <c r="AD207">
        <v>4395</v>
      </c>
      <c r="AE207">
        <v>8</v>
      </c>
      <c r="AF207" s="621">
        <v>1.8169429934135816E-3</v>
      </c>
      <c r="AG207">
        <v>4403</v>
      </c>
      <c r="AH207">
        <v>6363</v>
      </c>
      <c r="AI207" s="621">
        <v>0.69196919691969194</v>
      </c>
      <c r="AJ207">
        <v>4395</v>
      </c>
      <c r="AK207">
        <v>8</v>
      </c>
      <c r="AL207">
        <v>4403</v>
      </c>
      <c r="AM207">
        <v>2093</v>
      </c>
      <c r="AN207" s="621">
        <v>0.47622298065984076</v>
      </c>
      <c r="AO207">
        <v>9</v>
      </c>
      <c r="AP207" s="621">
        <v>1.125</v>
      </c>
      <c r="AQ207">
        <v>2102</v>
      </c>
      <c r="AR207" s="621">
        <v>0.47740177151941859</v>
      </c>
      <c r="AS207">
        <v>48</v>
      </c>
      <c r="AT207" s="621">
        <v>2.2933588150979456E-2</v>
      </c>
      <c r="AU207">
        <v>4</v>
      </c>
      <c r="AV207" s="621">
        <v>0.44444444444444442</v>
      </c>
      <c r="AW207">
        <v>52</v>
      </c>
      <c r="AX207" s="621">
        <v>2.4738344433872503E-2</v>
      </c>
      <c r="AY207">
        <v>44</v>
      </c>
      <c r="AZ207" s="621">
        <v>0.91666666666666663</v>
      </c>
      <c r="BA207">
        <v>4</v>
      </c>
      <c r="BB207" s="621">
        <v>1</v>
      </c>
      <c r="BC207">
        <v>48</v>
      </c>
      <c r="BD207" s="621">
        <v>0.92307692307692313</v>
      </c>
      <c r="BE207">
        <v>1</v>
      </c>
      <c r="BF207" s="621">
        <v>4.7573739295908661E-4</v>
      </c>
      <c r="BG207">
        <v>63</v>
      </c>
      <c r="BH207" s="621">
        <v>2.9971455756422453E-2</v>
      </c>
      <c r="BI207">
        <v>64</v>
      </c>
      <c r="BJ207" s="621">
        <v>3.0447193149381543E-2</v>
      </c>
      <c r="BK207">
        <v>0</v>
      </c>
      <c r="BO207" t="s">
        <v>323</v>
      </c>
    </row>
    <row r="208" spans="1:67" x14ac:dyDescent="0.2">
      <c r="A208" t="s">
        <v>727</v>
      </c>
      <c r="B208" t="s">
        <v>731</v>
      </c>
      <c r="C208" t="s">
        <v>502</v>
      </c>
      <c r="D208" t="s">
        <v>509</v>
      </c>
      <c r="E208" t="s">
        <v>504</v>
      </c>
      <c r="F208" t="s">
        <v>505</v>
      </c>
      <c r="G208" t="s">
        <v>314</v>
      </c>
      <c r="H208" t="s">
        <v>1112</v>
      </c>
      <c r="I208" t="s">
        <v>934</v>
      </c>
      <c r="K208" t="s">
        <v>386</v>
      </c>
      <c r="L208">
        <v>1</v>
      </c>
      <c r="N208">
        <v>2</v>
      </c>
      <c r="O208">
        <v>2</v>
      </c>
      <c r="P208">
        <v>2982</v>
      </c>
      <c r="Q208">
        <v>1901</v>
      </c>
      <c r="R208">
        <v>1</v>
      </c>
      <c r="S208" s="621">
        <v>0.5</v>
      </c>
      <c r="U208" t="s">
        <v>434</v>
      </c>
      <c r="V208">
        <v>1</v>
      </c>
      <c r="W208" s="621">
        <v>1</v>
      </c>
      <c r="X208">
        <v>1</v>
      </c>
      <c r="AD208">
        <v>2871</v>
      </c>
      <c r="AE208">
        <v>111</v>
      </c>
      <c r="AF208" s="621">
        <v>3.722334004024145E-2</v>
      </c>
      <c r="AG208">
        <v>2982</v>
      </c>
      <c r="AH208">
        <v>4158</v>
      </c>
      <c r="AI208" s="621">
        <v>0.71717171717171713</v>
      </c>
      <c r="AJ208">
        <v>2871</v>
      </c>
      <c r="AK208">
        <v>111</v>
      </c>
      <c r="AL208">
        <v>2982</v>
      </c>
      <c r="AM208">
        <v>1800</v>
      </c>
      <c r="AN208" s="621">
        <v>0.62695924764890287</v>
      </c>
      <c r="AO208">
        <v>101</v>
      </c>
      <c r="AP208" s="621">
        <v>0.90990990990990994</v>
      </c>
      <c r="AQ208">
        <v>1901</v>
      </c>
      <c r="AR208" s="621">
        <v>0.63749161636485585</v>
      </c>
      <c r="AS208">
        <v>11</v>
      </c>
      <c r="AT208" s="621">
        <v>6.1111111111111114E-3</v>
      </c>
      <c r="AU208">
        <v>14</v>
      </c>
      <c r="AV208" s="621">
        <v>0.13861386138613863</v>
      </c>
      <c r="AW208">
        <v>25</v>
      </c>
      <c r="AX208" s="621">
        <v>1.3150973172014729E-2</v>
      </c>
      <c r="AY208">
        <v>8</v>
      </c>
      <c r="AZ208" s="621">
        <v>0.72727272727272729</v>
      </c>
      <c r="BA208">
        <v>13</v>
      </c>
      <c r="BB208" s="621">
        <v>0.9285714285714286</v>
      </c>
      <c r="BC208">
        <v>21</v>
      </c>
      <c r="BD208" s="621">
        <v>0.84</v>
      </c>
      <c r="BE208">
        <v>1</v>
      </c>
      <c r="BF208" s="621">
        <v>5.2603892688058915E-4</v>
      </c>
      <c r="BG208">
        <v>21</v>
      </c>
      <c r="BH208" s="621">
        <v>1.1046817464492372E-2</v>
      </c>
      <c r="BI208">
        <v>22</v>
      </c>
      <c r="BJ208" s="621">
        <v>1.1572856391372961E-2</v>
      </c>
      <c r="BK208">
        <v>1</v>
      </c>
      <c r="BL208" s="621">
        <v>0.5</v>
      </c>
      <c r="BM208">
        <v>1</v>
      </c>
      <c r="BN208" s="621">
        <v>1</v>
      </c>
      <c r="BO208" t="s">
        <v>323</v>
      </c>
    </row>
    <row r="209" spans="1:67" x14ac:dyDescent="0.2">
      <c r="A209" t="s">
        <v>734</v>
      </c>
      <c r="B209" t="s">
        <v>735</v>
      </c>
      <c r="C209" t="s">
        <v>502</v>
      </c>
      <c r="D209" t="s">
        <v>509</v>
      </c>
      <c r="E209" t="s">
        <v>504</v>
      </c>
      <c r="F209" t="s">
        <v>519</v>
      </c>
      <c r="G209" t="s">
        <v>924</v>
      </c>
      <c r="H209" t="s">
        <v>1109</v>
      </c>
      <c r="I209" t="s">
        <v>934</v>
      </c>
      <c r="K209" t="s">
        <v>510</v>
      </c>
      <c r="L209">
        <v>1</v>
      </c>
      <c r="M209">
        <v>1</v>
      </c>
      <c r="N209">
        <v>1</v>
      </c>
      <c r="O209">
        <v>1</v>
      </c>
      <c r="P209">
        <v>19410</v>
      </c>
      <c r="Q209" t="s">
        <v>323</v>
      </c>
      <c r="R209">
        <v>0</v>
      </c>
      <c r="U209" t="s">
        <v>434</v>
      </c>
      <c r="V209">
        <v>1</v>
      </c>
      <c r="W209" s="621">
        <v>1</v>
      </c>
      <c r="X209">
        <v>1</v>
      </c>
      <c r="AD209">
        <v>19392</v>
      </c>
      <c r="AE209">
        <v>18</v>
      </c>
      <c r="AF209" s="621">
        <v>9.2735703245749618E-4</v>
      </c>
      <c r="AG209">
        <v>19410</v>
      </c>
      <c r="AH209">
        <v>27462</v>
      </c>
      <c r="AI209" s="621">
        <v>0.70679484378413804</v>
      </c>
      <c r="AJ209" t="s">
        <v>323</v>
      </c>
      <c r="AK209" t="s">
        <v>323</v>
      </c>
      <c r="AL209" t="s">
        <v>323</v>
      </c>
      <c r="AN209" s="621" t="s">
        <v>323</v>
      </c>
      <c r="AP209" s="621" t="s">
        <v>323</v>
      </c>
      <c r="AQ209" t="s">
        <v>323</v>
      </c>
      <c r="AR209" s="621" t="s">
        <v>323</v>
      </c>
      <c r="AT209" s="621" t="s">
        <v>323</v>
      </c>
      <c r="AV209" s="621" t="s">
        <v>323</v>
      </c>
      <c r="AW209" t="s">
        <v>323</v>
      </c>
      <c r="AX209" s="621" t="s">
        <v>323</v>
      </c>
      <c r="AZ209" s="621" t="s">
        <v>323</v>
      </c>
      <c r="BB209" s="621" t="s">
        <v>323</v>
      </c>
      <c r="BC209" t="s">
        <v>323</v>
      </c>
      <c r="BD209" s="621" t="s">
        <v>323</v>
      </c>
      <c r="BF209" s="621" t="s">
        <v>323</v>
      </c>
      <c r="BH209" s="621" t="s">
        <v>323</v>
      </c>
      <c r="BI209" t="s">
        <v>323</v>
      </c>
      <c r="BJ209" s="621" t="s">
        <v>323</v>
      </c>
      <c r="BK209">
        <v>1</v>
      </c>
      <c r="BL209" s="621">
        <v>1</v>
      </c>
      <c r="BM209">
        <v>1</v>
      </c>
      <c r="BN209" s="621">
        <v>1</v>
      </c>
      <c r="BO209" t="s">
        <v>323</v>
      </c>
    </row>
    <row r="210" spans="1:67" x14ac:dyDescent="0.2">
      <c r="A210" t="s">
        <v>751</v>
      </c>
      <c r="B210" t="s">
        <v>752</v>
      </c>
      <c r="C210" t="s">
        <v>502</v>
      </c>
      <c r="D210" t="s">
        <v>509</v>
      </c>
      <c r="E210" t="s">
        <v>518</v>
      </c>
      <c r="F210" t="s">
        <v>505</v>
      </c>
      <c r="G210" t="s">
        <v>927</v>
      </c>
      <c r="H210" t="s">
        <v>1109</v>
      </c>
      <c r="I210" t="s">
        <v>934</v>
      </c>
      <c r="K210" t="s">
        <v>386</v>
      </c>
      <c r="L210">
        <v>1</v>
      </c>
      <c r="N210">
        <v>4</v>
      </c>
      <c r="O210">
        <v>4</v>
      </c>
      <c r="P210">
        <v>32810</v>
      </c>
      <c r="Q210">
        <v>17940</v>
      </c>
      <c r="R210">
        <v>1</v>
      </c>
      <c r="S210" s="621">
        <v>0.25</v>
      </c>
      <c r="T210">
        <v>2</v>
      </c>
      <c r="U210" t="s">
        <v>434</v>
      </c>
      <c r="V210">
        <v>1</v>
      </c>
      <c r="W210" s="621">
        <v>1</v>
      </c>
      <c r="X210">
        <v>1</v>
      </c>
      <c r="AD210">
        <v>32678</v>
      </c>
      <c r="AE210">
        <v>132</v>
      </c>
      <c r="AF210" s="621">
        <v>4.023163669612923E-3</v>
      </c>
      <c r="AG210">
        <v>32810</v>
      </c>
      <c r="AH210">
        <v>43416</v>
      </c>
      <c r="AI210" s="621">
        <v>0.75571217984153305</v>
      </c>
      <c r="AJ210">
        <v>32678</v>
      </c>
      <c r="AK210">
        <v>132</v>
      </c>
      <c r="AL210">
        <v>32810</v>
      </c>
      <c r="AM210">
        <v>17857</v>
      </c>
      <c r="AN210" s="621">
        <v>0.54645327131403387</v>
      </c>
      <c r="AO210">
        <v>83</v>
      </c>
      <c r="AP210" s="621">
        <v>0.62878787878787878</v>
      </c>
      <c r="AQ210">
        <v>17940</v>
      </c>
      <c r="AR210" s="621">
        <v>0.5467845169155745</v>
      </c>
      <c r="AS210">
        <v>228</v>
      </c>
      <c r="AT210" s="621">
        <v>1.2768102144817158E-2</v>
      </c>
      <c r="AU210">
        <v>37</v>
      </c>
      <c r="AV210" s="621">
        <v>0.44578313253012047</v>
      </c>
      <c r="AW210">
        <v>265</v>
      </c>
      <c r="AX210" s="621">
        <v>1.4771460423634336E-2</v>
      </c>
      <c r="AY210">
        <v>191</v>
      </c>
      <c r="AZ210" s="621">
        <v>0.83771929824561409</v>
      </c>
      <c r="BA210">
        <v>37</v>
      </c>
      <c r="BB210" s="621">
        <v>1</v>
      </c>
      <c r="BC210">
        <v>228</v>
      </c>
      <c r="BD210" s="621">
        <v>0.86037735849056607</v>
      </c>
      <c r="BE210">
        <v>28</v>
      </c>
      <c r="BF210" s="621">
        <v>1.560758082497213E-3</v>
      </c>
      <c r="BG210">
        <v>175</v>
      </c>
      <c r="BH210" s="621">
        <v>9.7547380156075801E-3</v>
      </c>
      <c r="BI210">
        <v>203</v>
      </c>
      <c r="BJ210" s="621">
        <v>1.1315496098104793E-2</v>
      </c>
      <c r="BK210">
        <v>0</v>
      </c>
      <c r="BO210" t="s">
        <v>323</v>
      </c>
    </row>
    <row r="211" spans="1:67" x14ac:dyDescent="0.2">
      <c r="A211" t="s">
        <v>755</v>
      </c>
      <c r="B211" t="s">
        <v>759</v>
      </c>
      <c r="C211" t="s">
        <v>502</v>
      </c>
      <c r="D211" t="s">
        <v>509</v>
      </c>
      <c r="E211" t="s">
        <v>504</v>
      </c>
      <c r="F211" t="s">
        <v>519</v>
      </c>
      <c r="G211" t="s">
        <v>320</v>
      </c>
      <c r="H211" t="s">
        <v>1109</v>
      </c>
      <c r="I211" t="s">
        <v>934</v>
      </c>
      <c r="K211" t="s">
        <v>386</v>
      </c>
      <c r="L211">
        <v>1</v>
      </c>
      <c r="N211">
        <v>3</v>
      </c>
      <c r="O211">
        <v>3</v>
      </c>
      <c r="P211">
        <v>17543</v>
      </c>
      <c r="Q211">
        <v>8590</v>
      </c>
      <c r="R211">
        <v>1</v>
      </c>
      <c r="S211" s="621">
        <v>0.33333333333333331</v>
      </c>
      <c r="T211">
        <v>1</v>
      </c>
      <c r="U211" t="s">
        <v>435</v>
      </c>
      <c r="AD211">
        <v>17502</v>
      </c>
      <c r="AE211">
        <v>41</v>
      </c>
      <c r="AF211" s="621">
        <v>2.337114518611412E-3</v>
      </c>
      <c r="AG211">
        <v>17543</v>
      </c>
      <c r="AH211">
        <v>23352</v>
      </c>
      <c r="AI211" s="621">
        <v>0.75124186365193557</v>
      </c>
      <c r="AJ211">
        <v>17502</v>
      </c>
      <c r="AK211">
        <v>41</v>
      </c>
      <c r="AL211">
        <v>17543</v>
      </c>
      <c r="AM211">
        <v>8556</v>
      </c>
      <c r="AN211" s="621">
        <v>0.48885841618100789</v>
      </c>
      <c r="AO211">
        <v>34</v>
      </c>
      <c r="AP211" s="621">
        <v>0.82926829268292679</v>
      </c>
      <c r="AQ211">
        <v>8590</v>
      </c>
      <c r="AR211" s="621">
        <v>0.48965399304565926</v>
      </c>
      <c r="AS211">
        <v>99</v>
      </c>
      <c r="AT211" s="621">
        <v>1.1570827489481066E-2</v>
      </c>
      <c r="AU211">
        <v>7</v>
      </c>
      <c r="AV211" s="621">
        <v>0.20588235294117646</v>
      </c>
      <c r="AW211">
        <v>106</v>
      </c>
      <c r="AX211" s="621">
        <v>1.2339930151338767E-2</v>
      </c>
      <c r="AY211">
        <v>92</v>
      </c>
      <c r="AZ211" s="621">
        <v>0.92929292929292928</v>
      </c>
      <c r="BA211">
        <v>3</v>
      </c>
      <c r="BB211" s="621">
        <v>0.42857142857142855</v>
      </c>
      <c r="BC211">
        <v>95</v>
      </c>
      <c r="BD211" s="621">
        <v>0.89622641509433965</v>
      </c>
      <c r="BE211">
        <v>38</v>
      </c>
      <c r="BF211" s="621">
        <v>4.4237485448195574E-3</v>
      </c>
      <c r="BG211">
        <v>200</v>
      </c>
      <c r="BH211" s="621">
        <v>2.3282887077997673E-2</v>
      </c>
      <c r="BI211">
        <v>238</v>
      </c>
      <c r="BJ211" s="621">
        <v>2.7706635622817229E-2</v>
      </c>
      <c r="BK211">
        <v>1</v>
      </c>
      <c r="BL211" s="621">
        <v>0.33333333333333331</v>
      </c>
      <c r="BM211">
        <v>1</v>
      </c>
      <c r="BN211" s="621">
        <v>1</v>
      </c>
    </row>
    <row r="212" spans="1:67" x14ac:dyDescent="0.2">
      <c r="A212" t="s">
        <v>763</v>
      </c>
      <c r="B212" t="s">
        <v>764</v>
      </c>
      <c r="C212" t="s">
        <v>502</v>
      </c>
      <c r="D212" t="s">
        <v>509</v>
      </c>
      <c r="E212" t="s">
        <v>504</v>
      </c>
      <c r="F212" t="s">
        <v>519</v>
      </c>
      <c r="G212" t="s">
        <v>321</v>
      </c>
      <c r="H212" t="s">
        <v>1109</v>
      </c>
      <c r="I212" t="s">
        <v>934</v>
      </c>
      <c r="K212" t="s">
        <v>386</v>
      </c>
      <c r="L212">
        <v>1</v>
      </c>
      <c r="N212">
        <v>5</v>
      </c>
      <c r="O212">
        <v>5</v>
      </c>
      <c r="P212">
        <v>22212</v>
      </c>
      <c r="Q212">
        <v>9958</v>
      </c>
      <c r="R212">
        <v>4</v>
      </c>
      <c r="S212" s="621">
        <v>0.8</v>
      </c>
      <c r="T212">
        <v>3</v>
      </c>
      <c r="U212" t="s">
        <v>310</v>
      </c>
      <c r="X212">
        <v>0</v>
      </c>
      <c r="AD212">
        <v>22197</v>
      </c>
      <c r="AE212">
        <v>15</v>
      </c>
      <c r="AF212" s="621">
        <v>6.7531064289573202E-4</v>
      </c>
      <c r="AG212">
        <v>22212</v>
      </c>
      <c r="AH212">
        <v>31536</v>
      </c>
      <c r="AI212" s="621">
        <v>0.704337899543379</v>
      </c>
      <c r="AJ212">
        <v>22197</v>
      </c>
      <c r="AK212">
        <v>15</v>
      </c>
      <c r="AL212">
        <v>22212</v>
      </c>
      <c r="AM212">
        <v>9945</v>
      </c>
      <c r="AN212" s="621">
        <v>0.44803351804297881</v>
      </c>
      <c r="AO212">
        <v>13</v>
      </c>
      <c r="AP212" s="621">
        <v>0.8666666666666667</v>
      </c>
      <c r="AQ212">
        <v>9958</v>
      </c>
      <c r="AR212" s="621">
        <v>0.4483162254637133</v>
      </c>
      <c r="BD212" s="621" t="s">
        <v>323</v>
      </c>
      <c r="BE212">
        <v>17</v>
      </c>
      <c r="BF212" s="621">
        <v>1.7071701144808194E-3</v>
      </c>
      <c r="BG212">
        <v>119</v>
      </c>
      <c r="BH212" s="621">
        <v>1.1950190801365735E-2</v>
      </c>
      <c r="BI212">
        <v>136</v>
      </c>
      <c r="BJ212" s="621">
        <v>1.3657360915846555E-2</v>
      </c>
      <c r="BK212">
        <v>1</v>
      </c>
      <c r="BL212" s="621">
        <v>0.2</v>
      </c>
      <c r="BM212">
        <v>1</v>
      </c>
      <c r="BN212" s="621">
        <v>1</v>
      </c>
      <c r="BO212" t="s">
        <v>323</v>
      </c>
    </row>
    <row r="213" spans="1:67" x14ac:dyDescent="0.2">
      <c r="A213" t="s">
        <v>7</v>
      </c>
      <c r="B213" t="s">
        <v>13</v>
      </c>
      <c r="C213" t="s">
        <v>502</v>
      </c>
      <c r="D213" t="s">
        <v>509</v>
      </c>
      <c r="E213" t="s">
        <v>504</v>
      </c>
      <c r="F213" t="s">
        <v>519</v>
      </c>
      <c r="G213" t="s">
        <v>925</v>
      </c>
      <c r="H213" t="s">
        <v>1109</v>
      </c>
      <c r="I213" t="s">
        <v>934</v>
      </c>
      <c r="K213" t="s">
        <v>386</v>
      </c>
      <c r="L213">
        <v>1</v>
      </c>
      <c r="N213">
        <v>4</v>
      </c>
      <c r="O213">
        <v>4</v>
      </c>
      <c r="P213">
        <v>54693</v>
      </c>
      <c r="Q213">
        <v>27694</v>
      </c>
      <c r="R213">
        <v>1</v>
      </c>
      <c r="S213" s="621">
        <v>0.25</v>
      </c>
      <c r="T213">
        <v>3</v>
      </c>
      <c r="U213" t="s">
        <v>435</v>
      </c>
      <c r="AD213">
        <v>54627</v>
      </c>
      <c r="AE213">
        <v>66</v>
      </c>
      <c r="AF213" s="621">
        <v>1.2067357797158685E-3</v>
      </c>
      <c r="AG213">
        <v>54693</v>
      </c>
      <c r="AH213">
        <v>74187</v>
      </c>
      <c r="AI213" s="621">
        <v>0.73723159044037367</v>
      </c>
      <c r="AJ213">
        <v>54627</v>
      </c>
      <c r="AK213">
        <v>66</v>
      </c>
      <c r="AL213">
        <v>54693</v>
      </c>
      <c r="AM213">
        <v>27626</v>
      </c>
      <c r="AN213" s="621">
        <v>0.50572061434821614</v>
      </c>
      <c r="AO213">
        <v>68</v>
      </c>
      <c r="AP213" s="621">
        <v>1.0303030303030303</v>
      </c>
      <c r="AQ213">
        <v>27694</v>
      </c>
      <c r="AR213" s="621">
        <v>0.50635364671895855</v>
      </c>
      <c r="AS213">
        <v>278</v>
      </c>
      <c r="AT213" s="621">
        <v>1.0062984145370303E-2</v>
      </c>
      <c r="AU213">
        <v>11</v>
      </c>
      <c r="AV213" s="621">
        <v>0.16176470588235295</v>
      </c>
      <c r="AW213">
        <v>289</v>
      </c>
      <c r="AX213" s="621">
        <v>1.0435473387737416E-2</v>
      </c>
      <c r="AY213">
        <v>227</v>
      </c>
      <c r="AZ213" s="621">
        <v>0.81654676258992809</v>
      </c>
      <c r="BA213">
        <v>8</v>
      </c>
      <c r="BB213" s="621">
        <v>0.72727272727272729</v>
      </c>
      <c r="BC213">
        <v>235</v>
      </c>
      <c r="BD213" s="621">
        <v>0.81314878892733566</v>
      </c>
      <c r="BE213">
        <v>34</v>
      </c>
      <c r="BF213" s="621">
        <v>1.2277027514985194E-3</v>
      </c>
      <c r="BG213">
        <v>496</v>
      </c>
      <c r="BH213" s="621">
        <v>1.7910016610096051E-2</v>
      </c>
      <c r="BI213">
        <v>530</v>
      </c>
      <c r="BJ213" s="621">
        <v>1.9137719361594568E-2</v>
      </c>
      <c r="BK213">
        <v>0</v>
      </c>
      <c r="BO213" t="s">
        <v>323</v>
      </c>
    </row>
    <row r="214" spans="1:67" x14ac:dyDescent="0.2">
      <c r="A214" t="s">
        <v>26</v>
      </c>
      <c r="B214" t="s">
        <v>28</v>
      </c>
      <c r="C214" t="s">
        <v>502</v>
      </c>
      <c r="D214" t="s">
        <v>509</v>
      </c>
      <c r="E214" t="s">
        <v>504</v>
      </c>
      <c r="F214" t="s">
        <v>519</v>
      </c>
      <c r="G214" t="s">
        <v>920</v>
      </c>
      <c r="H214" t="s">
        <v>1112</v>
      </c>
      <c r="I214" t="s">
        <v>934</v>
      </c>
      <c r="K214" t="s">
        <v>386</v>
      </c>
      <c r="L214">
        <v>1</v>
      </c>
      <c r="N214">
        <v>4</v>
      </c>
      <c r="O214">
        <v>4</v>
      </c>
      <c r="P214">
        <v>5376</v>
      </c>
      <c r="Q214">
        <v>2553</v>
      </c>
      <c r="R214">
        <v>1</v>
      </c>
      <c r="S214" s="621">
        <v>0.25</v>
      </c>
      <c r="T214">
        <v>1</v>
      </c>
      <c r="U214" t="s">
        <v>434</v>
      </c>
      <c r="V214">
        <v>1</v>
      </c>
      <c r="W214" s="621">
        <v>1</v>
      </c>
      <c r="X214">
        <v>1</v>
      </c>
      <c r="AD214">
        <v>5349</v>
      </c>
      <c r="AE214">
        <v>27</v>
      </c>
      <c r="AF214" s="621">
        <v>5.0223214285714289E-3</v>
      </c>
      <c r="AG214">
        <v>5376</v>
      </c>
      <c r="AH214">
        <v>8439</v>
      </c>
      <c r="AI214" s="621">
        <v>0.63704230359047276</v>
      </c>
      <c r="AJ214">
        <v>5349</v>
      </c>
      <c r="AK214">
        <v>27</v>
      </c>
      <c r="AL214">
        <v>5376</v>
      </c>
      <c r="AM214">
        <v>2532</v>
      </c>
      <c r="AN214" s="621">
        <v>0.47335950644980368</v>
      </c>
      <c r="AO214">
        <v>21</v>
      </c>
      <c r="AP214" s="621">
        <v>0.77777777777777779</v>
      </c>
      <c r="AQ214">
        <v>2553</v>
      </c>
      <c r="AR214" s="621">
        <v>0.47488839285714285</v>
      </c>
      <c r="AS214">
        <v>29</v>
      </c>
      <c r="AT214" s="621">
        <v>1.1453396524486572E-2</v>
      </c>
      <c r="AW214">
        <v>29</v>
      </c>
      <c r="AX214" s="621">
        <v>1.1359185272228751E-2</v>
      </c>
      <c r="AY214">
        <v>23</v>
      </c>
      <c r="AZ214" s="621">
        <v>0.7931034482758621</v>
      </c>
      <c r="BB214" s="621" t="s">
        <v>323</v>
      </c>
      <c r="BC214">
        <v>23</v>
      </c>
      <c r="BD214" s="621">
        <v>0.7931034482758621</v>
      </c>
      <c r="BE214">
        <v>4</v>
      </c>
      <c r="BF214" s="621">
        <v>1.5667841754798276E-3</v>
      </c>
      <c r="BG214">
        <v>27</v>
      </c>
      <c r="BH214" s="621">
        <v>1.0575793184488837E-2</v>
      </c>
      <c r="BI214">
        <v>31</v>
      </c>
      <c r="BJ214" s="621">
        <v>1.2142577359968664E-2</v>
      </c>
      <c r="BK214">
        <v>0</v>
      </c>
      <c r="BO214" t="s">
        <v>323</v>
      </c>
    </row>
    <row r="215" spans="1:67" x14ac:dyDescent="0.2">
      <c r="A215" t="s">
        <v>38</v>
      </c>
      <c r="B215" t="s">
        <v>43</v>
      </c>
      <c r="C215" t="s">
        <v>502</v>
      </c>
      <c r="D215" t="s">
        <v>509</v>
      </c>
      <c r="E215" t="s">
        <v>504</v>
      </c>
      <c r="F215" t="s">
        <v>519</v>
      </c>
      <c r="G215" t="s">
        <v>321</v>
      </c>
      <c r="H215" t="s">
        <v>1112</v>
      </c>
      <c r="I215" t="s">
        <v>934</v>
      </c>
      <c r="K215" t="s">
        <v>386</v>
      </c>
      <c r="L215">
        <v>1</v>
      </c>
      <c r="N215">
        <v>3</v>
      </c>
      <c r="O215">
        <v>3</v>
      </c>
      <c r="P215">
        <v>5833</v>
      </c>
      <c r="Q215">
        <v>2754</v>
      </c>
      <c r="R215">
        <v>1</v>
      </c>
      <c r="S215" s="621">
        <v>0.33333333333333331</v>
      </c>
      <c r="T215">
        <v>1</v>
      </c>
      <c r="U215" t="s">
        <v>310</v>
      </c>
      <c r="X215">
        <v>1</v>
      </c>
      <c r="AD215">
        <v>5772</v>
      </c>
      <c r="AE215">
        <v>61</v>
      </c>
      <c r="AF215" s="621">
        <v>1.045774044231099E-2</v>
      </c>
      <c r="AG215">
        <v>5833</v>
      </c>
      <c r="AH215">
        <v>9138</v>
      </c>
      <c r="AI215" s="621">
        <v>0.63832348435106145</v>
      </c>
      <c r="AJ215">
        <v>5772</v>
      </c>
      <c r="AK215">
        <v>61</v>
      </c>
      <c r="AL215">
        <v>5833</v>
      </c>
      <c r="AM215">
        <v>2706</v>
      </c>
      <c r="AN215" s="621">
        <v>0.46881496881496881</v>
      </c>
      <c r="AO215">
        <v>48</v>
      </c>
      <c r="AP215" s="621">
        <v>0.78688524590163933</v>
      </c>
      <c r="AQ215">
        <v>2754</v>
      </c>
      <c r="AR215" s="621">
        <v>0.47214126521515515</v>
      </c>
      <c r="AS215">
        <v>60</v>
      </c>
      <c r="AT215" s="621">
        <v>2.2172949002217297E-2</v>
      </c>
      <c r="AV215" s="621" t="s">
        <v>323</v>
      </c>
      <c r="AW215">
        <v>60</v>
      </c>
      <c r="AX215" s="621">
        <v>2.178649237472767E-2</v>
      </c>
      <c r="BB215" s="621" t="s">
        <v>323</v>
      </c>
      <c r="BC215" t="s">
        <v>323</v>
      </c>
      <c r="BE215">
        <v>3</v>
      </c>
      <c r="BF215" s="621">
        <v>1.0893246187363835E-3</v>
      </c>
      <c r="BG215">
        <v>60</v>
      </c>
      <c r="BH215" s="621">
        <v>2.178649237472767E-2</v>
      </c>
      <c r="BI215">
        <v>63</v>
      </c>
      <c r="BJ215" s="621">
        <v>2.2875816993464051E-2</v>
      </c>
      <c r="BK215">
        <v>1</v>
      </c>
      <c r="BL215" s="621">
        <v>0.33333333333333331</v>
      </c>
      <c r="BM215">
        <v>0</v>
      </c>
      <c r="BO215" t="s">
        <v>323</v>
      </c>
    </row>
    <row r="216" spans="1:67" x14ac:dyDescent="0.2">
      <c r="A216" t="s">
        <v>60</v>
      </c>
      <c r="B216" t="s">
        <v>62</v>
      </c>
      <c r="C216" t="s">
        <v>502</v>
      </c>
      <c r="D216" t="s">
        <v>509</v>
      </c>
      <c r="E216" t="s">
        <v>504</v>
      </c>
      <c r="F216" t="s">
        <v>505</v>
      </c>
      <c r="G216" t="s">
        <v>317</v>
      </c>
      <c r="H216" t="s">
        <v>1109</v>
      </c>
      <c r="I216" t="s">
        <v>934</v>
      </c>
      <c r="K216" t="s">
        <v>386</v>
      </c>
      <c r="L216">
        <v>1</v>
      </c>
      <c r="N216">
        <v>2</v>
      </c>
      <c r="O216">
        <v>2</v>
      </c>
      <c r="P216">
        <v>18862</v>
      </c>
      <c r="Q216">
        <v>8627</v>
      </c>
      <c r="R216">
        <v>0</v>
      </c>
      <c r="T216">
        <v>1</v>
      </c>
      <c r="U216" t="s">
        <v>434</v>
      </c>
      <c r="V216">
        <v>1</v>
      </c>
      <c r="W216" s="621">
        <v>1</v>
      </c>
      <c r="X216">
        <v>1</v>
      </c>
      <c r="AD216">
        <v>18395</v>
      </c>
      <c r="AE216">
        <v>467</v>
      </c>
      <c r="AF216" s="621">
        <v>2.4758774255116106E-2</v>
      </c>
      <c r="AG216">
        <v>18862</v>
      </c>
      <c r="AH216">
        <v>28224</v>
      </c>
      <c r="AI216" s="621">
        <v>0.66829648526077101</v>
      </c>
      <c r="AJ216">
        <v>18395</v>
      </c>
      <c r="AK216">
        <v>467</v>
      </c>
      <c r="AL216">
        <v>18862</v>
      </c>
      <c r="AM216">
        <v>8198</v>
      </c>
      <c r="AN216" s="621">
        <v>0.44566458276705628</v>
      </c>
      <c r="AO216">
        <v>429</v>
      </c>
      <c r="AP216" s="621">
        <v>0.9186295503211992</v>
      </c>
      <c r="AQ216">
        <v>8627</v>
      </c>
      <c r="AR216" s="621">
        <v>0.45737461562930759</v>
      </c>
      <c r="AS216">
        <v>143</v>
      </c>
      <c r="AT216" s="621">
        <v>1.7443278848499635E-2</v>
      </c>
      <c r="AU216">
        <v>39</v>
      </c>
      <c r="AV216" s="621">
        <v>9.0909090909090912E-2</v>
      </c>
      <c r="AW216">
        <v>182</v>
      </c>
      <c r="AX216" s="621">
        <v>2.1096557320041731E-2</v>
      </c>
      <c r="AY216">
        <v>132</v>
      </c>
      <c r="AZ216" s="621">
        <v>0.92307692307692313</v>
      </c>
      <c r="BA216">
        <v>31</v>
      </c>
      <c r="BB216" s="621">
        <v>0.79487179487179482</v>
      </c>
      <c r="BC216">
        <v>163</v>
      </c>
      <c r="BD216" s="621">
        <v>0.89560439560439564</v>
      </c>
      <c r="BE216">
        <v>34</v>
      </c>
      <c r="BF216" s="621">
        <v>3.9411151037440596E-3</v>
      </c>
      <c r="BG216">
        <v>872</v>
      </c>
      <c r="BH216" s="621">
        <v>0.10107801089602411</v>
      </c>
      <c r="BI216">
        <v>906</v>
      </c>
      <c r="BJ216" s="621">
        <v>0.10501912599976818</v>
      </c>
      <c r="BK216">
        <v>1</v>
      </c>
      <c r="BL216" s="621">
        <v>0.5</v>
      </c>
      <c r="BM216">
        <v>1</v>
      </c>
      <c r="BN216" s="621">
        <v>1</v>
      </c>
      <c r="BO216" t="s">
        <v>323</v>
      </c>
    </row>
    <row r="217" spans="1:67" x14ac:dyDescent="0.2">
      <c r="A217" t="s">
        <v>66</v>
      </c>
      <c r="B217" t="s">
        <v>69</v>
      </c>
      <c r="C217" t="s">
        <v>502</v>
      </c>
      <c r="D217" t="s">
        <v>509</v>
      </c>
      <c r="E217" t="s">
        <v>504</v>
      </c>
      <c r="F217" t="s">
        <v>519</v>
      </c>
      <c r="G217" t="s">
        <v>924</v>
      </c>
      <c r="H217" t="s">
        <v>1112</v>
      </c>
      <c r="I217" t="s">
        <v>934</v>
      </c>
      <c r="K217" t="s">
        <v>386</v>
      </c>
      <c r="L217">
        <v>1</v>
      </c>
      <c r="N217">
        <v>4</v>
      </c>
      <c r="O217">
        <v>4</v>
      </c>
      <c r="P217">
        <v>9866</v>
      </c>
      <c r="Q217">
        <v>4856</v>
      </c>
      <c r="R217">
        <v>1</v>
      </c>
      <c r="S217" s="621">
        <v>0.25</v>
      </c>
      <c r="T217">
        <v>2</v>
      </c>
      <c r="U217" t="s">
        <v>435</v>
      </c>
      <c r="AD217">
        <v>9852</v>
      </c>
      <c r="AE217">
        <v>14</v>
      </c>
      <c r="AF217" s="621">
        <v>1.4190147982971822E-3</v>
      </c>
      <c r="AG217">
        <v>9866</v>
      </c>
      <c r="AH217">
        <v>14019</v>
      </c>
      <c r="AI217" s="621">
        <v>0.70375918396461945</v>
      </c>
      <c r="AJ217">
        <v>9852</v>
      </c>
      <c r="AK217">
        <v>14</v>
      </c>
      <c r="AL217">
        <v>9866</v>
      </c>
      <c r="AM217">
        <v>4846</v>
      </c>
      <c r="AN217" s="621">
        <v>0.49187982135606984</v>
      </c>
      <c r="AO217">
        <v>10</v>
      </c>
      <c r="AP217" s="621">
        <v>0.7142857142857143</v>
      </c>
      <c r="AQ217">
        <v>4856</v>
      </c>
      <c r="AR217" s="621">
        <v>0.4921954186093655</v>
      </c>
      <c r="AS217">
        <v>31</v>
      </c>
      <c r="AT217" s="621">
        <v>6.3970284770945105E-3</v>
      </c>
      <c r="AU217">
        <v>3</v>
      </c>
      <c r="AV217" s="621">
        <v>0.3</v>
      </c>
      <c r="AW217">
        <v>34</v>
      </c>
      <c r="AX217" s="621">
        <v>7.0016474464579901E-3</v>
      </c>
      <c r="AY217">
        <v>26</v>
      </c>
      <c r="AZ217" s="621">
        <v>0.83870967741935487</v>
      </c>
      <c r="BA217">
        <v>2</v>
      </c>
      <c r="BB217" s="621">
        <v>0.66666666666666663</v>
      </c>
      <c r="BC217">
        <v>28</v>
      </c>
      <c r="BD217" s="621">
        <v>0.82352941176470584</v>
      </c>
      <c r="BE217">
        <v>18</v>
      </c>
      <c r="BF217" s="621">
        <v>3.7067545304777594E-3</v>
      </c>
      <c r="BG217">
        <v>56</v>
      </c>
      <c r="BH217" s="621">
        <v>1.1532125205930808E-2</v>
      </c>
      <c r="BI217">
        <v>74</v>
      </c>
      <c r="BJ217" s="621">
        <v>1.5238879736408566E-2</v>
      </c>
      <c r="BK217">
        <v>1</v>
      </c>
      <c r="BL217" s="621">
        <v>0.25</v>
      </c>
      <c r="BM217">
        <v>0</v>
      </c>
      <c r="BO217" t="s">
        <v>323</v>
      </c>
    </row>
    <row r="218" spans="1:67" x14ac:dyDescent="0.2">
      <c r="A218" t="s">
        <v>77</v>
      </c>
      <c r="B218" t="s">
        <v>80</v>
      </c>
      <c r="C218" t="s">
        <v>502</v>
      </c>
      <c r="D218" t="s">
        <v>509</v>
      </c>
      <c r="E218" t="s">
        <v>504</v>
      </c>
      <c r="F218" t="s">
        <v>519</v>
      </c>
      <c r="G218" t="s">
        <v>920</v>
      </c>
      <c r="H218" t="s">
        <v>1109</v>
      </c>
      <c r="I218" t="s">
        <v>934</v>
      </c>
      <c r="K218" t="s">
        <v>386</v>
      </c>
      <c r="L218">
        <v>1</v>
      </c>
      <c r="N218">
        <v>5</v>
      </c>
      <c r="O218">
        <v>5</v>
      </c>
      <c r="P218">
        <v>45663</v>
      </c>
      <c r="Q218">
        <v>19995</v>
      </c>
      <c r="R218">
        <v>0</v>
      </c>
      <c r="S218" s="621">
        <v>0</v>
      </c>
      <c r="T218">
        <v>2</v>
      </c>
      <c r="U218" t="s">
        <v>435</v>
      </c>
      <c r="AD218">
        <v>45546</v>
      </c>
      <c r="AE218">
        <v>117</v>
      </c>
      <c r="AF218" s="621">
        <v>2.5622495236843836E-3</v>
      </c>
      <c r="AG218">
        <v>45663</v>
      </c>
      <c r="AH218">
        <v>65280</v>
      </c>
      <c r="AI218" s="621">
        <v>0.69949448529411762</v>
      </c>
      <c r="AJ218">
        <v>45546</v>
      </c>
      <c r="AK218">
        <v>117</v>
      </c>
      <c r="AL218">
        <v>45663</v>
      </c>
      <c r="AM218">
        <v>19905</v>
      </c>
      <c r="AN218" s="621">
        <v>0.43703069424318269</v>
      </c>
      <c r="AO218">
        <v>90</v>
      </c>
      <c r="AP218" s="621">
        <v>0.76923076923076927</v>
      </c>
      <c r="AQ218">
        <v>19995</v>
      </c>
      <c r="AR218" s="621">
        <v>0.43788187372708759</v>
      </c>
      <c r="AS218">
        <v>170</v>
      </c>
      <c r="AT218" s="621">
        <v>8.5405676965586534E-3</v>
      </c>
      <c r="AU218">
        <v>3</v>
      </c>
      <c r="AV218" s="621">
        <v>3.3333333333333333E-2</v>
      </c>
      <c r="AW218">
        <v>173</v>
      </c>
      <c r="AX218" s="621">
        <v>8.6521630407601895E-3</v>
      </c>
      <c r="AY218">
        <v>158</v>
      </c>
      <c r="AZ218" s="621">
        <v>0.92941176470588238</v>
      </c>
      <c r="BA218">
        <v>1</v>
      </c>
      <c r="BB218" s="621">
        <v>0.33333333333333331</v>
      </c>
      <c r="BC218">
        <v>159</v>
      </c>
      <c r="BD218" s="621">
        <v>0.91907514450867056</v>
      </c>
      <c r="BE218">
        <v>48</v>
      </c>
      <c r="BF218" s="621">
        <v>2.4006001500375095E-3</v>
      </c>
      <c r="BG218">
        <v>351</v>
      </c>
      <c r="BH218" s="621">
        <v>1.7554388597149289E-2</v>
      </c>
      <c r="BI218">
        <v>399</v>
      </c>
      <c r="BJ218" s="621">
        <v>1.9954988747186795E-2</v>
      </c>
      <c r="BK218">
        <v>3</v>
      </c>
      <c r="BL218" s="674">
        <v>0.6</v>
      </c>
      <c r="BM218">
        <v>1</v>
      </c>
      <c r="BN218" s="674">
        <v>1</v>
      </c>
      <c r="BO218" t="s">
        <v>323</v>
      </c>
    </row>
    <row r="219" spans="1:67" x14ac:dyDescent="0.2">
      <c r="A219" t="s">
        <v>81</v>
      </c>
      <c r="B219" t="s">
        <v>84</v>
      </c>
      <c r="C219" t="s">
        <v>502</v>
      </c>
      <c r="D219" t="s">
        <v>509</v>
      </c>
      <c r="E219" t="s">
        <v>504</v>
      </c>
      <c r="F219" t="s">
        <v>519</v>
      </c>
      <c r="G219" t="s">
        <v>924</v>
      </c>
      <c r="H219" t="s">
        <v>1112</v>
      </c>
      <c r="I219" t="s">
        <v>934</v>
      </c>
      <c r="K219" t="s">
        <v>386</v>
      </c>
      <c r="L219">
        <v>1</v>
      </c>
      <c r="N219">
        <v>4</v>
      </c>
      <c r="O219">
        <v>4</v>
      </c>
      <c r="P219">
        <v>7361</v>
      </c>
      <c r="Q219">
        <v>3446</v>
      </c>
      <c r="R219">
        <v>1</v>
      </c>
      <c r="S219" s="621">
        <v>0.25</v>
      </c>
      <c r="T219">
        <v>1</v>
      </c>
      <c r="U219" t="s">
        <v>310</v>
      </c>
      <c r="AD219">
        <v>7293</v>
      </c>
      <c r="AE219">
        <v>68</v>
      </c>
      <c r="AF219" s="621">
        <v>9.2378752886836026E-3</v>
      </c>
      <c r="AG219">
        <v>7361</v>
      </c>
      <c r="AH219">
        <v>11844</v>
      </c>
      <c r="AI219" s="621">
        <v>0.62149611617696721</v>
      </c>
      <c r="AJ219">
        <v>7293</v>
      </c>
      <c r="AK219">
        <v>68</v>
      </c>
      <c r="AL219">
        <v>7361</v>
      </c>
      <c r="AM219">
        <v>3384</v>
      </c>
      <c r="AN219" s="621">
        <v>0.4640065816536405</v>
      </c>
      <c r="AO219">
        <v>62</v>
      </c>
      <c r="AP219" s="621">
        <v>0.91176470588235292</v>
      </c>
      <c r="AQ219">
        <v>3446</v>
      </c>
      <c r="AR219" s="621">
        <v>0.46814291536476021</v>
      </c>
      <c r="AS219">
        <v>63</v>
      </c>
      <c r="AT219" s="621">
        <v>1.8617021276595744E-2</v>
      </c>
      <c r="AU219">
        <v>5</v>
      </c>
      <c r="AV219" s="621">
        <v>8.0645161290322578E-2</v>
      </c>
      <c r="AW219">
        <v>68</v>
      </c>
      <c r="AX219" s="621">
        <v>1.9733023795705164E-2</v>
      </c>
      <c r="AY219">
        <v>47</v>
      </c>
      <c r="AZ219" s="621">
        <v>0.74603174603174605</v>
      </c>
      <c r="BA219">
        <v>2</v>
      </c>
      <c r="BB219" s="621">
        <v>0.4</v>
      </c>
      <c r="BC219">
        <v>49</v>
      </c>
      <c r="BD219" s="621">
        <v>0.72058823529411764</v>
      </c>
      <c r="BE219">
        <v>5</v>
      </c>
      <c r="BF219" s="621">
        <v>1.4509576320371445E-3</v>
      </c>
      <c r="BG219">
        <v>37</v>
      </c>
      <c r="BH219" s="621">
        <v>1.0737086477074869E-2</v>
      </c>
      <c r="BI219">
        <v>42</v>
      </c>
      <c r="BJ219" s="621">
        <v>1.2188044109112013E-2</v>
      </c>
      <c r="BK219">
        <v>0</v>
      </c>
      <c r="BO219" t="s">
        <v>323</v>
      </c>
    </row>
    <row r="220" spans="1:67" x14ac:dyDescent="0.2">
      <c r="A220" t="s">
        <v>89</v>
      </c>
      <c r="B220" t="s">
        <v>94</v>
      </c>
      <c r="C220" t="s">
        <v>502</v>
      </c>
      <c r="D220" t="s">
        <v>509</v>
      </c>
      <c r="E220" t="s">
        <v>504</v>
      </c>
      <c r="F220" t="s">
        <v>505</v>
      </c>
      <c r="G220" t="s">
        <v>314</v>
      </c>
      <c r="H220" t="s">
        <v>1109</v>
      </c>
      <c r="I220" t="s">
        <v>934</v>
      </c>
      <c r="K220" t="s">
        <v>386</v>
      </c>
      <c r="L220">
        <v>1</v>
      </c>
      <c r="N220">
        <v>6</v>
      </c>
      <c r="O220">
        <v>6</v>
      </c>
      <c r="P220">
        <v>29579</v>
      </c>
      <c r="Q220">
        <v>12839</v>
      </c>
      <c r="R220">
        <v>3</v>
      </c>
      <c r="S220" s="621">
        <v>0.5</v>
      </c>
      <c r="T220">
        <v>4</v>
      </c>
      <c r="U220" t="s">
        <v>434</v>
      </c>
      <c r="V220">
        <v>1</v>
      </c>
      <c r="W220" s="621">
        <v>1</v>
      </c>
      <c r="X220">
        <v>1</v>
      </c>
      <c r="AD220">
        <v>29543</v>
      </c>
      <c r="AE220">
        <v>36</v>
      </c>
      <c r="AF220" s="621">
        <v>1.2170796849115928E-3</v>
      </c>
      <c r="AG220">
        <v>29579</v>
      </c>
      <c r="AH220">
        <v>44598</v>
      </c>
      <c r="AI220" s="621">
        <v>0.66323601955244627</v>
      </c>
      <c r="AJ220">
        <v>29543</v>
      </c>
      <c r="AK220">
        <v>36</v>
      </c>
      <c r="AL220">
        <v>29579</v>
      </c>
      <c r="AM220">
        <v>12808</v>
      </c>
      <c r="AN220" s="621">
        <v>0.43353755542768169</v>
      </c>
      <c r="AO220">
        <v>31</v>
      </c>
      <c r="AP220" s="621">
        <v>0.86111111111111116</v>
      </c>
      <c r="AQ220">
        <v>12839</v>
      </c>
      <c r="AR220" s="621">
        <v>0.43405794651610941</v>
      </c>
      <c r="AT220" s="621" t="s">
        <v>323</v>
      </c>
      <c r="AV220" s="621" t="s">
        <v>323</v>
      </c>
      <c r="AW220" t="s">
        <v>323</v>
      </c>
      <c r="AY220">
        <v>130</v>
      </c>
      <c r="AZ220" s="621" t="s">
        <v>323</v>
      </c>
      <c r="BB220" s="621" t="s">
        <v>323</v>
      </c>
      <c r="BC220">
        <v>130</v>
      </c>
      <c r="BD220" s="621" t="s">
        <v>323</v>
      </c>
      <c r="BE220">
        <v>31</v>
      </c>
      <c r="BF220" s="621">
        <v>2.4145182646623567E-3</v>
      </c>
      <c r="BG220">
        <v>82</v>
      </c>
      <c r="BH220" s="621">
        <v>6.386790248461718E-3</v>
      </c>
      <c r="BI220">
        <v>113</v>
      </c>
      <c r="BJ220" s="621">
        <v>8.8013085131240752E-3</v>
      </c>
      <c r="BK220">
        <v>2</v>
      </c>
      <c r="BL220" s="621">
        <v>0.33333333333333331</v>
      </c>
      <c r="BM220">
        <v>0</v>
      </c>
      <c r="BO220" t="s">
        <v>323</v>
      </c>
    </row>
    <row r="221" spans="1:67" x14ac:dyDescent="0.2">
      <c r="A221" t="s">
        <v>99</v>
      </c>
      <c r="B221" t="s">
        <v>105</v>
      </c>
      <c r="C221" t="s">
        <v>502</v>
      </c>
      <c r="D221" t="s">
        <v>509</v>
      </c>
      <c r="E221" t="s">
        <v>504</v>
      </c>
      <c r="F221" t="s">
        <v>519</v>
      </c>
      <c r="G221" t="s">
        <v>925</v>
      </c>
      <c r="H221" t="s">
        <v>1109</v>
      </c>
      <c r="I221" t="s">
        <v>934</v>
      </c>
      <c r="K221" t="s">
        <v>386</v>
      </c>
      <c r="L221">
        <v>1</v>
      </c>
      <c r="N221">
        <v>3</v>
      </c>
      <c r="O221">
        <v>3</v>
      </c>
      <c r="P221">
        <v>17477</v>
      </c>
      <c r="Q221">
        <v>7984</v>
      </c>
      <c r="R221">
        <v>0</v>
      </c>
      <c r="U221" t="s">
        <v>434</v>
      </c>
      <c r="V221">
        <v>1</v>
      </c>
      <c r="W221" s="621">
        <v>1</v>
      </c>
      <c r="X221">
        <v>1</v>
      </c>
      <c r="AD221">
        <v>17453</v>
      </c>
      <c r="AE221">
        <v>24</v>
      </c>
      <c r="AF221" s="621">
        <v>1.3732333924586599E-3</v>
      </c>
      <c r="AG221">
        <v>17477</v>
      </c>
      <c r="AH221">
        <v>26577</v>
      </c>
      <c r="AI221" s="621">
        <v>0.65759867554652518</v>
      </c>
      <c r="AJ221">
        <v>17453</v>
      </c>
      <c r="AK221">
        <v>24</v>
      </c>
      <c r="AL221">
        <v>17477</v>
      </c>
      <c r="AM221">
        <v>7960</v>
      </c>
      <c r="AN221" s="621">
        <v>0.4560820489314158</v>
      </c>
      <c r="AO221">
        <v>24</v>
      </c>
      <c r="AP221" s="621">
        <v>1</v>
      </c>
      <c r="AQ221">
        <v>7984</v>
      </c>
      <c r="AR221" s="621">
        <v>0.45682897522458088</v>
      </c>
      <c r="AS221">
        <v>83</v>
      </c>
      <c r="AT221" s="621">
        <v>1.0427135678391959E-2</v>
      </c>
      <c r="AU221">
        <v>5</v>
      </c>
      <c r="AV221" s="621">
        <v>0.20833333333333334</v>
      </c>
      <c r="AW221">
        <v>88</v>
      </c>
      <c r="AX221" s="621">
        <v>1.1022044088176353E-2</v>
      </c>
      <c r="AY221">
        <v>75</v>
      </c>
      <c r="AZ221" s="621">
        <v>0.90361445783132532</v>
      </c>
      <c r="BA221">
        <v>5</v>
      </c>
      <c r="BB221" s="621">
        <v>1</v>
      </c>
      <c r="BC221">
        <v>80</v>
      </c>
      <c r="BD221" s="621">
        <v>0.90909090909090906</v>
      </c>
      <c r="BE221">
        <v>12</v>
      </c>
      <c r="BF221" s="621">
        <v>1.5030060120240481E-3</v>
      </c>
      <c r="BG221">
        <v>108</v>
      </c>
      <c r="BH221" s="621">
        <v>1.3527054108216433E-2</v>
      </c>
      <c r="BI221">
        <v>120</v>
      </c>
      <c r="BJ221" s="621">
        <v>1.503006012024048E-2</v>
      </c>
      <c r="BK221">
        <v>0</v>
      </c>
      <c r="BO221" t="s">
        <v>323</v>
      </c>
    </row>
    <row r="222" spans="1:67" x14ac:dyDescent="0.2">
      <c r="A222" t="s">
        <v>109</v>
      </c>
      <c r="B222" t="s">
        <v>111</v>
      </c>
      <c r="C222" t="s">
        <v>502</v>
      </c>
      <c r="D222" t="s">
        <v>509</v>
      </c>
      <c r="E222" t="s">
        <v>504</v>
      </c>
      <c r="F222" t="s">
        <v>519</v>
      </c>
      <c r="G222" t="s">
        <v>321</v>
      </c>
      <c r="H222" t="s">
        <v>1112</v>
      </c>
      <c r="I222" t="s">
        <v>934</v>
      </c>
      <c r="K222" t="s">
        <v>386</v>
      </c>
      <c r="L222">
        <v>1</v>
      </c>
      <c r="N222">
        <v>4</v>
      </c>
      <c r="O222">
        <v>4</v>
      </c>
      <c r="P222">
        <v>14790</v>
      </c>
      <c r="Q222">
        <v>5909</v>
      </c>
      <c r="R222">
        <v>0</v>
      </c>
      <c r="U222" t="s">
        <v>434</v>
      </c>
      <c r="V222">
        <v>1</v>
      </c>
      <c r="W222" s="621">
        <v>1</v>
      </c>
      <c r="X222">
        <v>1</v>
      </c>
      <c r="AD222">
        <v>14774</v>
      </c>
      <c r="AE222">
        <v>16</v>
      </c>
      <c r="AF222" s="621">
        <v>1.0818120351588911E-3</v>
      </c>
      <c r="AG222">
        <v>14790</v>
      </c>
      <c r="AH222">
        <v>22071</v>
      </c>
      <c r="AI222" s="621">
        <v>0.67011009922522768</v>
      </c>
      <c r="AJ222">
        <v>14774</v>
      </c>
      <c r="AK222">
        <v>16</v>
      </c>
      <c r="AL222">
        <v>14790</v>
      </c>
      <c r="AM222">
        <v>5897</v>
      </c>
      <c r="AN222" s="621">
        <v>0.39914715039935023</v>
      </c>
      <c r="AO222">
        <v>12</v>
      </c>
      <c r="AP222" s="621">
        <v>0.75</v>
      </c>
      <c r="AQ222">
        <v>5909</v>
      </c>
      <c r="AR222" s="621">
        <v>0.39952670723461797</v>
      </c>
      <c r="AS222">
        <v>58</v>
      </c>
      <c r="AT222" s="621">
        <v>9.8355095811429542E-3</v>
      </c>
      <c r="AW222">
        <v>58</v>
      </c>
      <c r="AX222" s="621">
        <v>9.8155356236249783E-3</v>
      </c>
      <c r="AY222">
        <v>53</v>
      </c>
      <c r="AZ222" s="621">
        <v>0.91379310344827591</v>
      </c>
      <c r="BC222">
        <v>53</v>
      </c>
      <c r="BD222" s="621">
        <v>0.91379310344827591</v>
      </c>
      <c r="BE222">
        <v>18</v>
      </c>
      <c r="BF222" s="621">
        <v>3.0462007107801658E-3</v>
      </c>
      <c r="BG222">
        <v>146</v>
      </c>
      <c r="BH222" s="621">
        <v>2.4708072431883568E-2</v>
      </c>
      <c r="BI222">
        <v>164</v>
      </c>
      <c r="BJ222" s="621">
        <v>2.7754273142663734E-2</v>
      </c>
      <c r="BK222">
        <v>2</v>
      </c>
      <c r="BL222" s="621">
        <v>0.5</v>
      </c>
      <c r="BM222">
        <v>0</v>
      </c>
      <c r="BO222" t="s">
        <v>323</v>
      </c>
    </row>
    <row r="223" spans="1:67" x14ac:dyDescent="0.2">
      <c r="A223" t="s">
        <v>115</v>
      </c>
      <c r="B223" t="s">
        <v>120</v>
      </c>
      <c r="C223" t="s">
        <v>502</v>
      </c>
      <c r="D223" t="s">
        <v>509</v>
      </c>
      <c r="E223" t="s">
        <v>504</v>
      </c>
      <c r="F223" t="s">
        <v>519</v>
      </c>
      <c r="G223" t="s">
        <v>320</v>
      </c>
      <c r="H223" t="s">
        <v>1112</v>
      </c>
      <c r="I223" t="s">
        <v>934</v>
      </c>
      <c r="K223" t="s">
        <v>510</v>
      </c>
      <c r="L223">
        <v>1</v>
      </c>
      <c r="M223">
        <v>1</v>
      </c>
      <c r="N223">
        <v>1</v>
      </c>
      <c r="O223">
        <v>1</v>
      </c>
      <c r="P223">
        <v>7214</v>
      </c>
      <c r="Q223" t="s">
        <v>323</v>
      </c>
      <c r="R223">
        <v>0</v>
      </c>
      <c r="S223" s="621">
        <v>0</v>
      </c>
      <c r="T223">
        <v>0</v>
      </c>
      <c r="U223" t="s">
        <v>434</v>
      </c>
      <c r="V223">
        <v>1</v>
      </c>
      <c r="W223" s="621">
        <v>1</v>
      </c>
      <c r="X223">
        <v>1</v>
      </c>
      <c r="AD223">
        <v>7163</v>
      </c>
      <c r="AE223">
        <v>51</v>
      </c>
      <c r="AF223" s="621">
        <v>7.0695869143332412E-3</v>
      </c>
      <c r="AG223">
        <v>7214</v>
      </c>
      <c r="AH223">
        <v>9528</v>
      </c>
      <c r="AI223" s="621">
        <v>0.75713685978169609</v>
      </c>
      <c r="AJ223" t="s">
        <v>323</v>
      </c>
      <c r="AK223" t="s">
        <v>323</v>
      </c>
      <c r="AL223" t="s">
        <v>323</v>
      </c>
      <c r="AN223" s="621" t="s">
        <v>323</v>
      </c>
      <c r="AP223" s="621" t="s">
        <v>323</v>
      </c>
      <c r="AQ223" t="s">
        <v>323</v>
      </c>
      <c r="AR223" s="621" t="s">
        <v>323</v>
      </c>
      <c r="AT223" s="621" t="s">
        <v>323</v>
      </c>
      <c r="AV223" s="621" t="s">
        <v>323</v>
      </c>
      <c r="AW223" t="s">
        <v>323</v>
      </c>
      <c r="AX223" s="621" t="s">
        <v>323</v>
      </c>
      <c r="AZ223" s="621" t="s">
        <v>323</v>
      </c>
      <c r="BC223" t="s">
        <v>323</v>
      </c>
      <c r="BD223" s="621" t="s">
        <v>323</v>
      </c>
      <c r="BF223" s="621" t="s">
        <v>323</v>
      </c>
      <c r="BH223" s="621" t="s">
        <v>323</v>
      </c>
      <c r="BI223" t="s">
        <v>323</v>
      </c>
      <c r="BJ223" s="621" t="s">
        <v>323</v>
      </c>
      <c r="BK223">
        <v>1</v>
      </c>
      <c r="BL223" s="621">
        <v>1</v>
      </c>
      <c r="BM223">
        <v>1</v>
      </c>
      <c r="BN223" s="621">
        <v>1</v>
      </c>
      <c r="BO223" t="s">
        <v>323</v>
      </c>
    </row>
    <row r="224" spans="1:67" x14ac:dyDescent="0.2">
      <c r="A224" t="s">
        <v>124</v>
      </c>
      <c r="B224" t="s">
        <v>129</v>
      </c>
      <c r="C224" t="s">
        <v>502</v>
      </c>
      <c r="D224" t="s">
        <v>509</v>
      </c>
      <c r="E224" t="s">
        <v>504</v>
      </c>
      <c r="F224" t="s">
        <v>505</v>
      </c>
      <c r="G224" t="s">
        <v>318</v>
      </c>
      <c r="H224" t="s">
        <v>1109</v>
      </c>
      <c r="I224" t="s">
        <v>934</v>
      </c>
      <c r="K224" t="s">
        <v>386</v>
      </c>
      <c r="L224">
        <v>1</v>
      </c>
      <c r="N224">
        <v>3</v>
      </c>
      <c r="O224">
        <v>3</v>
      </c>
      <c r="P224">
        <v>19953</v>
      </c>
      <c r="Q224">
        <v>9282</v>
      </c>
      <c r="R224">
        <v>2</v>
      </c>
      <c r="S224" s="621">
        <v>0.66666666666666663</v>
      </c>
      <c r="T224">
        <v>2</v>
      </c>
      <c r="U224" t="s">
        <v>310</v>
      </c>
      <c r="AD224">
        <v>19815</v>
      </c>
      <c r="AE224">
        <v>138</v>
      </c>
      <c r="AF224" s="621">
        <v>6.9162531950082698E-3</v>
      </c>
      <c r="AG224">
        <v>19953</v>
      </c>
      <c r="AH224">
        <v>29616</v>
      </c>
      <c r="AI224" s="621">
        <v>0.67372366288492702</v>
      </c>
      <c r="AJ224">
        <v>19815</v>
      </c>
      <c r="AK224">
        <v>138</v>
      </c>
      <c r="AL224">
        <v>19953</v>
      </c>
      <c r="AM224">
        <v>9166</v>
      </c>
      <c r="AN224" s="621">
        <v>0.46257885440322988</v>
      </c>
      <c r="AO224">
        <v>116</v>
      </c>
      <c r="AP224" s="621">
        <v>0.84057971014492749</v>
      </c>
      <c r="AQ224">
        <v>9282</v>
      </c>
      <c r="AR224" s="621">
        <v>0.46519320402946923</v>
      </c>
      <c r="AS224">
        <v>26</v>
      </c>
      <c r="AT224" s="621">
        <v>2.8365699323587169E-3</v>
      </c>
      <c r="AU224">
        <v>25</v>
      </c>
      <c r="AV224" s="621">
        <v>0.21551724137931033</v>
      </c>
      <c r="AW224">
        <v>51</v>
      </c>
      <c r="AX224" s="621">
        <v>5.4945054945054949E-3</v>
      </c>
      <c r="AY224">
        <v>19</v>
      </c>
      <c r="AZ224" s="621">
        <v>0.73076923076923073</v>
      </c>
      <c r="BA224">
        <v>15</v>
      </c>
      <c r="BB224" s="621">
        <v>0.6</v>
      </c>
      <c r="BC224">
        <v>34</v>
      </c>
      <c r="BD224" s="621">
        <v>0.66666666666666663</v>
      </c>
      <c r="BE224">
        <v>12</v>
      </c>
      <c r="BF224" s="621">
        <v>1.2928248222365869E-3</v>
      </c>
      <c r="BG224">
        <v>165</v>
      </c>
      <c r="BH224" s="621">
        <v>1.777634130575307E-2</v>
      </c>
      <c r="BI224">
        <v>177</v>
      </c>
      <c r="BJ224" s="621">
        <v>1.9069166127989659E-2</v>
      </c>
      <c r="BK224">
        <v>0</v>
      </c>
      <c r="BO224" t="s">
        <v>323</v>
      </c>
    </row>
    <row r="225" spans="1:67" x14ac:dyDescent="0.2">
      <c r="A225" t="s">
        <v>136</v>
      </c>
      <c r="B225" t="s">
        <v>137</v>
      </c>
      <c r="C225" t="s">
        <v>502</v>
      </c>
      <c r="D225" t="s">
        <v>509</v>
      </c>
      <c r="E225" t="s">
        <v>504</v>
      </c>
      <c r="F225" t="s">
        <v>519</v>
      </c>
      <c r="G225" t="s">
        <v>925</v>
      </c>
      <c r="H225" t="s">
        <v>1112</v>
      </c>
      <c r="I225" t="s">
        <v>934</v>
      </c>
      <c r="K225" t="s">
        <v>386</v>
      </c>
      <c r="L225">
        <v>1</v>
      </c>
      <c r="N225">
        <v>2</v>
      </c>
      <c r="O225">
        <v>2</v>
      </c>
      <c r="P225">
        <v>6271</v>
      </c>
      <c r="Q225">
        <v>2972</v>
      </c>
      <c r="R225">
        <v>0</v>
      </c>
      <c r="U225" t="s">
        <v>434</v>
      </c>
      <c r="V225">
        <v>1</v>
      </c>
      <c r="W225" s="621">
        <v>1</v>
      </c>
      <c r="X225">
        <v>1</v>
      </c>
      <c r="AD225">
        <v>6255</v>
      </c>
      <c r="AE225">
        <v>16</v>
      </c>
      <c r="AF225" s="621">
        <v>2.5514272045925688E-3</v>
      </c>
      <c r="AG225">
        <v>6271</v>
      </c>
      <c r="AH225">
        <v>8991</v>
      </c>
      <c r="AI225" s="621">
        <v>0.6974752530308086</v>
      </c>
      <c r="AJ225">
        <v>6255</v>
      </c>
      <c r="AK225">
        <v>16</v>
      </c>
      <c r="AL225">
        <v>6271</v>
      </c>
      <c r="AM225">
        <v>2954</v>
      </c>
      <c r="AN225" s="621">
        <v>0.47226219024780175</v>
      </c>
      <c r="AO225">
        <v>18</v>
      </c>
      <c r="AP225" s="621">
        <v>1.125</v>
      </c>
      <c r="AQ225">
        <v>2972</v>
      </c>
      <c r="AR225" s="621">
        <v>0.47392760325306971</v>
      </c>
      <c r="AS225">
        <v>31</v>
      </c>
      <c r="AT225" s="621">
        <v>1.049424509140149E-2</v>
      </c>
      <c r="AU225">
        <v>19</v>
      </c>
      <c r="AV225" s="621">
        <v>1.0555555555555556</v>
      </c>
      <c r="AW225">
        <v>50</v>
      </c>
      <c r="AX225" s="621">
        <v>1.6823687752355317E-2</v>
      </c>
      <c r="AY225">
        <v>21</v>
      </c>
      <c r="AZ225" s="621">
        <v>0.67741935483870963</v>
      </c>
      <c r="BA225">
        <v>18</v>
      </c>
      <c r="BB225" s="621">
        <v>0.94736842105263153</v>
      </c>
      <c r="BC225">
        <v>39</v>
      </c>
      <c r="BD225" s="621">
        <v>0.78</v>
      </c>
      <c r="BE225">
        <v>1</v>
      </c>
      <c r="BF225" s="621">
        <v>3.3647375504710633E-4</v>
      </c>
      <c r="BG225">
        <v>58</v>
      </c>
      <c r="BH225" s="621">
        <v>1.9515477792732168E-2</v>
      </c>
      <c r="BI225">
        <v>59</v>
      </c>
      <c r="BJ225" s="621">
        <v>1.9851951547779273E-2</v>
      </c>
      <c r="BK225">
        <v>0</v>
      </c>
      <c r="BO225" t="s">
        <v>323</v>
      </c>
    </row>
    <row r="226" spans="1:67" x14ac:dyDescent="0.2">
      <c r="A226" t="s">
        <v>140</v>
      </c>
      <c r="B226" t="s">
        <v>143</v>
      </c>
      <c r="C226" t="s">
        <v>502</v>
      </c>
      <c r="D226" t="s">
        <v>509</v>
      </c>
      <c r="E226" t="s">
        <v>504</v>
      </c>
      <c r="F226" t="s">
        <v>519</v>
      </c>
      <c r="G226" t="s">
        <v>925</v>
      </c>
      <c r="H226" t="s">
        <v>1112</v>
      </c>
      <c r="I226" t="s">
        <v>934</v>
      </c>
      <c r="K226" t="s">
        <v>386</v>
      </c>
      <c r="L226">
        <v>1</v>
      </c>
      <c r="N226">
        <v>2</v>
      </c>
      <c r="O226">
        <v>2</v>
      </c>
      <c r="P226">
        <v>12096</v>
      </c>
      <c r="Q226">
        <v>6105</v>
      </c>
      <c r="R226">
        <v>0</v>
      </c>
      <c r="U226" t="s">
        <v>434</v>
      </c>
      <c r="V226">
        <v>1</v>
      </c>
      <c r="W226" s="621">
        <v>1</v>
      </c>
      <c r="X226">
        <v>1</v>
      </c>
      <c r="AD226">
        <v>12074</v>
      </c>
      <c r="AE226">
        <v>22</v>
      </c>
      <c r="AF226" s="621">
        <v>1.8187830687830687E-3</v>
      </c>
      <c r="AG226">
        <v>12096</v>
      </c>
      <c r="AH226">
        <v>16854</v>
      </c>
      <c r="AI226" s="621">
        <v>0.71769312922748307</v>
      </c>
      <c r="AJ226">
        <v>12074</v>
      </c>
      <c r="AK226">
        <v>22</v>
      </c>
      <c r="AL226">
        <v>12096</v>
      </c>
      <c r="AM226">
        <v>6085</v>
      </c>
      <c r="AN226" s="621">
        <v>0.50397548451217489</v>
      </c>
      <c r="AO226">
        <v>20</v>
      </c>
      <c r="AP226" s="621">
        <v>0.90909090909090906</v>
      </c>
      <c r="AQ226">
        <v>6105</v>
      </c>
      <c r="AR226" s="621">
        <v>0.50471230158730163</v>
      </c>
      <c r="AS226">
        <v>47</v>
      </c>
      <c r="AT226" s="621">
        <v>7.7239112571898111E-3</v>
      </c>
      <c r="AU226">
        <v>7</v>
      </c>
      <c r="AV226" s="621">
        <v>0.35</v>
      </c>
      <c r="AW226">
        <v>54</v>
      </c>
      <c r="AX226" s="621">
        <v>8.8452088452088459E-3</v>
      </c>
      <c r="AY226">
        <v>43</v>
      </c>
      <c r="AZ226" s="621">
        <v>0.91489361702127658</v>
      </c>
      <c r="BA226">
        <v>5</v>
      </c>
      <c r="BB226" s="621">
        <v>0.7142857142857143</v>
      </c>
      <c r="BC226">
        <v>48</v>
      </c>
      <c r="BD226" s="621">
        <v>0.88888888888888884</v>
      </c>
      <c r="BE226">
        <v>3</v>
      </c>
      <c r="BF226" s="621">
        <v>4.9140049140049139E-4</v>
      </c>
      <c r="BG226">
        <v>115</v>
      </c>
      <c r="BH226" s="621">
        <v>1.8837018837018837E-2</v>
      </c>
      <c r="BI226">
        <v>118</v>
      </c>
      <c r="BJ226" s="621">
        <v>1.9328419328419329E-2</v>
      </c>
      <c r="BK226">
        <v>1</v>
      </c>
      <c r="BL226" s="621">
        <v>0.5</v>
      </c>
      <c r="BM226">
        <v>0</v>
      </c>
      <c r="BO226" t="s">
        <v>323</v>
      </c>
    </row>
    <row r="227" spans="1:67" x14ac:dyDescent="0.2">
      <c r="A227" t="s">
        <v>146</v>
      </c>
      <c r="B227" t="s">
        <v>149</v>
      </c>
      <c r="C227" t="s">
        <v>502</v>
      </c>
      <c r="D227" t="s">
        <v>509</v>
      </c>
      <c r="E227" t="s">
        <v>504</v>
      </c>
      <c r="F227" t="s">
        <v>505</v>
      </c>
      <c r="G227" t="s">
        <v>928</v>
      </c>
      <c r="H227" t="s">
        <v>1109</v>
      </c>
      <c r="I227" t="s">
        <v>934</v>
      </c>
      <c r="K227" t="s">
        <v>386</v>
      </c>
      <c r="L227">
        <v>1</v>
      </c>
      <c r="N227">
        <v>5</v>
      </c>
      <c r="O227">
        <v>5</v>
      </c>
      <c r="P227">
        <v>35281</v>
      </c>
      <c r="Q227">
        <v>17766</v>
      </c>
      <c r="R227">
        <v>1</v>
      </c>
      <c r="S227" s="621">
        <v>0.2</v>
      </c>
      <c r="U227" t="s">
        <v>434</v>
      </c>
      <c r="V227">
        <v>1</v>
      </c>
      <c r="W227" s="621">
        <v>1</v>
      </c>
      <c r="X227">
        <v>1</v>
      </c>
      <c r="AD227">
        <v>35092</v>
      </c>
      <c r="AE227">
        <v>189</v>
      </c>
      <c r="AF227" s="621">
        <v>5.3569910149939065E-3</v>
      </c>
      <c r="AG227">
        <v>35281</v>
      </c>
      <c r="AH227">
        <v>47154</v>
      </c>
      <c r="AI227" s="621">
        <v>0.7482079993213725</v>
      </c>
      <c r="AJ227">
        <v>35092</v>
      </c>
      <c r="AK227">
        <v>189</v>
      </c>
      <c r="AL227">
        <v>35281</v>
      </c>
      <c r="AM227">
        <v>17600</v>
      </c>
      <c r="AN227" s="621">
        <v>0.50153881226490371</v>
      </c>
      <c r="AO227">
        <v>166</v>
      </c>
      <c r="AP227" s="621">
        <v>0.87830687830687826</v>
      </c>
      <c r="AQ227">
        <v>17766</v>
      </c>
      <c r="AR227" s="621">
        <v>0.50355715540942714</v>
      </c>
      <c r="AS227">
        <v>179</v>
      </c>
      <c r="AT227" s="621">
        <v>1.0170454545454545E-2</v>
      </c>
      <c r="AU227">
        <v>51</v>
      </c>
      <c r="AV227" s="621">
        <v>0.30722891566265059</v>
      </c>
      <c r="AW227">
        <v>230</v>
      </c>
      <c r="AX227" s="621">
        <v>1.2946076775864009E-2</v>
      </c>
      <c r="AY227">
        <v>117</v>
      </c>
      <c r="AZ227" s="621">
        <v>0.65363128491620115</v>
      </c>
      <c r="BA227">
        <v>34</v>
      </c>
      <c r="BB227" s="621">
        <v>0.66666666666666663</v>
      </c>
      <c r="BC227">
        <v>151</v>
      </c>
      <c r="BD227" s="621">
        <v>0.65652173913043477</v>
      </c>
      <c r="BE227">
        <v>30</v>
      </c>
      <c r="BF227" s="621">
        <v>1.6886187098953055E-3</v>
      </c>
      <c r="BG227">
        <v>269</v>
      </c>
      <c r="BH227" s="621">
        <v>1.5141281098727907E-2</v>
      </c>
      <c r="BI227">
        <v>299</v>
      </c>
      <c r="BJ227" s="621">
        <v>1.6829899808623212E-2</v>
      </c>
      <c r="BK227">
        <v>0</v>
      </c>
      <c r="BO227" t="s">
        <v>323</v>
      </c>
    </row>
    <row r="228" spans="1:67" x14ac:dyDescent="0.2">
      <c r="A228" t="s">
        <v>155</v>
      </c>
      <c r="B228" t="s">
        <v>157</v>
      </c>
      <c r="C228" t="s">
        <v>502</v>
      </c>
      <c r="D228" t="s">
        <v>509</v>
      </c>
      <c r="E228" t="s">
        <v>504</v>
      </c>
      <c r="F228" t="s">
        <v>519</v>
      </c>
      <c r="G228" t="s">
        <v>321</v>
      </c>
      <c r="H228" t="s">
        <v>1109</v>
      </c>
      <c r="I228" t="s">
        <v>934</v>
      </c>
      <c r="K228" t="s">
        <v>386</v>
      </c>
      <c r="L228">
        <v>1</v>
      </c>
      <c r="N228">
        <v>5</v>
      </c>
      <c r="O228">
        <v>5</v>
      </c>
      <c r="P228">
        <v>22959</v>
      </c>
      <c r="Q228">
        <v>11130</v>
      </c>
      <c r="R228">
        <v>1</v>
      </c>
      <c r="S228" s="621">
        <v>0.2</v>
      </c>
      <c r="U228" t="s">
        <v>310</v>
      </c>
      <c r="AD228">
        <v>22528</v>
      </c>
      <c r="AE228">
        <v>431</v>
      </c>
      <c r="AF228" s="621">
        <v>1.8772594625201446E-2</v>
      </c>
      <c r="AG228">
        <v>22959</v>
      </c>
      <c r="AH228">
        <v>32904</v>
      </c>
      <c r="AI228" s="621">
        <v>0.69775711159737419</v>
      </c>
      <c r="AJ228">
        <v>22528</v>
      </c>
      <c r="AK228">
        <v>431</v>
      </c>
      <c r="AL228">
        <v>22959</v>
      </c>
      <c r="AM228">
        <v>10819</v>
      </c>
      <c r="AN228" s="621">
        <v>0.48024680397727271</v>
      </c>
      <c r="AO228">
        <v>311</v>
      </c>
      <c r="AP228" s="621">
        <v>0.72157772621809746</v>
      </c>
      <c r="AQ228">
        <v>11130</v>
      </c>
      <c r="AR228" s="621">
        <v>0.48477721155102577</v>
      </c>
      <c r="AS228">
        <v>160</v>
      </c>
      <c r="AT228" s="621">
        <v>1.4788797485904427E-2</v>
      </c>
      <c r="AU228">
        <v>59</v>
      </c>
      <c r="AV228" s="621">
        <v>0.18971061093247588</v>
      </c>
      <c r="AW228">
        <v>219</v>
      </c>
      <c r="AX228" s="621">
        <v>1.9676549865229112E-2</v>
      </c>
      <c r="AY228">
        <v>152</v>
      </c>
      <c r="AZ228" s="621">
        <v>0.95</v>
      </c>
      <c r="BA228">
        <v>25</v>
      </c>
      <c r="BB228" s="621">
        <v>0.42372881355932202</v>
      </c>
      <c r="BC228">
        <v>177</v>
      </c>
      <c r="BD228" s="621">
        <v>0.80821917808219179</v>
      </c>
      <c r="BE228">
        <v>17</v>
      </c>
      <c r="BF228" s="621">
        <v>1.5274034141958669E-3</v>
      </c>
      <c r="BG228">
        <v>285</v>
      </c>
      <c r="BH228" s="621">
        <v>2.5606469002695417E-2</v>
      </c>
      <c r="BI228">
        <v>302</v>
      </c>
      <c r="BJ228" s="621">
        <v>2.7133872416891285E-2</v>
      </c>
      <c r="BK228">
        <v>0</v>
      </c>
      <c r="BO228" t="s">
        <v>323</v>
      </c>
    </row>
    <row r="229" spans="1:67" x14ac:dyDescent="0.2">
      <c r="A229" t="s">
        <v>166</v>
      </c>
      <c r="B229" t="s">
        <v>172</v>
      </c>
      <c r="C229" t="s">
        <v>502</v>
      </c>
      <c r="D229" t="s">
        <v>509</v>
      </c>
      <c r="E229" t="s">
        <v>504</v>
      </c>
      <c r="F229" t="s">
        <v>519</v>
      </c>
      <c r="G229" t="s">
        <v>321</v>
      </c>
      <c r="H229" t="s">
        <v>1109</v>
      </c>
      <c r="I229" t="s">
        <v>934</v>
      </c>
      <c r="K229" t="s">
        <v>386</v>
      </c>
      <c r="L229">
        <v>1</v>
      </c>
      <c r="N229">
        <v>2</v>
      </c>
      <c r="O229">
        <v>2</v>
      </c>
      <c r="P229">
        <v>21971</v>
      </c>
      <c r="Q229">
        <v>10585</v>
      </c>
      <c r="R229">
        <v>0</v>
      </c>
      <c r="U229" t="s">
        <v>434</v>
      </c>
      <c r="V229">
        <v>1</v>
      </c>
      <c r="W229" s="621">
        <v>1</v>
      </c>
      <c r="X229">
        <v>1</v>
      </c>
      <c r="AD229">
        <v>20573</v>
      </c>
      <c r="AE229">
        <v>1398</v>
      </c>
      <c r="AF229" s="621">
        <v>6.3629329570797866E-2</v>
      </c>
      <c r="AG229">
        <v>21971</v>
      </c>
      <c r="AH229">
        <v>26178</v>
      </c>
      <c r="AI229" s="621">
        <v>0.83929253571701423</v>
      </c>
      <c r="AJ229">
        <v>20573</v>
      </c>
      <c r="AK229">
        <v>1398</v>
      </c>
      <c r="AL229">
        <v>21971</v>
      </c>
      <c r="AM229">
        <v>9417</v>
      </c>
      <c r="AN229" s="621">
        <v>0.45773586739901811</v>
      </c>
      <c r="AO229">
        <v>1168</v>
      </c>
      <c r="AP229" s="621">
        <v>0.83547925608011442</v>
      </c>
      <c r="AQ229">
        <v>10585</v>
      </c>
      <c r="AR229" s="621">
        <v>0.48177142597059763</v>
      </c>
      <c r="AS229">
        <v>57</v>
      </c>
      <c r="AT229" s="621">
        <v>6.0528830837846444E-3</v>
      </c>
      <c r="AU229">
        <v>29</v>
      </c>
      <c r="AV229" s="621">
        <v>2.482876712328767E-2</v>
      </c>
      <c r="AW229">
        <v>86</v>
      </c>
      <c r="AX229" s="621">
        <v>8.1247047709022205E-3</v>
      </c>
      <c r="AY229">
        <v>47</v>
      </c>
      <c r="AZ229" s="621">
        <v>0.82456140350877194</v>
      </c>
      <c r="BA229">
        <v>23</v>
      </c>
      <c r="BB229" s="621">
        <v>0.7931034482758621</v>
      </c>
      <c r="BC229">
        <v>70</v>
      </c>
      <c r="BD229" s="621">
        <v>0.81395348837209303</v>
      </c>
      <c r="BE229">
        <v>4</v>
      </c>
      <c r="BF229" s="621">
        <v>3.778932451582428E-4</v>
      </c>
      <c r="BG229">
        <v>460</v>
      </c>
      <c r="BH229" s="621">
        <v>4.345772319319792E-2</v>
      </c>
      <c r="BI229">
        <v>464</v>
      </c>
      <c r="BJ229" s="621">
        <v>4.3835616438356165E-2</v>
      </c>
      <c r="BK229">
        <v>0</v>
      </c>
      <c r="BO229" t="s">
        <v>323</v>
      </c>
    </row>
    <row r="230" spans="1:67" x14ac:dyDescent="0.2">
      <c r="A230" t="s">
        <v>175</v>
      </c>
      <c r="B230" t="s">
        <v>181</v>
      </c>
      <c r="C230" t="s">
        <v>502</v>
      </c>
      <c r="D230" t="s">
        <v>509</v>
      </c>
      <c r="E230" t="s">
        <v>504</v>
      </c>
      <c r="F230" t="s">
        <v>505</v>
      </c>
      <c r="G230" t="s">
        <v>314</v>
      </c>
      <c r="H230" t="s">
        <v>1109</v>
      </c>
      <c r="I230" t="s">
        <v>934</v>
      </c>
      <c r="K230" t="s">
        <v>386</v>
      </c>
      <c r="L230">
        <v>1</v>
      </c>
      <c r="N230">
        <v>2</v>
      </c>
      <c r="O230">
        <v>2</v>
      </c>
      <c r="P230">
        <v>33706</v>
      </c>
      <c r="Q230">
        <v>17242</v>
      </c>
      <c r="R230">
        <v>2</v>
      </c>
      <c r="S230" s="621">
        <v>1</v>
      </c>
      <c r="T230">
        <v>2</v>
      </c>
      <c r="U230" t="s">
        <v>310</v>
      </c>
      <c r="Z230">
        <v>2</v>
      </c>
      <c r="AA230" s="621">
        <v>1</v>
      </c>
      <c r="AB230">
        <v>1</v>
      </c>
      <c r="AC230" s="621">
        <v>1</v>
      </c>
      <c r="AD230">
        <v>33688</v>
      </c>
      <c r="AE230">
        <v>18</v>
      </c>
      <c r="AF230" s="621">
        <v>5.3402954963507985E-4</v>
      </c>
      <c r="AG230">
        <v>33706</v>
      </c>
      <c r="AH230">
        <v>43932</v>
      </c>
      <c r="AI230" s="621">
        <v>0.76723117545297281</v>
      </c>
      <c r="AJ230">
        <v>33688</v>
      </c>
      <c r="AK230">
        <v>18</v>
      </c>
      <c r="AL230">
        <v>33706</v>
      </c>
      <c r="AM230">
        <v>17226</v>
      </c>
      <c r="AN230" s="621">
        <v>0.51133934932320113</v>
      </c>
      <c r="AO230">
        <v>16</v>
      </c>
      <c r="AP230" s="621">
        <v>0.88888888888888884</v>
      </c>
      <c r="AQ230">
        <v>17242</v>
      </c>
      <c r="AR230" s="621">
        <v>0.51154097193378034</v>
      </c>
      <c r="AS230">
        <v>90</v>
      </c>
      <c r="AT230" s="621">
        <v>5.2246603970741903E-3</v>
      </c>
      <c r="AW230">
        <v>90</v>
      </c>
      <c r="AX230" s="621">
        <v>5.2198120867648764E-3</v>
      </c>
      <c r="AY230">
        <v>78</v>
      </c>
      <c r="AZ230" s="621">
        <v>0.8666666666666667</v>
      </c>
      <c r="BB230" s="621" t="s">
        <v>323</v>
      </c>
      <c r="BC230">
        <v>78</v>
      </c>
      <c r="BD230" s="621">
        <v>0.8666666666666667</v>
      </c>
      <c r="BE230">
        <v>13</v>
      </c>
      <c r="BF230" s="621">
        <v>7.5397285697714886E-4</v>
      </c>
      <c r="BG230">
        <v>556</v>
      </c>
      <c r="BH230" s="621">
        <v>3.2246839113791906E-2</v>
      </c>
      <c r="BI230">
        <v>569</v>
      </c>
      <c r="BJ230" s="621">
        <v>3.3000811970769053E-2</v>
      </c>
      <c r="BK230">
        <v>0</v>
      </c>
      <c r="BO230" t="s">
        <v>323</v>
      </c>
    </row>
    <row r="231" spans="1:67" x14ac:dyDescent="0.2">
      <c r="A231" t="s">
        <v>188</v>
      </c>
      <c r="B231" t="s">
        <v>194</v>
      </c>
      <c r="C231" t="s">
        <v>502</v>
      </c>
      <c r="D231" t="s">
        <v>509</v>
      </c>
      <c r="E231" t="s">
        <v>504</v>
      </c>
      <c r="F231" t="s">
        <v>519</v>
      </c>
      <c r="G231" t="s">
        <v>321</v>
      </c>
      <c r="H231" t="s">
        <v>1109</v>
      </c>
      <c r="I231" t="s">
        <v>934</v>
      </c>
      <c r="K231" t="s">
        <v>386</v>
      </c>
      <c r="L231">
        <v>1</v>
      </c>
      <c r="N231">
        <v>5</v>
      </c>
      <c r="O231">
        <v>5</v>
      </c>
      <c r="P231">
        <v>42127</v>
      </c>
      <c r="Q231">
        <v>12952</v>
      </c>
      <c r="R231">
        <v>1</v>
      </c>
      <c r="S231" s="621">
        <v>0.2</v>
      </c>
      <c r="T231">
        <v>1</v>
      </c>
      <c r="U231" t="s">
        <v>434</v>
      </c>
      <c r="V231">
        <v>1</v>
      </c>
      <c r="W231" s="621">
        <v>1</v>
      </c>
      <c r="X231">
        <v>1</v>
      </c>
      <c r="AD231">
        <v>42058</v>
      </c>
      <c r="AE231">
        <v>69</v>
      </c>
      <c r="AF231" s="621">
        <v>1.6379044318370641E-3</v>
      </c>
      <c r="AG231">
        <v>42127</v>
      </c>
      <c r="AH231">
        <v>63381</v>
      </c>
      <c r="AI231" s="621">
        <v>0.66466291159811297</v>
      </c>
      <c r="AJ231">
        <v>42058</v>
      </c>
      <c r="AK231">
        <v>69</v>
      </c>
      <c r="AL231">
        <v>42127</v>
      </c>
      <c r="AM231">
        <v>12889</v>
      </c>
      <c r="AN231" s="621">
        <v>0.30645774882305388</v>
      </c>
      <c r="AO231">
        <v>63</v>
      </c>
      <c r="AP231" s="621">
        <v>0.91304347826086951</v>
      </c>
      <c r="AQ231">
        <v>12952</v>
      </c>
      <c r="AR231" s="621">
        <v>0.30745127827758917</v>
      </c>
      <c r="AS231">
        <v>81</v>
      </c>
      <c r="AT231" s="621">
        <v>6.2844285825122198E-3</v>
      </c>
      <c r="AU231">
        <v>6</v>
      </c>
      <c r="AV231" s="621">
        <v>9.5238095238095233E-2</v>
      </c>
      <c r="AW231">
        <v>87</v>
      </c>
      <c r="AX231" s="621">
        <v>6.7171093267449043E-3</v>
      </c>
      <c r="AY231">
        <v>64</v>
      </c>
      <c r="AZ231" s="621">
        <v>0.79012345679012341</v>
      </c>
      <c r="BA231">
        <v>4</v>
      </c>
      <c r="BB231" s="621">
        <v>0.66666666666666663</v>
      </c>
      <c r="BC231">
        <v>68</v>
      </c>
      <c r="BD231" s="621">
        <v>0.7816091954022989</v>
      </c>
      <c r="BE231">
        <v>24</v>
      </c>
      <c r="BF231" s="621">
        <v>1.8529956763434219E-3</v>
      </c>
      <c r="BG231">
        <v>531</v>
      </c>
      <c r="BH231" s="621">
        <v>4.0997529339098206E-2</v>
      </c>
      <c r="BI231">
        <v>555</v>
      </c>
      <c r="BJ231" s="621">
        <v>4.2850525015441628E-2</v>
      </c>
      <c r="BK231">
        <v>0</v>
      </c>
      <c r="BO231" t="s">
        <v>323</v>
      </c>
    </row>
    <row r="232" spans="1:67" x14ac:dyDescent="0.2">
      <c r="A232" t="s">
        <v>206</v>
      </c>
      <c r="B232" t="s">
        <v>208</v>
      </c>
      <c r="C232" t="s">
        <v>502</v>
      </c>
      <c r="D232" t="s">
        <v>509</v>
      </c>
      <c r="E232" t="s">
        <v>504</v>
      </c>
      <c r="F232" t="s">
        <v>505</v>
      </c>
      <c r="G232" t="s">
        <v>314</v>
      </c>
      <c r="H232" t="s">
        <v>1109</v>
      </c>
      <c r="I232" t="s">
        <v>934</v>
      </c>
      <c r="K232" t="s">
        <v>510</v>
      </c>
      <c r="L232">
        <v>1</v>
      </c>
      <c r="M232">
        <v>1</v>
      </c>
      <c r="N232">
        <v>1</v>
      </c>
      <c r="O232">
        <v>1</v>
      </c>
      <c r="P232">
        <v>35500</v>
      </c>
      <c r="R232">
        <v>0</v>
      </c>
      <c r="U232" t="s">
        <v>434</v>
      </c>
      <c r="V232">
        <v>1</v>
      </c>
      <c r="W232" s="621">
        <v>1</v>
      </c>
      <c r="X232">
        <v>1</v>
      </c>
      <c r="AD232">
        <v>35477</v>
      </c>
      <c r="AE232">
        <v>23</v>
      </c>
      <c r="AF232" s="621">
        <v>6.4788732394366192E-4</v>
      </c>
      <c r="AG232">
        <v>35500</v>
      </c>
      <c r="AH232">
        <v>49986</v>
      </c>
      <c r="AI232" s="621">
        <v>0.71019885567959029</v>
      </c>
      <c r="AJ232" t="s">
        <v>323</v>
      </c>
      <c r="AK232" t="s">
        <v>323</v>
      </c>
      <c r="AL232" t="s">
        <v>323</v>
      </c>
      <c r="AN232" s="621" t="s">
        <v>323</v>
      </c>
      <c r="AP232" s="621" t="s">
        <v>323</v>
      </c>
      <c r="AQ232" t="s">
        <v>323</v>
      </c>
      <c r="AR232" s="621" t="s">
        <v>323</v>
      </c>
      <c r="AT232" s="621" t="s">
        <v>323</v>
      </c>
      <c r="AV232" s="621" t="s">
        <v>323</v>
      </c>
      <c r="AW232" t="s">
        <v>323</v>
      </c>
      <c r="AX232" s="621" t="s">
        <v>323</v>
      </c>
      <c r="AZ232" s="621" t="s">
        <v>323</v>
      </c>
      <c r="BB232" s="621" t="s">
        <v>323</v>
      </c>
      <c r="BC232" t="s">
        <v>323</v>
      </c>
      <c r="BD232" s="621" t="s">
        <v>323</v>
      </c>
      <c r="BF232" s="621" t="s">
        <v>323</v>
      </c>
      <c r="BH232" s="621" t="s">
        <v>323</v>
      </c>
      <c r="BI232" t="s">
        <v>323</v>
      </c>
      <c r="BJ232" s="621" t="s">
        <v>323</v>
      </c>
      <c r="BK232">
        <v>0</v>
      </c>
      <c r="BO232" t="s">
        <v>323</v>
      </c>
    </row>
    <row r="233" spans="1:67" x14ac:dyDescent="0.2">
      <c r="A233" t="s">
        <v>213</v>
      </c>
      <c r="B233" t="s">
        <v>214</v>
      </c>
      <c r="C233" t="s">
        <v>502</v>
      </c>
      <c r="D233" t="s">
        <v>509</v>
      </c>
      <c r="E233" t="s">
        <v>504</v>
      </c>
      <c r="F233" t="s">
        <v>505</v>
      </c>
      <c r="G233" t="s">
        <v>314</v>
      </c>
      <c r="H233" t="s">
        <v>1112</v>
      </c>
      <c r="I233" t="s">
        <v>934</v>
      </c>
      <c r="K233" t="s">
        <v>386</v>
      </c>
      <c r="L233">
        <v>1</v>
      </c>
      <c r="N233">
        <v>2</v>
      </c>
      <c r="O233">
        <v>2</v>
      </c>
      <c r="P233">
        <v>5505</v>
      </c>
      <c r="Q233">
        <v>3038</v>
      </c>
      <c r="R233">
        <v>2</v>
      </c>
      <c r="S233" s="621">
        <v>1</v>
      </c>
      <c r="T233">
        <v>1</v>
      </c>
      <c r="U233" t="s">
        <v>310</v>
      </c>
      <c r="AD233">
        <v>5498</v>
      </c>
      <c r="AE233">
        <v>7</v>
      </c>
      <c r="AF233" s="621">
        <v>1.2715712988192551E-3</v>
      </c>
      <c r="AG233">
        <v>5505</v>
      </c>
      <c r="AH233">
        <v>7536</v>
      </c>
      <c r="AI233" s="621">
        <v>0.73049363057324845</v>
      </c>
      <c r="AJ233">
        <v>5498</v>
      </c>
      <c r="AK233">
        <v>7</v>
      </c>
      <c r="AL233">
        <v>5505</v>
      </c>
      <c r="AM233">
        <v>3031</v>
      </c>
      <c r="AN233" s="621">
        <v>0.55129137868315747</v>
      </c>
      <c r="AO233">
        <v>7</v>
      </c>
      <c r="AP233" s="621">
        <v>1</v>
      </c>
      <c r="AQ233">
        <v>3038</v>
      </c>
      <c r="AR233" s="621">
        <v>0.55186194368755681</v>
      </c>
      <c r="AS233">
        <v>27</v>
      </c>
      <c r="AT233" s="621">
        <v>8.9079511712306172E-3</v>
      </c>
      <c r="AU233">
        <v>3</v>
      </c>
      <c r="AV233" s="621">
        <v>0.42857142857142855</v>
      </c>
      <c r="AW233">
        <v>30</v>
      </c>
      <c r="AX233" s="621">
        <v>9.8749177090190921E-3</v>
      </c>
      <c r="AY233">
        <v>23</v>
      </c>
      <c r="AZ233" s="621">
        <v>0.85185185185185186</v>
      </c>
      <c r="BA233">
        <v>3</v>
      </c>
      <c r="BB233" s="621">
        <v>1</v>
      </c>
      <c r="BC233">
        <v>26</v>
      </c>
      <c r="BD233" s="621">
        <v>0.8666666666666667</v>
      </c>
      <c r="BE233">
        <v>3</v>
      </c>
      <c r="BF233" s="621">
        <v>9.8749177090190921E-4</v>
      </c>
      <c r="BG233">
        <v>105</v>
      </c>
      <c r="BH233" s="621">
        <v>3.4562211981566823E-2</v>
      </c>
      <c r="BI233">
        <v>108</v>
      </c>
      <c r="BJ233" s="621">
        <v>3.5549703752468728E-2</v>
      </c>
      <c r="BK233">
        <v>1</v>
      </c>
      <c r="BL233" s="621">
        <v>0.5</v>
      </c>
      <c r="BM233">
        <v>0</v>
      </c>
      <c r="BO233" t="s">
        <v>323</v>
      </c>
    </row>
    <row r="234" spans="1:67" x14ac:dyDescent="0.2">
      <c r="A234" t="s">
        <v>219</v>
      </c>
      <c r="B234" t="s">
        <v>226</v>
      </c>
      <c r="C234" t="s">
        <v>502</v>
      </c>
      <c r="D234" t="s">
        <v>509</v>
      </c>
      <c r="E234" t="s">
        <v>504</v>
      </c>
      <c r="F234" t="s">
        <v>519</v>
      </c>
      <c r="G234" t="s">
        <v>321</v>
      </c>
      <c r="H234" t="s">
        <v>1109</v>
      </c>
      <c r="I234" t="s">
        <v>934</v>
      </c>
      <c r="K234" t="s">
        <v>386</v>
      </c>
      <c r="L234">
        <v>1</v>
      </c>
      <c r="N234">
        <v>4</v>
      </c>
      <c r="O234">
        <v>4</v>
      </c>
      <c r="P234">
        <v>32815</v>
      </c>
      <c r="Q234">
        <v>12723</v>
      </c>
      <c r="R234">
        <v>1</v>
      </c>
      <c r="S234" s="621">
        <v>0.25</v>
      </c>
      <c r="U234" t="s">
        <v>310</v>
      </c>
      <c r="AD234">
        <v>32787</v>
      </c>
      <c r="AE234">
        <v>28</v>
      </c>
      <c r="AF234" s="621">
        <v>8.5326832241353035E-4</v>
      </c>
      <c r="AG234">
        <v>32815</v>
      </c>
      <c r="AH234">
        <v>46665</v>
      </c>
      <c r="AI234" s="621">
        <v>0.70320368584592308</v>
      </c>
      <c r="AJ234">
        <v>32787</v>
      </c>
      <c r="AK234">
        <v>28</v>
      </c>
      <c r="AL234">
        <v>32815</v>
      </c>
      <c r="AM234">
        <v>12698</v>
      </c>
      <c r="AN234" s="621">
        <v>0.38728764449324427</v>
      </c>
      <c r="AO234">
        <v>25</v>
      </c>
      <c r="AP234" s="621">
        <v>0.8928571428571429</v>
      </c>
      <c r="AQ234">
        <v>12723</v>
      </c>
      <c r="AR234" s="621">
        <v>0.3877190309309767</v>
      </c>
      <c r="AS234">
        <v>100</v>
      </c>
      <c r="AT234" s="621">
        <v>7.8752559458182391E-3</v>
      </c>
      <c r="AU234">
        <v>9</v>
      </c>
      <c r="AV234" s="621">
        <v>0.36</v>
      </c>
      <c r="AW234">
        <v>109</v>
      </c>
      <c r="AX234" s="621">
        <v>8.5671618329010452E-3</v>
      </c>
      <c r="AY234">
        <v>89</v>
      </c>
      <c r="AZ234" s="621">
        <v>0.89</v>
      </c>
      <c r="BA234">
        <v>4</v>
      </c>
      <c r="BB234" s="621">
        <v>0.44444444444444442</v>
      </c>
      <c r="BC234">
        <v>93</v>
      </c>
      <c r="BD234" s="621">
        <v>0.85321100917431192</v>
      </c>
      <c r="BE234">
        <v>11</v>
      </c>
      <c r="BF234" s="621">
        <v>8.6457596478817884E-4</v>
      </c>
      <c r="BG234">
        <v>303</v>
      </c>
      <c r="BH234" s="621">
        <v>2.3815137939165291E-2</v>
      </c>
      <c r="BI234">
        <v>314</v>
      </c>
      <c r="BJ234" s="621">
        <v>2.467971390395347E-2</v>
      </c>
      <c r="BK234">
        <v>0</v>
      </c>
      <c r="BO234" t="s">
        <v>323</v>
      </c>
    </row>
    <row r="235" spans="1:67" x14ac:dyDescent="0.2">
      <c r="A235" t="s">
        <v>228</v>
      </c>
      <c r="B235" t="s">
        <v>229</v>
      </c>
      <c r="C235" t="s">
        <v>502</v>
      </c>
      <c r="D235" t="s">
        <v>509</v>
      </c>
      <c r="E235" t="s">
        <v>504</v>
      </c>
      <c r="F235" t="s">
        <v>519</v>
      </c>
      <c r="G235" t="s">
        <v>319</v>
      </c>
      <c r="H235" t="s">
        <v>1112</v>
      </c>
      <c r="I235" t="s">
        <v>934</v>
      </c>
      <c r="K235" t="s">
        <v>386</v>
      </c>
      <c r="L235">
        <v>1</v>
      </c>
      <c r="N235">
        <v>4</v>
      </c>
      <c r="O235">
        <v>4</v>
      </c>
      <c r="Q235" t="s">
        <v>323</v>
      </c>
      <c r="R235">
        <v>1</v>
      </c>
      <c r="S235" s="621">
        <v>0.25</v>
      </c>
      <c r="T235">
        <v>1</v>
      </c>
      <c r="U235" t="s">
        <v>435</v>
      </c>
      <c r="V235">
        <v>0</v>
      </c>
      <c r="W235" s="621">
        <v>0</v>
      </c>
      <c r="X235">
        <v>0</v>
      </c>
      <c r="AG235">
        <v>5235</v>
      </c>
      <c r="AH235">
        <v>7890</v>
      </c>
      <c r="AI235" s="621">
        <v>0.66349809885931554</v>
      </c>
      <c r="AL235">
        <v>5235</v>
      </c>
      <c r="AN235" s="621" t="s">
        <v>323</v>
      </c>
      <c r="AP235" s="621" t="s">
        <v>323</v>
      </c>
      <c r="AQ235">
        <v>3246</v>
      </c>
      <c r="AR235" s="621">
        <v>0.62</v>
      </c>
      <c r="AT235" s="621" t="s">
        <v>323</v>
      </c>
      <c r="AV235" s="621" t="s">
        <v>323</v>
      </c>
      <c r="AW235">
        <v>54</v>
      </c>
      <c r="AX235" s="621">
        <v>1.6635859519408502E-2</v>
      </c>
      <c r="AZ235" s="621" t="s">
        <v>323</v>
      </c>
      <c r="BB235" s="621" t="s">
        <v>323</v>
      </c>
      <c r="BC235" t="s">
        <v>323</v>
      </c>
      <c r="BD235" s="621" t="s">
        <v>323</v>
      </c>
      <c r="BE235">
        <v>5</v>
      </c>
      <c r="BF235" s="621" t="s">
        <v>323</v>
      </c>
      <c r="BG235">
        <v>42</v>
      </c>
      <c r="BH235" s="621" t="s">
        <v>323</v>
      </c>
      <c r="BI235">
        <v>47</v>
      </c>
      <c r="BJ235" s="621" t="s">
        <v>323</v>
      </c>
      <c r="BK235">
        <v>0</v>
      </c>
      <c r="BO235" t="s">
        <v>323</v>
      </c>
    </row>
    <row r="236" spans="1:67" x14ac:dyDescent="0.2">
      <c r="A236" t="s">
        <v>235</v>
      </c>
      <c r="B236" t="s">
        <v>240</v>
      </c>
      <c r="C236" t="s">
        <v>502</v>
      </c>
      <c r="D236" t="s">
        <v>509</v>
      </c>
      <c r="E236" t="s">
        <v>504</v>
      </c>
      <c r="F236" t="s">
        <v>505</v>
      </c>
      <c r="G236" t="s">
        <v>317</v>
      </c>
      <c r="H236" t="s">
        <v>1109</v>
      </c>
      <c r="I236" t="s">
        <v>934</v>
      </c>
      <c r="K236" t="s">
        <v>386</v>
      </c>
      <c r="L236">
        <v>1</v>
      </c>
      <c r="N236">
        <v>7</v>
      </c>
      <c r="O236">
        <v>7</v>
      </c>
      <c r="P236">
        <v>15574</v>
      </c>
      <c r="Q236">
        <v>8926</v>
      </c>
      <c r="R236">
        <v>2</v>
      </c>
      <c r="S236" s="621">
        <v>0.2857142857142857</v>
      </c>
      <c r="T236">
        <v>4</v>
      </c>
      <c r="U236" t="s">
        <v>310</v>
      </c>
      <c r="AD236">
        <v>15510</v>
      </c>
      <c r="AE236">
        <v>64</v>
      </c>
      <c r="AF236" s="621">
        <v>4.1094131244381665E-3</v>
      </c>
      <c r="AG236">
        <v>15574</v>
      </c>
      <c r="AH236">
        <v>20826</v>
      </c>
      <c r="AI236" s="621">
        <v>0.74781523096129843</v>
      </c>
      <c r="AJ236">
        <v>15510</v>
      </c>
      <c r="AK236">
        <v>64</v>
      </c>
      <c r="AL236">
        <v>15574</v>
      </c>
      <c r="AM236">
        <v>8869</v>
      </c>
      <c r="AN236" s="621">
        <v>0.57182462927143773</v>
      </c>
      <c r="AO236">
        <v>57</v>
      </c>
      <c r="AP236" s="621">
        <v>0.890625</v>
      </c>
      <c r="AQ236">
        <v>8926</v>
      </c>
      <c r="AR236" s="621">
        <v>0.57313471169898544</v>
      </c>
      <c r="AS236">
        <v>89</v>
      </c>
      <c r="AT236" s="621">
        <v>1.0034953207802459E-2</v>
      </c>
      <c r="AU236">
        <v>14</v>
      </c>
      <c r="AV236" s="621">
        <v>0.24561403508771928</v>
      </c>
      <c r="AW236">
        <v>103</v>
      </c>
      <c r="AX236" s="621">
        <v>1.1539323325117633E-2</v>
      </c>
      <c r="AY236">
        <v>75</v>
      </c>
      <c r="AZ236" s="621">
        <v>0.84269662921348309</v>
      </c>
      <c r="BA236">
        <v>13</v>
      </c>
      <c r="BB236" s="621">
        <v>0.9285714285714286</v>
      </c>
      <c r="BC236">
        <v>88</v>
      </c>
      <c r="BD236" s="621">
        <v>0.85436893203883491</v>
      </c>
      <c r="BE236">
        <v>29</v>
      </c>
      <c r="BF236" s="621">
        <v>3.2489356934797221E-3</v>
      </c>
      <c r="BG236">
        <v>72</v>
      </c>
      <c r="BH236" s="621">
        <v>8.0663231010531036E-3</v>
      </c>
      <c r="BI236">
        <v>101</v>
      </c>
      <c r="BJ236" s="621">
        <v>1.1315258794532825E-2</v>
      </c>
      <c r="BK236">
        <v>2</v>
      </c>
      <c r="BL236" s="621">
        <v>0.2857142857142857</v>
      </c>
      <c r="BM236">
        <v>0</v>
      </c>
      <c r="BO236" t="s">
        <v>323</v>
      </c>
    </row>
    <row r="237" spans="1:67" x14ac:dyDescent="0.2">
      <c r="A237" t="s">
        <v>244</v>
      </c>
      <c r="B237" t="s">
        <v>245</v>
      </c>
      <c r="C237" t="s">
        <v>502</v>
      </c>
      <c r="D237" t="s">
        <v>509</v>
      </c>
      <c r="E237" t="s">
        <v>504</v>
      </c>
      <c r="F237" t="s">
        <v>519</v>
      </c>
      <c r="G237" t="s">
        <v>321</v>
      </c>
      <c r="H237" t="s">
        <v>1112</v>
      </c>
      <c r="I237" t="s">
        <v>934</v>
      </c>
      <c r="K237" t="s">
        <v>386</v>
      </c>
      <c r="L237">
        <v>1</v>
      </c>
      <c r="N237">
        <v>2</v>
      </c>
      <c r="O237">
        <v>2</v>
      </c>
      <c r="P237">
        <v>5682</v>
      </c>
      <c r="Q237">
        <v>2475</v>
      </c>
      <c r="R237">
        <v>0</v>
      </c>
      <c r="T237">
        <v>1</v>
      </c>
      <c r="U237" t="s">
        <v>434</v>
      </c>
      <c r="V237">
        <v>1</v>
      </c>
      <c r="W237" s="621">
        <v>1</v>
      </c>
      <c r="X237">
        <v>1</v>
      </c>
      <c r="AD237">
        <v>5662</v>
      </c>
      <c r="AE237">
        <v>20</v>
      </c>
      <c r="AF237" s="621">
        <v>3.5198873636043647E-3</v>
      </c>
      <c r="AG237">
        <v>5682</v>
      </c>
      <c r="AH237">
        <v>8910</v>
      </c>
      <c r="AI237" s="621">
        <v>0.63771043771043767</v>
      </c>
      <c r="AJ237">
        <v>5662</v>
      </c>
      <c r="AK237">
        <v>20</v>
      </c>
      <c r="AL237">
        <v>5682</v>
      </c>
      <c r="AM237">
        <v>2457</v>
      </c>
      <c r="AN237" s="621">
        <v>0.43394560226068529</v>
      </c>
      <c r="AO237">
        <v>18</v>
      </c>
      <c r="AP237" s="621">
        <v>0.9</v>
      </c>
      <c r="AQ237">
        <v>2475</v>
      </c>
      <c r="AR237" s="621">
        <v>0.4355860612460401</v>
      </c>
      <c r="AS237">
        <v>18</v>
      </c>
      <c r="AT237" s="621">
        <v>7.326007326007326E-3</v>
      </c>
      <c r="AU237">
        <v>2</v>
      </c>
      <c r="AV237" s="621">
        <v>0.1111111111111111</v>
      </c>
      <c r="AW237">
        <v>20</v>
      </c>
      <c r="AX237" s="621">
        <v>8.0808080808080808E-3</v>
      </c>
      <c r="AY237">
        <v>15</v>
      </c>
      <c r="AZ237" s="621">
        <v>0.83333333333333337</v>
      </c>
      <c r="BC237">
        <v>15</v>
      </c>
      <c r="BD237" s="621">
        <v>0.75</v>
      </c>
      <c r="BE237">
        <v>1</v>
      </c>
      <c r="BF237" s="621">
        <v>4.0404040404040404E-4</v>
      </c>
      <c r="BG237">
        <v>65</v>
      </c>
      <c r="BH237" s="621">
        <v>2.6262626262626262E-2</v>
      </c>
      <c r="BI237">
        <v>66</v>
      </c>
      <c r="BJ237" s="621">
        <v>2.6666666666666668E-2</v>
      </c>
      <c r="BK237">
        <v>0</v>
      </c>
      <c r="BO237" t="s">
        <v>323</v>
      </c>
    </row>
    <row r="238" spans="1:67" x14ac:dyDescent="0.2">
      <c r="A238" t="s">
        <v>247</v>
      </c>
      <c r="B238" t="s">
        <v>252</v>
      </c>
      <c r="C238" t="s">
        <v>502</v>
      </c>
      <c r="D238" t="s">
        <v>509</v>
      </c>
      <c r="E238" t="s">
        <v>504</v>
      </c>
      <c r="F238" t="s">
        <v>519</v>
      </c>
      <c r="G238" t="s">
        <v>924</v>
      </c>
      <c r="H238" t="s">
        <v>1109</v>
      </c>
      <c r="I238" t="s">
        <v>934</v>
      </c>
      <c r="K238" t="s">
        <v>386</v>
      </c>
      <c r="L238">
        <v>1</v>
      </c>
      <c r="N238">
        <v>3</v>
      </c>
      <c r="O238">
        <v>3</v>
      </c>
      <c r="P238">
        <v>31061</v>
      </c>
      <c r="Q238">
        <v>18158</v>
      </c>
      <c r="R238">
        <v>3</v>
      </c>
      <c r="S238" s="621">
        <v>1</v>
      </c>
      <c r="T238">
        <v>2</v>
      </c>
      <c r="U238" t="s">
        <v>434</v>
      </c>
      <c r="V238">
        <v>1</v>
      </c>
      <c r="W238" s="621">
        <v>1</v>
      </c>
      <c r="X238">
        <v>1</v>
      </c>
      <c r="AD238">
        <v>30987</v>
      </c>
      <c r="AE238">
        <v>74</v>
      </c>
      <c r="AF238" s="621">
        <v>2.3824088084736486E-3</v>
      </c>
      <c r="AG238">
        <v>31061</v>
      </c>
      <c r="AH238">
        <v>42150</v>
      </c>
      <c r="AI238" s="621">
        <v>0.73691577698695132</v>
      </c>
      <c r="AJ238">
        <v>30987</v>
      </c>
      <c r="AK238">
        <v>74</v>
      </c>
      <c r="AL238">
        <v>31061</v>
      </c>
      <c r="AM238">
        <v>18112</v>
      </c>
      <c r="AN238" s="621">
        <v>0.58450317875238</v>
      </c>
      <c r="AO238">
        <v>46</v>
      </c>
      <c r="AP238" s="621">
        <v>0.6216216216216216</v>
      </c>
      <c r="AQ238">
        <v>18158</v>
      </c>
      <c r="AR238" s="621">
        <v>0.5845916100576285</v>
      </c>
      <c r="AS238">
        <v>316</v>
      </c>
      <c r="AT238" s="621">
        <v>1.7446996466431094E-2</v>
      </c>
      <c r="AU238">
        <v>13</v>
      </c>
      <c r="AV238" s="621">
        <v>0.28260869565217389</v>
      </c>
      <c r="AW238">
        <v>329</v>
      </c>
      <c r="AX238" s="621">
        <v>1.8118735543562067E-2</v>
      </c>
      <c r="AY238">
        <v>306</v>
      </c>
      <c r="AZ238" s="621">
        <v>0.96835443037974689</v>
      </c>
      <c r="BA238">
        <v>10</v>
      </c>
      <c r="BB238" s="621">
        <v>0.76923076923076927</v>
      </c>
      <c r="BC238">
        <v>316</v>
      </c>
      <c r="BD238" s="621">
        <v>0.96048632218844987</v>
      </c>
      <c r="BE238">
        <v>43</v>
      </c>
      <c r="BF238" s="621">
        <v>2.3681022139002091E-3</v>
      </c>
      <c r="BG238">
        <v>325</v>
      </c>
      <c r="BH238" s="621">
        <v>1.7898446965524839E-2</v>
      </c>
      <c r="BI238">
        <v>368</v>
      </c>
      <c r="BJ238" s="621">
        <v>2.0266549179425046E-2</v>
      </c>
      <c r="BK238">
        <v>1</v>
      </c>
      <c r="BL238" s="621">
        <v>0.33333333333333331</v>
      </c>
      <c r="BM238">
        <v>1</v>
      </c>
      <c r="BN238" s="621">
        <v>1</v>
      </c>
      <c r="BO238" t="s">
        <v>323</v>
      </c>
    </row>
    <row r="239" spans="1:67" x14ac:dyDescent="0.2">
      <c r="A239" t="s">
        <v>265</v>
      </c>
      <c r="B239" t="s">
        <v>272</v>
      </c>
      <c r="C239" t="s">
        <v>502</v>
      </c>
      <c r="D239" t="s">
        <v>509</v>
      </c>
      <c r="E239" t="s">
        <v>504</v>
      </c>
      <c r="F239" t="s">
        <v>519</v>
      </c>
      <c r="G239" t="s">
        <v>920</v>
      </c>
      <c r="H239" t="s">
        <v>1109</v>
      </c>
      <c r="I239" t="s">
        <v>934</v>
      </c>
      <c r="K239" t="s">
        <v>386</v>
      </c>
      <c r="L239">
        <v>1</v>
      </c>
      <c r="N239">
        <v>3</v>
      </c>
      <c r="O239">
        <v>3</v>
      </c>
      <c r="P239">
        <v>32416</v>
      </c>
      <c r="Q239">
        <v>12244</v>
      </c>
      <c r="R239">
        <v>1</v>
      </c>
      <c r="S239" s="621">
        <v>0.33333333333333331</v>
      </c>
      <c r="T239">
        <v>1</v>
      </c>
      <c r="U239" t="s">
        <v>434</v>
      </c>
      <c r="V239">
        <v>1</v>
      </c>
      <c r="W239" s="621">
        <v>1</v>
      </c>
      <c r="X239">
        <v>1</v>
      </c>
      <c r="AD239">
        <v>32118</v>
      </c>
      <c r="AE239">
        <v>298</v>
      </c>
      <c r="AF239" s="621">
        <v>9.1929911154985198E-3</v>
      </c>
      <c r="AG239">
        <v>32416</v>
      </c>
      <c r="AH239">
        <v>43695</v>
      </c>
      <c r="AI239" s="621">
        <v>0.74186977915093255</v>
      </c>
      <c r="AJ239">
        <v>32118</v>
      </c>
      <c r="AK239">
        <v>298</v>
      </c>
      <c r="AL239">
        <v>32416</v>
      </c>
      <c r="AM239">
        <v>12024</v>
      </c>
      <c r="AN239" s="621">
        <v>0.37436951242294042</v>
      </c>
      <c r="AO239">
        <v>220</v>
      </c>
      <c r="AP239" s="621">
        <v>0.73825503355704702</v>
      </c>
      <c r="AQ239">
        <v>12244</v>
      </c>
      <c r="AR239" s="621">
        <v>0.37771470878578478</v>
      </c>
      <c r="AS239">
        <v>73</v>
      </c>
      <c r="AT239" s="621">
        <v>6.0711909514304723E-3</v>
      </c>
      <c r="AU239">
        <v>3</v>
      </c>
      <c r="AV239" s="621">
        <v>1.3636363636363636E-2</v>
      </c>
      <c r="AW239">
        <v>76</v>
      </c>
      <c r="AX239" s="621">
        <v>6.2071218556027444E-3</v>
      </c>
      <c r="AY239">
        <v>68</v>
      </c>
      <c r="AZ239" s="621">
        <v>0.93150684931506844</v>
      </c>
      <c r="BA239">
        <v>1</v>
      </c>
      <c r="BB239" s="621">
        <v>0.33333333333333331</v>
      </c>
      <c r="BC239">
        <v>69</v>
      </c>
      <c r="BD239" s="621">
        <v>0.90789473684210531</v>
      </c>
      <c r="BE239">
        <v>14</v>
      </c>
      <c r="BF239" s="621">
        <v>1.1434171839268213E-3</v>
      </c>
      <c r="BG239">
        <v>506</v>
      </c>
      <c r="BH239" s="621">
        <v>4.1326363933355113E-2</v>
      </c>
      <c r="BI239">
        <v>520</v>
      </c>
      <c r="BJ239" s="621">
        <v>4.2469781117281932E-2</v>
      </c>
      <c r="BK239">
        <v>0</v>
      </c>
      <c r="BO239" t="s">
        <v>323</v>
      </c>
    </row>
    <row r="240" spans="1:67" x14ac:dyDescent="0.2">
      <c r="A240" t="s">
        <v>274</v>
      </c>
      <c r="B240" t="s">
        <v>276</v>
      </c>
      <c r="C240" t="s">
        <v>502</v>
      </c>
      <c r="D240" t="s">
        <v>509</v>
      </c>
      <c r="E240" t="s">
        <v>504</v>
      </c>
      <c r="F240" t="s">
        <v>505</v>
      </c>
      <c r="G240" t="s">
        <v>316</v>
      </c>
      <c r="H240" t="s">
        <v>1112</v>
      </c>
      <c r="I240" t="s">
        <v>934</v>
      </c>
      <c r="K240" t="s">
        <v>386</v>
      </c>
      <c r="L240">
        <v>1</v>
      </c>
      <c r="N240">
        <v>4</v>
      </c>
      <c r="O240">
        <v>4</v>
      </c>
      <c r="P240">
        <v>5899</v>
      </c>
      <c r="Q240">
        <v>3655</v>
      </c>
      <c r="R240">
        <v>2</v>
      </c>
      <c r="S240" s="621">
        <v>0.5</v>
      </c>
      <c r="U240" t="s">
        <v>310</v>
      </c>
      <c r="AD240">
        <v>5856</v>
      </c>
      <c r="AE240">
        <v>43</v>
      </c>
      <c r="AF240" s="621">
        <v>7.2893710798440413E-3</v>
      </c>
      <c r="AG240">
        <v>5899</v>
      </c>
      <c r="AH240">
        <v>8304</v>
      </c>
      <c r="AI240" s="621">
        <v>0.71038053949903657</v>
      </c>
      <c r="AJ240">
        <v>5856</v>
      </c>
      <c r="AK240">
        <v>43</v>
      </c>
      <c r="AL240">
        <v>5899</v>
      </c>
      <c r="AM240">
        <v>3647</v>
      </c>
      <c r="AN240" s="621">
        <v>0.62278005464480879</v>
      </c>
      <c r="AO240">
        <v>8</v>
      </c>
      <c r="AP240" s="621">
        <v>0.18604651162790697</v>
      </c>
      <c r="AQ240">
        <v>3655</v>
      </c>
      <c r="AR240" s="621">
        <v>0.6195965417867435</v>
      </c>
      <c r="AS240">
        <v>59</v>
      </c>
      <c r="AT240" s="621">
        <v>1.6177680285165891E-2</v>
      </c>
      <c r="AU240">
        <v>8</v>
      </c>
      <c r="AV240" s="621">
        <v>1</v>
      </c>
      <c r="AW240">
        <v>67</v>
      </c>
      <c r="AX240" s="621">
        <v>1.8331053351573187E-2</v>
      </c>
      <c r="AY240">
        <v>47</v>
      </c>
      <c r="AZ240" s="621">
        <v>0.79661016949152541</v>
      </c>
      <c r="BA240">
        <v>8</v>
      </c>
      <c r="BB240" s="621">
        <v>1</v>
      </c>
      <c r="BC240">
        <v>55</v>
      </c>
      <c r="BD240" s="621">
        <v>0.82089552238805974</v>
      </c>
      <c r="BE240">
        <v>5</v>
      </c>
      <c r="BF240" s="621">
        <v>1.3679890560875513E-3</v>
      </c>
      <c r="BG240">
        <v>51</v>
      </c>
      <c r="BH240" s="621">
        <v>1.3953488372093023E-2</v>
      </c>
      <c r="BI240">
        <v>56</v>
      </c>
      <c r="BJ240" s="621">
        <v>1.5321477428180574E-2</v>
      </c>
      <c r="BK240">
        <v>1</v>
      </c>
      <c r="BL240" s="621">
        <v>0.25</v>
      </c>
      <c r="BM240">
        <v>0</v>
      </c>
      <c r="BO240" t="s">
        <v>323</v>
      </c>
    </row>
    <row r="241" spans="1:67" x14ac:dyDescent="0.2">
      <c r="A241" t="s">
        <v>278</v>
      </c>
      <c r="B241" t="s">
        <v>286</v>
      </c>
      <c r="C241" t="s">
        <v>502</v>
      </c>
      <c r="D241" t="s">
        <v>509</v>
      </c>
      <c r="E241" t="s">
        <v>504</v>
      </c>
      <c r="F241" t="s">
        <v>519</v>
      </c>
      <c r="G241" t="s">
        <v>920</v>
      </c>
      <c r="H241" t="s">
        <v>1109</v>
      </c>
      <c r="I241" t="s">
        <v>934</v>
      </c>
      <c r="K241" t="s">
        <v>386</v>
      </c>
      <c r="L241">
        <v>1</v>
      </c>
      <c r="N241">
        <v>7</v>
      </c>
      <c r="O241">
        <v>7</v>
      </c>
      <c r="P241">
        <v>22365</v>
      </c>
      <c r="Q241">
        <v>10945</v>
      </c>
      <c r="R241">
        <v>2</v>
      </c>
      <c r="S241" s="621">
        <v>0.2857142857142857</v>
      </c>
      <c r="T241">
        <v>5</v>
      </c>
      <c r="U241" t="s">
        <v>434</v>
      </c>
      <c r="V241">
        <v>1</v>
      </c>
      <c r="W241" s="621">
        <v>1</v>
      </c>
      <c r="X241">
        <v>1</v>
      </c>
      <c r="AD241">
        <v>22321</v>
      </c>
      <c r="AE241">
        <v>44</v>
      </c>
      <c r="AF241" s="621">
        <v>1.9673597138385869E-3</v>
      </c>
      <c r="AG241">
        <v>22365</v>
      </c>
      <c r="AH241">
        <v>32691</v>
      </c>
      <c r="AI241" s="621">
        <v>0.68413324768284844</v>
      </c>
      <c r="AJ241">
        <v>22321</v>
      </c>
      <c r="AK241">
        <v>44</v>
      </c>
      <c r="AL241">
        <v>22365</v>
      </c>
      <c r="AM241">
        <v>10910</v>
      </c>
      <c r="AN241" s="621">
        <v>0.4887773845257829</v>
      </c>
      <c r="AO241">
        <v>35</v>
      </c>
      <c r="AP241" s="621">
        <v>0.79545454545454541</v>
      </c>
      <c r="AQ241">
        <v>10945</v>
      </c>
      <c r="AR241" s="621">
        <v>0.48938072881734851</v>
      </c>
      <c r="AS241">
        <v>136</v>
      </c>
      <c r="AT241" s="621">
        <v>1.2465627864344637E-2</v>
      </c>
      <c r="AU241">
        <v>3</v>
      </c>
      <c r="AV241" s="621">
        <v>8.5714285714285715E-2</v>
      </c>
      <c r="AW241">
        <v>139</v>
      </c>
      <c r="AX241" s="621">
        <v>1.2699862951119233E-2</v>
      </c>
      <c r="AY241">
        <v>98</v>
      </c>
      <c r="AZ241" s="621">
        <v>0.72058823529411764</v>
      </c>
      <c r="BA241">
        <v>2</v>
      </c>
      <c r="BB241" s="621">
        <v>0.66666666666666663</v>
      </c>
      <c r="BC241">
        <v>100</v>
      </c>
      <c r="BD241" s="621">
        <v>0.71942446043165464</v>
      </c>
      <c r="BE241">
        <v>33</v>
      </c>
      <c r="BF241" s="621">
        <v>3.015075376884422E-3</v>
      </c>
      <c r="BG241">
        <v>196</v>
      </c>
      <c r="BH241" s="621">
        <v>1.7907720420283234E-2</v>
      </c>
      <c r="BI241">
        <v>229</v>
      </c>
      <c r="BJ241" s="621">
        <v>2.0922795797167656E-2</v>
      </c>
      <c r="BK241">
        <v>3</v>
      </c>
      <c r="BL241" s="621">
        <v>0.42857142857142855</v>
      </c>
      <c r="BM241">
        <v>0</v>
      </c>
      <c r="BO241" t="s">
        <v>323</v>
      </c>
    </row>
    <row r="242" spans="1:67" x14ac:dyDescent="0.2">
      <c r="A242" t="s">
        <v>290</v>
      </c>
      <c r="B242" t="s">
        <v>291</v>
      </c>
      <c r="C242" t="s">
        <v>502</v>
      </c>
      <c r="D242" t="s">
        <v>509</v>
      </c>
      <c r="E242" t="s">
        <v>504</v>
      </c>
      <c r="F242" t="s">
        <v>519</v>
      </c>
      <c r="G242" t="s">
        <v>922</v>
      </c>
      <c r="H242" t="s">
        <v>1109</v>
      </c>
      <c r="I242" t="s">
        <v>934</v>
      </c>
      <c r="K242" t="s">
        <v>386</v>
      </c>
      <c r="L242">
        <v>1</v>
      </c>
      <c r="N242">
        <v>12</v>
      </c>
      <c r="O242">
        <v>12</v>
      </c>
      <c r="P242">
        <v>55079</v>
      </c>
      <c r="Q242">
        <v>26296</v>
      </c>
      <c r="R242">
        <v>3</v>
      </c>
      <c r="S242" s="621">
        <v>0.25</v>
      </c>
      <c r="T242">
        <v>7</v>
      </c>
      <c r="U242" t="s">
        <v>310</v>
      </c>
      <c r="V242">
        <v>0</v>
      </c>
      <c r="W242" s="621">
        <v>0</v>
      </c>
      <c r="X242">
        <v>0</v>
      </c>
      <c r="AD242">
        <v>54946</v>
      </c>
      <c r="AE242">
        <v>133</v>
      </c>
      <c r="AF242" s="621">
        <v>2.4147134116450915E-3</v>
      </c>
      <c r="AG242">
        <v>55079</v>
      </c>
      <c r="AH242">
        <v>76995</v>
      </c>
      <c r="AI242" s="621">
        <v>0.71535814013897003</v>
      </c>
      <c r="AJ242">
        <v>54946</v>
      </c>
      <c r="AK242">
        <v>133</v>
      </c>
      <c r="AL242">
        <v>55079</v>
      </c>
      <c r="AM242">
        <v>26188</v>
      </c>
      <c r="AN242" s="621">
        <v>0.47661340224948129</v>
      </c>
      <c r="AO242">
        <v>108</v>
      </c>
      <c r="AP242" s="621">
        <v>0.81203007518796988</v>
      </c>
      <c r="AQ242">
        <v>26296</v>
      </c>
      <c r="AR242" s="621">
        <v>0.47742333738811527</v>
      </c>
      <c r="AS242">
        <v>392</v>
      </c>
      <c r="AT242" s="621">
        <v>1.4968687948678784E-2</v>
      </c>
      <c r="AU242">
        <v>6</v>
      </c>
      <c r="AV242" s="621">
        <v>5.5555555555555552E-2</v>
      </c>
      <c r="AW242">
        <v>398</v>
      </c>
      <c r="AX242" s="621">
        <v>1.5135381807118953E-2</v>
      </c>
      <c r="AY242">
        <v>209</v>
      </c>
      <c r="AZ242" s="621">
        <v>0.53316326530612246</v>
      </c>
      <c r="BA242">
        <v>4</v>
      </c>
      <c r="BB242" s="621">
        <v>0.66666666666666663</v>
      </c>
      <c r="BC242">
        <v>213</v>
      </c>
      <c r="BD242" s="621">
        <v>0.53517587939698497</v>
      </c>
      <c r="BE242">
        <v>76</v>
      </c>
      <c r="BF242" s="621">
        <v>2.8901734104046241E-3</v>
      </c>
      <c r="BG242">
        <v>263</v>
      </c>
      <c r="BH242" s="621">
        <v>1.0001521143900212E-2</v>
      </c>
      <c r="BI242">
        <v>339</v>
      </c>
      <c r="BJ242" s="621">
        <v>1.2891694554304837E-2</v>
      </c>
      <c r="BK242">
        <v>2</v>
      </c>
      <c r="BL242" s="621">
        <v>0.16666666666666666</v>
      </c>
      <c r="BM242">
        <v>1</v>
      </c>
      <c r="BN242" s="621">
        <v>1</v>
      </c>
      <c r="BO242" t="s">
        <v>323</v>
      </c>
    </row>
    <row r="244" spans="1:67" ht="13.5" thickBot="1" x14ac:dyDescent="0.25">
      <c r="L244" s="590"/>
      <c r="N244" s="590"/>
      <c r="AL244" s="675"/>
      <c r="AP244" s="590"/>
      <c r="AQ244" s="675"/>
      <c r="AR244" s="676"/>
      <c r="BM244" s="590"/>
    </row>
    <row r="245" spans="1:67" ht="13.5" thickTop="1" x14ac:dyDescent="0.2">
      <c r="N245" s="590"/>
      <c r="AP245" s="590"/>
      <c r="BK245" s="590"/>
      <c r="BM245" s="590"/>
    </row>
    <row r="246" spans="1:67" ht="13.5" thickBot="1" x14ac:dyDescent="0.25">
      <c r="AL246" s="525"/>
      <c r="AP246" s="590"/>
      <c r="AQ246" s="525"/>
      <c r="AR246" s="676"/>
    </row>
    <row r="247" spans="1:67" ht="14.25" thickTop="1" thickBot="1" x14ac:dyDescent="0.25">
      <c r="AL247" s="525"/>
      <c r="AP247" s="590"/>
      <c r="AQ247" s="525"/>
      <c r="AR247" s="676"/>
    </row>
    <row r="248" spans="1:67" ht="13.5" thickTop="1" x14ac:dyDescent="0.2"/>
  </sheetData>
  <sortState ref="A2:BO248">
    <sortCondition ref="D2:D248"/>
  </sortState>
  <conditionalFormatting sqref="M1:BM1">
    <cfRule type="cellIs" dxfId="2" priority="1" stopIfTrue="1" operator="between">
      <formula>0</formula>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9"/>
  <sheetViews>
    <sheetView workbookViewId="0">
      <pane xSplit="4" ySplit="1" topLeftCell="AB35" activePane="bottomRight" state="frozen"/>
      <selection pane="topRight" activeCell="E1" sqref="E1"/>
      <selection pane="bottomLeft" activeCell="A2" sqref="A2"/>
      <selection pane="bottomRight" activeCell="AC59" sqref="AC59"/>
    </sheetView>
  </sheetViews>
  <sheetFormatPr defaultRowHeight="12.75" x14ac:dyDescent="0.2"/>
  <cols>
    <col min="1" max="1" width="27.28515625" customWidth="1"/>
    <col min="2" max="2" width="25.28515625" customWidth="1"/>
    <col min="3" max="3" width="17.5703125" customWidth="1"/>
    <col min="7" max="7" width="17.5703125" customWidth="1"/>
    <col min="18" max="18" width="9.140625" style="621"/>
    <col min="20" max="20" width="9.140625" style="621"/>
  </cols>
  <sheetData>
    <row r="1" spans="1:58" s="652" customFormat="1" ht="89.25" x14ac:dyDescent="0.2">
      <c r="A1" s="652" t="s">
        <v>771</v>
      </c>
      <c r="B1" s="652" t="s">
        <v>468</v>
      </c>
      <c r="C1" s="652" t="s">
        <v>498</v>
      </c>
      <c r="D1" s="652" t="s">
        <v>298</v>
      </c>
      <c r="E1" s="652" t="s">
        <v>495</v>
      </c>
      <c r="F1" s="652" t="s">
        <v>499</v>
      </c>
      <c r="G1" s="652" t="s">
        <v>313</v>
      </c>
      <c r="H1" s="652" t="s">
        <v>1111</v>
      </c>
      <c r="I1" s="652" t="s">
        <v>933</v>
      </c>
      <c r="J1" s="652" t="s">
        <v>469</v>
      </c>
      <c r="K1" s="652" t="s">
        <v>307</v>
      </c>
      <c r="L1" s="652" t="s">
        <v>470</v>
      </c>
      <c r="M1" s="652" t="s">
        <v>308</v>
      </c>
      <c r="N1" s="657" t="s">
        <v>299</v>
      </c>
      <c r="O1" s="657" t="s">
        <v>322</v>
      </c>
      <c r="P1" s="657" t="s">
        <v>324</v>
      </c>
      <c r="Q1" s="652" t="s">
        <v>325</v>
      </c>
      <c r="R1" s="653" t="s">
        <v>326</v>
      </c>
      <c r="S1" s="652" t="s">
        <v>1117</v>
      </c>
      <c r="T1" s="653" t="s">
        <v>1116</v>
      </c>
      <c r="U1" s="652" t="s">
        <v>489</v>
      </c>
      <c r="V1" s="652" t="s">
        <v>477</v>
      </c>
      <c r="W1" s="653" t="s">
        <v>478</v>
      </c>
      <c r="X1" s="652" t="s">
        <v>479</v>
      </c>
      <c r="Y1" s="652" t="s">
        <v>929</v>
      </c>
      <c r="Z1" s="653" t="s">
        <v>480</v>
      </c>
      <c r="AA1" s="652" t="s">
        <v>490</v>
      </c>
      <c r="AB1" s="652" t="s">
        <v>481</v>
      </c>
      <c r="AC1" s="652" t="s">
        <v>482</v>
      </c>
      <c r="AD1" s="652" t="s">
        <v>483</v>
      </c>
      <c r="AE1" s="653" t="s">
        <v>484</v>
      </c>
      <c r="AF1" s="652" t="s">
        <v>485</v>
      </c>
      <c r="AG1" s="653" t="s">
        <v>486</v>
      </c>
      <c r="AH1" s="652" t="s">
        <v>487</v>
      </c>
      <c r="AI1" s="653" t="s">
        <v>488</v>
      </c>
      <c r="AJ1" s="652" t="s">
        <v>332</v>
      </c>
      <c r="AK1" s="653" t="s">
        <v>333</v>
      </c>
      <c r="AL1" s="652" t="s">
        <v>334</v>
      </c>
      <c r="AM1" s="653" t="s">
        <v>335</v>
      </c>
      <c r="AN1" s="652" t="s">
        <v>336</v>
      </c>
      <c r="AO1" s="653" t="s">
        <v>337</v>
      </c>
      <c r="AP1" s="652" t="s">
        <v>475</v>
      </c>
      <c r="AQ1" s="653" t="s">
        <v>338</v>
      </c>
      <c r="AR1" s="652" t="s">
        <v>476</v>
      </c>
      <c r="AS1" s="653" t="s">
        <v>339</v>
      </c>
      <c r="AT1" s="652" t="s">
        <v>491</v>
      </c>
      <c r="AU1" s="653" t="s">
        <v>492</v>
      </c>
      <c r="AV1" s="652" t="s">
        <v>493</v>
      </c>
      <c r="AW1" s="653" t="s">
        <v>494</v>
      </c>
      <c r="AX1" s="652" t="s">
        <v>471</v>
      </c>
      <c r="AY1" s="653" t="s">
        <v>472</v>
      </c>
      <c r="AZ1" s="652" t="s">
        <v>473</v>
      </c>
      <c r="BA1" s="653" t="s">
        <v>474</v>
      </c>
      <c r="BB1" s="652" t="s">
        <v>497</v>
      </c>
      <c r="BC1" s="653" t="s">
        <v>496</v>
      </c>
      <c r="BD1" s="652" t="s">
        <v>939</v>
      </c>
      <c r="BE1" s="653" t="s">
        <v>940</v>
      </c>
      <c r="BF1" s="652" t="s">
        <v>454</v>
      </c>
    </row>
    <row r="2" spans="1:58" s="590" customFormat="1" x14ac:dyDescent="0.2">
      <c r="A2" s="590" t="s">
        <v>530</v>
      </c>
      <c r="B2" s="590" t="s">
        <v>531</v>
      </c>
      <c r="C2" s="590" t="s">
        <v>534</v>
      </c>
      <c r="D2" s="590" t="s">
        <v>528</v>
      </c>
      <c r="E2" s="590" t="s">
        <v>504</v>
      </c>
      <c r="F2" s="590" t="s">
        <v>519</v>
      </c>
      <c r="G2" s="590" t="s">
        <v>920</v>
      </c>
      <c r="H2" s="590" t="s">
        <v>937</v>
      </c>
      <c r="I2" s="590" t="s">
        <v>937</v>
      </c>
      <c r="J2" s="590" t="s">
        <v>386</v>
      </c>
      <c r="K2" s="590">
        <v>1</v>
      </c>
      <c r="M2" s="590">
        <v>4</v>
      </c>
      <c r="N2" s="656">
        <v>4</v>
      </c>
      <c r="O2" s="656">
        <v>9397</v>
      </c>
      <c r="P2" s="656">
        <v>1918</v>
      </c>
      <c r="Q2" s="590">
        <v>1</v>
      </c>
      <c r="R2" s="621">
        <v>0.25</v>
      </c>
      <c r="S2" s="590">
        <v>0</v>
      </c>
      <c r="T2" s="621">
        <v>0</v>
      </c>
      <c r="U2" s="590">
        <v>9397</v>
      </c>
      <c r="W2" s="621"/>
      <c r="X2" s="590">
        <v>9397</v>
      </c>
      <c r="Z2" s="621"/>
      <c r="AA2" s="590">
        <v>9397</v>
      </c>
      <c r="AC2" s="590">
        <v>9397</v>
      </c>
      <c r="AD2" s="590">
        <v>1918</v>
      </c>
      <c r="AE2" s="621">
        <v>0.20410769394487602</v>
      </c>
      <c r="AG2" s="621" t="s">
        <v>323</v>
      </c>
      <c r="AH2" s="590">
        <v>1918</v>
      </c>
      <c r="AI2" s="621">
        <v>0.20410769394487602</v>
      </c>
      <c r="AJ2" s="590">
        <v>13</v>
      </c>
      <c r="AK2" s="621">
        <v>6.7778936392075082E-3</v>
      </c>
      <c r="AM2" s="621"/>
      <c r="AN2" s="590">
        <v>13</v>
      </c>
      <c r="AO2" s="621">
        <v>6.7778936392075082E-3</v>
      </c>
      <c r="AP2" s="590">
        <v>13</v>
      </c>
      <c r="AQ2" s="621">
        <v>1</v>
      </c>
      <c r="AS2" s="621"/>
      <c r="AT2" s="590">
        <v>13</v>
      </c>
      <c r="AU2" s="621">
        <v>1</v>
      </c>
      <c r="AV2" s="590">
        <v>23</v>
      </c>
      <c r="AW2" s="621">
        <v>1.1991657977059436E-2</v>
      </c>
      <c r="AX2" s="590">
        <v>74</v>
      </c>
      <c r="AY2" s="621">
        <v>3.8581856100104277E-2</v>
      </c>
      <c r="AZ2" s="590">
        <v>97</v>
      </c>
      <c r="BA2" s="621">
        <v>5.0573514077163713E-2</v>
      </c>
      <c r="BB2" s="590">
        <v>1</v>
      </c>
      <c r="BC2" s="621">
        <v>0.25</v>
      </c>
      <c r="BD2" s="590">
        <v>0</v>
      </c>
      <c r="BE2" s="621"/>
      <c r="BF2" s="590" t="s">
        <v>323</v>
      </c>
    </row>
    <row r="3" spans="1:58" s="590" customFormat="1" x14ac:dyDescent="0.2">
      <c r="A3" s="590" t="s">
        <v>530</v>
      </c>
      <c r="B3" s="590" t="s">
        <v>531</v>
      </c>
      <c r="C3" s="590" t="s">
        <v>533</v>
      </c>
      <c r="D3" s="590" t="s">
        <v>528</v>
      </c>
      <c r="E3" s="590" t="s">
        <v>504</v>
      </c>
      <c r="F3" s="590" t="s">
        <v>519</v>
      </c>
      <c r="G3" s="590" t="s">
        <v>920</v>
      </c>
      <c r="H3" s="590" t="s">
        <v>937</v>
      </c>
      <c r="I3" s="590" t="s">
        <v>937</v>
      </c>
      <c r="J3" s="590" t="s">
        <v>386</v>
      </c>
      <c r="K3" s="590">
        <v>1</v>
      </c>
      <c r="M3" s="590">
        <v>4</v>
      </c>
      <c r="N3" s="656">
        <v>4</v>
      </c>
      <c r="O3" s="656">
        <v>9995</v>
      </c>
      <c r="P3" s="656">
        <v>3215</v>
      </c>
      <c r="Q3" s="590">
        <v>1</v>
      </c>
      <c r="R3" s="621">
        <v>0.25</v>
      </c>
      <c r="S3" s="590">
        <v>1</v>
      </c>
      <c r="T3" s="621">
        <v>1</v>
      </c>
      <c r="U3" s="590">
        <v>9994</v>
      </c>
      <c r="V3" s="590">
        <v>1</v>
      </c>
      <c r="W3" s="621">
        <v>1.0005002501250626E-4</v>
      </c>
      <c r="X3" s="590">
        <v>9995</v>
      </c>
      <c r="Z3" s="621"/>
      <c r="AA3" s="590">
        <v>9994</v>
      </c>
      <c r="AB3" s="590">
        <v>1</v>
      </c>
      <c r="AC3" s="590">
        <v>9995</v>
      </c>
      <c r="AD3" s="590">
        <v>3214</v>
      </c>
      <c r="AE3" s="621">
        <v>0.32159295577346408</v>
      </c>
      <c r="AF3" s="590">
        <v>1</v>
      </c>
      <c r="AG3" s="621">
        <v>1</v>
      </c>
      <c r="AH3" s="590">
        <v>3215</v>
      </c>
      <c r="AI3" s="621">
        <v>0.3216608304152076</v>
      </c>
      <c r="AJ3" s="590">
        <v>46</v>
      </c>
      <c r="AK3" s="621">
        <v>1.431238332296204E-2</v>
      </c>
      <c r="AL3" s="590">
        <v>1</v>
      </c>
      <c r="AM3" s="621">
        <v>1</v>
      </c>
      <c r="AN3" s="590">
        <v>47</v>
      </c>
      <c r="AO3" s="621">
        <v>1.4618973561430793E-2</v>
      </c>
      <c r="AP3" s="590">
        <v>44</v>
      </c>
      <c r="AQ3" s="621">
        <v>0.95652173913043481</v>
      </c>
      <c r="AS3" s="621"/>
      <c r="AT3" s="590">
        <v>44</v>
      </c>
      <c r="AU3" s="621">
        <v>0.93617021276595747</v>
      </c>
      <c r="AV3" s="590">
        <v>98</v>
      </c>
      <c r="AW3" s="621">
        <v>3.0482115085536547E-2</v>
      </c>
      <c r="AX3" s="590">
        <v>121</v>
      </c>
      <c r="AY3" s="621">
        <v>3.7636080870917576E-2</v>
      </c>
      <c r="AZ3" s="590">
        <v>219</v>
      </c>
      <c r="BA3" s="621">
        <v>6.8118195956454117E-2</v>
      </c>
      <c r="BB3" s="590">
        <v>2</v>
      </c>
      <c r="BC3" s="621">
        <v>0.5</v>
      </c>
      <c r="BD3" s="590">
        <v>0</v>
      </c>
      <c r="BE3" s="621"/>
      <c r="BF3" s="590" t="s">
        <v>323</v>
      </c>
    </row>
    <row r="4" spans="1:58" s="590" customFormat="1" x14ac:dyDescent="0.2">
      <c r="A4" s="590" t="s">
        <v>530</v>
      </c>
      <c r="B4" s="590" t="s">
        <v>531</v>
      </c>
      <c r="C4" s="590" t="s">
        <v>535</v>
      </c>
      <c r="D4" s="590" t="s">
        <v>528</v>
      </c>
      <c r="E4" s="590" t="s">
        <v>504</v>
      </c>
      <c r="F4" s="590" t="s">
        <v>519</v>
      </c>
      <c r="G4" s="590" t="s">
        <v>920</v>
      </c>
      <c r="H4" s="590" t="s">
        <v>937</v>
      </c>
      <c r="I4" s="590" t="s">
        <v>937</v>
      </c>
      <c r="J4" s="590" t="s">
        <v>386</v>
      </c>
      <c r="K4" s="590">
        <v>1</v>
      </c>
      <c r="M4" s="590">
        <v>5</v>
      </c>
      <c r="N4" s="656">
        <v>5</v>
      </c>
      <c r="O4" s="656">
        <v>10691</v>
      </c>
      <c r="P4" s="656">
        <v>3231</v>
      </c>
      <c r="Q4" s="590">
        <v>1</v>
      </c>
      <c r="R4" s="621">
        <v>0.2</v>
      </c>
      <c r="S4" s="590">
        <v>0</v>
      </c>
      <c r="T4" s="621">
        <v>0</v>
      </c>
      <c r="U4" s="590">
        <v>10685</v>
      </c>
      <c r="V4" s="590">
        <v>6</v>
      </c>
      <c r="W4" s="621">
        <v>5.6121971751940886E-4</v>
      </c>
      <c r="X4" s="590">
        <v>10691</v>
      </c>
      <c r="Z4" s="621"/>
      <c r="AA4" s="590">
        <v>10685</v>
      </c>
      <c r="AB4" s="590">
        <v>6</v>
      </c>
      <c r="AC4" s="590">
        <v>10691</v>
      </c>
      <c r="AD4" s="590">
        <v>3225</v>
      </c>
      <c r="AE4" s="621">
        <v>0.30182498830135707</v>
      </c>
      <c r="AF4" s="590">
        <v>6</v>
      </c>
      <c r="AG4" s="621">
        <v>1</v>
      </c>
      <c r="AH4" s="590">
        <v>3231</v>
      </c>
      <c r="AI4" s="621">
        <v>0.30221681788420168</v>
      </c>
      <c r="AK4" s="621" t="s">
        <v>323</v>
      </c>
      <c r="AM4" s="621"/>
      <c r="AO4" s="621"/>
      <c r="AQ4" s="621"/>
      <c r="AS4" s="621"/>
      <c r="AT4" s="590">
        <v>30</v>
      </c>
      <c r="AU4" s="621"/>
      <c r="AV4" s="590">
        <v>84</v>
      </c>
      <c r="AW4" s="621">
        <v>2.5998142989786442E-2</v>
      </c>
      <c r="AX4" s="590">
        <v>152</v>
      </c>
      <c r="AY4" s="621">
        <v>4.7044258743423086E-2</v>
      </c>
      <c r="AZ4" s="590">
        <v>236</v>
      </c>
      <c r="BA4" s="621">
        <v>7.3042401733209528E-2</v>
      </c>
      <c r="BB4" s="590">
        <v>1</v>
      </c>
      <c r="BC4" s="621">
        <v>0.2</v>
      </c>
      <c r="BD4" s="590">
        <v>0</v>
      </c>
      <c r="BE4" s="621"/>
      <c r="BF4" s="590" t="s">
        <v>323</v>
      </c>
    </row>
    <row r="5" spans="1:58" s="590" customFormat="1" x14ac:dyDescent="0.2">
      <c r="A5" s="590" t="s">
        <v>530</v>
      </c>
      <c r="B5" s="590" t="s">
        <v>531</v>
      </c>
      <c r="C5" s="590" t="s">
        <v>532</v>
      </c>
      <c r="D5" s="590" t="s">
        <v>528</v>
      </c>
      <c r="E5" s="590" t="s">
        <v>504</v>
      </c>
      <c r="F5" s="590" t="s">
        <v>519</v>
      </c>
      <c r="G5" s="590" t="s">
        <v>920</v>
      </c>
      <c r="H5" s="590" t="s">
        <v>937</v>
      </c>
      <c r="I5" s="590" t="s">
        <v>937</v>
      </c>
      <c r="J5" s="590" t="s">
        <v>386</v>
      </c>
      <c r="K5" s="590">
        <v>2</v>
      </c>
      <c r="M5" s="590">
        <v>4</v>
      </c>
      <c r="N5" s="656">
        <v>2</v>
      </c>
      <c r="O5" s="656">
        <v>11051.5</v>
      </c>
      <c r="P5" s="656">
        <v>6173</v>
      </c>
      <c r="Q5" s="590">
        <v>1</v>
      </c>
      <c r="R5" s="621">
        <v>0.25</v>
      </c>
      <c r="S5" s="590">
        <v>0</v>
      </c>
      <c r="T5" s="621">
        <v>0</v>
      </c>
      <c r="U5" s="590">
        <v>22071</v>
      </c>
      <c r="V5" s="590">
        <v>32</v>
      </c>
      <c r="W5" s="621">
        <v>1.4477672714111208E-3</v>
      </c>
      <c r="X5" s="590">
        <v>22103</v>
      </c>
      <c r="Y5" s="590">
        <v>49600</v>
      </c>
      <c r="Z5" s="621">
        <v>0.44562499999999999</v>
      </c>
      <c r="AA5" s="590">
        <v>22071</v>
      </c>
      <c r="AB5" s="590">
        <v>32</v>
      </c>
      <c r="AC5" s="590">
        <v>22103</v>
      </c>
      <c r="AD5" s="590">
        <v>12321</v>
      </c>
      <c r="AE5" s="621">
        <v>0.55824384939513394</v>
      </c>
      <c r="AF5" s="590">
        <v>25</v>
      </c>
      <c r="AG5" s="621">
        <v>0.78125</v>
      </c>
      <c r="AH5" s="590">
        <v>12346</v>
      </c>
      <c r="AI5" s="621">
        <v>0.55856671040130301</v>
      </c>
      <c r="AJ5" s="590">
        <v>164</v>
      </c>
      <c r="AK5" s="621">
        <v>1.33106079052025E-2</v>
      </c>
      <c r="AL5" s="590">
        <v>1</v>
      </c>
      <c r="AM5" s="621">
        <v>0.04</v>
      </c>
      <c r="AN5" s="590">
        <v>165</v>
      </c>
      <c r="AO5" s="621">
        <v>1.3364652519034506E-2</v>
      </c>
      <c r="AP5" s="590">
        <v>121</v>
      </c>
      <c r="AQ5" s="621">
        <v>0.73780487804878048</v>
      </c>
      <c r="AR5" s="590">
        <v>1</v>
      </c>
      <c r="AS5" s="621">
        <v>1</v>
      </c>
      <c r="AT5" s="590">
        <v>122</v>
      </c>
      <c r="AU5" s="621">
        <v>0.73939393939393938</v>
      </c>
      <c r="AV5" s="590">
        <v>21</v>
      </c>
      <c r="AW5" s="621">
        <v>1.7009557751498461E-3</v>
      </c>
      <c r="AX5" s="590">
        <v>725</v>
      </c>
      <c r="AY5" s="621">
        <v>5.8723473189697069E-2</v>
      </c>
      <c r="AZ5" s="590">
        <v>746</v>
      </c>
      <c r="BA5" s="621">
        <v>6.0424428964846913E-2</v>
      </c>
      <c r="BB5" s="590">
        <v>0</v>
      </c>
      <c r="BC5" s="621"/>
      <c r="BE5" s="621"/>
      <c r="BF5" s="590" t="s">
        <v>323</v>
      </c>
    </row>
    <row r="6" spans="1:58" s="590" customFormat="1" x14ac:dyDescent="0.2">
      <c r="A6" s="590" t="s">
        <v>530</v>
      </c>
      <c r="B6" s="590" t="s">
        <v>531</v>
      </c>
      <c r="C6" s="590" t="s">
        <v>538</v>
      </c>
      <c r="D6" s="590" t="s">
        <v>528</v>
      </c>
      <c r="E6" s="590" t="s">
        <v>504</v>
      </c>
      <c r="F6" s="590" t="s">
        <v>519</v>
      </c>
      <c r="G6" s="590" t="s">
        <v>920</v>
      </c>
      <c r="H6" s="590" t="s">
        <v>937</v>
      </c>
      <c r="I6" s="590" t="s">
        <v>937</v>
      </c>
      <c r="J6" s="590" t="s">
        <v>386</v>
      </c>
      <c r="K6" s="590">
        <v>2</v>
      </c>
      <c r="M6" s="590">
        <v>5</v>
      </c>
      <c r="N6" s="656">
        <v>2.5</v>
      </c>
      <c r="O6" s="656">
        <v>14722</v>
      </c>
      <c r="P6" s="656">
        <v>5732</v>
      </c>
      <c r="Q6" s="590">
        <v>1</v>
      </c>
      <c r="R6" s="621">
        <v>0.2</v>
      </c>
      <c r="S6" s="590">
        <v>1</v>
      </c>
      <c r="T6" s="621">
        <v>0.5</v>
      </c>
      <c r="U6" s="590">
        <v>29216</v>
      </c>
      <c r="V6" s="590">
        <v>228</v>
      </c>
      <c r="W6" s="621">
        <v>7.7435131096318431E-3</v>
      </c>
      <c r="X6" s="590">
        <v>29444</v>
      </c>
      <c r="Y6" s="590">
        <v>45800</v>
      </c>
      <c r="Z6" s="621">
        <v>0.64288209606986901</v>
      </c>
      <c r="AA6" s="590">
        <v>29216</v>
      </c>
      <c r="AB6" s="590">
        <v>228</v>
      </c>
      <c r="AC6" s="590">
        <v>29444</v>
      </c>
      <c r="AD6" s="590">
        <v>11302</v>
      </c>
      <c r="AE6" s="621">
        <v>0.38684282584884994</v>
      </c>
      <c r="AF6" s="590">
        <v>162</v>
      </c>
      <c r="AG6" s="621">
        <v>0.71052631578947367</v>
      </c>
      <c r="AH6" s="590">
        <v>11464</v>
      </c>
      <c r="AI6" s="621">
        <v>0.38934927319657653</v>
      </c>
      <c r="AJ6" s="590">
        <v>66</v>
      </c>
      <c r="AK6" s="621">
        <v>5.8396743939125818E-3</v>
      </c>
      <c r="AL6" s="590">
        <v>1</v>
      </c>
      <c r="AM6" s="621">
        <v>6.1728395061728392E-3</v>
      </c>
      <c r="AN6" s="590">
        <v>67</v>
      </c>
      <c r="AO6" s="621">
        <v>5.8443824145150034E-3</v>
      </c>
      <c r="AP6" s="590">
        <v>61</v>
      </c>
      <c r="AQ6" s="621">
        <v>0.9242424242424242</v>
      </c>
      <c r="AR6" s="590">
        <v>1</v>
      </c>
      <c r="AS6" s="621">
        <v>1</v>
      </c>
      <c r="AT6" s="590">
        <v>62</v>
      </c>
      <c r="AU6" s="621">
        <v>0.92537313432835822</v>
      </c>
      <c r="AV6" s="590">
        <v>62</v>
      </c>
      <c r="AW6" s="621">
        <v>5.4082344731332865E-3</v>
      </c>
      <c r="AX6" s="590">
        <v>996</v>
      </c>
      <c r="AY6" s="621">
        <v>8.6880669923237966E-2</v>
      </c>
      <c r="AZ6" s="590">
        <v>1058</v>
      </c>
      <c r="BA6" s="621">
        <v>9.2288904396371246E-2</v>
      </c>
      <c r="BB6" s="590">
        <v>1</v>
      </c>
      <c r="BC6" s="621">
        <v>0.2</v>
      </c>
      <c r="BD6" s="590">
        <v>1</v>
      </c>
      <c r="BE6" s="621">
        <v>0.5</v>
      </c>
      <c r="BF6" s="590" t="s">
        <v>323</v>
      </c>
    </row>
    <row r="7" spans="1:58" s="590" customFormat="1" x14ac:dyDescent="0.2">
      <c r="A7" s="590" t="s">
        <v>530</v>
      </c>
      <c r="B7" s="590" t="s">
        <v>531</v>
      </c>
      <c r="C7" s="590" t="s">
        <v>536</v>
      </c>
      <c r="D7" s="590" t="s">
        <v>528</v>
      </c>
      <c r="E7" s="590" t="s">
        <v>504</v>
      </c>
      <c r="F7" s="590" t="s">
        <v>519</v>
      </c>
      <c r="G7" s="590" t="s">
        <v>920</v>
      </c>
      <c r="H7" s="590" t="s">
        <v>937</v>
      </c>
      <c r="I7" s="590" t="s">
        <v>937</v>
      </c>
      <c r="J7" s="590" t="s">
        <v>386</v>
      </c>
      <c r="K7" s="590">
        <v>2</v>
      </c>
      <c r="M7" s="590">
        <v>3</v>
      </c>
      <c r="N7" s="656">
        <v>1.5</v>
      </c>
      <c r="O7" s="656">
        <v>16423.5</v>
      </c>
      <c r="P7" s="656">
        <v>7984.5</v>
      </c>
      <c r="Q7" s="590">
        <v>2</v>
      </c>
      <c r="R7" s="621">
        <v>0.66666666666666663</v>
      </c>
      <c r="S7" s="590">
        <v>2</v>
      </c>
      <c r="T7" s="621">
        <v>1</v>
      </c>
      <c r="U7" s="590">
        <v>32766</v>
      </c>
      <c r="V7" s="590">
        <v>81</v>
      </c>
      <c r="W7" s="621">
        <v>2.4659786281852223E-3</v>
      </c>
      <c r="X7" s="590">
        <v>32847</v>
      </c>
      <c r="Y7" s="590">
        <v>65100</v>
      </c>
      <c r="Z7" s="621">
        <v>0.50456221198156681</v>
      </c>
      <c r="AA7" s="590">
        <v>32766</v>
      </c>
      <c r="AB7" s="590">
        <v>81</v>
      </c>
      <c r="AC7" s="590">
        <v>32847</v>
      </c>
      <c r="AD7" s="590">
        <v>15888</v>
      </c>
      <c r="AE7" s="621">
        <v>0.4848928767624977</v>
      </c>
      <c r="AF7" s="590">
        <v>81</v>
      </c>
      <c r="AG7" s="621">
        <v>1</v>
      </c>
      <c r="AH7" s="590">
        <v>15969</v>
      </c>
      <c r="AI7" s="621">
        <v>0.48616311991962735</v>
      </c>
      <c r="AK7" s="621"/>
      <c r="AM7" s="621"/>
      <c r="AO7" s="621"/>
      <c r="AQ7" s="621"/>
      <c r="AS7" s="621"/>
      <c r="AT7" s="590">
        <v>132</v>
      </c>
      <c r="AU7" s="621" t="s">
        <v>323</v>
      </c>
      <c r="AV7" s="590">
        <v>19</v>
      </c>
      <c r="AW7" s="621">
        <v>1.1898052476673555E-3</v>
      </c>
      <c r="AX7" s="590">
        <v>1530</v>
      </c>
      <c r="AY7" s="621">
        <v>9.5810633101634415E-2</v>
      </c>
      <c r="AZ7" s="590">
        <v>1549</v>
      </c>
      <c r="BA7" s="621">
        <v>9.7000438349301776E-2</v>
      </c>
      <c r="BB7" s="590">
        <v>0</v>
      </c>
      <c r="BC7" s="621"/>
      <c r="BE7" s="621"/>
      <c r="BF7" s="590" t="s">
        <v>323</v>
      </c>
    </row>
    <row r="8" spans="1:58" s="590" customFormat="1" x14ac:dyDescent="0.2">
      <c r="A8" s="590" t="s">
        <v>530</v>
      </c>
      <c r="B8" s="590" t="s">
        <v>531</v>
      </c>
      <c r="C8" s="590" t="s">
        <v>537</v>
      </c>
      <c r="D8" s="590" t="s">
        <v>528</v>
      </c>
      <c r="E8" s="590" t="s">
        <v>504</v>
      </c>
      <c r="F8" s="590" t="s">
        <v>519</v>
      </c>
      <c r="G8" s="590" t="s">
        <v>920</v>
      </c>
      <c r="H8" s="590" t="s">
        <v>937</v>
      </c>
      <c r="I8" s="590" t="s">
        <v>937</v>
      </c>
      <c r="J8" s="590" t="s">
        <v>386</v>
      </c>
      <c r="K8" s="590">
        <v>5</v>
      </c>
      <c r="M8" s="590">
        <v>10</v>
      </c>
      <c r="N8" s="656">
        <v>2</v>
      </c>
      <c r="O8" s="656">
        <v>15624.2</v>
      </c>
      <c r="P8" s="656">
        <v>6159</v>
      </c>
      <c r="Q8" s="590">
        <v>4</v>
      </c>
      <c r="R8" s="621">
        <v>0.4</v>
      </c>
      <c r="S8" s="590">
        <v>4</v>
      </c>
      <c r="T8" s="621">
        <v>0.8</v>
      </c>
      <c r="U8" s="590">
        <v>78084</v>
      </c>
      <c r="V8" s="590">
        <v>37</v>
      </c>
      <c r="W8" s="621">
        <v>4.7362424956157753E-4</v>
      </c>
      <c r="X8" s="590">
        <v>78121</v>
      </c>
      <c r="Y8" s="590">
        <v>117600</v>
      </c>
      <c r="Z8" s="621">
        <v>0.66429421768707486</v>
      </c>
      <c r="AA8" s="590">
        <v>78084</v>
      </c>
      <c r="AB8" s="590">
        <v>37</v>
      </c>
      <c r="AC8" s="590">
        <v>78121</v>
      </c>
      <c r="AD8" s="590">
        <v>30760</v>
      </c>
      <c r="AE8" s="621">
        <v>0.39393473694995135</v>
      </c>
      <c r="AF8" s="590">
        <v>35</v>
      </c>
      <c r="AG8" s="621">
        <v>0.94594594594594594</v>
      </c>
      <c r="AH8" s="590">
        <v>30795</v>
      </c>
      <c r="AI8" s="621">
        <v>0.39419618284456165</v>
      </c>
      <c r="AK8" s="621" t="s">
        <v>323</v>
      </c>
      <c r="AM8" s="621" t="s">
        <v>323</v>
      </c>
      <c r="AN8" s="590" t="s">
        <v>323</v>
      </c>
      <c r="AO8" s="621"/>
      <c r="AQ8" s="621" t="s">
        <v>323</v>
      </c>
      <c r="AS8" s="621" t="s">
        <v>323</v>
      </c>
      <c r="AT8" s="590">
        <v>313</v>
      </c>
      <c r="AU8" s="621" t="s">
        <v>323</v>
      </c>
      <c r="AV8" s="590">
        <v>54</v>
      </c>
      <c r="AW8" s="621">
        <v>1.7535314174378957E-3</v>
      </c>
      <c r="AX8" s="590">
        <v>2404</v>
      </c>
      <c r="AY8" s="621">
        <v>7.8064620880012994E-2</v>
      </c>
      <c r="AZ8" s="590">
        <v>2458</v>
      </c>
      <c r="BA8" s="621">
        <v>7.9818152297450887E-2</v>
      </c>
      <c r="BB8" s="590">
        <v>1</v>
      </c>
      <c r="BC8" s="621">
        <v>0.1</v>
      </c>
      <c r="BD8" s="590">
        <v>1</v>
      </c>
      <c r="BE8" s="621">
        <v>0.2</v>
      </c>
      <c r="BF8" s="590" t="s">
        <v>323</v>
      </c>
    </row>
    <row r="9" spans="1:58" s="590" customFormat="1" x14ac:dyDescent="0.2">
      <c r="A9" s="590" t="s">
        <v>674</v>
      </c>
      <c r="B9" s="590" t="s">
        <v>675</v>
      </c>
      <c r="C9" s="590" t="s">
        <v>678</v>
      </c>
      <c r="D9" s="590" t="s">
        <v>528</v>
      </c>
      <c r="E9" s="590" t="s">
        <v>504</v>
      </c>
      <c r="F9" s="590" t="s">
        <v>519</v>
      </c>
      <c r="G9" s="590" t="s">
        <v>319</v>
      </c>
      <c r="H9" s="590" t="s">
        <v>937</v>
      </c>
      <c r="I9" s="590" t="s">
        <v>937</v>
      </c>
      <c r="J9" s="590" t="s">
        <v>386</v>
      </c>
      <c r="K9" s="590">
        <v>1</v>
      </c>
      <c r="M9" s="590">
        <v>2</v>
      </c>
      <c r="N9" s="656">
        <v>2</v>
      </c>
      <c r="O9" s="656">
        <v>5186</v>
      </c>
      <c r="P9" s="656">
        <v>3207</v>
      </c>
      <c r="Q9" s="590">
        <v>1</v>
      </c>
      <c r="R9" s="621">
        <v>0.5</v>
      </c>
      <c r="S9" s="590">
        <v>1</v>
      </c>
      <c r="T9" s="621">
        <v>1</v>
      </c>
      <c r="U9" s="590">
        <v>5133</v>
      </c>
      <c r="V9" s="590">
        <v>53</v>
      </c>
      <c r="W9" s="621">
        <v>1.0219822599305824E-2</v>
      </c>
      <c r="X9" s="590">
        <v>5186</v>
      </c>
      <c r="Y9" s="590">
        <v>8050</v>
      </c>
      <c r="Z9" s="621">
        <v>0.64422360248447208</v>
      </c>
      <c r="AA9" s="590">
        <v>5133</v>
      </c>
      <c r="AB9" s="590">
        <v>53</v>
      </c>
      <c r="AC9" s="590">
        <v>5186</v>
      </c>
      <c r="AD9" s="590">
        <v>3167</v>
      </c>
      <c r="AE9" s="621">
        <v>0.61698811611143578</v>
      </c>
      <c r="AF9" s="590">
        <v>40</v>
      </c>
      <c r="AG9" s="621">
        <v>0.75471698113207553</v>
      </c>
      <c r="AH9" s="590">
        <v>3207</v>
      </c>
      <c r="AI9" s="621">
        <v>0.6183956806787505</v>
      </c>
      <c r="AJ9" s="590">
        <v>62</v>
      </c>
      <c r="AK9" s="621">
        <v>1.9576886643511208E-2</v>
      </c>
      <c r="AL9" s="590">
        <v>1</v>
      </c>
      <c r="AM9" s="621">
        <v>2.5000000000000001E-2</v>
      </c>
      <c r="AN9" s="590">
        <v>63</v>
      </c>
      <c r="AO9" s="621">
        <v>1.9644527595884004E-2</v>
      </c>
      <c r="AP9" s="590">
        <v>54</v>
      </c>
      <c r="AQ9" s="621">
        <v>0.87096774193548387</v>
      </c>
      <c r="AS9" s="621"/>
      <c r="AT9" s="590">
        <v>54</v>
      </c>
      <c r="AU9" s="621">
        <v>0.8571428571428571</v>
      </c>
      <c r="AV9" s="590">
        <v>4</v>
      </c>
      <c r="AW9" s="621">
        <v>1.2472715933894605E-3</v>
      </c>
      <c r="AX9" s="590">
        <v>218</v>
      </c>
      <c r="AY9" s="621">
        <v>6.7976301839725597E-2</v>
      </c>
      <c r="AZ9" s="590">
        <v>222</v>
      </c>
      <c r="BA9" s="621">
        <v>6.9223573433115054E-2</v>
      </c>
      <c r="BB9" s="590">
        <v>0</v>
      </c>
      <c r="BC9" s="621"/>
      <c r="BE9" s="621"/>
      <c r="BF9" s="590" t="s">
        <v>323</v>
      </c>
    </row>
    <row r="10" spans="1:58" s="590" customFormat="1" x14ac:dyDescent="0.2">
      <c r="A10" s="590" t="s">
        <v>674</v>
      </c>
      <c r="B10" s="590" t="s">
        <v>675</v>
      </c>
      <c r="C10" s="590" t="s">
        <v>676</v>
      </c>
      <c r="D10" s="590" t="s">
        <v>528</v>
      </c>
      <c r="E10" s="590" t="s">
        <v>504</v>
      </c>
      <c r="F10" s="590" t="s">
        <v>519</v>
      </c>
      <c r="G10" s="590" t="s">
        <v>319</v>
      </c>
      <c r="H10" s="590" t="s">
        <v>937</v>
      </c>
      <c r="I10" s="590" t="s">
        <v>937</v>
      </c>
      <c r="J10" s="590" t="s">
        <v>386</v>
      </c>
      <c r="K10" s="590">
        <v>1</v>
      </c>
      <c r="M10" s="590">
        <v>2</v>
      </c>
      <c r="N10" s="656">
        <v>2</v>
      </c>
      <c r="O10" s="656">
        <v>9313</v>
      </c>
      <c r="P10" s="656">
        <v>5136</v>
      </c>
      <c r="Q10" s="590">
        <v>1</v>
      </c>
      <c r="R10" s="621">
        <v>0.5</v>
      </c>
      <c r="T10" s="621"/>
      <c r="U10" s="590">
        <v>9300</v>
      </c>
      <c r="V10" s="590">
        <v>13</v>
      </c>
      <c r="W10" s="621">
        <v>1.3958982068076882E-3</v>
      </c>
      <c r="X10" s="590">
        <v>9313</v>
      </c>
      <c r="Y10" s="590">
        <v>16350</v>
      </c>
      <c r="Z10" s="621">
        <v>0.56960244648318048</v>
      </c>
      <c r="AA10" s="590">
        <v>9300</v>
      </c>
      <c r="AB10" s="590">
        <v>13</v>
      </c>
      <c r="AC10" s="590">
        <v>9313</v>
      </c>
      <c r="AD10" s="590">
        <v>5124</v>
      </c>
      <c r="AE10" s="621">
        <v>0.55096774193548392</v>
      </c>
      <c r="AF10" s="590">
        <v>12</v>
      </c>
      <c r="AG10" s="621">
        <v>0.92307692307692313</v>
      </c>
      <c r="AH10" s="590">
        <v>5136</v>
      </c>
      <c r="AI10" s="621">
        <v>0.55148716847417589</v>
      </c>
      <c r="AJ10" s="590">
        <v>51</v>
      </c>
      <c r="AK10" s="621">
        <v>9.9531615925058554E-3</v>
      </c>
      <c r="AM10" s="621"/>
      <c r="AN10" s="590">
        <v>51</v>
      </c>
      <c r="AO10" s="621">
        <v>9.9299065420560741E-3</v>
      </c>
      <c r="AQ10" s="621"/>
      <c r="AS10" s="621" t="s">
        <v>323</v>
      </c>
      <c r="AT10" s="590" t="s">
        <v>323</v>
      </c>
      <c r="AU10" s="621"/>
      <c r="AV10" s="590">
        <v>2</v>
      </c>
      <c r="AW10" s="621">
        <v>3.8940809968847351E-4</v>
      </c>
      <c r="AX10" s="590">
        <v>183</v>
      </c>
      <c r="AY10" s="621">
        <v>3.5630841121495324E-2</v>
      </c>
      <c r="AZ10" s="590">
        <v>185</v>
      </c>
      <c r="BA10" s="621">
        <v>3.6020249221183798E-2</v>
      </c>
      <c r="BB10" s="590">
        <v>1</v>
      </c>
      <c r="BC10" s="621">
        <v>0.5</v>
      </c>
      <c r="BD10" s="590">
        <v>1</v>
      </c>
      <c r="BE10" s="621">
        <v>1</v>
      </c>
      <c r="BF10" s="590" t="s">
        <v>323</v>
      </c>
    </row>
    <row r="11" spans="1:58" s="590" customFormat="1" x14ac:dyDescent="0.2">
      <c r="A11" s="590" t="s">
        <v>674</v>
      </c>
      <c r="B11" s="590" t="s">
        <v>675</v>
      </c>
      <c r="C11" s="590" t="s">
        <v>905</v>
      </c>
      <c r="D11" s="590" t="s">
        <v>528</v>
      </c>
      <c r="E11" s="590" t="s">
        <v>504</v>
      </c>
      <c r="F11" s="590" t="s">
        <v>519</v>
      </c>
      <c r="G11" s="590" t="s">
        <v>319</v>
      </c>
      <c r="H11" s="590" t="s">
        <v>937</v>
      </c>
      <c r="I11" s="590" t="s">
        <v>937</v>
      </c>
      <c r="J11" s="590" t="s">
        <v>386</v>
      </c>
      <c r="K11" s="590">
        <v>1</v>
      </c>
      <c r="M11" s="590">
        <v>4</v>
      </c>
      <c r="N11" s="656">
        <v>4</v>
      </c>
      <c r="O11" s="656">
        <v>14173</v>
      </c>
      <c r="P11" s="656">
        <v>6824</v>
      </c>
      <c r="Q11" s="590">
        <v>1</v>
      </c>
      <c r="R11" s="621">
        <v>0.25</v>
      </c>
      <c r="T11" s="621"/>
      <c r="U11" s="590">
        <v>14161</v>
      </c>
      <c r="V11" s="590">
        <v>12</v>
      </c>
      <c r="W11" s="621">
        <v>8.4668030762717844E-4</v>
      </c>
      <c r="X11" s="590">
        <v>14173</v>
      </c>
      <c r="Z11" s="621"/>
      <c r="AA11" s="590">
        <v>14161</v>
      </c>
      <c r="AB11" s="590">
        <v>12</v>
      </c>
      <c r="AC11" s="590">
        <v>14173</v>
      </c>
      <c r="AD11" s="590">
        <v>6813</v>
      </c>
      <c r="AE11" s="621">
        <v>0.48111009109526165</v>
      </c>
      <c r="AF11" s="590">
        <v>11</v>
      </c>
      <c r="AG11" s="621">
        <v>0.91666666666666663</v>
      </c>
      <c r="AH11" s="590">
        <v>6824</v>
      </c>
      <c r="AI11" s="621">
        <v>0.48147886827065545</v>
      </c>
      <c r="AJ11" s="590">
        <v>66</v>
      </c>
      <c r="AK11" s="621">
        <v>9.687362395420519E-3</v>
      </c>
      <c r="AM11" s="621"/>
      <c r="AN11" s="590">
        <v>66</v>
      </c>
      <c r="AO11" s="621">
        <v>9.6717467760844087E-3</v>
      </c>
      <c r="AQ11" s="621"/>
      <c r="AS11" s="621" t="s">
        <v>323</v>
      </c>
      <c r="AT11" s="590" t="s">
        <v>323</v>
      </c>
      <c r="AU11" s="621"/>
      <c r="AV11" s="590">
        <v>92</v>
      </c>
      <c r="AW11" s="621">
        <v>1.3481828839390387E-2</v>
      </c>
      <c r="AX11" s="590">
        <v>343</v>
      </c>
      <c r="AY11" s="621">
        <v>5.0263774912075031E-2</v>
      </c>
      <c r="AZ11" s="590">
        <v>435</v>
      </c>
      <c r="BA11" s="621">
        <v>6.3745603751465416E-2</v>
      </c>
      <c r="BB11" s="590">
        <v>0</v>
      </c>
      <c r="BC11" s="621"/>
      <c r="BE11" s="621"/>
      <c r="BF11" s="590" t="s">
        <v>323</v>
      </c>
    </row>
    <row r="12" spans="1:58" s="590" customFormat="1" x14ac:dyDescent="0.2">
      <c r="A12" s="590" t="s">
        <v>674</v>
      </c>
      <c r="B12" s="590" t="s">
        <v>675</v>
      </c>
      <c r="C12" s="590" t="s">
        <v>665</v>
      </c>
      <c r="D12" s="590" t="s">
        <v>528</v>
      </c>
      <c r="E12" s="590" t="s">
        <v>504</v>
      </c>
      <c r="F12" s="590" t="s">
        <v>519</v>
      </c>
      <c r="G12" s="590" t="s">
        <v>319</v>
      </c>
      <c r="H12" s="590" t="s">
        <v>937</v>
      </c>
      <c r="I12" s="590" t="s">
        <v>937</v>
      </c>
      <c r="J12" s="590" t="s">
        <v>386</v>
      </c>
      <c r="K12" s="590">
        <v>3</v>
      </c>
      <c r="M12" s="590">
        <v>5</v>
      </c>
      <c r="N12" s="656">
        <v>1.6666666666666667</v>
      </c>
      <c r="O12" s="656">
        <v>12486.333333333334</v>
      </c>
      <c r="P12" s="656">
        <v>5442.666666666667</v>
      </c>
      <c r="Q12" s="590">
        <v>2</v>
      </c>
      <c r="R12" s="621">
        <v>0.4</v>
      </c>
      <c r="T12" s="621"/>
      <c r="U12" s="590">
        <v>37444</v>
      </c>
      <c r="V12" s="590">
        <v>15</v>
      </c>
      <c r="W12" s="621">
        <v>4.0043781200779517E-4</v>
      </c>
      <c r="X12" s="590">
        <v>37459</v>
      </c>
      <c r="Y12" s="590">
        <v>72800</v>
      </c>
      <c r="Z12" s="621">
        <v>0.51454670329670327</v>
      </c>
      <c r="AA12" s="590">
        <v>37444</v>
      </c>
      <c r="AB12" s="590">
        <v>15</v>
      </c>
      <c r="AC12" s="590">
        <v>37459</v>
      </c>
      <c r="AD12" s="590">
        <v>16314</v>
      </c>
      <c r="AE12" s="621">
        <v>0.43569063134280528</v>
      </c>
      <c r="AF12" s="590">
        <v>14</v>
      </c>
      <c r="AG12" s="621">
        <v>0.93333333333333335</v>
      </c>
      <c r="AH12" s="590">
        <v>16328</v>
      </c>
      <c r="AI12" s="621">
        <v>0.43588990629755198</v>
      </c>
      <c r="AJ12" s="590">
        <v>205</v>
      </c>
      <c r="AK12" s="621">
        <v>1.2565894323893588E-2</v>
      </c>
      <c r="AM12" s="621"/>
      <c r="AN12" s="590">
        <v>205</v>
      </c>
      <c r="AO12" s="621">
        <v>1.2555120039196472E-2</v>
      </c>
      <c r="AQ12" s="621"/>
      <c r="AS12" s="621" t="s">
        <v>323</v>
      </c>
      <c r="AT12" s="590" t="s">
        <v>323</v>
      </c>
      <c r="AU12" s="621"/>
      <c r="AV12" s="590">
        <v>36</v>
      </c>
      <c r="AW12" s="621">
        <v>2.2048015678588929E-3</v>
      </c>
      <c r="AX12" s="590">
        <v>700</v>
      </c>
      <c r="AY12" s="621">
        <v>4.2871141597256246E-2</v>
      </c>
      <c r="AZ12" s="590">
        <v>736</v>
      </c>
      <c r="BA12" s="621">
        <v>4.5075943165115137E-2</v>
      </c>
      <c r="BB12" s="590">
        <v>0</v>
      </c>
      <c r="BC12" s="621"/>
      <c r="BE12" s="621"/>
      <c r="BF12" s="590" t="s">
        <v>323</v>
      </c>
    </row>
    <row r="13" spans="1:58" s="590" customFormat="1" x14ac:dyDescent="0.2">
      <c r="A13" s="590" t="s">
        <v>674</v>
      </c>
      <c r="B13" s="590" t="s">
        <v>675</v>
      </c>
      <c r="C13" s="590" t="s">
        <v>677</v>
      </c>
      <c r="D13" s="590" t="s">
        <v>528</v>
      </c>
      <c r="E13" s="590" t="s">
        <v>504</v>
      </c>
      <c r="F13" s="590" t="s">
        <v>519</v>
      </c>
      <c r="G13" s="590" t="s">
        <v>319</v>
      </c>
      <c r="H13" s="590" t="s">
        <v>937</v>
      </c>
      <c r="I13" s="590" t="s">
        <v>937</v>
      </c>
      <c r="J13" s="590" t="s">
        <v>386</v>
      </c>
      <c r="K13" s="590">
        <v>3</v>
      </c>
      <c r="M13" s="590">
        <v>7</v>
      </c>
      <c r="N13" s="656">
        <v>2.3333333333333335</v>
      </c>
      <c r="O13" s="656">
        <v>13986.333333333334</v>
      </c>
      <c r="P13" s="656">
        <v>6676.333333333333</v>
      </c>
      <c r="Q13" s="590">
        <v>2</v>
      </c>
      <c r="R13" s="621">
        <v>0.2857142857142857</v>
      </c>
      <c r="S13" s="590">
        <v>2</v>
      </c>
      <c r="T13" s="621">
        <v>0.66666666666666663</v>
      </c>
      <c r="U13" s="590">
        <v>41948</v>
      </c>
      <c r="V13" s="590">
        <v>11</v>
      </c>
      <c r="W13" s="621">
        <v>2.6216068066445817E-4</v>
      </c>
      <c r="X13" s="590">
        <v>41959</v>
      </c>
      <c r="Y13" s="590">
        <v>57800</v>
      </c>
      <c r="Z13" s="621">
        <v>0.72593425605536333</v>
      </c>
      <c r="AA13" s="590">
        <v>41948</v>
      </c>
      <c r="AB13" s="590">
        <v>11</v>
      </c>
      <c r="AC13" s="590">
        <v>41959</v>
      </c>
      <c r="AD13" s="590">
        <v>20021</v>
      </c>
      <c r="AE13" s="621">
        <v>0.47728139601411274</v>
      </c>
      <c r="AF13" s="590">
        <v>8</v>
      </c>
      <c r="AG13" s="621">
        <v>0.72727272727272729</v>
      </c>
      <c r="AH13" s="590">
        <v>20029</v>
      </c>
      <c r="AI13" s="621">
        <v>0.47734693391167571</v>
      </c>
      <c r="AJ13" s="590">
        <v>218</v>
      </c>
      <c r="AK13" s="621">
        <v>1.0888567004645123E-2</v>
      </c>
      <c r="AM13" s="621"/>
      <c r="AN13" s="590">
        <v>218</v>
      </c>
      <c r="AO13" s="621">
        <v>1.0884217884068102E-2</v>
      </c>
      <c r="AQ13" s="621"/>
      <c r="AS13" s="621" t="s">
        <v>323</v>
      </c>
      <c r="AT13" s="590" t="s">
        <v>323</v>
      </c>
      <c r="AU13" s="621"/>
      <c r="AV13" s="590">
        <v>33</v>
      </c>
      <c r="AW13" s="621">
        <v>1.647610964102052E-3</v>
      </c>
      <c r="AX13" s="590">
        <v>1269</v>
      </c>
      <c r="AY13" s="621">
        <v>6.335813071046982E-2</v>
      </c>
      <c r="AZ13" s="590">
        <v>1302</v>
      </c>
      <c r="BA13" s="621">
        <v>6.5005741674571876E-2</v>
      </c>
      <c r="BB13" s="590">
        <v>2</v>
      </c>
      <c r="BC13" s="621">
        <v>0.2857142857142857</v>
      </c>
      <c r="BD13" s="590">
        <v>1</v>
      </c>
      <c r="BE13" s="621">
        <v>0.33333333333333331</v>
      </c>
      <c r="BF13" s="590" t="s">
        <v>323</v>
      </c>
    </row>
    <row r="14" spans="1:58" s="590" customFormat="1" x14ac:dyDescent="0.2">
      <c r="A14" s="590" t="s">
        <v>737</v>
      </c>
      <c r="B14" s="590" t="s">
        <v>738</v>
      </c>
      <c r="C14" s="590" t="s">
        <v>742</v>
      </c>
      <c r="D14" s="590" t="s">
        <v>528</v>
      </c>
      <c r="E14" s="590" t="s">
        <v>504</v>
      </c>
      <c r="F14" s="590" t="s">
        <v>519</v>
      </c>
      <c r="G14" s="590" t="s">
        <v>924</v>
      </c>
      <c r="H14" s="590" t="s">
        <v>937</v>
      </c>
      <c r="I14" s="590" t="s">
        <v>937</v>
      </c>
      <c r="J14" s="590" t="s">
        <v>386</v>
      </c>
      <c r="K14" s="590">
        <v>1</v>
      </c>
      <c r="M14" s="590">
        <v>2</v>
      </c>
      <c r="N14" s="656">
        <v>2</v>
      </c>
      <c r="O14" s="656">
        <v>7471</v>
      </c>
      <c r="P14" s="656">
        <v>3494</v>
      </c>
      <c r="Q14" s="590">
        <v>1</v>
      </c>
      <c r="R14" s="621">
        <v>0.5</v>
      </c>
      <c r="T14" s="621"/>
      <c r="U14" s="590">
        <v>7404</v>
      </c>
      <c r="V14" s="590">
        <v>67</v>
      </c>
      <c r="W14" s="621">
        <v>8.9680096372640877E-3</v>
      </c>
      <c r="X14" s="590">
        <v>7471</v>
      </c>
      <c r="Y14" s="590">
        <v>13300</v>
      </c>
      <c r="Z14" s="621">
        <v>0.56172932330827063</v>
      </c>
      <c r="AA14" s="590">
        <v>7404</v>
      </c>
      <c r="AB14" s="590">
        <v>67</v>
      </c>
      <c r="AC14" s="590">
        <v>7471</v>
      </c>
      <c r="AD14" s="590">
        <v>3433</v>
      </c>
      <c r="AE14" s="621">
        <v>0.46366828741220961</v>
      </c>
      <c r="AF14" s="590">
        <v>61</v>
      </c>
      <c r="AG14" s="621">
        <v>0.91044776119402981</v>
      </c>
      <c r="AH14" s="590">
        <v>3494</v>
      </c>
      <c r="AI14" s="621">
        <v>0.46767501003881679</v>
      </c>
      <c r="AK14" s="621"/>
      <c r="AL14" s="590">
        <v>1</v>
      </c>
      <c r="AM14" s="621">
        <v>1.6393442622950821E-2</v>
      </c>
      <c r="AO14" s="621"/>
      <c r="AP14" s="590">
        <v>49</v>
      </c>
      <c r="AQ14" s="621"/>
      <c r="AR14" s="590">
        <v>1</v>
      </c>
      <c r="AS14" s="621">
        <v>1</v>
      </c>
      <c r="AT14" s="590">
        <v>50</v>
      </c>
      <c r="AU14" s="621" t="s">
        <v>323</v>
      </c>
      <c r="AW14" s="621"/>
      <c r="AX14" s="590">
        <v>382</v>
      </c>
      <c r="AY14" s="621">
        <v>0.10933028048082427</v>
      </c>
      <c r="AZ14" s="590">
        <v>382</v>
      </c>
      <c r="BA14" s="621">
        <v>0.10933028048082427</v>
      </c>
      <c r="BB14" s="590">
        <v>0</v>
      </c>
      <c r="BC14" s="621"/>
      <c r="BE14" s="621"/>
      <c r="BF14" s="590" t="s">
        <v>323</v>
      </c>
    </row>
    <row r="15" spans="1:58" s="590" customFormat="1" x14ac:dyDescent="0.2">
      <c r="A15" s="590" t="s">
        <v>737</v>
      </c>
      <c r="B15" s="590" t="s">
        <v>738</v>
      </c>
      <c r="C15" s="590" t="s">
        <v>743</v>
      </c>
      <c r="D15" s="590" t="s">
        <v>528</v>
      </c>
      <c r="E15" s="590" t="s">
        <v>504</v>
      </c>
      <c r="F15" s="590" t="s">
        <v>519</v>
      </c>
      <c r="G15" s="590" t="s">
        <v>924</v>
      </c>
      <c r="H15" s="590" t="s">
        <v>937</v>
      </c>
      <c r="I15" s="590" t="s">
        <v>937</v>
      </c>
      <c r="J15" s="590" t="s">
        <v>386</v>
      </c>
      <c r="K15" s="590">
        <v>1</v>
      </c>
      <c r="M15" s="590">
        <v>2</v>
      </c>
      <c r="N15" s="656">
        <v>2</v>
      </c>
      <c r="O15" s="656">
        <v>12082</v>
      </c>
      <c r="P15" s="656">
        <v>6094</v>
      </c>
      <c r="Q15" s="590">
        <v>1</v>
      </c>
      <c r="R15" s="621">
        <v>0.5</v>
      </c>
      <c r="S15" s="590">
        <v>1</v>
      </c>
      <c r="T15" s="621">
        <v>1</v>
      </c>
      <c r="U15" s="590">
        <v>12071</v>
      </c>
      <c r="V15" s="590">
        <v>11</v>
      </c>
      <c r="W15" s="621">
        <v>9.104452905148154E-4</v>
      </c>
      <c r="X15" s="590">
        <v>12082</v>
      </c>
      <c r="Y15" s="590">
        <v>17400</v>
      </c>
      <c r="Z15" s="621">
        <v>0.69436781609195397</v>
      </c>
      <c r="AA15" s="590">
        <v>12071</v>
      </c>
      <c r="AB15" s="590">
        <v>11</v>
      </c>
      <c r="AC15" s="590">
        <v>12082</v>
      </c>
      <c r="AD15" s="590">
        <v>6083</v>
      </c>
      <c r="AE15" s="621">
        <v>0.5039350509485544</v>
      </c>
      <c r="AF15" s="590">
        <v>11</v>
      </c>
      <c r="AG15" s="621">
        <v>1</v>
      </c>
      <c r="AH15" s="590">
        <v>6094</v>
      </c>
      <c r="AI15" s="621">
        <v>0.50438669094520772</v>
      </c>
      <c r="AK15" s="621"/>
      <c r="AL15" s="590">
        <v>7</v>
      </c>
      <c r="AM15" s="621">
        <v>0.63636363636363635</v>
      </c>
      <c r="AN15" s="590" t="s">
        <v>323</v>
      </c>
      <c r="AO15" s="621"/>
      <c r="AP15" s="590">
        <v>48</v>
      </c>
      <c r="AQ15" s="621" t="s">
        <v>323</v>
      </c>
      <c r="AS15" s="621"/>
      <c r="AT15" s="590">
        <v>48</v>
      </c>
      <c r="AU15" s="621" t="s">
        <v>323</v>
      </c>
      <c r="AV15" s="590">
        <v>1</v>
      </c>
      <c r="AW15" s="621">
        <v>1.6409583196586806E-4</v>
      </c>
      <c r="AX15" s="590">
        <v>433</v>
      </c>
      <c r="AY15" s="621">
        <v>7.1053495241220871E-2</v>
      </c>
      <c r="AZ15" s="590">
        <v>434</v>
      </c>
      <c r="BA15" s="621">
        <v>7.1217591073186745E-2</v>
      </c>
      <c r="BB15" s="590">
        <v>0</v>
      </c>
      <c r="BC15" s="621"/>
      <c r="BE15" s="621"/>
      <c r="BF15" s="590" t="s">
        <v>323</v>
      </c>
    </row>
    <row r="16" spans="1:58" s="590" customFormat="1" x14ac:dyDescent="0.2">
      <c r="A16" s="590" t="s">
        <v>737</v>
      </c>
      <c r="B16" s="590" t="s">
        <v>738</v>
      </c>
      <c r="C16" s="590" t="s">
        <v>740</v>
      </c>
      <c r="D16" s="590" t="s">
        <v>528</v>
      </c>
      <c r="E16" s="590" t="s">
        <v>504</v>
      </c>
      <c r="F16" s="590" t="s">
        <v>519</v>
      </c>
      <c r="G16" s="590" t="s">
        <v>924</v>
      </c>
      <c r="H16" s="590" t="s">
        <v>937</v>
      </c>
      <c r="I16" s="590" t="s">
        <v>937</v>
      </c>
      <c r="J16" s="590" t="s">
        <v>386</v>
      </c>
      <c r="K16" s="590">
        <v>2</v>
      </c>
      <c r="M16" s="590">
        <v>4</v>
      </c>
      <c r="N16" s="656">
        <v>2</v>
      </c>
      <c r="O16" s="656">
        <v>12143</v>
      </c>
      <c r="P16" s="656">
        <v>5403</v>
      </c>
      <c r="Q16" s="590">
        <v>2</v>
      </c>
      <c r="R16" s="621">
        <v>0.5</v>
      </c>
      <c r="S16" s="590">
        <v>2</v>
      </c>
      <c r="T16" s="621">
        <v>1</v>
      </c>
      <c r="U16" s="590">
        <v>24276</v>
      </c>
      <c r="V16" s="590">
        <v>10</v>
      </c>
      <c r="W16" s="621">
        <v>4.1175986164868647E-4</v>
      </c>
      <c r="X16" s="590">
        <v>24286</v>
      </c>
      <c r="Y16" s="590">
        <v>35400</v>
      </c>
      <c r="Z16" s="621">
        <v>0.68604519774011297</v>
      </c>
      <c r="AA16" s="590">
        <v>24276</v>
      </c>
      <c r="AB16" s="590">
        <v>10</v>
      </c>
      <c r="AC16" s="590">
        <v>24286</v>
      </c>
      <c r="AD16" s="590">
        <v>10800</v>
      </c>
      <c r="AE16" s="621">
        <v>0.44488383588729608</v>
      </c>
      <c r="AF16" s="590">
        <v>6</v>
      </c>
      <c r="AG16" s="621">
        <v>0.6</v>
      </c>
      <c r="AH16" s="590">
        <v>10806</v>
      </c>
      <c r="AI16" s="621">
        <v>0.44494770649757059</v>
      </c>
      <c r="AK16" s="621"/>
      <c r="AM16" s="621"/>
      <c r="AO16" s="621"/>
      <c r="AP16" s="590">
        <v>68</v>
      </c>
      <c r="AQ16" s="621" t="s">
        <v>323</v>
      </c>
      <c r="AS16" s="621" t="s">
        <v>323</v>
      </c>
      <c r="AT16" s="590">
        <v>68</v>
      </c>
      <c r="AU16" s="621" t="s">
        <v>323</v>
      </c>
      <c r="AV16" s="590">
        <v>19</v>
      </c>
      <c r="AW16" s="621">
        <v>1.7582824356838793E-3</v>
      </c>
      <c r="AX16" s="590">
        <v>1134</v>
      </c>
      <c r="AY16" s="621">
        <v>0.10494169905607996</v>
      </c>
      <c r="AZ16" s="590">
        <v>1153</v>
      </c>
      <c r="BA16" s="621">
        <v>0.10669998149176384</v>
      </c>
      <c r="BB16" s="590">
        <v>2</v>
      </c>
      <c r="BC16" s="621">
        <v>0.5</v>
      </c>
      <c r="BE16" s="621"/>
      <c r="BF16" s="590" t="s">
        <v>323</v>
      </c>
    </row>
    <row r="17" spans="1:58" s="590" customFormat="1" x14ac:dyDescent="0.2">
      <c r="A17" s="590" t="s">
        <v>737</v>
      </c>
      <c r="B17" s="590" t="s">
        <v>738</v>
      </c>
      <c r="C17" s="590" t="s">
        <v>744</v>
      </c>
      <c r="D17" s="590" t="s">
        <v>528</v>
      </c>
      <c r="E17" s="590" t="s">
        <v>504</v>
      </c>
      <c r="F17" s="590" t="s">
        <v>519</v>
      </c>
      <c r="G17" s="590" t="s">
        <v>924</v>
      </c>
      <c r="H17" s="590" t="s">
        <v>937</v>
      </c>
      <c r="I17" s="590" t="s">
        <v>937</v>
      </c>
      <c r="J17" s="590" t="s">
        <v>386</v>
      </c>
      <c r="K17" s="590">
        <v>2</v>
      </c>
      <c r="M17" s="590">
        <v>3</v>
      </c>
      <c r="N17" s="656">
        <v>1.5</v>
      </c>
      <c r="O17" s="656">
        <v>15530.5</v>
      </c>
      <c r="P17" s="656">
        <v>9079</v>
      </c>
      <c r="Q17" s="590">
        <v>1</v>
      </c>
      <c r="R17" s="621">
        <v>0.33333333333333331</v>
      </c>
      <c r="T17" s="621"/>
      <c r="U17" s="590">
        <v>30987</v>
      </c>
      <c r="V17" s="590">
        <v>74</v>
      </c>
      <c r="W17" s="621">
        <v>2.3824088084736486E-3</v>
      </c>
      <c r="X17" s="590">
        <v>31061</v>
      </c>
      <c r="Y17" s="590">
        <v>43100</v>
      </c>
      <c r="Z17" s="621">
        <v>0.72067285382830626</v>
      </c>
      <c r="AA17" s="590">
        <v>30987</v>
      </c>
      <c r="AB17" s="590">
        <v>74</v>
      </c>
      <c r="AC17" s="590">
        <v>31061</v>
      </c>
      <c r="AD17" s="590">
        <v>18112</v>
      </c>
      <c r="AE17" s="621">
        <v>0.58450317875238</v>
      </c>
      <c r="AF17" s="590">
        <v>46</v>
      </c>
      <c r="AG17" s="621">
        <v>0.6216216216216216</v>
      </c>
      <c r="AH17" s="590">
        <v>18158</v>
      </c>
      <c r="AI17" s="621">
        <v>0.5845916100576285</v>
      </c>
      <c r="AJ17" s="590">
        <v>316</v>
      </c>
      <c r="AK17" s="621">
        <v>1.7446996466431094E-2</v>
      </c>
      <c r="AL17" s="590">
        <v>13</v>
      </c>
      <c r="AM17" s="621">
        <v>0.28260869565217389</v>
      </c>
      <c r="AN17" s="590">
        <v>329</v>
      </c>
      <c r="AO17" s="621">
        <v>1.8118735543562067E-2</v>
      </c>
      <c r="AP17" s="590">
        <v>306</v>
      </c>
      <c r="AQ17" s="621">
        <v>0.96835443037974689</v>
      </c>
      <c r="AR17" s="590">
        <v>10</v>
      </c>
      <c r="AS17" s="621">
        <v>0.76923076923076927</v>
      </c>
      <c r="AT17" s="590">
        <v>316</v>
      </c>
      <c r="AU17" s="621">
        <v>0.96048632218844987</v>
      </c>
      <c r="AV17" s="590">
        <v>39</v>
      </c>
      <c r="AW17" s="621">
        <v>2.1478136358629805E-3</v>
      </c>
      <c r="AX17" s="590">
        <v>2120</v>
      </c>
      <c r="AY17" s="621">
        <v>0.11675294635973124</v>
      </c>
      <c r="AZ17" s="590">
        <v>2159</v>
      </c>
      <c r="BA17" s="621">
        <v>0.11890075999559423</v>
      </c>
      <c r="BB17" s="590">
        <v>0</v>
      </c>
      <c r="BC17" s="621"/>
      <c r="BE17" s="621"/>
      <c r="BF17" s="590" t="s">
        <v>323</v>
      </c>
    </row>
    <row r="18" spans="1:58" s="590" customFormat="1" x14ac:dyDescent="0.2">
      <c r="A18" s="590" t="s">
        <v>737</v>
      </c>
      <c r="B18" s="590" t="s">
        <v>738</v>
      </c>
      <c r="C18" s="590" t="s">
        <v>741</v>
      </c>
      <c r="D18" s="590" t="s">
        <v>528</v>
      </c>
      <c r="E18" s="590" t="s">
        <v>504</v>
      </c>
      <c r="F18" s="590" t="s">
        <v>519</v>
      </c>
      <c r="G18" s="590" t="s">
        <v>924</v>
      </c>
      <c r="H18" s="590" t="s">
        <v>937</v>
      </c>
      <c r="I18" s="590" t="s">
        <v>937</v>
      </c>
      <c r="J18" s="590" t="s">
        <v>386</v>
      </c>
      <c r="K18" s="590">
        <v>4</v>
      </c>
      <c r="M18" s="590">
        <v>12</v>
      </c>
      <c r="N18" s="656">
        <v>3</v>
      </c>
      <c r="O18" s="656">
        <v>13413.75</v>
      </c>
      <c r="P18" s="656">
        <v>5186.5</v>
      </c>
      <c r="Q18" s="590">
        <v>2</v>
      </c>
      <c r="R18" s="621">
        <v>0.16666666666666666</v>
      </c>
      <c r="S18" s="590">
        <v>2</v>
      </c>
      <c r="T18" s="621">
        <v>0.5</v>
      </c>
      <c r="U18" s="590">
        <v>53631</v>
      </c>
      <c r="V18" s="590">
        <v>24</v>
      </c>
      <c r="W18" s="621">
        <v>4.4730220855465473E-4</v>
      </c>
      <c r="X18" s="590">
        <v>53655</v>
      </c>
      <c r="Y18" s="590">
        <v>83500</v>
      </c>
      <c r="Z18" s="621">
        <v>0.6425748502994012</v>
      </c>
      <c r="AA18" s="590">
        <v>53631</v>
      </c>
      <c r="AB18" s="590">
        <v>24</v>
      </c>
      <c r="AC18" s="590">
        <v>53655</v>
      </c>
      <c r="AD18" s="590">
        <v>20723</v>
      </c>
      <c r="AE18" s="621">
        <v>0.38639965691484401</v>
      </c>
      <c r="AF18" s="590">
        <v>23</v>
      </c>
      <c r="AG18" s="621">
        <v>0.95833333333333337</v>
      </c>
      <c r="AH18" s="590">
        <v>20746</v>
      </c>
      <c r="AI18" s="621">
        <v>0.38665548411145279</v>
      </c>
      <c r="AJ18" s="590">
        <v>271</v>
      </c>
      <c r="AK18" s="621">
        <v>1.3077257153886985E-2</v>
      </c>
      <c r="AL18" s="590">
        <v>4</v>
      </c>
      <c r="AM18" s="621">
        <v>0.17391304347826086</v>
      </c>
      <c r="AN18" s="590">
        <v>275</v>
      </c>
      <c r="AO18" s="621">
        <v>1.3255567338282079E-2</v>
      </c>
      <c r="AP18" s="590">
        <v>251</v>
      </c>
      <c r="AQ18" s="621">
        <v>0.92619926199261993</v>
      </c>
      <c r="AR18" s="590">
        <v>3</v>
      </c>
      <c r="AS18" s="621">
        <v>0.75</v>
      </c>
      <c r="AT18" s="590">
        <v>254</v>
      </c>
      <c r="AU18" s="621">
        <v>0.92363636363636359</v>
      </c>
      <c r="AV18" s="590">
        <v>164</v>
      </c>
      <c r="AW18" s="621">
        <v>7.9051383399209481E-3</v>
      </c>
      <c r="AX18" s="590">
        <v>1329</v>
      </c>
      <c r="AY18" s="621">
        <v>6.4060541791188669E-2</v>
      </c>
      <c r="AZ18" s="590">
        <v>1493</v>
      </c>
      <c r="BA18" s="621">
        <v>7.1965680131109613E-2</v>
      </c>
      <c r="BB18" s="590">
        <v>2</v>
      </c>
      <c r="BC18" s="621">
        <v>0.16666666666666666</v>
      </c>
      <c r="BD18" s="590">
        <v>1</v>
      </c>
      <c r="BE18" s="621">
        <v>0.25</v>
      </c>
      <c r="BF18" s="590" t="s">
        <v>323</v>
      </c>
    </row>
    <row r="19" spans="1:58" s="590" customFormat="1" x14ac:dyDescent="0.2">
      <c r="A19" s="590" t="s">
        <v>737</v>
      </c>
      <c r="B19" s="590" t="s">
        <v>738</v>
      </c>
      <c r="C19" s="590" t="s">
        <v>739</v>
      </c>
      <c r="D19" s="590" t="s">
        <v>528</v>
      </c>
      <c r="E19" s="590" t="s">
        <v>504</v>
      </c>
      <c r="F19" s="590" t="s">
        <v>519</v>
      </c>
      <c r="G19" s="590" t="s">
        <v>924</v>
      </c>
      <c r="H19" s="590" t="s">
        <v>937</v>
      </c>
      <c r="I19" s="590" t="s">
        <v>937</v>
      </c>
      <c r="J19" s="590" t="s">
        <v>510</v>
      </c>
      <c r="K19" s="590">
        <v>2</v>
      </c>
      <c r="L19" s="590">
        <v>2</v>
      </c>
      <c r="M19" s="590">
        <v>2</v>
      </c>
      <c r="N19" s="656">
        <v>1</v>
      </c>
      <c r="O19" s="656">
        <v>13519</v>
      </c>
      <c r="P19" s="656" t="s">
        <v>323</v>
      </c>
      <c r="Q19" s="590">
        <v>2</v>
      </c>
      <c r="R19" s="621">
        <v>1</v>
      </c>
      <c r="S19" s="590">
        <v>2</v>
      </c>
      <c r="T19" s="621">
        <v>1</v>
      </c>
      <c r="U19" s="590">
        <v>26996</v>
      </c>
      <c r="V19" s="590">
        <v>42</v>
      </c>
      <c r="W19" s="621">
        <v>1.5533693320511873E-3</v>
      </c>
      <c r="X19" s="590">
        <v>27038</v>
      </c>
      <c r="Y19" s="590">
        <v>39900</v>
      </c>
      <c r="Z19" s="621">
        <v>0.67764411027568927</v>
      </c>
      <c r="AA19" s="590" t="s">
        <v>323</v>
      </c>
      <c r="AB19" s="590" t="s">
        <v>323</v>
      </c>
      <c r="AC19" s="590" t="s">
        <v>323</v>
      </c>
      <c r="AE19" s="621" t="s">
        <v>323</v>
      </c>
      <c r="AG19" s="621" t="s">
        <v>323</v>
      </c>
      <c r="AH19" s="590" t="s">
        <v>323</v>
      </c>
      <c r="AI19" s="621" t="s">
        <v>323</v>
      </c>
      <c r="AK19" s="621" t="s">
        <v>323</v>
      </c>
      <c r="AM19" s="621" t="s">
        <v>323</v>
      </c>
      <c r="AN19" s="590" t="s">
        <v>323</v>
      </c>
      <c r="AO19" s="621" t="s">
        <v>323</v>
      </c>
      <c r="AQ19" s="621" t="s">
        <v>323</v>
      </c>
      <c r="AS19" s="621" t="s">
        <v>323</v>
      </c>
      <c r="AT19" s="590" t="s">
        <v>323</v>
      </c>
      <c r="AU19" s="621" t="s">
        <v>323</v>
      </c>
      <c r="AW19" s="621" t="s">
        <v>323</v>
      </c>
      <c r="AY19" s="621" t="s">
        <v>323</v>
      </c>
      <c r="AZ19" s="590" t="s">
        <v>323</v>
      </c>
      <c r="BA19" s="621" t="s">
        <v>323</v>
      </c>
      <c r="BB19" s="590">
        <v>1</v>
      </c>
      <c r="BC19" s="621">
        <v>0.5</v>
      </c>
      <c r="BD19" s="590">
        <v>1</v>
      </c>
      <c r="BE19" s="621">
        <v>0.5</v>
      </c>
      <c r="BF19" s="590" t="s">
        <v>323</v>
      </c>
    </row>
    <row r="20" spans="1:58" s="590" customFormat="1" x14ac:dyDescent="0.2">
      <c r="A20" s="590" t="s">
        <v>23</v>
      </c>
      <c r="B20" s="590" t="s">
        <v>24</v>
      </c>
      <c r="C20" s="590" t="s">
        <v>830</v>
      </c>
      <c r="D20" s="590" t="s">
        <v>528</v>
      </c>
      <c r="E20" s="590" t="s">
        <v>504</v>
      </c>
      <c r="F20" s="590" t="s">
        <v>519</v>
      </c>
      <c r="G20" s="590" t="s">
        <v>922</v>
      </c>
      <c r="H20" s="590" t="s">
        <v>937</v>
      </c>
      <c r="I20" s="590" t="s">
        <v>937</v>
      </c>
      <c r="J20" s="590" t="s">
        <v>386</v>
      </c>
      <c r="K20" s="590">
        <v>1</v>
      </c>
      <c r="M20" s="590">
        <v>4</v>
      </c>
      <c r="N20" s="656">
        <v>4</v>
      </c>
      <c r="O20" s="656">
        <v>8664</v>
      </c>
      <c r="P20" s="656">
        <v>4060</v>
      </c>
      <c r="Q20" s="590">
        <v>1</v>
      </c>
      <c r="R20" s="621">
        <v>0.25</v>
      </c>
      <c r="S20" s="590">
        <v>1</v>
      </c>
      <c r="T20" s="621">
        <v>1</v>
      </c>
      <c r="U20" s="590">
        <v>8642</v>
      </c>
      <c r="V20" s="590">
        <v>22</v>
      </c>
      <c r="W20" s="621">
        <v>2.5392428439519853E-3</v>
      </c>
      <c r="X20" s="590">
        <v>8664</v>
      </c>
      <c r="Z20" s="621"/>
      <c r="AA20" s="590">
        <v>8642</v>
      </c>
      <c r="AB20" s="590">
        <v>22</v>
      </c>
      <c r="AC20" s="590">
        <v>8664</v>
      </c>
      <c r="AD20" s="590">
        <v>4042</v>
      </c>
      <c r="AE20" s="621">
        <v>0.46771580652626704</v>
      </c>
      <c r="AF20" s="590">
        <v>18</v>
      </c>
      <c r="AG20" s="621">
        <v>0.81818181818181823</v>
      </c>
      <c r="AH20" s="590">
        <v>4060</v>
      </c>
      <c r="AI20" s="621">
        <v>0.46860572483841184</v>
      </c>
      <c r="AJ20" s="590">
        <v>75</v>
      </c>
      <c r="AK20" s="621">
        <v>1.8555170707570508E-2</v>
      </c>
      <c r="AL20" s="590">
        <v>3</v>
      </c>
      <c r="AM20" s="621">
        <v>0.16666666666666666</v>
      </c>
      <c r="AN20" s="590">
        <v>78</v>
      </c>
      <c r="AO20" s="621">
        <v>1.9211822660098521E-2</v>
      </c>
      <c r="AP20" s="590">
        <v>41</v>
      </c>
      <c r="AQ20" s="621">
        <v>0.54666666666666663</v>
      </c>
      <c r="AS20" s="621"/>
      <c r="AT20" s="590">
        <v>41</v>
      </c>
      <c r="AU20" s="621">
        <v>0.52564102564102566</v>
      </c>
      <c r="AV20" s="590">
        <v>25</v>
      </c>
      <c r="AW20" s="621">
        <v>6.1576354679802959E-3</v>
      </c>
      <c r="AX20" s="590">
        <v>162</v>
      </c>
      <c r="AY20" s="621">
        <v>3.9901477832512314E-2</v>
      </c>
      <c r="AZ20" s="590">
        <v>187</v>
      </c>
      <c r="BA20" s="621">
        <v>4.6059113300492609E-2</v>
      </c>
      <c r="BB20" s="590">
        <v>1</v>
      </c>
      <c r="BC20" s="621">
        <v>0.25</v>
      </c>
      <c r="BD20" s="590">
        <v>0</v>
      </c>
      <c r="BE20" s="621"/>
      <c r="BF20" s="590" t="s">
        <v>323</v>
      </c>
    </row>
    <row r="21" spans="1:58" s="590" customFormat="1" x14ac:dyDescent="0.2">
      <c r="A21" s="590" t="s">
        <v>23</v>
      </c>
      <c r="B21" s="590" t="s">
        <v>24</v>
      </c>
      <c r="C21" s="590" t="s">
        <v>25</v>
      </c>
      <c r="D21" s="590" t="s">
        <v>528</v>
      </c>
      <c r="E21" s="590" t="s">
        <v>504</v>
      </c>
      <c r="F21" s="590" t="s">
        <v>519</v>
      </c>
      <c r="G21" s="590" t="s">
        <v>922</v>
      </c>
      <c r="H21" s="590" t="s">
        <v>937</v>
      </c>
      <c r="I21" s="590" t="s">
        <v>937</v>
      </c>
      <c r="J21" s="590" t="s">
        <v>386</v>
      </c>
      <c r="K21" s="590">
        <v>1</v>
      </c>
      <c r="M21" s="590">
        <v>5</v>
      </c>
      <c r="N21" s="656">
        <v>5</v>
      </c>
      <c r="O21" s="656">
        <v>10637</v>
      </c>
      <c r="P21" s="656">
        <v>3835</v>
      </c>
      <c r="Q21" s="590">
        <v>1</v>
      </c>
      <c r="R21" s="621">
        <v>0.2</v>
      </c>
      <c r="S21" s="590">
        <v>1</v>
      </c>
      <c r="T21" s="621">
        <v>1</v>
      </c>
      <c r="U21" s="590">
        <v>10566</v>
      </c>
      <c r="V21" s="590">
        <v>71</v>
      </c>
      <c r="W21" s="621">
        <v>6.6748143273479364E-3</v>
      </c>
      <c r="X21" s="590">
        <v>10637</v>
      </c>
      <c r="Z21" s="621"/>
      <c r="AA21" s="590">
        <v>10566</v>
      </c>
      <c r="AB21" s="590">
        <v>71</v>
      </c>
      <c r="AC21" s="590">
        <v>10637</v>
      </c>
      <c r="AD21" s="590">
        <v>3775</v>
      </c>
      <c r="AE21" s="621">
        <v>0.35727806170736326</v>
      </c>
      <c r="AF21" s="590">
        <v>60</v>
      </c>
      <c r="AG21" s="621">
        <v>0.84507042253521125</v>
      </c>
      <c r="AH21" s="590">
        <v>3835</v>
      </c>
      <c r="AI21" s="621">
        <v>0.36053398514618784</v>
      </c>
      <c r="AJ21" s="590">
        <v>18</v>
      </c>
      <c r="AK21" s="621">
        <v>4.7682119205298013E-3</v>
      </c>
      <c r="AM21" s="621"/>
      <c r="AN21" s="590">
        <v>18</v>
      </c>
      <c r="AO21" s="621">
        <v>4.6936114732724901E-3</v>
      </c>
      <c r="AP21" s="590">
        <v>13</v>
      </c>
      <c r="AQ21" s="621">
        <v>0.72222222222222221</v>
      </c>
      <c r="AS21" s="621"/>
      <c r="AT21" s="590">
        <v>13</v>
      </c>
      <c r="AU21" s="621">
        <v>0.72222222222222221</v>
      </c>
      <c r="AV21" s="590">
        <v>36</v>
      </c>
      <c r="AW21" s="621">
        <v>9.3872229465449802E-3</v>
      </c>
      <c r="AX21" s="590">
        <v>113</v>
      </c>
      <c r="AY21" s="621">
        <v>2.9465449804432855E-2</v>
      </c>
      <c r="AZ21" s="590">
        <v>149</v>
      </c>
      <c r="BA21" s="621">
        <v>3.8852672750977833E-2</v>
      </c>
      <c r="BB21" s="590">
        <v>1</v>
      </c>
      <c r="BC21" s="621">
        <v>0.2</v>
      </c>
      <c r="BD21" s="590">
        <v>0</v>
      </c>
      <c r="BE21" s="621"/>
      <c r="BF21" s="590" t="s">
        <v>323</v>
      </c>
    </row>
    <row r="22" spans="1:58" s="590" customFormat="1" x14ac:dyDescent="0.2">
      <c r="A22" s="590" t="s">
        <v>23</v>
      </c>
      <c r="B22" s="590" t="s">
        <v>24</v>
      </c>
      <c r="C22" s="590" t="s">
        <v>407</v>
      </c>
      <c r="D22" s="590" t="s">
        <v>528</v>
      </c>
      <c r="E22" s="590" t="s">
        <v>504</v>
      </c>
      <c r="F22" s="590" t="s">
        <v>519</v>
      </c>
      <c r="G22" s="590" t="s">
        <v>922</v>
      </c>
      <c r="H22" s="590" t="s">
        <v>937</v>
      </c>
      <c r="I22" s="590" t="s">
        <v>937</v>
      </c>
      <c r="J22" s="590" t="s">
        <v>386</v>
      </c>
      <c r="K22" s="590">
        <v>1</v>
      </c>
      <c r="M22" s="590">
        <v>3</v>
      </c>
      <c r="N22" s="656">
        <v>3</v>
      </c>
      <c r="O22" s="656">
        <v>11584</v>
      </c>
      <c r="P22" s="656">
        <v>5422</v>
      </c>
      <c r="Q22" s="590">
        <v>1</v>
      </c>
      <c r="R22" s="621">
        <v>0.33333333333333331</v>
      </c>
      <c r="T22" s="621"/>
      <c r="U22" s="590">
        <v>11532</v>
      </c>
      <c r="V22" s="590">
        <v>52</v>
      </c>
      <c r="W22" s="621">
        <v>4.4889502762430937E-3</v>
      </c>
      <c r="X22" s="590">
        <v>11584</v>
      </c>
      <c r="Z22" s="621"/>
      <c r="AA22" s="590">
        <v>11532</v>
      </c>
      <c r="AB22" s="590">
        <v>52</v>
      </c>
      <c r="AC22" s="590">
        <v>11584</v>
      </c>
      <c r="AD22" s="590">
        <v>5377</v>
      </c>
      <c r="AE22" s="621">
        <v>0.46626777662157476</v>
      </c>
      <c r="AF22" s="590">
        <v>45</v>
      </c>
      <c r="AG22" s="621">
        <v>0.86538461538461542</v>
      </c>
      <c r="AH22" s="590">
        <v>5422</v>
      </c>
      <c r="AI22" s="621">
        <v>0.46805939226519339</v>
      </c>
      <c r="AJ22" s="590">
        <v>75</v>
      </c>
      <c r="AK22" s="621">
        <v>1.3948298307606471E-2</v>
      </c>
      <c r="AL22" s="590">
        <v>5</v>
      </c>
      <c r="AM22" s="621">
        <v>0.1111111111111111</v>
      </c>
      <c r="AN22" s="590">
        <v>80</v>
      </c>
      <c r="AO22" s="621">
        <v>1.4754703061600885E-2</v>
      </c>
      <c r="AP22" s="590">
        <v>52</v>
      </c>
      <c r="AQ22" s="621">
        <v>0.69333333333333336</v>
      </c>
      <c r="AR22" s="590">
        <v>3</v>
      </c>
      <c r="AS22" s="621">
        <v>0.6</v>
      </c>
      <c r="AT22" s="590">
        <v>55</v>
      </c>
      <c r="AU22" s="621">
        <v>0.6875</v>
      </c>
      <c r="AV22" s="590">
        <v>6</v>
      </c>
      <c r="AW22" s="621">
        <v>1.1066027296200663E-3</v>
      </c>
      <c r="AX22" s="590">
        <v>421</v>
      </c>
      <c r="AY22" s="621">
        <v>7.764662486167466E-2</v>
      </c>
      <c r="AZ22" s="590">
        <v>427</v>
      </c>
      <c r="BA22" s="621">
        <v>7.875322759129473E-2</v>
      </c>
      <c r="BB22" s="590">
        <v>1</v>
      </c>
      <c r="BC22" s="621">
        <v>0.33333333333333331</v>
      </c>
      <c r="BD22" s="590">
        <v>0</v>
      </c>
      <c r="BE22" s="621"/>
      <c r="BF22" s="590" t="s">
        <v>323</v>
      </c>
    </row>
    <row r="23" spans="1:58" s="590" customFormat="1" x14ac:dyDescent="0.2">
      <c r="A23" s="590" t="s">
        <v>23</v>
      </c>
      <c r="B23" s="590" t="s">
        <v>24</v>
      </c>
      <c r="C23" s="590" t="s">
        <v>827</v>
      </c>
      <c r="D23" s="590" t="s">
        <v>528</v>
      </c>
      <c r="E23" s="590" t="s">
        <v>504</v>
      </c>
      <c r="F23" s="590" t="s">
        <v>519</v>
      </c>
      <c r="G23" s="590" t="s">
        <v>922</v>
      </c>
      <c r="H23" s="590" t="s">
        <v>937</v>
      </c>
      <c r="I23" s="590" t="s">
        <v>937</v>
      </c>
      <c r="J23" s="590" t="s">
        <v>386</v>
      </c>
      <c r="K23" s="590">
        <v>1</v>
      </c>
      <c r="M23" s="590">
        <v>6</v>
      </c>
      <c r="N23" s="656">
        <v>6</v>
      </c>
      <c r="O23" s="656">
        <v>12412</v>
      </c>
      <c r="P23" s="656">
        <v>6622</v>
      </c>
      <c r="R23" s="621"/>
      <c r="T23" s="621"/>
      <c r="U23" s="590">
        <v>12365</v>
      </c>
      <c r="V23" s="590">
        <v>47</v>
      </c>
      <c r="W23" s="621">
        <v>3.7866580728327425E-3</v>
      </c>
      <c r="X23" s="590">
        <v>12412</v>
      </c>
      <c r="Z23" s="621"/>
      <c r="AA23" s="590">
        <v>12365</v>
      </c>
      <c r="AB23" s="590">
        <v>47</v>
      </c>
      <c r="AC23" s="590">
        <v>12412</v>
      </c>
      <c r="AD23" s="590">
        <v>6589</v>
      </c>
      <c r="AE23" s="621">
        <v>0.53287505054589568</v>
      </c>
      <c r="AF23" s="590">
        <v>33</v>
      </c>
      <c r="AG23" s="621">
        <v>0.7021276595744681</v>
      </c>
      <c r="AH23" s="590">
        <v>6622</v>
      </c>
      <c r="AI23" s="621">
        <v>0.53351595230422177</v>
      </c>
      <c r="AJ23" s="590">
        <v>159</v>
      </c>
      <c r="AK23" s="621">
        <v>2.4131127636970708E-2</v>
      </c>
      <c r="AL23" s="590">
        <v>55</v>
      </c>
      <c r="AM23" s="621">
        <v>1.6666666666666667</v>
      </c>
      <c r="AN23" s="590">
        <v>214</v>
      </c>
      <c r="AO23" s="621">
        <v>3.2316520688613709E-2</v>
      </c>
      <c r="AP23" s="590">
        <v>40</v>
      </c>
      <c r="AQ23" s="621">
        <v>0.25157232704402516</v>
      </c>
      <c r="AS23" s="621"/>
      <c r="AT23" s="590">
        <v>40</v>
      </c>
      <c r="AU23" s="621">
        <v>0.18691588785046728</v>
      </c>
      <c r="AV23" s="590">
        <v>26</v>
      </c>
      <c r="AW23" s="621">
        <v>3.9263062518876471E-3</v>
      </c>
      <c r="AX23" s="590">
        <v>610</v>
      </c>
      <c r="AY23" s="621">
        <v>9.2117185140440955E-2</v>
      </c>
      <c r="AZ23" s="590">
        <v>636</v>
      </c>
      <c r="BA23" s="621">
        <v>9.6043491392328595E-2</v>
      </c>
      <c r="BB23" s="590">
        <v>3</v>
      </c>
      <c r="BC23" s="621">
        <v>0.5</v>
      </c>
      <c r="BD23" s="590">
        <v>0</v>
      </c>
      <c r="BE23" s="621"/>
      <c r="BF23" s="590" t="s">
        <v>323</v>
      </c>
    </row>
    <row r="24" spans="1:58" s="590" customFormat="1" x14ac:dyDescent="0.2">
      <c r="A24" s="590" t="s">
        <v>23</v>
      </c>
      <c r="B24" s="590" t="s">
        <v>24</v>
      </c>
      <c r="C24" s="590" t="s">
        <v>829</v>
      </c>
      <c r="D24" s="590" t="s">
        <v>528</v>
      </c>
      <c r="E24" s="590" t="s">
        <v>504</v>
      </c>
      <c r="F24" s="590" t="s">
        <v>519</v>
      </c>
      <c r="G24" s="590" t="s">
        <v>922</v>
      </c>
      <c r="H24" s="590" t="s">
        <v>937</v>
      </c>
      <c r="I24" s="590" t="s">
        <v>937</v>
      </c>
      <c r="J24" s="590" t="s">
        <v>386</v>
      </c>
      <c r="K24" s="590">
        <v>1</v>
      </c>
      <c r="M24" s="590">
        <v>3</v>
      </c>
      <c r="N24" s="656">
        <v>3</v>
      </c>
      <c r="O24" s="656">
        <v>14183</v>
      </c>
      <c r="P24" s="656">
        <v>6165</v>
      </c>
      <c r="Q24" s="590">
        <v>1</v>
      </c>
      <c r="R24" s="621">
        <v>0.33333333333333331</v>
      </c>
      <c r="S24" s="590">
        <v>1</v>
      </c>
      <c r="T24" s="621">
        <v>1</v>
      </c>
      <c r="U24" s="590">
        <v>13935</v>
      </c>
      <c r="V24" s="590">
        <v>248</v>
      </c>
      <c r="W24" s="621">
        <v>1.748572234365085E-2</v>
      </c>
      <c r="X24" s="590">
        <v>14183</v>
      </c>
      <c r="Z24" s="621"/>
      <c r="AA24" s="590">
        <v>13935</v>
      </c>
      <c r="AB24" s="590">
        <v>248</v>
      </c>
      <c r="AC24" s="590">
        <v>14183</v>
      </c>
      <c r="AD24" s="590">
        <v>5990</v>
      </c>
      <c r="AE24" s="621">
        <v>0.4298528884104772</v>
      </c>
      <c r="AF24" s="590">
        <v>175</v>
      </c>
      <c r="AG24" s="621">
        <v>0.70564516129032262</v>
      </c>
      <c r="AH24" s="590">
        <v>6165</v>
      </c>
      <c r="AI24" s="621">
        <v>0.43467531551857858</v>
      </c>
      <c r="AJ24" s="590">
        <v>66</v>
      </c>
      <c r="AK24" s="621">
        <v>1.1018363939899833E-2</v>
      </c>
      <c r="AL24" s="590">
        <v>3</v>
      </c>
      <c r="AM24" s="621">
        <v>1.7142857142857144E-2</v>
      </c>
      <c r="AN24" s="590">
        <v>69</v>
      </c>
      <c r="AO24" s="621">
        <v>1.1192214111922141E-2</v>
      </c>
      <c r="AP24" s="590">
        <v>37</v>
      </c>
      <c r="AQ24" s="621">
        <v>0.56060606060606055</v>
      </c>
      <c r="AR24" s="590">
        <v>3</v>
      </c>
      <c r="AS24" s="621">
        <v>1</v>
      </c>
      <c r="AT24" s="590">
        <v>40</v>
      </c>
      <c r="AU24" s="621">
        <v>0.57971014492753625</v>
      </c>
      <c r="AV24" s="590">
        <v>28</v>
      </c>
      <c r="AW24" s="621">
        <v>4.5417680454176807E-3</v>
      </c>
      <c r="AX24" s="590">
        <v>564</v>
      </c>
      <c r="AY24" s="621">
        <v>9.1484184914841851E-2</v>
      </c>
      <c r="AZ24" s="590">
        <v>592</v>
      </c>
      <c r="BA24" s="621">
        <v>9.6025952960259536E-2</v>
      </c>
      <c r="BB24" s="590">
        <v>2</v>
      </c>
      <c r="BC24" s="621">
        <v>0.66666666666666663</v>
      </c>
      <c r="BD24" s="590">
        <v>0</v>
      </c>
      <c r="BE24" s="621"/>
      <c r="BF24" s="590" t="s">
        <v>323</v>
      </c>
    </row>
    <row r="25" spans="1:58" s="590" customFormat="1" x14ac:dyDescent="0.2">
      <c r="A25" s="590" t="s">
        <v>23</v>
      </c>
      <c r="B25" s="590" t="s">
        <v>24</v>
      </c>
      <c r="C25" s="590" t="s">
        <v>828</v>
      </c>
      <c r="D25" s="590" t="s">
        <v>528</v>
      </c>
      <c r="E25" s="590" t="s">
        <v>504</v>
      </c>
      <c r="F25" s="590" t="s">
        <v>519</v>
      </c>
      <c r="G25" s="590" t="s">
        <v>922</v>
      </c>
      <c r="H25" s="590" t="s">
        <v>937</v>
      </c>
      <c r="I25" s="590" t="s">
        <v>937</v>
      </c>
      <c r="J25" s="590" t="s">
        <v>386</v>
      </c>
      <c r="K25" s="590">
        <v>2</v>
      </c>
      <c r="M25" s="590">
        <v>5</v>
      </c>
      <c r="N25" s="656">
        <v>2.5</v>
      </c>
      <c r="O25" s="656">
        <v>11375</v>
      </c>
      <c r="P25" s="656">
        <v>5800.5</v>
      </c>
      <c r="R25" s="621"/>
      <c r="T25" s="621"/>
      <c r="U25" s="590">
        <v>22645</v>
      </c>
      <c r="V25" s="590">
        <v>105</v>
      </c>
      <c r="W25" s="621">
        <v>4.6153846153846158E-3</v>
      </c>
      <c r="X25" s="590">
        <v>22750</v>
      </c>
      <c r="Z25" s="621"/>
      <c r="AA25" s="590">
        <v>22645</v>
      </c>
      <c r="AB25" s="590">
        <v>105</v>
      </c>
      <c r="AC25" s="590">
        <v>22750</v>
      </c>
      <c r="AD25" s="590">
        <v>11509</v>
      </c>
      <c r="AE25" s="621">
        <v>0.50823581364539638</v>
      </c>
      <c r="AF25" s="590">
        <v>92</v>
      </c>
      <c r="AG25" s="621">
        <v>0.87619047619047619</v>
      </c>
      <c r="AH25" s="590">
        <v>11601</v>
      </c>
      <c r="AI25" s="621">
        <v>0.50993406593406598</v>
      </c>
      <c r="AJ25" s="590">
        <v>7</v>
      </c>
      <c r="AK25" s="621">
        <v>6.0821965418368239E-4</v>
      </c>
      <c r="AL25" s="590">
        <v>128</v>
      </c>
      <c r="AM25" s="621">
        <v>1.3913043478260869</v>
      </c>
      <c r="AN25" s="590">
        <v>135</v>
      </c>
      <c r="AO25" s="621">
        <v>1.1636927851047323E-2</v>
      </c>
      <c r="AP25" s="590">
        <v>97</v>
      </c>
      <c r="AQ25" s="621">
        <v>13.857142857142858</v>
      </c>
      <c r="AR25" s="590">
        <v>2</v>
      </c>
      <c r="AS25" s="621">
        <v>1.5625E-2</v>
      </c>
      <c r="AT25" s="590">
        <v>99</v>
      </c>
      <c r="AU25" s="621">
        <v>0.73333333333333328</v>
      </c>
      <c r="AV25" s="590">
        <v>31</v>
      </c>
      <c r="AW25" s="621">
        <v>2.6721834324627187E-3</v>
      </c>
      <c r="AX25" s="590">
        <v>1568</v>
      </c>
      <c r="AY25" s="621">
        <v>0.13516076200327559</v>
      </c>
      <c r="AZ25" s="590">
        <v>1599</v>
      </c>
      <c r="BA25" s="621">
        <v>0.13783294543573829</v>
      </c>
      <c r="BB25" s="590">
        <v>0</v>
      </c>
      <c r="BC25" s="621"/>
      <c r="BE25" s="621"/>
      <c r="BF25" s="590" t="s">
        <v>323</v>
      </c>
    </row>
    <row r="26" spans="1:58" s="590" customFormat="1" x14ac:dyDescent="0.2">
      <c r="A26" s="590" t="s">
        <v>23</v>
      </c>
      <c r="B26" s="590" t="s">
        <v>24</v>
      </c>
      <c r="C26" s="590" t="s">
        <v>831</v>
      </c>
      <c r="D26" s="590" t="s">
        <v>528</v>
      </c>
      <c r="E26" s="590" t="s">
        <v>504</v>
      </c>
      <c r="F26" s="590" t="s">
        <v>519</v>
      </c>
      <c r="G26" s="590" t="s">
        <v>922</v>
      </c>
      <c r="H26" s="590" t="s">
        <v>937</v>
      </c>
      <c r="I26" s="590" t="s">
        <v>937</v>
      </c>
      <c r="J26" s="590" t="s">
        <v>386</v>
      </c>
      <c r="K26" s="590">
        <v>2</v>
      </c>
      <c r="M26" s="590">
        <v>6</v>
      </c>
      <c r="N26" s="656">
        <v>3</v>
      </c>
      <c r="O26" s="656">
        <v>12777</v>
      </c>
      <c r="P26" s="656">
        <v>5590</v>
      </c>
      <c r="Q26" s="590">
        <v>1</v>
      </c>
      <c r="R26" s="621">
        <v>0.16666666666666666</v>
      </c>
      <c r="S26" s="590">
        <v>1</v>
      </c>
      <c r="T26" s="621">
        <v>0.5</v>
      </c>
      <c r="U26" s="590">
        <v>25544</v>
      </c>
      <c r="V26" s="590">
        <v>10</v>
      </c>
      <c r="W26" s="621">
        <v>3.9132816780151837E-4</v>
      </c>
      <c r="X26" s="590">
        <v>25554</v>
      </c>
      <c r="Z26" s="621"/>
      <c r="AA26" s="590">
        <v>25544</v>
      </c>
      <c r="AB26" s="590">
        <v>10</v>
      </c>
      <c r="AC26" s="590">
        <v>25554</v>
      </c>
      <c r="AD26" s="590">
        <v>11173</v>
      </c>
      <c r="AE26" s="621">
        <v>0.43740212965862824</v>
      </c>
      <c r="AF26" s="590">
        <v>7</v>
      </c>
      <c r="AG26" s="621">
        <v>0.7</v>
      </c>
      <c r="AH26" s="590">
        <v>11180</v>
      </c>
      <c r="AI26" s="621">
        <v>0.43750489160209755</v>
      </c>
      <c r="AJ26" s="590">
        <v>204</v>
      </c>
      <c r="AK26" s="621">
        <v>1.8258301261970821E-2</v>
      </c>
      <c r="AM26" s="621"/>
      <c r="AN26" s="590">
        <v>204</v>
      </c>
      <c r="AO26" s="621">
        <v>1.8246869409660107E-2</v>
      </c>
      <c r="AP26" s="590">
        <v>109</v>
      </c>
      <c r="AQ26" s="621">
        <v>0.53431372549019607</v>
      </c>
      <c r="AS26" s="621" t="s">
        <v>323</v>
      </c>
      <c r="AT26" s="590">
        <v>109</v>
      </c>
      <c r="AU26" s="621">
        <v>0.53431372549019607</v>
      </c>
      <c r="AV26" s="590">
        <v>64</v>
      </c>
      <c r="AW26" s="621">
        <v>5.7245080500894453E-3</v>
      </c>
      <c r="AX26" s="590">
        <v>766</v>
      </c>
      <c r="AY26" s="621">
        <v>6.8515205724508046E-2</v>
      </c>
      <c r="AZ26" s="590">
        <v>830</v>
      </c>
      <c r="BA26" s="621">
        <v>7.4239713774597496E-2</v>
      </c>
      <c r="BB26" s="590">
        <v>2</v>
      </c>
      <c r="BC26" s="621">
        <v>0.33333333333333331</v>
      </c>
      <c r="BD26" s="590">
        <v>0</v>
      </c>
      <c r="BE26" s="621"/>
      <c r="BF26" s="590" t="s">
        <v>323</v>
      </c>
    </row>
    <row r="27" spans="1:58" s="590" customFormat="1" x14ac:dyDescent="0.2">
      <c r="A27" s="590" t="s">
        <v>32</v>
      </c>
      <c r="B27" s="590" t="s">
        <v>33</v>
      </c>
      <c r="C27" s="590" t="s">
        <v>37</v>
      </c>
      <c r="D27" s="590" t="s">
        <v>528</v>
      </c>
      <c r="E27" s="590" t="s">
        <v>504</v>
      </c>
      <c r="F27" s="590" t="s">
        <v>505</v>
      </c>
      <c r="G27" s="590" t="s">
        <v>317</v>
      </c>
      <c r="H27" s="590" t="s">
        <v>937</v>
      </c>
      <c r="I27" s="590" t="s">
        <v>937</v>
      </c>
      <c r="J27" s="590" t="s">
        <v>386</v>
      </c>
      <c r="K27" s="590">
        <v>2</v>
      </c>
      <c r="M27" s="590">
        <v>3</v>
      </c>
      <c r="N27" s="656">
        <v>1.5</v>
      </c>
      <c r="O27" s="656">
        <v>12517.5</v>
      </c>
      <c r="P27" s="656">
        <v>6230.5</v>
      </c>
      <c r="Q27" s="590">
        <v>2</v>
      </c>
      <c r="R27" s="621">
        <v>0.66666666666666663</v>
      </c>
      <c r="S27" s="590">
        <v>2</v>
      </c>
      <c r="T27" s="621">
        <v>1</v>
      </c>
      <c r="U27" s="590">
        <v>25017</v>
      </c>
      <c r="V27" s="590">
        <v>18</v>
      </c>
      <c r="W27" s="621">
        <v>7.1899340922708204E-4</v>
      </c>
      <c r="X27" s="590">
        <v>25035</v>
      </c>
      <c r="Y27" s="590">
        <v>35000</v>
      </c>
      <c r="Z27" s="621">
        <v>0.7152857142857143</v>
      </c>
      <c r="AA27" s="590">
        <v>25017</v>
      </c>
      <c r="AB27" s="590">
        <v>18</v>
      </c>
      <c r="AC27" s="590">
        <v>25035</v>
      </c>
      <c r="AD27" s="590">
        <v>12444</v>
      </c>
      <c r="AE27" s="621">
        <v>0.49742175320781867</v>
      </c>
      <c r="AF27" s="590">
        <v>17</v>
      </c>
      <c r="AG27" s="621">
        <v>0.94444444444444442</v>
      </c>
      <c r="AH27" s="590">
        <v>12461</v>
      </c>
      <c r="AI27" s="621">
        <v>0.49774315957659276</v>
      </c>
      <c r="AJ27" s="590">
        <v>63</v>
      </c>
      <c r="AK27" s="621">
        <v>5.0626808100289293E-3</v>
      </c>
      <c r="AL27" s="590">
        <v>0</v>
      </c>
      <c r="AM27" s="621">
        <v>0</v>
      </c>
      <c r="AN27" s="590">
        <v>63</v>
      </c>
      <c r="AO27" s="621">
        <v>5.0557740149265711E-3</v>
      </c>
      <c r="AP27" s="590">
        <v>60</v>
      </c>
      <c r="AQ27" s="621">
        <v>0.95238095238095233</v>
      </c>
      <c r="AS27" s="621" t="s">
        <v>323</v>
      </c>
      <c r="AT27" s="590">
        <v>60</v>
      </c>
      <c r="AU27" s="621">
        <v>0.95238095238095233</v>
      </c>
      <c r="AV27" s="590">
        <v>504</v>
      </c>
      <c r="AW27" s="621">
        <v>4.0446192119412569E-2</v>
      </c>
      <c r="AX27" s="590">
        <v>1360</v>
      </c>
      <c r="AY27" s="621">
        <v>0.10914051841746249</v>
      </c>
      <c r="AZ27" s="590">
        <v>1864</v>
      </c>
      <c r="BA27" s="621">
        <v>0.14958671053687506</v>
      </c>
      <c r="BB27" s="590">
        <v>0</v>
      </c>
      <c r="BC27" s="621"/>
      <c r="BE27" s="621"/>
      <c r="BF27" s="590" t="s">
        <v>323</v>
      </c>
    </row>
    <row r="28" spans="1:58" s="590" customFormat="1" x14ac:dyDescent="0.2">
      <c r="A28" s="590" t="s">
        <v>32</v>
      </c>
      <c r="B28" s="590" t="s">
        <v>33</v>
      </c>
      <c r="C28" s="590" t="s">
        <v>35</v>
      </c>
      <c r="D28" s="590" t="s">
        <v>528</v>
      </c>
      <c r="E28" s="590" t="s">
        <v>504</v>
      </c>
      <c r="F28" s="590" t="s">
        <v>505</v>
      </c>
      <c r="G28" s="590" t="s">
        <v>317</v>
      </c>
      <c r="H28" s="590" t="s">
        <v>937</v>
      </c>
      <c r="I28" s="590" t="s">
        <v>937</v>
      </c>
      <c r="J28" s="590" t="s">
        <v>386</v>
      </c>
      <c r="K28" s="590">
        <v>3</v>
      </c>
      <c r="M28" s="590">
        <v>7</v>
      </c>
      <c r="N28" s="656">
        <v>2.3333333333333335</v>
      </c>
      <c r="O28" s="656">
        <v>10906</v>
      </c>
      <c r="P28" s="656">
        <v>5172</v>
      </c>
      <c r="Q28" s="590">
        <v>1</v>
      </c>
      <c r="R28" s="621">
        <v>0.14285714285714285</v>
      </c>
      <c r="S28" s="590">
        <v>1</v>
      </c>
      <c r="T28" s="621">
        <v>0.33333333333333331</v>
      </c>
      <c r="U28" s="590">
        <v>32413</v>
      </c>
      <c r="V28" s="590">
        <v>305</v>
      </c>
      <c r="W28" s="621">
        <v>9.322085702060029E-3</v>
      </c>
      <c r="X28" s="590">
        <v>32718</v>
      </c>
      <c r="Y28" s="590">
        <v>49000</v>
      </c>
      <c r="Z28" s="621">
        <v>0.6677142857142857</v>
      </c>
      <c r="AA28" s="590">
        <v>32413</v>
      </c>
      <c r="AB28" s="590">
        <v>305</v>
      </c>
      <c r="AC28" s="590">
        <v>32718</v>
      </c>
      <c r="AD28" s="590">
        <v>15265</v>
      </c>
      <c r="AE28" s="621">
        <v>0.47095301268009748</v>
      </c>
      <c r="AF28" s="590">
        <v>251</v>
      </c>
      <c r="AG28" s="621">
        <v>0.82295081967213113</v>
      </c>
      <c r="AH28" s="590">
        <v>15516</v>
      </c>
      <c r="AI28" s="621">
        <v>0.47423436640381439</v>
      </c>
      <c r="AJ28" s="590">
        <v>177</v>
      </c>
      <c r="AK28" s="621">
        <v>1.1595152309204061E-2</v>
      </c>
      <c r="AL28" s="590">
        <v>48</v>
      </c>
      <c r="AM28" s="621">
        <v>0.19123505976095617</v>
      </c>
      <c r="AN28" s="590">
        <v>225</v>
      </c>
      <c r="AO28" s="621">
        <v>1.4501160092807424E-2</v>
      </c>
      <c r="AP28" s="590">
        <v>166</v>
      </c>
      <c r="AQ28" s="621">
        <v>0.93785310734463279</v>
      </c>
      <c r="AR28" s="590">
        <v>39</v>
      </c>
      <c r="AS28" s="621">
        <v>0.8125</v>
      </c>
      <c r="AT28" s="590">
        <v>205</v>
      </c>
      <c r="AU28" s="621">
        <v>0.91111111111111109</v>
      </c>
      <c r="AV28" s="590">
        <v>66</v>
      </c>
      <c r="AW28" s="621">
        <v>4.2536736272235113E-3</v>
      </c>
      <c r="AX28" s="590">
        <v>2707</v>
      </c>
      <c r="AY28" s="621">
        <v>0.17446506831657643</v>
      </c>
      <c r="AZ28" s="590">
        <v>2773</v>
      </c>
      <c r="BA28" s="621">
        <v>0.17871874194379994</v>
      </c>
      <c r="BB28" s="590">
        <v>0</v>
      </c>
      <c r="BC28" s="621"/>
      <c r="BE28" s="621"/>
      <c r="BF28" s="590" t="s">
        <v>323</v>
      </c>
    </row>
    <row r="29" spans="1:58" s="590" customFormat="1" x14ac:dyDescent="0.2">
      <c r="A29" s="590" t="s">
        <v>32</v>
      </c>
      <c r="B29" s="590" t="s">
        <v>33</v>
      </c>
      <c r="C29" s="590" t="s">
        <v>34</v>
      </c>
      <c r="D29" s="590" t="s">
        <v>528</v>
      </c>
      <c r="E29" s="590" t="s">
        <v>504</v>
      </c>
      <c r="F29" s="590" t="s">
        <v>505</v>
      </c>
      <c r="G29" s="590" t="s">
        <v>317</v>
      </c>
      <c r="H29" s="590" t="s">
        <v>937</v>
      </c>
      <c r="I29" s="590" t="s">
        <v>937</v>
      </c>
      <c r="J29" s="590" t="s">
        <v>386</v>
      </c>
      <c r="K29" s="590">
        <v>6</v>
      </c>
      <c r="M29" s="590">
        <v>10</v>
      </c>
      <c r="N29" s="656">
        <v>1.6666666666666667</v>
      </c>
      <c r="O29" s="656">
        <v>12321</v>
      </c>
      <c r="P29" s="656">
        <v>5235</v>
      </c>
      <c r="Q29" s="590">
        <v>6</v>
      </c>
      <c r="R29" s="621">
        <v>0.6</v>
      </c>
      <c r="S29" s="590">
        <v>6</v>
      </c>
      <c r="T29" s="621">
        <v>1</v>
      </c>
      <c r="U29" s="590">
        <v>73884</v>
      </c>
      <c r="V29" s="590">
        <v>42</v>
      </c>
      <c r="W29" s="621">
        <v>5.6813570327083837E-4</v>
      </c>
      <c r="X29" s="590">
        <v>73926</v>
      </c>
      <c r="Y29" s="590">
        <v>109800</v>
      </c>
      <c r="Z29" s="621">
        <v>0.67327868852459016</v>
      </c>
      <c r="AA29" s="590">
        <v>73884</v>
      </c>
      <c r="AB29" s="590">
        <v>42</v>
      </c>
      <c r="AC29" s="590">
        <v>73926</v>
      </c>
      <c r="AD29" s="590">
        <v>31372</v>
      </c>
      <c r="AE29" s="621">
        <v>0.42461155324562827</v>
      </c>
      <c r="AF29" s="590">
        <v>38</v>
      </c>
      <c r="AG29" s="621">
        <v>0.90476190476190477</v>
      </c>
      <c r="AH29" s="590">
        <v>31410</v>
      </c>
      <c r="AI29" s="621">
        <v>0.42488434380326273</v>
      </c>
      <c r="AJ29" s="590">
        <v>506</v>
      </c>
      <c r="AK29" s="621">
        <v>1.6129032258064516E-2</v>
      </c>
      <c r="AL29" s="590">
        <v>9</v>
      </c>
      <c r="AM29" s="621">
        <v>0.23684210526315788</v>
      </c>
      <c r="AN29" s="590">
        <v>515</v>
      </c>
      <c r="AO29" s="621">
        <v>1.6396052212671125E-2</v>
      </c>
      <c r="AP29" s="590">
        <v>419</v>
      </c>
      <c r="AQ29" s="621">
        <v>0.82806324110671936</v>
      </c>
      <c r="AR29" s="590">
        <v>8</v>
      </c>
      <c r="AS29" s="621">
        <v>0.88888888888888884</v>
      </c>
      <c r="AT29" s="590">
        <v>427</v>
      </c>
      <c r="AU29" s="621">
        <v>0.82912621359223304</v>
      </c>
      <c r="AV29" s="590">
        <v>630</v>
      </c>
      <c r="AW29" s="621">
        <v>2.0057306590257881E-2</v>
      </c>
      <c r="AX29" s="590">
        <v>2886</v>
      </c>
      <c r="AY29" s="621">
        <v>9.1881566380133714E-2</v>
      </c>
      <c r="AZ29" s="590">
        <v>3516</v>
      </c>
      <c r="BA29" s="621">
        <v>0.1119388729703916</v>
      </c>
      <c r="BB29" s="590">
        <v>2</v>
      </c>
      <c r="BC29" s="621">
        <v>0.2</v>
      </c>
      <c r="BD29" s="590">
        <v>2</v>
      </c>
      <c r="BE29" s="621">
        <v>0.33333333333333331</v>
      </c>
      <c r="BF29" s="590" t="s">
        <v>323</v>
      </c>
    </row>
    <row r="30" spans="1:58" s="590" customFormat="1" x14ac:dyDescent="0.2">
      <c r="A30" s="590" t="s">
        <v>32</v>
      </c>
      <c r="B30" s="590" t="s">
        <v>33</v>
      </c>
      <c r="C30" s="590" t="s">
        <v>36</v>
      </c>
      <c r="D30" s="590" t="s">
        <v>528</v>
      </c>
      <c r="E30" s="590" t="s">
        <v>504</v>
      </c>
      <c r="F30" s="590" t="s">
        <v>505</v>
      </c>
      <c r="G30" s="590" t="s">
        <v>317</v>
      </c>
      <c r="H30" s="590" t="s">
        <v>937</v>
      </c>
      <c r="I30" s="590" t="s">
        <v>937</v>
      </c>
      <c r="J30" s="590" t="s">
        <v>510</v>
      </c>
      <c r="K30" s="590">
        <v>1</v>
      </c>
      <c r="L30" s="590">
        <v>1</v>
      </c>
      <c r="M30" s="590">
        <v>1</v>
      </c>
      <c r="N30" s="656">
        <v>1</v>
      </c>
      <c r="O30" s="656">
        <v>15577</v>
      </c>
      <c r="P30" s="656"/>
      <c r="Q30" s="590">
        <v>1</v>
      </c>
      <c r="R30" s="621">
        <v>1</v>
      </c>
      <c r="S30" s="590">
        <v>1</v>
      </c>
      <c r="T30" s="621">
        <v>1</v>
      </c>
      <c r="U30" s="590">
        <v>15510</v>
      </c>
      <c r="V30" s="590">
        <v>67</v>
      </c>
      <c r="W30" s="621">
        <v>4.301213327341593E-3</v>
      </c>
      <c r="X30" s="590">
        <v>15577</v>
      </c>
      <c r="Y30" s="590">
        <v>19400</v>
      </c>
      <c r="Z30" s="621">
        <v>0.80293814432989685</v>
      </c>
      <c r="AA30" s="590" t="s">
        <v>323</v>
      </c>
      <c r="AB30" s="590" t="s">
        <v>323</v>
      </c>
      <c r="AC30" s="590" t="s">
        <v>323</v>
      </c>
      <c r="AE30" s="621" t="s">
        <v>323</v>
      </c>
      <c r="AG30" s="621" t="s">
        <v>323</v>
      </c>
      <c r="AH30" s="590" t="s">
        <v>323</v>
      </c>
      <c r="AI30" s="621" t="s">
        <v>323</v>
      </c>
      <c r="AK30" s="621" t="s">
        <v>323</v>
      </c>
      <c r="AM30" s="621" t="s">
        <v>323</v>
      </c>
      <c r="AN30" s="590" t="s">
        <v>323</v>
      </c>
      <c r="AO30" s="621" t="s">
        <v>323</v>
      </c>
      <c r="AQ30" s="621" t="s">
        <v>323</v>
      </c>
      <c r="AS30" s="621" t="s">
        <v>323</v>
      </c>
      <c r="AT30" s="590" t="s">
        <v>323</v>
      </c>
      <c r="AU30" s="621" t="s">
        <v>323</v>
      </c>
      <c r="AW30" s="621" t="s">
        <v>323</v>
      </c>
      <c r="AY30" s="621" t="s">
        <v>323</v>
      </c>
      <c r="AZ30" s="590" t="s">
        <v>323</v>
      </c>
      <c r="BA30" s="621" t="s">
        <v>323</v>
      </c>
      <c r="BB30" s="590">
        <v>0</v>
      </c>
      <c r="BC30" s="621"/>
      <c r="BE30" s="621"/>
      <c r="BF30" s="590" t="s">
        <v>323</v>
      </c>
    </row>
    <row r="31" spans="1:58" s="590" customFormat="1" x14ac:dyDescent="0.2">
      <c r="A31" s="590" t="s">
        <v>130</v>
      </c>
      <c r="B31" s="590" t="s">
        <v>131</v>
      </c>
      <c r="C31" s="590" t="s">
        <v>625</v>
      </c>
      <c r="D31" s="590" t="s">
        <v>528</v>
      </c>
      <c r="E31" s="590" t="s">
        <v>504</v>
      </c>
      <c r="F31" s="590" t="s">
        <v>505</v>
      </c>
      <c r="G31" s="590" t="s">
        <v>318</v>
      </c>
      <c r="H31" s="590" t="s">
        <v>937</v>
      </c>
      <c r="I31" s="590" t="s">
        <v>937</v>
      </c>
      <c r="J31" s="590" t="s">
        <v>386</v>
      </c>
      <c r="K31" s="590">
        <v>1</v>
      </c>
      <c r="M31" s="590">
        <v>2</v>
      </c>
      <c r="N31" s="656">
        <v>2</v>
      </c>
      <c r="O31" s="656">
        <v>4264</v>
      </c>
      <c r="P31" s="656">
        <v>2057</v>
      </c>
      <c r="Q31" s="590">
        <v>1</v>
      </c>
      <c r="R31" s="621">
        <v>0.5</v>
      </c>
      <c r="T31" s="621"/>
      <c r="U31" s="590">
        <v>4263</v>
      </c>
      <c r="V31" s="590">
        <v>1</v>
      </c>
      <c r="W31" s="621">
        <v>2.3452157598499062E-4</v>
      </c>
      <c r="X31" s="590">
        <v>4264</v>
      </c>
      <c r="Y31" s="590">
        <v>6570</v>
      </c>
      <c r="Z31" s="621">
        <v>0.64901065449010653</v>
      </c>
      <c r="AA31" s="590">
        <v>4263</v>
      </c>
      <c r="AB31" s="590">
        <v>1</v>
      </c>
      <c r="AC31" s="590">
        <v>4264</v>
      </c>
      <c r="AD31" s="590">
        <v>2056</v>
      </c>
      <c r="AE31" s="621">
        <v>0.48228946751114238</v>
      </c>
      <c r="AF31" s="590">
        <v>1</v>
      </c>
      <c r="AG31" s="621">
        <v>1</v>
      </c>
      <c r="AH31" s="590">
        <v>2057</v>
      </c>
      <c r="AI31" s="621">
        <v>0.48241088180112568</v>
      </c>
      <c r="AJ31" s="590">
        <v>7</v>
      </c>
      <c r="AK31" s="621">
        <v>3.4046692607003892E-3</v>
      </c>
      <c r="AL31" s="590">
        <v>0</v>
      </c>
      <c r="AM31" s="621">
        <v>0</v>
      </c>
      <c r="AN31" s="590">
        <v>7</v>
      </c>
      <c r="AO31" s="621">
        <v>3.4030140982012642E-3</v>
      </c>
      <c r="AP31" s="590">
        <v>5</v>
      </c>
      <c r="AQ31" s="621">
        <v>0.7142857142857143</v>
      </c>
      <c r="AR31" s="590">
        <v>0</v>
      </c>
      <c r="AS31" s="621" t="s">
        <v>323</v>
      </c>
      <c r="AT31" s="590">
        <v>5</v>
      </c>
      <c r="AU31" s="621">
        <v>0.7142857142857143</v>
      </c>
      <c r="AV31" s="590">
        <v>2</v>
      </c>
      <c r="AW31" s="621">
        <v>9.7228974234321824E-4</v>
      </c>
      <c r="AX31" s="590">
        <v>199</v>
      </c>
      <c r="AY31" s="621">
        <v>9.6742829363150221E-2</v>
      </c>
      <c r="AZ31" s="590">
        <v>201</v>
      </c>
      <c r="BA31" s="621">
        <v>9.7715119105493436E-2</v>
      </c>
      <c r="BB31" s="590">
        <v>0</v>
      </c>
      <c r="BC31" s="621"/>
      <c r="BE31" s="621"/>
      <c r="BF31" s="590" t="s">
        <v>323</v>
      </c>
    </row>
    <row r="32" spans="1:58" s="590" customFormat="1" x14ac:dyDescent="0.2">
      <c r="A32" s="590" t="s">
        <v>130</v>
      </c>
      <c r="B32" s="590" t="s">
        <v>131</v>
      </c>
      <c r="C32" s="590" t="s">
        <v>135</v>
      </c>
      <c r="D32" s="590" t="s">
        <v>528</v>
      </c>
      <c r="E32" s="590" t="s">
        <v>504</v>
      </c>
      <c r="F32" s="590" t="s">
        <v>505</v>
      </c>
      <c r="G32" s="590" t="s">
        <v>318</v>
      </c>
      <c r="H32" s="590" t="s">
        <v>937</v>
      </c>
      <c r="I32" s="590" t="s">
        <v>937</v>
      </c>
      <c r="J32" s="590" t="s">
        <v>386</v>
      </c>
      <c r="K32" s="590">
        <v>6</v>
      </c>
      <c r="M32" s="590">
        <v>15</v>
      </c>
      <c r="N32" s="656">
        <v>2.5</v>
      </c>
      <c r="O32" s="656">
        <v>6456</v>
      </c>
      <c r="P32" s="656">
        <v>3035.6666666666665</v>
      </c>
      <c r="Q32" s="590">
        <v>6</v>
      </c>
      <c r="R32" s="621">
        <v>0.4</v>
      </c>
      <c r="S32" s="590">
        <v>6</v>
      </c>
      <c r="T32" s="621">
        <v>1</v>
      </c>
      <c r="U32" s="590">
        <v>38696</v>
      </c>
      <c r="V32" s="590">
        <v>40</v>
      </c>
      <c r="W32" s="621">
        <v>1.0326311441553077E-3</v>
      </c>
      <c r="X32" s="590">
        <v>38736</v>
      </c>
      <c r="Y32" s="590">
        <v>53300</v>
      </c>
      <c r="Z32" s="621">
        <v>0.72675422138836776</v>
      </c>
      <c r="AA32" s="590">
        <v>38696</v>
      </c>
      <c r="AB32" s="590">
        <v>40</v>
      </c>
      <c r="AC32" s="590">
        <v>38736</v>
      </c>
      <c r="AD32" s="590">
        <v>18183</v>
      </c>
      <c r="AE32" s="621">
        <v>0.46989352904692994</v>
      </c>
      <c r="AF32" s="590">
        <v>31</v>
      </c>
      <c r="AG32" s="621">
        <v>0.77500000000000002</v>
      </c>
      <c r="AH32" s="590">
        <v>18214</v>
      </c>
      <c r="AI32" s="621">
        <v>0.47020859149111938</v>
      </c>
      <c r="AJ32" s="590">
        <v>71</v>
      </c>
      <c r="AK32" s="621">
        <v>3.9047461914975528E-3</v>
      </c>
      <c r="AL32" s="590">
        <v>2</v>
      </c>
      <c r="AM32" s="621">
        <v>6.4516129032258063E-2</v>
      </c>
      <c r="AN32" s="590">
        <v>73</v>
      </c>
      <c r="AO32" s="621">
        <v>4.007906006368727E-3</v>
      </c>
      <c r="AP32" s="590">
        <v>69</v>
      </c>
      <c r="AQ32" s="621">
        <v>0.971830985915493</v>
      </c>
      <c r="AR32" s="590">
        <v>1</v>
      </c>
      <c r="AS32" s="621">
        <v>0.5</v>
      </c>
      <c r="AT32" s="590">
        <v>70</v>
      </c>
      <c r="AU32" s="621">
        <v>0.95890410958904104</v>
      </c>
      <c r="AV32" s="590">
        <v>90</v>
      </c>
      <c r="AW32" s="621">
        <v>4.9412539804545956E-3</v>
      </c>
      <c r="AX32" s="590">
        <v>2524</v>
      </c>
      <c r="AY32" s="621">
        <v>0.13857472274074886</v>
      </c>
      <c r="AZ32" s="590">
        <v>1447</v>
      </c>
      <c r="BA32" s="621">
        <v>7.9444383441308886E-2</v>
      </c>
      <c r="BB32" s="590">
        <v>4</v>
      </c>
      <c r="BC32" s="621">
        <v>0.26666666666666666</v>
      </c>
      <c r="BD32" s="590">
        <v>2</v>
      </c>
      <c r="BE32" s="621">
        <v>0.33333333333333331</v>
      </c>
      <c r="BF32" s="590" t="s">
        <v>323</v>
      </c>
    </row>
    <row r="33" spans="1:58" s="590" customFormat="1" x14ac:dyDescent="0.2">
      <c r="A33" s="590" t="s">
        <v>130</v>
      </c>
      <c r="B33" s="590" t="s">
        <v>131</v>
      </c>
      <c r="C33" s="590" t="s">
        <v>132</v>
      </c>
      <c r="D33" s="590" t="s">
        <v>528</v>
      </c>
      <c r="E33" s="590" t="s">
        <v>504</v>
      </c>
      <c r="F33" s="590" t="s">
        <v>505</v>
      </c>
      <c r="G33" s="590" t="s">
        <v>318</v>
      </c>
      <c r="H33" s="590" t="s">
        <v>937</v>
      </c>
      <c r="I33" s="590" t="s">
        <v>937</v>
      </c>
      <c r="J33" s="590" t="s">
        <v>510</v>
      </c>
      <c r="K33" s="590">
        <v>2</v>
      </c>
      <c r="L33" s="590">
        <v>2</v>
      </c>
      <c r="M33" s="590">
        <v>2</v>
      </c>
      <c r="N33" s="656">
        <v>1</v>
      </c>
      <c r="O33" s="656">
        <v>1310.5</v>
      </c>
      <c r="P33" s="656" t="s">
        <v>323</v>
      </c>
      <c r="Q33" s="590">
        <v>2</v>
      </c>
      <c r="R33" s="621">
        <v>1</v>
      </c>
      <c r="S33" s="590">
        <v>2</v>
      </c>
      <c r="T33" s="621">
        <v>1</v>
      </c>
      <c r="U33" s="590">
        <v>2619</v>
      </c>
      <c r="V33" s="590">
        <v>2</v>
      </c>
      <c r="W33" s="621">
        <v>7.6306753147653572E-4</v>
      </c>
      <c r="X33" s="590">
        <v>2621</v>
      </c>
      <c r="Y33" s="590">
        <v>16050</v>
      </c>
      <c r="Z33" s="621">
        <v>0.16330218068535826</v>
      </c>
      <c r="AA33" s="590" t="s">
        <v>323</v>
      </c>
      <c r="AB33" s="590" t="s">
        <v>323</v>
      </c>
      <c r="AC33" s="590" t="s">
        <v>323</v>
      </c>
      <c r="AE33" s="621" t="s">
        <v>323</v>
      </c>
      <c r="AG33" s="621" t="s">
        <v>323</v>
      </c>
      <c r="AH33" s="590" t="s">
        <v>323</v>
      </c>
      <c r="AI33" s="621" t="s">
        <v>323</v>
      </c>
      <c r="AK33" s="621" t="s">
        <v>323</v>
      </c>
      <c r="AM33" s="621" t="s">
        <v>323</v>
      </c>
      <c r="AN33" s="590" t="s">
        <v>323</v>
      </c>
      <c r="AO33" s="621" t="s">
        <v>323</v>
      </c>
      <c r="AQ33" s="621" t="s">
        <v>323</v>
      </c>
      <c r="AS33" s="621" t="s">
        <v>323</v>
      </c>
      <c r="AT33" s="590" t="s">
        <v>323</v>
      </c>
      <c r="AU33" s="621" t="s">
        <v>323</v>
      </c>
      <c r="AW33" s="621" t="s">
        <v>323</v>
      </c>
      <c r="AY33" s="621" t="s">
        <v>323</v>
      </c>
      <c r="AZ33" s="590" t="s">
        <v>323</v>
      </c>
      <c r="BA33" s="621" t="s">
        <v>323</v>
      </c>
      <c r="BB33" s="590">
        <v>1</v>
      </c>
      <c r="BC33" s="621">
        <v>0.5</v>
      </c>
      <c r="BD33" s="590">
        <v>1</v>
      </c>
      <c r="BE33" s="621">
        <v>0.5</v>
      </c>
      <c r="BF33" s="590" t="s">
        <v>323</v>
      </c>
    </row>
    <row r="34" spans="1:58" s="590" customFormat="1" x14ac:dyDescent="0.2">
      <c r="A34" s="590" t="s">
        <v>130</v>
      </c>
      <c r="B34" s="590" t="s">
        <v>131</v>
      </c>
      <c r="C34" s="590" t="s">
        <v>133</v>
      </c>
      <c r="D34" s="590" t="s">
        <v>528</v>
      </c>
      <c r="E34" s="590" t="s">
        <v>504</v>
      </c>
      <c r="F34" s="590" t="s">
        <v>505</v>
      </c>
      <c r="G34" s="590" t="s">
        <v>318</v>
      </c>
      <c r="H34" s="590" t="s">
        <v>937</v>
      </c>
      <c r="I34" s="590" t="s">
        <v>937</v>
      </c>
      <c r="J34" s="590" t="s">
        <v>510</v>
      </c>
      <c r="K34" s="590">
        <v>1</v>
      </c>
      <c r="L34" s="590">
        <v>1</v>
      </c>
      <c r="M34" s="590">
        <v>1</v>
      </c>
      <c r="N34" s="656">
        <v>1</v>
      </c>
      <c r="O34" s="656">
        <v>2434</v>
      </c>
      <c r="P34" s="656" t="s">
        <v>323</v>
      </c>
      <c r="Q34" s="590">
        <v>1</v>
      </c>
      <c r="R34" s="621">
        <v>1</v>
      </c>
      <c r="S34" s="590">
        <v>1</v>
      </c>
      <c r="T34" s="621">
        <v>1</v>
      </c>
      <c r="U34" s="590">
        <v>2420</v>
      </c>
      <c r="V34" s="590">
        <v>14</v>
      </c>
      <c r="W34" s="621">
        <v>5.7518488085456041E-3</v>
      </c>
      <c r="X34" s="590">
        <v>2434</v>
      </c>
      <c r="Y34" s="590">
        <v>3550</v>
      </c>
      <c r="Z34" s="621">
        <v>0.68563380281690145</v>
      </c>
      <c r="AA34" s="590" t="s">
        <v>323</v>
      </c>
      <c r="AB34" s="590" t="s">
        <v>323</v>
      </c>
      <c r="AC34" s="590" t="s">
        <v>323</v>
      </c>
      <c r="AE34" s="621" t="s">
        <v>323</v>
      </c>
      <c r="AG34" s="621" t="s">
        <v>323</v>
      </c>
      <c r="AH34" s="590" t="s">
        <v>323</v>
      </c>
      <c r="AI34" s="621" t="s">
        <v>323</v>
      </c>
      <c r="AK34" s="621" t="s">
        <v>323</v>
      </c>
      <c r="AM34" s="621" t="s">
        <v>323</v>
      </c>
      <c r="AN34" s="590" t="s">
        <v>323</v>
      </c>
      <c r="AO34" s="621" t="s">
        <v>323</v>
      </c>
      <c r="AQ34" s="621" t="s">
        <v>323</v>
      </c>
      <c r="AS34" s="621" t="s">
        <v>323</v>
      </c>
      <c r="AT34" s="590" t="s">
        <v>323</v>
      </c>
      <c r="AU34" s="621" t="s">
        <v>323</v>
      </c>
      <c r="AW34" s="621" t="s">
        <v>323</v>
      </c>
      <c r="AY34" s="621" t="s">
        <v>323</v>
      </c>
      <c r="AZ34" s="590" t="s">
        <v>323</v>
      </c>
      <c r="BA34" s="621" t="s">
        <v>323</v>
      </c>
      <c r="BB34" s="590">
        <v>0</v>
      </c>
      <c r="BC34" s="621"/>
      <c r="BE34" s="621"/>
      <c r="BF34" s="590" t="s">
        <v>323</v>
      </c>
    </row>
    <row r="35" spans="1:58" s="590" customFormat="1" x14ac:dyDescent="0.2">
      <c r="A35" s="590" t="s">
        <v>130</v>
      </c>
      <c r="B35" s="590" t="s">
        <v>131</v>
      </c>
      <c r="C35" s="590" t="s">
        <v>134</v>
      </c>
      <c r="D35" s="590" t="s">
        <v>528</v>
      </c>
      <c r="E35" s="590" t="s">
        <v>504</v>
      </c>
      <c r="F35" s="590" t="s">
        <v>505</v>
      </c>
      <c r="G35" s="590" t="s">
        <v>318</v>
      </c>
      <c r="H35" s="590" t="s">
        <v>937</v>
      </c>
      <c r="I35" s="590" t="s">
        <v>937</v>
      </c>
      <c r="J35" s="590" t="s">
        <v>386</v>
      </c>
      <c r="K35" s="590">
        <v>1</v>
      </c>
      <c r="L35" s="590">
        <v>1</v>
      </c>
      <c r="M35" s="590">
        <v>1</v>
      </c>
      <c r="N35" s="656">
        <v>1</v>
      </c>
      <c r="O35" s="656">
        <v>5247</v>
      </c>
      <c r="P35" s="656" t="s">
        <v>323</v>
      </c>
      <c r="Q35" s="590">
        <v>0</v>
      </c>
      <c r="R35" s="621"/>
      <c r="S35" s="590">
        <v>1</v>
      </c>
      <c r="T35" s="621">
        <v>1</v>
      </c>
      <c r="U35" s="590">
        <v>5242</v>
      </c>
      <c r="V35" s="590">
        <v>5</v>
      </c>
      <c r="W35" s="621">
        <v>9.5292548122736804E-4</v>
      </c>
      <c r="X35" s="590">
        <v>5247</v>
      </c>
      <c r="Y35" s="590">
        <v>7750</v>
      </c>
      <c r="Z35" s="621">
        <v>0.67703225806451617</v>
      </c>
      <c r="AA35" s="590" t="s">
        <v>323</v>
      </c>
      <c r="AB35" s="590" t="s">
        <v>323</v>
      </c>
      <c r="AC35" s="590" t="s">
        <v>323</v>
      </c>
      <c r="AE35" s="621" t="s">
        <v>323</v>
      </c>
      <c r="AG35" s="621" t="s">
        <v>323</v>
      </c>
      <c r="AH35" s="590" t="s">
        <v>323</v>
      </c>
      <c r="AI35" s="621" t="s">
        <v>323</v>
      </c>
      <c r="AK35" s="621" t="s">
        <v>323</v>
      </c>
      <c r="AM35" s="621" t="s">
        <v>323</v>
      </c>
      <c r="AN35" s="590" t="s">
        <v>323</v>
      </c>
      <c r="AO35" s="621" t="s">
        <v>323</v>
      </c>
      <c r="AQ35" s="621" t="s">
        <v>323</v>
      </c>
      <c r="AS35" s="621" t="s">
        <v>323</v>
      </c>
      <c r="AT35" s="590" t="s">
        <v>323</v>
      </c>
      <c r="AU35" s="621" t="s">
        <v>323</v>
      </c>
      <c r="AW35" s="621" t="s">
        <v>323</v>
      </c>
      <c r="AY35" s="621" t="s">
        <v>323</v>
      </c>
      <c r="AZ35" s="590" t="s">
        <v>323</v>
      </c>
      <c r="BA35" s="621" t="s">
        <v>323</v>
      </c>
      <c r="BB35" s="590">
        <v>0</v>
      </c>
      <c r="BC35" s="621"/>
      <c r="BE35" s="621"/>
      <c r="BF35" s="590" t="s">
        <v>323</v>
      </c>
    </row>
    <row r="36" spans="1:58" s="590" customFormat="1" x14ac:dyDescent="0.2">
      <c r="A36" s="590" t="s">
        <v>130</v>
      </c>
      <c r="B36" s="590" t="s">
        <v>131</v>
      </c>
      <c r="C36" s="590" t="s">
        <v>513</v>
      </c>
      <c r="D36" s="590" t="s">
        <v>528</v>
      </c>
      <c r="E36" s="590" t="s">
        <v>504</v>
      </c>
      <c r="F36" s="590" t="s">
        <v>505</v>
      </c>
      <c r="G36" s="590" t="s">
        <v>318</v>
      </c>
      <c r="H36" s="590" t="s">
        <v>937</v>
      </c>
      <c r="I36" s="590" t="s">
        <v>937</v>
      </c>
      <c r="J36" s="590" t="s">
        <v>510</v>
      </c>
      <c r="K36" s="590">
        <v>1</v>
      </c>
      <c r="L36" s="590">
        <v>1</v>
      </c>
      <c r="M36" s="590">
        <v>1</v>
      </c>
      <c r="N36" s="656">
        <v>1</v>
      </c>
      <c r="O36" s="656">
        <v>5037</v>
      </c>
      <c r="P36" s="656" t="s">
        <v>323</v>
      </c>
      <c r="Q36" s="590">
        <v>1</v>
      </c>
      <c r="R36" s="621">
        <v>1</v>
      </c>
      <c r="S36" s="590">
        <v>1</v>
      </c>
      <c r="T36" s="621">
        <v>1</v>
      </c>
      <c r="U36" s="590">
        <v>5029</v>
      </c>
      <c r="V36" s="590">
        <v>8</v>
      </c>
      <c r="W36" s="621">
        <v>1.5882469724042088E-3</v>
      </c>
      <c r="X36" s="590">
        <v>5037</v>
      </c>
      <c r="Y36" s="590">
        <v>7630</v>
      </c>
      <c r="Z36" s="621">
        <v>0.66015727391874179</v>
      </c>
      <c r="AA36" s="590" t="s">
        <v>323</v>
      </c>
      <c r="AB36" s="590" t="s">
        <v>323</v>
      </c>
      <c r="AC36" s="590" t="s">
        <v>323</v>
      </c>
      <c r="AE36" s="621" t="s">
        <v>323</v>
      </c>
      <c r="AG36" s="621" t="s">
        <v>323</v>
      </c>
      <c r="AH36" s="590" t="s">
        <v>323</v>
      </c>
      <c r="AI36" s="621" t="s">
        <v>323</v>
      </c>
      <c r="AK36" s="621" t="s">
        <v>323</v>
      </c>
      <c r="AM36" s="621" t="s">
        <v>323</v>
      </c>
      <c r="AN36" s="590" t="s">
        <v>323</v>
      </c>
      <c r="AO36" s="621" t="s">
        <v>323</v>
      </c>
      <c r="AQ36" s="621" t="s">
        <v>323</v>
      </c>
      <c r="AS36" s="621" t="s">
        <v>323</v>
      </c>
      <c r="AT36" s="590" t="s">
        <v>323</v>
      </c>
      <c r="AU36" s="621" t="s">
        <v>323</v>
      </c>
      <c r="AW36" s="621" t="s">
        <v>323</v>
      </c>
      <c r="AY36" s="621" t="s">
        <v>323</v>
      </c>
      <c r="AZ36" s="590" t="s">
        <v>323</v>
      </c>
      <c r="BA36" s="621" t="s">
        <v>323</v>
      </c>
      <c r="BB36" s="590">
        <v>0</v>
      </c>
      <c r="BC36" s="621"/>
      <c r="BE36" s="621"/>
      <c r="BF36" s="590" t="s">
        <v>323</v>
      </c>
    </row>
    <row r="37" spans="1:58" s="590" customFormat="1" x14ac:dyDescent="0.2">
      <c r="A37" s="590" t="s">
        <v>415</v>
      </c>
      <c r="B37" s="590" t="s">
        <v>17</v>
      </c>
      <c r="C37" s="590" t="s">
        <v>20</v>
      </c>
      <c r="D37" s="590" t="s">
        <v>528</v>
      </c>
      <c r="E37" s="590" t="s">
        <v>504</v>
      </c>
      <c r="F37" s="590" t="s">
        <v>519</v>
      </c>
      <c r="G37" s="590" t="s">
        <v>925</v>
      </c>
      <c r="H37" s="590" t="s">
        <v>937</v>
      </c>
      <c r="I37" s="590" t="s">
        <v>937</v>
      </c>
      <c r="J37" s="590" t="s">
        <v>386</v>
      </c>
      <c r="K37" s="590">
        <v>3</v>
      </c>
      <c r="M37" s="590">
        <v>5</v>
      </c>
      <c r="N37" s="656">
        <v>1.6666666666666667</v>
      </c>
      <c r="O37" s="656">
        <v>5821.333333333333</v>
      </c>
      <c r="P37" s="656">
        <v>2656.6666666666665</v>
      </c>
      <c r="Q37" s="590">
        <v>3</v>
      </c>
      <c r="R37" s="621">
        <v>0.6</v>
      </c>
      <c r="S37" s="590">
        <v>3</v>
      </c>
      <c r="T37" s="621">
        <v>1</v>
      </c>
      <c r="U37" s="590">
        <v>17453</v>
      </c>
      <c r="V37" s="590">
        <v>11</v>
      </c>
      <c r="W37" s="621">
        <v>6.2986715529088409E-4</v>
      </c>
      <c r="X37" s="590">
        <v>17464</v>
      </c>
      <c r="Y37" s="590">
        <v>26800</v>
      </c>
      <c r="Z37" s="621">
        <v>0.65164179104477615</v>
      </c>
      <c r="AA37" s="590">
        <v>17453</v>
      </c>
      <c r="AB37" s="590">
        <v>11</v>
      </c>
      <c r="AC37" s="590">
        <v>17464</v>
      </c>
      <c r="AD37" s="590">
        <v>7960</v>
      </c>
      <c r="AE37" s="621">
        <v>0.4560820489314158</v>
      </c>
      <c r="AF37" s="590">
        <v>10</v>
      </c>
      <c r="AG37" s="621">
        <v>0.90909090909090906</v>
      </c>
      <c r="AH37" s="590">
        <v>7970</v>
      </c>
      <c r="AI37" s="621">
        <v>0.456367384333486</v>
      </c>
      <c r="AK37" s="621"/>
      <c r="AM37" s="621"/>
      <c r="AO37" s="621"/>
      <c r="AP37" s="590">
        <v>75</v>
      </c>
      <c r="AQ37" s="621" t="s">
        <v>323</v>
      </c>
      <c r="AR37" s="590">
        <v>3</v>
      </c>
      <c r="AS37" s="621" t="s">
        <v>323</v>
      </c>
      <c r="AT37" s="590">
        <v>78</v>
      </c>
      <c r="AU37" s="621" t="s">
        <v>323</v>
      </c>
      <c r="AV37" s="590">
        <v>37</v>
      </c>
      <c r="AW37" s="621">
        <v>4.6424090338770393E-3</v>
      </c>
      <c r="AX37" s="590">
        <v>472</v>
      </c>
      <c r="AY37" s="621">
        <v>5.9222082810539527E-2</v>
      </c>
      <c r="AZ37" s="590">
        <v>509</v>
      </c>
      <c r="BA37" s="621">
        <v>6.386449184441656E-2</v>
      </c>
      <c r="BB37" s="590">
        <v>0</v>
      </c>
      <c r="BC37" s="621"/>
      <c r="BE37" s="621"/>
      <c r="BF37" s="590" t="s">
        <v>323</v>
      </c>
    </row>
    <row r="38" spans="1:58" s="590" customFormat="1" x14ac:dyDescent="0.2">
      <c r="A38" s="590" t="s">
        <v>415</v>
      </c>
      <c r="B38" s="590" t="s">
        <v>17</v>
      </c>
      <c r="C38" s="590" t="s">
        <v>18</v>
      </c>
      <c r="D38" s="590" t="s">
        <v>528</v>
      </c>
      <c r="E38" s="590" t="s">
        <v>504</v>
      </c>
      <c r="F38" s="590" t="s">
        <v>519</v>
      </c>
      <c r="G38" s="590" t="s">
        <v>925</v>
      </c>
      <c r="H38" s="590" t="s">
        <v>937</v>
      </c>
      <c r="I38" s="590" t="s">
        <v>937</v>
      </c>
      <c r="J38" s="590" t="s">
        <v>386</v>
      </c>
      <c r="K38" s="590">
        <v>5</v>
      </c>
      <c r="M38" s="590">
        <v>9</v>
      </c>
      <c r="N38" s="656">
        <v>1.8</v>
      </c>
      <c r="O38" s="656">
        <v>10929.4</v>
      </c>
      <c r="P38" s="656">
        <v>4060.4</v>
      </c>
      <c r="Q38" s="590">
        <v>4</v>
      </c>
      <c r="R38" s="621">
        <v>0.44444444444444442</v>
      </c>
      <c r="S38" s="590">
        <v>4</v>
      </c>
      <c r="T38" s="621">
        <v>0.8</v>
      </c>
      <c r="U38" s="590">
        <v>54627</v>
      </c>
      <c r="V38" s="590">
        <v>20</v>
      </c>
      <c r="W38" s="621">
        <v>3.6598532398850805E-4</v>
      </c>
      <c r="X38" s="590">
        <v>54647</v>
      </c>
      <c r="Y38" s="590">
        <v>51600</v>
      </c>
      <c r="Z38" s="621">
        <v>1.0590503875968993</v>
      </c>
      <c r="AA38" s="590">
        <v>54627</v>
      </c>
      <c r="AB38" s="590">
        <v>20</v>
      </c>
      <c r="AC38" s="590">
        <v>54647</v>
      </c>
      <c r="AD38" s="590">
        <v>20289</v>
      </c>
      <c r="AE38" s="621">
        <v>0.37140974243505959</v>
      </c>
      <c r="AF38" s="590">
        <v>13</v>
      </c>
      <c r="AG38" s="621">
        <v>0.65</v>
      </c>
      <c r="AH38" s="590">
        <v>20302</v>
      </c>
      <c r="AI38" s="621">
        <v>0.37151170238073455</v>
      </c>
      <c r="AK38" s="621"/>
      <c r="AM38" s="621"/>
      <c r="AO38" s="621"/>
      <c r="AP38" s="590">
        <v>56</v>
      </c>
      <c r="AQ38" s="621" t="s">
        <v>323</v>
      </c>
      <c r="AR38" s="590">
        <v>2</v>
      </c>
      <c r="AS38" s="621" t="s">
        <v>323</v>
      </c>
      <c r="AT38" s="590">
        <v>58</v>
      </c>
      <c r="AU38" s="621" t="s">
        <v>323</v>
      </c>
      <c r="AV38" s="590">
        <v>37</v>
      </c>
      <c r="AW38" s="621">
        <v>1.8224805437887892E-3</v>
      </c>
      <c r="AX38" s="590">
        <v>1587</v>
      </c>
      <c r="AY38" s="621">
        <v>7.8169638459265098E-2</v>
      </c>
      <c r="AZ38" s="590">
        <v>1624</v>
      </c>
      <c r="BA38" s="621">
        <v>7.9992119003053891E-2</v>
      </c>
      <c r="BB38" s="590">
        <v>1</v>
      </c>
      <c r="BC38" s="621">
        <v>0.1111111111111111</v>
      </c>
      <c r="BD38" s="590">
        <v>0</v>
      </c>
      <c r="BE38" s="621"/>
      <c r="BF38" s="590" t="s">
        <v>323</v>
      </c>
    </row>
    <row r="39" spans="1:58" s="590" customFormat="1" x14ac:dyDescent="0.2">
      <c r="A39" s="590" t="s">
        <v>415</v>
      </c>
      <c r="B39" s="590" t="s">
        <v>17</v>
      </c>
      <c r="C39" s="590" t="s">
        <v>19</v>
      </c>
      <c r="D39" s="590" t="s">
        <v>528</v>
      </c>
      <c r="E39" s="590" t="s">
        <v>504</v>
      </c>
      <c r="F39" s="590" t="s">
        <v>519</v>
      </c>
      <c r="G39" s="590" t="s">
        <v>925</v>
      </c>
      <c r="H39" s="590" t="s">
        <v>937</v>
      </c>
      <c r="I39" s="590" t="s">
        <v>937</v>
      </c>
      <c r="J39" s="590" t="s">
        <v>510</v>
      </c>
      <c r="K39" s="590">
        <v>2</v>
      </c>
      <c r="L39" s="590">
        <v>2</v>
      </c>
      <c r="M39" s="590">
        <v>2</v>
      </c>
      <c r="N39" s="656">
        <v>1</v>
      </c>
      <c r="O39" s="656">
        <v>7502.5</v>
      </c>
      <c r="P39" s="656" t="s">
        <v>323</v>
      </c>
      <c r="Q39" s="590">
        <v>2</v>
      </c>
      <c r="R39" s="621">
        <v>1</v>
      </c>
      <c r="S39" s="590">
        <v>2</v>
      </c>
      <c r="T39" s="621">
        <v>1</v>
      </c>
      <c r="U39" s="590">
        <v>15001</v>
      </c>
      <c r="V39" s="590">
        <v>4</v>
      </c>
      <c r="W39" s="621">
        <v>2.6657780739753413E-4</v>
      </c>
      <c r="X39" s="590">
        <v>15005</v>
      </c>
      <c r="Y39" s="590">
        <v>23200</v>
      </c>
      <c r="Z39" s="621">
        <v>0.6467672413793103</v>
      </c>
      <c r="AA39" s="590" t="s">
        <v>323</v>
      </c>
      <c r="AB39" s="590" t="s">
        <v>323</v>
      </c>
      <c r="AC39" s="590" t="s">
        <v>323</v>
      </c>
      <c r="AE39" s="621" t="s">
        <v>323</v>
      </c>
      <c r="AG39" s="621" t="s">
        <v>323</v>
      </c>
      <c r="AH39" s="590" t="s">
        <v>323</v>
      </c>
      <c r="AI39" s="621" t="s">
        <v>323</v>
      </c>
      <c r="AK39" s="621"/>
      <c r="AM39" s="621"/>
      <c r="AO39" s="621"/>
      <c r="AQ39" s="621" t="s">
        <v>323</v>
      </c>
      <c r="AS39" s="621" t="s">
        <v>323</v>
      </c>
      <c r="AT39" s="590" t="s">
        <v>323</v>
      </c>
      <c r="AU39" s="621" t="s">
        <v>323</v>
      </c>
      <c r="AW39" s="621" t="s">
        <v>323</v>
      </c>
      <c r="AY39" s="621" t="s">
        <v>323</v>
      </c>
      <c r="AZ39" s="590" t="s">
        <v>323</v>
      </c>
      <c r="BA39" s="621" t="s">
        <v>323</v>
      </c>
      <c r="BB39" s="590">
        <v>0</v>
      </c>
      <c r="BC39" s="621"/>
      <c r="BE39" s="621"/>
      <c r="BF39" s="590" t="s">
        <v>323</v>
      </c>
    </row>
    <row r="40" spans="1:58" s="590" customFormat="1" x14ac:dyDescent="0.2">
      <c r="A40" s="590" t="s">
        <v>415</v>
      </c>
      <c r="B40" s="590" t="s">
        <v>17</v>
      </c>
      <c r="C40" s="590" t="s">
        <v>21</v>
      </c>
      <c r="D40" s="590" t="s">
        <v>528</v>
      </c>
      <c r="E40" s="590" t="s">
        <v>504</v>
      </c>
      <c r="F40" s="590" t="s">
        <v>519</v>
      </c>
      <c r="G40" s="590" t="s">
        <v>925</v>
      </c>
      <c r="H40" s="590" t="s">
        <v>937</v>
      </c>
      <c r="I40" s="590" t="s">
        <v>937</v>
      </c>
      <c r="J40" s="590" t="s">
        <v>510</v>
      </c>
      <c r="K40" s="590">
        <v>1</v>
      </c>
      <c r="L40" s="590">
        <v>1</v>
      </c>
      <c r="M40" s="590">
        <v>1</v>
      </c>
      <c r="N40" s="656">
        <v>1</v>
      </c>
      <c r="O40" s="656">
        <v>6258</v>
      </c>
      <c r="P40" s="656" t="s">
        <v>323</v>
      </c>
      <c r="Q40" s="590">
        <v>1</v>
      </c>
      <c r="R40" s="621">
        <v>1</v>
      </c>
      <c r="S40" s="590">
        <v>1</v>
      </c>
      <c r="T40" s="621">
        <v>1</v>
      </c>
      <c r="U40" s="590">
        <v>6255</v>
      </c>
      <c r="V40" s="590">
        <v>3</v>
      </c>
      <c r="W40" s="621">
        <v>4.7938638542665386E-4</v>
      </c>
      <c r="X40" s="590">
        <v>6258</v>
      </c>
      <c r="Y40" s="590">
        <v>9030</v>
      </c>
      <c r="Z40" s="621">
        <v>0.69302325581395352</v>
      </c>
      <c r="AA40" s="590" t="s">
        <v>323</v>
      </c>
      <c r="AB40" s="590" t="s">
        <v>323</v>
      </c>
      <c r="AC40" s="590" t="s">
        <v>323</v>
      </c>
      <c r="AE40" s="621" t="s">
        <v>323</v>
      </c>
      <c r="AG40" s="621" t="s">
        <v>323</v>
      </c>
      <c r="AH40" s="590" t="s">
        <v>323</v>
      </c>
      <c r="AI40" s="621" t="s">
        <v>323</v>
      </c>
      <c r="AK40" s="621"/>
      <c r="AM40" s="621"/>
      <c r="AO40" s="621"/>
      <c r="AQ40" s="621" t="s">
        <v>323</v>
      </c>
      <c r="AS40" s="621" t="s">
        <v>323</v>
      </c>
      <c r="AT40" s="590" t="s">
        <v>323</v>
      </c>
      <c r="AU40" s="621" t="s">
        <v>323</v>
      </c>
      <c r="AW40" s="621" t="s">
        <v>323</v>
      </c>
      <c r="AY40" s="621" t="s">
        <v>323</v>
      </c>
      <c r="AZ40" s="590" t="s">
        <v>323</v>
      </c>
      <c r="BA40" s="621" t="s">
        <v>323</v>
      </c>
      <c r="BB40" s="590">
        <v>0</v>
      </c>
      <c r="BC40" s="621"/>
      <c r="BE40" s="621"/>
      <c r="BF40" s="590" t="s">
        <v>323</v>
      </c>
    </row>
    <row r="41" spans="1:58" s="265" customFormat="1" x14ac:dyDescent="0.2">
      <c r="A41" s="934" t="s">
        <v>201</v>
      </c>
      <c r="B41" s="934" t="s">
        <v>202</v>
      </c>
      <c r="C41" s="934" t="s">
        <v>909</v>
      </c>
      <c r="D41" s="934" t="s">
        <v>528</v>
      </c>
      <c r="E41" s="934" t="s">
        <v>504</v>
      </c>
      <c r="F41" s="934" t="s">
        <v>519</v>
      </c>
      <c r="G41" s="935" t="s">
        <v>321</v>
      </c>
      <c r="H41" s="935" t="s">
        <v>937</v>
      </c>
      <c r="I41" s="934" t="s">
        <v>937</v>
      </c>
      <c r="J41" s="937" t="s">
        <v>386</v>
      </c>
      <c r="K41" s="938">
        <v>2</v>
      </c>
      <c r="L41" s="939"/>
      <c r="M41" s="939">
        <v>4</v>
      </c>
      <c r="N41" s="940">
        <f t="shared" ref="N41:N48" si="0">M41/K41</f>
        <v>2</v>
      </c>
      <c r="O41" s="941">
        <f t="shared" ref="O41:O48" si="1">X41/K41</f>
        <v>18027</v>
      </c>
      <c r="P41" s="941">
        <f t="shared" ref="P41:P48" si="2">IF(K41=L41,"",IF(AH41="","",AH41/(K41-L41)))</f>
        <v>5767</v>
      </c>
      <c r="Q41" s="939">
        <v>2</v>
      </c>
      <c r="R41" s="740">
        <f>Q41/M41</f>
        <v>0.5</v>
      </c>
      <c r="S41" s="939">
        <v>2</v>
      </c>
      <c r="T41" s="740">
        <f>S41/K41</f>
        <v>1</v>
      </c>
      <c r="U41" s="265">
        <v>36026</v>
      </c>
      <c r="V41" s="265">
        <v>28</v>
      </c>
      <c r="W41" s="942">
        <f>V41/X41</f>
        <v>7.7661285849004271E-4</v>
      </c>
      <c r="X41" s="941">
        <f t="shared" ref="X41:X48" si="3">U41+V41</f>
        <v>36054</v>
      </c>
      <c r="Y41" s="941"/>
      <c r="Z41" s="740"/>
      <c r="AA41" s="936">
        <f t="shared" ref="AA41:AA48" si="4">IF(L41=0,U41,"")</f>
        <v>36026</v>
      </c>
      <c r="AB41" s="936">
        <f>IF(L41=0,V41,"")</f>
        <v>28</v>
      </c>
      <c r="AC41" s="941">
        <f t="shared" ref="AC41:AC48" si="5">IF(AA41="","",IF(AA41=0,"",AA41+AB41))</f>
        <v>36054</v>
      </c>
      <c r="AD41" s="941">
        <v>11506</v>
      </c>
      <c r="AE41" s="740">
        <f t="shared" ref="AE41:AE48" si="6">IF(AA41="","",AD41/AA41)</f>
        <v>0.31938044745461613</v>
      </c>
      <c r="AF41" s="941">
        <v>28</v>
      </c>
      <c r="AG41" s="740">
        <f t="shared" ref="AG41:AG48" si="7">IF(AB41="","",IF(AB41=0,"",AF41/AB41))</f>
        <v>1</v>
      </c>
      <c r="AH41" s="941">
        <f>AD41+AF41</f>
        <v>11534</v>
      </c>
      <c r="AI41" s="740">
        <f t="shared" ref="AI41:AI48" si="8">IF(AH41="","",AH41/AC41)</f>
        <v>0.31990902535086257</v>
      </c>
      <c r="AJ41" s="941">
        <v>67</v>
      </c>
      <c r="AK41" s="740">
        <f t="shared" ref="AK41:AK48" si="9">IF(AJ41="","",AJ41/AD41)</f>
        <v>5.823048844081349E-3</v>
      </c>
      <c r="AL41" s="941">
        <v>5</v>
      </c>
      <c r="AM41" s="740">
        <f>AL41/AB41</f>
        <v>0.17857142857142858</v>
      </c>
      <c r="AN41" s="939">
        <f t="shared" ref="AN41:AN48" si="10">IF(AJ41="","",AJ41+AL41)</f>
        <v>72</v>
      </c>
      <c r="AO41" s="740">
        <f t="shared" ref="AO41:AO48" si="11">IF(AH41="","",AN41/AH41)</f>
        <v>6.2424137333102134E-3</v>
      </c>
      <c r="AP41" s="941">
        <v>52</v>
      </c>
      <c r="AQ41" s="740">
        <f t="shared" ref="AQ41:AQ48" si="12">IF(AJ41="","",IF(AJ41=0,"",AP41/AJ41))</f>
        <v>0.77611940298507465</v>
      </c>
      <c r="AR41" s="941">
        <v>4</v>
      </c>
      <c r="AS41" s="740">
        <f t="shared" ref="AS41:AS48" si="13">IF(AL41="","",IF(AL41=0,"",AR41/AL41))</f>
        <v>0.8</v>
      </c>
      <c r="AT41" s="939">
        <f t="shared" ref="AT41:AT48" si="14">IF(AP41="","",AP41+AR41)</f>
        <v>56</v>
      </c>
      <c r="AU41" s="740">
        <f t="shared" ref="AU41:AU48" si="15">IF(AN41="","",IF(AN41=0,"",AT41/AN41))</f>
        <v>0.77777777777777779</v>
      </c>
      <c r="AV41" s="941">
        <v>6</v>
      </c>
      <c r="AW41" s="740">
        <f t="shared" ref="AW41:AW48" si="16">IF(AH41="","",AV41/AH41)</f>
        <v>5.2020114444251782E-4</v>
      </c>
      <c r="AX41" s="941">
        <v>847</v>
      </c>
      <c r="AY41" s="740">
        <f t="shared" ref="AY41:AY48" si="17">IF(AH41="","",AX41/AH41)</f>
        <v>7.3435061557135431E-2</v>
      </c>
      <c r="AZ41" s="941">
        <f t="shared" ref="AZ41:AZ48" si="18">IF(AV41="",IF(AX41="","",AX41),IF(AX41="",AV41,AV41+AX41))</f>
        <v>853</v>
      </c>
      <c r="BA41" s="740">
        <f t="shared" ref="BA41:BA48" si="19">IF(AH41="","",AZ41/AH41)</f>
        <v>7.3955262701577942E-2</v>
      </c>
      <c r="BB41" s="939">
        <v>1</v>
      </c>
      <c r="BC41" s="740">
        <f>BB41/M41</f>
        <v>0.25</v>
      </c>
      <c r="BD41" s="939">
        <v>1</v>
      </c>
      <c r="BE41" s="740">
        <f>BD41/K41</f>
        <v>0.5</v>
      </c>
      <c r="BF41" s="943" t="str">
        <f t="shared" ref="BF41:BF48" si="20">IF(L41&gt;0,IF(L41&lt;K41,K41-L41,""),"")</f>
        <v/>
      </c>
    </row>
    <row r="42" spans="1:58" s="525" customFormat="1" x14ac:dyDescent="0.2">
      <c r="A42" s="935" t="s">
        <v>201</v>
      </c>
      <c r="B42" s="935" t="s">
        <v>202</v>
      </c>
      <c r="C42" s="935" t="s">
        <v>203</v>
      </c>
      <c r="D42" s="935" t="s">
        <v>528</v>
      </c>
      <c r="E42" s="935" t="s">
        <v>504</v>
      </c>
      <c r="F42" s="935" t="s">
        <v>519</v>
      </c>
      <c r="G42" s="935" t="s">
        <v>321</v>
      </c>
      <c r="H42" s="935" t="s">
        <v>937</v>
      </c>
      <c r="I42" s="935" t="s">
        <v>937</v>
      </c>
      <c r="J42" s="944" t="s">
        <v>386</v>
      </c>
      <c r="K42" s="945">
        <v>4</v>
      </c>
      <c r="L42" s="946"/>
      <c r="M42" s="265">
        <v>9</v>
      </c>
      <c r="N42" s="947">
        <f t="shared" si="0"/>
        <v>2.25</v>
      </c>
      <c r="O42" s="736">
        <f t="shared" si="1"/>
        <v>21461.25</v>
      </c>
      <c r="P42" s="736">
        <f t="shared" si="2"/>
        <v>8783.75</v>
      </c>
      <c r="Q42" s="265">
        <v>4</v>
      </c>
      <c r="R42" s="667">
        <f>Q42/M42</f>
        <v>0.44444444444444442</v>
      </c>
      <c r="S42" s="265">
        <v>3</v>
      </c>
      <c r="T42" s="667">
        <f>S42/K42</f>
        <v>0.75</v>
      </c>
      <c r="U42" s="744">
        <v>85815</v>
      </c>
      <c r="V42" s="948">
        <v>30</v>
      </c>
      <c r="W42" s="949">
        <f>V42/X42</f>
        <v>3.4946706272933774E-4</v>
      </c>
      <c r="X42" s="736">
        <f t="shared" si="3"/>
        <v>85845</v>
      </c>
      <c r="Y42" s="738"/>
      <c r="Z42" s="739"/>
      <c r="AA42" s="744">
        <f t="shared" si="4"/>
        <v>85815</v>
      </c>
      <c r="AB42" s="744">
        <f>IF(L42=0,V42,"")</f>
        <v>30</v>
      </c>
      <c r="AC42" s="736">
        <f t="shared" si="5"/>
        <v>85845</v>
      </c>
      <c r="AD42" s="736">
        <v>35109</v>
      </c>
      <c r="AE42" s="667">
        <f t="shared" si="6"/>
        <v>0.40912427897220766</v>
      </c>
      <c r="AF42" s="736">
        <v>26</v>
      </c>
      <c r="AG42" s="667">
        <f t="shared" si="7"/>
        <v>0.8666666666666667</v>
      </c>
      <c r="AH42" s="736">
        <f t="shared" ref="AH42:AH48" si="21">IF(AD42&gt;0,AD42+AF42,"")</f>
        <v>35135</v>
      </c>
      <c r="AI42" s="667">
        <f t="shared" si="8"/>
        <v>0.40928417496650943</v>
      </c>
      <c r="AJ42" s="736">
        <v>467</v>
      </c>
      <c r="AK42" s="667">
        <f t="shared" si="9"/>
        <v>1.3301432681078926E-2</v>
      </c>
      <c r="AL42" s="736">
        <v>3</v>
      </c>
      <c r="AM42" s="667">
        <f>IF(AL42="","",AL42/AF42)</f>
        <v>0.11538461538461539</v>
      </c>
      <c r="AN42" s="265">
        <f t="shared" si="10"/>
        <v>470</v>
      </c>
      <c r="AO42" s="667">
        <f t="shared" si="11"/>
        <v>1.3376974526825102E-2</v>
      </c>
      <c r="AP42" s="736">
        <v>317</v>
      </c>
      <c r="AQ42" s="667">
        <f t="shared" si="12"/>
        <v>0.67880085653104927</v>
      </c>
      <c r="AR42" s="736">
        <v>3</v>
      </c>
      <c r="AS42" s="667">
        <f t="shared" si="13"/>
        <v>1</v>
      </c>
      <c r="AT42" s="265">
        <f t="shared" si="14"/>
        <v>320</v>
      </c>
      <c r="AU42" s="667">
        <f t="shared" si="15"/>
        <v>0.68085106382978722</v>
      </c>
      <c r="AV42" s="736">
        <v>74</v>
      </c>
      <c r="AW42" s="667">
        <f t="shared" si="16"/>
        <v>2.1061619467767183E-3</v>
      </c>
      <c r="AX42" s="736">
        <v>2748</v>
      </c>
      <c r="AY42" s="667">
        <f t="shared" si="17"/>
        <v>7.8212608510032727E-2</v>
      </c>
      <c r="AZ42" s="736">
        <f t="shared" si="18"/>
        <v>2822</v>
      </c>
      <c r="BA42" s="667">
        <f t="shared" si="19"/>
        <v>8.0318770456809449E-2</v>
      </c>
      <c r="BB42" s="265">
        <v>5</v>
      </c>
      <c r="BC42" s="667">
        <f>BB42/M42</f>
        <v>0.55555555555555558</v>
      </c>
      <c r="BD42" s="265">
        <v>3</v>
      </c>
      <c r="BE42" s="667">
        <f>BD42/K42</f>
        <v>0.75</v>
      </c>
      <c r="BF42" s="950" t="str">
        <f t="shared" si="20"/>
        <v/>
      </c>
    </row>
    <row r="43" spans="1:58" s="525" customFormat="1" x14ac:dyDescent="0.2">
      <c r="A43" s="935" t="s">
        <v>201</v>
      </c>
      <c r="B43" s="935" t="s">
        <v>202</v>
      </c>
      <c r="C43" s="935" t="s">
        <v>906</v>
      </c>
      <c r="D43" s="935" t="s">
        <v>528</v>
      </c>
      <c r="E43" s="935" t="s">
        <v>504</v>
      </c>
      <c r="F43" s="935" t="s">
        <v>519</v>
      </c>
      <c r="G43" s="935" t="s">
        <v>321</v>
      </c>
      <c r="H43" s="935" t="s">
        <v>937</v>
      </c>
      <c r="I43" s="935" t="s">
        <v>937</v>
      </c>
      <c r="J43" s="944" t="s">
        <v>386</v>
      </c>
      <c r="K43" s="945">
        <v>1</v>
      </c>
      <c r="L43" s="946"/>
      <c r="M43" s="945">
        <v>4</v>
      </c>
      <c r="N43" s="947">
        <f t="shared" si="0"/>
        <v>4</v>
      </c>
      <c r="O43" s="736">
        <f t="shared" si="1"/>
        <v>17363</v>
      </c>
      <c r="P43" s="736">
        <f t="shared" si="2"/>
        <v>3436</v>
      </c>
      <c r="Q43" s="265">
        <v>0</v>
      </c>
      <c r="R43" s="951"/>
      <c r="S43" s="951"/>
      <c r="T43" s="951"/>
      <c r="U43" s="744">
        <v>17363</v>
      </c>
      <c r="V43" s="951"/>
      <c r="W43" s="951"/>
      <c r="X43" s="736">
        <f t="shared" si="3"/>
        <v>17363</v>
      </c>
      <c r="Y43" s="738"/>
      <c r="Z43" s="739"/>
      <c r="AA43" s="744">
        <f t="shared" si="4"/>
        <v>17363</v>
      </c>
      <c r="AB43" s="951"/>
      <c r="AC43" s="736">
        <f t="shared" si="5"/>
        <v>17363</v>
      </c>
      <c r="AD43" s="736">
        <v>3436</v>
      </c>
      <c r="AE43" s="667">
        <f t="shared" si="6"/>
        <v>0.1978920693428555</v>
      </c>
      <c r="AF43" s="952"/>
      <c r="AG43" s="739" t="str">
        <f t="shared" si="7"/>
        <v/>
      </c>
      <c r="AH43" s="736">
        <f t="shared" si="21"/>
        <v>3436</v>
      </c>
      <c r="AI43" s="667">
        <f t="shared" si="8"/>
        <v>0.1978920693428555</v>
      </c>
      <c r="AJ43" s="736">
        <v>46</v>
      </c>
      <c r="AK43" s="667">
        <f t="shared" si="9"/>
        <v>1.3387660069848661E-2</v>
      </c>
      <c r="AL43" s="952"/>
      <c r="AM43" s="952"/>
      <c r="AN43" s="265">
        <f t="shared" si="10"/>
        <v>46</v>
      </c>
      <c r="AO43" s="667">
        <f t="shared" si="11"/>
        <v>1.3387660069848661E-2</v>
      </c>
      <c r="AP43" s="736">
        <v>30</v>
      </c>
      <c r="AQ43" s="667">
        <f t="shared" si="12"/>
        <v>0.65217391304347827</v>
      </c>
      <c r="AR43" s="952"/>
      <c r="AS43" s="739" t="str">
        <f t="shared" si="13"/>
        <v/>
      </c>
      <c r="AT43" s="265">
        <f t="shared" si="14"/>
        <v>30</v>
      </c>
      <c r="AU43" s="667">
        <f t="shared" si="15"/>
        <v>0.65217391304347827</v>
      </c>
      <c r="AV43" s="736">
        <v>47</v>
      </c>
      <c r="AW43" s="667">
        <f t="shared" si="16"/>
        <v>1.3678696158323633E-2</v>
      </c>
      <c r="AX43" s="736">
        <v>161</v>
      </c>
      <c r="AY43" s="667">
        <f t="shared" si="17"/>
        <v>4.6856810244470318E-2</v>
      </c>
      <c r="AZ43" s="736">
        <f t="shared" si="18"/>
        <v>208</v>
      </c>
      <c r="BA43" s="667">
        <f t="shared" si="19"/>
        <v>6.0535506402793947E-2</v>
      </c>
      <c r="BB43" s="265">
        <v>2</v>
      </c>
      <c r="BC43" s="667">
        <f>BB43/M43</f>
        <v>0.5</v>
      </c>
      <c r="BD43" s="265">
        <v>1</v>
      </c>
      <c r="BE43" s="667">
        <f>BD43/K43</f>
        <v>1</v>
      </c>
      <c r="BF43" s="950" t="str">
        <f t="shared" si="20"/>
        <v/>
      </c>
    </row>
    <row r="44" spans="1:58" s="525" customFormat="1" x14ac:dyDescent="0.2">
      <c r="A44" s="935" t="s">
        <v>201</v>
      </c>
      <c r="B44" s="935" t="s">
        <v>202</v>
      </c>
      <c r="C44" s="935" t="s">
        <v>907</v>
      </c>
      <c r="D44" s="935" t="s">
        <v>528</v>
      </c>
      <c r="E44" s="935" t="s">
        <v>504</v>
      </c>
      <c r="F44" s="935" t="s">
        <v>519</v>
      </c>
      <c r="G44" s="935" t="s">
        <v>321</v>
      </c>
      <c r="H44" s="935" t="s">
        <v>937</v>
      </c>
      <c r="I44" s="935" t="s">
        <v>937</v>
      </c>
      <c r="J44" s="953" t="s">
        <v>386</v>
      </c>
      <c r="K44" s="945">
        <v>1</v>
      </c>
      <c r="L44" s="946"/>
      <c r="M44" s="945">
        <v>5</v>
      </c>
      <c r="N44" s="947">
        <f t="shared" si="0"/>
        <v>5</v>
      </c>
      <c r="O44" s="736">
        <f t="shared" si="1"/>
        <v>14386</v>
      </c>
      <c r="P44" s="736">
        <f t="shared" si="2"/>
        <v>3860</v>
      </c>
      <c r="Q44" s="265">
        <v>0</v>
      </c>
      <c r="R44" s="951"/>
      <c r="S44" s="951"/>
      <c r="T44" s="951"/>
      <c r="U44" s="744">
        <v>14378</v>
      </c>
      <c r="V44" s="736">
        <v>8</v>
      </c>
      <c r="W44" s="949">
        <f>V44/X44</f>
        <v>5.5609620464340331E-4</v>
      </c>
      <c r="X44" s="736">
        <f t="shared" si="3"/>
        <v>14386</v>
      </c>
      <c r="Y44" s="738"/>
      <c r="Z44" s="739"/>
      <c r="AA44" s="744">
        <f t="shared" si="4"/>
        <v>14378</v>
      </c>
      <c r="AB44" s="744">
        <f>IF(L44=0,V44,"")</f>
        <v>8</v>
      </c>
      <c r="AC44" s="736">
        <f t="shared" si="5"/>
        <v>14386</v>
      </c>
      <c r="AD44" s="736">
        <v>3856</v>
      </c>
      <c r="AE44" s="667">
        <f t="shared" si="6"/>
        <v>0.26818750869383778</v>
      </c>
      <c r="AF44" s="736">
        <v>4</v>
      </c>
      <c r="AG44" s="667">
        <f t="shared" si="7"/>
        <v>0.5</v>
      </c>
      <c r="AH44" s="736">
        <f t="shared" si="21"/>
        <v>3860</v>
      </c>
      <c r="AI44" s="667">
        <f t="shared" si="8"/>
        <v>0.2683164187404421</v>
      </c>
      <c r="AJ44" s="736">
        <v>60</v>
      </c>
      <c r="AK44" s="667">
        <f t="shared" si="9"/>
        <v>1.5560165975103735E-2</v>
      </c>
      <c r="AL44" s="265">
        <v>7</v>
      </c>
      <c r="AM44" s="667">
        <f>IF(AL44="","",AL44/AF44)</f>
        <v>1.75</v>
      </c>
      <c r="AN44" s="265">
        <f t="shared" si="10"/>
        <v>67</v>
      </c>
      <c r="AO44" s="667">
        <f t="shared" si="11"/>
        <v>1.7357512953367876E-2</v>
      </c>
      <c r="AP44" s="736">
        <v>54</v>
      </c>
      <c r="AQ44" s="667">
        <f t="shared" si="12"/>
        <v>0.9</v>
      </c>
      <c r="AR44" s="265">
        <v>5</v>
      </c>
      <c r="AS44" s="667">
        <f t="shared" si="13"/>
        <v>0.7142857142857143</v>
      </c>
      <c r="AT44" s="265">
        <f t="shared" si="14"/>
        <v>59</v>
      </c>
      <c r="AU44" s="667">
        <f t="shared" si="15"/>
        <v>0.88059701492537312</v>
      </c>
      <c r="AV44" s="736">
        <v>69</v>
      </c>
      <c r="AW44" s="667">
        <f t="shared" si="16"/>
        <v>1.7875647668393783E-2</v>
      </c>
      <c r="AX44" s="736">
        <v>455</v>
      </c>
      <c r="AY44" s="667">
        <f t="shared" si="17"/>
        <v>0.11787564766839378</v>
      </c>
      <c r="AZ44" s="736">
        <f t="shared" si="18"/>
        <v>524</v>
      </c>
      <c r="BA44" s="667">
        <f t="shared" si="19"/>
        <v>0.13575129533678756</v>
      </c>
      <c r="BB44" s="265">
        <v>3</v>
      </c>
      <c r="BC44" s="667">
        <f>BB44/M44</f>
        <v>0.6</v>
      </c>
      <c r="BD44" s="265">
        <v>0</v>
      </c>
      <c r="BE44" s="739"/>
      <c r="BF44" s="950" t="str">
        <f t="shared" si="20"/>
        <v/>
      </c>
    </row>
    <row r="45" spans="1:58" s="525" customFormat="1" x14ac:dyDescent="0.2">
      <c r="A45" s="935" t="s">
        <v>201</v>
      </c>
      <c r="B45" s="935" t="s">
        <v>202</v>
      </c>
      <c r="C45" s="935" t="s">
        <v>910</v>
      </c>
      <c r="D45" s="935" t="s">
        <v>528</v>
      </c>
      <c r="E45" s="935" t="s">
        <v>504</v>
      </c>
      <c r="F45" s="935" t="s">
        <v>519</v>
      </c>
      <c r="G45" s="935" t="s">
        <v>321</v>
      </c>
      <c r="H45" s="935" t="s">
        <v>937</v>
      </c>
      <c r="I45" s="935" t="s">
        <v>937</v>
      </c>
      <c r="J45" s="944" t="s">
        <v>386</v>
      </c>
      <c r="K45" s="945">
        <v>2</v>
      </c>
      <c r="L45" s="946"/>
      <c r="M45" s="265">
        <v>4</v>
      </c>
      <c r="N45" s="947">
        <f t="shared" si="0"/>
        <v>2</v>
      </c>
      <c r="O45" s="736">
        <f t="shared" si="1"/>
        <v>19816.5</v>
      </c>
      <c r="P45" s="736">
        <f t="shared" si="2"/>
        <v>8852.5</v>
      </c>
      <c r="Q45" s="265">
        <v>2</v>
      </c>
      <c r="R45" s="667">
        <f>Q45/M45</f>
        <v>0.5</v>
      </c>
      <c r="S45" s="951"/>
      <c r="T45" s="951"/>
      <c r="U45" s="744">
        <v>39600</v>
      </c>
      <c r="V45" s="736">
        <v>33</v>
      </c>
      <c r="W45" s="949">
        <f>V45/X45</f>
        <v>8.3263946711074107E-4</v>
      </c>
      <c r="X45" s="736">
        <f t="shared" si="3"/>
        <v>39633</v>
      </c>
      <c r="Y45" s="738"/>
      <c r="Z45" s="739"/>
      <c r="AA45" s="744">
        <f t="shared" si="4"/>
        <v>39600</v>
      </c>
      <c r="AB45" s="744">
        <f>IF(L45=0,V45,"")</f>
        <v>33</v>
      </c>
      <c r="AC45" s="736">
        <f t="shared" si="5"/>
        <v>39633</v>
      </c>
      <c r="AD45" s="736">
        <v>17677</v>
      </c>
      <c r="AE45" s="667">
        <f t="shared" si="6"/>
        <v>0.44638888888888889</v>
      </c>
      <c r="AF45" s="736">
        <v>28</v>
      </c>
      <c r="AG45" s="667">
        <f t="shared" si="7"/>
        <v>0.84848484848484851</v>
      </c>
      <c r="AH45" s="736">
        <f t="shared" si="21"/>
        <v>17705</v>
      </c>
      <c r="AI45" s="667">
        <f t="shared" si="8"/>
        <v>0.44672368985441424</v>
      </c>
      <c r="AJ45" s="736">
        <v>158</v>
      </c>
      <c r="AK45" s="667">
        <f t="shared" si="9"/>
        <v>8.9381682412174018E-3</v>
      </c>
      <c r="AL45" s="736">
        <v>20</v>
      </c>
      <c r="AM45" s="667">
        <f>IF(AL45="","",AL45/AF45)</f>
        <v>0.7142857142857143</v>
      </c>
      <c r="AN45" s="265">
        <f t="shared" si="10"/>
        <v>178</v>
      </c>
      <c r="AO45" s="667">
        <f t="shared" si="11"/>
        <v>1.0053657158994634E-2</v>
      </c>
      <c r="AP45" s="736">
        <v>131</v>
      </c>
      <c r="AQ45" s="667">
        <f t="shared" si="12"/>
        <v>0.82911392405063289</v>
      </c>
      <c r="AR45" s="736">
        <v>17</v>
      </c>
      <c r="AS45" s="667">
        <f t="shared" si="13"/>
        <v>0.85</v>
      </c>
      <c r="AT45" s="265">
        <f t="shared" si="14"/>
        <v>148</v>
      </c>
      <c r="AU45" s="667">
        <f t="shared" si="15"/>
        <v>0.8314606741573034</v>
      </c>
      <c r="AV45" s="736">
        <v>27</v>
      </c>
      <c r="AW45" s="667">
        <f t="shared" si="16"/>
        <v>1.5249929398475008E-3</v>
      </c>
      <c r="AX45" s="736">
        <v>1683</v>
      </c>
      <c r="AY45" s="667">
        <f t="shared" si="17"/>
        <v>9.5057893250494213E-2</v>
      </c>
      <c r="AZ45" s="736">
        <f t="shared" si="18"/>
        <v>1710</v>
      </c>
      <c r="BA45" s="667">
        <f t="shared" si="19"/>
        <v>9.6582886190341707E-2</v>
      </c>
      <c r="BB45" s="265">
        <v>0</v>
      </c>
      <c r="BC45" s="739"/>
      <c r="BD45" s="951"/>
      <c r="BE45" s="739"/>
      <c r="BF45" s="950" t="str">
        <f t="shared" si="20"/>
        <v/>
      </c>
    </row>
    <row r="46" spans="1:58" s="525" customFormat="1" x14ac:dyDescent="0.2">
      <c r="A46" s="935" t="s">
        <v>201</v>
      </c>
      <c r="B46" s="935" t="s">
        <v>202</v>
      </c>
      <c r="C46" s="935" t="s">
        <v>908</v>
      </c>
      <c r="D46" s="935" t="s">
        <v>528</v>
      </c>
      <c r="E46" s="935" t="s">
        <v>504</v>
      </c>
      <c r="F46" s="935" t="s">
        <v>519</v>
      </c>
      <c r="G46" s="935" t="s">
        <v>321</v>
      </c>
      <c r="H46" s="935" t="s">
        <v>937</v>
      </c>
      <c r="I46" s="935" t="s">
        <v>937</v>
      </c>
      <c r="J46" s="944" t="s">
        <v>386</v>
      </c>
      <c r="K46" s="945">
        <v>1</v>
      </c>
      <c r="L46" s="946"/>
      <c r="M46" s="945">
        <v>3</v>
      </c>
      <c r="N46" s="947">
        <f t="shared" si="0"/>
        <v>3</v>
      </c>
      <c r="O46" s="736">
        <f t="shared" si="1"/>
        <v>21430</v>
      </c>
      <c r="P46" s="736">
        <f t="shared" si="2"/>
        <v>10819</v>
      </c>
      <c r="Q46" s="265">
        <v>0</v>
      </c>
      <c r="R46" s="951"/>
      <c r="S46" s="951"/>
      <c r="T46" s="951"/>
      <c r="U46" s="744">
        <v>21040</v>
      </c>
      <c r="V46" s="736">
        <v>390</v>
      </c>
      <c r="W46" s="949">
        <f>V46/X46</f>
        <v>1.8198786747550162E-2</v>
      </c>
      <c r="X46" s="736">
        <f t="shared" si="3"/>
        <v>21430</v>
      </c>
      <c r="Y46" s="738"/>
      <c r="Z46" s="739"/>
      <c r="AA46" s="744">
        <f t="shared" si="4"/>
        <v>21040</v>
      </c>
      <c r="AB46" s="744">
        <f>IF(L46=0,V46,"")</f>
        <v>390</v>
      </c>
      <c r="AC46" s="736">
        <f t="shared" si="5"/>
        <v>21430</v>
      </c>
      <c r="AD46" s="736">
        <v>10538</v>
      </c>
      <c r="AE46" s="667">
        <f t="shared" si="6"/>
        <v>0.50085551330798483</v>
      </c>
      <c r="AF46" s="736">
        <v>281</v>
      </c>
      <c r="AG46" s="667">
        <f t="shared" si="7"/>
        <v>0.72051282051282051</v>
      </c>
      <c r="AH46" s="736">
        <f t="shared" si="21"/>
        <v>10819</v>
      </c>
      <c r="AI46" s="667">
        <f t="shared" si="8"/>
        <v>0.50485300979934666</v>
      </c>
      <c r="AJ46" s="736">
        <v>133</v>
      </c>
      <c r="AK46" s="667">
        <f t="shared" si="9"/>
        <v>1.2620990700322642E-2</v>
      </c>
      <c r="AL46" s="265">
        <v>58</v>
      </c>
      <c r="AM46" s="667">
        <f>IF(AL46="","",AL46/AF46)</f>
        <v>0.20640569395017794</v>
      </c>
      <c r="AN46" s="265">
        <f t="shared" si="10"/>
        <v>191</v>
      </c>
      <c r="AO46" s="667">
        <f t="shared" si="11"/>
        <v>1.7654126998798411E-2</v>
      </c>
      <c r="AP46" s="736">
        <v>109</v>
      </c>
      <c r="AQ46" s="667">
        <f t="shared" si="12"/>
        <v>0.81954887218045114</v>
      </c>
      <c r="AR46" s="265">
        <v>24</v>
      </c>
      <c r="AS46" s="667">
        <f t="shared" si="13"/>
        <v>0.41379310344827586</v>
      </c>
      <c r="AT46" s="265">
        <f t="shared" si="14"/>
        <v>133</v>
      </c>
      <c r="AU46" s="667">
        <f t="shared" si="15"/>
        <v>0.69633507853403143</v>
      </c>
      <c r="AV46" s="736">
        <v>25</v>
      </c>
      <c r="AW46" s="667">
        <f t="shared" si="16"/>
        <v>2.310749607172567E-3</v>
      </c>
      <c r="AX46" s="736">
        <v>1243</v>
      </c>
      <c r="AY46" s="667">
        <f t="shared" si="17"/>
        <v>0.11489047046862003</v>
      </c>
      <c r="AZ46" s="736">
        <f t="shared" si="18"/>
        <v>1268</v>
      </c>
      <c r="BA46" s="667">
        <f t="shared" si="19"/>
        <v>0.11720122007579259</v>
      </c>
      <c r="BB46" s="265">
        <v>2</v>
      </c>
      <c r="BC46" s="667">
        <f>BB46/M46</f>
        <v>0.66666666666666663</v>
      </c>
      <c r="BD46" s="265">
        <v>1</v>
      </c>
      <c r="BE46" s="667">
        <f>BD46/K46</f>
        <v>1</v>
      </c>
      <c r="BF46" s="950" t="str">
        <f t="shared" si="20"/>
        <v/>
      </c>
    </row>
    <row r="47" spans="1:58" s="525" customFormat="1" x14ac:dyDescent="0.2">
      <c r="A47" s="935" t="s">
        <v>201</v>
      </c>
      <c r="B47" s="935" t="s">
        <v>202</v>
      </c>
      <c r="C47" s="935" t="s">
        <v>204</v>
      </c>
      <c r="D47" s="935" t="s">
        <v>528</v>
      </c>
      <c r="E47" s="935" t="s">
        <v>504</v>
      </c>
      <c r="F47" s="935" t="s">
        <v>519</v>
      </c>
      <c r="G47" s="935" t="s">
        <v>321</v>
      </c>
      <c r="H47" s="935" t="s">
        <v>937</v>
      </c>
      <c r="I47" s="935" t="s">
        <v>937</v>
      </c>
      <c r="J47" s="944" t="s">
        <v>386</v>
      </c>
      <c r="K47" s="945">
        <v>1</v>
      </c>
      <c r="L47" s="946"/>
      <c r="M47" s="265">
        <v>4</v>
      </c>
      <c r="N47" s="947">
        <f t="shared" si="0"/>
        <v>4</v>
      </c>
      <c r="O47" s="736">
        <f t="shared" si="1"/>
        <v>25494</v>
      </c>
      <c r="P47" s="736">
        <f t="shared" si="2"/>
        <v>11982</v>
      </c>
      <c r="Q47" s="265">
        <v>1</v>
      </c>
      <c r="R47" s="667">
        <f>Q47/M47</f>
        <v>0.25</v>
      </c>
      <c r="S47" s="951"/>
      <c r="T47" s="951"/>
      <c r="U47" s="744">
        <v>24538</v>
      </c>
      <c r="V47" s="736">
        <v>956</v>
      </c>
      <c r="W47" s="949">
        <f>V47/X47</f>
        <v>3.7499019377108339E-2</v>
      </c>
      <c r="X47" s="736">
        <f t="shared" si="3"/>
        <v>25494</v>
      </c>
      <c r="Y47" s="738"/>
      <c r="Z47" s="739"/>
      <c r="AA47" s="744">
        <f t="shared" si="4"/>
        <v>24538</v>
      </c>
      <c r="AB47" s="744">
        <f>IF(L47=0,V47,"")</f>
        <v>956</v>
      </c>
      <c r="AC47" s="736">
        <f t="shared" si="5"/>
        <v>25494</v>
      </c>
      <c r="AD47" s="736">
        <v>11186</v>
      </c>
      <c r="AE47" s="667">
        <f t="shared" si="6"/>
        <v>0.45586437362458226</v>
      </c>
      <c r="AF47" s="736">
        <v>796</v>
      </c>
      <c r="AG47" s="667">
        <f t="shared" si="7"/>
        <v>0.83263598326359833</v>
      </c>
      <c r="AH47" s="736">
        <f t="shared" si="21"/>
        <v>11982</v>
      </c>
      <c r="AI47" s="667">
        <f t="shared" si="8"/>
        <v>0.46999293951518006</v>
      </c>
      <c r="AJ47" s="736">
        <v>71</v>
      </c>
      <c r="AK47" s="667">
        <f t="shared" si="9"/>
        <v>6.3472197389594139E-3</v>
      </c>
      <c r="AL47" s="736">
        <v>27</v>
      </c>
      <c r="AM47" s="667">
        <f>IF(AL47="","",AL47/AF47)</f>
        <v>3.391959798994975E-2</v>
      </c>
      <c r="AN47" s="265">
        <f t="shared" si="10"/>
        <v>98</v>
      </c>
      <c r="AO47" s="667">
        <f t="shared" si="11"/>
        <v>8.1789350692705719E-3</v>
      </c>
      <c r="AP47" s="736">
        <v>55</v>
      </c>
      <c r="AQ47" s="667">
        <f t="shared" si="12"/>
        <v>0.77464788732394363</v>
      </c>
      <c r="AR47" s="736">
        <v>23</v>
      </c>
      <c r="AS47" s="667">
        <f t="shared" si="13"/>
        <v>0.85185185185185186</v>
      </c>
      <c r="AT47" s="265">
        <f t="shared" si="14"/>
        <v>78</v>
      </c>
      <c r="AU47" s="667">
        <f t="shared" si="15"/>
        <v>0.79591836734693877</v>
      </c>
      <c r="AV47" s="736">
        <v>59</v>
      </c>
      <c r="AW47" s="667">
        <f t="shared" si="16"/>
        <v>4.9240527457853449E-3</v>
      </c>
      <c r="AX47" s="736">
        <v>1273</v>
      </c>
      <c r="AY47" s="667">
        <f t="shared" si="17"/>
        <v>0.10624269737940244</v>
      </c>
      <c r="AZ47" s="736">
        <f t="shared" si="18"/>
        <v>1332</v>
      </c>
      <c r="BA47" s="667">
        <f t="shared" si="19"/>
        <v>0.11116675012518779</v>
      </c>
      <c r="BB47" s="265">
        <v>1</v>
      </c>
      <c r="BC47" s="667">
        <f>BB47/M47</f>
        <v>0.25</v>
      </c>
      <c r="BD47" s="265">
        <v>0</v>
      </c>
      <c r="BE47" s="739"/>
      <c r="BF47" s="950" t="str">
        <f t="shared" si="20"/>
        <v/>
      </c>
    </row>
    <row r="48" spans="1:58" s="525" customFormat="1" x14ac:dyDescent="0.2">
      <c r="A48" s="935" t="s">
        <v>201</v>
      </c>
      <c r="B48" s="935" t="s">
        <v>202</v>
      </c>
      <c r="C48" s="935" t="s">
        <v>205</v>
      </c>
      <c r="D48" s="935" t="s">
        <v>528</v>
      </c>
      <c r="E48" s="935" t="s">
        <v>504</v>
      </c>
      <c r="F48" s="935" t="s">
        <v>519</v>
      </c>
      <c r="G48" s="935" t="s">
        <v>321</v>
      </c>
      <c r="H48" s="935" t="s">
        <v>937</v>
      </c>
      <c r="I48" s="935" t="s">
        <v>937</v>
      </c>
      <c r="J48" s="944" t="s">
        <v>386</v>
      </c>
      <c r="K48" s="945">
        <v>2</v>
      </c>
      <c r="L48" s="946"/>
      <c r="M48" s="945">
        <v>5</v>
      </c>
      <c r="N48" s="947">
        <f t="shared" si="0"/>
        <v>2.5</v>
      </c>
      <c r="O48" s="736">
        <f t="shared" si="1"/>
        <v>20036.5</v>
      </c>
      <c r="P48" s="736">
        <f t="shared" si="2"/>
        <v>8365.5</v>
      </c>
      <c r="Q48" s="265">
        <v>2</v>
      </c>
      <c r="R48" s="667">
        <f>Q48/M48</f>
        <v>0.4</v>
      </c>
      <c r="S48" s="265">
        <v>1</v>
      </c>
      <c r="T48" s="667">
        <f>S48/K48</f>
        <v>0.5</v>
      </c>
      <c r="U48" s="744">
        <v>40041</v>
      </c>
      <c r="V48" s="736">
        <v>32</v>
      </c>
      <c r="W48" s="949">
        <f>V48/X48</f>
        <v>7.9854265964614582E-4</v>
      </c>
      <c r="X48" s="736">
        <f t="shared" si="3"/>
        <v>40073</v>
      </c>
      <c r="Y48" s="738"/>
      <c r="Z48" s="739"/>
      <c r="AA48" s="744">
        <f t="shared" si="4"/>
        <v>40041</v>
      </c>
      <c r="AB48" s="744">
        <v>106</v>
      </c>
      <c r="AC48" s="736">
        <f t="shared" si="5"/>
        <v>40147</v>
      </c>
      <c r="AD48" s="736">
        <v>16702</v>
      </c>
      <c r="AE48" s="667">
        <f t="shared" si="6"/>
        <v>0.41712244948927352</v>
      </c>
      <c r="AF48" s="736">
        <v>29</v>
      </c>
      <c r="AG48" s="667">
        <f t="shared" si="7"/>
        <v>0.27358490566037735</v>
      </c>
      <c r="AH48" s="736">
        <f t="shared" si="21"/>
        <v>16731</v>
      </c>
      <c r="AI48" s="667">
        <f t="shared" si="8"/>
        <v>0.41674346775599669</v>
      </c>
      <c r="AJ48" s="736">
        <v>144</v>
      </c>
      <c r="AK48" s="667">
        <f t="shared" si="9"/>
        <v>8.6217219494671305E-3</v>
      </c>
      <c r="AL48" s="265">
        <v>35</v>
      </c>
      <c r="AM48" s="667">
        <f>IF(AL48="","",AL48/AF48)</f>
        <v>1.2068965517241379</v>
      </c>
      <c r="AN48" s="265">
        <f t="shared" si="10"/>
        <v>179</v>
      </c>
      <c r="AO48" s="667">
        <f t="shared" si="11"/>
        <v>1.0698703006395313E-2</v>
      </c>
      <c r="AP48" s="736">
        <v>120</v>
      </c>
      <c r="AQ48" s="667">
        <f t="shared" si="12"/>
        <v>0.83333333333333337</v>
      </c>
      <c r="AR48" s="265">
        <v>24</v>
      </c>
      <c r="AS48" s="667">
        <f t="shared" si="13"/>
        <v>0.68571428571428572</v>
      </c>
      <c r="AT48" s="265">
        <f t="shared" si="14"/>
        <v>144</v>
      </c>
      <c r="AU48" s="667">
        <f t="shared" si="15"/>
        <v>0.8044692737430168</v>
      </c>
      <c r="AV48" s="736">
        <v>93</v>
      </c>
      <c r="AW48" s="667">
        <f t="shared" si="16"/>
        <v>5.558544020082482E-3</v>
      </c>
      <c r="AX48" s="736">
        <v>1089</v>
      </c>
      <c r="AY48" s="667">
        <f t="shared" si="17"/>
        <v>6.5088757396449703E-2</v>
      </c>
      <c r="AZ48" s="736">
        <f t="shared" si="18"/>
        <v>1182</v>
      </c>
      <c r="BA48" s="667">
        <f t="shared" si="19"/>
        <v>7.0647301416532179E-2</v>
      </c>
      <c r="BB48" s="265">
        <v>0</v>
      </c>
      <c r="BC48" s="739"/>
      <c r="BD48" s="951"/>
      <c r="BE48" s="739"/>
      <c r="BF48" s="950" t="str">
        <f t="shared" si="20"/>
        <v/>
      </c>
    </row>
    <row r="49" spans="1:58" s="590" customFormat="1" x14ac:dyDescent="0.2">
      <c r="A49" s="590" t="s">
        <v>260</v>
      </c>
      <c r="B49" s="590" t="s">
        <v>261</v>
      </c>
      <c r="C49" s="590" t="s">
        <v>264</v>
      </c>
      <c r="D49" s="590" t="s">
        <v>528</v>
      </c>
      <c r="E49" s="590" t="s">
        <v>504</v>
      </c>
      <c r="F49" s="590" t="s">
        <v>519</v>
      </c>
      <c r="G49" s="590" t="s">
        <v>320</v>
      </c>
      <c r="H49" s="590" t="s">
        <v>937</v>
      </c>
      <c r="I49" s="590" t="s">
        <v>937</v>
      </c>
      <c r="J49" s="590" t="s">
        <v>386</v>
      </c>
      <c r="K49" s="590">
        <v>1</v>
      </c>
      <c r="M49" s="590">
        <v>3</v>
      </c>
      <c r="N49" s="656">
        <v>3</v>
      </c>
      <c r="O49" s="656">
        <v>30954</v>
      </c>
      <c r="P49" s="656">
        <v>14636</v>
      </c>
      <c r="Q49" s="590">
        <v>2</v>
      </c>
      <c r="R49" s="621">
        <v>0.66666666666666663</v>
      </c>
      <c r="S49" s="590">
        <v>2</v>
      </c>
      <c r="T49" s="621">
        <v>2</v>
      </c>
      <c r="U49" s="590">
        <v>30938</v>
      </c>
      <c r="V49" s="590">
        <v>16</v>
      </c>
      <c r="W49" s="621">
        <v>5.1689603928409896E-4</v>
      </c>
      <c r="X49" s="590">
        <v>30954</v>
      </c>
      <c r="Y49" s="590">
        <v>40700</v>
      </c>
      <c r="Z49" s="621">
        <v>0.76054054054054054</v>
      </c>
      <c r="AA49" s="590">
        <v>30938</v>
      </c>
      <c r="AB49" s="590">
        <v>16</v>
      </c>
      <c r="AC49" s="590">
        <v>30954</v>
      </c>
      <c r="AD49" s="590">
        <v>14621</v>
      </c>
      <c r="AE49" s="621">
        <v>0.47259034197427113</v>
      </c>
      <c r="AF49" s="590">
        <v>15</v>
      </c>
      <c r="AG49" s="621">
        <v>0.9375</v>
      </c>
      <c r="AH49" s="590">
        <v>14636</v>
      </c>
      <c r="AI49" s="621">
        <v>0.47283065193512952</v>
      </c>
      <c r="AJ49" s="590">
        <v>165</v>
      </c>
      <c r="AK49" s="621">
        <v>1.1285137815470898E-2</v>
      </c>
      <c r="AL49" s="590">
        <v>13</v>
      </c>
      <c r="AM49" s="621">
        <v>0.8666666666666667</v>
      </c>
      <c r="AN49" s="590">
        <v>178</v>
      </c>
      <c r="AO49" s="621">
        <v>1.2161792839573655E-2</v>
      </c>
      <c r="AP49" s="590">
        <v>129</v>
      </c>
      <c r="AQ49" s="621">
        <v>0.78181818181818186</v>
      </c>
      <c r="AR49" s="590">
        <v>7</v>
      </c>
      <c r="AS49" s="621">
        <v>0.53846153846153844</v>
      </c>
      <c r="AT49" s="590">
        <v>136</v>
      </c>
      <c r="AU49" s="621">
        <v>0.7640449438202247</v>
      </c>
      <c r="AV49" s="590">
        <v>25</v>
      </c>
      <c r="AW49" s="621">
        <v>1.7081169718502322E-3</v>
      </c>
      <c r="AX49" s="590">
        <v>693</v>
      </c>
      <c r="AY49" s="621">
        <v>4.7349002459688441E-2</v>
      </c>
      <c r="AZ49" s="590">
        <v>718</v>
      </c>
      <c r="BA49" s="621">
        <v>4.9057119431538669E-2</v>
      </c>
      <c r="BB49" s="590">
        <v>0</v>
      </c>
      <c r="BC49" s="621"/>
      <c r="BE49" s="621"/>
      <c r="BF49" s="590" t="s">
        <v>323</v>
      </c>
    </row>
    <row r="50" spans="1:58" s="590" customFormat="1" x14ac:dyDescent="0.2">
      <c r="A50" s="590" t="s">
        <v>260</v>
      </c>
      <c r="B50" s="590" t="s">
        <v>261</v>
      </c>
      <c r="C50" s="590" t="s">
        <v>262</v>
      </c>
      <c r="D50" s="590" t="s">
        <v>528</v>
      </c>
      <c r="E50" s="590" t="s">
        <v>504</v>
      </c>
      <c r="F50" s="590" t="s">
        <v>519</v>
      </c>
      <c r="G50" s="590" t="s">
        <v>320</v>
      </c>
      <c r="H50" s="590" t="s">
        <v>937</v>
      </c>
      <c r="I50" s="590" t="s">
        <v>937</v>
      </c>
      <c r="J50" s="590" t="s">
        <v>386</v>
      </c>
      <c r="K50" s="590">
        <v>1</v>
      </c>
      <c r="M50" s="590">
        <v>2</v>
      </c>
      <c r="N50" s="656">
        <v>2</v>
      </c>
      <c r="O50" s="656">
        <v>37533</v>
      </c>
      <c r="P50" s="656">
        <v>19078</v>
      </c>
      <c r="Q50" s="590">
        <v>1</v>
      </c>
      <c r="R50" s="621">
        <v>0.5</v>
      </c>
      <c r="S50" s="590">
        <v>1</v>
      </c>
      <c r="T50" s="621">
        <v>1</v>
      </c>
      <c r="U50" s="590">
        <v>37489</v>
      </c>
      <c r="V50" s="590">
        <v>44</v>
      </c>
      <c r="W50" s="621">
        <v>1.1723017078304426E-3</v>
      </c>
      <c r="X50" s="590">
        <v>37533</v>
      </c>
      <c r="Y50" s="590">
        <v>50000</v>
      </c>
      <c r="Z50" s="621">
        <v>0.75065999999999999</v>
      </c>
      <c r="AA50" s="590">
        <v>37489</v>
      </c>
      <c r="AB50" s="590">
        <v>44</v>
      </c>
      <c r="AC50" s="590">
        <v>37533</v>
      </c>
      <c r="AD50" s="590">
        <v>19038</v>
      </c>
      <c r="AE50" s="621">
        <v>0.50782896316252768</v>
      </c>
      <c r="AF50" s="590">
        <v>40</v>
      </c>
      <c r="AG50" s="621">
        <v>0.90909090909090906</v>
      </c>
      <c r="AH50" s="590">
        <v>19078</v>
      </c>
      <c r="AI50" s="621">
        <v>0.50829936322702685</v>
      </c>
      <c r="AJ50" s="590">
        <v>213</v>
      </c>
      <c r="AK50" s="621">
        <v>1.1188150015757958E-2</v>
      </c>
      <c r="AL50" s="590">
        <v>14</v>
      </c>
      <c r="AM50" s="621">
        <v>0.35</v>
      </c>
      <c r="AN50" s="590">
        <v>227</v>
      </c>
      <c r="AO50" s="621">
        <v>1.1898521857637069E-2</v>
      </c>
      <c r="AP50" s="590">
        <v>173</v>
      </c>
      <c r="AQ50" s="621">
        <v>0.81220657276995301</v>
      </c>
      <c r="AR50" s="590">
        <v>14</v>
      </c>
      <c r="AS50" s="621">
        <v>1</v>
      </c>
      <c r="AT50" s="590">
        <v>187</v>
      </c>
      <c r="AU50" s="621">
        <v>0.82378854625550657</v>
      </c>
      <c r="AV50" s="590">
        <v>81</v>
      </c>
      <c r="AW50" s="621">
        <v>4.2457280637383374E-3</v>
      </c>
      <c r="AX50" s="590">
        <v>1767</v>
      </c>
      <c r="AY50" s="621">
        <v>9.2619771464514097E-2</v>
      </c>
      <c r="AZ50" s="590">
        <v>1848</v>
      </c>
      <c r="BA50" s="621">
        <v>9.6865499528252436E-2</v>
      </c>
      <c r="BB50" s="590">
        <v>0</v>
      </c>
      <c r="BC50" s="621"/>
      <c r="BE50" s="621"/>
      <c r="BF50" s="590" t="s">
        <v>323</v>
      </c>
    </row>
    <row r="51" spans="1:58" s="590" customFormat="1" x14ac:dyDescent="0.2">
      <c r="A51" s="590" t="s">
        <v>260</v>
      </c>
      <c r="B51" s="590" t="s">
        <v>261</v>
      </c>
      <c r="C51" s="590" t="s">
        <v>52</v>
      </c>
      <c r="D51" s="590" t="s">
        <v>528</v>
      </c>
      <c r="E51" s="590" t="s">
        <v>504</v>
      </c>
      <c r="F51" s="590" t="s">
        <v>519</v>
      </c>
      <c r="G51" s="590" t="s">
        <v>320</v>
      </c>
      <c r="H51" s="590" t="s">
        <v>937</v>
      </c>
      <c r="I51" s="590" t="s">
        <v>937</v>
      </c>
      <c r="J51" s="590" t="s">
        <v>386</v>
      </c>
      <c r="K51" s="590">
        <v>3</v>
      </c>
      <c r="M51" s="590">
        <v>5</v>
      </c>
      <c r="N51" s="656">
        <v>1.6666666666666667</v>
      </c>
      <c r="O51" s="656">
        <v>23362.333333333332</v>
      </c>
      <c r="P51" s="656">
        <v>8551</v>
      </c>
      <c r="Q51" s="590">
        <v>2</v>
      </c>
      <c r="R51" s="621">
        <v>0.4</v>
      </c>
      <c r="S51" s="590">
        <v>2</v>
      </c>
      <c r="T51" s="621">
        <v>0.66666666666666663</v>
      </c>
      <c r="U51" s="590">
        <v>70077</v>
      </c>
      <c r="V51" s="590">
        <v>10</v>
      </c>
      <c r="W51" s="621">
        <v>1.4267981223336709E-4</v>
      </c>
      <c r="X51" s="590">
        <v>70087</v>
      </c>
      <c r="Y51" s="590">
        <v>102900</v>
      </c>
      <c r="Z51" s="621">
        <v>0.68111758989310012</v>
      </c>
      <c r="AA51" s="590">
        <v>70077</v>
      </c>
      <c r="AB51" s="590">
        <v>10</v>
      </c>
      <c r="AC51" s="590">
        <v>70087</v>
      </c>
      <c r="AD51" s="590">
        <v>25646</v>
      </c>
      <c r="AE51" s="621">
        <v>0.36596886282232399</v>
      </c>
      <c r="AF51" s="590">
        <v>7</v>
      </c>
      <c r="AG51" s="621">
        <v>0.7</v>
      </c>
      <c r="AH51" s="590">
        <v>25653</v>
      </c>
      <c r="AI51" s="621">
        <v>0.36601652232225662</v>
      </c>
      <c r="AJ51" s="590">
        <v>320</v>
      </c>
      <c r="AK51" s="621">
        <v>1.2477579349606176E-2</v>
      </c>
      <c r="AM51" s="621"/>
      <c r="AN51" s="590">
        <v>320</v>
      </c>
      <c r="AO51" s="621">
        <v>1.2474174560480255E-2</v>
      </c>
      <c r="AP51" s="590">
        <v>180</v>
      </c>
      <c r="AQ51" s="621">
        <v>0.5625</v>
      </c>
      <c r="AS51" s="621" t="s">
        <v>323</v>
      </c>
      <c r="AT51" s="590">
        <v>180</v>
      </c>
      <c r="AU51" s="621">
        <v>0.5625</v>
      </c>
      <c r="AV51" s="590">
        <v>1831</v>
      </c>
      <c r="AW51" s="621">
        <v>7.1375667563247966E-2</v>
      </c>
      <c r="AX51" s="590">
        <v>1061</v>
      </c>
      <c r="AY51" s="621">
        <v>4.1359685027092349E-2</v>
      </c>
      <c r="AZ51" s="590">
        <v>2892</v>
      </c>
      <c r="BA51" s="621">
        <v>0.11273535259034032</v>
      </c>
      <c r="BB51" s="590">
        <v>2</v>
      </c>
      <c r="BC51" s="621">
        <v>0.4</v>
      </c>
      <c r="BD51" s="590">
        <v>2</v>
      </c>
      <c r="BE51" s="621">
        <v>0.66666666666666663</v>
      </c>
      <c r="BF51" s="590" t="s">
        <v>323</v>
      </c>
    </row>
    <row r="52" spans="1:58" s="590" customFormat="1" x14ac:dyDescent="0.2">
      <c r="A52" s="590" t="s">
        <v>260</v>
      </c>
      <c r="B52" s="590" t="s">
        <v>261</v>
      </c>
      <c r="C52" s="590" t="s">
        <v>55</v>
      </c>
      <c r="D52" s="590" t="s">
        <v>528</v>
      </c>
      <c r="E52" s="590" t="s">
        <v>504</v>
      </c>
      <c r="F52" s="590" t="s">
        <v>519</v>
      </c>
      <c r="G52" s="590" t="s">
        <v>320</v>
      </c>
      <c r="H52" s="590" t="s">
        <v>937</v>
      </c>
      <c r="I52" s="590" t="s">
        <v>937</v>
      </c>
      <c r="J52" s="590" t="s">
        <v>386</v>
      </c>
      <c r="K52" s="590">
        <v>5</v>
      </c>
      <c r="M52" s="590">
        <v>8</v>
      </c>
      <c r="N52" s="656">
        <v>1.6</v>
      </c>
      <c r="O52" s="656">
        <v>25232.799999999999</v>
      </c>
      <c r="P52" s="656">
        <v>10515.4</v>
      </c>
      <c r="Q52" s="590">
        <v>4</v>
      </c>
      <c r="R52" s="621">
        <v>0.5</v>
      </c>
      <c r="S52" s="590">
        <v>3</v>
      </c>
      <c r="T52" s="621">
        <v>0.6</v>
      </c>
      <c r="U52" s="590">
        <v>126083</v>
      </c>
      <c r="V52" s="590">
        <v>81</v>
      </c>
      <c r="W52" s="621">
        <v>6.4202149583082334E-4</v>
      </c>
      <c r="X52" s="590">
        <v>126164</v>
      </c>
      <c r="Y52" s="590">
        <v>188800</v>
      </c>
      <c r="Z52" s="621">
        <v>0.66824152542372883</v>
      </c>
      <c r="AA52" s="590">
        <v>126083</v>
      </c>
      <c r="AB52" s="590">
        <v>81</v>
      </c>
      <c r="AC52" s="590">
        <v>126164</v>
      </c>
      <c r="AD52" s="590">
        <v>52510</v>
      </c>
      <c r="AE52" s="621">
        <v>0.41647168928404305</v>
      </c>
      <c r="AF52" s="590">
        <v>67</v>
      </c>
      <c r="AG52" s="621">
        <v>0.8271604938271605</v>
      </c>
      <c r="AH52" s="590">
        <v>52577</v>
      </c>
      <c r="AI52" s="621">
        <v>0.4167353603246568</v>
      </c>
      <c r="AJ52" s="590">
        <v>1100</v>
      </c>
      <c r="AK52" s="621">
        <v>2.0948390782708055E-2</v>
      </c>
      <c r="AL52" s="590">
        <v>31</v>
      </c>
      <c r="AM52" s="621">
        <v>0.46268656716417911</v>
      </c>
      <c r="AN52" s="590">
        <v>1131</v>
      </c>
      <c r="AO52" s="621">
        <v>2.1511307225592941E-2</v>
      </c>
      <c r="AP52" s="590">
        <v>1070</v>
      </c>
      <c r="AQ52" s="621">
        <v>0.97272727272727277</v>
      </c>
      <c r="AR52" s="590">
        <v>22</v>
      </c>
      <c r="AS52" s="621">
        <v>0.70967741935483875</v>
      </c>
      <c r="AT52" s="590">
        <v>1092</v>
      </c>
      <c r="AU52" s="621">
        <v>0.96551724137931039</v>
      </c>
      <c r="AV52" s="590">
        <v>242</v>
      </c>
      <c r="AW52" s="621">
        <v>4.6027730756794793E-3</v>
      </c>
      <c r="AX52" s="590">
        <v>2943</v>
      </c>
      <c r="AY52" s="621">
        <v>5.5975046122829372E-2</v>
      </c>
      <c r="AZ52" s="590">
        <v>3185</v>
      </c>
      <c r="BA52" s="621">
        <v>6.0577819198508853E-2</v>
      </c>
      <c r="BB52" s="590">
        <v>4</v>
      </c>
      <c r="BC52" s="621">
        <v>0.5</v>
      </c>
      <c r="BD52" s="590">
        <v>3</v>
      </c>
      <c r="BE52" s="621">
        <v>0.6</v>
      </c>
      <c r="BF52" s="590" t="s">
        <v>323</v>
      </c>
    </row>
    <row r="53" spans="1:58" s="590" customFormat="1" x14ac:dyDescent="0.2">
      <c r="A53" s="590" t="s">
        <v>260</v>
      </c>
      <c r="B53" s="590" t="s">
        <v>261</v>
      </c>
      <c r="C53" s="590" t="s">
        <v>263</v>
      </c>
      <c r="D53" s="590" t="s">
        <v>528</v>
      </c>
      <c r="E53" s="590" t="s">
        <v>504</v>
      </c>
      <c r="F53" s="590" t="s">
        <v>519</v>
      </c>
      <c r="G53" s="590" t="s">
        <v>320</v>
      </c>
      <c r="H53" s="590" t="s">
        <v>937</v>
      </c>
      <c r="I53" s="590" t="s">
        <v>937</v>
      </c>
      <c r="J53" s="590" t="s">
        <v>510</v>
      </c>
      <c r="K53" s="590">
        <v>2</v>
      </c>
      <c r="L53" s="590">
        <v>2</v>
      </c>
      <c r="M53" s="590">
        <v>2</v>
      </c>
      <c r="N53" s="656">
        <v>1</v>
      </c>
      <c r="O53" s="656">
        <v>23071.5</v>
      </c>
      <c r="P53" s="656" t="s">
        <v>323</v>
      </c>
      <c r="Q53" s="590">
        <v>2</v>
      </c>
      <c r="R53" s="621">
        <v>1</v>
      </c>
      <c r="S53" s="590">
        <v>2</v>
      </c>
      <c r="T53" s="621">
        <v>1</v>
      </c>
      <c r="U53" s="590">
        <v>46130</v>
      </c>
      <c r="V53" s="590">
        <v>13</v>
      </c>
      <c r="W53" s="621">
        <v>2.8173287389203131E-4</v>
      </c>
      <c r="X53" s="590">
        <v>46143</v>
      </c>
      <c r="Y53" s="590">
        <v>68500</v>
      </c>
      <c r="Z53" s="621">
        <v>0.67362043795620441</v>
      </c>
      <c r="AA53" s="590" t="s">
        <v>323</v>
      </c>
      <c r="AB53" s="590" t="s">
        <v>323</v>
      </c>
      <c r="AC53" s="590" t="s">
        <v>323</v>
      </c>
      <c r="AE53" s="621" t="s">
        <v>323</v>
      </c>
      <c r="AG53" s="621" t="s">
        <v>323</v>
      </c>
      <c r="AH53" s="590" t="s">
        <v>323</v>
      </c>
      <c r="AI53" s="621" t="s">
        <v>323</v>
      </c>
      <c r="AK53" s="621" t="s">
        <v>323</v>
      </c>
      <c r="AM53" s="621" t="s">
        <v>323</v>
      </c>
      <c r="AN53" s="590" t="s">
        <v>323</v>
      </c>
      <c r="AO53" s="621" t="s">
        <v>323</v>
      </c>
      <c r="AQ53" s="621" t="s">
        <v>323</v>
      </c>
      <c r="AS53" s="621" t="s">
        <v>323</v>
      </c>
      <c r="AT53" s="590" t="s">
        <v>323</v>
      </c>
      <c r="AU53" s="621" t="s">
        <v>323</v>
      </c>
      <c r="AW53" s="621" t="s">
        <v>323</v>
      </c>
      <c r="AY53" s="621" t="s">
        <v>323</v>
      </c>
      <c r="AZ53" s="590" t="s">
        <v>323</v>
      </c>
      <c r="BA53" s="621" t="s">
        <v>323</v>
      </c>
      <c r="BB53" s="590">
        <v>2</v>
      </c>
      <c r="BC53" s="621">
        <v>1</v>
      </c>
      <c r="BD53" s="590">
        <v>2</v>
      </c>
      <c r="BE53" s="621">
        <v>1</v>
      </c>
      <c r="BF53" s="590" t="s">
        <v>323</v>
      </c>
    </row>
    <row r="54" spans="1:58" s="590" customFormat="1" x14ac:dyDescent="0.2">
      <c r="A54" s="590" t="s">
        <v>260</v>
      </c>
      <c r="B54" s="590" t="s">
        <v>261</v>
      </c>
      <c r="C54" s="590" t="s">
        <v>54</v>
      </c>
      <c r="D54" s="590" t="s">
        <v>528</v>
      </c>
      <c r="E54" s="590" t="s">
        <v>504</v>
      </c>
      <c r="F54" s="590" t="s">
        <v>519</v>
      </c>
      <c r="G54" s="590" t="s">
        <v>320</v>
      </c>
      <c r="H54" s="590" t="s">
        <v>937</v>
      </c>
      <c r="I54" s="590" t="s">
        <v>937</v>
      </c>
      <c r="J54" s="590" t="s">
        <v>510</v>
      </c>
      <c r="K54" s="590">
        <v>1</v>
      </c>
      <c r="L54" s="590">
        <v>1</v>
      </c>
      <c r="M54" s="590">
        <v>1</v>
      </c>
      <c r="N54" s="656">
        <v>1</v>
      </c>
      <c r="O54" s="656">
        <v>28945</v>
      </c>
      <c r="P54" s="656" t="s">
        <v>323</v>
      </c>
      <c r="Q54" s="590">
        <v>1</v>
      </c>
      <c r="R54" s="621">
        <v>1</v>
      </c>
      <c r="S54" s="590">
        <v>1</v>
      </c>
      <c r="T54" s="621">
        <v>1</v>
      </c>
      <c r="U54" s="590">
        <v>28942</v>
      </c>
      <c r="V54" s="590">
        <v>3</v>
      </c>
      <c r="W54" s="621">
        <v>1.0364484366902746E-4</v>
      </c>
      <c r="X54" s="590">
        <v>28945</v>
      </c>
      <c r="Y54" s="590">
        <v>41700</v>
      </c>
      <c r="Z54" s="621">
        <v>0.6941247002398081</v>
      </c>
      <c r="AA54" s="590" t="s">
        <v>323</v>
      </c>
      <c r="AB54" s="590" t="s">
        <v>323</v>
      </c>
      <c r="AC54" s="590" t="s">
        <v>323</v>
      </c>
      <c r="AE54" s="621" t="s">
        <v>323</v>
      </c>
      <c r="AG54" s="621" t="s">
        <v>323</v>
      </c>
      <c r="AH54" s="590" t="s">
        <v>323</v>
      </c>
      <c r="AI54" s="621" t="s">
        <v>323</v>
      </c>
      <c r="AK54" s="621" t="s">
        <v>323</v>
      </c>
      <c r="AM54" s="621" t="s">
        <v>323</v>
      </c>
      <c r="AN54" s="590" t="s">
        <v>323</v>
      </c>
      <c r="AO54" s="621" t="s">
        <v>323</v>
      </c>
      <c r="AQ54" s="621" t="s">
        <v>323</v>
      </c>
      <c r="AS54" s="621" t="s">
        <v>323</v>
      </c>
      <c r="AT54" s="590" t="s">
        <v>323</v>
      </c>
      <c r="AU54" s="621" t="s">
        <v>323</v>
      </c>
      <c r="AW54" s="621" t="s">
        <v>323</v>
      </c>
      <c r="AY54" s="621" t="s">
        <v>323</v>
      </c>
      <c r="AZ54" s="590" t="s">
        <v>323</v>
      </c>
      <c r="BA54" s="621" t="s">
        <v>323</v>
      </c>
      <c r="BB54" s="590">
        <v>0</v>
      </c>
      <c r="BC54" s="621"/>
      <c r="BE54" s="621"/>
      <c r="BF54" s="590" t="s">
        <v>323</v>
      </c>
    </row>
    <row r="55" spans="1:58" s="590" customFormat="1" x14ac:dyDescent="0.2">
      <c r="A55" s="590" t="s">
        <v>409</v>
      </c>
      <c r="B55" s="590" t="s">
        <v>650</v>
      </c>
      <c r="C55" s="590" t="s">
        <v>544</v>
      </c>
      <c r="D55" s="590" t="s">
        <v>528</v>
      </c>
      <c r="E55" s="590" t="s">
        <v>504</v>
      </c>
      <c r="F55" s="590" t="s">
        <v>505</v>
      </c>
      <c r="G55" s="590" t="s">
        <v>316</v>
      </c>
      <c r="H55" s="590" t="s">
        <v>937</v>
      </c>
      <c r="I55" s="590" t="s">
        <v>937</v>
      </c>
      <c r="J55" s="590" t="s">
        <v>386</v>
      </c>
      <c r="K55" s="590">
        <v>2</v>
      </c>
      <c r="M55" s="590">
        <v>5</v>
      </c>
      <c r="N55" s="656">
        <v>2.5</v>
      </c>
      <c r="O55" s="656">
        <v>2949.5</v>
      </c>
      <c r="P55" s="656">
        <v>1861</v>
      </c>
      <c r="Q55" s="590">
        <v>1</v>
      </c>
      <c r="R55" s="621">
        <v>0.2</v>
      </c>
      <c r="T55" s="621"/>
      <c r="U55" s="590">
        <v>5856</v>
      </c>
      <c r="V55" s="590">
        <v>43</v>
      </c>
      <c r="W55" s="621">
        <v>7.2893710798440413E-3</v>
      </c>
      <c r="X55" s="590">
        <v>5899</v>
      </c>
      <c r="Y55" s="590">
        <v>8950</v>
      </c>
      <c r="Z55" s="621">
        <v>0.65910614525139666</v>
      </c>
      <c r="AA55" s="590">
        <v>5856</v>
      </c>
      <c r="AB55" s="590">
        <v>43</v>
      </c>
      <c r="AC55" s="590">
        <v>5899</v>
      </c>
      <c r="AD55" s="590">
        <v>3714</v>
      </c>
      <c r="AE55" s="621">
        <v>0.63422131147540983</v>
      </c>
      <c r="AF55" s="590">
        <v>8</v>
      </c>
      <c r="AG55" s="621">
        <v>0.18604651162790697</v>
      </c>
      <c r="AH55" s="590">
        <v>3722</v>
      </c>
      <c r="AI55" s="621">
        <v>0.63095439905068651</v>
      </c>
      <c r="AJ55" s="590">
        <v>58</v>
      </c>
      <c r="AK55" s="621">
        <v>1.5616585891222402E-2</v>
      </c>
      <c r="AL55" s="590">
        <v>8</v>
      </c>
      <c r="AM55" s="621">
        <v>1</v>
      </c>
      <c r="AN55" s="590">
        <v>66</v>
      </c>
      <c r="AO55" s="621">
        <v>1.7732401934443847E-2</v>
      </c>
      <c r="AP55" s="590">
        <v>47</v>
      </c>
      <c r="AQ55" s="621">
        <v>0.81034482758620685</v>
      </c>
      <c r="AR55" s="590">
        <v>8</v>
      </c>
      <c r="AS55" s="621">
        <v>1</v>
      </c>
      <c r="AT55" s="590">
        <v>55</v>
      </c>
      <c r="AU55" s="621">
        <v>0.83333333333333337</v>
      </c>
      <c r="AV55" s="590">
        <v>9</v>
      </c>
      <c r="AW55" s="621">
        <v>2.4180548092423426E-3</v>
      </c>
      <c r="AX55" s="590">
        <v>141</v>
      </c>
      <c r="AY55" s="621">
        <v>3.7882858678130037E-2</v>
      </c>
      <c r="AZ55" s="590">
        <v>150</v>
      </c>
      <c r="BA55" s="621">
        <v>4.0300913487372379E-2</v>
      </c>
      <c r="BB55" s="590">
        <v>0</v>
      </c>
      <c r="BC55" s="621"/>
      <c r="BE55" s="621"/>
      <c r="BF55" s="590" t="s">
        <v>323</v>
      </c>
    </row>
    <row r="56" spans="1:58" s="590" customFormat="1" x14ac:dyDescent="0.2">
      <c r="A56" s="590" t="s">
        <v>409</v>
      </c>
      <c r="B56" s="590" t="s">
        <v>650</v>
      </c>
      <c r="C56" s="590" t="s">
        <v>541</v>
      </c>
      <c r="D56" s="590" t="s">
        <v>528</v>
      </c>
      <c r="E56" s="590" t="s">
        <v>504</v>
      </c>
      <c r="F56" s="590" t="s">
        <v>505</v>
      </c>
      <c r="G56" s="590" t="s">
        <v>316</v>
      </c>
      <c r="H56" s="590" t="s">
        <v>937</v>
      </c>
      <c r="I56" s="590" t="s">
        <v>937</v>
      </c>
      <c r="J56" s="590" t="s">
        <v>386</v>
      </c>
      <c r="K56" s="590">
        <v>2</v>
      </c>
      <c r="M56" s="590">
        <v>4</v>
      </c>
      <c r="N56" s="656">
        <v>2</v>
      </c>
      <c r="O56" s="656">
        <v>3762.5</v>
      </c>
      <c r="P56" s="656">
        <v>2104.5</v>
      </c>
      <c r="Q56" s="590">
        <v>2</v>
      </c>
      <c r="R56" s="621">
        <v>0.5</v>
      </c>
      <c r="S56" s="590">
        <v>1</v>
      </c>
      <c r="T56" s="621">
        <v>0.5</v>
      </c>
      <c r="U56" s="590">
        <v>7498</v>
      </c>
      <c r="V56" s="590">
        <v>27</v>
      </c>
      <c r="W56" s="621">
        <v>3.5880398671096344E-3</v>
      </c>
      <c r="X56" s="590">
        <v>7525</v>
      </c>
      <c r="Y56" s="590">
        <v>10050</v>
      </c>
      <c r="Z56" s="621">
        <v>0.74875621890547261</v>
      </c>
      <c r="AA56" s="590">
        <v>7498</v>
      </c>
      <c r="AB56" s="590">
        <v>27</v>
      </c>
      <c r="AC56" s="590">
        <v>7525</v>
      </c>
      <c r="AD56" s="590">
        <v>4177</v>
      </c>
      <c r="AE56" s="621">
        <v>0.55708188850360096</v>
      </c>
      <c r="AF56" s="590">
        <v>32</v>
      </c>
      <c r="AG56" s="621">
        <v>1.1851851851851851</v>
      </c>
      <c r="AH56" s="590">
        <v>4209</v>
      </c>
      <c r="AI56" s="621">
        <v>0.55933554817275744</v>
      </c>
      <c r="AJ56" s="590">
        <v>35</v>
      </c>
      <c r="AK56" s="621">
        <v>8.3792195355518323E-3</v>
      </c>
      <c r="AL56" s="590">
        <v>5</v>
      </c>
      <c r="AM56" s="621">
        <v>0.15625</v>
      </c>
      <c r="AN56" s="590">
        <v>40</v>
      </c>
      <c r="AO56" s="621">
        <v>9.5034449988120693E-3</v>
      </c>
      <c r="AP56" s="590">
        <v>33</v>
      </c>
      <c r="AQ56" s="621">
        <v>0.94285714285714284</v>
      </c>
      <c r="AR56" s="590">
        <v>5</v>
      </c>
      <c r="AS56" s="621">
        <v>1</v>
      </c>
      <c r="AT56" s="590">
        <v>38</v>
      </c>
      <c r="AU56" s="621">
        <v>0.95</v>
      </c>
      <c r="AV56" s="590">
        <v>4</v>
      </c>
      <c r="AW56" s="621">
        <v>9.5034449988120695E-4</v>
      </c>
      <c r="AX56" s="590">
        <v>271</v>
      </c>
      <c r="AY56" s="621">
        <v>6.4385839866951775E-2</v>
      </c>
      <c r="AZ56" s="590">
        <v>275</v>
      </c>
      <c r="BA56" s="621">
        <v>6.5336184366832972E-2</v>
      </c>
      <c r="BB56" s="590">
        <v>1</v>
      </c>
      <c r="BC56" s="621">
        <v>0.25</v>
      </c>
      <c r="BD56" s="590">
        <v>0</v>
      </c>
      <c r="BE56" s="621"/>
      <c r="BF56" s="590" t="s">
        <v>323</v>
      </c>
    </row>
    <row r="57" spans="1:58" s="590" customFormat="1" x14ac:dyDescent="0.2">
      <c r="A57" s="590" t="s">
        <v>409</v>
      </c>
      <c r="B57" s="590" t="s">
        <v>650</v>
      </c>
      <c r="C57" s="590" t="s">
        <v>543</v>
      </c>
      <c r="D57" s="590" t="s">
        <v>528</v>
      </c>
      <c r="E57" s="590" t="s">
        <v>504</v>
      </c>
      <c r="F57" s="590" t="s">
        <v>505</v>
      </c>
      <c r="G57" s="590" t="s">
        <v>316</v>
      </c>
      <c r="H57" s="590" t="s">
        <v>937</v>
      </c>
      <c r="I57" s="590" t="s">
        <v>937</v>
      </c>
      <c r="J57" s="590" t="s">
        <v>386</v>
      </c>
      <c r="K57" s="590">
        <v>3</v>
      </c>
      <c r="M57" s="590">
        <v>6</v>
      </c>
      <c r="N57" s="656">
        <v>2</v>
      </c>
      <c r="O57" s="656">
        <v>3293</v>
      </c>
      <c r="P57" s="656">
        <v>1445.6666666666667</v>
      </c>
      <c r="Q57" s="590">
        <v>2</v>
      </c>
      <c r="R57" s="621">
        <v>0.33333333333333331</v>
      </c>
      <c r="S57" s="590">
        <v>2</v>
      </c>
      <c r="T57" s="621">
        <v>0.66666666666666663</v>
      </c>
      <c r="U57" s="590">
        <v>9860</v>
      </c>
      <c r="V57" s="590">
        <v>19</v>
      </c>
      <c r="W57" s="621">
        <v>1.9232715861929345E-3</v>
      </c>
      <c r="X57" s="590">
        <v>9879</v>
      </c>
      <c r="Y57" s="590">
        <v>13650</v>
      </c>
      <c r="Z57" s="621">
        <v>0.72373626373626376</v>
      </c>
      <c r="AA57" s="590">
        <v>9860</v>
      </c>
      <c r="AB57" s="590">
        <v>19</v>
      </c>
      <c r="AC57" s="590">
        <v>9879</v>
      </c>
      <c r="AD57" s="590">
        <v>4318</v>
      </c>
      <c r="AE57" s="621">
        <v>0.43793103448275861</v>
      </c>
      <c r="AF57" s="590">
        <v>19</v>
      </c>
      <c r="AG57" s="621">
        <v>1</v>
      </c>
      <c r="AH57" s="590">
        <v>4337</v>
      </c>
      <c r="AI57" s="621">
        <v>0.4390120457536188</v>
      </c>
      <c r="AJ57" s="590">
        <v>18</v>
      </c>
      <c r="AK57" s="621">
        <v>4.1685965724872626E-3</v>
      </c>
      <c r="AL57" s="590">
        <v>10</v>
      </c>
      <c r="AM57" s="621">
        <v>0.52631578947368418</v>
      </c>
      <c r="AN57" s="590">
        <v>28</v>
      </c>
      <c r="AO57" s="621">
        <v>6.4560756283145032E-3</v>
      </c>
      <c r="AP57" s="590">
        <v>17</v>
      </c>
      <c r="AQ57" s="621">
        <v>0.94444444444444442</v>
      </c>
      <c r="AR57" s="590">
        <v>10</v>
      </c>
      <c r="AS57" s="621">
        <v>1</v>
      </c>
      <c r="AT57" s="590">
        <v>27</v>
      </c>
      <c r="AU57" s="621">
        <v>0.9642857142857143</v>
      </c>
      <c r="AV57" s="590">
        <v>22</v>
      </c>
      <c r="AW57" s="621">
        <v>5.0726308508185379E-3</v>
      </c>
      <c r="AX57" s="590">
        <v>172</v>
      </c>
      <c r="AY57" s="621">
        <v>3.9658750288217665E-2</v>
      </c>
      <c r="AZ57" s="590">
        <v>194</v>
      </c>
      <c r="BA57" s="621">
        <v>4.47313811390362E-2</v>
      </c>
      <c r="BB57" s="590">
        <v>0</v>
      </c>
      <c r="BC57" s="621"/>
      <c r="BE57" s="621"/>
      <c r="BF57" s="590" t="s">
        <v>323</v>
      </c>
    </row>
    <row r="59" spans="1:58" x14ac:dyDescent="0.2">
      <c r="K59" s="590"/>
      <c r="AC59" s="590"/>
      <c r="AI59" s="621"/>
      <c r="BC59" s="621"/>
      <c r="BD59" s="590"/>
      <c r="BE59" s="621"/>
    </row>
  </sheetData>
  <sortState ref="A2:BG57">
    <sortCondition ref="A2:A57"/>
  </sortState>
  <conditionalFormatting sqref="L41:BD48">
    <cfRule type="cellIs" dxfId="1" priority="1" stopIfTrue="1" operator="between">
      <formula>0</formula>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Table of Contents</vt:lpstr>
      <vt:lpstr>2013 Election Stats</vt:lpstr>
      <vt:lpstr>2013 Summary charts</vt:lpstr>
      <vt:lpstr>Mayors 2013</vt:lpstr>
      <vt:lpstr>Councils by ward 2013</vt:lpstr>
      <vt:lpstr>Council totals 2013</vt:lpstr>
      <vt:lpstr>City Councils 2013</vt:lpstr>
      <vt:lpstr>District Councils 2013</vt:lpstr>
      <vt:lpstr>Regional Councils 2013</vt:lpstr>
      <vt:lpstr>Metro areas 2013</vt:lpstr>
      <vt:lpstr>Provincial areas 2013</vt:lpstr>
      <vt:lpstr>Rural areas 2013</vt:lpstr>
      <vt:lpstr>Community Boards 2013</vt:lpstr>
      <vt:lpstr>Trusts 2013</vt:lpstr>
      <vt:lpstr>2013 DHBs</vt:lpstr>
      <vt:lpstr>2010 Election Stats</vt:lpstr>
      <vt:lpstr>2010 Council Totals &amp; Mayors</vt:lpstr>
      <vt:lpstr>2007 Election Stats</vt:lpstr>
      <vt:lpstr>2007 Council Totals &amp; Mayors</vt:lpstr>
      <vt:lpstr>Glossary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Robert Hickson</dc:creator>
  <cp:lastModifiedBy>bollinti</cp:lastModifiedBy>
  <cp:lastPrinted>2014-04-03T02:56:20Z</cp:lastPrinted>
  <dcterms:created xsi:type="dcterms:W3CDTF">2005-10-19T19:29:53Z</dcterms:created>
  <dcterms:modified xsi:type="dcterms:W3CDTF">2014-12-01T22:22:28Z</dcterms:modified>
</cp:coreProperties>
</file>